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docProps/app.xml" ContentType="application/vnd.openxmlformats-officedocument.extended-properties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comments1.xml" ContentType="application/vnd.openxmlformats-officedocument.spreadsheetml.comments+xml"/>
  <Override PartName="/xl/worksheets/sheet10.xml" ContentType="application/vnd.openxmlformats-officedocument.spreadsheetml.worksheet+xml"/>
  <Override PartName="/xl/comments10.xml" ContentType="application/vnd.openxmlformats-officedocument.spreadsheetml.comments+xml"/>
  <Override PartName="/xl/worksheets/sheet11.xml" ContentType="application/vnd.openxmlformats-officedocument.spreadsheetml.worksheet+xml"/>
  <Override PartName="/xl/comments11.xml" ContentType="application/vnd.openxmlformats-officedocument.spreadsheetml.comments+xml"/>
  <Override PartName="/xl/worksheets/sheet12.xml" ContentType="application/vnd.openxmlformats-officedocument.spreadsheetml.worksheet+xml"/>
  <Override PartName="/xl/comments12.xml" ContentType="application/vnd.openxmlformats-officedocument.spreadsheetml.comments+xml"/>
  <Override PartName="/xl/worksheets/sheet13.xml" ContentType="application/vnd.openxmlformats-officedocument.spreadsheetml.worksheet+xml"/>
  <Override PartName="/xl/comments13.xml" ContentType="application/vnd.openxmlformats-officedocument.spreadsheetml.comments+xml"/>
  <Override PartName="/xl/worksheets/sheet2.xml" ContentType="application/vnd.openxmlformats-officedocument.spreadsheetml.worksheet+xml"/>
  <Override PartName="/xl/comments2.xml" ContentType="application/vnd.openxmlformats-officedocument.spreadsheetml.comments+xml"/>
  <Override PartName="/xl/worksheets/sheet3.xml" ContentType="application/vnd.openxmlformats-officedocument.spreadsheetml.worksheet+xml"/>
  <Override PartName="/xl/comments3.xml" ContentType="application/vnd.openxmlformats-officedocument.spreadsheetml.comments+xml"/>
  <Override PartName="/xl/worksheets/sheet4.xml" ContentType="application/vnd.openxmlformats-officedocument.spreadsheetml.worksheet+xml"/>
  <Override PartName="/xl/comments4.xml" ContentType="application/vnd.openxmlformats-officedocument.spreadsheetml.comments+xml"/>
  <Override PartName="/xl/worksheets/sheet5.xml" ContentType="application/vnd.openxmlformats-officedocument.spreadsheetml.worksheet+xml"/>
  <Override PartName="/xl/comments5.xml" ContentType="application/vnd.openxmlformats-officedocument.spreadsheetml.comments+xml"/>
  <Override PartName="/xl/worksheets/sheet6.xml" ContentType="application/vnd.openxmlformats-officedocument.spreadsheetml.worksheet+xml"/>
  <Override PartName="/xl/comments6.xml" ContentType="application/vnd.openxmlformats-officedocument.spreadsheetml.comments+xml"/>
  <Override PartName="/xl/worksheets/sheet7.xml" ContentType="application/vnd.openxmlformats-officedocument.spreadsheetml.worksheet+xml"/>
  <Override PartName="/xl/comments7.xml" ContentType="application/vnd.openxmlformats-officedocument.spreadsheetml.comments+xml"/>
  <Override PartName="/xl/worksheets/sheet8.xml" ContentType="application/vnd.openxmlformats-officedocument.spreadsheetml.worksheet+xml"/>
  <Override PartName="/xl/comments8.xml" ContentType="application/vnd.openxmlformats-officedocument.spreadsheetml.comments+xml"/>
  <Override PartName="/xl/worksheets/sheet9.xml" ContentType="application/vnd.openxmlformats-officedocument.spreadsheetml.worksheet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xl/externalLinks/externalLink1.xml" ContentType="application/vnd.openxmlformats-officedocument.spreadsheetml.externalLink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asmr\AppData\Local\Temp\Workshare\rabd3vrm.rdy\7\"/>
    </mc:Choice>
  </mc:AlternateContent>
  <xr:revisionPtr revIDLastSave="0" documentId="13_ncr:1_{EAE846BB-1BA0-4089-AD3A-80F6ED5F5C3A}" xr6:coauthVersionLast="46" xr6:coauthVersionMax="46" xr10:uidLastSave="{00000000-0000-0000-0000-000000000000}"/>
  <bookViews>
    <workbookView xWindow="3120" yWindow="3120" windowWidth="18000" windowHeight="9360" activeTab="12" xr2:uid="{00000000-000D-0000-FFFF-FFFF00000000}"/>
  </bookViews>
  <sheets>
    <sheet name="Dec21" sheetId="42" r:id="rId1"/>
    <sheet name="Nov21" sheetId="41" r:id="rId2"/>
    <sheet name="Oct21" sheetId="40" r:id="rId3"/>
    <sheet name="Sep21" sheetId="39" r:id="rId4"/>
    <sheet name="Aug21" sheetId="38" r:id="rId5"/>
    <sheet name="Jul21" sheetId="37" r:id="rId6"/>
    <sheet name="Jun21" sheetId="2" r:id="rId7"/>
    <sheet name="May21" sheetId="47" r:id="rId8"/>
    <sheet name="Apr21" sheetId="46" r:id="rId9"/>
    <sheet name="Mar21" sheetId="45" r:id="rId10"/>
    <sheet name="Feb21" sheetId="44" r:id="rId11"/>
    <sheet name="Jan21" sheetId="43" r:id="rId12"/>
    <sheet name="Dec20" sheetId="48" r:id="rId13"/>
  </sheets>
  <externalReferences>
    <externalReference r:id="rId14"/>
  </externalReferences>
  <definedNames>
    <definedName name="first_day">'[1]Historic Data'!$K$3</definedName>
    <definedName name="_xlnm.Print_Area" localSheetId="8">'Apr21'!$AC$736:$AE$738</definedName>
    <definedName name="_xlnm.Print_Area" localSheetId="4">'Aug21'!$AC$719:$AE$721</definedName>
    <definedName name="_xlnm.Print_Area" localSheetId="12">'Dec20'!$AC$736:$AD$738</definedName>
    <definedName name="_xlnm.Print_Area" localSheetId="0">'Dec21'!$AC$736:$AD$738</definedName>
    <definedName name="_xlnm.Print_Area" localSheetId="10">'Feb21'!$AC$736:$AE$738</definedName>
    <definedName name="_xlnm.Print_Area" localSheetId="11">'Jan21'!$AC$736:$AE$738</definedName>
    <definedName name="_xlnm.Print_Area" localSheetId="5">'Jul21'!$AC$717:$AE$719</definedName>
    <definedName name="_xlnm.Print_Area" localSheetId="6">'Jun21'!$AC$736:$AE$738</definedName>
    <definedName name="_xlnm.Print_Area" localSheetId="9">'Mar21'!$AC$736:$AE$738</definedName>
    <definedName name="_xlnm.Print_Area" localSheetId="7">'May21'!$AC$736:$AE$738</definedName>
    <definedName name="_xlnm.Print_Area" localSheetId="1">'Nov21'!$AC$733:$AD$735</definedName>
    <definedName name="_xlnm.Print_Area" localSheetId="2">'Oct21'!$AC$724:$AD$725</definedName>
    <definedName name="_xlnm.Print_Area" localSheetId="3">'Sep21'!$AC$722:$AD$723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5" i="48" l="1"/>
  <c r="AA731" i="48" l="1"/>
  <c r="AD458" i="48"/>
  <c r="R277" i="48"/>
  <c r="AD277" i="48" s="1"/>
  <c r="R276" i="48"/>
  <c r="T276" i="48" s="1"/>
  <c r="R275" i="48"/>
  <c r="AD275" i="48" s="1"/>
  <c r="R274" i="48"/>
  <c r="T274" i="48" s="1"/>
  <c r="R273" i="48"/>
  <c r="AD273" i="48" s="1"/>
  <c r="R272" i="48"/>
  <c r="T272" i="48" s="1"/>
  <c r="R271" i="48"/>
  <c r="AD271" i="48" s="1"/>
  <c r="R270" i="48"/>
  <c r="T270" i="48" s="1"/>
  <c r="R269" i="48"/>
  <c r="AD269" i="48" s="1"/>
  <c r="R268" i="48"/>
  <c r="T268" i="48" s="1"/>
  <c r="R267" i="48"/>
  <c r="AD267" i="48" s="1"/>
  <c r="R266" i="48"/>
  <c r="T266" i="48" s="1"/>
  <c r="R265" i="48"/>
  <c r="AD265" i="48" s="1"/>
  <c r="R264" i="48"/>
  <c r="T264" i="48" s="1"/>
  <c r="R263" i="48"/>
  <c r="AD263" i="48" s="1"/>
  <c r="R262" i="48"/>
  <c r="T262" i="48" s="1"/>
  <c r="R261" i="48"/>
  <c r="AD261" i="48" s="1"/>
  <c r="R260" i="48"/>
  <c r="T260" i="48" s="1"/>
  <c r="R259" i="48"/>
  <c r="AD259" i="48" s="1"/>
  <c r="R258" i="48"/>
  <c r="T258" i="48" s="1"/>
  <c r="R257" i="48"/>
  <c r="AD257" i="48" s="1"/>
  <c r="R256" i="48"/>
  <c r="T256" i="48" s="1"/>
  <c r="R35" i="48"/>
  <c r="E16" i="48" l="1"/>
  <c r="R10" i="48"/>
  <c r="K16" i="48"/>
  <c r="O16" i="48"/>
  <c r="R14" i="48"/>
  <c r="F24" i="48"/>
  <c r="H24" i="48"/>
  <c r="J24" i="48"/>
  <c r="L24" i="48"/>
  <c r="N24" i="48"/>
  <c r="P24" i="48"/>
  <c r="R19" i="48"/>
  <c r="R20" i="48"/>
  <c r="R21" i="48"/>
  <c r="R22" i="48"/>
  <c r="R23" i="48"/>
  <c r="R26" i="48"/>
  <c r="E28" i="48"/>
  <c r="G28" i="48"/>
  <c r="I28" i="48"/>
  <c r="K28" i="48"/>
  <c r="M28" i="48"/>
  <c r="O28" i="48"/>
  <c r="Q28" i="48"/>
  <c r="R27" i="48"/>
  <c r="F44" i="48"/>
  <c r="H44" i="48"/>
  <c r="J44" i="48"/>
  <c r="L44" i="48"/>
  <c r="N44" i="48"/>
  <c r="P44" i="48"/>
  <c r="R46" i="48"/>
  <c r="E57" i="48"/>
  <c r="G57" i="48"/>
  <c r="I57" i="48"/>
  <c r="K57" i="48"/>
  <c r="M57" i="48"/>
  <c r="O57" i="48"/>
  <c r="Q57" i="48"/>
  <c r="R48" i="48"/>
  <c r="R50" i="48"/>
  <c r="R52" i="48"/>
  <c r="G61" i="48"/>
  <c r="K61" i="48"/>
  <c r="O61" i="48"/>
  <c r="E80" i="48"/>
  <c r="R63" i="48"/>
  <c r="I80" i="48"/>
  <c r="M80" i="48"/>
  <c r="Q80" i="48"/>
  <c r="R64" i="48"/>
  <c r="R65" i="48"/>
  <c r="R66" i="48"/>
  <c r="R67" i="48"/>
  <c r="R68" i="48"/>
  <c r="R69" i="48"/>
  <c r="R70" i="48"/>
  <c r="R71" i="48"/>
  <c r="R72" i="48"/>
  <c r="R73" i="48"/>
  <c r="G16" i="48"/>
  <c r="I16" i="48"/>
  <c r="M16" i="48"/>
  <c r="Q16" i="48"/>
  <c r="R12" i="48"/>
  <c r="F16" i="48"/>
  <c r="H16" i="48"/>
  <c r="J16" i="48"/>
  <c r="L16" i="48"/>
  <c r="N16" i="48"/>
  <c r="P16" i="48"/>
  <c r="R11" i="48"/>
  <c r="R13" i="48"/>
  <c r="R15" i="48"/>
  <c r="E24" i="48"/>
  <c r="R18" i="48"/>
  <c r="G24" i="48"/>
  <c r="I24" i="48"/>
  <c r="K24" i="48"/>
  <c r="M24" i="48"/>
  <c r="O24" i="48"/>
  <c r="Q24" i="48"/>
  <c r="F28" i="48"/>
  <c r="H28" i="48"/>
  <c r="J28" i="48"/>
  <c r="L28" i="48"/>
  <c r="N28" i="48"/>
  <c r="P28" i="48"/>
  <c r="R34" i="48"/>
  <c r="T34" i="48" s="1"/>
  <c r="E44" i="48"/>
  <c r="R37" i="48"/>
  <c r="G44" i="48"/>
  <c r="I44" i="48"/>
  <c r="K44" i="48"/>
  <c r="M44" i="48"/>
  <c r="O44" i="48"/>
  <c r="Q44" i="48"/>
  <c r="R38" i="48"/>
  <c r="R39" i="48"/>
  <c r="R40" i="48"/>
  <c r="R41" i="48"/>
  <c r="R42" i="48"/>
  <c r="R43" i="48"/>
  <c r="F57" i="48"/>
  <c r="H57" i="48"/>
  <c r="J57" i="48"/>
  <c r="L57" i="48"/>
  <c r="N57" i="48"/>
  <c r="P57" i="48"/>
  <c r="R47" i="48"/>
  <c r="R49" i="48"/>
  <c r="R51" i="48"/>
  <c r="R53" i="48"/>
  <c r="R54" i="48"/>
  <c r="R55" i="48"/>
  <c r="R56" i="48"/>
  <c r="R59" i="48"/>
  <c r="E61" i="48"/>
  <c r="I61" i="48"/>
  <c r="M61" i="48"/>
  <c r="Q61" i="48"/>
  <c r="R60" i="48"/>
  <c r="G80" i="48"/>
  <c r="K80" i="48"/>
  <c r="O80" i="48"/>
  <c r="R74" i="48"/>
  <c r="R75" i="48"/>
  <c r="T75" i="48" s="1"/>
  <c r="F94" i="48"/>
  <c r="H94" i="48"/>
  <c r="J94" i="48"/>
  <c r="L94" i="48"/>
  <c r="N94" i="48"/>
  <c r="P94" i="48"/>
  <c r="R83" i="48"/>
  <c r="T83" i="48" s="1"/>
  <c r="R96" i="48"/>
  <c r="R100" i="48"/>
  <c r="E119" i="48"/>
  <c r="G119" i="48"/>
  <c r="I119" i="48"/>
  <c r="K119" i="48"/>
  <c r="M119" i="48"/>
  <c r="O119" i="48"/>
  <c r="Q119" i="48"/>
  <c r="R101" i="48"/>
  <c r="R102" i="48"/>
  <c r="R103" i="48"/>
  <c r="R104" i="48"/>
  <c r="R105" i="48"/>
  <c r="R106" i="48"/>
  <c r="R107" i="48"/>
  <c r="R108" i="48"/>
  <c r="R109" i="48"/>
  <c r="R110" i="48"/>
  <c r="R111" i="48"/>
  <c r="R112" i="48"/>
  <c r="R113" i="48"/>
  <c r="R114" i="48"/>
  <c r="R115" i="48"/>
  <c r="R116" i="48"/>
  <c r="R117" i="48"/>
  <c r="R118" i="48"/>
  <c r="R123" i="48"/>
  <c r="E148" i="48"/>
  <c r="G148" i="48"/>
  <c r="I148" i="48"/>
  <c r="K148" i="48"/>
  <c r="M148" i="48"/>
  <c r="O148" i="48"/>
  <c r="Q148" i="48"/>
  <c r="R124" i="48"/>
  <c r="R125" i="48"/>
  <c r="R126" i="48"/>
  <c r="R127" i="48"/>
  <c r="R128" i="48"/>
  <c r="R129" i="48"/>
  <c r="R130" i="48"/>
  <c r="R131" i="48"/>
  <c r="R132" i="48"/>
  <c r="R133" i="48"/>
  <c r="R134" i="48"/>
  <c r="R135" i="48"/>
  <c r="R136" i="48"/>
  <c r="R137" i="48"/>
  <c r="R138" i="48"/>
  <c r="R139" i="48"/>
  <c r="R140" i="48"/>
  <c r="R141" i="48"/>
  <c r="R142" i="48"/>
  <c r="R143" i="48"/>
  <c r="R144" i="48"/>
  <c r="R145" i="48"/>
  <c r="R146" i="48"/>
  <c r="R147" i="48"/>
  <c r="R150" i="48"/>
  <c r="E167" i="48"/>
  <c r="G167" i="48"/>
  <c r="I167" i="48"/>
  <c r="K167" i="48"/>
  <c r="M167" i="48"/>
  <c r="O167" i="48"/>
  <c r="Q167" i="48"/>
  <c r="R151" i="48"/>
  <c r="R152" i="48"/>
  <c r="R153" i="48"/>
  <c r="R154" i="48"/>
  <c r="R155" i="48"/>
  <c r="R156" i="48"/>
  <c r="R157" i="48"/>
  <c r="R158" i="48"/>
  <c r="R159" i="48"/>
  <c r="R160" i="48"/>
  <c r="R161" i="48"/>
  <c r="R162" i="48"/>
  <c r="R163" i="48"/>
  <c r="R164" i="48"/>
  <c r="R165" i="48"/>
  <c r="R166" i="48"/>
  <c r="R169" i="48"/>
  <c r="E179" i="48"/>
  <c r="G179" i="48"/>
  <c r="I179" i="48"/>
  <c r="K179" i="48"/>
  <c r="M179" i="48"/>
  <c r="O179" i="48"/>
  <c r="Q179" i="48"/>
  <c r="R170" i="48"/>
  <c r="R171" i="48"/>
  <c r="R172" i="48"/>
  <c r="R173" i="48"/>
  <c r="R174" i="48"/>
  <c r="R175" i="48"/>
  <c r="R176" i="48"/>
  <c r="R177" i="48"/>
  <c r="R178" i="48"/>
  <c r="R181" i="48"/>
  <c r="W181" i="48" s="1"/>
  <c r="AB181" i="48" s="1"/>
  <c r="R182" i="48"/>
  <c r="W182" i="48" s="1"/>
  <c r="AB182" i="48" s="1"/>
  <c r="R183" i="48"/>
  <c r="R186" i="48"/>
  <c r="R188" i="48"/>
  <c r="W188" i="48" s="1"/>
  <c r="AB188" i="48" s="1"/>
  <c r="R192" i="48"/>
  <c r="R194" i="48"/>
  <c r="W194" i="48" s="1"/>
  <c r="Z194" i="48" s="1"/>
  <c r="R195" i="48"/>
  <c r="W195" i="48" s="1"/>
  <c r="Z195" i="48" s="1"/>
  <c r="R196" i="48"/>
  <c r="W196" i="48" s="1"/>
  <c r="Y196" i="48" s="1"/>
  <c r="R197" i="48"/>
  <c r="W197" i="48" s="1"/>
  <c r="Y197" i="48" s="1"/>
  <c r="R199" i="48"/>
  <c r="R201" i="48"/>
  <c r="R203" i="48"/>
  <c r="R205" i="48"/>
  <c r="R207" i="48"/>
  <c r="R209" i="48"/>
  <c r="F229" i="48"/>
  <c r="H229" i="48"/>
  <c r="J229" i="48"/>
  <c r="L229" i="48"/>
  <c r="N229" i="48"/>
  <c r="P229" i="48"/>
  <c r="F233" i="48"/>
  <c r="H233" i="48"/>
  <c r="J233" i="48"/>
  <c r="L233" i="48"/>
  <c r="N233" i="48"/>
  <c r="P233" i="48"/>
  <c r="F315" i="48"/>
  <c r="H315" i="48"/>
  <c r="J315" i="48"/>
  <c r="L315" i="48"/>
  <c r="N315" i="48"/>
  <c r="P315" i="48"/>
  <c r="R238" i="48"/>
  <c r="R240" i="48"/>
  <c r="R248" i="48"/>
  <c r="R250" i="48"/>
  <c r="R252" i="48"/>
  <c r="R254" i="48"/>
  <c r="R278" i="48"/>
  <c r="R279" i="48"/>
  <c r="R280" i="48"/>
  <c r="R282" i="48"/>
  <c r="R284" i="48"/>
  <c r="R286" i="48"/>
  <c r="W286" i="48" s="1"/>
  <c r="AB286" i="48" s="1"/>
  <c r="R299" i="48"/>
  <c r="R301" i="48"/>
  <c r="R303" i="48"/>
  <c r="R305" i="48"/>
  <c r="R311" i="48"/>
  <c r="R312" i="48"/>
  <c r="R314" i="48"/>
  <c r="F321" i="48"/>
  <c r="J321" i="48"/>
  <c r="N321" i="48"/>
  <c r="F61" i="48"/>
  <c r="H61" i="48"/>
  <c r="J61" i="48"/>
  <c r="L61" i="48"/>
  <c r="N61" i="48"/>
  <c r="P61" i="48"/>
  <c r="F80" i="48"/>
  <c r="H80" i="48"/>
  <c r="J80" i="48"/>
  <c r="L80" i="48"/>
  <c r="N80" i="48"/>
  <c r="P80" i="48"/>
  <c r="R76" i="48"/>
  <c r="R77" i="48"/>
  <c r="R78" i="48"/>
  <c r="R79" i="48"/>
  <c r="E94" i="48"/>
  <c r="R82" i="48"/>
  <c r="G94" i="48"/>
  <c r="G98" i="48" s="1"/>
  <c r="I94" i="48"/>
  <c r="I98" i="48" s="1"/>
  <c r="K94" i="48"/>
  <c r="M94" i="48"/>
  <c r="O94" i="48"/>
  <c r="O98" i="48" s="1"/>
  <c r="Q94" i="48"/>
  <c r="Q98" i="48" s="1"/>
  <c r="R85" i="48"/>
  <c r="R86" i="48"/>
  <c r="R87" i="48"/>
  <c r="R88" i="48"/>
  <c r="R89" i="48"/>
  <c r="R90" i="48"/>
  <c r="R91" i="48"/>
  <c r="R92" i="48"/>
  <c r="R93" i="48"/>
  <c r="F119" i="48"/>
  <c r="H119" i="48"/>
  <c r="J119" i="48"/>
  <c r="L119" i="48"/>
  <c r="N119" i="48"/>
  <c r="P119" i="48"/>
  <c r="F148" i="48"/>
  <c r="H148" i="48"/>
  <c r="J148" i="48"/>
  <c r="L148" i="48"/>
  <c r="N148" i="48"/>
  <c r="P148" i="48"/>
  <c r="F167" i="48"/>
  <c r="H167" i="48"/>
  <c r="J167" i="48"/>
  <c r="L167" i="48"/>
  <c r="N167" i="48"/>
  <c r="P167" i="48"/>
  <c r="F179" i="48"/>
  <c r="H179" i="48"/>
  <c r="J179" i="48"/>
  <c r="L179" i="48"/>
  <c r="N179" i="48"/>
  <c r="P179" i="48"/>
  <c r="R184" i="48"/>
  <c r="W184" i="48" s="1"/>
  <c r="AB184" i="48" s="1"/>
  <c r="R185" i="48"/>
  <c r="R187" i="48"/>
  <c r="W187" i="48" s="1"/>
  <c r="AB187" i="48" s="1"/>
  <c r="R189" i="48"/>
  <c r="W189" i="48" s="1"/>
  <c r="Z189" i="48" s="1"/>
  <c r="R190" i="48"/>
  <c r="W190" i="48" s="1"/>
  <c r="Z190" i="48" s="1"/>
  <c r="R191" i="48"/>
  <c r="W191" i="48" s="1"/>
  <c r="AB191" i="48" s="1"/>
  <c r="R193" i="48"/>
  <c r="R200" i="48"/>
  <c r="R202" i="48"/>
  <c r="R204" i="48"/>
  <c r="R206" i="48"/>
  <c r="R208" i="48"/>
  <c r="E229" i="48"/>
  <c r="R211" i="48"/>
  <c r="G229" i="48"/>
  <c r="I229" i="48"/>
  <c r="K229" i="48"/>
  <c r="M229" i="48"/>
  <c r="O229" i="48"/>
  <c r="Q229" i="48"/>
  <c r="R212" i="48"/>
  <c r="R213" i="48"/>
  <c r="R214" i="48"/>
  <c r="R215" i="48"/>
  <c r="R216" i="48"/>
  <c r="R217" i="48"/>
  <c r="R218" i="48"/>
  <c r="R219" i="48"/>
  <c r="R220" i="48"/>
  <c r="R221" i="48"/>
  <c r="R222" i="48"/>
  <c r="R223" i="48"/>
  <c r="R224" i="48"/>
  <c r="R225" i="48"/>
  <c r="R226" i="48"/>
  <c r="R227" i="48"/>
  <c r="R228" i="48"/>
  <c r="E233" i="48"/>
  <c r="R231" i="48"/>
  <c r="G233" i="48"/>
  <c r="I233" i="48"/>
  <c r="K233" i="48"/>
  <c r="M233" i="48"/>
  <c r="O233" i="48"/>
  <c r="Q233" i="48"/>
  <c r="R232" i="48"/>
  <c r="E315" i="48"/>
  <c r="R235" i="48"/>
  <c r="G315" i="48"/>
  <c r="I315" i="48"/>
  <c r="K315" i="48"/>
  <c r="M315" i="48"/>
  <c r="O315" i="48"/>
  <c r="Q315" i="48"/>
  <c r="R236" i="48"/>
  <c r="R237" i="48"/>
  <c r="R239" i="48"/>
  <c r="R241" i="48"/>
  <c r="R242" i="48"/>
  <c r="R243" i="48"/>
  <c r="R244" i="48"/>
  <c r="R245" i="48"/>
  <c r="R246" i="48"/>
  <c r="R247" i="48"/>
  <c r="R249" i="48"/>
  <c r="R251" i="48"/>
  <c r="R253" i="48"/>
  <c r="R255" i="48"/>
  <c r="R281" i="48"/>
  <c r="R283" i="48"/>
  <c r="R285" i="48"/>
  <c r="W285" i="48" s="1"/>
  <c r="AB285" i="48" s="1"/>
  <c r="R287" i="48"/>
  <c r="R288" i="48"/>
  <c r="R289" i="48"/>
  <c r="R290" i="48"/>
  <c r="R291" i="48"/>
  <c r="R292" i="48"/>
  <c r="R293" i="48"/>
  <c r="R294" i="48"/>
  <c r="R295" i="48"/>
  <c r="R296" i="48"/>
  <c r="R297" i="48"/>
  <c r="R298" i="48"/>
  <c r="R300" i="48"/>
  <c r="R302" i="48"/>
  <c r="R304" i="48"/>
  <c r="R306" i="48"/>
  <c r="R307" i="48"/>
  <c r="R308" i="48"/>
  <c r="R309" i="48"/>
  <c r="R310" i="48"/>
  <c r="R313" i="48"/>
  <c r="H321" i="48"/>
  <c r="L321" i="48"/>
  <c r="P321" i="48"/>
  <c r="F342" i="48"/>
  <c r="H342" i="48"/>
  <c r="J342" i="48"/>
  <c r="L342" i="48"/>
  <c r="N342" i="48"/>
  <c r="P342" i="48"/>
  <c r="F347" i="48"/>
  <c r="H347" i="48"/>
  <c r="J347" i="48"/>
  <c r="L347" i="48"/>
  <c r="N347" i="48"/>
  <c r="P347" i="48"/>
  <c r="F365" i="48"/>
  <c r="H365" i="48"/>
  <c r="J365" i="48"/>
  <c r="L365" i="48"/>
  <c r="N365" i="48"/>
  <c r="P365" i="48"/>
  <c r="F388" i="48"/>
  <c r="H388" i="48"/>
  <c r="J388" i="48"/>
  <c r="L388" i="48"/>
  <c r="N388" i="48"/>
  <c r="P388" i="48"/>
  <c r="F401" i="48"/>
  <c r="H401" i="48"/>
  <c r="J401" i="48"/>
  <c r="L401" i="48"/>
  <c r="N401" i="48"/>
  <c r="P401" i="48"/>
  <c r="F404" i="48"/>
  <c r="H404" i="48"/>
  <c r="J404" i="48"/>
  <c r="L404" i="48"/>
  <c r="N404" i="48"/>
  <c r="P404" i="48"/>
  <c r="F416" i="48"/>
  <c r="H416" i="48"/>
  <c r="J416" i="48"/>
  <c r="L416" i="48"/>
  <c r="N416" i="48"/>
  <c r="P416" i="48"/>
  <c r="F437" i="48"/>
  <c r="H437" i="48"/>
  <c r="J437" i="48"/>
  <c r="L437" i="48"/>
  <c r="N437" i="48"/>
  <c r="P437" i="48"/>
  <c r="E321" i="48"/>
  <c r="R317" i="48"/>
  <c r="G321" i="48"/>
  <c r="I321" i="48"/>
  <c r="K321" i="48"/>
  <c r="M321" i="48"/>
  <c r="O321" i="48"/>
  <c r="Q321" i="48"/>
  <c r="R318" i="48"/>
  <c r="R319" i="48"/>
  <c r="R320" i="48"/>
  <c r="R323" i="48"/>
  <c r="R324" i="48"/>
  <c r="E342" i="48"/>
  <c r="R326" i="48"/>
  <c r="G342" i="48"/>
  <c r="I342" i="48"/>
  <c r="K342" i="48"/>
  <c r="M342" i="48"/>
  <c r="O342" i="48"/>
  <c r="Q342" i="48"/>
  <c r="R327" i="48"/>
  <c r="R328" i="48"/>
  <c r="R329" i="48"/>
  <c r="R330" i="48"/>
  <c r="R331" i="48"/>
  <c r="R332" i="48"/>
  <c r="R333" i="48"/>
  <c r="R334" i="48"/>
  <c r="R335" i="48"/>
  <c r="R336" i="48"/>
  <c r="R337" i="48"/>
  <c r="R338" i="48"/>
  <c r="R339" i="48"/>
  <c r="R340" i="48"/>
  <c r="R341" i="48"/>
  <c r="E347" i="48"/>
  <c r="R344" i="48"/>
  <c r="G347" i="48"/>
  <c r="I347" i="48"/>
  <c r="K347" i="48"/>
  <c r="M347" i="48"/>
  <c r="O347" i="48"/>
  <c r="Q347" i="48"/>
  <c r="R345" i="48"/>
  <c r="R346" i="48"/>
  <c r="E365" i="48"/>
  <c r="R349" i="48"/>
  <c r="G365" i="48"/>
  <c r="I365" i="48"/>
  <c r="K365" i="48"/>
  <c r="M365" i="48"/>
  <c r="O365" i="48"/>
  <c r="Q365" i="48"/>
  <c r="R350" i="48"/>
  <c r="R351" i="48"/>
  <c r="R352" i="48"/>
  <c r="R353" i="48"/>
  <c r="R354" i="48"/>
  <c r="R355" i="48"/>
  <c r="R356" i="48"/>
  <c r="R357" i="48"/>
  <c r="R358" i="48"/>
  <c r="R359" i="48"/>
  <c r="R360" i="48"/>
  <c r="R361" i="48"/>
  <c r="R362" i="48"/>
  <c r="R363" i="48"/>
  <c r="R364" i="48"/>
  <c r="E388" i="48"/>
  <c r="R367" i="48"/>
  <c r="G388" i="48"/>
  <c r="I388" i="48"/>
  <c r="K388" i="48"/>
  <c r="M388" i="48"/>
  <c r="O388" i="48"/>
  <c r="Q388" i="48"/>
  <c r="R368" i="48"/>
  <c r="R369" i="48"/>
  <c r="R370" i="48"/>
  <c r="R371" i="48"/>
  <c r="R372" i="48"/>
  <c r="R373" i="48"/>
  <c r="R374" i="48"/>
  <c r="R375" i="48"/>
  <c r="R376" i="48"/>
  <c r="R377" i="48"/>
  <c r="R378" i="48"/>
  <c r="R379" i="48"/>
  <c r="R380" i="48"/>
  <c r="R381" i="48"/>
  <c r="R382" i="48"/>
  <c r="R383" i="48"/>
  <c r="R384" i="48"/>
  <c r="R385" i="48"/>
  <c r="R386" i="48"/>
  <c r="R387" i="48"/>
  <c r="E401" i="48"/>
  <c r="R391" i="48"/>
  <c r="G401" i="48"/>
  <c r="I401" i="48"/>
  <c r="K401" i="48"/>
  <c r="M401" i="48"/>
  <c r="O401" i="48"/>
  <c r="Q401" i="48"/>
  <c r="R392" i="48"/>
  <c r="R393" i="48"/>
  <c r="R394" i="48"/>
  <c r="R395" i="48"/>
  <c r="R396" i="48"/>
  <c r="R397" i="48"/>
  <c r="R398" i="48"/>
  <c r="R399" i="48"/>
  <c r="R400" i="48"/>
  <c r="E404" i="48"/>
  <c r="R403" i="48"/>
  <c r="G404" i="48"/>
  <c r="I404" i="48"/>
  <c r="K404" i="48"/>
  <c r="M404" i="48"/>
  <c r="O404" i="48"/>
  <c r="Q404" i="48"/>
  <c r="E416" i="48"/>
  <c r="R409" i="48"/>
  <c r="G416" i="48"/>
  <c r="I416" i="48"/>
  <c r="K416" i="48"/>
  <c r="M416" i="48"/>
  <c r="O416" i="48"/>
  <c r="Q416" i="48"/>
  <c r="R410" i="48"/>
  <c r="V410" i="48" s="1"/>
  <c r="AC410" i="48" s="1"/>
  <c r="R411" i="48"/>
  <c r="R412" i="48"/>
  <c r="R413" i="48"/>
  <c r="R414" i="48"/>
  <c r="R415" i="48"/>
  <c r="E437" i="48"/>
  <c r="R418" i="48"/>
  <c r="G437" i="48"/>
  <c r="I437" i="48"/>
  <c r="K437" i="48"/>
  <c r="M437" i="48"/>
  <c r="O437" i="48"/>
  <c r="Q437" i="48"/>
  <c r="R419" i="48"/>
  <c r="R420" i="48"/>
  <c r="R421" i="48"/>
  <c r="R422" i="48"/>
  <c r="R423" i="48"/>
  <c r="R424" i="48"/>
  <c r="R425" i="48"/>
  <c r="R426" i="48"/>
  <c r="R427" i="48"/>
  <c r="R428" i="48"/>
  <c r="R429" i="48"/>
  <c r="R430" i="48"/>
  <c r="R431" i="48"/>
  <c r="R432" i="48"/>
  <c r="R433" i="48"/>
  <c r="R434" i="48"/>
  <c r="R435" i="48"/>
  <c r="R436" i="48"/>
  <c r="R439" i="48"/>
  <c r="R440" i="48"/>
  <c r="R442" i="48"/>
  <c r="R443" i="48"/>
  <c r="R444" i="48"/>
  <c r="R445" i="48"/>
  <c r="R446" i="48"/>
  <c r="R447" i="48"/>
  <c r="R448" i="48"/>
  <c r="R449" i="48"/>
  <c r="R450" i="48"/>
  <c r="R451" i="48"/>
  <c r="R452" i="48"/>
  <c r="R453" i="48"/>
  <c r="R454" i="48"/>
  <c r="R455" i="48"/>
  <c r="R456" i="48"/>
  <c r="R457" i="48"/>
  <c r="F469" i="48"/>
  <c r="H469" i="48"/>
  <c r="J469" i="48"/>
  <c r="L469" i="48"/>
  <c r="N469" i="48"/>
  <c r="P469" i="48"/>
  <c r="R471" i="48"/>
  <c r="E477" i="48"/>
  <c r="G477" i="48"/>
  <c r="I477" i="48"/>
  <c r="K477" i="48"/>
  <c r="M477" i="48"/>
  <c r="O477" i="48"/>
  <c r="Q477" i="48"/>
  <c r="R472" i="48"/>
  <c r="R473" i="48"/>
  <c r="R474" i="48"/>
  <c r="R475" i="48"/>
  <c r="R476" i="48"/>
  <c r="R481" i="48"/>
  <c r="R482" i="48"/>
  <c r="R483" i="48"/>
  <c r="R484" i="48"/>
  <c r="R485" i="48"/>
  <c r="R486" i="48"/>
  <c r="R487" i="48"/>
  <c r="R488" i="48"/>
  <c r="R489" i="48"/>
  <c r="R490" i="48"/>
  <c r="R491" i="48"/>
  <c r="R492" i="48"/>
  <c r="R493" i="48"/>
  <c r="R494" i="48"/>
  <c r="R495" i="48"/>
  <c r="R496" i="48"/>
  <c r="R497" i="48"/>
  <c r="R498" i="48"/>
  <c r="R499" i="48"/>
  <c r="R500" i="48"/>
  <c r="R501" i="48"/>
  <c r="R502" i="48"/>
  <c r="R503" i="48"/>
  <c r="R504" i="48"/>
  <c r="R505" i="48"/>
  <c r="R506" i="48"/>
  <c r="R507" i="48"/>
  <c r="R508" i="48"/>
  <c r="R509" i="48"/>
  <c r="R510" i="48"/>
  <c r="R511" i="48"/>
  <c r="R512" i="48"/>
  <c r="R513" i="48"/>
  <c r="R514" i="48"/>
  <c r="R515" i="48"/>
  <c r="R516" i="48"/>
  <c r="R517" i="48"/>
  <c r="R518" i="48"/>
  <c r="R519" i="48"/>
  <c r="R520" i="48"/>
  <c r="E574" i="48"/>
  <c r="R521" i="48"/>
  <c r="G574" i="48"/>
  <c r="I574" i="48"/>
  <c r="K574" i="48"/>
  <c r="M574" i="48"/>
  <c r="O574" i="48"/>
  <c r="Q574" i="48"/>
  <c r="R522" i="48"/>
  <c r="R523" i="48"/>
  <c r="R524" i="48"/>
  <c r="R525" i="48"/>
  <c r="R526" i="48"/>
  <c r="R527" i="48"/>
  <c r="R528" i="48"/>
  <c r="R529" i="48"/>
  <c r="R530" i="48"/>
  <c r="R531" i="48"/>
  <c r="R532" i="48"/>
  <c r="R533" i="48"/>
  <c r="R534" i="48"/>
  <c r="R535" i="48"/>
  <c r="R536" i="48"/>
  <c r="R548" i="48"/>
  <c r="W548" i="48" s="1"/>
  <c r="AB548" i="48" s="1"/>
  <c r="R550" i="48"/>
  <c r="W550" i="48" s="1"/>
  <c r="AB550" i="48" s="1"/>
  <c r="R552" i="48"/>
  <c r="W552" i="48" s="1"/>
  <c r="AB552" i="48" s="1"/>
  <c r="R556" i="48"/>
  <c r="R557" i="48"/>
  <c r="R558" i="48"/>
  <c r="R559" i="48"/>
  <c r="R560" i="48"/>
  <c r="R561" i="48"/>
  <c r="R562" i="48"/>
  <c r="R563" i="48"/>
  <c r="R564" i="48"/>
  <c r="R565" i="48"/>
  <c r="W565" i="48" s="1"/>
  <c r="AB565" i="48" s="1"/>
  <c r="E469" i="48"/>
  <c r="E479" i="48" s="1"/>
  <c r="R459" i="48"/>
  <c r="G469" i="48"/>
  <c r="I469" i="48"/>
  <c r="K469" i="48"/>
  <c r="M469" i="48"/>
  <c r="O469" i="48"/>
  <c r="Q469" i="48"/>
  <c r="R460" i="48"/>
  <c r="R461" i="48"/>
  <c r="R462" i="48"/>
  <c r="R463" i="48"/>
  <c r="R464" i="48"/>
  <c r="R465" i="48"/>
  <c r="R466" i="48"/>
  <c r="R467" i="48"/>
  <c r="R468" i="48"/>
  <c r="F477" i="48"/>
  <c r="H477" i="48"/>
  <c r="J477" i="48"/>
  <c r="L477" i="48"/>
  <c r="N477" i="48"/>
  <c r="P477" i="48"/>
  <c r="F574" i="48"/>
  <c r="H574" i="48"/>
  <c r="J574" i="48"/>
  <c r="L574" i="48"/>
  <c r="N574" i="48"/>
  <c r="P574" i="48"/>
  <c r="R537" i="48"/>
  <c r="R538" i="48"/>
  <c r="R539" i="48"/>
  <c r="R540" i="48"/>
  <c r="R541" i="48"/>
  <c r="R542" i="48"/>
  <c r="R543" i="48"/>
  <c r="R544" i="48"/>
  <c r="R545" i="48"/>
  <c r="R546" i="48"/>
  <c r="R547" i="48"/>
  <c r="W547" i="48" s="1"/>
  <c r="AB547" i="48" s="1"/>
  <c r="R549" i="48"/>
  <c r="W549" i="48" s="1"/>
  <c r="AB549" i="48" s="1"/>
  <c r="R551" i="48"/>
  <c r="W551" i="48" s="1"/>
  <c r="AB551" i="48" s="1"/>
  <c r="R553" i="48"/>
  <c r="R567" i="48"/>
  <c r="W567" i="48" s="1"/>
  <c r="AB567" i="48" s="1"/>
  <c r="R569" i="48"/>
  <c r="W569" i="48" s="1"/>
  <c r="AB569" i="48" s="1"/>
  <c r="R571" i="48"/>
  <c r="W571" i="48" s="1"/>
  <c r="AB571" i="48" s="1"/>
  <c r="R573" i="48"/>
  <c r="U573" i="48" s="1"/>
  <c r="AD573" i="48" s="1"/>
  <c r="E616" i="48"/>
  <c r="R576" i="48"/>
  <c r="G616" i="48"/>
  <c r="I616" i="48"/>
  <c r="K616" i="48"/>
  <c r="M616" i="48"/>
  <c r="O616" i="48"/>
  <c r="Q616" i="48"/>
  <c r="R577" i="48"/>
  <c r="R578" i="48"/>
  <c r="R579" i="48"/>
  <c r="R580" i="48"/>
  <c r="R582" i="48"/>
  <c r="R583" i="48"/>
  <c r="R584" i="48"/>
  <c r="R586" i="48"/>
  <c r="R588" i="48"/>
  <c r="R593" i="48"/>
  <c r="R596" i="48"/>
  <c r="W596" i="48" s="1"/>
  <c r="AB596" i="48" s="1"/>
  <c r="R598" i="48"/>
  <c r="R599" i="48"/>
  <c r="R600" i="48"/>
  <c r="R601" i="48"/>
  <c r="W601" i="48" s="1"/>
  <c r="AB601" i="48" s="1"/>
  <c r="R603" i="48"/>
  <c r="R604" i="48"/>
  <c r="R605" i="48"/>
  <c r="R606" i="48"/>
  <c r="R607" i="48"/>
  <c r="W607" i="48" s="1"/>
  <c r="AB607" i="48" s="1"/>
  <c r="R608" i="48"/>
  <c r="W608" i="48" s="1"/>
  <c r="AB608" i="48" s="1"/>
  <c r="R554" i="48"/>
  <c r="R555" i="48"/>
  <c r="R566" i="48"/>
  <c r="W566" i="48" s="1"/>
  <c r="AB566" i="48" s="1"/>
  <c r="R568" i="48"/>
  <c r="W568" i="48" s="1"/>
  <c r="AB568" i="48" s="1"/>
  <c r="R570" i="48"/>
  <c r="W570" i="48" s="1"/>
  <c r="AB570" i="48" s="1"/>
  <c r="R572" i="48"/>
  <c r="W572" i="48" s="1"/>
  <c r="AB572" i="48" s="1"/>
  <c r="F616" i="48"/>
  <c r="H616" i="48"/>
  <c r="J616" i="48"/>
  <c r="L616" i="48"/>
  <c r="N616" i="48"/>
  <c r="P616" i="48"/>
  <c r="R581" i="48"/>
  <c r="R585" i="48"/>
  <c r="R587" i="48"/>
  <c r="R589" i="48"/>
  <c r="R590" i="48"/>
  <c r="R591" i="48"/>
  <c r="R592" i="48"/>
  <c r="R594" i="48"/>
  <c r="R595" i="48"/>
  <c r="W595" i="48" s="1"/>
  <c r="AB595" i="48" s="1"/>
  <c r="R597" i="48"/>
  <c r="R602" i="48"/>
  <c r="W602" i="48" s="1"/>
  <c r="AB602" i="48" s="1"/>
  <c r="R609" i="48"/>
  <c r="W609" i="48" s="1"/>
  <c r="AB609" i="48" s="1"/>
  <c r="R610" i="48"/>
  <c r="W610" i="48" s="1"/>
  <c r="AB610" i="48" s="1"/>
  <c r="R612" i="48"/>
  <c r="W612" i="48" s="1"/>
  <c r="AB612" i="48" s="1"/>
  <c r="R614" i="48"/>
  <c r="W614" i="48" s="1"/>
  <c r="AB614" i="48" s="1"/>
  <c r="E643" i="48"/>
  <c r="R618" i="48"/>
  <c r="G643" i="48"/>
  <c r="I643" i="48"/>
  <c r="K643" i="48"/>
  <c r="M643" i="48"/>
  <c r="O643" i="48"/>
  <c r="Q643" i="48"/>
  <c r="R621" i="48"/>
  <c r="R626" i="48"/>
  <c r="R628" i="48"/>
  <c r="R630" i="48"/>
  <c r="R631" i="48"/>
  <c r="R635" i="48"/>
  <c r="R638" i="48"/>
  <c r="F713" i="48"/>
  <c r="H713" i="48"/>
  <c r="J713" i="48"/>
  <c r="L713" i="48"/>
  <c r="N713" i="48"/>
  <c r="P713" i="48"/>
  <c r="R611" i="48"/>
  <c r="W611" i="48" s="1"/>
  <c r="AB611" i="48" s="1"/>
  <c r="R613" i="48"/>
  <c r="W613" i="48" s="1"/>
  <c r="AB613" i="48" s="1"/>
  <c r="R615" i="48"/>
  <c r="F643" i="48"/>
  <c r="H643" i="48"/>
  <c r="J643" i="48"/>
  <c r="L643" i="48"/>
  <c r="N643" i="48"/>
  <c r="P643" i="48"/>
  <c r="R619" i="48"/>
  <c r="W619" i="48" s="1"/>
  <c r="AB619" i="48" s="1"/>
  <c r="R620" i="48"/>
  <c r="W620" i="48" s="1"/>
  <c r="AB620" i="48" s="1"/>
  <c r="R622" i="48"/>
  <c r="W622" i="48" s="1"/>
  <c r="AB622" i="48" s="1"/>
  <c r="R623" i="48"/>
  <c r="W623" i="48" s="1"/>
  <c r="AB623" i="48" s="1"/>
  <c r="R624" i="48"/>
  <c r="W624" i="48" s="1"/>
  <c r="AB624" i="48" s="1"/>
  <c r="R625" i="48"/>
  <c r="R627" i="48"/>
  <c r="R629" i="48"/>
  <c r="R632" i="48"/>
  <c r="R633" i="48"/>
  <c r="R634" i="48"/>
  <c r="R636" i="48"/>
  <c r="R637" i="48"/>
  <c r="R639" i="48"/>
  <c r="R640" i="48"/>
  <c r="R641" i="48"/>
  <c r="R642" i="48"/>
  <c r="E713" i="48"/>
  <c r="R645" i="48"/>
  <c r="G713" i="48"/>
  <c r="I713" i="48"/>
  <c r="K713" i="48"/>
  <c r="M713" i="48"/>
  <c r="O713" i="48"/>
  <c r="Q713" i="48"/>
  <c r="R646" i="48"/>
  <c r="R647" i="48"/>
  <c r="R648" i="48"/>
  <c r="R649" i="48"/>
  <c r="R650" i="48"/>
  <c r="R651" i="48"/>
  <c r="R652" i="48"/>
  <c r="R653" i="48"/>
  <c r="R654" i="48"/>
  <c r="R655" i="48"/>
  <c r="R656" i="48"/>
  <c r="R657" i="48"/>
  <c r="R658" i="48"/>
  <c r="R659" i="48"/>
  <c r="R660" i="48"/>
  <c r="R661" i="48"/>
  <c r="R662" i="48"/>
  <c r="R663" i="48"/>
  <c r="R664" i="48"/>
  <c r="R665" i="48"/>
  <c r="R666" i="48"/>
  <c r="R667" i="48"/>
  <c r="R668" i="48"/>
  <c r="R669" i="48"/>
  <c r="R670" i="48"/>
  <c r="R671" i="48"/>
  <c r="R672" i="48"/>
  <c r="R673" i="48"/>
  <c r="R674" i="48"/>
  <c r="R675" i="48"/>
  <c r="R676" i="48"/>
  <c r="R677" i="48"/>
  <c r="R678" i="48"/>
  <c r="R679" i="48"/>
  <c r="R680" i="48"/>
  <c r="R681" i="48"/>
  <c r="R682" i="48"/>
  <c r="R683" i="48"/>
  <c r="R684" i="48"/>
  <c r="R685" i="48"/>
  <c r="R686" i="48"/>
  <c r="R687" i="48"/>
  <c r="R688" i="48"/>
  <c r="R689" i="48"/>
  <c r="R690" i="48"/>
  <c r="R691" i="48"/>
  <c r="R692" i="48"/>
  <c r="R693" i="48"/>
  <c r="R694" i="48"/>
  <c r="R695" i="48"/>
  <c r="R696" i="48"/>
  <c r="F726" i="48"/>
  <c r="J726" i="48"/>
  <c r="N726" i="48"/>
  <c r="H726" i="48"/>
  <c r="L726" i="48"/>
  <c r="P726" i="48"/>
  <c r="R697" i="48"/>
  <c r="R698" i="48"/>
  <c r="R699" i="48"/>
  <c r="R700" i="48"/>
  <c r="R701" i="48"/>
  <c r="R702" i="48"/>
  <c r="R703" i="48"/>
  <c r="R704" i="48"/>
  <c r="R705" i="48"/>
  <c r="R706" i="48"/>
  <c r="R707" i="48"/>
  <c r="R708" i="48"/>
  <c r="R709" i="48"/>
  <c r="R710" i="48"/>
  <c r="R711" i="48"/>
  <c r="R712" i="48"/>
  <c r="E726" i="48"/>
  <c r="R715" i="48"/>
  <c r="G726" i="48"/>
  <c r="I726" i="48"/>
  <c r="K726" i="48"/>
  <c r="M726" i="48"/>
  <c r="O726" i="48"/>
  <c r="Q726" i="48"/>
  <c r="R716" i="48"/>
  <c r="R717" i="48"/>
  <c r="R718" i="48"/>
  <c r="R719" i="48"/>
  <c r="R720" i="48"/>
  <c r="R721" i="48"/>
  <c r="R722" i="48"/>
  <c r="R723" i="48"/>
  <c r="R724" i="48"/>
  <c r="R725" i="48"/>
  <c r="AD256" i="48"/>
  <c r="T257" i="48"/>
  <c r="AD258" i="48"/>
  <c r="T259" i="48"/>
  <c r="AD260" i="48"/>
  <c r="T261" i="48"/>
  <c r="AD262" i="48"/>
  <c r="T263" i="48"/>
  <c r="AD264" i="48"/>
  <c r="T265" i="48"/>
  <c r="AD266" i="48"/>
  <c r="T267" i="48"/>
  <c r="AD268" i="48"/>
  <c r="T269" i="48"/>
  <c r="AD270" i="48"/>
  <c r="T271" i="48"/>
  <c r="AD272" i="48"/>
  <c r="T273" i="48"/>
  <c r="AD274" i="48"/>
  <c r="T275" i="48"/>
  <c r="AD276" i="48"/>
  <c r="T277" i="48"/>
  <c r="O479" i="48" l="1"/>
  <c r="G479" i="48"/>
  <c r="K479" i="48"/>
  <c r="H98" i="48"/>
  <c r="H121" i="48" s="1"/>
  <c r="Q121" i="48"/>
  <c r="M98" i="48"/>
  <c r="M121" i="48" s="1"/>
  <c r="I121" i="48"/>
  <c r="P98" i="48"/>
  <c r="P121" i="48" s="1"/>
  <c r="L98" i="48"/>
  <c r="L121" i="48" s="1"/>
  <c r="P30" i="48"/>
  <c r="L30" i="48"/>
  <c r="L32" i="48" s="1"/>
  <c r="H30" i="48"/>
  <c r="Q479" i="48"/>
  <c r="Q728" i="48" s="1"/>
  <c r="M479" i="48"/>
  <c r="I479" i="48"/>
  <c r="I728" i="48" s="1"/>
  <c r="O121" i="48"/>
  <c r="K98" i="48"/>
  <c r="K121" i="48" s="1"/>
  <c r="G121" i="48"/>
  <c r="E98" i="48"/>
  <c r="E121" i="48" s="1"/>
  <c r="N98" i="48"/>
  <c r="J98" i="48"/>
  <c r="F98" i="48"/>
  <c r="N30" i="48"/>
  <c r="N32" i="48" s="1"/>
  <c r="J30" i="48"/>
  <c r="J32" i="48" s="1"/>
  <c r="F30" i="48"/>
  <c r="F32" i="48" s="1"/>
  <c r="F406" i="48" s="1"/>
  <c r="N479" i="48"/>
  <c r="J479" i="48"/>
  <c r="F479" i="48"/>
  <c r="F728" i="48" s="1"/>
  <c r="P479" i="48"/>
  <c r="P728" i="48" s="1"/>
  <c r="L479" i="48"/>
  <c r="H479" i="48"/>
  <c r="H728" i="48" s="1"/>
  <c r="N121" i="48"/>
  <c r="J121" i="48"/>
  <c r="F121" i="48"/>
  <c r="V725" i="48"/>
  <c r="AC725" i="48"/>
  <c r="V723" i="48"/>
  <c r="AC723" i="48"/>
  <c r="V721" i="48"/>
  <c r="AC721" i="48"/>
  <c r="V719" i="48"/>
  <c r="AC719" i="48"/>
  <c r="V717" i="48"/>
  <c r="AC717" i="48"/>
  <c r="M728" i="48"/>
  <c r="R726" i="48"/>
  <c r="V715" i="48"/>
  <c r="AC715" i="48"/>
  <c r="V712" i="48"/>
  <c r="AC712" i="48"/>
  <c r="V710" i="48"/>
  <c r="AC710" i="48"/>
  <c r="V708" i="48"/>
  <c r="AC708" i="48"/>
  <c r="V706" i="48"/>
  <c r="AC706" i="48"/>
  <c r="V704" i="48"/>
  <c r="AC704" i="48"/>
  <c r="V702" i="48"/>
  <c r="AC702" i="48"/>
  <c r="V700" i="48"/>
  <c r="AC700" i="48"/>
  <c r="V698" i="48"/>
  <c r="AC698" i="48"/>
  <c r="J728" i="48"/>
  <c r="V696" i="48"/>
  <c r="AC696" i="48"/>
  <c r="V694" i="48"/>
  <c r="AC694" i="48"/>
  <c r="V692" i="48"/>
  <c r="AC692" i="48"/>
  <c r="V690" i="48"/>
  <c r="AC690" i="48"/>
  <c r="V688" i="48"/>
  <c r="AC688" i="48"/>
  <c r="V686" i="48"/>
  <c r="AC686" i="48"/>
  <c r="V684" i="48"/>
  <c r="AC684" i="48"/>
  <c r="V682" i="48"/>
  <c r="AC682" i="48"/>
  <c r="V680" i="48"/>
  <c r="AC680" i="48"/>
  <c r="V678" i="48"/>
  <c r="AC678" i="48"/>
  <c r="V676" i="48"/>
  <c r="AC676" i="48"/>
  <c r="V674" i="48"/>
  <c r="AC674" i="48"/>
  <c r="V672" i="48"/>
  <c r="AC672" i="48"/>
  <c r="V670" i="48"/>
  <c r="AC670" i="48"/>
  <c r="V668" i="48"/>
  <c r="AC668" i="48"/>
  <c r="V666" i="48"/>
  <c r="AC666" i="48"/>
  <c r="V664" i="48"/>
  <c r="AC664" i="48"/>
  <c r="V662" i="48"/>
  <c r="AC662" i="48"/>
  <c r="V660" i="48"/>
  <c r="AC660" i="48"/>
  <c r="V658" i="48"/>
  <c r="AC658" i="48"/>
  <c r="V656" i="48"/>
  <c r="AC656" i="48"/>
  <c r="V654" i="48"/>
  <c r="AC654" i="48"/>
  <c r="V652" i="48"/>
  <c r="AC652" i="48"/>
  <c r="V650" i="48"/>
  <c r="AC650" i="48"/>
  <c r="V648" i="48"/>
  <c r="AC648" i="48"/>
  <c r="V646" i="48"/>
  <c r="AC646" i="48"/>
  <c r="W641" i="48"/>
  <c r="Y641" i="48"/>
  <c r="W639" i="48"/>
  <c r="Z639" i="48"/>
  <c r="W636" i="48"/>
  <c r="Z636" i="48"/>
  <c r="W633" i="48"/>
  <c r="Z633" i="48"/>
  <c r="W629" i="48"/>
  <c r="AB629" i="48"/>
  <c r="Z625" i="48"/>
  <c r="W625" i="48"/>
  <c r="Y625" i="48"/>
  <c r="Z615" i="48"/>
  <c r="W615" i="48"/>
  <c r="Y615" i="48"/>
  <c r="AB635" i="48"/>
  <c r="W635" i="48"/>
  <c r="Z630" i="48"/>
  <c r="W630" i="48"/>
  <c r="AB626" i="48"/>
  <c r="W626" i="48"/>
  <c r="R643" i="48"/>
  <c r="W618" i="48"/>
  <c r="AB618" i="48" s="1"/>
  <c r="U592" i="48"/>
  <c r="AD592" i="48"/>
  <c r="U590" i="48"/>
  <c r="AD590" i="48"/>
  <c r="Z587" i="48"/>
  <c r="W587" i="48"/>
  <c r="Y587" i="48"/>
  <c r="Z581" i="48"/>
  <c r="W581" i="48"/>
  <c r="Y581" i="48"/>
  <c r="U554" i="48"/>
  <c r="AD554" i="48"/>
  <c r="AD605" i="48"/>
  <c r="U605" i="48"/>
  <c r="AD603" i="48"/>
  <c r="U603" i="48"/>
  <c r="AD600" i="48"/>
  <c r="U600" i="48"/>
  <c r="AD598" i="48"/>
  <c r="U598" i="48"/>
  <c r="AD593" i="48"/>
  <c r="U593" i="48"/>
  <c r="Y586" i="48"/>
  <c r="Z586" i="48"/>
  <c r="W586" i="48"/>
  <c r="AD583" i="48"/>
  <c r="U583" i="48"/>
  <c r="AB580" i="48"/>
  <c r="W580" i="48"/>
  <c r="AB578" i="48"/>
  <c r="W578" i="48"/>
  <c r="R616" i="48"/>
  <c r="AD576" i="48"/>
  <c r="U576" i="48"/>
  <c r="U553" i="48"/>
  <c r="AD553" i="48"/>
  <c r="U546" i="48"/>
  <c r="AD546" i="48"/>
  <c r="U544" i="48"/>
  <c r="AD544" i="48"/>
  <c r="U542" i="48"/>
  <c r="AD542" i="48"/>
  <c r="U540" i="48"/>
  <c r="AD540" i="48"/>
  <c r="U538" i="48"/>
  <c r="AD538" i="48"/>
  <c r="W468" i="48"/>
  <c r="AB468" i="48"/>
  <c r="W466" i="48"/>
  <c r="AB466" i="48"/>
  <c r="W464" i="48"/>
  <c r="AB464" i="48"/>
  <c r="W462" i="48"/>
  <c r="AB462" i="48"/>
  <c r="W460" i="48"/>
  <c r="AB460" i="48"/>
  <c r="AD564" i="48"/>
  <c r="U564" i="48"/>
  <c r="AD562" i="48"/>
  <c r="U562" i="48"/>
  <c r="AD560" i="48"/>
  <c r="U560" i="48"/>
  <c r="AD558" i="48"/>
  <c r="U558" i="48"/>
  <c r="AD556" i="48"/>
  <c r="U556" i="48"/>
  <c r="AB536" i="48"/>
  <c r="W536" i="48"/>
  <c r="AD534" i="48"/>
  <c r="U534" i="48"/>
  <c r="AD532" i="48"/>
  <c r="U532" i="48"/>
  <c r="AD530" i="48"/>
  <c r="U530" i="48"/>
  <c r="AD528" i="48"/>
  <c r="U528" i="48"/>
  <c r="AD526" i="48"/>
  <c r="U526" i="48"/>
  <c r="AD524" i="48"/>
  <c r="U524" i="48"/>
  <c r="AD522" i="48"/>
  <c r="U522" i="48"/>
  <c r="AD519" i="48"/>
  <c r="U519" i="48"/>
  <c r="AD517" i="48"/>
  <c r="U517" i="48"/>
  <c r="AD515" i="48"/>
  <c r="U515" i="48"/>
  <c r="AD513" i="48"/>
  <c r="U513" i="48"/>
  <c r="AD511" i="48"/>
  <c r="U511" i="48"/>
  <c r="AD509" i="48"/>
  <c r="U509" i="48"/>
  <c r="AD507" i="48"/>
  <c r="U507" i="48"/>
  <c r="AD505" i="48"/>
  <c r="U505" i="48"/>
  <c r="AD503" i="48"/>
  <c r="U503" i="48"/>
  <c r="AD501" i="48"/>
  <c r="U501" i="48"/>
  <c r="AD499" i="48"/>
  <c r="U499" i="48"/>
  <c r="AD497" i="48"/>
  <c r="U497" i="48"/>
  <c r="AD495" i="48"/>
  <c r="U495" i="48"/>
  <c r="AD493" i="48"/>
  <c r="U493" i="48"/>
  <c r="AD491" i="48"/>
  <c r="U491" i="48"/>
  <c r="AD489" i="48"/>
  <c r="U489" i="48"/>
  <c r="AD487" i="48"/>
  <c r="U487" i="48"/>
  <c r="AD485" i="48"/>
  <c r="U485" i="48"/>
  <c r="AD483" i="48"/>
  <c r="U483" i="48"/>
  <c r="AD481" i="48"/>
  <c r="U481" i="48"/>
  <c r="AD475" i="48"/>
  <c r="U475" i="48"/>
  <c r="AD473" i="48"/>
  <c r="U473" i="48"/>
  <c r="AD457" i="48"/>
  <c r="U457" i="48"/>
  <c r="AD455" i="48"/>
  <c r="U455" i="48"/>
  <c r="AD453" i="48"/>
  <c r="U453" i="48"/>
  <c r="AD451" i="48"/>
  <c r="U451" i="48"/>
  <c r="AD449" i="48"/>
  <c r="U449" i="48"/>
  <c r="AD447" i="48"/>
  <c r="U447" i="48"/>
  <c r="AD445" i="48"/>
  <c r="U445" i="48"/>
  <c r="AD443" i="48"/>
  <c r="U443" i="48"/>
  <c r="V440" i="48"/>
  <c r="AC440" i="48"/>
  <c r="V435" i="48"/>
  <c r="AC435" i="48"/>
  <c r="V433" i="48"/>
  <c r="AC433" i="48"/>
  <c r="V431" i="48"/>
  <c r="AC431" i="48"/>
  <c r="V429" i="48"/>
  <c r="AC429" i="48"/>
  <c r="V427" i="48"/>
  <c r="AC427" i="48"/>
  <c r="V425" i="48"/>
  <c r="AC425" i="48"/>
  <c r="V423" i="48"/>
  <c r="AC423" i="48"/>
  <c r="V421" i="48"/>
  <c r="AC421" i="48"/>
  <c r="V419" i="48"/>
  <c r="AC419" i="48"/>
  <c r="V414" i="48"/>
  <c r="AC414" i="48"/>
  <c r="V412" i="48"/>
  <c r="AC412" i="48"/>
  <c r="V399" i="48"/>
  <c r="AC399" i="48"/>
  <c r="V397" i="48"/>
  <c r="AC397" i="48"/>
  <c r="V395" i="48"/>
  <c r="AC395" i="48"/>
  <c r="V393" i="48"/>
  <c r="AC393" i="48"/>
  <c r="V391" i="48"/>
  <c r="R401" i="48"/>
  <c r="AC391" i="48"/>
  <c r="V387" i="48"/>
  <c r="AC387" i="48"/>
  <c r="V385" i="48"/>
  <c r="AC385" i="48"/>
  <c r="V383" i="48"/>
  <c r="AC383" i="48"/>
  <c r="V381" i="48"/>
  <c r="AC381" i="48"/>
  <c r="V379" i="48"/>
  <c r="AC379" i="48"/>
  <c r="V377" i="48"/>
  <c r="AC377" i="48"/>
  <c r="V375" i="48"/>
  <c r="AC375" i="48"/>
  <c r="V373" i="48"/>
  <c r="AC373" i="48"/>
  <c r="V371" i="48"/>
  <c r="AC371" i="48"/>
  <c r="V369" i="48"/>
  <c r="AC369" i="48"/>
  <c r="V367" i="48"/>
  <c r="R388" i="48"/>
  <c r="AC367" i="48"/>
  <c r="V364" i="48"/>
  <c r="AC364" i="48"/>
  <c r="V362" i="48"/>
  <c r="AC362" i="48"/>
  <c r="V360" i="48"/>
  <c r="AC360" i="48"/>
  <c r="V358" i="48"/>
  <c r="AC358" i="48"/>
  <c r="V356" i="48"/>
  <c r="AC356" i="48"/>
  <c r="V354" i="48"/>
  <c r="AC354" i="48"/>
  <c r="V352" i="48"/>
  <c r="AC352" i="48"/>
  <c r="V350" i="48"/>
  <c r="AC350" i="48"/>
  <c r="V345" i="48"/>
  <c r="AC345" i="48"/>
  <c r="V340" i="48"/>
  <c r="AC340" i="48"/>
  <c r="V338" i="48"/>
  <c r="AC338" i="48"/>
  <c r="V336" i="48"/>
  <c r="AC336" i="48"/>
  <c r="V334" i="48"/>
  <c r="AC334" i="48"/>
  <c r="V332" i="48"/>
  <c r="AC332" i="48"/>
  <c r="V330" i="48"/>
  <c r="AC330" i="48"/>
  <c r="V328" i="48"/>
  <c r="AC328" i="48"/>
  <c r="V326" i="48"/>
  <c r="R342" i="48"/>
  <c r="AC326" i="48"/>
  <c r="V324" i="48"/>
  <c r="AC324" i="48"/>
  <c r="V320" i="48"/>
  <c r="AC320" i="48"/>
  <c r="V318" i="48"/>
  <c r="AC318" i="48"/>
  <c r="W313" i="48"/>
  <c r="AB313" i="48"/>
  <c r="W309" i="48"/>
  <c r="AB309" i="48"/>
  <c r="W307" i="48"/>
  <c r="AB307" i="48"/>
  <c r="W304" i="48"/>
  <c r="AB304" i="48"/>
  <c r="W300" i="48"/>
  <c r="AB300" i="48"/>
  <c r="T297" i="48"/>
  <c r="AD297" i="48"/>
  <c r="T295" i="48"/>
  <c r="AD295" i="48"/>
  <c r="T293" i="48"/>
  <c r="AD293" i="48"/>
  <c r="T291" i="48"/>
  <c r="AD291" i="48"/>
  <c r="T289" i="48"/>
  <c r="AD289" i="48"/>
  <c r="T287" i="48"/>
  <c r="AD287" i="48"/>
  <c r="W283" i="48"/>
  <c r="AB283" i="48"/>
  <c r="W255" i="48"/>
  <c r="AB255" i="48"/>
  <c r="W251" i="48"/>
  <c r="AB251" i="48"/>
  <c r="T247" i="48"/>
  <c r="AD247" i="48"/>
  <c r="T245" i="48"/>
  <c r="AD245" i="48"/>
  <c r="T243" i="48"/>
  <c r="AD243" i="48"/>
  <c r="T241" i="48"/>
  <c r="AD241" i="48"/>
  <c r="T237" i="48"/>
  <c r="AD237" i="48"/>
  <c r="R315" i="48"/>
  <c r="T235" i="48"/>
  <c r="AD235" i="48"/>
  <c r="V232" i="48"/>
  <c r="AC232" i="48"/>
  <c r="V227" i="48"/>
  <c r="AC227" i="48"/>
  <c r="V225" i="48"/>
  <c r="AC225" i="48"/>
  <c r="V223" i="48"/>
  <c r="AC223" i="48"/>
  <c r="V221" i="48"/>
  <c r="AC221" i="48"/>
  <c r="V219" i="48"/>
  <c r="AC219" i="48"/>
  <c r="V217" i="48"/>
  <c r="AC217" i="48"/>
  <c r="V215" i="48"/>
  <c r="AC215" i="48"/>
  <c r="V213" i="48"/>
  <c r="AC213" i="48"/>
  <c r="V211" i="48"/>
  <c r="R229" i="48"/>
  <c r="AC211" i="48"/>
  <c r="W208" i="48"/>
  <c r="AB208" i="48"/>
  <c r="W204" i="48"/>
  <c r="AB204" i="48"/>
  <c r="W200" i="48"/>
  <c r="AB200" i="48"/>
  <c r="T185" i="48"/>
  <c r="AD185" i="48"/>
  <c r="W93" i="48"/>
  <c r="AB93" i="48"/>
  <c r="W91" i="48"/>
  <c r="AB91" i="48"/>
  <c r="W89" i="48"/>
  <c r="AB89" i="48"/>
  <c r="W87" i="48"/>
  <c r="AB87" i="48"/>
  <c r="W85" i="48"/>
  <c r="AB85" i="48"/>
  <c r="T78" i="48"/>
  <c r="AD78" i="48"/>
  <c r="T76" i="48"/>
  <c r="AD76" i="48"/>
  <c r="AB314" i="48"/>
  <c r="W314" i="48"/>
  <c r="AB311" i="48"/>
  <c r="W311" i="48"/>
  <c r="AB303" i="48"/>
  <c r="W303" i="48"/>
  <c r="AB299" i="48"/>
  <c r="W299" i="48"/>
  <c r="AB284" i="48"/>
  <c r="W284" i="48"/>
  <c r="AB280" i="48"/>
  <c r="W280" i="48"/>
  <c r="AD278" i="48"/>
  <c r="T278" i="48"/>
  <c r="AB252" i="48"/>
  <c r="W252" i="48"/>
  <c r="AD248" i="48"/>
  <c r="T248" i="48"/>
  <c r="AD238" i="48"/>
  <c r="T238" i="48"/>
  <c r="AB207" i="48"/>
  <c r="W207" i="48"/>
  <c r="AB203" i="48"/>
  <c r="W203" i="48"/>
  <c r="AB199" i="48"/>
  <c r="W199" i="48"/>
  <c r="Y183" i="48"/>
  <c r="Z183" i="48"/>
  <c r="W183" i="48"/>
  <c r="AD177" i="48"/>
  <c r="T177" i="48"/>
  <c r="AD175" i="48"/>
  <c r="T175" i="48"/>
  <c r="AD173" i="48"/>
  <c r="T173" i="48"/>
  <c r="AD171" i="48"/>
  <c r="T171" i="48"/>
  <c r="AD166" i="48"/>
  <c r="T166" i="48"/>
  <c r="AD164" i="48"/>
  <c r="T164" i="48"/>
  <c r="AD162" i="48"/>
  <c r="T162" i="48"/>
  <c r="AD160" i="48"/>
  <c r="T160" i="48"/>
  <c r="AD158" i="48"/>
  <c r="T158" i="48"/>
  <c r="AD156" i="48"/>
  <c r="T156" i="48"/>
  <c r="AD154" i="48"/>
  <c r="T154" i="48"/>
  <c r="AD152" i="48"/>
  <c r="T152" i="48"/>
  <c r="AD147" i="48"/>
  <c r="T147" i="48"/>
  <c r="AD145" i="48"/>
  <c r="T145" i="48"/>
  <c r="AD143" i="48"/>
  <c r="T143" i="48"/>
  <c r="AD141" i="48"/>
  <c r="T141" i="48"/>
  <c r="AD139" i="48"/>
  <c r="T139" i="48"/>
  <c r="AD137" i="48"/>
  <c r="T137" i="48"/>
  <c r="AD135" i="48"/>
  <c r="T135" i="48"/>
  <c r="AD133" i="48"/>
  <c r="T133" i="48"/>
  <c r="AD131" i="48"/>
  <c r="T131" i="48"/>
  <c r="AD129" i="48"/>
  <c r="T129" i="48"/>
  <c r="AD127" i="48"/>
  <c r="T127" i="48"/>
  <c r="AD125" i="48"/>
  <c r="T125" i="48"/>
  <c r="AD118" i="48"/>
  <c r="T118" i="48"/>
  <c r="AD116" i="48"/>
  <c r="T116" i="48"/>
  <c r="AD114" i="48"/>
  <c r="T114" i="48"/>
  <c r="AD112" i="48"/>
  <c r="T112" i="48"/>
  <c r="AD110" i="48"/>
  <c r="T110" i="48"/>
  <c r="AD108" i="48"/>
  <c r="T108" i="48"/>
  <c r="AD106" i="48"/>
  <c r="T106" i="48"/>
  <c r="AD104" i="48"/>
  <c r="T104" i="48"/>
  <c r="AD102" i="48"/>
  <c r="T102" i="48"/>
  <c r="AD74" i="48"/>
  <c r="T74" i="48"/>
  <c r="AD60" i="48"/>
  <c r="T60" i="48"/>
  <c r="AD56" i="48"/>
  <c r="T56" i="48"/>
  <c r="T54" i="48"/>
  <c r="AD54" i="48"/>
  <c r="T51" i="48"/>
  <c r="AD51" i="48"/>
  <c r="T47" i="48"/>
  <c r="AD47" i="48"/>
  <c r="W42" i="48"/>
  <c r="AB42" i="48"/>
  <c r="W40" i="48"/>
  <c r="AB40" i="48"/>
  <c r="T38" i="48"/>
  <c r="AB38" i="48"/>
  <c r="R24" i="48"/>
  <c r="Z18" i="48"/>
  <c r="W18" i="48"/>
  <c r="Y18" i="48"/>
  <c r="W15" i="48"/>
  <c r="AB15" i="48"/>
  <c r="Z11" i="48"/>
  <c r="W11" i="48"/>
  <c r="Y11" i="48"/>
  <c r="AD73" i="48"/>
  <c r="T73" i="48"/>
  <c r="AD71" i="48"/>
  <c r="T71" i="48"/>
  <c r="AD69" i="48"/>
  <c r="T69" i="48"/>
  <c r="AD67" i="48"/>
  <c r="T67" i="48"/>
  <c r="AD65" i="48"/>
  <c r="T65" i="48"/>
  <c r="AD52" i="48"/>
  <c r="T52" i="48"/>
  <c r="AD48" i="48"/>
  <c r="T48" i="48"/>
  <c r="R57" i="48"/>
  <c r="AD46" i="48"/>
  <c r="T46" i="48"/>
  <c r="Q30" i="48"/>
  <c r="Q32" i="48" s="1"/>
  <c r="M30" i="48"/>
  <c r="I30" i="48"/>
  <c r="I32" i="48" s="1"/>
  <c r="E30" i="48"/>
  <c r="Y10" i="48"/>
  <c r="W10" i="48"/>
  <c r="R16" i="48"/>
  <c r="Z10" i="48"/>
  <c r="V724" i="48"/>
  <c r="AC724" i="48"/>
  <c r="V722" i="48"/>
  <c r="AC722" i="48"/>
  <c r="V720" i="48"/>
  <c r="AC720" i="48"/>
  <c r="V718" i="48"/>
  <c r="AC718" i="48"/>
  <c r="V716" i="48"/>
  <c r="AC716" i="48"/>
  <c r="O728" i="48"/>
  <c r="K728" i="48"/>
  <c r="G728" i="48"/>
  <c r="E728" i="48"/>
  <c r="V711" i="48"/>
  <c r="AC711" i="48"/>
  <c r="V709" i="48"/>
  <c r="AC709" i="48"/>
  <c r="V707" i="48"/>
  <c r="AC707" i="48"/>
  <c r="V705" i="48"/>
  <c r="AC705" i="48"/>
  <c r="V703" i="48"/>
  <c r="AC703" i="48"/>
  <c r="V701" i="48"/>
  <c r="AC701" i="48"/>
  <c r="V699" i="48"/>
  <c r="AC699" i="48"/>
  <c r="V697" i="48"/>
  <c r="AC697" i="48"/>
  <c r="L728" i="48"/>
  <c r="N728" i="48"/>
  <c r="V695" i="48"/>
  <c r="AC695" i="48"/>
  <c r="V693" i="48"/>
  <c r="AC693" i="48"/>
  <c r="V691" i="48"/>
  <c r="AC691" i="48"/>
  <c r="V689" i="48"/>
  <c r="AC689" i="48"/>
  <c r="V687" i="48"/>
  <c r="AC687" i="48"/>
  <c r="V685" i="48"/>
  <c r="AC685" i="48"/>
  <c r="V683" i="48"/>
  <c r="AC683" i="48"/>
  <c r="V681" i="48"/>
  <c r="AC681" i="48"/>
  <c r="V679" i="48"/>
  <c r="AC679" i="48"/>
  <c r="V677" i="48"/>
  <c r="AC677" i="48"/>
  <c r="V675" i="48"/>
  <c r="AC675" i="48"/>
  <c r="V673" i="48"/>
  <c r="AC673" i="48"/>
  <c r="V671" i="48"/>
  <c r="AC671" i="48"/>
  <c r="V669" i="48"/>
  <c r="AC669" i="48"/>
  <c r="V667" i="48"/>
  <c r="AC667" i="48"/>
  <c r="V665" i="48"/>
  <c r="AC665" i="48"/>
  <c r="V663" i="48"/>
  <c r="AC663" i="48"/>
  <c r="V661" i="48"/>
  <c r="AC661" i="48"/>
  <c r="V659" i="48"/>
  <c r="AC659" i="48"/>
  <c r="V657" i="48"/>
  <c r="AC657" i="48"/>
  <c r="V655" i="48"/>
  <c r="AC655" i="48"/>
  <c r="V653" i="48"/>
  <c r="AC653" i="48"/>
  <c r="V651" i="48"/>
  <c r="AC651" i="48"/>
  <c r="V649" i="48"/>
  <c r="AC649" i="48"/>
  <c r="V647" i="48"/>
  <c r="AC647" i="48"/>
  <c r="R713" i="48"/>
  <c r="V645" i="48"/>
  <c r="AC645" i="48"/>
  <c r="W642" i="48"/>
  <c r="Y642" i="48"/>
  <c r="W640" i="48"/>
  <c r="Y640" i="48"/>
  <c r="W637" i="48"/>
  <c r="AB637" i="48"/>
  <c r="W634" i="48"/>
  <c r="AB634" i="48"/>
  <c r="W632" i="48"/>
  <c r="Z632" i="48"/>
  <c r="U627" i="48"/>
  <c r="AD627" i="48"/>
  <c r="AD638" i="48"/>
  <c r="U638" i="48"/>
  <c r="AB631" i="48"/>
  <c r="W631" i="48"/>
  <c r="AB628" i="48"/>
  <c r="W628" i="48"/>
  <c r="Y621" i="48"/>
  <c r="Z621" i="48"/>
  <c r="W621" i="48"/>
  <c r="U597" i="48"/>
  <c r="AD597" i="48"/>
  <c r="U594" i="48"/>
  <c r="AD594" i="48"/>
  <c r="U591" i="48"/>
  <c r="AD591" i="48"/>
  <c r="U589" i="48"/>
  <c r="AD589" i="48"/>
  <c r="Z585" i="48"/>
  <c r="W585" i="48"/>
  <c r="Y585" i="48"/>
  <c r="W555" i="48"/>
  <c r="AB555" i="48"/>
  <c r="AD606" i="48"/>
  <c r="U606" i="48"/>
  <c r="AD604" i="48"/>
  <c r="U604" i="48"/>
  <c r="AD599" i="48"/>
  <c r="U599" i="48"/>
  <c r="Y588" i="48"/>
  <c r="Z588" i="48"/>
  <c r="W588" i="48"/>
  <c r="Y584" i="48"/>
  <c r="Z584" i="48"/>
  <c r="W584" i="48"/>
  <c r="AD582" i="48"/>
  <c r="U582" i="48"/>
  <c r="AB579" i="48"/>
  <c r="W579" i="48"/>
  <c r="AB577" i="48"/>
  <c r="W577" i="48"/>
  <c r="U545" i="48"/>
  <c r="AD545" i="48"/>
  <c r="U543" i="48"/>
  <c r="AD543" i="48"/>
  <c r="U541" i="48"/>
  <c r="AD541" i="48"/>
  <c r="U539" i="48"/>
  <c r="AD539" i="48"/>
  <c r="U537" i="48"/>
  <c r="AD537" i="48"/>
  <c r="W467" i="48"/>
  <c r="AB467" i="48"/>
  <c r="W465" i="48"/>
  <c r="AB465" i="48"/>
  <c r="W463" i="48"/>
  <c r="AB463" i="48"/>
  <c r="W461" i="48"/>
  <c r="AB461" i="48"/>
  <c r="R469" i="48"/>
  <c r="W459" i="48"/>
  <c r="AB459" i="48"/>
  <c r="AD563" i="48"/>
  <c r="U563" i="48"/>
  <c r="AD561" i="48"/>
  <c r="U561" i="48"/>
  <c r="AD559" i="48"/>
  <c r="U559" i="48"/>
  <c r="AD557" i="48"/>
  <c r="U557" i="48"/>
  <c r="AD535" i="48"/>
  <c r="U535" i="48"/>
  <c r="AD533" i="48"/>
  <c r="U533" i="48"/>
  <c r="AD531" i="48"/>
  <c r="U531" i="48"/>
  <c r="AD529" i="48"/>
  <c r="U529" i="48"/>
  <c r="AD527" i="48"/>
  <c r="U527" i="48"/>
  <c r="AD525" i="48"/>
  <c r="U525" i="48"/>
  <c r="AD523" i="48"/>
  <c r="U523" i="48"/>
  <c r="R574" i="48"/>
  <c r="AC521" i="48"/>
  <c r="V521" i="48"/>
  <c r="AD520" i="48"/>
  <c r="U520" i="48"/>
  <c r="AD518" i="48"/>
  <c r="U518" i="48"/>
  <c r="AD516" i="48"/>
  <c r="U516" i="48"/>
  <c r="AD514" i="48"/>
  <c r="U514" i="48"/>
  <c r="AD512" i="48"/>
  <c r="U512" i="48"/>
  <c r="AD510" i="48"/>
  <c r="U510" i="48"/>
  <c r="AD508" i="48"/>
  <c r="U508" i="48"/>
  <c r="AD506" i="48"/>
  <c r="U506" i="48"/>
  <c r="AD504" i="48"/>
  <c r="U504" i="48"/>
  <c r="AD502" i="48"/>
  <c r="U502" i="48"/>
  <c r="AD500" i="48"/>
  <c r="U500" i="48"/>
  <c r="AD498" i="48"/>
  <c r="U498" i="48"/>
  <c r="AD496" i="48"/>
  <c r="U496" i="48"/>
  <c r="AD494" i="48"/>
  <c r="U494" i="48"/>
  <c r="AD492" i="48"/>
  <c r="U492" i="48"/>
  <c r="AD490" i="48"/>
  <c r="U490" i="48"/>
  <c r="AD488" i="48"/>
  <c r="U488" i="48"/>
  <c r="AD486" i="48"/>
  <c r="U486" i="48"/>
  <c r="AD484" i="48"/>
  <c r="U484" i="48"/>
  <c r="AD482" i="48"/>
  <c r="U482" i="48"/>
  <c r="AD476" i="48"/>
  <c r="U476" i="48"/>
  <c r="AD474" i="48"/>
  <c r="U474" i="48"/>
  <c r="AD472" i="48"/>
  <c r="U472" i="48"/>
  <c r="R477" i="48"/>
  <c r="AD471" i="48"/>
  <c r="U471" i="48"/>
  <c r="AD456" i="48"/>
  <c r="U456" i="48"/>
  <c r="AD454" i="48"/>
  <c r="U454" i="48"/>
  <c r="AD452" i="48"/>
  <c r="U452" i="48"/>
  <c r="AD450" i="48"/>
  <c r="U450" i="48"/>
  <c r="AD448" i="48"/>
  <c r="U448" i="48"/>
  <c r="AD446" i="48"/>
  <c r="U446" i="48"/>
  <c r="AD444" i="48"/>
  <c r="U444" i="48"/>
  <c r="AD442" i="48"/>
  <c r="U442" i="48"/>
  <c r="V439" i="48"/>
  <c r="AC439" i="48"/>
  <c r="V436" i="48"/>
  <c r="AC436" i="48"/>
  <c r="V434" i="48"/>
  <c r="AC434" i="48"/>
  <c r="V432" i="48"/>
  <c r="AC432" i="48"/>
  <c r="V430" i="48"/>
  <c r="AC430" i="48"/>
  <c r="V428" i="48"/>
  <c r="AC428" i="48"/>
  <c r="V426" i="48"/>
  <c r="AC426" i="48"/>
  <c r="V424" i="48"/>
  <c r="AC424" i="48"/>
  <c r="V422" i="48"/>
  <c r="AC422" i="48"/>
  <c r="V420" i="48"/>
  <c r="AC420" i="48"/>
  <c r="V418" i="48"/>
  <c r="R437" i="48"/>
  <c r="AC418" i="48"/>
  <c r="V415" i="48"/>
  <c r="AC415" i="48"/>
  <c r="V413" i="48"/>
  <c r="AC413" i="48"/>
  <c r="V411" i="48"/>
  <c r="AC411" i="48"/>
  <c r="V409" i="48"/>
  <c r="R416" i="48"/>
  <c r="AC409" i="48"/>
  <c r="V403" i="48"/>
  <c r="R404" i="48"/>
  <c r="AC403" i="48"/>
  <c r="V400" i="48"/>
  <c r="AC400" i="48"/>
  <c r="V398" i="48"/>
  <c r="AC398" i="48"/>
  <c r="V396" i="48"/>
  <c r="AC396" i="48"/>
  <c r="V394" i="48"/>
  <c r="AC394" i="48"/>
  <c r="V392" i="48"/>
  <c r="AC392" i="48"/>
  <c r="V386" i="48"/>
  <c r="AC386" i="48"/>
  <c r="V384" i="48"/>
  <c r="AC384" i="48"/>
  <c r="V382" i="48"/>
  <c r="AC382" i="48"/>
  <c r="V380" i="48"/>
  <c r="AC380" i="48"/>
  <c r="V378" i="48"/>
  <c r="AC378" i="48"/>
  <c r="V376" i="48"/>
  <c r="AC376" i="48"/>
  <c r="V374" i="48"/>
  <c r="AC374" i="48"/>
  <c r="V372" i="48"/>
  <c r="AC372" i="48"/>
  <c r="V370" i="48"/>
  <c r="AC370" i="48"/>
  <c r="V368" i="48"/>
  <c r="AC368" i="48"/>
  <c r="V363" i="48"/>
  <c r="AC363" i="48"/>
  <c r="V361" i="48"/>
  <c r="AC361" i="48"/>
  <c r="V359" i="48"/>
  <c r="AC359" i="48"/>
  <c r="V357" i="48"/>
  <c r="AC357" i="48"/>
  <c r="V355" i="48"/>
  <c r="AC355" i="48"/>
  <c r="V353" i="48"/>
  <c r="AC353" i="48"/>
  <c r="V351" i="48"/>
  <c r="AC351" i="48"/>
  <c r="V349" i="48"/>
  <c r="R365" i="48"/>
  <c r="AC349" i="48"/>
  <c r="V346" i="48"/>
  <c r="AC346" i="48"/>
  <c r="V344" i="48"/>
  <c r="R347" i="48"/>
  <c r="AC344" i="48"/>
  <c r="V341" i="48"/>
  <c r="AC341" i="48"/>
  <c r="V339" i="48"/>
  <c r="AC339" i="48"/>
  <c r="V337" i="48"/>
  <c r="AC337" i="48"/>
  <c r="V335" i="48"/>
  <c r="AC335" i="48"/>
  <c r="V333" i="48"/>
  <c r="AC333" i="48"/>
  <c r="V331" i="48"/>
  <c r="AC331" i="48"/>
  <c r="V329" i="48"/>
  <c r="AC329" i="48"/>
  <c r="V327" i="48"/>
  <c r="AC327" i="48"/>
  <c r="V323" i="48"/>
  <c r="AC323" i="48"/>
  <c r="V319" i="48"/>
  <c r="AC319" i="48"/>
  <c r="V317" i="48"/>
  <c r="R321" i="48"/>
  <c r="AC317" i="48"/>
  <c r="W310" i="48"/>
  <c r="AB310" i="48"/>
  <c r="W308" i="48"/>
  <c r="AB308" i="48"/>
  <c r="W306" i="48"/>
  <c r="AB306" i="48"/>
  <c r="W302" i="48"/>
  <c r="AB302" i="48"/>
  <c r="W298" i="48"/>
  <c r="AB298" i="48"/>
  <c r="T296" i="48"/>
  <c r="AD296" i="48"/>
  <c r="T294" i="48"/>
  <c r="AD294" i="48"/>
  <c r="T292" i="48"/>
  <c r="AD292" i="48"/>
  <c r="T290" i="48"/>
  <c r="AD290" i="48"/>
  <c r="T288" i="48"/>
  <c r="AD288" i="48"/>
  <c r="W281" i="48"/>
  <c r="AB281" i="48"/>
  <c r="W253" i="48"/>
  <c r="AB253" i="48"/>
  <c r="T249" i="48"/>
  <c r="AD249" i="48"/>
  <c r="T246" i="48"/>
  <c r="AD246" i="48"/>
  <c r="T244" i="48"/>
  <c r="AD244" i="48"/>
  <c r="T242" i="48"/>
  <c r="AD242" i="48"/>
  <c r="T239" i="48"/>
  <c r="AD239" i="48"/>
  <c r="T236" i="48"/>
  <c r="AD236" i="48"/>
  <c r="V231" i="48"/>
  <c r="R233" i="48"/>
  <c r="AC231" i="48"/>
  <c r="V228" i="48"/>
  <c r="AC228" i="48"/>
  <c r="V226" i="48"/>
  <c r="AC226" i="48"/>
  <c r="V224" i="48"/>
  <c r="AC224" i="48"/>
  <c r="V222" i="48"/>
  <c r="AC222" i="48"/>
  <c r="V220" i="48"/>
  <c r="AC220" i="48"/>
  <c r="V218" i="48"/>
  <c r="AC218" i="48"/>
  <c r="V216" i="48"/>
  <c r="AC216" i="48"/>
  <c r="V214" i="48"/>
  <c r="AC214" i="48"/>
  <c r="V212" i="48"/>
  <c r="AC212" i="48"/>
  <c r="W206" i="48"/>
  <c r="AB206" i="48"/>
  <c r="W202" i="48"/>
  <c r="AB202" i="48"/>
  <c r="T193" i="48"/>
  <c r="AD193" i="48"/>
  <c r="W92" i="48"/>
  <c r="AB92" i="48"/>
  <c r="W90" i="48"/>
  <c r="AB90" i="48"/>
  <c r="W88" i="48"/>
  <c r="AB88" i="48"/>
  <c r="W86" i="48"/>
  <c r="AB86" i="48"/>
  <c r="R94" i="48"/>
  <c r="T82" i="48"/>
  <c r="T79" i="48"/>
  <c r="AD79" i="48"/>
  <c r="T77" i="48"/>
  <c r="AD77" i="48"/>
  <c r="AB312" i="48"/>
  <c r="W312" i="48"/>
  <c r="AB305" i="48"/>
  <c r="W305" i="48"/>
  <c r="AB301" i="48"/>
  <c r="W301" i="48"/>
  <c r="AB282" i="48"/>
  <c r="W282" i="48"/>
  <c r="AD279" i="48"/>
  <c r="T279" i="48"/>
  <c r="AB254" i="48"/>
  <c r="W254" i="48"/>
  <c r="AD250" i="48"/>
  <c r="T250" i="48"/>
  <c r="AD240" i="48"/>
  <c r="T240" i="48"/>
  <c r="AB209" i="48"/>
  <c r="W209" i="48"/>
  <c r="AB205" i="48"/>
  <c r="W205" i="48"/>
  <c r="AB201" i="48"/>
  <c r="W201" i="48"/>
  <c r="AD192" i="48"/>
  <c r="T192" i="48"/>
  <c r="AD186" i="48"/>
  <c r="T186" i="48"/>
  <c r="AD178" i="48"/>
  <c r="T178" i="48"/>
  <c r="AD176" i="48"/>
  <c r="T176" i="48"/>
  <c r="AD174" i="48"/>
  <c r="T174" i="48"/>
  <c r="AD172" i="48"/>
  <c r="T172" i="48"/>
  <c r="AD170" i="48"/>
  <c r="T170" i="48"/>
  <c r="R179" i="48"/>
  <c r="AD169" i="48"/>
  <c r="T169" i="48"/>
  <c r="AD165" i="48"/>
  <c r="T165" i="48"/>
  <c r="AD163" i="48"/>
  <c r="T163" i="48"/>
  <c r="AD161" i="48"/>
  <c r="T161" i="48"/>
  <c r="AD159" i="48"/>
  <c r="T159" i="48"/>
  <c r="AD157" i="48"/>
  <c r="T157" i="48"/>
  <c r="AD155" i="48"/>
  <c r="T155" i="48"/>
  <c r="AD153" i="48"/>
  <c r="T153" i="48"/>
  <c r="AD151" i="48"/>
  <c r="T151" i="48"/>
  <c r="R167" i="48"/>
  <c r="AD150" i="48"/>
  <c r="T150" i="48"/>
  <c r="AD146" i="48"/>
  <c r="T146" i="48"/>
  <c r="AD144" i="48"/>
  <c r="T144" i="48"/>
  <c r="AD142" i="48"/>
  <c r="T142" i="48"/>
  <c r="AD140" i="48"/>
  <c r="T140" i="48"/>
  <c r="AD138" i="48"/>
  <c r="T138" i="48"/>
  <c r="AD136" i="48"/>
  <c r="T136" i="48"/>
  <c r="AD134" i="48"/>
  <c r="T134" i="48"/>
  <c r="AD132" i="48"/>
  <c r="T132" i="48"/>
  <c r="AD130" i="48"/>
  <c r="T130" i="48"/>
  <c r="AD128" i="48"/>
  <c r="T128" i="48"/>
  <c r="AD126" i="48"/>
  <c r="T126" i="48"/>
  <c r="AD124" i="48"/>
  <c r="T124" i="48"/>
  <c r="R148" i="48"/>
  <c r="AD123" i="48"/>
  <c r="T123" i="48"/>
  <c r="AD117" i="48"/>
  <c r="T117" i="48"/>
  <c r="AD115" i="48"/>
  <c r="T115" i="48"/>
  <c r="AD113" i="48"/>
  <c r="T113" i="48"/>
  <c r="AD111" i="48"/>
  <c r="T111" i="48"/>
  <c r="AD109" i="48"/>
  <c r="T109" i="48"/>
  <c r="AD107" i="48"/>
  <c r="T107" i="48"/>
  <c r="AD105" i="48"/>
  <c r="T105" i="48"/>
  <c r="AD103" i="48"/>
  <c r="T103" i="48"/>
  <c r="AD101" i="48"/>
  <c r="T101" i="48"/>
  <c r="R119" i="48"/>
  <c r="AD100" i="48"/>
  <c r="T100" i="48"/>
  <c r="R61" i="48"/>
  <c r="AD59" i="48"/>
  <c r="T59" i="48"/>
  <c r="T55" i="48"/>
  <c r="AD55" i="48"/>
  <c r="T53" i="48"/>
  <c r="AD53" i="48"/>
  <c r="T49" i="48"/>
  <c r="AD49" i="48"/>
  <c r="W43" i="48"/>
  <c r="AB43" i="48"/>
  <c r="W41" i="48"/>
  <c r="AB41" i="48"/>
  <c r="W39" i="48"/>
  <c r="AB39" i="48"/>
  <c r="R44" i="48"/>
  <c r="W37" i="48"/>
  <c r="AB37" i="48"/>
  <c r="Z13" i="48"/>
  <c r="W13" i="48"/>
  <c r="Y13" i="48"/>
  <c r="P32" i="48"/>
  <c r="H32" i="48"/>
  <c r="Y12" i="48"/>
  <c r="Z12" i="48"/>
  <c r="W12" i="48"/>
  <c r="M32" i="48"/>
  <c r="M406" i="48" s="1"/>
  <c r="AD72" i="48"/>
  <c r="T72" i="48"/>
  <c r="AD70" i="48"/>
  <c r="T70" i="48"/>
  <c r="AD68" i="48"/>
  <c r="T68" i="48"/>
  <c r="AD66" i="48"/>
  <c r="T66" i="48"/>
  <c r="AD64" i="48"/>
  <c r="T64" i="48"/>
  <c r="AD63" i="48"/>
  <c r="R80" i="48"/>
  <c r="R98" i="48" s="1"/>
  <c r="T63" i="48"/>
  <c r="AD50" i="48"/>
  <c r="T50" i="48"/>
  <c r="O30" i="48"/>
  <c r="O32" i="48" s="1"/>
  <c r="O406" i="48" s="1"/>
  <c r="K30" i="48"/>
  <c r="G30" i="48"/>
  <c r="G32" i="48" s="1"/>
  <c r="G406" i="48" s="1"/>
  <c r="R28" i="48"/>
  <c r="Y14" i="48"/>
  <c r="Z14" i="48"/>
  <c r="W14" i="48"/>
  <c r="K32" i="48"/>
  <c r="E32" i="48"/>
  <c r="E406" i="48" s="1"/>
  <c r="N406" i="48" l="1"/>
  <c r="L406" i="48"/>
  <c r="P406" i="48"/>
  <c r="R121" i="48"/>
  <c r="H406" i="48"/>
  <c r="H731" i="48" s="1"/>
  <c r="I406" i="48"/>
  <c r="Q406" i="48"/>
  <c r="J406" i="48"/>
  <c r="J731" i="48" s="1"/>
  <c r="K406" i="48"/>
  <c r="K731" i="48" s="1"/>
  <c r="R30" i="48"/>
  <c r="R479" i="48"/>
  <c r="T731" i="48"/>
  <c r="Y30" i="48"/>
  <c r="Y731" i="48" s="1"/>
  <c r="Z30" i="48"/>
  <c r="W30" i="48"/>
  <c r="U731" i="48"/>
  <c r="U732" i="48" s="1"/>
  <c r="N731" i="48"/>
  <c r="E731" i="48"/>
  <c r="Z731" i="48"/>
  <c r="W731" i="48"/>
  <c r="P731" i="48"/>
  <c r="I731" i="48"/>
  <c r="Q731" i="48"/>
  <c r="F731" i="48"/>
  <c r="L731" i="48"/>
  <c r="G731" i="48"/>
  <c r="O731" i="48"/>
  <c r="R32" i="48"/>
  <c r="AD731" i="48"/>
  <c r="AB731" i="48"/>
  <c r="AC731" i="48"/>
  <c r="V731" i="48"/>
  <c r="R728" i="48"/>
  <c r="M731" i="48"/>
  <c r="R406" i="48" l="1"/>
  <c r="R731" i="48" s="1"/>
  <c r="AB734" i="48"/>
  <c r="AB736" i="48" s="1"/>
  <c r="AC732" i="48"/>
  <c r="Z734" i="48" s="1"/>
  <c r="Z736" i="48" s="1"/>
  <c r="Y734" i="48" l="1"/>
  <c r="Y736" i="48" s="1"/>
  <c r="AA731" i="47" l="1"/>
  <c r="AD458" i="47"/>
  <c r="R277" i="47"/>
  <c r="T277" i="47" s="1"/>
  <c r="T276" i="47"/>
  <c r="R276" i="47"/>
  <c r="AD276" i="47" s="1"/>
  <c r="R275" i="47"/>
  <c r="T275" i="47" s="1"/>
  <c r="R274" i="47"/>
  <c r="AD274" i="47" s="1"/>
  <c r="R273" i="47"/>
  <c r="T273" i="47" s="1"/>
  <c r="R272" i="47"/>
  <c r="AD272" i="47" s="1"/>
  <c r="R271" i="47"/>
  <c r="T271" i="47" s="1"/>
  <c r="T270" i="47"/>
  <c r="R270" i="47"/>
  <c r="AD270" i="47" s="1"/>
  <c r="R269" i="47"/>
  <c r="T269" i="47" s="1"/>
  <c r="T268" i="47"/>
  <c r="R268" i="47"/>
  <c r="AD268" i="47" s="1"/>
  <c r="R267" i="47"/>
  <c r="T267" i="47" s="1"/>
  <c r="R266" i="47"/>
  <c r="AD266" i="47" s="1"/>
  <c r="R265" i="47"/>
  <c r="T265" i="47" s="1"/>
  <c r="R264" i="47"/>
  <c r="AD264" i="47" s="1"/>
  <c r="R263" i="47"/>
  <c r="T263" i="47" s="1"/>
  <c r="T262" i="47"/>
  <c r="R262" i="47"/>
  <c r="AD262" i="47" s="1"/>
  <c r="R261" i="47"/>
  <c r="T261" i="47" s="1"/>
  <c r="T260" i="47"/>
  <c r="R260" i="47"/>
  <c r="AD260" i="47" s="1"/>
  <c r="R259" i="47"/>
  <c r="T259" i="47" s="1"/>
  <c r="R258" i="47"/>
  <c r="AD258" i="47" s="1"/>
  <c r="R257" i="47"/>
  <c r="T257" i="47" s="1"/>
  <c r="T256" i="47"/>
  <c r="R256" i="47"/>
  <c r="AD256" i="47" s="1"/>
  <c r="R35" i="47"/>
  <c r="AA731" i="46"/>
  <c r="AD458" i="46"/>
  <c r="R277" i="46"/>
  <c r="AD277" i="46" s="1"/>
  <c r="R276" i="46"/>
  <c r="T276" i="46" s="1"/>
  <c r="R275" i="46"/>
  <c r="AD275" i="46" s="1"/>
  <c r="R274" i="46"/>
  <c r="T274" i="46" s="1"/>
  <c r="T273" i="46"/>
  <c r="R273" i="46"/>
  <c r="AD273" i="46" s="1"/>
  <c r="R272" i="46"/>
  <c r="T272" i="46" s="1"/>
  <c r="T271" i="46"/>
  <c r="R271" i="46"/>
  <c r="AD271" i="46" s="1"/>
  <c r="R270" i="46"/>
  <c r="T270" i="46" s="1"/>
  <c r="R269" i="46"/>
  <c r="AD269" i="46" s="1"/>
  <c r="R268" i="46"/>
  <c r="T268" i="46" s="1"/>
  <c r="R267" i="46"/>
  <c r="AD267" i="46" s="1"/>
  <c r="R266" i="46"/>
  <c r="T266" i="46" s="1"/>
  <c r="T265" i="46"/>
  <c r="R265" i="46"/>
  <c r="AD265" i="46" s="1"/>
  <c r="R264" i="46"/>
  <c r="T264" i="46" s="1"/>
  <c r="T263" i="46"/>
  <c r="R263" i="46"/>
  <c r="AD263" i="46" s="1"/>
  <c r="R262" i="46"/>
  <c r="T262" i="46" s="1"/>
  <c r="R261" i="46"/>
  <c r="AD261" i="46" s="1"/>
  <c r="R260" i="46"/>
  <c r="T260" i="46" s="1"/>
  <c r="T259" i="46"/>
  <c r="R259" i="46"/>
  <c r="AD259" i="46" s="1"/>
  <c r="R258" i="46"/>
  <c r="T258" i="46" s="1"/>
  <c r="T257" i="46"/>
  <c r="R257" i="46"/>
  <c r="AD257" i="46" s="1"/>
  <c r="R256" i="46"/>
  <c r="T256" i="46" s="1"/>
  <c r="R35" i="46"/>
  <c r="AA731" i="45"/>
  <c r="AD458" i="45"/>
  <c r="R277" i="45"/>
  <c r="T277" i="45" s="1"/>
  <c r="T276" i="45"/>
  <c r="R276" i="45"/>
  <c r="AD276" i="45" s="1"/>
  <c r="R275" i="45"/>
  <c r="T275" i="45" s="1"/>
  <c r="R274" i="45"/>
  <c r="AD274" i="45" s="1"/>
  <c r="R273" i="45"/>
  <c r="T273" i="45" s="1"/>
  <c r="R272" i="45"/>
  <c r="AD272" i="45" s="1"/>
  <c r="R271" i="45"/>
  <c r="T271" i="45" s="1"/>
  <c r="T270" i="45"/>
  <c r="R270" i="45"/>
  <c r="AD270" i="45" s="1"/>
  <c r="R269" i="45"/>
  <c r="T269" i="45" s="1"/>
  <c r="T268" i="45"/>
  <c r="R268" i="45"/>
  <c r="AD268" i="45" s="1"/>
  <c r="R267" i="45"/>
  <c r="T267" i="45" s="1"/>
  <c r="R266" i="45"/>
  <c r="AD266" i="45" s="1"/>
  <c r="R265" i="45"/>
  <c r="T265" i="45" s="1"/>
  <c r="R264" i="45"/>
  <c r="AD264" i="45" s="1"/>
  <c r="R263" i="45"/>
  <c r="T263" i="45" s="1"/>
  <c r="T262" i="45"/>
  <c r="R262" i="45"/>
  <c r="AD262" i="45" s="1"/>
  <c r="R261" i="45"/>
  <c r="T261" i="45" s="1"/>
  <c r="T260" i="45"/>
  <c r="R260" i="45"/>
  <c r="AD260" i="45" s="1"/>
  <c r="R259" i="45"/>
  <c r="T259" i="45" s="1"/>
  <c r="R258" i="45"/>
  <c r="AD258" i="45" s="1"/>
  <c r="R257" i="45"/>
  <c r="T257" i="45" s="1"/>
  <c r="R256" i="45"/>
  <c r="AD256" i="45" s="1"/>
  <c r="R35" i="45"/>
  <c r="AA731" i="44"/>
  <c r="AD458" i="44"/>
  <c r="R277" i="44"/>
  <c r="AD277" i="44" s="1"/>
  <c r="AD276" i="44"/>
  <c r="R276" i="44"/>
  <c r="T276" i="44" s="1"/>
  <c r="R275" i="44"/>
  <c r="AD275" i="44" s="1"/>
  <c r="AD274" i="44"/>
  <c r="R274" i="44"/>
  <c r="T274" i="44" s="1"/>
  <c r="R273" i="44"/>
  <c r="AD273" i="44" s="1"/>
  <c r="AD272" i="44"/>
  <c r="R272" i="44"/>
  <c r="T272" i="44" s="1"/>
  <c r="R271" i="44"/>
  <c r="AD271" i="44" s="1"/>
  <c r="AD270" i="44"/>
  <c r="R270" i="44"/>
  <c r="T270" i="44" s="1"/>
  <c r="R269" i="44"/>
  <c r="AD269" i="44" s="1"/>
  <c r="AD268" i="44"/>
  <c r="R268" i="44"/>
  <c r="T268" i="44" s="1"/>
  <c r="R267" i="44"/>
  <c r="AD267" i="44" s="1"/>
  <c r="AD266" i="44"/>
  <c r="R266" i="44"/>
  <c r="T266" i="44" s="1"/>
  <c r="R265" i="44"/>
  <c r="AD265" i="44" s="1"/>
  <c r="AD264" i="44"/>
  <c r="R264" i="44"/>
  <c r="T264" i="44" s="1"/>
  <c r="R263" i="44"/>
  <c r="AD263" i="44" s="1"/>
  <c r="AD262" i="44"/>
  <c r="R262" i="44"/>
  <c r="T262" i="44" s="1"/>
  <c r="R261" i="44"/>
  <c r="AD261" i="44" s="1"/>
  <c r="AD260" i="44"/>
  <c r="R260" i="44"/>
  <c r="T260" i="44" s="1"/>
  <c r="R259" i="44"/>
  <c r="AD259" i="44" s="1"/>
  <c r="AD258" i="44"/>
  <c r="R258" i="44"/>
  <c r="T258" i="44" s="1"/>
  <c r="R257" i="44"/>
  <c r="AD257" i="44" s="1"/>
  <c r="AD256" i="44"/>
  <c r="R256" i="44"/>
  <c r="T256" i="44" s="1"/>
  <c r="R35" i="44"/>
  <c r="AA731" i="43"/>
  <c r="AD458" i="43"/>
  <c r="T277" i="43"/>
  <c r="R277" i="43"/>
  <c r="AD277" i="43" s="1"/>
  <c r="R276" i="43"/>
  <c r="AD276" i="43" s="1"/>
  <c r="T275" i="43"/>
  <c r="R275" i="43"/>
  <c r="AD275" i="43" s="1"/>
  <c r="R274" i="43"/>
  <c r="AD274" i="43" s="1"/>
  <c r="T273" i="43"/>
  <c r="R273" i="43"/>
  <c r="AD273" i="43" s="1"/>
  <c r="R272" i="43"/>
  <c r="AD272" i="43" s="1"/>
  <c r="R271" i="43"/>
  <c r="AD271" i="43" s="1"/>
  <c r="R270" i="43"/>
  <c r="AD270" i="43" s="1"/>
  <c r="T269" i="43"/>
  <c r="R269" i="43"/>
  <c r="AD269" i="43" s="1"/>
  <c r="R268" i="43"/>
  <c r="AD268" i="43" s="1"/>
  <c r="T267" i="43"/>
  <c r="R267" i="43"/>
  <c r="AD267" i="43" s="1"/>
  <c r="R266" i="43"/>
  <c r="AD266" i="43" s="1"/>
  <c r="T265" i="43"/>
  <c r="R265" i="43"/>
  <c r="AD265" i="43" s="1"/>
  <c r="R264" i="43"/>
  <c r="AD264" i="43" s="1"/>
  <c r="R263" i="43"/>
  <c r="AD263" i="43" s="1"/>
  <c r="R262" i="43"/>
  <c r="AD262" i="43" s="1"/>
  <c r="T261" i="43"/>
  <c r="R261" i="43"/>
  <c r="AD261" i="43" s="1"/>
  <c r="R260" i="43"/>
  <c r="AD260" i="43" s="1"/>
  <c r="T259" i="43"/>
  <c r="R259" i="43"/>
  <c r="AD259" i="43" s="1"/>
  <c r="R258" i="43"/>
  <c r="AD258" i="43" s="1"/>
  <c r="T257" i="43"/>
  <c r="R257" i="43"/>
  <c r="AD257" i="43" s="1"/>
  <c r="R256" i="43"/>
  <c r="AD256" i="43" s="1"/>
  <c r="R35" i="43"/>
  <c r="P44" i="43"/>
  <c r="N44" i="43"/>
  <c r="L44" i="43"/>
  <c r="J44" i="43"/>
  <c r="H44" i="43"/>
  <c r="F44" i="43"/>
  <c r="R27" i="43"/>
  <c r="Q28" i="43"/>
  <c r="O28" i="43"/>
  <c r="O30" i="43" s="1"/>
  <c r="M28" i="43"/>
  <c r="K28" i="43"/>
  <c r="I28" i="43"/>
  <c r="G28" i="43"/>
  <c r="G30" i="43" s="1"/>
  <c r="R23" i="43"/>
  <c r="R22" i="43"/>
  <c r="R21" i="43"/>
  <c r="R20" i="43"/>
  <c r="R19" i="43"/>
  <c r="P24" i="43"/>
  <c r="N24" i="43"/>
  <c r="L24" i="43"/>
  <c r="J24" i="43"/>
  <c r="H24" i="43"/>
  <c r="F24" i="43"/>
  <c r="R14" i="43"/>
  <c r="R12" i="43"/>
  <c r="Q16" i="43"/>
  <c r="O16" i="43"/>
  <c r="M16" i="43"/>
  <c r="K16" i="43"/>
  <c r="I16" i="43"/>
  <c r="G16" i="43"/>
  <c r="H16" i="43"/>
  <c r="N94" i="43"/>
  <c r="J94" i="43"/>
  <c r="F94" i="43"/>
  <c r="R73" i="43"/>
  <c r="R72" i="43"/>
  <c r="R71" i="43"/>
  <c r="R70" i="43"/>
  <c r="R69" i="43"/>
  <c r="R68" i="43"/>
  <c r="R67" i="43"/>
  <c r="R66" i="43"/>
  <c r="R65" i="43"/>
  <c r="R64" i="43"/>
  <c r="Q80" i="43"/>
  <c r="O80" i="43"/>
  <c r="M80" i="43"/>
  <c r="K80" i="43"/>
  <c r="I80" i="43"/>
  <c r="G80" i="43"/>
  <c r="R60" i="43"/>
  <c r="Q61" i="43"/>
  <c r="O61" i="43"/>
  <c r="M61" i="43"/>
  <c r="K61" i="43"/>
  <c r="I61" i="43"/>
  <c r="G61" i="43"/>
  <c r="R56" i="43"/>
  <c r="R55" i="43"/>
  <c r="R54" i="43"/>
  <c r="R53" i="43"/>
  <c r="R52" i="43"/>
  <c r="R51" i="43"/>
  <c r="R50" i="43"/>
  <c r="R49" i="43"/>
  <c r="R48" i="43"/>
  <c r="R47" i="43"/>
  <c r="Q57" i="43"/>
  <c r="O57" i="43"/>
  <c r="M57" i="43"/>
  <c r="K57" i="43"/>
  <c r="I57" i="43"/>
  <c r="G57" i="43"/>
  <c r="R43" i="43"/>
  <c r="R42" i="43"/>
  <c r="R41" i="43"/>
  <c r="R40" i="43"/>
  <c r="R39" i="43"/>
  <c r="R38" i="43"/>
  <c r="Q44" i="43"/>
  <c r="O44" i="43"/>
  <c r="M44" i="43"/>
  <c r="K44" i="43"/>
  <c r="I44" i="43"/>
  <c r="G44" i="43"/>
  <c r="R34" i="43"/>
  <c r="T34" i="43" s="1"/>
  <c r="P28" i="43"/>
  <c r="P30" i="43" s="1"/>
  <c r="N28" i="43"/>
  <c r="N30" i="43" s="1"/>
  <c r="L28" i="43"/>
  <c r="J28" i="43"/>
  <c r="H28" i="43"/>
  <c r="H30" i="43" s="1"/>
  <c r="F28" i="43"/>
  <c r="F30" i="43" s="1"/>
  <c r="Q24" i="43"/>
  <c r="O24" i="43"/>
  <c r="M24" i="43"/>
  <c r="K24" i="43"/>
  <c r="I24" i="43"/>
  <c r="G24" i="43"/>
  <c r="R15" i="43"/>
  <c r="R13" i="43"/>
  <c r="R11" i="43"/>
  <c r="P16" i="43"/>
  <c r="N16" i="43"/>
  <c r="N32" i="43" s="1"/>
  <c r="L16" i="43"/>
  <c r="J16" i="43"/>
  <c r="F16" i="43"/>
  <c r="R337" i="44"/>
  <c r="R336" i="44"/>
  <c r="R335" i="44"/>
  <c r="R334" i="44"/>
  <c r="R333" i="44"/>
  <c r="R332" i="44"/>
  <c r="R331" i="44"/>
  <c r="R330" i="44"/>
  <c r="R329" i="44"/>
  <c r="R328" i="44"/>
  <c r="R327" i="44"/>
  <c r="Q342" i="44"/>
  <c r="M342" i="44"/>
  <c r="I342" i="44"/>
  <c r="R324" i="44"/>
  <c r="R323" i="44"/>
  <c r="O321" i="44"/>
  <c r="K321" i="44"/>
  <c r="G321" i="44"/>
  <c r="R314" i="44"/>
  <c r="R313" i="44"/>
  <c r="R312" i="44"/>
  <c r="R311" i="44"/>
  <c r="R310" i="44"/>
  <c r="R309" i="44"/>
  <c r="R308" i="44"/>
  <c r="R307" i="44"/>
  <c r="R306" i="44"/>
  <c r="R305" i="44"/>
  <c r="R304" i="44"/>
  <c r="R303" i="44"/>
  <c r="R302" i="44"/>
  <c r="R301" i="44"/>
  <c r="R300" i="44"/>
  <c r="R299" i="44"/>
  <c r="R298" i="44"/>
  <c r="R297" i="44"/>
  <c r="R296" i="44"/>
  <c r="R295" i="44"/>
  <c r="R294" i="44"/>
  <c r="R293" i="44"/>
  <c r="R292" i="44"/>
  <c r="R291" i="44"/>
  <c r="R290" i="44"/>
  <c r="R289" i="44"/>
  <c r="R288" i="44"/>
  <c r="R287" i="44"/>
  <c r="R286" i="44"/>
  <c r="W286" i="44" s="1"/>
  <c r="AB286" i="44" s="1"/>
  <c r="R285" i="44"/>
  <c r="W285" i="44" s="1"/>
  <c r="AB285" i="44" s="1"/>
  <c r="R284" i="44"/>
  <c r="R283" i="44"/>
  <c r="R282" i="44"/>
  <c r="R281" i="44"/>
  <c r="R280" i="44"/>
  <c r="R279" i="44"/>
  <c r="R278" i="44"/>
  <c r="R255" i="44"/>
  <c r="R254" i="44"/>
  <c r="R253" i="44"/>
  <c r="R252" i="44"/>
  <c r="R251" i="44"/>
  <c r="R250" i="44"/>
  <c r="R249" i="44"/>
  <c r="R248" i="44"/>
  <c r="R247" i="44"/>
  <c r="R246" i="44"/>
  <c r="R245" i="44"/>
  <c r="R244" i="44"/>
  <c r="R243" i="44"/>
  <c r="R242" i="44"/>
  <c r="R241" i="44"/>
  <c r="R240" i="44"/>
  <c r="R239" i="44"/>
  <c r="R238" i="44"/>
  <c r="R237" i="44"/>
  <c r="R236" i="44"/>
  <c r="Q315" i="44"/>
  <c r="M315" i="44"/>
  <c r="I315" i="44"/>
  <c r="O233" i="44"/>
  <c r="K233" i="44"/>
  <c r="G233" i="44"/>
  <c r="R228" i="44"/>
  <c r="R227" i="44"/>
  <c r="R226" i="44"/>
  <c r="R225" i="44"/>
  <c r="R224" i="44"/>
  <c r="R223" i="44"/>
  <c r="R222" i="44"/>
  <c r="R221" i="44"/>
  <c r="R220" i="44"/>
  <c r="R219" i="44"/>
  <c r="R218" i="44"/>
  <c r="R217" i="44"/>
  <c r="R216" i="44"/>
  <c r="R215" i="44"/>
  <c r="R214" i="44"/>
  <c r="R213" i="44"/>
  <c r="R212" i="44"/>
  <c r="Q229" i="44"/>
  <c r="M229" i="44"/>
  <c r="I229" i="44"/>
  <c r="R209" i="44"/>
  <c r="R208" i="44"/>
  <c r="R207" i="44"/>
  <c r="R206" i="44"/>
  <c r="R205" i="44"/>
  <c r="R204" i="44"/>
  <c r="R203" i="44"/>
  <c r="R202" i="44"/>
  <c r="R201" i="44"/>
  <c r="R200" i="44"/>
  <c r="R199" i="44"/>
  <c r="R197" i="44"/>
  <c r="W197" i="44" s="1"/>
  <c r="Y197" i="44" s="1"/>
  <c r="R196" i="44"/>
  <c r="W196" i="44" s="1"/>
  <c r="Y196" i="44" s="1"/>
  <c r="R195" i="44"/>
  <c r="W195" i="44" s="1"/>
  <c r="Z195" i="44" s="1"/>
  <c r="R194" i="44"/>
  <c r="W194" i="44" s="1"/>
  <c r="Z194" i="44" s="1"/>
  <c r="R193" i="44"/>
  <c r="R192" i="44"/>
  <c r="R191" i="44"/>
  <c r="W191" i="44" s="1"/>
  <c r="AB191" i="44" s="1"/>
  <c r="R190" i="44"/>
  <c r="W190" i="44" s="1"/>
  <c r="Z190" i="44" s="1"/>
  <c r="R189" i="44"/>
  <c r="W189" i="44" s="1"/>
  <c r="Z189" i="44" s="1"/>
  <c r="R188" i="44"/>
  <c r="W188" i="44" s="1"/>
  <c r="AB188" i="44" s="1"/>
  <c r="R187" i="44"/>
  <c r="W187" i="44" s="1"/>
  <c r="AB187" i="44" s="1"/>
  <c r="R186" i="44"/>
  <c r="R185" i="44"/>
  <c r="R184" i="44"/>
  <c r="W184" i="44" s="1"/>
  <c r="AB184" i="44" s="1"/>
  <c r="P179" i="44"/>
  <c r="L179" i="44"/>
  <c r="H179" i="44"/>
  <c r="N167" i="44"/>
  <c r="J167" i="44"/>
  <c r="F167" i="44"/>
  <c r="P148" i="44"/>
  <c r="L148" i="44"/>
  <c r="H148" i="44"/>
  <c r="P119" i="44"/>
  <c r="L119" i="44"/>
  <c r="H119" i="44"/>
  <c r="R83" i="44"/>
  <c r="T83" i="44" s="1"/>
  <c r="P94" i="44"/>
  <c r="N94" i="44"/>
  <c r="L94" i="44"/>
  <c r="L98" i="44" s="1"/>
  <c r="L121" i="44" s="1"/>
  <c r="J94" i="44"/>
  <c r="H94" i="44"/>
  <c r="F94" i="44"/>
  <c r="R75" i="44"/>
  <c r="T75" i="44" s="1"/>
  <c r="R74" i="44"/>
  <c r="R73" i="44"/>
  <c r="R72" i="44"/>
  <c r="R71" i="44"/>
  <c r="R70" i="44"/>
  <c r="R69" i="44"/>
  <c r="R68" i="44"/>
  <c r="R67" i="44"/>
  <c r="R66" i="44"/>
  <c r="R65" i="44"/>
  <c r="R64" i="44"/>
  <c r="Q80" i="44"/>
  <c r="O80" i="44"/>
  <c r="M80" i="44"/>
  <c r="K80" i="44"/>
  <c r="I80" i="44"/>
  <c r="G80" i="44"/>
  <c r="R60" i="44"/>
  <c r="Q61" i="44"/>
  <c r="O61" i="44"/>
  <c r="M61" i="44"/>
  <c r="K61" i="44"/>
  <c r="I61" i="44"/>
  <c r="G61" i="44"/>
  <c r="R56" i="44"/>
  <c r="R55" i="44"/>
  <c r="R54" i="44"/>
  <c r="R53" i="44"/>
  <c r="R52" i="44"/>
  <c r="R51" i="44"/>
  <c r="R50" i="44"/>
  <c r="R49" i="44"/>
  <c r="R48" i="44"/>
  <c r="R47" i="44"/>
  <c r="Q57" i="44"/>
  <c r="O57" i="44"/>
  <c r="M57" i="44"/>
  <c r="K57" i="44"/>
  <c r="I57" i="44"/>
  <c r="G57" i="44"/>
  <c r="R43" i="44"/>
  <c r="R42" i="44"/>
  <c r="R41" i="44"/>
  <c r="R40" i="44"/>
  <c r="R39" i="44"/>
  <c r="R38" i="44"/>
  <c r="Q44" i="44"/>
  <c r="O44" i="44"/>
  <c r="M44" i="44"/>
  <c r="K44" i="44"/>
  <c r="I44" i="44"/>
  <c r="G44" i="44"/>
  <c r="R34" i="44"/>
  <c r="T34" i="44" s="1"/>
  <c r="P28" i="44"/>
  <c r="N28" i="44"/>
  <c r="L28" i="44"/>
  <c r="J28" i="44"/>
  <c r="H28" i="44"/>
  <c r="F28" i="44"/>
  <c r="Q24" i="44"/>
  <c r="O24" i="44"/>
  <c r="M24" i="44"/>
  <c r="K24" i="44"/>
  <c r="I24" i="44"/>
  <c r="G24" i="44"/>
  <c r="R15" i="44"/>
  <c r="R13" i="44"/>
  <c r="R11" i="44"/>
  <c r="P16" i="44"/>
  <c r="N16" i="44"/>
  <c r="L16" i="44"/>
  <c r="J16" i="44"/>
  <c r="H16" i="44"/>
  <c r="F16" i="44"/>
  <c r="L388" i="44"/>
  <c r="J365" i="44"/>
  <c r="P347" i="44"/>
  <c r="H347" i="44"/>
  <c r="O342" i="44"/>
  <c r="K342" i="44"/>
  <c r="G342" i="44"/>
  <c r="R320" i="44"/>
  <c r="R319" i="44"/>
  <c r="R318" i="44"/>
  <c r="Q321" i="44"/>
  <c r="M321" i="44"/>
  <c r="I321" i="44"/>
  <c r="O315" i="44"/>
  <c r="K315" i="44"/>
  <c r="G315" i="44"/>
  <c r="R232" i="44"/>
  <c r="Q233" i="44"/>
  <c r="M233" i="44"/>
  <c r="I233" i="44"/>
  <c r="O229" i="44"/>
  <c r="K229" i="44"/>
  <c r="G229" i="44"/>
  <c r="N179" i="44"/>
  <c r="J179" i="44"/>
  <c r="F179" i="44"/>
  <c r="P167" i="44"/>
  <c r="L167" i="44"/>
  <c r="H167" i="44"/>
  <c r="N148" i="44"/>
  <c r="J148" i="44"/>
  <c r="F148" i="44"/>
  <c r="N119" i="44"/>
  <c r="J119" i="44"/>
  <c r="F119" i="44"/>
  <c r="R89" i="44"/>
  <c r="R88" i="44"/>
  <c r="R87" i="44"/>
  <c r="R86" i="44"/>
  <c r="R85" i="44"/>
  <c r="Q94" i="44"/>
  <c r="O94" i="44"/>
  <c r="M94" i="44"/>
  <c r="K94" i="44"/>
  <c r="I94" i="44"/>
  <c r="G94" i="44"/>
  <c r="R79" i="44"/>
  <c r="R78" i="44"/>
  <c r="R77" i="44"/>
  <c r="R76" i="44"/>
  <c r="P80" i="44"/>
  <c r="N80" i="44"/>
  <c r="L80" i="44"/>
  <c r="J80" i="44"/>
  <c r="H80" i="44"/>
  <c r="F80" i="44"/>
  <c r="P61" i="44"/>
  <c r="N61" i="44"/>
  <c r="L61" i="44"/>
  <c r="J61" i="44"/>
  <c r="H61" i="44"/>
  <c r="F61" i="44"/>
  <c r="P57" i="44"/>
  <c r="N57" i="44"/>
  <c r="L57" i="44"/>
  <c r="J57" i="44"/>
  <c r="H57" i="44"/>
  <c r="F57" i="44"/>
  <c r="P44" i="44"/>
  <c r="N44" i="44"/>
  <c r="L44" i="44"/>
  <c r="J44" i="44"/>
  <c r="H44" i="44"/>
  <c r="F44" i="44"/>
  <c r="R27" i="44"/>
  <c r="Q28" i="44"/>
  <c r="Q30" i="44" s="1"/>
  <c r="O28" i="44"/>
  <c r="M28" i="44"/>
  <c r="K28" i="44"/>
  <c r="I28" i="44"/>
  <c r="I30" i="44" s="1"/>
  <c r="M30" i="44" l="1"/>
  <c r="J98" i="44"/>
  <c r="J121" i="44" s="1"/>
  <c r="F32" i="43"/>
  <c r="P32" i="43"/>
  <c r="J30" i="43"/>
  <c r="G32" i="43"/>
  <c r="O32" i="43"/>
  <c r="I30" i="43"/>
  <c r="Q30" i="43"/>
  <c r="T263" i="43"/>
  <c r="T271" i="43"/>
  <c r="T257" i="44"/>
  <c r="T259" i="44"/>
  <c r="T261" i="44"/>
  <c r="T263" i="44"/>
  <c r="T265" i="44"/>
  <c r="T267" i="44"/>
  <c r="T269" i="44"/>
  <c r="T271" i="44"/>
  <c r="T273" i="44"/>
  <c r="T275" i="44"/>
  <c r="T277" i="44"/>
  <c r="T258" i="45"/>
  <c r="T266" i="45"/>
  <c r="T274" i="45"/>
  <c r="T261" i="46"/>
  <c r="T269" i="46"/>
  <c r="T277" i="46"/>
  <c r="T258" i="47"/>
  <c r="T266" i="47"/>
  <c r="T274" i="47"/>
  <c r="H32" i="43"/>
  <c r="F98" i="44"/>
  <c r="F121" i="44" s="1"/>
  <c r="N98" i="44"/>
  <c r="N121" i="44" s="1"/>
  <c r="J32" i="43"/>
  <c r="L30" i="43"/>
  <c r="L32" i="43" s="1"/>
  <c r="K30" i="43"/>
  <c r="T256" i="45"/>
  <c r="T264" i="45"/>
  <c r="T272" i="45"/>
  <c r="T267" i="46"/>
  <c r="T275" i="46"/>
  <c r="T264" i="47"/>
  <c r="T272" i="47"/>
  <c r="H98" i="44"/>
  <c r="H121" i="44" s="1"/>
  <c r="P98" i="44"/>
  <c r="P121" i="44" s="1"/>
  <c r="K32" i="43"/>
  <c r="M30" i="43"/>
  <c r="F16" i="2"/>
  <c r="H16" i="2"/>
  <c r="J16" i="2"/>
  <c r="L16" i="2"/>
  <c r="N16" i="2"/>
  <c r="P16" i="2"/>
  <c r="F24" i="2"/>
  <c r="H24" i="2"/>
  <c r="J24" i="2"/>
  <c r="L24" i="2"/>
  <c r="N24" i="2"/>
  <c r="P24" i="2"/>
  <c r="F28" i="2"/>
  <c r="H28" i="2"/>
  <c r="H30" i="2" s="1"/>
  <c r="J28" i="2"/>
  <c r="J30" i="2" s="1"/>
  <c r="L28" i="2"/>
  <c r="L30" i="2" s="1"/>
  <c r="N28" i="2"/>
  <c r="P28" i="2"/>
  <c r="P30" i="2" s="1"/>
  <c r="F44" i="2"/>
  <c r="H44" i="2"/>
  <c r="J44" i="2"/>
  <c r="L44" i="2"/>
  <c r="N44" i="2"/>
  <c r="P44" i="2"/>
  <c r="F57" i="2"/>
  <c r="H57" i="2"/>
  <c r="J57" i="2"/>
  <c r="L57" i="2"/>
  <c r="N57" i="2"/>
  <c r="P57" i="2"/>
  <c r="F61" i="2"/>
  <c r="H61" i="2"/>
  <c r="J61" i="2"/>
  <c r="L61" i="2"/>
  <c r="N61" i="2"/>
  <c r="P61" i="2"/>
  <c r="F80" i="2"/>
  <c r="H80" i="2"/>
  <c r="J80" i="2"/>
  <c r="L80" i="2"/>
  <c r="N80" i="2"/>
  <c r="P80" i="2"/>
  <c r="F94" i="2"/>
  <c r="F98" i="2" s="1"/>
  <c r="H94" i="2"/>
  <c r="J94" i="2"/>
  <c r="L94" i="2"/>
  <c r="N94" i="2"/>
  <c r="N98" i="2" s="1"/>
  <c r="P94" i="2"/>
  <c r="E16" i="2"/>
  <c r="G16" i="2"/>
  <c r="I16" i="2"/>
  <c r="K16" i="2"/>
  <c r="M16" i="2"/>
  <c r="O16" i="2"/>
  <c r="E24" i="2"/>
  <c r="G24" i="2"/>
  <c r="I24" i="2"/>
  <c r="K24" i="2"/>
  <c r="M24" i="2"/>
  <c r="O24" i="2"/>
  <c r="E28" i="2"/>
  <c r="G28" i="2"/>
  <c r="G30" i="2" s="1"/>
  <c r="I28" i="2"/>
  <c r="I30" i="2" s="1"/>
  <c r="K28" i="2"/>
  <c r="K30" i="2" s="1"/>
  <c r="M28" i="2"/>
  <c r="O28" i="2"/>
  <c r="O30" i="2" s="1"/>
  <c r="E44" i="2"/>
  <c r="G44" i="2"/>
  <c r="I44" i="2"/>
  <c r="K44" i="2"/>
  <c r="M44" i="2"/>
  <c r="O44" i="2"/>
  <c r="E57" i="2"/>
  <c r="G57" i="2"/>
  <c r="I57" i="2"/>
  <c r="K57" i="2"/>
  <c r="M57" i="2"/>
  <c r="O57" i="2"/>
  <c r="E61" i="2"/>
  <c r="G61" i="2"/>
  <c r="I61" i="2"/>
  <c r="K61" i="2"/>
  <c r="M61" i="2"/>
  <c r="O61" i="2"/>
  <c r="E80" i="2"/>
  <c r="G80" i="2"/>
  <c r="I80" i="2"/>
  <c r="K80" i="2"/>
  <c r="M80" i="2"/>
  <c r="O80" i="2"/>
  <c r="E94" i="2"/>
  <c r="E98" i="2" s="1"/>
  <c r="G94" i="2"/>
  <c r="I94" i="2"/>
  <c r="K94" i="2"/>
  <c r="M94" i="2"/>
  <c r="M98" i="2" s="1"/>
  <c r="O94" i="2"/>
  <c r="H98" i="2"/>
  <c r="J98" i="2"/>
  <c r="L98" i="2"/>
  <c r="P98" i="2"/>
  <c r="F119" i="2"/>
  <c r="H119" i="2"/>
  <c r="J119" i="2"/>
  <c r="L119" i="2"/>
  <c r="N119" i="2"/>
  <c r="P119" i="2"/>
  <c r="F148" i="2"/>
  <c r="H148" i="2"/>
  <c r="J148" i="2"/>
  <c r="L148" i="2"/>
  <c r="N148" i="2"/>
  <c r="P148" i="2"/>
  <c r="F167" i="2"/>
  <c r="H167" i="2"/>
  <c r="J167" i="2"/>
  <c r="L167" i="2"/>
  <c r="N167" i="2"/>
  <c r="P167" i="2"/>
  <c r="F179" i="2"/>
  <c r="H179" i="2"/>
  <c r="J179" i="2"/>
  <c r="L179" i="2"/>
  <c r="N179" i="2"/>
  <c r="P179" i="2"/>
  <c r="F229" i="2"/>
  <c r="H229" i="2"/>
  <c r="J229" i="2"/>
  <c r="L229" i="2"/>
  <c r="N229" i="2"/>
  <c r="P229" i="2"/>
  <c r="F233" i="2"/>
  <c r="H233" i="2"/>
  <c r="J233" i="2"/>
  <c r="L233" i="2"/>
  <c r="N233" i="2"/>
  <c r="P233" i="2"/>
  <c r="F315" i="2"/>
  <c r="H315" i="2"/>
  <c r="J315" i="2"/>
  <c r="L315" i="2"/>
  <c r="N315" i="2"/>
  <c r="P315" i="2"/>
  <c r="G98" i="2"/>
  <c r="I98" i="2"/>
  <c r="K98" i="2"/>
  <c r="O98" i="2"/>
  <c r="E119" i="2"/>
  <c r="G119" i="2"/>
  <c r="I119" i="2"/>
  <c r="K119" i="2"/>
  <c r="M119" i="2"/>
  <c r="O119" i="2"/>
  <c r="E148" i="2"/>
  <c r="G148" i="2"/>
  <c r="I148" i="2"/>
  <c r="K148" i="2"/>
  <c r="M148" i="2"/>
  <c r="O148" i="2"/>
  <c r="E167" i="2"/>
  <c r="G167" i="2"/>
  <c r="I167" i="2"/>
  <c r="K167" i="2"/>
  <c r="M167" i="2"/>
  <c r="O167" i="2"/>
  <c r="E179" i="2"/>
  <c r="G179" i="2"/>
  <c r="I179" i="2"/>
  <c r="K179" i="2"/>
  <c r="M179" i="2"/>
  <c r="O179" i="2"/>
  <c r="E229" i="2"/>
  <c r="G229" i="2"/>
  <c r="I229" i="2"/>
  <c r="K229" i="2"/>
  <c r="M229" i="2"/>
  <c r="O229" i="2"/>
  <c r="E233" i="2"/>
  <c r="G233" i="2"/>
  <c r="I233" i="2"/>
  <c r="K233" i="2"/>
  <c r="M233" i="2"/>
  <c r="O233" i="2"/>
  <c r="E315" i="2"/>
  <c r="G315" i="2"/>
  <c r="I315" i="2"/>
  <c r="K315" i="2"/>
  <c r="M315" i="2"/>
  <c r="O315" i="2"/>
  <c r="E321" i="2"/>
  <c r="G321" i="2"/>
  <c r="I321" i="2"/>
  <c r="K321" i="2"/>
  <c r="M321" i="2"/>
  <c r="O321" i="2"/>
  <c r="E342" i="2"/>
  <c r="G342" i="2"/>
  <c r="I342" i="2"/>
  <c r="K342" i="2"/>
  <c r="M342" i="2"/>
  <c r="O342" i="2"/>
  <c r="E347" i="2"/>
  <c r="G347" i="2"/>
  <c r="I347" i="2"/>
  <c r="K347" i="2"/>
  <c r="M347" i="2"/>
  <c r="O347" i="2"/>
  <c r="E365" i="2"/>
  <c r="G365" i="2"/>
  <c r="I365" i="2"/>
  <c r="K365" i="2"/>
  <c r="M365" i="2"/>
  <c r="O365" i="2"/>
  <c r="E388" i="2"/>
  <c r="G388" i="2"/>
  <c r="I388" i="2"/>
  <c r="K388" i="2"/>
  <c r="M388" i="2"/>
  <c r="O388" i="2"/>
  <c r="E401" i="2"/>
  <c r="G401" i="2"/>
  <c r="I401" i="2"/>
  <c r="K401" i="2"/>
  <c r="M401" i="2"/>
  <c r="O401" i="2"/>
  <c r="E404" i="2"/>
  <c r="G404" i="2"/>
  <c r="I404" i="2"/>
  <c r="K404" i="2"/>
  <c r="M404" i="2"/>
  <c r="O404" i="2"/>
  <c r="E416" i="2"/>
  <c r="G416" i="2"/>
  <c r="I416" i="2"/>
  <c r="K416" i="2"/>
  <c r="M416" i="2"/>
  <c r="O416" i="2"/>
  <c r="E437" i="2"/>
  <c r="G437" i="2"/>
  <c r="I437" i="2"/>
  <c r="K437" i="2"/>
  <c r="M437" i="2"/>
  <c r="O437" i="2"/>
  <c r="E469" i="2"/>
  <c r="G469" i="2"/>
  <c r="I469" i="2"/>
  <c r="K469" i="2"/>
  <c r="M469" i="2"/>
  <c r="O469" i="2"/>
  <c r="F477" i="2"/>
  <c r="J477" i="2"/>
  <c r="N477" i="2"/>
  <c r="F321" i="2"/>
  <c r="H321" i="2"/>
  <c r="J321" i="2"/>
  <c r="L321" i="2"/>
  <c r="N321" i="2"/>
  <c r="P321" i="2"/>
  <c r="F342" i="2"/>
  <c r="H342" i="2"/>
  <c r="J342" i="2"/>
  <c r="L342" i="2"/>
  <c r="N342" i="2"/>
  <c r="P342" i="2"/>
  <c r="F347" i="2"/>
  <c r="H347" i="2"/>
  <c r="J347" i="2"/>
  <c r="L347" i="2"/>
  <c r="N347" i="2"/>
  <c r="P347" i="2"/>
  <c r="F365" i="2"/>
  <c r="H365" i="2"/>
  <c r="J365" i="2"/>
  <c r="L365" i="2"/>
  <c r="N365" i="2"/>
  <c r="P365" i="2"/>
  <c r="F388" i="2"/>
  <c r="H388" i="2"/>
  <c r="J388" i="2"/>
  <c r="L388" i="2"/>
  <c r="N388" i="2"/>
  <c r="P388" i="2"/>
  <c r="F401" i="2"/>
  <c r="H401" i="2"/>
  <c r="J401" i="2"/>
  <c r="L401" i="2"/>
  <c r="N401" i="2"/>
  <c r="P401" i="2"/>
  <c r="F404" i="2"/>
  <c r="H404" i="2"/>
  <c r="J404" i="2"/>
  <c r="L404" i="2"/>
  <c r="N404" i="2"/>
  <c r="P404" i="2"/>
  <c r="F416" i="2"/>
  <c r="H416" i="2"/>
  <c r="J416" i="2"/>
  <c r="L416" i="2"/>
  <c r="N416" i="2"/>
  <c r="P416" i="2"/>
  <c r="F437" i="2"/>
  <c r="H437" i="2"/>
  <c r="J437" i="2"/>
  <c r="L437" i="2"/>
  <c r="N437" i="2"/>
  <c r="P437" i="2"/>
  <c r="F469" i="2"/>
  <c r="F479" i="2" s="1"/>
  <c r="H469" i="2"/>
  <c r="J469" i="2"/>
  <c r="J479" i="2" s="1"/>
  <c r="L469" i="2"/>
  <c r="N469" i="2"/>
  <c r="P469" i="2"/>
  <c r="H477" i="2"/>
  <c r="L477" i="2"/>
  <c r="P477" i="2"/>
  <c r="G574" i="2"/>
  <c r="K574" i="2"/>
  <c r="O574" i="2"/>
  <c r="G616" i="2"/>
  <c r="K616" i="2"/>
  <c r="O616" i="2"/>
  <c r="E477" i="2"/>
  <c r="G477" i="2"/>
  <c r="I477" i="2"/>
  <c r="K477" i="2"/>
  <c r="M477" i="2"/>
  <c r="O477" i="2"/>
  <c r="E574" i="2"/>
  <c r="I574" i="2"/>
  <c r="M574" i="2"/>
  <c r="E616" i="2"/>
  <c r="I616" i="2"/>
  <c r="M616" i="2"/>
  <c r="F574" i="2"/>
  <c r="H574" i="2"/>
  <c r="J574" i="2"/>
  <c r="L574" i="2"/>
  <c r="N574" i="2"/>
  <c r="P574" i="2"/>
  <c r="F616" i="2"/>
  <c r="H616" i="2"/>
  <c r="J616" i="2"/>
  <c r="L616" i="2"/>
  <c r="N616" i="2"/>
  <c r="P616" i="2"/>
  <c r="E643" i="2"/>
  <c r="G643" i="2"/>
  <c r="I643" i="2"/>
  <c r="K643" i="2"/>
  <c r="M643" i="2"/>
  <c r="O643" i="2"/>
  <c r="E713" i="2"/>
  <c r="G713" i="2"/>
  <c r="I713" i="2"/>
  <c r="K713" i="2"/>
  <c r="M713" i="2"/>
  <c r="O713" i="2"/>
  <c r="F643" i="2"/>
  <c r="H643" i="2"/>
  <c r="J643" i="2"/>
  <c r="L643" i="2"/>
  <c r="N643" i="2"/>
  <c r="P643" i="2"/>
  <c r="F713" i="2"/>
  <c r="H713" i="2"/>
  <c r="J713" i="2"/>
  <c r="L713" i="2"/>
  <c r="N713" i="2"/>
  <c r="P713" i="2"/>
  <c r="E726" i="2"/>
  <c r="I726" i="2"/>
  <c r="M726" i="2"/>
  <c r="G726" i="2"/>
  <c r="K726" i="2"/>
  <c r="O726" i="2"/>
  <c r="F726" i="2"/>
  <c r="H726" i="2"/>
  <c r="J726" i="2"/>
  <c r="L726" i="2"/>
  <c r="N726" i="2"/>
  <c r="P726" i="2"/>
  <c r="I16" i="47"/>
  <c r="O16" i="47"/>
  <c r="H24" i="47"/>
  <c r="P24" i="47"/>
  <c r="R19" i="47"/>
  <c r="R20" i="47"/>
  <c r="R21" i="47"/>
  <c r="R22" i="47"/>
  <c r="R23" i="47"/>
  <c r="R26" i="47"/>
  <c r="E28" i="47"/>
  <c r="G28" i="47"/>
  <c r="I28" i="47"/>
  <c r="K28" i="47"/>
  <c r="M28" i="47"/>
  <c r="O28" i="47"/>
  <c r="Q28" i="47"/>
  <c r="R27" i="47"/>
  <c r="F44" i="47"/>
  <c r="H44" i="47"/>
  <c r="J44" i="47"/>
  <c r="L44" i="47"/>
  <c r="N44" i="47"/>
  <c r="P44" i="47"/>
  <c r="F57" i="47"/>
  <c r="H57" i="47"/>
  <c r="J57" i="47"/>
  <c r="L57" i="47"/>
  <c r="N57" i="47"/>
  <c r="P57" i="47"/>
  <c r="F61" i="47"/>
  <c r="H61" i="47"/>
  <c r="J61" i="47"/>
  <c r="L61" i="47"/>
  <c r="N61" i="47"/>
  <c r="P61" i="47"/>
  <c r="F80" i="47"/>
  <c r="H80" i="47"/>
  <c r="J80" i="47"/>
  <c r="J98" i="47" s="1"/>
  <c r="L80" i="47"/>
  <c r="N80" i="47"/>
  <c r="P80" i="47"/>
  <c r="R76" i="47"/>
  <c r="R77" i="47"/>
  <c r="R78" i="47"/>
  <c r="R79" i="47"/>
  <c r="G94" i="47"/>
  <c r="G98" i="47" s="1"/>
  <c r="K94" i="47"/>
  <c r="E16" i="47"/>
  <c r="R10" i="47"/>
  <c r="G16" i="47"/>
  <c r="K16" i="47"/>
  <c r="M16" i="47"/>
  <c r="Q16" i="47"/>
  <c r="R12" i="47"/>
  <c r="R14" i="47"/>
  <c r="F24" i="47"/>
  <c r="J24" i="47"/>
  <c r="L24" i="47"/>
  <c r="N24" i="47"/>
  <c r="F16" i="47"/>
  <c r="H16" i="47"/>
  <c r="J16" i="47"/>
  <c r="J32" i="47" s="1"/>
  <c r="L16" i="47"/>
  <c r="N16" i="47"/>
  <c r="P16" i="47"/>
  <c r="R11" i="47"/>
  <c r="R13" i="47"/>
  <c r="R15" i="47"/>
  <c r="E24" i="47"/>
  <c r="R18" i="47"/>
  <c r="G24" i="47"/>
  <c r="I24" i="47"/>
  <c r="K24" i="47"/>
  <c r="M24" i="47"/>
  <c r="O24" i="47"/>
  <c r="Q24" i="47"/>
  <c r="F28" i="47"/>
  <c r="H28" i="47"/>
  <c r="H30" i="47" s="1"/>
  <c r="J28" i="47"/>
  <c r="J30" i="47" s="1"/>
  <c r="L28" i="47"/>
  <c r="N28" i="47"/>
  <c r="N30" i="47" s="1"/>
  <c r="P28" i="47"/>
  <c r="P30" i="47" s="1"/>
  <c r="R34" i="47"/>
  <c r="T34" i="47" s="1"/>
  <c r="E44" i="47"/>
  <c r="R37" i="47"/>
  <c r="G44" i="47"/>
  <c r="I44" i="47"/>
  <c r="K44" i="47"/>
  <c r="M44" i="47"/>
  <c r="O44" i="47"/>
  <c r="Q44" i="47"/>
  <c r="R38" i="47"/>
  <c r="R39" i="47"/>
  <c r="R40" i="47"/>
  <c r="R41" i="47"/>
  <c r="R42" i="47"/>
  <c r="R43" i="47"/>
  <c r="E57" i="47"/>
  <c r="R46" i="47"/>
  <c r="G57" i="47"/>
  <c r="I57" i="47"/>
  <c r="K57" i="47"/>
  <c r="M57" i="47"/>
  <c r="O57" i="47"/>
  <c r="Q57" i="47"/>
  <c r="R47" i="47"/>
  <c r="R48" i="47"/>
  <c r="R49" i="47"/>
  <c r="R50" i="47"/>
  <c r="R51" i="47"/>
  <c r="R52" i="47"/>
  <c r="R53" i="47"/>
  <c r="R54" i="47"/>
  <c r="R55" i="47"/>
  <c r="R56" i="47"/>
  <c r="E61" i="47"/>
  <c r="R59" i="47"/>
  <c r="G61" i="47"/>
  <c r="I61" i="47"/>
  <c r="K61" i="47"/>
  <c r="M61" i="47"/>
  <c r="O61" i="47"/>
  <c r="Q61" i="47"/>
  <c r="R60" i="47"/>
  <c r="E80" i="47"/>
  <c r="R63" i="47"/>
  <c r="G80" i="47"/>
  <c r="I80" i="47"/>
  <c r="K80" i="47"/>
  <c r="M80" i="47"/>
  <c r="O80" i="47"/>
  <c r="Q80" i="47"/>
  <c r="R64" i="47"/>
  <c r="R65" i="47"/>
  <c r="R66" i="47"/>
  <c r="R67" i="47"/>
  <c r="R68" i="47"/>
  <c r="R69" i="47"/>
  <c r="R70" i="47"/>
  <c r="R71" i="47"/>
  <c r="R72" i="47"/>
  <c r="R73" i="47"/>
  <c r="R74" i="47"/>
  <c r="R75" i="47"/>
  <c r="T75" i="47" s="1"/>
  <c r="R82" i="47"/>
  <c r="E94" i="47"/>
  <c r="E98" i="47" s="1"/>
  <c r="I94" i="47"/>
  <c r="M94" i="47"/>
  <c r="O94" i="47"/>
  <c r="Q94" i="47"/>
  <c r="Q98" i="47" s="1"/>
  <c r="R85" i="47"/>
  <c r="R86" i="47"/>
  <c r="R87" i="47"/>
  <c r="R88" i="47"/>
  <c r="R89" i="47"/>
  <c r="R90" i="47"/>
  <c r="R91" i="47"/>
  <c r="R92" i="47"/>
  <c r="R93" i="47"/>
  <c r="R96" i="47"/>
  <c r="K98" i="47"/>
  <c r="O98" i="47"/>
  <c r="R100" i="47"/>
  <c r="E119" i="47"/>
  <c r="G119" i="47"/>
  <c r="I119" i="47"/>
  <c r="K119" i="47"/>
  <c r="M119" i="47"/>
  <c r="O119" i="47"/>
  <c r="Q119" i="47"/>
  <c r="R101" i="47"/>
  <c r="R102" i="47"/>
  <c r="R103" i="47"/>
  <c r="R104" i="47"/>
  <c r="R105" i="47"/>
  <c r="R106" i="47"/>
  <c r="R107" i="47"/>
  <c r="R108" i="47"/>
  <c r="R109" i="47"/>
  <c r="R110" i="47"/>
  <c r="R111" i="47"/>
  <c r="R112" i="47"/>
  <c r="R113" i="47"/>
  <c r="R114" i="47"/>
  <c r="R115" i="47"/>
  <c r="R116" i="47"/>
  <c r="R117" i="47"/>
  <c r="R118" i="47"/>
  <c r="R123" i="47"/>
  <c r="E148" i="47"/>
  <c r="G148" i="47"/>
  <c r="I148" i="47"/>
  <c r="K148" i="47"/>
  <c r="M148" i="47"/>
  <c r="O148" i="47"/>
  <c r="Q148" i="47"/>
  <c r="R124" i="47"/>
  <c r="R125" i="47"/>
  <c r="R126" i="47"/>
  <c r="R127" i="47"/>
  <c r="R128" i="47"/>
  <c r="R129" i="47"/>
  <c r="R130" i="47"/>
  <c r="R131" i="47"/>
  <c r="R132" i="47"/>
  <c r="R133" i="47"/>
  <c r="R134" i="47"/>
  <c r="R135" i="47"/>
  <c r="R136" i="47"/>
  <c r="R137" i="47"/>
  <c r="R138" i="47"/>
  <c r="R139" i="47"/>
  <c r="R140" i="47"/>
  <c r="R141" i="47"/>
  <c r="R142" i="47"/>
  <c r="R143" i="47"/>
  <c r="R144" i="47"/>
  <c r="R145" i="47"/>
  <c r="R146" i="47"/>
  <c r="R147" i="47"/>
  <c r="R150" i="47"/>
  <c r="E167" i="47"/>
  <c r="G167" i="47"/>
  <c r="I167" i="47"/>
  <c r="K167" i="47"/>
  <c r="M167" i="47"/>
  <c r="O167" i="47"/>
  <c r="Q167" i="47"/>
  <c r="R151" i="47"/>
  <c r="R152" i="47"/>
  <c r="R153" i="47"/>
  <c r="R154" i="47"/>
  <c r="R155" i="47"/>
  <c r="R156" i="47"/>
  <c r="R157" i="47"/>
  <c r="R158" i="47"/>
  <c r="R159" i="47"/>
  <c r="R160" i="47"/>
  <c r="R161" i="47"/>
  <c r="R162" i="47"/>
  <c r="R163" i="47"/>
  <c r="R164" i="47"/>
  <c r="R165" i="47"/>
  <c r="R166" i="47"/>
  <c r="R169" i="47"/>
  <c r="E179" i="47"/>
  <c r="G179" i="47"/>
  <c r="I179" i="47"/>
  <c r="K179" i="47"/>
  <c r="M179" i="47"/>
  <c r="O179" i="47"/>
  <c r="Q179" i="47"/>
  <c r="R170" i="47"/>
  <c r="R171" i="47"/>
  <c r="R172" i="47"/>
  <c r="R173" i="47"/>
  <c r="R174" i="47"/>
  <c r="R175" i="47"/>
  <c r="R176" i="47"/>
  <c r="R177" i="47"/>
  <c r="R178" i="47"/>
  <c r="R181" i="47"/>
  <c r="W181" i="47" s="1"/>
  <c r="AB181" i="47" s="1"/>
  <c r="R182" i="47"/>
  <c r="W182" i="47" s="1"/>
  <c r="AB182" i="47" s="1"/>
  <c r="R183" i="47"/>
  <c r="F229" i="47"/>
  <c r="H229" i="47"/>
  <c r="J229" i="47"/>
  <c r="L229" i="47"/>
  <c r="N229" i="47"/>
  <c r="P229" i="47"/>
  <c r="F233" i="47"/>
  <c r="H233" i="47"/>
  <c r="J233" i="47"/>
  <c r="L233" i="47"/>
  <c r="N233" i="47"/>
  <c r="P233" i="47"/>
  <c r="F315" i="47"/>
  <c r="H315" i="47"/>
  <c r="J315" i="47"/>
  <c r="L315" i="47"/>
  <c r="N315" i="47"/>
  <c r="P315" i="47"/>
  <c r="F321" i="47"/>
  <c r="H321" i="47"/>
  <c r="J321" i="47"/>
  <c r="L321" i="47"/>
  <c r="N321" i="47"/>
  <c r="P321" i="47"/>
  <c r="F342" i="47"/>
  <c r="H342" i="47"/>
  <c r="J342" i="47"/>
  <c r="L342" i="47"/>
  <c r="N342" i="47"/>
  <c r="P342" i="47"/>
  <c r="G347" i="47"/>
  <c r="K347" i="47"/>
  <c r="O347" i="47"/>
  <c r="F94" i="47"/>
  <c r="H94" i="47"/>
  <c r="H98" i="47" s="1"/>
  <c r="J94" i="47"/>
  <c r="L94" i="47"/>
  <c r="L98" i="47" s="1"/>
  <c r="N94" i="47"/>
  <c r="N98" i="47" s="1"/>
  <c r="P94" i="47"/>
  <c r="P98" i="47" s="1"/>
  <c r="R83" i="47"/>
  <c r="T83" i="47" s="1"/>
  <c r="F98" i="47"/>
  <c r="F119" i="47"/>
  <c r="H119" i="47"/>
  <c r="J119" i="47"/>
  <c r="L119" i="47"/>
  <c r="N119" i="47"/>
  <c r="P119" i="47"/>
  <c r="F148" i="47"/>
  <c r="H148" i="47"/>
  <c r="J148" i="47"/>
  <c r="L148" i="47"/>
  <c r="N148" i="47"/>
  <c r="P148" i="47"/>
  <c r="F167" i="47"/>
  <c r="H167" i="47"/>
  <c r="J167" i="47"/>
  <c r="L167" i="47"/>
  <c r="N167" i="47"/>
  <c r="P167" i="47"/>
  <c r="F179" i="47"/>
  <c r="H179" i="47"/>
  <c r="J179" i="47"/>
  <c r="L179" i="47"/>
  <c r="N179" i="47"/>
  <c r="P179" i="47"/>
  <c r="R184" i="47"/>
  <c r="W184" i="47" s="1"/>
  <c r="AB184" i="47" s="1"/>
  <c r="R185" i="47"/>
  <c r="R186" i="47"/>
  <c r="R187" i="47"/>
  <c r="W187" i="47" s="1"/>
  <c r="AB187" i="47" s="1"/>
  <c r="R188" i="47"/>
  <c r="W188" i="47" s="1"/>
  <c r="AB188" i="47" s="1"/>
  <c r="R189" i="47"/>
  <c r="W189" i="47" s="1"/>
  <c r="Z189" i="47" s="1"/>
  <c r="R190" i="47"/>
  <c r="W190" i="47" s="1"/>
  <c r="Z190" i="47" s="1"/>
  <c r="R191" i="47"/>
  <c r="W191" i="47" s="1"/>
  <c r="AB191" i="47" s="1"/>
  <c r="R192" i="47"/>
  <c r="R193" i="47"/>
  <c r="R194" i="47"/>
  <c r="W194" i="47" s="1"/>
  <c r="Z194" i="47" s="1"/>
  <c r="R195" i="47"/>
  <c r="W195" i="47" s="1"/>
  <c r="Z195" i="47" s="1"/>
  <c r="R196" i="47"/>
  <c r="W196" i="47" s="1"/>
  <c r="Y196" i="47" s="1"/>
  <c r="R197" i="47"/>
  <c r="W197" i="47" s="1"/>
  <c r="Y197" i="47" s="1"/>
  <c r="R199" i="47"/>
  <c r="R200" i="47"/>
  <c r="R201" i="47"/>
  <c r="R202" i="47"/>
  <c r="R203" i="47"/>
  <c r="R204" i="47"/>
  <c r="R205" i="47"/>
  <c r="R206" i="47"/>
  <c r="R207" i="47"/>
  <c r="R208" i="47"/>
  <c r="R209" i="47"/>
  <c r="E229" i="47"/>
  <c r="R211" i="47"/>
  <c r="G229" i="47"/>
  <c r="I229" i="47"/>
  <c r="K229" i="47"/>
  <c r="M229" i="47"/>
  <c r="O229" i="47"/>
  <c r="Q229" i="47"/>
  <c r="R212" i="47"/>
  <c r="R213" i="47"/>
  <c r="R214" i="47"/>
  <c r="R215" i="47"/>
  <c r="R216" i="47"/>
  <c r="R217" i="47"/>
  <c r="R218" i="47"/>
  <c r="R219" i="47"/>
  <c r="R220" i="47"/>
  <c r="R221" i="47"/>
  <c r="R222" i="47"/>
  <c r="R223" i="47"/>
  <c r="R224" i="47"/>
  <c r="R225" i="47"/>
  <c r="R226" i="47"/>
  <c r="R227" i="47"/>
  <c r="R228" i="47"/>
  <c r="E233" i="47"/>
  <c r="R231" i="47"/>
  <c r="G233" i="47"/>
  <c r="I233" i="47"/>
  <c r="K233" i="47"/>
  <c r="M233" i="47"/>
  <c r="O233" i="47"/>
  <c r="Q233" i="47"/>
  <c r="R232" i="47"/>
  <c r="E315" i="47"/>
  <c r="R235" i="47"/>
  <c r="G315" i="47"/>
  <c r="I315" i="47"/>
  <c r="K315" i="47"/>
  <c r="M315" i="47"/>
  <c r="O315" i="47"/>
  <c r="Q315" i="47"/>
  <c r="R236" i="47"/>
  <c r="R237" i="47"/>
  <c r="R238" i="47"/>
  <c r="R239" i="47"/>
  <c r="R240" i="47"/>
  <c r="R241" i="47"/>
  <c r="R242" i="47"/>
  <c r="R243" i="47"/>
  <c r="R244" i="47"/>
  <c r="R245" i="47"/>
  <c r="R246" i="47"/>
  <c r="R247" i="47"/>
  <c r="R248" i="47"/>
  <c r="R249" i="47"/>
  <c r="R250" i="47"/>
  <c r="R251" i="47"/>
  <c r="R252" i="47"/>
  <c r="R253" i="47"/>
  <c r="R254" i="47"/>
  <c r="R255" i="47"/>
  <c r="R278" i="47"/>
  <c r="R279" i="47"/>
  <c r="R280" i="47"/>
  <c r="R281" i="47"/>
  <c r="R282" i="47"/>
  <c r="R283" i="47"/>
  <c r="R284" i="47"/>
  <c r="R285" i="47"/>
  <c r="W285" i="47" s="1"/>
  <c r="AB285" i="47" s="1"/>
  <c r="R286" i="47"/>
  <c r="W286" i="47" s="1"/>
  <c r="AB286" i="47" s="1"/>
  <c r="R287" i="47"/>
  <c r="R288" i="47"/>
  <c r="R289" i="47"/>
  <c r="R290" i="47"/>
  <c r="R291" i="47"/>
  <c r="R292" i="47"/>
  <c r="R293" i="47"/>
  <c r="R294" i="47"/>
  <c r="R295" i="47"/>
  <c r="R296" i="47"/>
  <c r="R297" i="47"/>
  <c r="R298" i="47"/>
  <c r="R299" i="47"/>
  <c r="R300" i="47"/>
  <c r="R301" i="47"/>
  <c r="R302" i="47"/>
  <c r="R303" i="47"/>
  <c r="R304" i="47"/>
  <c r="R305" i="47"/>
  <c r="R306" i="47"/>
  <c r="R307" i="47"/>
  <c r="R308" i="47"/>
  <c r="R309" i="47"/>
  <c r="R310" i="47"/>
  <c r="R311" i="47"/>
  <c r="R312" i="47"/>
  <c r="R313" i="47"/>
  <c r="R314" i="47"/>
  <c r="E321" i="47"/>
  <c r="R317" i="47"/>
  <c r="G321" i="47"/>
  <c r="I321" i="47"/>
  <c r="K321" i="47"/>
  <c r="M321" i="47"/>
  <c r="O321" i="47"/>
  <c r="Q321" i="47"/>
  <c r="R318" i="47"/>
  <c r="R319" i="47"/>
  <c r="R320" i="47"/>
  <c r="R323" i="47"/>
  <c r="R324" i="47"/>
  <c r="E342" i="47"/>
  <c r="R326" i="47"/>
  <c r="G342" i="47"/>
  <c r="I342" i="47"/>
  <c r="K342" i="47"/>
  <c r="M342" i="47"/>
  <c r="O342" i="47"/>
  <c r="Q342" i="47"/>
  <c r="R327" i="47"/>
  <c r="R328" i="47"/>
  <c r="R329" i="47"/>
  <c r="R330" i="47"/>
  <c r="R331" i="47"/>
  <c r="R332" i="47"/>
  <c r="R333" i="47"/>
  <c r="R334" i="47"/>
  <c r="R335" i="47"/>
  <c r="R336" i="47"/>
  <c r="R337" i="47"/>
  <c r="R338" i="47"/>
  <c r="R339" i="47"/>
  <c r="R340" i="47"/>
  <c r="R341" i="47"/>
  <c r="E347" i="47"/>
  <c r="R344" i="47"/>
  <c r="I347" i="47"/>
  <c r="M347" i="47"/>
  <c r="Q347" i="47"/>
  <c r="R345" i="47"/>
  <c r="R346" i="47"/>
  <c r="F347" i="47"/>
  <c r="H347" i="47"/>
  <c r="J347" i="47"/>
  <c r="L347" i="47"/>
  <c r="N347" i="47"/>
  <c r="P347" i="47"/>
  <c r="F365" i="47"/>
  <c r="H365" i="47"/>
  <c r="J365" i="47"/>
  <c r="L365" i="47"/>
  <c r="N365" i="47"/>
  <c r="P365" i="47"/>
  <c r="F388" i="47"/>
  <c r="H388" i="47"/>
  <c r="J388" i="47"/>
  <c r="L388" i="47"/>
  <c r="N388" i="47"/>
  <c r="P388" i="47"/>
  <c r="F401" i="47"/>
  <c r="H401" i="47"/>
  <c r="J401" i="47"/>
  <c r="L401" i="47"/>
  <c r="N401" i="47"/>
  <c r="P401" i="47"/>
  <c r="F404" i="47"/>
  <c r="H404" i="47"/>
  <c r="J404" i="47"/>
  <c r="L404" i="47"/>
  <c r="N404" i="47"/>
  <c r="P404" i="47"/>
  <c r="F416" i="47"/>
  <c r="H416" i="47"/>
  <c r="J416" i="47"/>
  <c r="L416" i="47"/>
  <c r="N416" i="47"/>
  <c r="P416" i="47"/>
  <c r="F437" i="47"/>
  <c r="H437" i="47"/>
  <c r="J437" i="47"/>
  <c r="L437" i="47"/>
  <c r="N437" i="47"/>
  <c r="P437" i="47"/>
  <c r="R459" i="47"/>
  <c r="E469" i="47"/>
  <c r="I469" i="47"/>
  <c r="M469" i="47"/>
  <c r="Q469" i="47"/>
  <c r="R460" i="47"/>
  <c r="R461" i="47"/>
  <c r="R462" i="47"/>
  <c r="R463" i="47"/>
  <c r="R464" i="47"/>
  <c r="R465" i="47"/>
  <c r="R466" i="47"/>
  <c r="R467" i="47"/>
  <c r="R468" i="47"/>
  <c r="G477" i="47"/>
  <c r="K477" i="47"/>
  <c r="O477" i="47"/>
  <c r="E365" i="47"/>
  <c r="R349" i="47"/>
  <c r="G365" i="47"/>
  <c r="I365" i="47"/>
  <c r="K365" i="47"/>
  <c r="M365" i="47"/>
  <c r="O365" i="47"/>
  <c r="Q365" i="47"/>
  <c r="R350" i="47"/>
  <c r="R351" i="47"/>
  <c r="R352" i="47"/>
  <c r="R353" i="47"/>
  <c r="R354" i="47"/>
  <c r="R355" i="47"/>
  <c r="R356" i="47"/>
  <c r="R357" i="47"/>
  <c r="R358" i="47"/>
  <c r="R359" i="47"/>
  <c r="R360" i="47"/>
  <c r="R361" i="47"/>
  <c r="R362" i="47"/>
  <c r="R363" i="47"/>
  <c r="R364" i="47"/>
  <c r="E388" i="47"/>
  <c r="R367" i="47"/>
  <c r="G388" i="47"/>
  <c r="I388" i="47"/>
  <c r="K388" i="47"/>
  <c r="M388" i="47"/>
  <c r="O388" i="47"/>
  <c r="Q388" i="47"/>
  <c r="R368" i="47"/>
  <c r="R369" i="47"/>
  <c r="R370" i="47"/>
  <c r="R371" i="47"/>
  <c r="R372" i="47"/>
  <c r="R373" i="47"/>
  <c r="R374" i="47"/>
  <c r="R375" i="47"/>
  <c r="R376" i="47"/>
  <c r="R377" i="47"/>
  <c r="R378" i="47"/>
  <c r="R379" i="47"/>
  <c r="R380" i="47"/>
  <c r="R381" i="47"/>
  <c r="R382" i="47"/>
  <c r="R383" i="47"/>
  <c r="R384" i="47"/>
  <c r="R385" i="47"/>
  <c r="R386" i="47"/>
  <c r="R387" i="47"/>
  <c r="E401" i="47"/>
  <c r="R391" i="47"/>
  <c r="G401" i="47"/>
  <c r="I401" i="47"/>
  <c r="K401" i="47"/>
  <c r="M401" i="47"/>
  <c r="O401" i="47"/>
  <c r="Q401" i="47"/>
  <c r="R392" i="47"/>
  <c r="R393" i="47"/>
  <c r="R394" i="47"/>
  <c r="R395" i="47"/>
  <c r="R396" i="47"/>
  <c r="R397" i="47"/>
  <c r="R398" i="47"/>
  <c r="R399" i="47"/>
  <c r="R400" i="47"/>
  <c r="E404" i="47"/>
  <c r="R403" i="47"/>
  <c r="G404" i="47"/>
  <c r="I404" i="47"/>
  <c r="K404" i="47"/>
  <c r="M404" i="47"/>
  <c r="O404" i="47"/>
  <c r="Q404" i="47"/>
  <c r="E416" i="47"/>
  <c r="R409" i="47"/>
  <c r="G416" i="47"/>
  <c r="I416" i="47"/>
  <c r="K416" i="47"/>
  <c r="M416" i="47"/>
  <c r="O416" i="47"/>
  <c r="Q416" i="47"/>
  <c r="R410" i="47"/>
  <c r="V410" i="47" s="1"/>
  <c r="AC410" i="47" s="1"/>
  <c r="R411" i="47"/>
  <c r="R412" i="47"/>
  <c r="R413" i="47"/>
  <c r="R414" i="47"/>
  <c r="R415" i="47"/>
  <c r="E437" i="47"/>
  <c r="R418" i="47"/>
  <c r="G437" i="47"/>
  <c r="I437" i="47"/>
  <c r="K437" i="47"/>
  <c r="M437" i="47"/>
  <c r="O437" i="47"/>
  <c r="Q437" i="47"/>
  <c r="R419" i="47"/>
  <c r="R420" i="47"/>
  <c r="R421" i="47"/>
  <c r="R422" i="47"/>
  <c r="R423" i="47"/>
  <c r="R424" i="47"/>
  <c r="R425" i="47"/>
  <c r="R426" i="47"/>
  <c r="R427" i="47"/>
  <c r="R428" i="47"/>
  <c r="R429" i="47"/>
  <c r="R430" i="47"/>
  <c r="R431" i="47"/>
  <c r="R432" i="47"/>
  <c r="R433" i="47"/>
  <c r="R434" i="47"/>
  <c r="R435" i="47"/>
  <c r="R436" i="47"/>
  <c r="R439" i="47"/>
  <c r="R440" i="47"/>
  <c r="R442" i="47"/>
  <c r="R443" i="47"/>
  <c r="R444" i="47"/>
  <c r="R445" i="47"/>
  <c r="R446" i="47"/>
  <c r="R447" i="47"/>
  <c r="R448" i="47"/>
  <c r="R449" i="47"/>
  <c r="G469" i="47"/>
  <c r="G479" i="47" s="1"/>
  <c r="K469" i="47"/>
  <c r="O469" i="47"/>
  <c r="R471" i="47"/>
  <c r="E477" i="47"/>
  <c r="E479" i="47" s="1"/>
  <c r="I477" i="47"/>
  <c r="I479" i="47" s="1"/>
  <c r="M477" i="47"/>
  <c r="M479" i="47" s="1"/>
  <c r="Q477" i="47"/>
  <c r="R472" i="47"/>
  <c r="R473" i="47"/>
  <c r="R474" i="47"/>
  <c r="R475" i="47"/>
  <c r="R476" i="47"/>
  <c r="R481" i="47"/>
  <c r="R482" i="47"/>
  <c r="R483" i="47"/>
  <c r="R484" i="47"/>
  <c r="R485" i="47"/>
  <c r="R486" i="47"/>
  <c r="R487" i="47"/>
  <c r="R488" i="47"/>
  <c r="R489" i="47"/>
  <c r="R490" i="47"/>
  <c r="R491" i="47"/>
  <c r="R492" i="47"/>
  <c r="R493" i="47"/>
  <c r="R494" i="47"/>
  <c r="R495" i="47"/>
  <c r="R496" i="47"/>
  <c r="R497" i="47"/>
  <c r="R498" i="47"/>
  <c r="R499" i="47"/>
  <c r="R500" i="47"/>
  <c r="R501" i="47"/>
  <c r="R502" i="47"/>
  <c r="R503" i="47"/>
  <c r="R504" i="47"/>
  <c r="R505" i="47"/>
  <c r="R506" i="47"/>
  <c r="R507" i="47"/>
  <c r="R508" i="47"/>
  <c r="R509" i="47"/>
  <c r="R510" i="47"/>
  <c r="R511" i="47"/>
  <c r="R512" i="47"/>
  <c r="R513" i="47"/>
  <c r="R514" i="47"/>
  <c r="R515" i="47"/>
  <c r="R516" i="47"/>
  <c r="R517" i="47"/>
  <c r="R518" i="47"/>
  <c r="R519" i="47"/>
  <c r="R520" i="47"/>
  <c r="E574" i="47"/>
  <c r="R521" i="47"/>
  <c r="G574" i="47"/>
  <c r="I574" i="47"/>
  <c r="K574" i="47"/>
  <c r="M574" i="47"/>
  <c r="O574" i="47"/>
  <c r="Q574" i="47"/>
  <c r="R522" i="47"/>
  <c r="R523" i="47"/>
  <c r="R524" i="47"/>
  <c r="R525" i="47"/>
  <c r="R526" i="47"/>
  <c r="R527" i="47"/>
  <c r="R528" i="47"/>
  <c r="R529" i="47"/>
  <c r="R530" i="47"/>
  <c r="R531" i="47"/>
  <c r="R532" i="47"/>
  <c r="R533" i="47"/>
  <c r="R534" i="47"/>
  <c r="R535" i="47"/>
  <c r="R536" i="47"/>
  <c r="R537" i="47"/>
  <c r="R538" i="47"/>
  <c r="R539" i="47"/>
  <c r="R540" i="47"/>
  <c r="R541" i="47"/>
  <c r="R542" i="47"/>
  <c r="R543" i="47"/>
  <c r="R544" i="47"/>
  <c r="R545" i="47"/>
  <c r="R546" i="47"/>
  <c r="R547" i="47"/>
  <c r="W547" i="47" s="1"/>
  <c r="AB547" i="47" s="1"/>
  <c r="R548" i="47"/>
  <c r="W548" i="47" s="1"/>
  <c r="AB548" i="47" s="1"/>
  <c r="R549" i="47"/>
  <c r="W549" i="47" s="1"/>
  <c r="AB549" i="47" s="1"/>
  <c r="R550" i="47"/>
  <c r="W550" i="47" s="1"/>
  <c r="AB550" i="47" s="1"/>
  <c r="R551" i="47"/>
  <c r="W551" i="47" s="1"/>
  <c r="AB551" i="47" s="1"/>
  <c r="R552" i="47"/>
  <c r="W552" i="47" s="1"/>
  <c r="AB552" i="47" s="1"/>
  <c r="R553" i="47"/>
  <c r="R554" i="47"/>
  <c r="R555" i="47"/>
  <c r="R556" i="47"/>
  <c r="R557" i="47"/>
  <c r="R558" i="47"/>
  <c r="R559" i="47"/>
  <c r="R560" i="47"/>
  <c r="R561" i="47"/>
  <c r="R562" i="47"/>
  <c r="R563" i="47"/>
  <c r="R564" i="47"/>
  <c r="R565" i="47"/>
  <c r="W565" i="47" s="1"/>
  <c r="AB565" i="47" s="1"/>
  <c r="R566" i="47"/>
  <c r="W566" i="47" s="1"/>
  <c r="AB566" i="47" s="1"/>
  <c r="R567" i="47"/>
  <c r="W567" i="47" s="1"/>
  <c r="AB567" i="47" s="1"/>
  <c r="R450" i="47"/>
  <c r="R451" i="47"/>
  <c r="R452" i="47"/>
  <c r="R453" i="47"/>
  <c r="R454" i="47"/>
  <c r="R455" i="47"/>
  <c r="R456" i="47"/>
  <c r="R457" i="47"/>
  <c r="F469" i="47"/>
  <c r="H469" i="47"/>
  <c r="J469" i="47"/>
  <c r="L469" i="47"/>
  <c r="N469" i="47"/>
  <c r="P469" i="47"/>
  <c r="F477" i="47"/>
  <c r="H477" i="47"/>
  <c r="J477" i="47"/>
  <c r="L477" i="47"/>
  <c r="N477" i="47"/>
  <c r="P477" i="47"/>
  <c r="F574" i="47"/>
  <c r="H574" i="47"/>
  <c r="J574" i="47"/>
  <c r="L574" i="47"/>
  <c r="N574" i="47"/>
  <c r="P574" i="47"/>
  <c r="F616" i="47"/>
  <c r="H616" i="47"/>
  <c r="J616" i="47"/>
  <c r="L616" i="47"/>
  <c r="N616" i="47"/>
  <c r="P616" i="47"/>
  <c r="R582" i="47"/>
  <c r="R583" i="47"/>
  <c r="R584" i="47"/>
  <c r="R586" i="47"/>
  <c r="R588" i="47"/>
  <c r="E643" i="47"/>
  <c r="R618" i="47"/>
  <c r="G643" i="47"/>
  <c r="I643" i="47"/>
  <c r="K643" i="47"/>
  <c r="M643" i="47"/>
  <c r="O643" i="47"/>
  <c r="Q643" i="47"/>
  <c r="R619" i="47"/>
  <c r="W619" i="47" s="1"/>
  <c r="AB619" i="47" s="1"/>
  <c r="R620" i="47"/>
  <c r="W620" i="47" s="1"/>
  <c r="AB620" i="47" s="1"/>
  <c r="R621" i="47"/>
  <c r="R568" i="47"/>
  <c r="W568" i="47" s="1"/>
  <c r="AB568" i="47" s="1"/>
  <c r="R569" i="47"/>
  <c r="W569" i="47" s="1"/>
  <c r="AB569" i="47" s="1"/>
  <c r="R570" i="47"/>
  <c r="W570" i="47" s="1"/>
  <c r="AB570" i="47" s="1"/>
  <c r="R571" i="47"/>
  <c r="W571" i="47" s="1"/>
  <c r="AB571" i="47" s="1"/>
  <c r="R572" i="47"/>
  <c r="W572" i="47" s="1"/>
  <c r="AB572" i="47" s="1"/>
  <c r="R573" i="47"/>
  <c r="U573" i="47" s="1"/>
  <c r="AD573" i="47" s="1"/>
  <c r="E616" i="47"/>
  <c r="R576" i="47"/>
  <c r="G616" i="47"/>
  <c r="I616" i="47"/>
  <c r="K616" i="47"/>
  <c r="M616" i="47"/>
  <c r="O616" i="47"/>
  <c r="Q616" i="47"/>
  <c r="R577" i="47"/>
  <c r="R578" i="47"/>
  <c r="R579" i="47"/>
  <c r="R580" i="47"/>
  <c r="R581" i="47"/>
  <c r="R585" i="47"/>
  <c r="R587" i="47"/>
  <c r="R589" i="47"/>
  <c r="R590" i="47"/>
  <c r="R591" i="47"/>
  <c r="R592" i="47"/>
  <c r="R593" i="47"/>
  <c r="R594" i="47"/>
  <c r="R595" i="47"/>
  <c r="W595" i="47" s="1"/>
  <c r="AB595" i="47" s="1"/>
  <c r="R596" i="47"/>
  <c r="W596" i="47" s="1"/>
  <c r="AB596" i="47" s="1"/>
  <c r="R597" i="47"/>
  <c r="R598" i="47"/>
  <c r="R599" i="47"/>
  <c r="R600" i="47"/>
  <c r="R601" i="47"/>
  <c r="W601" i="47" s="1"/>
  <c r="AB601" i="47" s="1"/>
  <c r="R602" i="47"/>
  <c r="W602" i="47" s="1"/>
  <c r="AB602" i="47" s="1"/>
  <c r="R603" i="47"/>
  <c r="R604" i="47"/>
  <c r="R605" i="47"/>
  <c r="R606" i="47"/>
  <c r="R607" i="47"/>
  <c r="W607" i="47" s="1"/>
  <c r="AB607" i="47" s="1"/>
  <c r="R608" i="47"/>
  <c r="W608" i="47" s="1"/>
  <c r="AB608" i="47" s="1"/>
  <c r="R609" i="47"/>
  <c r="W609" i="47" s="1"/>
  <c r="AB609" i="47" s="1"/>
  <c r="R610" i="47"/>
  <c r="W610" i="47" s="1"/>
  <c r="AB610" i="47" s="1"/>
  <c r="R611" i="47"/>
  <c r="W611" i="47" s="1"/>
  <c r="AB611" i="47" s="1"/>
  <c r="R612" i="47"/>
  <c r="W612" i="47" s="1"/>
  <c r="AB612" i="47" s="1"/>
  <c r="R613" i="47"/>
  <c r="W613" i="47" s="1"/>
  <c r="AB613" i="47" s="1"/>
  <c r="R614" i="47"/>
  <c r="W614" i="47" s="1"/>
  <c r="AB614" i="47" s="1"/>
  <c r="R615" i="47"/>
  <c r="F643" i="47"/>
  <c r="H643" i="47"/>
  <c r="J643" i="47"/>
  <c r="L643" i="47"/>
  <c r="N643" i="47"/>
  <c r="P643" i="47"/>
  <c r="R622" i="47"/>
  <c r="W622" i="47" s="1"/>
  <c r="AB622" i="47" s="1"/>
  <c r="R623" i="47"/>
  <c r="W623" i="47" s="1"/>
  <c r="AB623" i="47" s="1"/>
  <c r="R626" i="47"/>
  <c r="R627" i="47"/>
  <c r="R628" i="47"/>
  <c r="R629" i="47"/>
  <c r="R630" i="47"/>
  <c r="R631" i="47"/>
  <c r="R632" i="47"/>
  <c r="R633" i="47"/>
  <c r="R634" i="47"/>
  <c r="R635" i="47"/>
  <c r="R636" i="47"/>
  <c r="R637" i="47"/>
  <c r="R638" i="47"/>
  <c r="R639" i="47"/>
  <c r="R640" i="47"/>
  <c r="R641" i="47"/>
  <c r="R642" i="47"/>
  <c r="E713" i="47"/>
  <c r="R645" i="47"/>
  <c r="G713" i="47"/>
  <c r="I713" i="47"/>
  <c r="K713" i="47"/>
  <c r="M713" i="47"/>
  <c r="O713" i="47"/>
  <c r="Q713" i="47"/>
  <c r="R646" i="47"/>
  <c r="R647" i="47"/>
  <c r="R648" i="47"/>
  <c r="R649" i="47"/>
  <c r="R650" i="47"/>
  <c r="R624" i="47"/>
  <c r="W624" i="47" s="1"/>
  <c r="AB624" i="47" s="1"/>
  <c r="R625" i="47"/>
  <c r="F713" i="47"/>
  <c r="H713" i="47"/>
  <c r="J713" i="47"/>
  <c r="L713" i="47"/>
  <c r="N713" i="47"/>
  <c r="P713" i="47"/>
  <c r="R652" i="47"/>
  <c r="R653" i="47"/>
  <c r="R654" i="47"/>
  <c r="R655" i="47"/>
  <c r="R656" i="47"/>
  <c r="R657" i="47"/>
  <c r="R658" i="47"/>
  <c r="R659" i="47"/>
  <c r="R660" i="47"/>
  <c r="R661" i="47"/>
  <c r="R662" i="47"/>
  <c r="R663" i="47"/>
  <c r="R664" i="47"/>
  <c r="R665" i="47"/>
  <c r="R666" i="47"/>
  <c r="R667" i="47"/>
  <c r="R668" i="47"/>
  <c r="R669" i="47"/>
  <c r="R670" i="47"/>
  <c r="R671" i="47"/>
  <c r="R672" i="47"/>
  <c r="R673" i="47"/>
  <c r="R674" i="47"/>
  <c r="R675" i="47"/>
  <c r="R676" i="47"/>
  <c r="R677" i="47"/>
  <c r="R678" i="47"/>
  <c r="R679" i="47"/>
  <c r="R680" i="47"/>
  <c r="R681" i="47"/>
  <c r="R682" i="47"/>
  <c r="R683" i="47"/>
  <c r="R684" i="47"/>
  <c r="R685" i="47"/>
  <c r="R686" i="47"/>
  <c r="R687" i="47"/>
  <c r="R688" i="47"/>
  <c r="R689" i="47"/>
  <c r="R690" i="47"/>
  <c r="R691" i="47"/>
  <c r="R692" i="47"/>
  <c r="R693" i="47"/>
  <c r="F726" i="47"/>
  <c r="N726" i="47"/>
  <c r="R651" i="47"/>
  <c r="J726" i="47"/>
  <c r="H726" i="47"/>
  <c r="L726" i="47"/>
  <c r="P726" i="47"/>
  <c r="R717" i="47"/>
  <c r="R718" i="47"/>
  <c r="R719" i="47"/>
  <c r="R720" i="47"/>
  <c r="R721" i="47"/>
  <c r="R722" i="47"/>
  <c r="R723" i="47"/>
  <c r="R724" i="47"/>
  <c r="R725" i="47"/>
  <c r="R694" i="47"/>
  <c r="R695" i="47"/>
  <c r="R696" i="47"/>
  <c r="R697" i="47"/>
  <c r="R698" i="47"/>
  <c r="R699" i="47"/>
  <c r="R700" i="47"/>
  <c r="R701" i="47"/>
  <c r="R702" i="47"/>
  <c r="R703" i="47"/>
  <c r="R704" i="47"/>
  <c r="R705" i="47"/>
  <c r="R706" i="47"/>
  <c r="R707" i="47"/>
  <c r="R708" i="47"/>
  <c r="R709" i="47"/>
  <c r="R710" i="47"/>
  <c r="R711" i="47"/>
  <c r="R712" i="47"/>
  <c r="E726" i="47"/>
  <c r="R715" i="47"/>
  <c r="G726" i="47"/>
  <c r="I726" i="47"/>
  <c r="K726" i="47"/>
  <c r="M726" i="47"/>
  <c r="O726" i="47"/>
  <c r="Q726" i="47"/>
  <c r="R716" i="47"/>
  <c r="AD257" i="47"/>
  <c r="AD259" i="47"/>
  <c r="AD261" i="47"/>
  <c r="AD263" i="47"/>
  <c r="AD265" i="47"/>
  <c r="AD267" i="47"/>
  <c r="AD269" i="47"/>
  <c r="AD271" i="47"/>
  <c r="AD273" i="47"/>
  <c r="AD275" i="47"/>
  <c r="AD277" i="47"/>
  <c r="F16" i="46"/>
  <c r="L16" i="46"/>
  <c r="P16" i="46"/>
  <c r="R11" i="46"/>
  <c r="G16" i="46"/>
  <c r="I16" i="46"/>
  <c r="K16" i="46"/>
  <c r="M16" i="46"/>
  <c r="O16" i="46"/>
  <c r="Q16" i="46"/>
  <c r="R12" i="46"/>
  <c r="R14" i="46"/>
  <c r="F24" i="46"/>
  <c r="H24" i="46"/>
  <c r="J24" i="46"/>
  <c r="L24" i="46"/>
  <c r="N24" i="46"/>
  <c r="P24" i="46"/>
  <c r="R19" i="46"/>
  <c r="R20" i="46"/>
  <c r="R21" i="46"/>
  <c r="R22" i="46"/>
  <c r="R23" i="46"/>
  <c r="G28" i="46"/>
  <c r="I28" i="46"/>
  <c r="K28" i="46"/>
  <c r="M28" i="46"/>
  <c r="O28" i="46"/>
  <c r="Q28" i="46"/>
  <c r="R27" i="46"/>
  <c r="F44" i="46"/>
  <c r="H44" i="46"/>
  <c r="J44" i="46"/>
  <c r="L44" i="46"/>
  <c r="N44" i="46"/>
  <c r="P44" i="46"/>
  <c r="F57" i="46"/>
  <c r="H57" i="46"/>
  <c r="J57" i="46"/>
  <c r="L57" i="46"/>
  <c r="N57" i="46"/>
  <c r="P57" i="46"/>
  <c r="F61" i="46"/>
  <c r="H61" i="46"/>
  <c r="J61" i="46"/>
  <c r="L61" i="46"/>
  <c r="N61" i="46"/>
  <c r="P61" i="46"/>
  <c r="F80" i="46"/>
  <c r="H80" i="46"/>
  <c r="J80" i="46"/>
  <c r="L80" i="46"/>
  <c r="N80" i="46"/>
  <c r="P80" i="46"/>
  <c r="R76" i="46"/>
  <c r="R77" i="46"/>
  <c r="R78" i="46"/>
  <c r="R79" i="46"/>
  <c r="G94" i="46"/>
  <c r="I94" i="46"/>
  <c r="K94" i="46"/>
  <c r="M94" i="46"/>
  <c r="O94" i="46"/>
  <c r="Q94" i="46"/>
  <c r="R85" i="46"/>
  <c r="R86" i="46"/>
  <c r="R87" i="46"/>
  <c r="R88" i="46"/>
  <c r="R89" i="46"/>
  <c r="R90" i="46"/>
  <c r="R91" i="46"/>
  <c r="R92" i="46"/>
  <c r="R93" i="46"/>
  <c r="G119" i="46"/>
  <c r="I119" i="46"/>
  <c r="K119" i="46"/>
  <c r="M119" i="46"/>
  <c r="O119" i="46"/>
  <c r="Q119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G148" i="46"/>
  <c r="I148" i="46"/>
  <c r="K148" i="46"/>
  <c r="M148" i="46"/>
  <c r="O148" i="46"/>
  <c r="Q148" i="46"/>
  <c r="R124" i="46"/>
  <c r="R125" i="46"/>
  <c r="R126" i="46"/>
  <c r="R127" i="46"/>
  <c r="R128" i="46"/>
  <c r="AD128" i="46" s="1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AD144" i="46" s="1"/>
  <c r="R145" i="46"/>
  <c r="R146" i="46"/>
  <c r="R147" i="46"/>
  <c r="G167" i="46"/>
  <c r="I167" i="46"/>
  <c r="K167" i="46"/>
  <c r="M167" i="46"/>
  <c r="O167" i="46"/>
  <c r="Q167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G179" i="46"/>
  <c r="I179" i="46"/>
  <c r="K179" i="46"/>
  <c r="M179" i="46"/>
  <c r="O179" i="46"/>
  <c r="Q179" i="46"/>
  <c r="R170" i="46"/>
  <c r="R171" i="46"/>
  <c r="R172" i="46"/>
  <c r="R173" i="46"/>
  <c r="R174" i="46"/>
  <c r="R175" i="46"/>
  <c r="R176" i="46"/>
  <c r="R177" i="46"/>
  <c r="R178" i="46"/>
  <c r="R181" i="46"/>
  <c r="W181" i="46" s="1"/>
  <c r="AB181" i="46" s="1"/>
  <c r="R182" i="46"/>
  <c r="W182" i="46" s="1"/>
  <c r="AB182" i="46" s="1"/>
  <c r="R183" i="46"/>
  <c r="F229" i="46"/>
  <c r="H229" i="46"/>
  <c r="J229" i="46"/>
  <c r="L229" i="46"/>
  <c r="N229" i="46"/>
  <c r="P229" i="46"/>
  <c r="F233" i="46"/>
  <c r="H233" i="46"/>
  <c r="J233" i="46"/>
  <c r="L233" i="46"/>
  <c r="N233" i="46"/>
  <c r="P233" i="46"/>
  <c r="F315" i="46"/>
  <c r="H315" i="46"/>
  <c r="J315" i="46"/>
  <c r="L315" i="46"/>
  <c r="N315" i="46"/>
  <c r="P315" i="46"/>
  <c r="R243" i="46"/>
  <c r="R244" i="46"/>
  <c r="R245" i="46"/>
  <c r="R246" i="46"/>
  <c r="R247" i="46"/>
  <c r="R248" i="46"/>
  <c r="R249" i="46"/>
  <c r="T249" i="46" s="1"/>
  <c r="R250" i="46"/>
  <c r="R251" i="46"/>
  <c r="R252" i="46"/>
  <c r="R253" i="46"/>
  <c r="R254" i="46"/>
  <c r="R255" i="46"/>
  <c r="R278" i="46"/>
  <c r="R279" i="46"/>
  <c r="R280" i="46"/>
  <c r="H16" i="46"/>
  <c r="J16" i="46"/>
  <c r="N16" i="46"/>
  <c r="R13" i="46"/>
  <c r="R15" i="46"/>
  <c r="G24" i="46"/>
  <c r="I24" i="46"/>
  <c r="K24" i="46"/>
  <c r="M24" i="46"/>
  <c r="O24" i="46"/>
  <c r="Q24" i="46"/>
  <c r="F28" i="46"/>
  <c r="F30" i="46" s="1"/>
  <c r="H28" i="46"/>
  <c r="H30" i="46" s="1"/>
  <c r="J28" i="46"/>
  <c r="J30" i="46" s="1"/>
  <c r="L28" i="46"/>
  <c r="L30" i="46" s="1"/>
  <c r="N28" i="46"/>
  <c r="N30" i="46" s="1"/>
  <c r="P28" i="46"/>
  <c r="P30" i="46" s="1"/>
  <c r="R34" i="46"/>
  <c r="T34" i="46" s="1"/>
  <c r="G44" i="46"/>
  <c r="I44" i="46"/>
  <c r="K44" i="46"/>
  <c r="M44" i="46"/>
  <c r="O44" i="46"/>
  <c r="Q44" i="46"/>
  <c r="R38" i="46"/>
  <c r="R39" i="46"/>
  <c r="R40" i="46"/>
  <c r="R41" i="46"/>
  <c r="R42" i="46"/>
  <c r="R43" i="46"/>
  <c r="G57" i="46"/>
  <c r="I57" i="46"/>
  <c r="K57" i="46"/>
  <c r="M57" i="46"/>
  <c r="O57" i="46"/>
  <c r="Q57" i="46"/>
  <c r="R47" i="46"/>
  <c r="R48" i="46"/>
  <c r="R49" i="46"/>
  <c r="R50" i="46"/>
  <c r="R51" i="46"/>
  <c r="R52" i="46"/>
  <c r="R53" i="46"/>
  <c r="R54" i="46"/>
  <c r="R55" i="46"/>
  <c r="R56" i="46"/>
  <c r="G61" i="46"/>
  <c r="I61" i="46"/>
  <c r="K61" i="46"/>
  <c r="M61" i="46"/>
  <c r="O61" i="46"/>
  <c r="Q61" i="46"/>
  <c r="R60" i="46"/>
  <c r="G80" i="46"/>
  <c r="G98" i="46" s="1"/>
  <c r="G121" i="46" s="1"/>
  <c r="I80" i="46"/>
  <c r="I98" i="46" s="1"/>
  <c r="I121" i="46" s="1"/>
  <c r="K80" i="46"/>
  <c r="K98" i="46" s="1"/>
  <c r="M80" i="46"/>
  <c r="M98" i="46" s="1"/>
  <c r="M121" i="46" s="1"/>
  <c r="O80" i="46"/>
  <c r="O98" i="46" s="1"/>
  <c r="O121" i="46" s="1"/>
  <c r="Q80" i="46"/>
  <c r="Q98" i="46" s="1"/>
  <c r="Q121" i="46" s="1"/>
  <c r="R64" i="46"/>
  <c r="R65" i="46"/>
  <c r="R66" i="46"/>
  <c r="R67" i="46"/>
  <c r="T67" i="46" s="1"/>
  <c r="R68" i="46"/>
  <c r="R69" i="46"/>
  <c r="R70" i="46"/>
  <c r="R71" i="46"/>
  <c r="R72" i="46"/>
  <c r="R73" i="46"/>
  <c r="R74" i="46"/>
  <c r="R75" i="46"/>
  <c r="T75" i="46" s="1"/>
  <c r="F94" i="46"/>
  <c r="F98" i="46" s="1"/>
  <c r="H94" i="46"/>
  <c r="J94" i="46"/>
  <c r="J98" i="46" s="1"/>
  <c r="L94" i="46"/>
  <c r="L98" i="46" s="1"/>
  <c r="N94" i="46"/>
  <c r="N98" i="46" s="1"/>
  <c r="P94" i="46"/>
  <c r="R83" i="46"/>
  <c r="T83" i="46" s="1"/>
  <c r="H98" i="46"/>
  <c r="P98" i="46"/>
  <c r="F119" i="46"/>
  <c r="H119" i="46"/>
  <c r="J119" i="46"/>
  <c r="L119" i="46"/>
  <c r="N119" i="46"/>
  <c r="P119" i="46"/>
  <c r="F148" i="46"/>
  <c r="H148" i="46"/>
  <c r="J148" i="46"/>
  <c r="L148" i="46"/>
  <c r="N148" i="46"/>
  <c r="P148" i="46"/>
  <c r="F167" i="46"/>
  <c r="H167" i="46"/>
  <c r="J167" i="46"/>
  <c r="L167" i="46"/>
  <c r="N167" i="46"/>
  <c r="P167" i="46"/>
  <c r="F179" i="46"/>
  <c r="H179" i="46"/>
  <c r="J179" i="46"/>
  <c r="L179" i="46"/>
  <c r="N179" i="46"/>
  <c r="P179" i="46"/>
  <c r="R184" i="46"/>
  <c r="W184" i="46" s="1"/>
  <c r="AB184" i="46" s="1"/>
  <c r="R185" i="46"/>
  <c r="T185" i="46" s="1"/>
  <c r="R186" i="46"/>
  <c r="R187" i="46"/>
  <c r="W187" i="46" s="1"/>
  <c r="AB187" i="46" s="1"/>
  <c r="R188" i="46"/>
  <c r="W188" i="46" s="1"/>
  <c r="AB188" i="46" s="1"/>
  <c r="R189" i="46"/>
  <c r="W189" i="46" s="1"/>
  <c r="Z189" i="46" s="1"/>
  <c r="R190" i="46"/>
  <c r="W190" i="46" s="1"/>
  <c r="Z190" i="46" s="1"/>
  <c r="R191" i="46"/>
  <c r="W191" i="46" s="1"/>
  <c r="AB191" i="46" s="1"/>
  <c r="R192" i="46"/>
  <c r="R193" i="46"/>
  <c r="R194" i="46"/>
  <c r="W194" i="46" s="1"/>
  <c r="Z194" i="46" s="1"/>
  <c r="R195" i="46"/>
  <c r="W195" i="46" s="1"/>
  <c r="Z195" i="46" s="1"/>
  <c r="R196" i="46"/>
  <c r="W196" i="46" s="1"/>
  <c r="Y196" i="46" s="1"/>
  <c r="R197" i="46"/>
  <c r="W197" i="46" s="1"/>
  <c r="Y197" i="46" s="1"/>
  <c r="R199" i="46"/>
  <c r="R200" i="46"/>
  <c r="R201" i="46"/>
  <c r="R202" i="46"/>
  <c r="R203" i="46"/>
  <c r="R204" i="46"/>
  <c r="R205" i="46"/>
  <c r="R206" i="46"/>
  <c r="R207" i="46"/>
  <c r="R208" i="46"/>
  <c r="R209" i="46"/>
  <c r="G229" i="46"/>
  <c r="I229" i="46"/>
  <c r="K229" i="46"/>
  <c r="M229" i="46"/>
  <c r="O229" i="46"/>
  <c r="Q229" i="46"/>
  <c r="R212" i="46"/>
  <c r="R213" i="46"/>
  <c r="R214" i="46"/>
  <c r="V214" i="46" s="1"/>
  <c r="R215" i="46"/>
  <c r="R216" i="46"/>
  <c r="R217" i="46"/>
  <c r="R218" i="46"/>
  <c r="V218" i="46" s="1"/>
  <c r="R219" i="46"/>
  <c r="R220" i="46"/>
  <c r="R221" i="46"/>
  <c r="R222" i="46"/>
  <c r="V222" i="46" s="1"/>
  <c r="R223" i="46"/>
  <c r="R224" i="46"/>
  <c r="R225" i="46"/>
  <c r="R226" i="46"/>
  <c r="V226" i="46" s="1"/>
  <c r="R227" i="46"/>
  <c r="R228" i="46"/>
  <c r="G233" i="46"/>
  <c r="I233" i="46"/>
  <c r="K233" i="46"/>
  <c r="M233" i="46"/>
  <c r="O233" i="46"/>
  <c r="Q233" i="46"/>
  <c r="R232" i="46"/>
  <c r="G315" i="46"/>
  <c r="I315" i="46"/>
  <c r="K315" i="46"/>
  <c r="M315" i="46"/>
  <c r="O315" i="46"/>
  <c r="Q315" i="46"/>
  <c r="R236" i="46"/>
  <c r="T236" i="46" s="1"/>
  <c r="R237" i="46"/>
  <c r="R238" i="46"/>
  <c r="R239" i="46"/>
  <c r="R240" i="46"/>
  <c r="T240" i="46" s="1"/>
  <c r="R241" i="46"/>
  <c r="R242" i="46"/>
  <c r="R281" i="46"/>
  <c r="R282" i="46"/>
  <c r="AB282" i="46" s="1"/>
  <c r="R283" i="46"/>
  <c r="R284" i="46"/>
  <c r="R285" i="46"/>
  <c r="W285" i="46" s="1"/>
  <c r="AB285" i="46" s="1"/>
  <c r="R286" i="46"/>
  <c r="W286" i="46" s="1"/>
  <c r="AB286" i="46" s="1"/>
  <c r="R287" i="46"/>
  <c r="R288" i="46"/>
  <c r="R289" i="46"/>
  <c r="R290" i="46"/>
  <c r="AD290" i="46" s="1"/>
  <c r="R291" i="46"/>
  <c r="R292" i="46"/>
  <c r="R293" i="46"/>
  <c r="R294" i="46"/>
  <c r="AD294" i="46" s="1"/>
  <c r="R295" i="46"/>
  <c r="R296" i="46"/>
  <c r="R297" i="46"/>
  <c r="R298" i="46"/>
  <c r="AB298" i="46" s="1"/>
  <c r="R299" i="46"/>
  <c r="R300" i="46"/>
  <c r="R301" i="46"/>
  <c r="R302" i="46"/>
  <c r="AB302" i="46" s="1"/>
  <c r="R303" i="46"/>
  <c r="R304" i="46"/>
  <c r="R305" i="46"/>
  <c r="R306" i="46"/>
  <c r="AB306" i="46" s="1"/>
  <c r="R307" i="46"/>
  <c r="R308" i="46"/>
  <c r="R309" i="46"/>
  <c r="R310" i="46"/>
  <c r="AB310" i="46" s="1"/>
  <c r="R311" i="46"/>
  <c r="R312" i="46"/>
  <c r="R313" i="46"/>
  <c r="R314" i="46"/>
  <c r="AB314" i="46" s="1"/>
  <c r="G321" i="46"/>
  <c r="I321" i="46"/>
  <c r="K321" i="46"/>
  <c r="M321" i="46"/>
  <c r="O321" i="46"/>
  <c r="Q321" i="46"/>
  <c r="R318" i="46"/>
  <c r="R319" i="46"/>
  <c r="R320" i="46"/>
  <c r="R323" i="46"/>
  <c r="R324" i="46"/>
  <c r="G342" i="46"/>
  <c r="I342" i="46"/>
  <c r="K342" i="46"/>
  <c r="M342" i="46"/>
  <c r="O342" i="46"/>
  <c r="Q342" i="46"/>
  <c r="R327" i="46"/>
  <c r="R328" i="46"/>
  <c r="R329" i="46"/>
  <c r="AC329" i="46" s="1"/>
  <c r="R330" i="46"/>
  <c r="R331" i="46"/>
  <c r="R332" i="46"/>
  <c r="R333" i="46"/>
  <c r="AC333" i="46" s="1"/>
  <c r="R334" i="46"/>
  <c r="R335" i="46"/>
  <c r="R336" i="46"/>
  <c r="R337" i="46"/>
  <c r="AC337" i="46" s="1"/>
  <c r="R338" i="46"/>
  <c r="R339" i="46"/>
  <c r="R340" i="46"/>
  <c r="R341" i="46"/>
  <c r="AC341" i="46" s="1"/>
  <c r="G347" i="46"/>
  <c r="I347" i="46"/>
  <c r="K347" i="46"/>
  <c r="M347" i="46"/>
  <c r="O347" i="46"/>
  <c r="Q347" i="46"/>
  <c r="R345" i="46"/>
  <c r="R346" i="46"/>
  <c r="G365" i="46"/>
  <c r="I365" i="46"/>
  <c r="K365" i="46"/>
  <c r="M365" i="46"/>
  <c r="O365" i="46"/>
  <c r="Q365" i="46"/>
  <c r="R350" i="46"/>
  <c r="R351" i="46"/>
  <c r="AC351" i="46" s="1"/>
  <c r="R352" i="46"/>
  <c r="R353" i="46"/>
  <c r="R354" i="46"/>
  <c r="R355" i="46"/>
  <c r="AC355" i="46" s="1"/>
  <c r="R356" i="46"/>
  <c r="R357" i="46"/>
  <c r="R358" i="46"/>
  <c r="R359" i="46"/>
  <c r="AC359" i="46" s="1"/>
  <c r="R360" i="46"/>
  <c r="R361" i="46"/>
  <c r="R362" i="46"/>
  <c r="R363" i="46"/>
  <c r="AC363" i="46" s="1"/>
  <c r="R364" i="46"/>
  <c r="G388" i="46"/>
  <c r="I388" i="46"/>
  <c r="K388" i="46"/>
  <c r="M388" i="46"/>
  <c r="O388" i="46"/>
  <c r="Q388" i="46"/>
  <c r="R368" i="46"/>
  <c r="R369" i="46"/>
  <c r="R370" i="46"/>
  <c r="R371" i="46"/>
  <c r="R372" i="46"/>
  <c r="R373" i="46"/>
  <c r="R374" i="46"/>
  <c r="R375" i="46"/>
  <c r="R376" i="46"/>
  <c r="R377" i="46"/>
  <c r="R378" i="46"/>
  <c r="R379" i="46"/>
  <c r="R380" i="46"/>
  <c r="R381" i="46"/>
  <c r="R382" i="46"/>
  <c r="R383" i="46"/>
  <c r="R384" i="46"/>
  <c r="R385" i="46"/>
  <c r="R386" i="46"/>
  <c r="R387" i="46"/>
  <c r="G401" i="46"/>
  <c r="I401" i="46"/>
  <c r="K401" i="46"/>
  <c r="M401" i="46"/>
  <c r="O401" i="46"/>
  <c r="Q401" i="46"/>
  <c r="R392" i="46"/>
  <c r="R393" i="46"/>
  <c r="R394" i="46"/>
  <c r="AC394" i="46" s="1"/>
  <c r="R395" i="46"/>
  <c r="R396" i="46"/>
  <c r="R397" i="46"/>
  <c r="R398" i="46"/>
  <c r="AC398" i="46" s="1"/>
  <c r="R399" i="46"/>
  <c r="R400" i="46"/>
  <c r="G404" i="46"/>
  <c r="I404" i="46"/>
  <c r="K404" i="46"/>
  <c r="M404" i="46"/>
  <c r="O404" i="46"/>
  <c r="Q404" i="46"/>
  <c r="G416" i="46"/>
  <c r="I416" i="46"/>
  <c r="K416" i="46"/>
  <c r="M416" i="46"/>
  <c r="O416" i="46"/>
  <c r="Q416" i="46"/>
  <c r="R410" i="46"/>
  <c r="V410" i="46" s="1"/>
  <c r="AC410" i="46" s="1"/>
  <c r="R411" i="46"/>
  <c r="F321" i="46"/>
  <c r="H321" i="46"/>
  <c r="J321" i="46"/>
  <c r="L321" i="46"/>
  <c r="N321" i="46"/>
  <c r="P321" i="46"/>
  <c r="F342" i="46"/>
  <c r="H342" i="46"/>
  <c r="J342" i="46"/>
  <c r="L342" i="46"/>
  <c r="N342" i="46"/>
  <c r="P342" i="46"/>
  <c r="E16" i="46"/>
  <c r="R10" i="46"/>
  <c r="Y12" i="46"/>
  <c r="Z12" i="46"/>
  <c r="W12" i="46"/>
  <c r="R26" i="46"/>
  <c r="R28" i="46" s="1"/>
  <c r="E28" i="46"/>
  <c r="AD76" i="46"/>
  <c r="T76" i="46"/>
  <c r="AD78" i="46"/>
  <c r="T78" i="46"/>
  <c r="AD79" i="46"/>
  <c r="T79" i="46"/>
  <c r="R82" i="46"/>
  <c r="E94" i="46"/>
  <c r="AB85" i="46"/>
  <c r="W85" i="46"/>
  <c r="AB86" i="46"/>
  <c r="W86" i="46"/>
  <c r="AB87" i="46"/>
  <c r="W87" i="46"/>
  <c r="AB89" i="46"/>
  <c r="W89" i="46"/>
  <c r="AB90" i="46"/>
  <c r="W90" i="46"/>
  <c r="AB91" i="46"/>
  <c r="W91" i="46"/>
  <c r="AB93" i="46"/>
  <c r="W93" i="46"/>
  <c r="R96" i="46"/>
  <c r="R100" i="46"/>
  <c r="E119" i="46"/>
  <c r="AD102" i="46"/>
  <c r="T102" i="46"/>
  <c r="AD103" i="46"/>
  <c r="T103" i="46"/>
  <c r="AD104" i="46"/>
  <c r="T104" i="46"/>
  <c r="AD106" i="46"/>
  <c r="T106" i="46"/>
  <c r="AD107" i="46"/>
  <c r="T107" i="46"/>
  <c r="AD108" i="46"/>
  <c r="T108" i="46"/>
  <c r="AD110" i="46"/>
  <c r="T110" i="46"/>
  <c r="AD111" i="46"/>
  <c r="T111" i="46"/>
  <c r="AD112" i="46"/>
  <c r="T112" i="46"/>
  <c r="AD114" i="46"/>
  <c r="T114" i="46"/>
  <c r="AD115" i="46"/>
  <c r="T115" i="46"/>
  <c r="AD116" i="46"/>
  <c r="T116" i="46"/>
  <c r="AD118" i="46"/>
  <c r="T118" i="46"/>
  <c r="R123" i="46"/>
  <c r="E148" i="46"/>
  <c r="AD125" i="46"/>
  <c r="T125" i="46"/>
  <c r="AD126" i="46"/>
  <c r="T126" i="46"/>
  <c r="AD127" i="46"/>
  <c r="T127" i="46"/>
  <c r="AD129" i="46"/>
  <c r="T129" i="46"/>
  <c r="AD130" i="46"/>
  <c r="T130" i="46"/>
  <c r="AD131" i="46"/>
  <c r="T131" i="46"/>
  <c r="AD133" i="46"/>
  <c r="T133" i="46"/>
  <c r="AD134" i="46"/>
  <c r="T134" i="46"/>
  <c r="AD135" i="46"/>
  <c r="T135" i="46"/>
  <c r="AD137" i="46"/>
  <c r="T137" i="46"/>
  <c r="AD138" i="46"/>
  <c r="T138" i="46"/>
  <c r="AD139" i="46"/>
  <c r="T139" i="46"/>
  <c r="AD141" i="46"/>
  <c r="T141" i="46"/>
  <c r="AD142" i="46"/>
  <c r="T142" i="46"/>
  <c r="AD143" i="46"/>
  <c r="T143" i="46"/>
  <c r="AD145" i="46"/>
  <c r="T145" i="46"/>
  <c r="AD146" i="46"/>
  <c r="T146" i="46"/>
  <c r="AD147" i="46"/>
  <c r="T147" i="46"/>
  <c r="R150" i="46"/>
  <c r="E167" i="46"/>
  <c r="AD151" i="46"/>
  <c r="T151" i="46"/>
  <c r="AD152" i="46"/>
  <c r="T152" i="46"/>
  <c r="AD154" i="46"/>
  <c r="T154" i="46"/>
  <c r="AD155" i="46"/>
  <c r="T155" i="46"/>
  <c r="AD156" i="46"/>
  <c r="T156" i="46"/>
  <c r="AD158" i="46"/>
  <c r="T158" i="46"/>
  <c r="AD159" i="46"/>
  <c r="T159" i="46"/>
  <c r="AD160" i="46"/>
  <c r="T160" i="46"/>
  <c r="AD162" i="46"/>
  <c r="T162" i="46"/>
  <c r="AD163" i="46"/>
  <c r="T163" i="46"/>
  <c r="AD164" i="46"/>
  <c r="T164" i="46"/>
  <c r="AD166" i="46"/>
  <c r="T166" i="46"/>
  <c r="R169" i="46"/>
  <c r="E179" i="46"/>
  <c r="AD171" i="46"/>
  <c r="T171" i="46"/>
  <c r="AD172" i="46"/>
  <c r="T172" i="46"/>
  <c r="AD173" i="46"/>
  <c r="T173" i="46"/>
  <c r="AD175" i="46"/>
  <c r="T175" i="46"/>
  <c r="AD176" i="46"/>
  <c r="T176" i="46"/>
  <c r="AD177" i="46"/>
  <c r="T177" i="46"/>
  <c r="Y183" i="46"/>
  <c r="Z183" i="46"/>
  <c r="W183" i="46"/>
  <c r="AD243" i="46"/>
  <c r="T243" i="46"/>
  <c r="AD244" i="46"/>
  <c r="T244" i="46"/>
  <c r="AD246" i="46"/>
  <c r="T246" i="46"/>
  <c r="AD247" i="46"/>
  <c r="T247" i="46"/>
  <c r="AD248" i="46"/>
  <c r="T248" i="46"/>
  <c r="AD250" i="46"/>
  <c r="T250" i="46"/>
  <c r="AB251" i="46"/>
  <c r="W251" i="46"/>
  <c r="AB252" i="46"/>
  <c r="W252" i="46"/>
  <c r="AB254" i="46"/>
  <c r="W254" i="46"/>
  <c r="AB255" i="46"/>
  <c r="W255" i="46"/>
  <c r="AD278" i="46"/>
  <c r="T278" i="46"/>
  <c r="AB280" i="46"/>
  <c r="W280" i="46"/>
  <c r="Z13" i="46"/>
  <c r="W13" i="46"/>
  <c r="Y13" i="46"/>
  <c r="W15" i="46"/>
  <c r="AB15" i="46"/>
  <c r="E24" i="46"/>
  <c r="R18" i="46"/>
  <c r="E44" i="46"/>
  <c r="R37" i="46"/>
  <c r="T38" i="46"/>
  <c r="AB38" i="46"/>
  <c r="W39" i="46"/>
  <c r="AB39" i="46"/>
  <c r="W41" i="46"/>
  <c r="AB41" i="46"/>
  <c r="W42" i="46"/>
  <c r="AB42" i="46"/>
  <c r="W43" i="46"/>
  <c r="AB43" i="46"/>
  <c r="E57" i="46"/>
  <c r="R46" i="46"/>
  <c r="T47" i="46"/>
  <c r="AD47" i="46"/>
  <c r="T48" i="46"/>
  <c r="AD48" i="46"/>
  <c r="T50" i="46"/>
  <c r="AD50" i="46"/>
  <c r="T51" i="46"/>
  <c r="AD51" i="46"/>
  <c r="T52" i="46"/>
  <c r="AD52" i="46"/>
  <c r="T54" i="46"/>
  <c r="AD54" i="46"/>
  <c r="T55" i="46"/>
  <c r="AD55" i="46"/>
  <c r="T56" i="46"/>
  <c r="AD56" i="46"/>
  <c r="E61" i="46"/>
  <c r="R59" i="46"/>
  <c r="T60" i="46"/>
  <c r="AD60" i="46"/>
  <c r="E80" i="46"/>
  <c r="E98" i="46" s="1"/>
  <c r="R63" i="46"/>
  <c r="T64" i="46"/>
  <c r="AD64" i="46"/>
  <c r="T65" i="46"/>
  <c r="AD65" i="46"/>
  <c r="T66" i="46"/>
  <c r="AD66" i="46"/>
  <c r="T68" i="46"/>
  <c r="AD68" i="46"/>
  <c r="T69" i="46"/>
  <c r="AD69" i="46"/>
  <c r="T70" i="46"/>
  <c r="AD70" i="46"/>
  <c r="T72" i="46"/>
  <c r="AD72" i="46"/>
  <c r="T73" i="46"/>
  <c r="AD73" i="46"/>
  <c r="T74" i="46"/>
  <c r="AD74" i="46"/>
  <c r="AD185" i="46"/>
  <c r="T186" i="46"/>
  <c r="AD186" i="46"/>
  <c r="T192" i="46"/>
  <c r="AD192" i="46"/>
  <c r="W199" i="46"/>
  <c r="AB199" i="46"/>
  <c r="W200" i="46"/>
  <c r="AB200" i="46"/>
  <c r="W201" i="46"/>
  <c r="AB201" i="46"/>
  <c r="W203" i="46"/>
  <c r="AB203" i="46"/>
  <c r="W204" i="46"/>
  <c r="AB204" i="46"/>
  <c r="W205" i="46"/>
  <c r="AB205" i="46"/>
  <c r="W207" i="46"/>
  <c r="AB207" i="46"/>
  <c r="W208" i="46"/>
  <c r="AB208" i="46"/>
  <c r="W209" i="46"/>
  <c r="AB209" i="46"/>
  <c r="E229" i="46"/>
  <c r="R211" i="46"/>
  <c r="V212" i="46"/>
  <c r="AC212" i="46"/>
  <c r="V213" i="46"/>
  <c r="AC213" i="46"/>
  <c r="AC214" i="46"/>
  <c r="V215" i="46"/>
  <c r="AC215" i="46"/>
  <c r="V216" i="46"/>
  <c r="AC216" i="46"/>
  <c r="V217" i="46"/>
  <c r="AC217" i="46"/>
  <c r="V219" i="46"/>
  <c r="AC219" i="46"/>
  <c r="V220" i="46"/>
  <c r="AC220" i="46"/>
  <c r="V221" i="46"/>
  <c r="AC221" i="46"/>
  <c r="V223" i="46"/>
  <c r="AC223" i="46"/>
  <c r="V224" i="46"/>
  <c r="AC224" i="46"/>
  <c r="V225" i="46"/>
  <c r="AC225" i="46"/>
  <c r="AC226" i="46"/>
  <c r="V227" i="46"/>
  <c r="AC227" i="46"/>
  <c r="V228" i="46"/>
  <c r="AC228" i="46"/>
  <c r="E233" i="46"/>
  <c r="R231" i="46"/>
  <c r="V232" i="46"/>
  <c r="AC232" i="46"/>
  <c r="E315" i="46"/>
  <c r="R235" i="46"/>
  <c r="AD236" i="46"/>
  <c r="T237" i="46"/>
  <c r="AD237" i="46"/>
  <c r="T238" i="46"/>
  <c r="AD238" i="46"/>
  <c r="T239" i="46"/>
  <c r="AD239" i="46"/>
  <c r="T241" i="46"/>
  <c r="AD241" i="46"/>
  <c r="AD242" i="46"/>
  <c r="T242" i="46"/>
  <c r="AB281" i="46"/>
  <c r="W281" i="46"/>
  <c r="AB283" i="46"/>
  <c r="W283" i="46"/>
  <c r="AB284" i="46"/>
  <c r="W284" i="46"/>
  <c r="AD287" i="46"/>
  <c r="T287" i="46"/>
  <c r="AD288" i="46"/>
  <c r="T288" i="46"/>
  <c r="AD289" i="46"/>
  <c r="T289" i="46"/>
  <c r="T290" i="46"/>
  <c r="AD291" i="46"/>
  <c r="T291" i="46"/>
  <c r="AD292" i="46"/>
  <c r="T292" i="46"/>
  <c r="AD293" i="46"/>
  <c r="T293" i="46"/>
  <c r="T294" i="46"/>
  <c r="AD295" i="46"/>
  <c r="T295" i="46"/>
  <c r="AD296" i="46"/>
  <c r="T296" i="46"/>
  <c r="AD297" i="46"/>
  <c r="T297" i="46"/>
  <c r="AB299" i="46"/>
  <c r="W299" i="46"/>
  <c r="AB300" i="46"/>
  <c r="W300" i="46"/>
  <c r="AB301" i="46"/>
  <c r="W301" i="46"/>
  <c r="AB303" i="46"/>
  <c r="W303" i="46"/>
  <c r="AB304" i="46"/>
  <c r="W304" i="46"/>
  <c r="AB305" i="46"/>
  <c r="W305" i="46"/>
  <c r="W306" i="46"/>
  <c r="AB307" i="46"/>
  <c r="W307" i="46"/>
  <c r="AB308" i="46"/>
  <c r="W308" i="46"/>
  <c r="AB309" i="46"/>
  <c r="W309" i="46"/>
  <c r="W310" i="46"/>
  <c r="AB311" i="46"/>
  <c r="W311" i="46"/>
  <c r="AB312" i="46"/>
  <c r="W312" i="46"/>
  <c r="AB313" i="46"/>
  <c r="W313" i="46"/>
  <c r="R317" i="46"/>
  <c r="E321" i="46"/>
  <c r="AC318" i="46"/>
  <c r="V318" i="46"/>
  <c r="AC320" i="46"/>
  <c r="V320" i="46"/>
  <c r="AC323" i="46"/>
  <c r="V323" i="46"/>
  <c r="AC324" i="46"/>
  <c r="V324" i="46"/>
  <c r="R326" i="46"/>
  <c r="E342" i="46"/>
  <c r="AC327" i="46"/>
  <c r="V327" i="46"/>
  <c r="AC328" i="46"/>
  <c r="V328" i="46"/>
  <c r="V329" i="46"/>
  <c r="AC330" i="46"/>
  <c r="V330" i="46"/>
  <c r="AC331" i="46"/>
  <c r="V331" i="46"/>
  <c r="AC332" i="46"/>
  <c r="V332" i="46"/>
  <c r="AC334" i="46"/>
  <c r="V334" i="46"/>
  <c r="AC335" i="46"/>
  <c r="V335" i="46"/>
  <c r="AC336" i="46"/>
  <c r="V336" i="46"/>
  <c r="AC338" i="46"/>
  <c r="V338" i="46"/>
  <c r="AC339" i="46"/>
  <c r="V339" i="46"/>
  <c r="AC340" i="46"/>
  <c r="V340" i="46"/>
  <c r="V341" i="46"/>
  <c r="R344" i="46"/>
  <c r="E347" i="46"/>
  <c r="AC345" i="46"/>
  <c r="V345" i="46"/>
  <c r="R349" i="46"/>
  <c r="E365" i="46"/>
  <c r="AC350" i="46"/>
  <c r="V350" i="46"/>
  <c r="AC352" i="46"/>
  <c r="V352" i="46"/>
  <c r="AC353" i="46"/>
  <c r="V353" i="46"/>
  <c r="AC354" i="46"/>
  <c r="V354" i="46"/>
  <c r="V355" i="46"/>
  <c r="AC356" i="46"/>
  <c r="V356" i="46"/>
  <c r="AC357" i="46"/>
  <c r="V357" i="46"/>
  <c r="AC358" i="46"/>
  <c r="V358" i="46"/>
  <c r="V359" i="46"/>
  <c r="AC360" i="46"/>
  <c r="V360" i="46"/>
  <c r="AC361" i="46"/>
  <c r="V361" i="46"/>
  <c r="AC362" i="46"/>
  <c r="V362" i="46"/>
  <c r="AC364" i="46"/>
  <c r="V364" i="46"/>
  <c r="R367" i="46"/>
  <c r="E388" i="46"/>
  <c r="AC369" i="46"/>
  <c r="V369" i="46"/>
  <c r="AC370" i="46"/>
  <c r="V370" i="46"/>
  <c r="AC371" i="46"/>
  <c r="V371" i="46"/>
  <c r="AC373" i="46"/>
  <c r="V373" i="46"/>
  <c r="AC374" i="46"/>
  <c r="V374" i="46"/>
  <c r="AC375" i="46"/>
  <c r="V375" i="46"/>
  <c r="AC377" i="46"/>
  <c r="V377" i="46"/>
  <c r="AC378" i="46"/>
  <c r="V378" i="46"/>
  <c r="AC379" i="46"/>
  <c r="V379" i="46"/>
  <c r="AC381" i="46"/>
  <c r="V381" i="46"/>
  <c r="AC382" i="46"/>
  <c r="V382" i="46"/>
  <c r="AC383" i="46"/>
  <c r="V383" i="46"/>
  <c r="AC385" i="46"/>
  <c r="V385" i="46"/>
  <c r="AC386" i="46"/>
  <c r="V386" i="46"/>
  <c r="AC387" i="46"/>
  <c r="V387" i="46"/>
  <c r="R391" i="46"/>
  <c r="E401" i="46"/>
  <c r="AC392" i="46"/>
  <c r="V392" i="46"/>
  <c r="AC393" i="46"/>
  <c r="V393" i="46"/>
  <c r="V394" i="46"/>
  <c r="AC395" i="46"/>
  <c r="V395" i="46"/>
  <c r="AC396" i="46"/>
  <c r="V396" i="46"/>
  <c r="AC397" i="46"/>
  <c r="V397" i="46"/>
  <c r="AC399" i="46"/>
  <c r="V399" i="46"/>
  <c r="AC400" i="46"/>
  <c r="V400" i="46"/>
  <c r="R403" i="46"/>
  <c r="E404" i="46"/>
  <c r="R409" i="46"/>
  <c r="E416" i="46"/>
  <c r="F347" i="46"/>
  <c r="H347" i="46"/>
  <c r="J347" i="46"/>
  <c r="L347" i="46"/>
  <c r="N347" i="46"/>
  <c r="P347" i="46"/>
  <c r="F365" i="46"/>
  <c r="H365" i="46"/>
  <c r="J365" i="46"/>
  <c r="L365" i="46"/>
  <c r="N365" i="46"/>
  <c r="P365" i="46"/>
  <c r="F388" i="46"/>
  <c r="H388" i="46"/>
  <c r="J388" i="46"/>
  <c r="L388" i="46"/>
  <c r="N388" i="46"/>
  <c r="P388" i="46"/>
  <c r="F401" i="46"/>
  <c r="H401" i="46"/>
  <c r="J401" i="46"/>
  <c r="L401" i="46"/>
  <c r="N401" i="46"/>
  <c r="P401" i="46"/>
  <c r="F404" i="46"/>
  <c r="H404" i="46"/>
  <c r="J404" i="46"/>
  <c r="L404" i="46"/>
  <c r="N404" i="46"/>
  <c r="P404" i="46"/>
  <c r="F416" i="46"/>
  <c r="H416" i="46"/>
  <c r="J416" i="46"/>
  <c r="L416" i="46"/>
  <c r="N416" i="46"/>
  <c r="P416" i="46"/>
  <c r="R412" i="46"/>
  <c r="R413" i="46"/>
  <c r="R414" i="46"/>
  <c r="R415" i="46"/>
  <c r="R418" i="46"/>
  <c r="E437" i="46"/>
  <c r="G437" i="46"/>
  <c r="I437" i="46"/>
  <c r="K437" i="46"/>
  <c r="M437" i="46"/>
  <c r="O437" i="46"/>
  <c r="Q437" i="46"/>
  <c r="R419" i="46"/>
  <c r="R420" i="46"/>
  <c r="R421" i="46"/>
  <c r="R422" i="46"/>
  <c r="R423" i="46"/>
  <c r="R424" i="46"/>
  <c r="R425" i="46"/>
  <c r="R426" i="46"/>
  <c r="R427" i="46"/>
  <c r="R428" i="46"/>
  <c r="R429" i="46"/>
  <c r="R430" i="46"/>
  <c r="R431" i="46"/>
  <c r="R432" i="46"/>
  <c r="R433" i="46"/>
  <c r="R434" i="46"/>
  <c r="R435" i="46"/>
  <c r="R436" i="46"/>
  <c r="R439" i="46"/>
  <c r="R440" i="46"/>
  <c r="R442" i="46"/>
  <c r="R443" i="46"/>
  <c r="R444" i="46"/>
  <c r="R445" i="46"/>
  <c r="R446" i="46"/>
  <c r="R447" i="46"/>
  <c r="R448" i="46"/>
  <c r="R449" i="46"/>
  <c r="R450" i="46"/>
  <c r="R451" i="46"/>
  <c r="R452" i="46"/>
  <c r="R453" i="46"/>
  <c r="R454" i="46"/>
  <c r="R455" i="46"/>
  <c r="R456" i="46"/>
  <c r="R457" i="46"/>
  <c r="F469" i="46"/>
  <c r="H469" i="46"/>
  <c r="H479" i="46" s="1"/>
  <c r="J469" i="46"/>
  <c r="L469" i="46"/>
  <c r="N469" i="46"/>
  <c r="P469" i="46"/>
  <c r="P479" i="46" s="1"/>
  <c r="F477" i="46"/>
  <c r="F479" i="46" s="1"/>
  <c r="H477" i="46"/>
  <c r="J477" i="46"/>
  <c r="L477" i="46"/>
  <c r="L479" i="46" s="1"/>
  <c r="N477" i="46"/>
  <c r="N479" i="46" s="1"/>
  <c r="P477" i="46"/>
  <c r="F574" i="46"/>
  <c r="H574" i="46"/>
  <c r="J574" i="46"/>
  <c r="L574" i="46"/>
  <c r="N574" i="46"/>
  <c r="P574" i="46"/>
  <c r="F437" i="46"/>
  <c r="H437" i="46"/>
  <c r="J437" i="46"/>
  <c r="L437" i="46"/>
  <c r="N437" i="46"/>
  <c r="P437" i="46"/>
  <c r="J479" i="46"/>
  <c r="E469" i="46"/>
  <c r="R459" i="46"/>
  <c r="G469" i="46"/>
  <c r="I469" i="46"/>
  <c r="K469" i="46"/>
  <c r="M469" i="46"/>
  <c r="O469" i="46"/>
  <c r="Q469" i="46"/>
  <c r="R460" i="46"/>
  <c r="R461" i="46"/>
  <c r="R462" i="46"/>
  <c r="R463" i="46"/>
  <c r="R464" i="46"/>
  <c r="R465" i="46"/>
  <c r="R466" i="46"/>
  <c r="R467" i="46"/>
  <c r="R468" i="46"/>
  <c r="E477" i="46"/>
  <c r="R471" i="46"/>
  <c r="G477" i="46"/>
  <c r="I477" i="46"/>
  <c r="K477" i="46"/>
  <c r="M477" i="46"/>
  <c r="O477" i="46"/>
  <c r="Q477" i="46"/>
  <c r="R472" i="46"/>
  <c r="R473" i="46"/>
  <c r="R474" i="46"/>
  <c r="R475" i="46"/>
  <c r="R476" i="46"/>
  <c r="R481" i="46"/>
  <c r="R482" i="46"/>
  <c r="R483" i="46"/>
  <c r="R484" i="46"/>
  <c r="R485" i="46"/>
  <c r="R486" i="46"/>
  <c r="R487" i="46"/>
  <c r="R488" i="46"/>
  <c r="R489" i="46"/>
  <c r="R490" i="46"/>
  <c r="R491" i="46"/>
  <c r="R492" i="46"/>
  <c r="R493" i="46"/>
  <c r="R494" i="46"/>
  <c r="R495" i="46"/>
  <c r="R496" i="46"/>
  <c r="R497" i="46"/>
  <c r="R498" i="46"/>
  <c r="R499" i="46"/>
  <c r="R500" i="46"/>
  <c r="R501" i="46"/>
  <c r="R502" i="46"/>
  <c r="R503" i="46"/>
  <c r="R504" i="46"/>
  <c r="R505" i="46"/>
  <c r="R506" i="46"/>
  <c r="R507" i="46"/>
  <c r="R508" i="46"/>
  <c r="R509" i="46"/>
  <c r="R510" i="46"/>
  <c r="R511" i="46"/>
  <c r="R512" i="46"/>
  <c r="R513" i="46"/>
  <c r="R514" i="46"/>
  <c r="R515" i="46"/>
  <c r="R516" i="46"/>
  <c r="R517" i="46"/>
  <c r="R518" i="46"/>
  <c r="R519" i="46"/>
  <c r="R520" i="46"/>
  <c r="E574" i="46"/>
  <c r="R521" i="46"/>
  <c r="G574" i="46"/>
  <c r="I574" i="46"/>
  <c r="K574" i="46"/>
  <c r="M574" i="46"/>
  <c r="O574" i="46"/>
  <c r="Q574" i="46"/>
  <c r="R522" i="46"/>
  <c r="R523" i="46"/>
  <c r="R524" i="46"/>
  <c r="R525" i="46"/>
  <c r="R526" i="46"/>
  <c r="R527" i="46"/>
  <c r="R528" i="46"/>
  <c r="R529" i="46"/>
  <c r="R530" i="46"/>
  <c r="R531" i="46"/>
  <c r="R532" i="46"/>
  <c r="R533" i="46"/>
  <c r="R534" i="46"/>
  <c r="F616" i="46"/>
  <c r="H616" i="46"/>
  <c r="J616" i="46"/>
  <c r="L616" i="46"/>
  <c r="N616" i="46"/>
  <c r="P616" i="46"/>
  <c r="R582" i="46"/>
  <c r="R583" i="46"/>
  <c r="R584" i="46"/>
  <c r="R586" i="46"/>
  <c r="R588" i="46"/>
  <c r="R535" i="46"/>
  <c r="R536" i="46"/>
  <c r="R537" i="46"/>
  <c r="R538" i="46"/>
  <c r="R539" i="46"/>
  <c r="R540" i="46"/>
  <c r="R541" i="46"/>
  <c r="R542" i="46"/>
  <c r="R543" i="46"/>
  <c r="R544" i="46"/>
  <c r="R545" i="46"/>
  <c r="R546" i="46"/>
  <c r="R547" i="46"/>
  <c r="W547" i="46" s="1"/>
  <c r="AB547" i="46" s="1"/>
  <c r="R548" i="46"/>
  <c r="W548" i="46" s="1"/>
  <c r="AB548" i="46" s="1"/>
  <c r="R549" i="46"/>
  <c r="W549" i="46" s="1"/>
  <c r="AB549" i="46" s="1"/>
  <c r="R550" i="46"/>
  <c r="W550" i="46" s="1"/>
  <c r="AB550" i="46" s="1"/>
  <c r="R551" i="46"/>
  <c r="W551" i="46" s="1"/>
  <c r="AB551" i="46" s="1"/>
  <c r="R552" i="46"/>
  <c r="W552" i="46" s="1"/>
  <c r="AB552" i="46" s="1"/>
  <c r="R553" i="46"/>
  <c r="R554" i="46"/>
  <c r="R555" i="46"/>
  <c r="R556" i="46"/>
  <c r="R557" i="46"/>
  <c r="R558" i="46"/>
  <c r="R559" i="46"/>
  <c r="R560" i="46"/>
  <c r="R561" i="46"/>
  <c r="R562" i="46"/>
  <c r="R563" i="46"/>
  <c r="R564" i="46"/>
  <c r="R565" i="46"/>
  <c r="W565" i="46" s="1"/>
  <c r="AB565" i="46" s="1"/>
  <c r="R566" i="46"/>
  <c r="W566" i="46" s="1"/>
  <c r="AB566" i="46" s="1"/>
  <c r="R567" i="46"/>
  <c r="W567" i="46" s="1"/>
  <c r="AB567" i="46" s="1"/>
  <c r="R568" i="46"/>
  <c r="W568" i="46" s="1"/>
  <c r="AB568" i="46" s="1"/>
  <c r="R569" i="46"/>
  <c r="W569" i="46" s="1"/>
  <c r="AB569" i="46" s="1"/>
  <c r="R570" i="46"/>
  <c r="W570" i="46" s="1"/>
  <c r="AB570" i="46" s="1"/>
  <c r="R571" i="46"/>
  <c r="W571" i="46" s="1"/>
  <c r="AB571" i="46" s="1"/>
  <c r="R572" i="46"/>
  <c r="W572" i="46" s="1"/>
  <c r="AB572" i="46" s="1"/>
  <c r="R573" i="46"/>
  <c r="U573" i="46" s="1"/>
  <c r="AD573" i="46" s="1"/>
  <c r="E616" i="46"/>
  <c r="R576" i="46"/>
  <c r="G616" i="46"/>
  <c r="I616" i="46"/>
  <c r="K616" i="46"/>
  <c r="M616" i="46"/>
  <c r="O616" i="46"/>
  <c r="Q616" i="46"/>
  <c r="R577" i="46"/>
  <c r="R578" i="46"/>
  <c r="R579" i="46"/>
  <c r="R580" i="46"/>
  <c r="R581" i="46"/>
  <c r="R585" i="46"/>
  <c r="R587" i="46"/>
  <c r="R589" i="46"/>
  <c r="R590" i="46"/>
  <c r="R591" i="46"/>
  <c r="R592" i="46"/>
  <c r="R593" i="46"/>
  <c r="R594" i="46"/>
  <c r="R595" i="46"/>
  <c r="W595" i="46" s="1"/>
  <c r="AB595" i="46" s="1"/>
  <c r="R596" i="46"/>
  <c r="W596" i="46" s="1"/>
  <c r="AB596" i="46" s="1"/>
  <c r="R597" i="46"/>
  <c r="R598" i="46"/>
  <c r="R599" i="46"/>
  <c r="R618" i="46"/>
  <c r="E643" i="46"/>
  <c r="G643" i="46"/>
  <c r="I643" i="46"/>
  <c r="K643" i="46"/>
  <c r="M643" i="46"/>
  <c r="O643" i="46"/>
  <c r="Q643" i="46"/>
  <c r="R619" i="46"/>
  <c r="W619" i="46" s="1"/>
  <c r="AB619" i="46" s="1"/>
  <c r="R620" i="46"/>
  <c r="W620" i="46" s="1"/>
  <c r="AB620" i="46" s="1"/>
  <c r="R621" i="46"/>
  <c r="R626" i="46"/>
  <c r="R627" i="46"/>
  <c r="R628" i="46"/>
  <c r="R629" i="46"/>
  <c r="R630" i="46"/>
  <c r="R631" i="46"/>
  <c r="R632" i="46"/>
  <c r="R633" i="46"/>
  <c r="R634" i="46"/>
  <c r="R635" i="46"/>
  <c r="R636" i="46"/>
  <c r="R637" i="46"/>
  <c r="R638" i="46"/>
  <c r="R639" i="46"/>
  <c r="R640" i="46"/>
  <c r="R641" i="46"/>
  <c r="R642" i="46"/>
  <c r="E713" i="46"/>
  <c r="R645" i="46"/>
  <c r="G713" i="46"/>
  <c r="I713" i="46"/>
  <c r="K713" i="46"/>
  <c r="M713" i="46"/>
  <c r="O713" i="46"/>
  <c r="Q713" i="46"/>
  <c r="R646" i="46"/>
  <c r="R647" i="46"/>
  <c r="R648" i="46"/>
  <c r="R649" i="46"/>
  <c r="R650" i="46"/>
  <c r="R651" i="46"/>
  <c r="R600" i="46"/>
  <c r="R601" i="46"/>
  <c r="W601" i="46" s="1"/>
  <c r="AB601" i="46" s="1"/>
  <c r="R602" i="46"/>
  <c r="W602" i="46" s="1"/>
  <c r="AB602" i="46" s="1"/>
  <c r="R603" i="46"/>
  <c r="R604" i="46"/>
  <c r="R605" i="46"/>
  <c r="R606" i="46"/>
  <c r="R607" i="46"/>
  <c r="W607" i="46" s="1"/>
  <c r="AB607" i="46" s="1"/>
  <c r="R608" i="46"/>
  <c r="W608" i="46" s="1"/>
  <c r="AB608" i="46" s="1"/>
  <c r="R609" i="46"/>
  <c r="W609" i="46" s="1"/>
  <c r="AB609" i="46" s="1"/>
  <c r="R610" i="46"/>
  <c r="W610" i="46" s="1"/>
  <c r="AB610" i="46" s="1"/>
  <c r="R611" i="46"/>
  <c r="W611" i="46" s="1"/>
  <c r="AB611" i="46" s="1"/>
  <c r="R612" i="46"/>
  <c r="W612" i="46" s="1"/>
  <c r="AB612" i="46" s="1"/>
  <c r="R613" i="46"/>
  <c r="W613" i="46" s="1"/>
  <c r="AB613" i="46" s="1"/>
  <c r="R614" i="46"/>
  <c r="W614" i="46" s="1"/>
  <c r="AB614" i="46" s="1"/>
  <c r="R615" i="46"/>
  <c r="F643" i="46"/>
  <c r="H643" i="46"/>
  <c r="J643" i="46"/>
  <c r="L643" i="46"/>
  <c r="N643" i="46"/>
  <c r="P643" i="46"/>
  <c r="R622" i="46"/>
  <c r="W622" i="46" s="1"/>
  <c r="AB622" i="46" s="1"/>
  <c r="R623" i="46"/>
  <c r="W623" i="46" s="1"/>
  <c r="AB623" i="46" s="1"/>
  <c r="R624" i="46"/>
  <c r="W624" i="46" s="1"/>
  <c r="AB624" i="46" s="1"/>
  <c r="R625" i="46"/>
  <c r="F713" i="46"/>
  <c r="H713" i="46"/>
  <c r="J713" i="46"/>
  <c r="L713" i="46"/>
  <c r="N713" i="46"/>
  <c r="P713" i="46"/>
  <c r="R652" i="46"/>
  <c r="R653" i="46"/>
  <c r="R654" i="46"/>
  <c r="R655" i="46"/>
  <c r="R656" i="46"/>
  <c r="R657" i="46"/>
  <c r="R658" i="46"/>
  <c r="R659" i="46"/>
  <c r="R660" i="46"/>
  <c r="R661" i="46"/>
  <c r="R662" i="46"/>
  <c r="R663" i="46"/>
  <c r="R664" i="46"/>
  <c r="R665" i="46"/>
  <c r="R666" i="46"/>
  <c r="R667" i="46"/>
  <c r="R668" i="46"/>
  <c r="R669" i="46"/>
  <c r="R670" i="46"/>
  <c r="R671" i="46"/>
  <c r="R672" i="46"/>
  <c r="R673" i="46"/>
  <c r="R674" i="46"/>
  <c r="R675" i="46"/>
  <c r="R676" i="46"/>
  <c r="R677" i="46"/>
  <c r="R678" i="46"/>
  <c r="R679" i="46"/>
  <c r="R680" i="46"/>
  <c r="R681" i="46"/>
  <c r="R682" i="46"/>
  <c r="R683" i="46"/>
  <c r="R684" i="46"/>
  <c r="R685" i="46"/>
  <c r="R686" i="46"/>
  <c r="R687" i="46"/>
  <c r="R688" i="46"/>
  <c r="R689" i="46"/>
  <c r="R690" i="46"/>
  <c r="R691" i="46"/>
  <c r="R692" i="46"/>
  <c r="R693" i="46"/>
  <c r="R694" i="46"/>
  <c r="R695" i="46"/>
  <c r="R696" i="46"/>
  <c r="R697" i="46"/>
  <c r="R698" i="46"/>
  <c r="R699" i="46"/>
  <c r="R700" i="46"/>
  <c r="R701" i="46"/>
  <c r="R702" i="46"/>
  <c r="R703" i="46"/>
  <c r="R704" i="46"/>
  <c r="R705" i="46"/>
  <c r="R706" i="46"/>
  <c r="R707" i="46"/>
  <c r="R708" i="46"/>
  <c r="R709" i="46"/>
  <c r="R710" i="46"/>
  <c r="R711" i="46"/>
  <c r="R712" i="46"/>
  <c r="E726" i="46"/>
  <c r="R715" i="46"/>
  <c r="G726" i="46"/>
  <c r="I726" i="46"/>
  <c r="K726" i="46"/>
  <c r="M726" i="46"/>
  <c r="O726" i="46"/>
  <c r="Q726" i="46"/>
  <c r="R716" i="46"/>
  <c r="F726" i="46"/>
  <c r="F728" i="46" s="1"/>
  <c r="H726" i="46"/>
  <c r="J726" i="46"/>
  <c r="L726" i="46"/>
  <c r="N726" i="46"/>
  <c r="N728" i="46" s="1"/>
  <c r="P726" i="46"/>
  <c r="R717" i="46"/>
  <c r="R718" i="46"/>
  <c r="R719" i="46"/>
  <c r="R720" i="46"/>
  <c r="R721" i="46"/>
  <c r="R722" i="46"/>
  <c r="R723" i="46"/>
  <c r="R724" i="46"/>
  <c r="R725" i="46"/>
  <c r="AD256" i="46"/>
  <c r="AD258" i="46"/>
  <c r="AD260" i="46"/>
  <c r="AD262" i="46"/>
  <c r="AD264" i="46"/>
  <c r="AD266" i="46"/>
  <c r="AD268" i="46"/>
  <c r="AD270" i="46"/>
  <c r="AD272" i="46"/>
  <c r="AD274" i="46"/>
  <c r="AD276" i="46"/>
  <c r="G16" i="45"/>
  <c r="H24" i="45"/>
  <c r="F44" i="45"/>
  <c r="P57" i="45"/>
  <c r="F61" i="45"/>
  <c r="J61" i="45"/>
  <c r="N61" i="45"/>
  <c r="H80" i="45"/>
  <c r="L80" i="45"/>
  <c r="P80" i="45"/>
  <c r="K16" i="45"/>
  <c r="O16" i="45"/>
  <c r="R12" i="45"/>
  <c r="L24" i="45"/>
  <c r="P24" i="45"/>
  <c r="R20" i="45"/>
  <c r="R22" i="45"/>
  <c r="G28" i="45"/>
  <c r="K28" i="45"/>
  <c r="O28" i="45"/>
  <c r="R27" i="45"/>
  <c r="J44" i="45"/>
  <c r="N44" i="45"/>
  <c r="H57" i="45"/>
  <c r="L57" i="45"/>
  <c r="I16" i="45"/>
  <c r="M16" i="45"/>
  <c r="Q16" i="45"/>
  <c r="R14" i="45"/>
  <c r="F24" i="45"/>
  <c r="J24" i="45"/>
  <c r="N24" i="45"/>
  <c r="R19" i="45"/>
  <c r="R21" i="45"/>
  <c r="R23" i="45"/>
  <c r="I28" i="45"/>
  <c r="M28" i="45"/>
  <c r="Q28" i="45"/>
  <c r="H44" i="45"/>
  <c r="L44" i="45"/>
  <c r="P44" i="45"/>
  <c r="F57" i="45"/>
  <c r="J57" i="45"/>
  <c r="N57" i="45"/>
  <c r="H61" i="45"/>
  <c r="L61" i="45"/>
  <c r="P61" i="45"/>
  <c r="F80" i="45"/>
  <c r="J80" i="45"/>
  <c r="N80" i="45"/>
  <c r="G94" i="45"/>
  <c r="O94" i="45"/>
  <c r="R86" i="45"/>
  <c r="R89" i="45"/>
  <c r="I119" i="45"/>
  <c r="M119" i="45"/>
  <c r="R101" i="45"/>
  <c r="R106" i="45"/>
  <c r="R109" i="45"/>
  <c r="R117" i="45"/>
  <c r="I148" i="45"/>
  <c r="Q148" i="45"/>
  <c r="R127" i="45"/>
  <c r="R128" i="45"/>
  <c r="R129" i="45"/>
  <c r="R130" i="45"/>
  <c r="R131" i="45"/>
  <c r="R132" i="45"/>
  <c r="R133" i="45"/>
  <c r="R134" i="45"/>
  <c r="R135" i="45"/>
  <c r="R136" i="45"/>
  <c r="R137" i="45"/>
  <c r="R138" i="45"/>
  <c r="R139" i="45"/>
  <c r="R140" i="45"/>
  <c r="R141" i="45"/>
  <c r="R142" i="45"/>
  <c r="R143" i="45"/>
  <c r="R144" i="45"/>
  <c r="R145" i="45"/>
  <c r="R146" i="45"/>
  <c r="R147" i="45"/>
  <c r="G167" i="45"/>
  <c r="I167" i="45"/>
  <c r="K167" i="45"/>
  <c r="M167" i="45"/>
  <c r="O167" i="45"/>
  <c r="Q167" i="45"/>
  <c r="R151" i="45"/>
  <c r="R152" i="45"/>
  <c r="T152" i="45" s="1"/>
  <c r="R153" i="45"/>
  <c r="R154" i="45"/>
  <c r="R155" i="45"/>
  <c r="R156" i="45"/>
  <c r="T156" i="45" s="1"/>
  <c r="R157" i="45"/>
  <c r="R158" i="45"/>
  <c r="R159" i="45"/>
  <c r="R160" i="45"/>
  <c r="T160" i="45" s="1"/>
  <c r="R161" i="45"/>
  <c r="R162" i="45"/>
  <c r="R163" i="45"/>
  <c r="R164" i="45"/>
  <c r="T164" i="45" s="1"/>
  <c r="R165" i="45"/>
  <c r="R166" i="45"/>
  <c r="G179" i="45"/>
  <c r="I179" i="45"/>
  <c r="K179" i="45"/>
  <c r="M179" i="45"/>
  <c r="O179" i="45"/>
  <c r="Q179" i="45"/>
  <c r="R170" i="45"/>
  <c r="R171" i="45"/>
  <c r="R172" i="45"/>
  <c r="R173" i="45"/>
  <c r="R174" i="45"/>
  <c r="R175" i="45"/>
  <c r="R176" i="45"/>
  <c r="R177" i="45"/>
  <c r="R178" i="45"/>
  <c r="F229" i="45"/>
  <c r="J229" i="45"/>
  <c r="N229" i="45"/>
  <c r="H233" i="45"/>
  <c r="L233" i="45"/>
  <c r="P233" i="45"/>
  <c r="F315" i="45"/>
  <c r="J315" i="45"/>
  <c r="N315" i="45"/>
  <c r="R76" i="45"/>
  <c r="R77" i="45"/>
  <c r="T77" i="45" s="1"/>
  <c r="R78" i="45"/>
  <c r="R79" i="45"/>
  <c r="I94" i="45"/>
  <c r="K94" i="45"/>
  <c r="M94" i="45"/>
  <c r="Q94" i="45"/>
  <c r="R85" i="45"/>
  <c r="R87" i="45"/>
  <c r="R88" i="45"/>
  <c r="R90" i="45"/>
  <c r="R91" i="45"/>
  <c r="R92" i="45"/>
  <c r="R93" i="45"/>
  <c r="G119" i="45"/>
  <c r="K119" i="45"/>
  <c r="O119" i="45"/>
  <c r="Q119" i="45"/>
  <c r="R102" i="45"/>
  <c r="R103" i="45"/>
  <c r="R104" i="45"/>
  <c r="T104" i="45" s="1"/>
  <c r="R105" i="45"/>
  <c r="R107" i="45"/>
  <c r="R108" i="45"/>
  <c r="R110" i="45"/>
  <c r="T110" i="45" s="1"/>
  <c r="R111" i="45"/>
  <c r="R112" i="45"/>
  <c r="R113" i="45"/>
  <c r="R114" i="45"/>
  <c r="T114" i="45" s="1"/>
  <c r="R115" i="45"/>
  <c r="R116" i="45"/>
  <c r="R118" i="45"/>
  <c r="G148" i="45"/>
  <c r="K148" i="45"/>
  <c r="M148" i="45"/>
  <c r="O148" i="45"/>
  <c r="R124" i="45"/>
  <c r="R125" i="45"/>
  <c r="R126" i="45"/>
  <c r="F16" i="45"/>
  <c r="H16" i="45"/>
  <c r="H32" i="45" s="1"/>
  <c r="J16" i="45"/>
  <c r="L16" i="45"/>
  <c r="N16" i="45"/>
  <c r="P16" i="45"/>
  <c r="R11" i="45"/>
  <c r="R13" i="45"/>
  <c r="R15" i="45"/>
  <c r="G24" i="45"/>
  <c r="I24" i="45"/>
  <c r="K24" i="45"/>
  <c r="M24" i="45"/>
  <c r="O24" i="45"/>
  <c r="Q24" i="45"/>
  <c r="F28" i="45"/>
  <c r="F30" i="45" s="1"/>
  <c r="H28" i="45"/>
  <c r="H30" i="45" s="1"/>
  <c r="J28" i="45"/>
  <c r="J30" i="45" s="1"/>
  <c r="L28" i="45"/>
  <c r="L30" i="45" s="1"/>
  <c r="N28" i="45"/>
  <c r="N30" i="45" s="1"/>
  <c r="P28" i="45"/>
  <c r="R34" i="45"/>
  <c r="T34" i="45" s="1"/>
  <c r="G44" i="45"/>
  <c r="I44" i="45"/>
  <c r="K44" i="45"/>
  <c r="M44" i="45"/>
  <c r="O44" i="45"/>
  <c r="Q44" i="45"/>
  <c r="R38" i="45"/>
  <c r="R39" i="45"/>
  <c r="R40" i="45"/>
  <c r="R41" i="45"/>
  <c r="R42" i="45"/>
  <c r="R43" i="45"/>
  <c r="AB43" i="45" s="1"/>
  <c r="G57" i="45"/>
  <c r="I57" i="45"/>
  <c r="K57" i="45"/>
  <c r="M57" i="45"/>
  <c r="O57" i="45"/>
  <c r="Q57" i="45"/>
  <c r="R47" i="45"/>
  <c r="R48" i="45"/>
  <c r="T48" i="45" s="1"/>
  <c r="R49" i="45"/>
  <c r="R50" i="45"/>
  <c r="R51" i="45"/>
  <c r="R52" i="45"/>
  <c r="T52" i="45" s="1"/>
  <c r="R53" i="45"/>
  <c r="R54" i="45"/>
  <c r="R55" i="45"/>
  <c r="R56" i="45"/>
  <c r="T56" i="45" s="1"/>
  <c r="G61" i="45"/>
  <c r="I61" i="45"/>
  <c r="K61" i="45"/>
  <c r="M61" i="45"/>
  <c r="O61" i="45"/>
  <c r="Q61" i="45"/>
  <c r="R60" i="45"/>
  <c r="G80" i="45"/>
  <c r="G98" i="45" s="1"/>
  <c r="G121" i="45" s="1"/>
  <c r="I80" i="45"/>
  <c r="K80" i="45"/>
  <c r="M80" i="45"/>
  <c r="M98" i="45" s="1"/>
  <c r="M121" i="45" s="1"/>
  <c r="O80" i="45"/>
  <c r="O98" i="45" s="1"/>
  <c r="O121" i="45" s="1"/>
  <c r="Q80" i="45"/>
  <c r="R64" i="45"/>
  <c r="R65" i="45"/>
  <c r="R66" i="45"/>
  <c r="T66" i="45" s="1"/>
  <c r="R67" i="45"/>
  <c r="R68" i="45"/>
  <c r="R69" i="45"/>
  <c r="R70" i="45"/>
  <c r="T70" i="45" s="1"/>
  <c r="R71" i="45"/>
  <c r="R72" i="45"/>
  <c r="R73" i="45"/>
  <c r="R74" i="45"/>
  <c r="T74" i="45" s="1"/>
  <c r="R75" i="45"/>
  <c r="T75" i="45" s="1"/>
  <c r="F94" i="45"/>
  <c r="F98" i="45" s="1"/>
  <c r="H94" i="45"/>
  <c r="J94" i="45"/>
  <c r="J98" i="45" s="1"/>
  <c r="L94" i="45"/>
  <c r="N94" i="45"/>
  <c r="N98" i="45" s="1"/>
  <c r="P94" i="45"/>
  <c r="R83" i="45"/>
  <c r="T83" i="45" s="1"/>
  <c r="H98" i="45"/>
  <c r="L98" i="45"/>
  <c r="P98" i="45"/>
  <c r="F119" i="45"/>
  <c r="H119" i="45"/>
  <c r="J119" i="45"/>
  <c r="L119" i="45"/>
  <c r="N119" i="45"/>
  <c r="P119" i="45"/>
  <c r="F148" i="45"/>
  <c r="H148" i="45"/>
  <c r="J148" i="45"/>
  <c r="L148" i="45"/>
  <c r="N148" i="45"/>
  <c r="P148" i="45"/>
  <c r="F167" i="45"/>
  <c r="H167" i="45"/>
  <c r="J167" i="45"/>
  <c r="L167" i="45"/>
  <c r="N167" i="45"/>
  <c r="P167" i="45"/>
  <c r="F179" i="45"/>
  <c r="H179" i="45"/>
  <c r="J179" i="45"/>
  <c r="L179" i="45"/>
  <c r="N179" i="45"/>
  <c r="P179" i="45"/>
  <c r="R181" i="45"/>
  <c r="W181" i="45" s="1"/>
  <c r="AB181" i="45" s="1"/>
  <c r="R182" i="45"/>
  <c r="W182" i="45" s="1"/>
  <c r="AB182" i="45" s="1"/>
  <c r="R183" i="45"/>
  <c r="H229" i="45"/>
  <c r="L229" i="45"/>
  <c r="P229" i="45"/>
  <c r="F233" i="45"/>
  <c r="J233" i="45"/>
  <c r="N233" i="45"/>
  <c r="H315" i="45"/>
  <c r="L315" i="45"/>
  <c r="P315" i="45"/>
  <c r="F321" i="45"/>
  <c r="H321" i="45"/>
  <c r="J321" i="45"/>
  <c r="L321" i="45"/>
  <c r="N321" i="45"/>
  <c r="P321" i="45"/>
  <c r="F342" i="45"/>
  <c r="H342" i="45"/>
  <c r="J342" i="45"/>
  <c r="L342" i="45"/>
  <c r="N342" i="45"/>
  <c r="P342" i="45"/>
  <c r="R334" i="45"/>
  <c r="AC334" i="45" s="1"/>
  <c r="R335" i="45"/>
  <c r="R336" i="45"/>
  <c r="R337" i="45"/>
  <c r="R338" i="45"/>
  <c r="AC338" i="45" s="1"/>
  <c r="R339" i="45"/>
  <c r="R340" i="45"/>
  <c r="R341" i="45"/>
  <c r="G347" i="45"/>
  <c r="K347" i="45"/>
  <c r="O347" i="45"/>
  <c r="I365" i="45"/>
  <c r="M365" i="45"/>
  <c r="Q365" i="45"/>
  <c r="R350" i="45"/>
  <c r="R351" i="45"/>
  <c r="R352" i="45"/>
  <c r="AC352" i="45" s="1"/>
  <c r="R353" i="45"/>
  <c r="R354" i="45"/>
  <c r="R355" i="45"/>
  <c r="R356" i="45"/>
  <c r="AC356" i="45" s="1"/>
  <c r="R357" i="45"/>
  <c r="R358" i="45"/>
  <c r="R359" i="45"/>
  <c r="R360" i="45"/>
  <c r="AC360" i="45" s="1"/>
  <c r="R361" i="45"/>
  <c r="R362" i="45"/>
  <c r="R363" i="45"/>
  <c r="R364" i="45"/>
  <c r="AC364" i="45" s="1"/>
  <c r="G388" i="45"/>
  <c r="K388" i="45"/>
  <c r="O388" i="45"/>
  <c r="R375" i="45"/>
  <c r="AC375" i="45" s="1"/>
  <c r="R376" i="45"/>
  <c r="R377" i="45"/>
  <c r="R378" i="45"/>
  <c r="R379" i="45"/>
  <c r="AC379" i="45" s="1"/>
  <c r="R380" i="45"/>
  <c r="R381" i="45"/>
  <c r="R382" i="45"/>
  <c r="R383" i="45"/>
  <c r="AC383" i="45" s="1"/>
  <c r="R384" i="45"/>
  <c r="R385" i="45"/>
  <c r="R386" i="45"/>
  <c r="R387" i="45"/>
  <c r="AC387" i="45" s="1"/>
  <c r="G401" i="45"/>
  <c r="O401" i="45"/>
  <c r="I404" i="45"/>
  <c r="Q404" i="45"/>
  <c r="M416" i="45"/>
  <c r="R410" i="45"/>
  <c r="V410" i="45" s="1"/>
  <c r="AC410" i="45" s="1"/>
  <c r="R411" i="45"/>
  <c r="R412" i="45"/>
  <c r="AC412" i="45" s="1"/>
  <c r="R413" i="45"/>
  <c r="R414" i="45"/>
  <c r="R415" i="45"/>
  <c r="G437" i="45"/>
  <c r="O437" i="45"/>
  <c r="H469" i="45"/>
  <c r="P469" i="45"/>
  <c r="J477" i="45"/>
  <c r="J479" i="45" s="1"/>
  <c r="R184" i="45"/>
  <c r="W184" i="45" s="1"/>
  <c r="AB184" i="45" s="1"/>
  <c r="R185" i="45"/>
  <c r="R186" i="45"/>
  <c r="R187" i="45"/>
  <c r="W187" i="45" s="1"/>
  <c r="AB187" i="45" s="1"/>
  <c r="R188" i="45"/>
  <c r="W188" i="45" s="1"/>
  <c r="AB188" i="45" s="1"/>
  <c r="R189" i="45"/>
  <c r="W189" i="45" s="1"/>
  <c r="Z189" i="45" s="1"/>
  <c r="R190" i="45"/>
  <c r="W190" i="45" s="1"/>
  <c r="Z190" i="45" s="1"/>
  <c r="R191" i="45"/>
  <c r="W191" i="45" s="1"/>
  <c r="AB191" i="45" s="1"/>
  <c r="R192" i="45"/>
  <c r="R193" i="45"/>
  <c r="R194" i="45"/>
  <c r="W194" i="45" s="1"/>
  <c r="Z194" i="45" s="1"/>
  <c r="R195" i="45"/>
  <c r="W195" i="45" s="1"/>
  <c r="Z195" i="45" s="1"/>
  <c r="R196" i="45"/>
  <c r="W196" i="45" s="1"/>
  <c r="Y196" i="45" s="1"/>
  <c r="R197" i="45"/>
  <c r="W197" i="45" s="1"/>
  <c r="Y197" i="45" s="1"/>
  <c r="R199" i="45"/>
  <c r="R200" i="45"/>
  <c r="W200" i="45" s="1"/>
  <c r="R201" i="45"/>
  <c r="R202" i="45"/>
  <c r="R203" i="45"/>
  <c r="R204" i="45"/>
  <c r="W204" i="45" s="1"/>
  <c r="R205" i="45"/>
  <c r="R206" i="45"/>
  <c r="R207" i="45"/>
  <c r="R208" i="45"/>
  <c r="W208" i="45" s="1"/>
  <c r="R209" i="45"/>
  <c r="G229" i="45"/>
  <c r="I229" i="45"/>
  <c r="K229" i="45"/>
  <c r="M229" i="45"/>
  <c r="O229" i="45"/>
  <c r="Q229" i="45"/>
  <c r="R212" i="45"/>
  <c r="V212" i="45" s="1"/>
  <c r="R213" i="45"/>
  <c r="R214" i="45"/>
  <c r="R215" i="45"/>
  <c r="R216" i="45"/>
  <c r="V216" i="45" s="1"/>
  <c r="R217" i="45"/>
  <c r="R218" i="45"/>
  <c r="R219" i="45"/>
  <c r="R220" i="45"/>
  <c r="V220" i="45" s="1"/>
  <c r="R221" i="45"/>
  <c r="R222" i="45"/>
  <c r="R223" i="45"/>
  <c r="R224" i="45"/>
  <c r="V224" i="45" s="1"/>
  <c r="R225" i="45"/>
  <c r="R226" i="45"/>
  <c r="R227" i="45"/>
  <c r="R228" i="45"/>
  <c r="V228" i="45" s="1"/>
  <c r="G233" i="45"/>
  <c r="I233" i="45"/>
  <c r="K233" i="45"/>
  <c r="M233" i="45"/>
  <c r="O233" i="45"/>
  <c r="Q233" i="45"/>
  <c r="R232" i="45"/>
  <c r="G315" i="45"/>
  <c r="I315" i="45"/>
  <c r="K315" i="45"/>
  <c r="M315" i="45"/>
  <c r="O315" i="45"/>
  <c r="Q315" i="45"/>
  <c r="R236" i="45"/>
  <c r="R237" i="45"/>
  <c r="R238" i="45"/>
  <c r="T238" i="45" s="1"/>
  <c r="R239" i="45"/>
  <c r="R240" i="45"/>
  <c r="R241" i="45"/>
  <c r="R242" i="45"/>
  <c r="T242" i="45" s="1"/>
  <c r="R243" i="45"/>
  <c r="R244" i="45"/>
  <c r="R245" i="45"/>
  <c r="R246" i="45"/>
  <c r="T246" i="45" s="1"/>
  <c r="R247" i="45"/>
  <c r="R248" i="45"/>
  <c r="R249" i="45"/>
  <c r="R250" i="45"/>
  <c r="T250" i="45" s="1"/>
  <c r="R251" i="45"/>
  <c r="R252" i="45"/>
  <c r="R253" i="45"/>
  <c r="R254" i="45"/>
  <c r="W254" i="45" s="1"/>
  <c r="R255" i="45"/>
  <c r="R278" i="45"/>
  <c r="R279" i="45"/>
  <c r="R280" i="45"/>
  <c r="W280" i="45" s="1"/>
  <c r="R281" i="45"/>
  <c r="R282" i="45"/>
  <c r="R283" i="45"/>
  <c r="R284" i="45"/>
  <c r="W284" i="45" s="1"/>
  <c r="R285" i="45"/>
  <c r="W285" i="45" s="1"/>
  <c r="AB285" i="45" s="1"/>
  <c r="R286" i="45"/>
  <c r="W286" i="45" s="1"/>
  <c r="AB286" i="45" s="1"/>
  <c r="R287" i="45"/>
  <c r="R288" i="45"/>
  <c r="T288" i="45" s="1"/>
  <c r="R289" i="45"/>
  <c r="R290" i="45"/>
  <c r="R291" i="45"/>
  <c r="R292" i="45"/>
  <c r="T292" i="45" s="1"/>
  <c r="R293" i="45"/>
  <c r="R294" i="45"/>
  <c r="R295" i="45"/>
  <c r="R296" i="45"/>
  <c r="T296" i="45" s="1"/>
  <c r="R297" i="45"/>
  <c r="R298" i="45"/>
  <c r="R299" i="45"/>
  <c r="R300" i="45"/>
  <c r="W300" i="45" s="1"/>
  <c r="R301" i="45"/>
  <c r="R302" i="45"/>
  <c r="R303" i="45"/>
  <c r="R304" i="45"/>
  <c r="W304" i="45" s="1"/>
  <c r="R305" i="45"/>
  <c r="R306" i="45"/>
  <c r="R307" i="45"/>
  <c r="R308" i="45"/>
  <c r="W308" i="45" s="1"/>
  <c r="R309" i="45"/>
  <c r="R310" i="45"/>
  <c r="R311" i="45"/>
  <c r="R312" i="45"/>
  <c r="W312" i="45" s="1"/>
  <c r="R313" i="45"/>
  <c r="R314" i="45"/>
  <c r="G321" i="45"/>
  <c r="I321" i="45"/>
  <c r="K321" i="45"/>
  <c r="M321" i="45"/>
  <c r="O321" i="45"/>
  <c r="Q321" i="45"/>
  <c r="R318" i="45"/>
  <c r="R319" i="45"/>
  <c r="R320" i="45"/>
  <c r="R323" i="45"/>
  <c r="AC323" i="45" s="1"/>
  <c r="R324" i="45"/>
  <c r="G342" i="45"/>
  <c r="I342" i="45"/>
  <c r="K342" i="45"/>
  <c r="M342" i="45"/>
  <c r="O342" i="45"/>
  <c r="Q342" i="45"/>
  <c r="R327" i="45"/>
  <c r="V327" i="45" s="1"/>
  <c r="R328" i="45"/>
  <c r="R329" i="45"/>
  <c r="R330" i="45"/>
  <c r="R331" i="45"/>
  <c r="V331" i="45" s="1"/>
  <c r="R332" i="45"/>
  <c r="R333" i="45"/>
  <c r="I347" i="45"/>
  <c r="M347" i="45"/>
  <c r="Q347" i="45"/>
  <c r="R345" i="45"/>
  <c r="R346" i="45"/>
  <c r="G365" i="45"/>
  <c r="K365" i="45"/>
  <c r="O365" i="45"/>
  <c r="I388" i="45"/>
  <c r="M388" i="45"/>
  <c r="Q388" i="45"/>
  <c r="R368" i="45"/>
  <c r="R369" i="45"/>
  <c r="R370" i="45"/>
  <c r="V370" i="45" s="1"/>
  <c r="R371" i="45"/>
  <c r="R372" i="45"/>
  <c r="R373" i="45"/>
  <c r="R374" i="45"/>
  <c r="V374" i="45" s="1"/>
  <c r="K401" i="45"/>
  <c r="M404" i="45"/>
  <c r="I416" i="45"/>
  <c r="Q416" i="45"/>
  <c r="K437" i="45"/>
  <c r="R440" i="45"/>
  <c r="R442" i="45"/>
  <c r="R443" i="45"/>
  <c r="AD443" i="45" s="1"/>
  <c r="R444" i="45"/>
  <c r="R445" i="45"/>
  <c r="R446" i="45"/>
  <c r="R447" i="45"/>
  <c r="AD447" i="45" s="1"/>
  <c r="R448" i="45"/>
  <c r="R449" i="45"/>
  <c r="R450" i="45"/>
  <c r="R451" i="45"/>
  <c r="AD451" i="45" s="1"/>
  <c r="R452" i="45"/>
  <c r="R453" i="45"/>
  <c r="R454" i="45"/>
  <c r="R455" i="45"/>
  <c r="AD455" i="45" s="1"/>
  <c r="R456" i="45"/>
  <c r="R457" i="45"/>
  <c r="L469" i="45"/>
  <c r="F477" i="45"/>
  <c r="N477" i="45"/>
  <c r="H574" i="45"/>
  <c r="P574" i="45"/>
  <c r="O616" i="45"/>
  <c r="F347" i="45"/>
  <c r="H347" i="45"/>
  <c r="J347" i="45"/>
  <c r="L347" i="45"/>
  <c r="N347" i="45"/>
  <c r="P347" i="45"/>
  <c r="F365" i="45"/>
  <c r="H365" i="45"/>
  <c r="J365" i="45"/>
  <c r="L365" i="45"/>
  <c r="N365" i="45"/>
  <c r="P365" i="45"/>
  <c r="F388" i="45"/>
  <c r="H388" i="45"/>
  <c r="J388" i="45"/>
  <c r="L388" i="45"/>
  <c r="N388" i="45"/>
  <c r="P388" i="45"/>
  <c r="I401" i="45"/>
  <c r="M401" i="45"/>
  <c r="Q401" i="45"/>
  <c r="R392" i="45"/>
  <c r="R393" i="45"/>
  <c r="R394" i="45"/>
  <c r="AC394" i="45" s="1"/>
  <c r="R395" i="45"/>
  <c r="R396" i="45"/>
  <c r="R397" i="45"/>
  <c r="R398" i="45"/>
  <c r="AC398" i="45" s="1"/>
  <c r="R399" i="45"/>
  <c r="R400" i="45"/>
  <c r="G404" i="45"/>
  <c r="K404" i="45"/>
  <c r="O404" i="45"/>
  <c r="G416" i="45"/>
  <c r="K416" i="45"/>
  <c r="O416" i="45"/>
  <c r="I437" i="45"/>
  <c r="M437" i="45"/>
  <c r="Q437" i="45"/>
  <c r="R419" i="45"/>
  <c r="AC419" i="45" s="1"/>
  <c r="R420" i="45"/>
  <c r="R421" i="45"/>
  <c r="R422" i="45"/>
  <c r="R423" i="45"/>
  <c r="AC423" i="45" s="1"/>
  <c r="R424" i="45"/>
  <c r="R425" i="45"/>
  <c r="R426" i="45"/>
  <c r="R427" i="45"/>
  <c r="AC427" i="45" s="1"/>
  <c r="R428" i="45"/>
  <c r="R429" i="45"/>
  <c r="R430" i="45"/>
  <c r="R431" i="45"/>
  <c r="AC431" i="45" s="1"/>
  <c r="R432" i="45"/>
  <c r="R433" i="45"/>
  <c r="R434" i="45"/>
  <c r="R435" i="45"/>
  <c r="AC435" i="45" s="1"/>
  <c r="R436" i="45"/>
  <c r="F469" i="45"/>
  <c r="J469" i="45"/>
  <c r="N469" i="45"/>
  <c r="N479" i="45" s="1"/>
  <c r="H477" i="45"/>
  <c r="L477" i="45"/>
  <c r="P477" i="45"/>
  <c r="L574" i="45"/>
  <c r="R562" i="45"/>
  <c r="R563" i="45"/>
  <c r="R564" i="45"/>
  <c r="R565" i="45"/>
  <c r="W565" i="45" s="1"/>
  <c r="AB565" i="45" s="1"/>
  <c r="R566" i="45"/>
  <c r="W566" i="45" s="1"/>
  <c r="AB566" i="45" s="1"/>
  <c r="R567" i="45"/>
  <c r="W567" i="45" s="1"/>
  <c r="AB567" i="45" s="1"/>
  <c r="R568" i="45"/>
  <c r="W568" i="45" s="1"/>
  <c r="AB568" i="45" s="1"/>
  <c r="R569" i="45"/>
  <c r="W569" i="45" s="1"/>
  <c r="AB569" i="45" s="1"/>
  <c r="R570" i="45"/>
  <c r="W570" i="45" s="1"/>
  <c r="AB570" i="45" s="1"/>
  <c r="R571" i="45"/>
  <c r="W571" i="45" s="1"/>
  <c r="AB571" i="45" s="1"/>
  <c r="R572" i="45"/>
  <c r="W572" i="45" s="1"/>
  <c r="AB572" i="45" s="1"/>
  <c r="R573" i="45"/>
  <c r="U573" i="45" s="1"/>
  <c r="AD573" i="45" s="1"/>
  <c r="G616" i="45"/>
  <c r="R585" i="45"/>
  <c r="J643" i="45"/>
  <c r="J713" i="45"/>
  <c r="F574" i="45"/>
  <c r="J574" i="45"/>
  <c r="N574" i="45"/>
  <c r="K616" i="45"/>
  <c r="R589" i="45"/>
  <c r="R590" i="45"/>
  <c r="R591" i="45"/>
  <c r="R592" i="45"/>
  <c r="U592" i="45" s="1"/>
  <c r="R593" i="45"/>
  <c r="R594" i="45"/>
  <c r="R595" i="45"/>
  <c r="W595" i="45" s="1"/>
  <c r="AB595" i="45" s="1"/>
  <c r="R596" i="45"/>
  <c r="W596" i="45" s="1"/>
  <c r="AB596" i="45" s="1"/>
  <c r="R597" i="45"/>
  <c r="R598" i="45"/>
  <c r="R599" i="45"/>
  <c r="R600" i="45"/>
  <c r="U600" i="45" s="1"/>
  <c r="R601" i="45"/>
  <c r="W601" i="45" s="1"/>
  <c r="AB601" i="45" s="1"/>
  <c r="R602" i="45"/>
  <c r="W602" i="45" s="1"/>
  <c r="AB602" i="45" s="1"/>
  <c r="R603" i="45"/>
  <c r="R604" i="45"/>
  <c r="U604" i="45" s="1"/>
  <c r="R605" i="45"/>
  <c r="R606" i="45"/>
  <c r="R607" i="45"/>
  <c r="W607" i="45" s="1"/>
  <c r="AB607" i="45" s="1"/>
  <c r="R608" i="45"/>
  <c r="W608" i="45" s="1"/>
  <c r="AB608" i="45" s="1"/>
  <c r="R609" i="45"/>
  <c r="W609" i="45" s="1"/>
  <c r="AB609" i="45" s="1"/>
  <c r="R610" i="45"/>
  <c r="W610" i="45" s="1"/>
  <c r="AB610" i="45" s="1"/>
  <c r="R611" i="45"/>
  <c r="W611" i="45" s="1"/>
  <c r="AB611" i="45" s="1"/>
  <c r="R612" i="45"/>
  <c r="W612" i="45" s="1"/>
  <c r="AB612" i="45" s="1"/>
  <c r="R613" i="45"/>
  <c r="W613" i="45" s="1"/>
  <c r="AB613" i="45" s="1"/>
  <c r="R614" i="45"/>
  <c r="W614" i="45" s="1"/>
  <c r="AB614" i="45" s="1"/>
  <c r="R615" i="45"/>
  <c r="F643" i="45"/>
  <c r="N643" i="45"/>
  <c r="R622" i="45"/>
  <c r="W622" i="45" s="1"/>
  <c r="AB622" i="45" s="1"/>
  <c r="R623" i="45"/>
  <c r="W623" i="45" s="1"/>
  <c r="AB623" i="45" s="1"/>
  <c r="R624" i="45"/>
  <c r="W624" i="45" s="1"/>
  <c r="AB624" i="45" s="1"/>
  <c r="R625" i="45"/>
  <c r="F713" i="45"/>
  <c r="N713" i="45"/>
  <c r="R652" i="45"/>
  <c r="V652" i="45" s="1"/>
  <c r="R653" i="45"/>
  <c r="R654" i="45"/>
  <c r="R655" i="45"/>
  <c r="R656" i="45"/>
  <c r="V656" i="45" s="1"/>
  <c r="R657" i="45"/>
  <c r="R658" i="45"/>
  <c r="R659" i="45"/>
  <c r="R660" i="45"/>
  <c r="V660" i="45" s="1"/>
  <c r="R661" i="45"/>
  <c r="R662" i="45"/>
  <c r="R663" i="45"/>
  <c r="R664" i="45"/>
  <c r="V664" i="45" s="1"/>
  <c r="R665" i="45"/>
  <c r="R666" i="45"/>
  <c r="R667" i="45"/>
  <c r="R668" i="45"/>
  <c r="V668" i="45" s="1"/>
  <c r="R669" i="45"/>
  <c r="R670" i="45"/>
  <c r="R671" i="45"/>
  <c r="R672" i="45"/>
  <c r="V672" i="45" s="1"/>
  <c r="R673" i="45"/>
  <c r="R674" i="45"/>
  <c r="R675" i="45"/>
  <c r="R676" i="45"/>
  <c r="V676" i="45" s="1"/>
  <c r="R677" i="45"/>
  <c r="R678" i="45"/>
  <c r="R679" i="45"/>
  <c r="R680" i="45"/>
  <c r="V680" i="45" s="1"/>
  <c r="R681" i="45"/>
  <c r="R682" i="45"/>
  <c r="R683" i="45"/>
  <c r="R684" i="45"/>
  <c r="V684" i="45" s="1"/>
  <c r="R685" i="45"/>
  <c r="R686" i="45"/>
  <c r="R687" i="45"/>
  <c r="R688" i="45"/>
  <c r="V688" i="45" s="1"/>
  <c r="R689" i="45"/>
  <c r="R690" i="45"/>
  <c r="R691" i="45"/>
  <c r="R692" i="45"/>
  <c r="V692" i="45" s="1"/>
  <c r="R693" i="45"/>
  <c r="N726" i="45"/>
  <c r="F401" i="45"/>
  <c r="H401" i="45"/>
  <c r="J401" i="45"/>
  <c r="L401" i="45"/>
  <c r="N401" i="45"/>
  <c r="P401" i="45"/>
  <c r="F404" i="45"/>
  <c r="H404" i="45"/>
  <c r="J404" i="45"/>
  <c r="L404" i="45"/>
  <c r="N404" i="45"/>
  <c r="P404" i="45"/>
  <c r="F416" i="45"/>
  <c r="H416" i="45"/>
  <c r="J416" i="45"/>
  <c r="L416" i="45"/>
  <c r="N416" i="45"/>
  <c r="P416" i="45"/>
  <c r="F437" i="45"/>
  <c r="H437" i="45"/>
  <c r="J437" i="45"/>
  <c r="L437" i="45"/>
  <c r="N437" i="45"/>
  <c r="P437" i="45"/>
  <c r="H479" i="45"/>
  <c r="L479" i="45"/>
  <c r="P479" i="45"/>
  <c r="G469" i="45"/>
  <c r="I469" i="45"/>
  <c r="K469" i="45"/>
  <c r="M469" i="45"/>
  <c r="O469" i="45"/>
  <c r="Q469" i="45"/>
  <c r="R460" i="45"/>
  <c r="W460" i="45" s="1"/>
  <c r="R461" i="45"/>
  <c r="R462" i="45"/>
  <c r="R463" i="45"/>
  <c r="R464" i="45"/>
  <c r="W464" i="45" s="1"/>
  <c r="R465" i="45"/>
  <c r="R466" i="45"/>
  <c r="R467" i="45"/>
  <c r="R468" i="45"/>
  <c r="W468" i="45" s="1"/>
  <c r="G477" i="45"/>
  <c r="I477" i="45"/>
  <c r="K477" i="45"/>
  <c r="M477" i="45"/>
  <c r="O477" i="45"/>
  <c r="Q477" i="45"/>
  <c r="R472" i="45"/>
  <c r="R473" i="45"/>
  <c r="AD473" i="45" s="1"/>
  <c r="R474" i="45"/>
  <c r="R475" i="45"/>
  <c r="R476" i="45"/>
  <c r="R481" i="45"/>
  <c r="AD481" i="45" s="1"/>
  <c r="R482" i="45"/>
  <c r="R483" i="45"/>
  <c r="R484" i="45"/>
  <c r="R485" i="45"/>
  <c r="AD485" i="45" s="1"/>
  <c r="R486" i="45"/>
  <c r="R487" i="45"/>
  <c r="R488" i="45"/>
  <c r="R489" i="45"/>
  <c r="AD489" i="45" s="1"/>
  <c r="R490" i="45"/>
  <c r="R491" i="45"/>
  <c r="R492" i="45"/>
  <c r="R493" i="45"/>
  <c r="AD493" i="45" s="1"/>
  <c r="R494" i="45"/>
  <c r="R495" i="45"/>
  <c r="R496" i="45"/>
  <c r="R497" i="45"/>
  <c r="AD497" i="45" s="1"/>
  <c r="R498" i="45"/>
  <c r="R499" i="45"/>
  <c r="R500" i="45"/>
  <c r="R501" i="45"/>
  <c r="AD501" i="45" s="1"/>
  <c r="R502" i="45"/>
  <c r="R503" i="45"/>
  <c r="R504" i="45"/>
  <c r="R505" i="45"/>
  <c r="AD505" i="45" s="1"/>
  <c r="R506" i="45"/>
  <c r="R507" i="45"/>
  <c r="R508" i="45"/>
  <c r="R509" i="45"/>
  <c r="AD509" i="45" s="1"/>
  <c r="R510" i="45"/>
  <c r="R511" i="45"/>
  <c r="R512" i="45"/>
  <c r="R513" i="45"/>
  <c r="AD513" i="45" s="1"/>
  <c r="R514" i="45"/>
  <c r="R515" i="45"/>
  <c r="R516" i="45"/>
  <c r="R517" i="45"/>
  <c r="AD517" i="45" s="1"/>
  <c r="R518" i="45"/>
  <c r="R519" i="45"/>
  <c r="R520" i="45"/>
  <c r="G574" i="45"/>
  <c r="I574" i="45"/>
  <c r="K574" i="45"/>
  <c r="M574" i="45"/>
  <c r="O574" i="45"/>
  <c r="Q574" i="45"/>
  <c r="R522" i="45"/>
  <c r="R523" i="45"/>
  <c r="AD523" i="45" s="1"/>
  <c r="R524" i="45"/>
  <c r="R525" i="45"/>
  <c r="AD525" i="45" s="1"/>
  <c r="R526" i="45"/>
  <c r="R527" i="45"/>
  <c r="AD527" i="45" s="1"/>
  <c r="R528" i="45"/>
  <c r="AD528" i="45" s="1"/>
  <c r="R529" i="45"/>
  <c r="AD529" i="45" s="1"/>
  <c r="R530" i="45"/>
  <c r="R531" i="45"/>
  <c r="AD531" i="45" s="1"/>
  <c r="R532" i="45"/>
  <c r="R533" i="45"/>
  <c r="AD533" i="45" s="1"/>
  <c r="R534" i="45"/>
  <c r="R535" i="45"/>
  <c r="AD535" i="45" s="1"/>
  <c r="R536" i="45"/>
  <c r="W536" i="45" s="1"/>
  <c r="R537" i="45"/>
  <c r="AD537" i="45" s="1"/>
  <c r="R538" i="45"/>
  <c r="R539" i="45"/>
  <c r="AD539" i="45" s="1"/>
  <c r="R540" i="45"/>
  <c r="R541" i="45"/>
  <c r="AD541" i="45" s="1"/>
  <c r="R542" i="45"/>
  <c r="R543" i="45"/>
  <c r="AD543" i="45" s="1"/>
  <c r="R544" i="45"/>
  <c r="AD544" i="45" s="1"/>
  <c r="R545" i="45"/>
  <c r="AD545" i="45" s="1"/>
  <c r="R546" i="45"/>
  <c r="R547" i="45"/>
  <c r="W547" i="45" s="1"/>
  <c r="AB547" i="45" s="1"/>
  <c r="R548" i="45"/>
  <c r="W548" i="45" s="1"/>
  <c r="AB548" i="45" s="1"/>
  <c r="R549" i="45"/>
  <c r="W549" i="45" s="1"/>
  <c r="AB549" i="45" s="1"/>
  <c r="R550" i="45"/>
  <c r="W550" i="45" s="1"/>
  <c r="AB550" i="45" s="1"/>
  <c r="R551" i="45"/>
  <c r="W551" i="45" s="1"/>
  <c r="AB551" i="45" s="1"/>
  <c r="R552" i="45"/>
  <c r="W552" i="45" s="1"/>
  <c r="AB552" i="45" s="1"/>
  <c r="R553" i="45"/>
  <c r="AD553" i="45" s="1"/>
  <c r="R554" i="45"/>
  <c r="R555" i="45"/>
  <c r="AB555" i="45" s="1"/>
  <c r="R556" i="45"/>
  <c r="AD556" i="45" s="1"/>
  <c r="R557" i="45"/>
  <c r="AD557" i="45" s="1"/>
  <c r="R558" i="45"/>
  <c r="R559" i="45"/>
  <c r="AD559" i="45" s="1"/>
  <c r="R560" i="45"/>
  <c r="U560" i="45" s="1"/>
  <c r="R561" i="45"/>
  <c r="U561" i="45" s="1"/>
  <c r="I616" i="45"/>
  <c r="M616" i="45"/>
  <c r="Q616" i="45"/>
  <c r="R577" i="45"/>
  <c r="W577" i="45" s="1"/>
  <c r="R578" i="45"/>
  <c r="R579" i="45"/>
  <c r="W579" i="45" s="1"/>
  <c r="R580" i="45"/>
  <c r="AB580" i="45" s="1"/>
  <c r="R581" i="45"/>
  <c r="Z581" i="45" s="1"/>
  <c r="R587" i="45"/>
  <c r="H643" i="45"/>
  <c r="L643" i="45"/>
  <c r="P643" i="45"/>
  <c r="H713" i="45"/>
  <c r="L713" i="45"/>
  <c r="P713" i="45"/>
  <c r="F726" i="45"/>
  <c r="F616" i="45"/>
  <c r="H616" i="45"/>
  <c r="J616" i="45"/>
  <c r="L616" i="45"/>
  <c r="N616" i="45"/>
  <c r="P616" i="45"/>
  <c r="R582" i="45"/>
  <c r="U582" i="45" s="1"/>
  <c r="R583" i="45"/>
  <c r="AD583" i="45" s="1"/>
  <c r="R584" i="45"/>
  <c r="Y12" i="45"/>
  <c r="W12" i="45"/>
  <c r="Z12" i="45"/>
  <c r="E16" i="45"/>
  <c r="R10" i="45"/>
  <c r="Y14" i="45"/>
  <c r="Z14" i="45"/>
  <c r="W14" i="45"/>
  <c r="R26" i="45"/>
  <c r="R28" i="45" s="1"/>
  <c r="E28" i="45"/>
  <c r="AB86" i="45"/>
  <c r="W86" i="45"/>
  <c r="AB89" i="45"/>
  <c r="W89" i="45"/>
  <c r="R96" i="45"/>
  <c r="AD101" i="45"/>
  <c r="T101" i="45"/>
  <c r="AD106" i="45"/>
  <c r="T106" i="45"/>
  <c r="AD117" i="45"/>
  <c r="T117" i="45"/>
  <c r="AD128" i="45"/>
  <c r="T128" i="45"/>
  <c r="AD129" i="45"/>
  <c r="T129" i="45"/>
  <c r="AD130" i="45"/>
  <c r="T130" i="45"/>
  <c r="AD132" i="45"/>
  <c r="T132" i="45"/>
  <c r="AD133" i="45"/>
  <c r="T133" i="45"/>
  <c r="AD134" i="45"/>
  <c r="T134" i="45"/>
  <c r="AD136" i="45"/>
  <c r="T136" i="45"/>
  <c r="AD137" i="45"/>
  <c r="T137" i="45"/>
  <c r="AD138" i="45"/>
  <c r="T138" i="45"/>
  <c r="AD140" i="45"/>
  <c r="T140" i="45"/>
  <c r="AD141" i="45"/>
  <c r="T141" i="45"/>
  <c r="AD142" i="45"/>
  <c r="T142" i="45"/>
  <c r="AD144" i="45"/>
  <c r="T144" i="45"/>
  <c r="AD145" i="45"/>
  <c r="T145" i="45"/>
  <c r="AD146" i="45"/>
  <c r="T146" i="45"/>
  <c r="R150" i="45"/>
  <c r="E167" i="45"/>
  <c r="AD151" i="45"/>
  <c r="T151" i="45"/>
  <c r="AD153" i="45"/>
  <c r="T153" i="45"/>
  <c r="AD154" i="45"/>
  <c r="T154" i="45"/>
  <c r="AD155" i="45"/>
  <c r="T155" i="45"/>
  <c r="AD157" i="45"/>
  <c r="T157" i="45"/>
  <c r="AD158" i="45"/>
  <c r="T158" i="45"/>
  <c r="AD159" i="45"/>
  <c r="T159" i="45"/>
  <c r="AD160" i="45"/>
  <c r="AD161" i="45"/>
  <c r="T161" i="45"/>
  <c r="AD162" i="45"/>
  <c r="T162" i="45"/>
  <c r="AD163" i="45"/>
  <c r="T163" i="45"/>
  <c r="AD164" i="45"/>
  <c r="AD165" i="45"/>
  <c r="T165" i="45"/>
  <c r="AD166" i="45"/>
  <c r="T166" i="45"/>
  <c r="R169" i="45"/>
  <c r="E179" i="45"/>
  <c r="AD170" i="45"/>
  <c r="T170" i="45"/>
  <c r="AD171" i="45"/>
  <c r="T171" i="45"/>
  <c r="AD172" i="45"/>
  <c r="T172" i="45"/>
  <c r="AD174" i="45"/>
  <c r="T174" i="45"/>
  <c r="AD175" i="45"/>
  <c r="T175" i="45"/>
  <c r="AD176" i="45"/>
  <c r="T176" i="45"/>
  <c r="AD178" i="45"/>
  <c r="T178" i="45"/>
  <c r="AD76" i="45"/>
  <c r="T76" i="45"/>
  <c r="AD78" i="45"/>
  <c r="T78" i="45"/>
  <c r="AD79" i="45"/>
  <c r="T79" i="45"/>
  <c r="R82" i="45"/>
  <c r="E94" i="45"/>
  <c r="AB85" i="45"/>
  <c r="W85" i="45"/>
  <c r="AB88" i="45"/>
  <c r="W88" i="45"/>
  <c r="AB90" i="45"/>
  <c r="W90" i="45"/>
  <c r="AB91" i="45"/>
  <c r="W91" i="45"/>
  <c r="AB93" i="45"/>
  <c r="W93" i="45"/>
  <c r="R100" i="45"/>
  <c r="E119" i="45"/>
  <c r="AD102" i="45"/>
  <c r="T102" i="45"/>
  <c r="AD103" i="45"/>
  <c r="T103" i="45"/>
  <c r="AD105" i="45"/>
  <c r="T105" i="45"/>
  <c r="AD107" i="45"/>
  <c r="T107" i="45"/>
  <c r="AD108" i="45"/>
  <c r="T108" i="45"/>
  <c r="AD110" i="45"/>
  <c r="AD111" i="45"/>
  <c r="T111" i="45"/>
  <c r="AD112" i="45"/>
  <c r="T112" i="45"/>
  <c r="AD113" i="45"/>
  <c r="T113" i="45"/>
  <c r="AD114" i="45"/>
  <c r="AD115" i="45"/>
  <c r="T115" i="45"/>
  <c r="AD116" i="45"/>
  <c r="T116" i="45"/>
  <c r="AD118" i="45"/>
  <c r="T118" i="45"/>
  <c r="R123" i="45"/>
  <c r="E148" i="45"/>
  <c r="AD125" i="45"/>
  <c r="T125" i="45"/>
  <c r="AD126" i="45"/>
  <c r="T126" i="45"/>
  <c r="Z11" i="45"/>
  <c r="W11" i="45"/>
  <c r="Y11" i="45"/>
  <c r="Z13" i="45"/>
  <c r="W13" i="45"/>
  <c r="Y13" i="45"/>
  <c r="W15" i="45"/>
  <c r="AB15" i="45"/>
  <c r="R18" i="45"/>
  <c r="E24" i="45"/>
  <c r="E44" i="45"/>
  <c r="R37" i="45"/>
  <c r="T38" i="45"/>
  <c r="AB38" i="45"/>
  <c r="W40" i="45"/>
  <c r="AB40" i="45"/>
  <c r="W41" i="45"/>
  <c r="AB41" i="45"/>
  <c r="W42" i="45"/>
  <c r="AB42" i="45"/>
  <c r="W43" i="45"/>
  <c r="E57" i="45"/>
  <c r="R46" i="45"/>
  <c r="T47" i="45"/>
  <c r="AD47" i="45"/>
  <c r="T49" i="45"/>
  <c r="AD49" i="45"/>
  <c r="T50" i="45"/>
  <c r="AD50" i="45"/>
  <c r="T51" i="45"/>
  <c r="AD51" i="45"/>
  <c r="T53" i="45"/>
  <c r="AD53" i="45"/>
  <c r="T54" i="45"/>
  <c r="AD54" i="45"/>
  <c r="T55" i="45"/>
  <c r="AD55" i="45"/>
  <c r="E61" i="45"/>
  <c r="R59" i="45"/>
  <c r="T60" i="45"/>
  <c r="AD60" i="45"/>
  <c r="E80" i="45"/>
  <c r="R63" i="45"/>
  <c r="T64" i="45"/>
  <c r="AD64" i="45"/>
  <c r="T65" i="45"/>
  <c r="AD65" i="45"/>
  <c r="T67" i="45"/>
  <c r="AD67" i="45"/>
  <c r="T68" i="45"/>
  <c r="AD68" i="45"/>
  <c r="T69" i="45"/>
  <c r="AD69" i="45"/>
  <c r="T71" i="45"/>
  <c r="AD71" i="45"/>
  <c r="T72" i="45"/>
  <c r="AD72" i="45"/>
  <c r="T73" i="45"/>
  <c r="AD73" i="45"/>
  <c r="Y183" i="45"/>
  <c r="Z183" i="45"/>
  <c r="W183" i="45"/>
  <c r="V334" i="45"/>
  <c r="AC335" i="45"/>
  <c r="V335" i="45"/>
  <c r="AC336" i="45"/>
  <c r="V336" i="45"/>
  <c r="AC337" i="45"/>
  <c r="V337" i="45"/>
  <c r="V338" i="45"/>
  <c r="AC339" i="45"/>
  <c r="V339" i="45"/>
  <c r="AC340" i="45"/>
  <c r="V340" i="45"/>
  <c r="AC341" i="45"/>
  <c r="V341" i="45"/>
  <c r="R349" i="45"/>
  <c r="E365" i="45"/>
  <c r="AC350" i="45"/>
  <c r="V350" i="45"/>
  <c r="AC351" i="45"/>
  <c r="V351" i="45"/>
  <c r="V352" i="45"/>
  <c r="AC353" i="45"/>
  <c r="V353" i="45"/>
  <c r="AC354" i="45"/>
  <c r="V354" i="45"/>
  <c r="AC355" i="45"/>
  <c r="V355" i="45"/>
  <c r="V356" i="45"/>
  <c r="AC357" i="45"/>
  <c r="V357" i="45"/>
  <c r="AC358" i="45"/>
  <c r="V358" i="45"/>
  <c r="AC359" i="45"/>
  <c r="V359" i="45"/>
  <c r="AC361" i="45"/>
  <c r="V361" i="45"/>
  <c r="AC362" i="45"/>
  <c r="V362" i="45"/>
  <c r="AC363" i="45"/>
  <c r="V363" i="45"/>
  <c r="V375" i="45"/>
  <c r="AC376" i="45"/>
  <c r="V376" i="45"/>
  <c r="AC377" i="45"/>
  <c r="V377" i="45"/>
  <c r="AC378" i="45"/>
  <c r="V378" i="45"/>
  <c r="V379" i="45"/>
  <c r="AC380" i="45"/>
  <c r="V380" i="45"/>
  <c r="AC381" i="45"/>
  <c r="V381" i="45"/>
  <c r="AC382" i="45"/>
  <c r="V382" i="45"/>
  <c r="V383" i="45"/>
  <c r="AC384" i="45"/>
  <c r="V384" i="45"/>
  <c r="AC385" i="45"/>
  <c r="V385" i="45"/>
  <c r="AC386" i="45"/>
  <c r="V386" i="45"/>
  <c r="V387" i="45"/>
  <c r="R409" i="45"/>
  <c r="E416" i="45"/>
  <c r="AC411" i="45"/>
  <c r="V411" i="45"/>
  <c r="V412" i="45"/>
  <c r="AC413" i="45"/>
  <c r="V413" i="45"/>
  <c r="AC414" i="45"/>
  <c r="V414" i="45"/>
  <c r="AC415" i="45"/>
  <c r="V415" i="45"/>
  <c r="T185" i="45"/>
  <c r="AD185" i="45"/>
  <c r="T186" i="45"/>
  <c r="AD186" i="45"/>
  <c r="T192" i="45"/>
  <c r="AD192" i="45"/>
  <c r="T193" i="45"/>
  <c r="AD193" i="45"/>
  <c r="W199" i="45"/>
  <c r="AB199" i="45"/>
  <c r="W201" i="45"/>
  <c r="AB201" i="45"/>
  <c r="W202" i="45"/>
  <c r="AB202" i="45"/>
  <c r="W203" i="45"/>
  <c r="AB203" i="45"/>
  <c r="W205" i="45"/>
  <c r="AB205" i="45"/>
  <c r="W206" i="45"/>
  <c r="AB206" i="45"/>
  <c r="W207" i="45"/>
  <c r="AB207" i="45"/>
  <c r="W209" i="45"/>
  <c r="AB209" i="45"/>
  <c r="E229" i="45"/>
  <c r="R211" i="45"/>
  <c r="AC212" i="45"/>
  <c r="V213" i="45"/>
  <c r="AC213" i="45"/>
  <c r="V214" i="45"/>
  <c r="AC214" i="45"/>
  <c r="V215" i="45"/>
  <c r="AC215" i="45"/>
  <c r="V217" i="45"/>
  <c r="AC217" i="45"/>
  <c r="V218" i="45"/>
  <c r="AC218" i="45"/>
  <c r="V219" i="45"/>
  <c r="AC219" i="45"/>
  <c r="V221" i="45"/>
  <c r="AC221" i="45"/>
  <c r="V222" i="45"/>
  <c r="AC222" i="45"/>
  <c r="V223" i="45"/>
  <c r="AC223" i="45"/>
  <c r="AC224" i="45"/>
  <c r="V225" i="45"/>
  <c r="AC225" i="45"/>
  <c r="V226" i="45"/>
  <c r="AC226" i="45"/>
  <c r="V227" i="45"/>
  <c r="AC227" i="45"/>
  <c r="AC228" i="45"/>
  <c r="E233" i="45"/>
  <c r="R231" i="45"/>
  <c r="V232" i="45"/>
  <c r="AC232" i="45"/>
  <c r="E315" i="45"/>
  <c r="R235" i="45"/>
  <c r="T236" i="45"/>
  <c r="AD236" i="45"/>
  <c r="T237" i="45"/>
  <c r="AD237" i="45"/>
  <c r="T239" i="45"/>
  <c r="AD239" i="45"/>
  <c r="T240" i="45"/>
  <c r="AD240" i="45"/>
  <c r="T241" i="45"/>
  <c r="AD241" i="45"/>
  <c r="T243" i="45"/>
  <c r="AD243" i="45"/>
  <c r="T244" i="45"/>
  <c r="AD244" i="45"/>
  <c r="T245" i="45"/>
  <c r="AD245" i="45"/>
  <c r="AD246" i="45"/>
  <c r="T247" i="45"/>
  <c r="AD247" i="45"/>
  <c r="T248" i="45"/>
  <c r="AD248" i="45"/>
  <c r="T249" i="45"/>
  <c r="AD249" i="45"/>
  <c r="AD250" i="45"/>
  <c r="W251" i="45"/>
  <c r="AB251" i="45"/>
  <c r="W252" i="45"/>
  <c r="AB252" i="45"/>
  <c r="W253" i="45"/>
  <c r="AB253" i="45"/>
  <c r="W255" i="45"/>
  <c r="AB255" i="45"/>
  <c r="T278" i="45"/>
  <c r="AD278" i="45"/>
  <c r="T279" i="45"/>
  <c r="AD279" i="45"/>
  <c r="W281" i="45"/>
  <c r="AB281" i="45"/>
  <c r="W282" i="45"/>
  <c r="AB282" i="45"/>
  <c r="W283" i="45"/>
  <c r="AB283" i="45"/>
  <c r="AB284" i="45"/>
  <c r="T287" i="45"/>
  <c r="AD287" i="45"/>
  <c r="AD288" i="45"/>
  <c r="T289" i="45"/>
  <c r="AD289" i="45"/>
  <c r="T290" i="45"/>
  <c r="AD290" i="45"/>
  <c r="T291" i="45"/>
  <c r="AD291" i="45"/>
  <c r="AD292" i="45"/>
  <c r="T293" i="45"/>
  <c r="AD293" i="45"/>
  <c r="T294" i="45"/>
  <c r="AD294" i="45"/>
  <c r="T295" i="45"/>
  <c r="AD295" i="45"/>
  <c r="AD296" i="45"/>
  <c r="T297" i="45"/>
  <c r="AD297" i="45"/>
  <c r="W298" i="45"/>
  <c r="AB298" i="45"/>
  <c r="W299" i="45"/>
  <c r="AB299" i="45"/>
  <c r="AB300" i="45"/>
  <c r="W301" i="45"/>
  <c r="AB301" i="45"/>
  <c r="W302" i="45"/>
  <c r="AB302" i="45"/>
  <c r="W303" i="45"/>
  <c r="AB303" i="45"/>
  <c r="AB304" i="45"/>
  <c r="W305" i="45"/>
  <c r="AB305" i="45"/>
  <c r="W306" i="45"/>
  <c r="AB306" i="45"/>
  <c r="W307" i="45"/>
  <c r="AB307" i="45"/>
  <c r="AB308" i="45"/>
  <c r="W309" i="45"/>
  <c r="AB309" i="45"/>
  <c r="W310" i="45"/>
  <c r="AB310" i="45"/>
  <c r="W311" i="45"/>
  <c r="AB311" i="45"/>
  <c r="AB312" i="45"/>
  <c r="W313" i="45"/>
  <c r="AB313" i="45"/>
  <c r="W314" i="45"/>
  <c r="AB314" i="45"/>
  <c r="E321" i="45"/>
  <c r="R317" i="45"/>
  <c r="V318" i="45"/>
  <c r="AC318" i="45"/>
  <c r="V319" i="45"/>
  <c r="AC319" i="45"/>
  <c r="V320" i="45"/>
  <c r="AC320" i="45"/>
  <c r="V323" i="45"/>
  <c r="V324" i="45"/>
  <c r="AC324" i="45"/>
  <c r="E342" i="45"/>
  <c r="R326" i="45"/>
  <c r="AC327" i="45"/>
  <c r="V328" i="45"/>
  <c r="AC328" i="45"/>
  <c r="V329" i="45"/>
  <c r="AC329" i="45"/>
  <c r="V330" i="45"/>
  <c r="AC330" i="45"/>
  <c r="AC331" i="45"/>
  <c r="V332" i="45"/>
  <c r="AC332" i="45"/>
  <c r="AC333" i="45"/>
  <c r="V333" i="45"/>
  <c r="R344" i="45"/>
  <c r="E347" i="45"/>
  <c r="AC345" i="45"/>
  <c r="V345" i="45"/>
  <c r="AC346" i="45"/>
  <c r="V346" i="45"/>
  <c r="R367" i="45"/>
  <c r="E388" i="45"/>
  <c r="AC368" i="45"/>
  <c r="V368" i="45"/>
  <c r="AC369" i="45"/>
  <c r="V369" i="45"/>
  <c r="AC370" i="45"/>
  <c r="AC371" i="45"/>
  <c r="V371" i="45"/>
  <c r="AC372" i="45"/>
  <c r="V372" i="45"/>
  <c r="AC373" i="45"/>
  <c r="V373" i="45"/>
  <c r="AC374" i="45"/>
  <c r="R403" i="45"/>
  <c r="E404" i="45"/>
  <c r="R439" i="45"/>
  <c r="AC440" i="45"/>
  <c r="V440" i="45"/>
  <c r="AD442" i="45"/>
  <c r="U442" i="45"/>
  <c r="AD444" i="45"/>
  <c r="U444" i="45"/>
  <c r="AD445" i="45"/>
  <c r="U445" i="45"/>
  <c r="AD446" i="45"/>
  <c r="U446" i="45"/>
  <c r="AD448" i="45"/>
  <c r="U448" i="45"/>
  <c r="AD449" i="45"/>
  <c r="U449" i="45"/>
  <c r="AD450" i="45"/>
  <c r="U450" i="45"/>
  <c r="AD452" i="45"/>
  <c r="U452" i="45"/>
  <c r="AD453" i="45"/>
  <c r="U453" i="45"/>
  <c r="AD454" i="45"/>
  <c r="U454" i="45"/>
  <c r="AD456" i="45"/>
  <c r="U456" i="45"/>
  <c r="AD457" i="45"/>
  <c r="U457" i="45"/>
  <c r="R391" i="45"/>
  <c r="E401" i="45"/>
  <c r="AC392" i="45"/>
  <c r="V392" i="45"/>
  <c r="AC393" i="45"/>
  <c r="V393" i="45"/>
  <c r="AC395" i="45"/>
  <c r="V395" i="45"/>
  <c r="AC396" i="45"/>
  <c r="V396" i="45"/>
  <c r="AC397" i="45"/>
  <c r="V397" i="45"/>
  <c r="AC399" i="45"/>
  <c r="V399" i="45"/>
  <c r="AC400" i="45"/>
  <c r="V400" i="45"/>
  <c r="R418" i="45"/>
  <c r="E437" i="45"/>
  <c r="AC420" i="45"/>
  <c r="V420" i="45"/>
  <c r="AC421" i="45"/>
  <c r="V421" i="45"/>
  <c r="AC422" i="45"/>
  <c r="V422" i="45"/>
  <c r="AC424" i="45"/>
  <c r="V424" i="45"/>
  <c r="AC425" i="45"/>
  <c r="V425" i="45"/>
  <c r="AC426" i="45"/>
  <c r="V426" i="45"/>
  <c r="AC428" i="45"/>
  <c r="V428" i="45"/>
  <c r="AC429" i="45"/>
  <c r="V429" i="45"/>
  <c r="AC430" i="45"/>
  <c r="V430" i="45"/>
  <c r="AC432" i="45"/>
  <c r="V432" i="45"/>
  <c r="AC433" i="45"/>
  <c r="V433" i="45"/>
  <c r="AC434" i="45"/>
  <c r="V434" i="45"/>
  <c r="AC436" i="45"/>
  <c r="V436" i="45"/>
  <c r="AD562" i="45"/>
  <c r="U562" i="45"/>
  <c r="AD563" i="45"/>
  <c r="U563" i="45"/>
  <c r="AD564" i="45"/>
  <c r="U564" i="45"/>
  <c r="Y585" i="45"/>
  <c r="W585" i="45"/>
  <c r="Z585" i="45"/>
  <c r="AD589" i="45"/>
  <c r="U589" i="45"/>
  <c r="AD590" i="45"/>
  <c r="U590" i="45"/>
  <c r="AD591" i="45"/>
  <c r="U591" i="45"/>
  <c r="AD592" i="45"/>
  <c r="AD593" i="45"/>
  <c r="U593" i="45"/>
  <c r="AD594" i="45"/>
  <c r="U594" i="45"/>
  <c r="AD597" i="45"/>
  <c r="U597" i="45"/>
  <c r="AD598" i="45"/>
  <c r="U598" i="45"/>
  <c r="AD599" i="45"/>
  <c r="U599" i="45"/>
  <c r="AD600" i="45"/>
  <c r="AD603" i="45"/>
  <c r="U603" i="45"/>
  <c r="AD604" i="45"/>
  <c r="AD605" i="45"/>
  <c r="U605" i="45"/>
  <c r="AD606" i="45"/>
  <c r="U606" i="45"/>
  <c r="Y615" i="45"/>
  <c r="W615" i="45"/>
  <c r="Z615" i="45"/>
  <c r="Y625" i="45"/>
  <c r="W625" i="45"/>
  <c r="Z625" i="45"/>
  <c r="AC652" i="45"/>
  <c r="AC653" i="45"/>
  <c r="V653" i="45"/>
  <c r="AC654" i="45"/>
  <c r="V654" i="45"/>
  <c r="AC655" i="45"/>
  <c r="V655" i="45"/>
  <c r="AC656" i="45"/>
  <c r="AC657" i="45"/>
  <c r="V657" i="45"/>
  <c r="AC658" i="45"/>
  <c r="V658" i="45"/>
  <c r="AC659" i="45"/>
  <c r="V659" i="45"/>
  <c r="AC661" i="45"/>
  <c r="V661" i="45"/>
  <c r="AC662" i="45"/>
  <c r="V662" i="45"/>
  <c r="AC663" i="45"/>
  <c r="V663" i="45"/>
  <c r="AC664" i="45"/>
  <c r="AC665" i="45"/>
  <c r="V665" i="45"/>
  <c r="AC666" i="45"/>
  <c r="V666" i="45"/>
  <c r="AC667" i="45"/>
  <c r="V667" i="45"/>
  <c r="AC668" i="45"/>
  <c r="AC669" i="45"/>
  <c r="V669" i="45"/>
  <c r="AC670" i="45"/>
  <c r="V670" i="45"/>
  <c r="AC671" i="45"/>
  <c r="V671" i="45"/>
  <c r="AC672" i="45"/>
  <c r="AC673" i="45"/>
  <c r="V673" i="45"/>
  <c r="AC674" i="45"/>
  <c r="V674" i="45"/>
  <c r="AC675" i="45"/>
  <c r="V675" i="45"/>
  <c r="AC677" i="45"/>
  <c r="V677" i="45"/>
  <c r="AC678" i="45"/>
  <c r="V678" i="45"/>
  <c r="AC679" i="45"/>
  <c r="V679" i="45"/>
  <c r="AC680" i="45"/>
  <c r="AC681" i="45"/>
  <c r="V681" i="45"/>
  <c r="AC682" i="45"/>
  <c r="V682" i="45"/>
  <c r="AC683" i="45"/>
  <c r="V683" i="45"/>
  <c r="AC684" i="45"/>
  <c r="AC685" i="45"/>
  <c r="V685" i="45"/>
  <c r="AC686" i="45"/>
  <c r="V686" i="45"/>
  <c r="AC687" i="45"/>
  <c r="V687" i="45"/>
  <c r="AC688" i="45"/>
  <c r="AC689" i="45"/>
  <c r="V689" i="45"/>
  <c r="AC690" i="45"/>
  <c r="V690" i="45"/>
  <c r="AC691" i="45"/>
  <c r="V691" i="45"/>
  <c r="V693" i="45"/>
  <c r="AC693" i="45"/>
  <c r="E469" i="45"/>
  <c r="R459" i="45"/>
  <c r="AB460" i="45"/>
  <c r="W461" i="45"/>
  <c r="AB461" i="45"/>
  <c r="W462" i="45"/>
  <c r="AB462" i="45"/>
  <c r="W463" i="45"/>
  <c r="AB463" i="45"/>
  <c r="W465" i="45"/>
  <c r="AB465" i="45"/>
  <c r="W466" i="45"/>
  <c r="AB466" i="45"/>
  <c r="W467" i="45"/>
  <c r="AB467" i="45"/>
  <c r="E477" i="45"/>
  <c r="R471" i="45"/>
  <c r="U472" i="45"/>
  <c r="AD472" i="45"/>
  <c r="U474" i="45"/>
  <c r="AD474" i="45"/>
  <c r="U475" i="45"/>
  <c r="AD475" i="45"/>
  <c r="U476" i="45"/>
  <c r="AD476" i="45"/>
  <c r="U482" i="45"/>
  <c r="AD482" i="45"/>
  <c r="U483" i="45"/>
  <c r="AD483" i="45"/>
  <c r="U484" i="45"/>
  <c r="AD484" i="45"/>
  <c r="U485" i="45"/>
  <c r="U486" i="45"/>
  <c r="AD486" i="45"/>
  <c r="U487" i="45"/>
  <c r="AD487" i="45"/>
  <c r="U488" i="45"/>
  <c r="AD488" i="45"/>
  <c r="U489" i="45"/>
  <c r="U490" i="45"/>
  <c r="AD490" i="45"/>
  <c r="U491" i="45"/>
  <c r="AD491" i="45"/>
  <c r="U492" i="45"/>
  <c r="AD492" i="45"/>
  <c r="U494" i="45"/>
  <c r="AD494" i="45"/>
  <c r="U495" i="45"/>
  <c r="AD495" i="45"/>
  <c r="U496" i="45"/>
  <c r="AD496" i="45"/>
  <c r="U498" i="45"/>
  <c r="AD498" i="45"/>
  <c r="U499" i="45"/>
  <c r="AD499" i="45"/>
  <c r="U500" i="45"/>
  <c r="AD500" i="45"/>
  <c r="U501" i="45"/>
  <c r="U502" i="45"/>
  <c r="AD502" i="45"/>
  <c r="U503" i="45"/>
  <c r="AD503" i="45"/>
  <c r="U504" i="45"/>
  <c r="AD504" i="45"/>
  <c r="U505" i="45"/>
  <c r="U506" i="45"/>
  <c r="AD506" i="45"/>
  <c r="U507" i="45"/>
  <c r="AD507" i="45"/>
  <c r="U508" i="45"/>
  <c r="AD508" i="45"/>
  <c r="U510" i="45"/>
  <c r="AD510" i="45"/>
  <c r="U511" i="45"/>
  <c r="AD511" i="45"/>
  <c r="U512" i="45"/>
  <c r="AD512" i="45"/>
  <c r="U514" i="45"/>
  <c r="AD514" i="45"/>
  <c r="U515" i="45"/>
  <c r="AD515" i="45"/>
  <c r="U516" i="45"/>
  <c r="AD516" i="45"/>
  <c r="U517" i="45"/>
  <c r="U518" i="45"/>
  <c r="AD518" i="45"/>
  <c r="U519" i="45"/>
  <c r="AD519" i="45"/>
  <c r="U520" i="45"/>
  <c r="AD520" i="45"/>
  <c r="R521" i="45"/>
  <c r="E574" i="45"/>
  <c r="U522" i="45"/>
  <c r="AD522" i="45"/>
  <c r="U523" i="45"/>
  <c r="U525" i="45"/>
  <c r="U526" i="45"/>
  <c r="AD526" i="45"/>
  <c r="U527" i="45"/>
  <c r="U528" i="45"/>
  <c r="U529" i="45"/>
  <c r="U530" i="45"/>
  <c r="AD530" i="45"/>
  <c r="U531" i="45"/>
  <c r="U533" i="45"/>
  <c r="U534" i="45"/>
  <c r="AD534" i="45"/>
  <c r="U535" i="45"/>
  <c r="AB536" i="45"/>
  <c r="U537" i="45"/>
  <c r="U538" i="45"/>
  <c r="AD538" i="45"/>
  <c r="U539" i="45"/>
  <c r="U541" i="45"/>
  <c r="U542" i="45"/>
  <c r="AD542" i="45"/>
  <c r="U543" i="45"/>
  <c r="U544" i="45"/>
  <c r="U545" i="45"/>
  <c r="U546" i="45"/>
  <c r="AD546" i="45"/>
  <c r="U553" i="45"/>
  <c r="U554" i="45"/>
  <c r="AD554" i="45"/>
  <c r="W555" i="45"/>
  <c r="U557" i="45"/>
  <c r="U558" i="45"/>
  <c r="AD558" i="45"/>
  <c r="U559" i="45"/>
  <c r="AD561" i="45"/>
  <c r="E616" i="45"/>
  <c r="R576" i="45"/>
  <c r="AB577" i="45"/>
  <c r="AB578" i="45"/>
  <c r="W578" i="45"/>
  <c r="AB579" i="45"/>
  <c r="W580" i="45"/>
  <c r="Y581" i="45"/>
  <c r="W581" i="45"/>
  <c r="Y587" i="45"/>
  <c r="Z587" i="45"/>
  <c r="W587" i="45"/>
  <c r="U583" i="45"/>
  <c r="Z584" i="45"/>
  <c r="W584" i="45"/>
  <c r="Y584" i="45"/>
  <c r="R586" i="45"/>
  <c r="R588" i="45"/>
  <c r="E643" i="45"/>
  <c r="R618" i="45"/>
  <c r="G643" i="45"/>
  <c r="I643" i="45"/>
  <c r="K643" i="45"/>
  <c r="M643" i="45"/>
  <c r="O643" i="45"/>
  <c r="Q643" i="45"/>
  <c r="R619" i="45"/>
  <c r="W619" i="45" s="1"/>
  <c r="AB619" i="45" s="1"/>
  <c r="R620" i="45"/>
  <c r="W620" i="45" s="1"/>
  <c r="AB620" i="45" s="1"/>
  <c r="R621" i="45"/>
  <c r="R626" i="45"/>
  <c r="R627" i="45"/>
  <c r="R628" i="45"/>
  <c r="R629" i="45"/>
  <c r="R630" i="45"/>
  <c r="R631" i="45"/>
  <c r="R632" i="45"/>
  <c r="R633" i="45"/>
  <c r="R634" i="45"/>
  <c r="R635" i="45"/>
  <c r="R636" i="45"/>
  <c r="R637" i="45"/>
  <c r="R638" i="45"/>
  <c r="R639" i="45"/>
  <c r="R640" i="45"/>
  <c r="R641" i="45"/>
  <c r="R642" i="45"/>
  <c r="E713" i="45"/>
  <c r="R645" i="45"/>
  <c r="G713" i="45"/>
  <c r="I713" i="45"/>
  <c r="K713" i="45"/>
  <c r="M713" i="45"/>
  <c r="O713" i="45"/>
  <c r="Q713" i="45"/>
  <c r="R646" i="45"/>
  <c r="R647" i="45"/>
  <c r="R648" i="45"/>
  <c r="R649" i="45"/>
  <c r="R650" i="45"/>
  <c r="R651" i="45"/>
  <c r="J726" i="45"/>
  <c r="H726" i="45"/>
  <c r="L726" i="45"/>
  <c r="P726" i="45"/>
  <c r="R717" i="45"/>
  <c r="R718" i="45"/>
  <c r="R719" i="45"/>
  <c r="R720" i="45"/>
  <c r="R721" i="45"/>
  <c r="R722" i="45"/>
  <c r="R723" i="45"/>
  <c r="R724" i="45"/>
  <c r="R725" i="45"/>
  <c r="R694" i="45"/>
  <c r="R695" i="45"/>
  <c r="R696" i="45"/>
  <c r="R697" i="45"/>
  <c r="R698" i="45"/>
  <c r="R699" i="45"/>
  <c r="R700" i="45"/>
  <c r="R701" i="45"/>
  <c r="R702" i="45"/>
  <c r="R703" i="45"/>
  <c r="R704" i="45"/>
  <c r="R705" i="45"/>
  <c r="R706" i="45"/>
  <c r="R707" i="45"/>
  <c r="R708" i="45"/>
  <c r="R709" i="45"/>
  <c r="R710" i="45"/>
  <c r="R711" i="45"/>
  <c r="R712" i="45"/>
  <c r="E726" i="45"/>
  <c r="R715" i="45"/>
  <c r="G726" i="45"/>
  <c r="I726" i="45"/>
  <c r="K726" i="45"/>
  <c r="M726" i="45"/>
  <c r="O726" i="45"/>
  <c r="Q726" i="45"/>
  <c r="R716" i="45"/>
  <c r="AD257" i="45"/>
  <c r="AD259" i="45"/>
  <c r="AD261" i="45"/>
  <c r="AD263" i="45"/>
  <c r="AD265" i="45"/>
  <c r="AD267" i="45"/>
  <c r="AD269" i="45"/>
  <c r="AD271" i="45"/>
  <c r="AD273" i="45"/>
  <c r="AD275" i="45"/>
  <c r="AD277" i="45"/>
  <c r="K30" i="44"/>
  <c r="O30" i="44"/>
  <c r="L347" i="44"/>
  <c r="F365" i="44"/>
  <c r="N365" i="44"/>
  <c r="H388" i="44"/>
  <c r="P388" i="44"/>
  <c r="G16" i="44"/>
  <c r="I16" i="44"/>
  <c r="I32" i="44" s="1"/>
  <c r="K16" i="44"/>
  <c r="M16" i="44"/>
  <c r="M32" i="44" s="1"/>
  <c r="O16" i="44"/>
  <c r="O32" i="44" s="1"/>
  <c r="Q16" i="44"/>
  <c r="Q32" i="44" s="1"/>
  <c r="R12" i="44"/>
  <c r="R14" i="44"/>
  <c r="F24" i="44"/>
  <c r="F30" i="44" s="1"/>
  <c r="F32" i="44" s="1"/>
  <c r="H24" i="44"/>
  <c r="H30" i="44" s="1"/>
  <c r="H32" i="44" s="1"/>
  <c r="J24" i="44"/>
  <c r="J30" i="44" s="1"/>
  <c r="J32" i="44" s="1"/>
  <c r="L24" i="44"/>
  <c r="L30" i="44" s="1"/>
  <c r="L32" i="44" s="1"/>
  <c r="N24" i="44"/>
  <c r="N30" i="44" s="1"/>
  <c r="N32" i="44" s="1"/>
  <c r="P24" i="44"/>
  <c r="P30" i="44" s="1"/>
  <c r="P32" i="44" s="1"/>
  <c r="R19" i="44"/>
  <c r="R20" i="44"/>
  <c r="R21" i="44"/>
  <c r="R22" i="44"/>
  <c r="R23" i="44"/>
  <c r="G28" i="44"/>
  <c r="G30" i="44" s="1"/>
  <c r="R90" i="44"/>
  <c r="AB90" i="44" s="1"/>
  <c r="R91" i="44"/>
  <c r="AB91" i="44" s="1"/>
  <c r="R92" i="44"/>
  <c r="R93" i="44"/>
  <c r="AB93" i="44" s="1"/>
  <c r="G98" i="44"/>
  <c r="I98" i="44"/>
  <c r="K98" i="44"/>
  <c r="M98" i="44"/>
  <c r="O98" i="44"/>
  <c r="Q98" i="44"/>
  <c r="G119" i="44"/>
  <c r="I119" i="44"/>
  <c r="K119" i="44"/>
  <c r="M119" i="44"/>
  <c r="O119" i="44"/>
  <c r="Q119" i="44"/>
  <c r="R101" i="44"/>
  <c r="T101" i="44" s="1"/>
  <c r="R102" i="44"/>
  <c r="AD102" i="44" s="1"/>
  <c r="R103" i="44"/>
  <c r="R104" i="44"/>
  <c r="AD104" i="44" s="1"/>
  <c r="R105" i="44"/>
  <c r="T105" i="44" s="1"/>
  <c r="R106" i="44"/>
  <c r="AD106" i="44" s="1"/>
  <c r="R107" i="44"/>
  <c r="R108" i="44"/>
  <c r="AD108" i="44" s="1"/>
  <c r="R109" i="44"/>
  <c r="T109" i="44" s="1"/>
  <c r="R110" i="44"/>
  <c r="AD110" i="44" s="1"/>
  <c r="R111" i="44"/>
  <c r="R112" i="44"/>
  <c r="AD112" i="44" s="1"/>
  <c r="R113" i="44"/>
  <c r="T113" i="44" s="1"/>
  <c r="R114" i="44"/>
  <c r="AD114" i="44" s="1"/>
  <c r="R115" i="44"/>
  <c r="R116" i="44"/>
  <c r="AD116" i="44" s="1"/>
  <c r="R117" i="44"/>
  <c r="T117" i="44" s="1"/>
  <c r="R118" i="44"/>
  <c r="AD118" i="44" s="1"/>
  <c r="G148" i="44"/>
  <c r="I148" i="44"/>
  <c r="K148" i="44"/>
  <c r="M148" i="44"/>
  <c r="O148" i="44"/>
  <c r="Q148" i="44"/>
  <c r="R124" i="44"/>
  <c r="T124" i="44" s="1"/>
  <c r="R125" i="44"/>
  <c r="AD125" i="44" s="1"/>
  <c r="R126" i="44"/>
  <c r="R127" i="44"/>
  <c r="AD127" i="44" s="1"/>
  <c r="R128" i="44"/>
  <c r="AD128" i="44" s="1"/>
  <c r="R129" i="44"/>
  <c r="AD129" i="44" s="1"/>
  <c r="R130" i="44"/>
  <c r="R131" i="44"/>
  <c r="R132" i="44"/>
  <c r="T132" i="44" s="1"/>
  <c r="R133" i="44"/>
  <c r="AD133" i="44" s="1"/>
  <c r="R134" i="44"/>
  <c r="R135" i="44"/>
  <c r="AD135" i="44" s="1"/>
  <c r="R136" i="44"/>
  <c r="AD136" i="44" s="1"/>
  <c r="R137" i="44"/>
  <c r="AD137" i="44" s="1"/>
  <c r="R138" i="44"/>
  <c r="R139" i="44"/>
  <c r="R140" i="44"/>
  <c r="T140" i="44" s="1"/>
  <c r="R141" i="44"/>
  <c r="AD141" i="44" s="1"/>
  <c r="R142" i="44"/>
  <c r="R143" i="44"/>
  <c r="AD143" i="44" s="1"/>
  <c r="R144" i="44"/>
  <c r="AD144" i="44" s="1"/>
  <c r="R145" i="44"/>
  <c r="AD145" i="44" s="1"/>
  <c r="R146" i="44"/>
  <c r="R147" i="44"/>
  <c r="G167" i="44"/>
  <c r="I167" i="44"/>
  <c r="K167" i="44"/>
  <c r="M167" i="44"/>
  <c r="O167" i="44"/>
  <c r="Q167" i="44"/>
  <c r="R151" i="44"/>
  <c r="R152" i="44"/>
  <c r="AD152" i="44" s="1"/>
  <c r="R153" i="44"/>
  <c r="T153" i="44" s="1"/>
  <c r="R154" i="44"/>
  <c r="AD154" i="44" s="1"/>
  <c r="R155" i="44"/>
  <c r="R156" i="44"/>
  <c r="AD156" i="44" s="1"/>
  <c r="R157" i="44"/>
  <c r="AD157" i="44" s="1"/>
  <c r="R158" i="44"/>
  <c r="AD158" i="44" s="1"/>
  <c r="R159" i="44"/>
  <c r="R160" i="44"/>
  <c r="AD160" i="44" s="1"/>
  <c r="R161" i="44"/>
  <c r="T161" i="44" s="1"/>
  <c r="R162" i="44"/>
  <c r="AD162" i="44" s="1"/>
  <c r="R163" i="44"/>
  <c r="R164" i="44"/>
  <c r="AD164" i="44" s="1"/>
  <c r="R165" i="44"/>
  <c r="AD165" i="44" s="1"/>
  <c r="R166" i="44"/>
  <c r="AD166" i="44" s="1"/>
  <c r="G179" i="44"/>
  <c r="I179" i="44"/>
  <c r="K179" i="44"/>
  <c r="M179" i="44"/>
  <c r="O179" i="44"/>
  <c r="Q179" i="44"/>
  <c r="R170" i="44"/>
  <c r="T170" i="44" s="1"/>
  <c r="R171" i="44"/>
  <c r="AD171" i="44" s="1"/>
  <c r="R172" i="44"/>
  <c r="R173" i="44"/>
  <c r="AD173" i="44" s="1"/>
  <c r="R174" i="44"/>
  <c r="T174" i="44" s="1"/>
  <c r="R175" i="44"/>
  <c r="AD175" i="44" s="1"/>
  <c r="R176" i="44"/>
  <c r="R177" i="44"/>
  <c r="AD177" i="44" s="1"/>
  <c r="R178" i="44"/>
  <c r="T178" i="44" s="1"/>
  <c r="R181" i="44"/>
  <c r="W181" i="44" s="1"/>
  <c r="AB181" i="44" s="1"/>
  <c r="R182" i="44"/>
  <c r="W182" i="44" s="1"/>
  <c r="AB182" i="44" s="1"/>
  <c r="R183" i="44"/>
  <c r="W183" i="44" s="1"/>
  <c r="F229" i="44"/>
  <c r="H229" i="44"/>
  <c r="J229" i="44"/>
  <c r="L229" i="44"/>
  <c r="N229" i="44"/>
  <c r="P229" i="44"/>
  <c r="F233" i="44"/>
  <c r="H233" i="44"/>
  <c r="J233" i="44"/>
  <c r="L233" i="44"/>
  <c r="N233" i="44"/>
  <c r="P233" i="44"/>
  <c r="F315" i="44"/>
  <c r="H315" i="44"/>
  <c r="J315" i="44"/>
  <c r="L315" i="44"/>
  <c r="N315" i="44"/>
  <c r="P315" i="44"/>
  <c r="F321" i="44"/>
  <c r="H321" i="44"/>
  <c r="J321" i="44"/>
  <c r="L321" i="44"/>
  <c r="N321" i="44"/>
  <c r="P321" i="44"/>
  <c r="F342" i="44"/>
  <c r="H342" i="44"/>
  <c r="J342" i="44"/>
  <c r="L342" i="44"/>
  <c r="N342" i="44"/>
  <c r="P342" i="44"/>
  <c r="F347" i="44"/>
  <c r="J347" i="44"/>
  <c r="N347" i="44"/>
  <c r="H365" i="44"/>
  <c r="L365" i="44"/>
  <c r="P365" i="44"/>
  <c r="F388" i="44"/>
  <c r="J388" i="44"/>
  <c r="N388" i="44"/>
  <c r="F401" i="44"/>
  <c r="H401" i="44"/>
  <c r="J401" i="44"/>
  <c r="L401" i="44"/>
  <c r="N401" i="44"/>
  <c r="P401" i="44"/>
  <c r="F404" i="44"/>
  <c r="H404" i="44"/>
  <c r="J404" i="44"/>
  <c r="L404" i="44"/>
  <c r="N404" i="44"/>
  <c r="P404" i="44"/>
  <c r="F416" i="44"/>
  <c r="H416" i="44"/>
  <c r="J416" i="44"/>
  <c r="L416" i="44"/>
  <c r="N416" i="44"/>
  <c r="P416" i="44"/>
  <c r="F437" i="44"/>
  <c r="H437" i="44"/>
  <c r="J437" i="44"/>
  <c r="L437" i="44"/>
  <c r="N437" i="44"/>
  <c r="P437" i="44"/>
  <c r="G469" i="44"/>
  <c r="G479" i="44" s="1"/>
  <c r="K469" i="44"/>
  <c r="K479" i="44" s="1"/>
  <c r="O469" i="44"/>
  <c r="I477" i="44"/>
  <c r="M477" i="44"/>
  <c r="Q477" i="44"/>
  <c r="R472" i="44"/>
  <c r="R473" i="44"/>
  <c r="AD473" i="44" s="1"/>
  <c r="R474" i="44"/>
  <c r="R475" i="44"/>
  <c r="AD475" i="44" s="1"/>
  <c r="R476" i="44"/>
  <c r="R481" i="44"/>
  <c r="AD481" i="44" s="1"/>
  <c r="R482" i="44"/>
  <c r="R483" i="44"/>
  <c r="AD483" i="44" s="1"/>
  <c r="R484" i="44"/>
  <c r="R485" i="44"/>
  <c r="AD485" i="44" s="1"/>
  <c r="R486" i="44"/>
  <c r="R487" i="44"/>
  <c r="AD487" i="44" s="1"/>
  <c r="R488" i="44"/>
  <c r="R489" i="44"/>
  <c r="AD489" i="44" s="1"/>
  <c r="R490" i="44"/>
  <c r="R491" i="44"/>
  <c r="AD491" i="44" s="1"/>
  <c r="R492" i="44"/>
  <c r="R493" i="44"/>
  <c r="AD493" i="44" s="1"/>
  <c r="R494" i="44"/>
  <c r="R495" i="44"/>
  <c r="AD495" i="44" s="1"/>
  <c r="R496" i="44"/>
  <c r="R497" i="44"/>
  <c r="AD497" i="44" s="1"/>
  <c r="R498" i="44"/>
  <c r="R499" i="44"/>
  <c r="U499" i="44" s="1"/>
  <c r="R338" i="44"/>
  <c r="R339" i="44"/>
  <c r="V339" i="44" s="1"/>
  <c r="R340" i="44"/>
  <c r="R341" i="44"/>
  <c r="V341" i="44" s="1"/>
  <c r="G347" i="44"/>
  <c r="I347" i="44"/>
  <c r="K347" i="44"/>
  <c r="M347" i="44"/>
  <c r="O347" i="44"/>
  <c r="Q347" i="44"/>
  <c r="R345" i="44"/>
  <c r="R346" i="44"/>
  <c r="V346" i="44" s="1"/>
  <c r="G365" i="44"/>
  <c r="I365" i="44"/>
  <c r="K365" i="44"/>
  <c r="M365" i="44"/>
  <c r="O365" i="44"/>
  <c r="Q365" i="44"/>
  <c r="R350" i="44"/>
  <c r="R351" i="44"/>
  <c r="V351" i="44" s="1"/>
  <c r="R352" i="44"/>
  <c r="R353" i="44"/>
  <c r="V353" i="44" s="1"/>
  <c r="R354" i="44"/>
  <c r="R355" i="44"/>
  <c r="V355" i="44" s="1"/>
  <c r="R356" i="44"/>
  <c r="R357" i="44"/>
  <c r="V357" i="44" s="1"/>
  <c r="R358" i="44"/>
  <c r="R359" i="44"/>
  <c r="V359" i="44" s="1"/>
  <c r="R360" i="44"/>
  <c r="R361" i="44"/>
  <c r="V361" i="44" s="1"/>
  <c r="R362" i="44"/>
  <c r="R363" i="44"/>
  <c r="V363" i="44" s="1"/>
  <c r="R364" i="44"/>
  <c r="G388" i="44"/>
  <c r="I388" i="44"/>
  <c r="K388" i="44"/>
  <c r="M388" i="44"/>
  <c r="O388" i="44"/>
  <c r="Q388" i="44"/>
  <c r="R368" i="44"/>
  <c r="V368" i="44" s="1"/>
  <c r="R369" i="44"/>
  <c r="R370" i="44"/>
  <c r="V370" i="44" s="1"/>
  <c r="R371" i="44"/>
  <c r="R372" i="44"/>
  <c r="V372" i="44" s="1"/>
  <c r="R373" i="44"/>
  <c r="R374" i="44"/>
  <c r="V374" i="44" s="1"/>
  <c r="R375" i="44"/>
  <c r="R376" i="44"/>
  <c r="V376" i="44" s="1"/>
  <c r="R377" i="44"/>
  <c r="R378" i="44"/>
  <c r="V378" i="44" s="1"/>
  <c r="R379" i="44"/>
  <c r="R380" i="44"/>
  <c r="V380" i="44" s="1"/>
  <c r="R381" i="44"/>
  <c r="R382" i="44"/>
  <c r="V382" i="44" s="1"/>
  <c r="R383" i="44"/>
  <c r="R384" i="44"/>
  <c r="V384" i="44" s="1"/>
  <c r="R385" i="44"/>
  <c r="R386" i="44"/>
  <c r="V386" i="44" s="1"/>
  <c r="R387" i="44"/>
  <c r="G401" i="44"/>
  <c r="I401" i="44"/>
  <c r="K401" i="44"/>
  <c r="M401" i="44"/>
  <c r="O401" i="44"/>
  <c r="Q401" i="44"/>
  <c r="R392" i="44"/>
  <c r="V392" i="44" s="1"/>
  <c r="R393" i="44"/>
  <c r="R394" i="44"/>
  <c r="V394" i="44" s="1"/>
  <c r="R395" i="44"/>
  <c r="R396" i="44"/>
  <c r="V396" i="44" s="1"/>
  <c r="R397" i="44"/>
  <c r="R398" i="44"/>
  <c r="V398" i="44" s="1"/>
  <c r="R399" i="44"/>
  <c r="R400" i="44"/>
  <c r="V400" i="44" s="1"/>
  <c r="G404" i="44"/>
  <c r="I404" i="44"/>
  <c r="K404" i="44"/>
  <c r="M404" i="44"/>
  <c r="O404" i="44"/>
  <c r="Q404" i="44"/>
  <c r="G416" i="44"/>
  <c r="I416" i="44"/>
  <c r="K416" i="44"/>
  <c r="M416" i="44"/>
  <c r="O416" i="44"/>
  <c r="Q416" i="44"/>
  <c r="R410" i="44"/>
  <c r="V410" i="44" s="1"/>
  <c r="AC410" i="44" s="1"/>
  <c r="R411" i="44"/>
  <c r="V411" i="44" s="1"/>
  <c r="R412" i="44"/>
  <c r="R413" i="44"/>
  <c r="V413" i="44" s="1"/>
  <c r="R414" i="44"/>
  <c r="R415" i="44"/>
  <c r="V415" i="44" s="1"/>
  <c r="G437" i="44"/>
  <c r="I437" i="44"/>
  <c r="K437" i="44"/>
  <c r="M437" i="44"/>
  <c r="O437" i="44"/>
  <c r="Q437" i="44"/>
  <c r="R419" i="44"/>
  <c r="R420" i="44"/>
  <c r="V420" i="44" s="1"/>
  <c r="R421" i="44"/>
  <c r="R422" i="44"/>
  <c r="V422" i="44" s="1"/>
  <c r="R423" i="44"/>
  <c r="R424" i="44"/>
  <c r="V424" i="44" s="1"/>
  <c r="R425" i="44"/>
  <c r="R426" i="44"/>
  <c r="V426" i="44" s="1"/>
  <c r="R427" i="44"/>
  <c r="R428" i="44"/>
  <c r="V428" i="44" s="1"/>
  <c r="R429" i="44"/>
  <c r="R430" i="44"/>
  <c r="V430" i="44" s="1"/>
  <c r="R431" i="44"/>
  <c r="R432" i="44"/>
  <c r="V432" i="44" s="1"/>
  <c r="R433" i="44"/>
  <c r="R434" i="44"/>
  <c r="V434" i="44" s="1"/>
  <c r="R435" i="44"/>
  <c r="H479" i="44"/>
  <c r="I469" i="44"/>
  <c r="M469" i="44"/>
  <c r="Q469" i="44"/>
  <c r="R460" i="44"/>
  <c r="R461" i="44"/>
  <c r="R462" i="44"/>
  <c r="R463" i="44"/>
  <c r="R464" i="44"/>
  <c r="R465" i="44"/>
  <c r="R466" i="44"/>
  <c r="R467" i="44"/>
  <c r="R468" i="44"/>
  <c r="G477" i="44"/>
  <c r="K477" i="44"/>
  <c r="O477" i="44"/>
  <c r="O479" i="44" s="1"/>
  <c r="R436" i="44"/>
  <c r="M479" i="44"/>
  <c r="R440" i="44"/>
  <c r="R442" i="44"/>
  <c r="U442" i="44" s="1"/>
  <c r="R443" i="44"/>
  <c r="R444" i="44"/>
  <c r="U444" i="44" s="1"/>
  <c r="R445" i="44"/>
  <c r="R446" i="44"/>
  <c r="U446" i="44" s="1"/>
  <c r="R447" i="44"/>
  <c r="AD447" i="44" s="1"/>
  <c r="R448" i="44"/>
  <c r="U448" i="44" s="1"/>
  <c r="R449" i="44"/>
  <c r="R450" i="44"/>
  <c r="U450" i="44" s="1"/>
  <c r="R451" i="44"/>
  <c r="R452" i="44"/>
  <c r="U452" i="44" s="1"/>
  <c r="R453" i="44"/>
  <c r="R454" i="44"/>
  <c r="U454" i="44" s="1"/>
  <c r="R455" i="44"/>
  <c r="AD455" i="44" s="1"/>
  <c r="R456" i="44"/>
  <c r="U456" i="44" s="1"/>
  <c r="R457" i="44"/>
  <c r="F469" i="44"/>
  <c r="F479" i="44" s="1"/>
  <c r="H469" i="44"/>
  <c r="J469" i="44"/>
  <c r="L469" i="44"/>
  <c r="N469" i="44"/>
  <c r="N479" i="44" s="1"/>
  <c r="P469" i="44"/>
  <c r="P479" i="44" s="1"/>
  <c r="F477" i="44"/>
  <c r="H477" i="44"/>
  <c r="J477" i="44"/>
  <c r="L477" i="44"/>
  <c r="N477" i="44"/>
  <c r="P477" i="44"/>
  <c r="F574" i="44"/>
  <c r="H574" i="44"/>
  <c r="J574" i="44"/>
  <c r="L574" i="44"/>
  <c r="N574" i="44"/>
  <c r="P574" i="44"/>
  <c r="R548" i="44"/>
  <c r="W548" i="44" s="1"/>
  <c r="AB548" i="44" s="1"/>
  <c r="R549" i="44"/>
  <c r="W549" i="44" s="1"/>
  <c r="AB549" i="44" s="1"/>
  <c r="R550" i="44"/>
  <c r="W550" i="44" s="1"/>
  <c r="AB550" i="44" s="1"/>
  <c r="R551" i="44"/>
  <c r="W551" i="44" s="1"/>
  <c r="AB551" i="44" s="1"/>
  <c r="R552" i="44"/>
  <c r="W552" i="44" s="1"/>
  <c r="AB552" i="44" s="1"/>
  <c r="R553" i="44"/>
  <c r="R554" i="44"/>
  <c r="AD554" i="44" s="1"/>
  <c r="R555" i="44"/>
  <c r="W555" i="44" s="1"/>
  <c r="R556" i="44"/>
  <c r="AD556" i="44" s="1"/>
  <c r="R557" i="44"/>
  <c r="R558" i="44"/>
  <c r="AD558" i="44" s="1"/>
  <c r="R559" i="44"/>
  <c r="R560" i="44"/>
  <c r="AD560" i="44" s="1"/>
  <c r="R561" i="44"/>
  <c r="R562" i="44"/>
  <c r="AD562" i="44" s="1"/>
  <c r="R563" i="44"/>
  <c r="U563" i="44" s="1"/>
  <c r="R564" i="44"/>
  <c r="AD564" i="44" s="1"/>
  <c r="R565" i="44"/>
  <c r="W565" i="44" s="1"/>
  <c r="AB565" i="44" s="1"/>
  <c r="R500" i="44"/>
  <c r="U500" i="44" s="1"/>
  <c r="R501" i="44"/>
  <c r="AD501" i="44" s="1"/>
  <c r="R502" i="44"/>
  <c r="U502" i="44" s="1"/>
  <c r="R503" i="44"/>
  <c r="R504" i="44"/>
  <c r="U504" i="44" s="1"/>
  <c r="R505" i="44"/>
  <c r="R506" i="44"/>
  <c r="U506" i="44" s="1"/>
  <c r="R507" i="44"/>
  <c r="R508" i="44"/>
  <c r="U508" i="44" s="1"/>
  <c r="R509" i="44"/>
  <c r="AD509" i="44" s="1"/>
  <c r="R510" i="44"/>
  <c r="U510" i="44" s="1"/>
  <c r="R511" i="44"/>
  <c r="R512" i="44"/>
  <c r="U512" i="44" s="1"/>
  <c r="R513" i="44"/>
  <c r="R514" i="44"/>
  <c r="U514" i="44" s="1"/>
  <c r="R515" i="44"/>
  <c r="R516" i="44"/>
  <c r="U516" i="44" s="1"/>
  <c r="R517" i="44"/>
  <c r="AD517" i="44" s="1"/>
  <c r="R518" i="44"/>
  <c r="U518" i="44" s="1"/>
  <c r="R519" i="44"/>
  <c r="R520" i="44"/>
  <c r="U520" i="44" s="1"/>
  <c r="G574" i="44"/>
  <c r="I574" i="44"/>
  <c r="K574" i="44"/>
  <c r="M574" i="44"/>
  <c r="O574" i="44"/>
  <c r="Q574" i="44"/>
  <c r="R522" i="44"/>
  <c r="R523" i="44"/>
  <c r="U523" i="44" s="1"/>
  <c r="R524" i="44"/>
  <c r="R525" i="44"/>
  <c r="U525" i="44" s="1"/>
  <c r="R526" i="44"/>
  <c r="R527" i="44"/>
  <c r="U527" i="44" s="1"/>
  <c r="R528" i="44"/>
  <c r="U528" i="44" s="1"/>
  <c r="R529" i="44"/>
  <c r="U529" i="44" s="1"/>
  <c r="R530" i="44"/>
  <c r="R531" i="44"/>
  <c r="U531" i="44" s="1"/>
  <c r="R532" i="44"/>
  <c r="R533" i="44"/>
  <c r="U533" i="44" s="1"/>
  <c r="R534" i="44"/>
  <c r="R535" i="44"/>
  <c r="U535" i="44" s="1"/>
  <c r="R536" i="44"/>
  <c r="W536" i="44" s="1"/>
  <c r="R537" i="44"/>
  <c r="U537" i="44" s="1"/>
  <c r="R538" i="44"/>
  <c r="R539" i="44"/>
  <c r="U539" i="44" s="1"/>
  <c r="R540" i="44"/>
  <c r="R541" i="44"/>
  <c r="U541" i="44" s="1"/>
  <c r="R542" i="44"/>
  <c r="R543" i="44"/>
  <c r="U543" i="44" s="1"/>
  <c r="R544" i="44"/>
  <c r="U544" i="44" s="1"/>
  <c r="R545" i="44"/>
  <c r="U545" i="44" s="1"/>
  <c r="R546" i="44"/>
  <c r="R547" i="44"/>
  <c r="W547" i="44" s="1"/>
  <c r="AB547" i="44" s="1"/>
  <c r="F616" i="44"/>
  <c r="H616" i="44"/>
  <c r="J616" i="44"/>
  <c r="L616" i="44"/>
  <c r="N616" i="44"/>
  <c r="P616" i="44"/>
  <c r="R582" i="44"/>
  <c r="R583" i="44"/>
  <c r="AD583" i="44" s="1"/>
  <c r="R584" i="44"/>
  <c r="Y584" i="44" s="1"/>
  <c r="R586" i="44"/>
  <c r="Z586" i="44" s="1"/>
  <c r="R588" i="44"/>
  <c r="R603" i="44"/>
  <c r="U603" i="44" s="1"/>
  <c r="R604" i="44"/>
  <c r="AD604" i="44" s="1"/>
  <c r="R605" i="44"/>
  <c r="U605" i="44" s="1"/>
  <c r="R606" i="44"/>
  <c r="R607" i="44"/>
  <c r="W607" i="44" s="1"/>
  <c r="AB607" i="44" s="1"/>
  <c r="R566" i="44"/>
  <c r="W566" i="44" s="1"/>
  <c r="AB566" i="44" s="1"/>
  <c r="R567" i="44"/>
  <c r="W567" i="44" s="1"/>
  <c r="AB567" i="44" s="1"/>
  <c r="R568" i="44"/>
  <c r="W568" i="44" s="1"/>
  <c r="AB568" i="44" s="1"/>
  <c r="R569" i="44"/>
  <c r="W569" i="44" s="1"/>
  <c r="AB569" i="44" s="1"/>
  <c r="R570" i="44"/>
  <c r="W570" i="44" s="1"/>
  <c r="AB570" i="44" s="1"/>
  <c r="R571" i="44"/>
  <c r="W571" i="44" s="1"/>
  <c r="AB571" i="44" s="1"/>
  <c r="R572" i="44"/>
  <c r="W572" i="44" s="1"/>
  <c r="AB572" i="44" s="1"/>
  <c r="AD76" i="44"/>
  <c r="T76" i="44"/>
  <c r="AD77" i="44"/>
  <c r="T77" i="44"/>
  <c r="AD78" i="44"/>
  <c r="T78" i="44"/>
  <c r="AD79" i="44"/>
  <c r="T79" i="44"/>
  <c r="E94" i="44"/>
  <c r="E98" i="44" s="1"/>
  <c r="R82" i="44"/>
  <c r="AB85" i="44"/>
  <c r="W85" i="44"/>
  <c r="AB86" i="44"/>
  <c r="W86" i="44"/>
  <c r="AB87" i="44"/>
  <c r="W87" i="44"/>
  <c r="AB88" i="44"/>
  <c r="W88" i="44"/>
  <c r="W89" i="44"/>
  <c r="AB89" i="44"/>
  <c r="R231" i="44"/>
  <c r="E233" i="44"/>
  <c r="AC232" i="44"/>
  <c r="V232" i="44"/>
  <c r="R317" i="44"/>
  <c r="E321" i="44"/>
  <c r="AC318" i="44"/>
  <c r="V318" i="44"/>
  <c r="AC319" i="44"/>
  <c r="V319" i="44"/>
  <c r="AC320" i="44"/>
  <c r="V320" i="44"/>
  <c r="Y11" i="44"/>
  <c r="Z11" i="44"/>
  <c r="W11" i="44"/>
  <c r="Y13" i="44"/>
  <c r="Z13" i="44"/>
  <c r="W13" i="44"/>
  <c r="AB15" i="44"/>
  <c r="W15" i="44"/>
  <c r="E24" i="44"/>
  <c r="R18" i="44"/>
  <c r="E44" i="44"/>
  <c r="R37" i="44"/>
  <c r="T38" i="44"/>
  <c r="AB38" i="44"/>
  <c r="W39" i="44"/>
  <c r="AB39" i="44"/>
  <c r="W40" i="44"/>
  <c r="AB40" i="44"/>
  <c r="W41" i="44"/>
  <c r="AB41" i="44"/>
  <c r="W42" i="44"/>
  <c r="AB42" i="44"/>
  <c r="W43" i="44"/>
  <c r="AB43" i="44"/>
  <c r="E57" i="44"/>
  <c r="R46" i="44"/>
  <c r="T47" i="44"/>
  <c r="AD47" i="44"/>
  <c r="T48" i="44"/>
  <c r="AD48" i="44"/>
  <c r="T49" i="44"/>
  <c r="AD49" i="44"/>
  <c r="T50" i="44"/>
  <c r="AD50" i="44"/>
  <c r="T51" i="44"/>
  <c r="AD51" i="44"/>
  <c r="T52" i="44"/>
  <c r="AD52" i="44"/>
  <c r="T53" i="44"/>
  <c r="AD53" i="44"/>
  <c r="T54" i="44"/>
  <c r="AD54" i="44"/>
  <c r="T55" i="44"/>
  <c r="AD55" i="44"/>
  <c r="T56" i="44"/>
  <c r="AD56" i="44"/>
  <c r="E61" i="44"/>
  <c r="R59" i="44"/>
  <c r="T60" i="44"/>
  <c r="AD60" i="44"/>
  <c r="E80" i="44"/>
  <c r="R63" i="44"/>
  <c r="T64" i="44"/>
  <c r="AD64" i="44"/>
  <c r="T65" i="44"/>
  <c r="AD65" i="44"/>
  <c r="T66" i="44"/>
  <c r="AD66" i="44"/>
  <c r="T67" i="44"/>
  <c r="AD67" i="44"/>
  <c r="T68" i="44"/>
  <c r="AD68" i="44"/>
  <c r="T69" i="44"/>
  <c r="AD69" i="44"/>
  <c r="T70" i="44"/>
  <c r="AD70" i="44"/>
  <c r="T71" i="44"/>
  <c r="AD71" i="44"/>
  <c r="T72" i="44"/>
  <c r="AD72" i="44"/>
  <c r="T73" i="44"/>
  <c r="AD73" i="44"/>
  <c r="T74" i="44"/>
  <c r="AD74" i="44"/>
  <c r="AD185" i="44"/>
  <c r="T185" i="44"/>
  <c r="AD186" i="44"/>
  <c r="T186" i="44"/>
  <c r="AD192" i="44"/>
  <c r="T192" i="44"/>
  <c r="AD193" i="44"/>
  <c r="T193" i="44"/>
  <c r="AB199" i="44"/>
  <c r="W199" i="44"/>
  <c r="AB200" i="44"/>
  <c r="W200" i="44"/>
  <c r="AB201" i="44"/>
  <c r="W201" i="44"/>
  <c r="AB202" i="44"/>
  <c r="W202" i="44"/>
  <c r="AB203" i="44"/>
  <c r="W203" i="44"/>
  <c r="AB204" i="44"/>
  <c r="W204" i="44"/>
  <c r="AB205" i="44"/>
  <c r="W205" i="44"/>
  <c r="AB206" i="44"/>
  <c r="W206" i="44"/>
  <c r="AB207" i="44"/>
  <c r="W207" i="44"/>
  <c r="AB208" i="44"/>
  <c r="W208" i="44"/>
  <c r="AB209" i="44"/>
  <c r="W209" i="44"/>
  <c r="R211" i="44"/>
  <c r="E229" i="44"/>
  <c r="AC212" i="44"/>
  <c r="V212" i="44"/>
  <c r="AC213" i="44"/>
  <c r="V213" i="44"/>
  <c r="AC214" i="44"/>
  <c r="V214" i="44"/>
  <c r="AC215" i="44"/>
  <c r="V215" i="44"/>
  <c r="AC216" i="44"/>
  <c r="V216" i="44"/>
  <c r="AC217" i="44"/>
  <c r="V217" i="44"/>
  <c r="AC218" i="44"/>
  <c r="V218" i="44"/>
  <c r="AC219" i="44"/>
  <c r="V219" i="44"/>
  <c r="AC220" i="44"/>
  <c r="V220" i="44"/>
  <c r="AC221" i="44"/>
  <c r="V221" i="44"/>
  <c r="AC222" i="44"/>
  <c r="V222" i="44"/>
  <c r="AC223" i="44"/>
  <c r="V223" i="44"/>
  <c r="AC224" i="44"/>
  <c r="V224" i="44"/>
  <c r="AC225" i="44"/>
  <c r="V225" i="44"/>
  <c r="AC226" i="44"/>
  <c r="V226" i="44"/>
  <c r="AC227" i="44"/>
  <c r="V227" i="44"/>
  <c r="AC228" i="44"/>
  <c r="V228" i="44"/>
  <c r="R235" i="44"/>
  <c r="E315" i="44"/>
  <c r="AD236" i="44"/>
  <c r="T236" i="44"/>
  <c r="AD237" i="44"/>
  <c r="T237" i="44"/>
  <c r="AD238" i="44"/>
  <c r="T238" i="44"/>
  <c r="AD239" i="44"/>
  <c r="T239" i="44"/>
  <c r="AD240" i="44"/>
  <c r="T240" i="44"/>
  <c r="AD241" i="44"/>
  <c r="T241" i="44"/>
  <c r="AD242" i="44"/>
  <c r="T242" i="44"/>
  <c r="AD243" i="44"/>
  <c r="T243" i="44"/>
  <c r="AD244" i="44"/>
  <c r="T244" i="44"/>
  <c r="AD245" i="44"/>
  <c r="T245" i="44"/>
  <c r="AD246" i="44"/>
  <c r="T246" i="44"/>
  <c r="AD247" i="44"/>
  <c r="T247" i="44"/>
  <c r="AD248" i="44"/>
  <c r="T248" i="44"/>
  <c r="AD249" i="44"/>
  <c r="T249" i="44"/>
  <c r="AD250" i="44"/>
  <c r="T250" i="44"/>
  <c r="AB251" i="44"/>
  <c r="W251" i="44"/>
  <c r="AB252" i="44"/>
  <c r="W252" i="44"/>
  <c r="AB253" i="44"/>
  <c r="W253" i="44"/>
  <c r="AB254" i="44"/>
  <c r="W254" i="44"/>
  <c r="AB255" i="44"/>
  <c r="W255" i="44"/>
  <c r="AD278" i="44"/>
  <c r="T278" i="44"/>
  <c r="AD279" i="44"/>
  <c r="T279" i="44"/>
  <c r="AB280" i="44"/>
  <c r="W280" i="44"/>
  <c r="AB281" i="44"/>
  <c r="W281" i="44"/>
  <c r="AB282" i="44"/>
  <c r="W282" i="44"/>
  <c r="AB283" i="44"/>
  <c r="W283" i="44"/>
  <c r="AB284" i="44"/>
  <c r="W284" i="44"/>
  <c r="AD287" i="44"/>
  <c r="T287" i="44"/>
  <c r="AD288" i="44"/>
  <c r="T288" i="44"/>
  <c r="AD289" i="44"/>
  <c r="T289" i="44"/>
  <c r="AD290" i="44"/>
  <c r="T290" i="44"/>
  <c r="AD291" i="44"/>
  <c r="T291" i="44"/>
  <c r="AD292" i="44"/>
  <c r="T292" i="44"/>
  <c r="AD293" i="44"/>
  <c r="T293" i="44"/>
  <c r="AD294" i="44"/>
  <c r="T294" i="44"/>
  <c r="AD295" i="44"/>
  <c r="T295" i="44"/>
  <c r="AD296" i="44"/>
  <c r="T296" i="44"/>
  <c r="AD297" i="44"/>
  <c r="T297" i="44"/>
  <c r="AB298" i="44"/>
  <c r="W298" i="44"/>
  <c r="AB299" i="44"/>
  <c r="W299" i="44"/>
  <c r="AB300" i="44"/>
  <c r="W300" i="44"/>
  <c r="AB301" i="44"/>
  <c r="W301" i="44"/>
  <c r="AB302" i="44"/>
  <c r="W302" i="44"/>
  <c r="AB303" i="44"/>
  <c r="W303" i="44"/>
  <c r="AB304" i="44"/>
  <c r="W304" i="44"/>
  <c r="AB305" i="44"/>
  <c r="W305" i="44"/>
  <c r="AB306" i="44"/>
  <c r="W306" i="44"/>
  <c r="AB307" i="44"/>
  <c r="W307" i="44"/>
  <c r="AB308" i="44"/>
  <c r="W308" i="44"/>
  <c r="AB309" i="44"/>
  <c r="W309" i="44"/>
  <c r="AB310" i="44"/>
  <c r="W310" i="44"/>
  <c r="AB311" i="44"/>
  <c r="W311" i="44"/>
  <c r="AB312" i="44"/>
  <c r="W312" i="44"/>
  <c r="AB313" i="44"/>
  <c r="W313" i="44"/>
  <c r="AB314" i="44"/>
  <c r="W314" i="44"/>
  <c r="AC323" i="44"/>
  <c r="V323" i="44"/>
  <c r="AC324" i="44"/>
  <c r="V324" i="44"/>
  <c r="E342" i="44"/>
  <c r="R326" i="44"/>
  <c r="AC327" i="44"/>
  <c r="V327" i="44"/>
  <c r="AC328" i="44"/>
  <c r="V328" i="44"/>
  <c r="AC329" i="44"/>
  <c r="V329" i="44"/>
  <c r="AC330" i="44"/>
  <c r="V330" i="44"/>
  <c r="AC331" i="44"/>
  <c r="V331" i="44"/>
  <c r="AC332" i="44"/>
  <c r="V332" i="44"/>
  <c r="AC333" i="44"/>
  <c r="V333" i="44"/>
  <c r="AC334" i="44"/>
  <c r="V334" i="44"/>
  <c r="AC335" i="44"/>
  <c r="V335" i="44"/>
  <c r="AC336" i="44"/>
  <c r="V336" i="44"/>
  <c r="V337" i="44"/>
  <c r="AC337" i="44"/>
  <c r="E16" i="44"/>
  <c r="R10" i="44"/>
  <c r="Z12" i="44"/>
  <c r="W12" i="44"/>
  <c r="Y12" i="44"/>
  <c r="W14" i="44"/>
  <c r="R26" i="44"/>
  <c r="R28" i="44" s="1"/>
  <c r="E28" i="44"/>
  <c r="W90" i="44"/>
  <c r="W91" i="44"/>
  <c r="W92" i="44"/>
  <c r="AB92" i="44"/>
  <c r="W93" i="44"/>
  <c r="R96" i="44"/>
  <c r="E119" i="44"/>
  <c r="R100" i="44"/>
  <c r="T102" i="44"/>
  <c r="T103" i="44"/>
  <c r="AD103" i="44"/>
  <c r="T104" i="44"/>
  <c r="T106" i="44"/>
  <c r="T107" i="44"/>
  <c r="AD107" i="44"/>
  <c r="T108" i="44"/>
  <c r="AD109" i="44"/>
  <c r="T110" i="44"/>
  <c r="T111" i="44"/>
  <c r="AD111" i="44"/>
  <c r="T112" i="44"/>
  <c r="T114" i="44"/>
  <c r="T115" i="44"/>
  <c r="AD115" i="44"/>
  <c r="T116" i="44"/>
  <c r="T118" i="44"/>
  <c r="E148" i="44"/>
  <c r="R123" i="44"/>
  <c r="AD124" i="44"/>
  <c r="T125" i="44"/>
  <c r="T126" i="44"/>
  <c r="AD126" i="44"/>
  <c r="T127" i="44"/>
  <c r="T129" i="44"/>
  <c r="T130" i="44"/>
  <c r="AD130" i="44"/>
  <c r="T133" i="44"/>
  <c r="T134" i="44"/>
  <c r="AD134" i="44"/>
  <c r="T135" i="44"/>
  <c r="T137" i="44"/>
  <c r="T138" i="44"/>
  <c r="AD138" i="44"/>
  <c r="AD140" i="44"/>
  <c r="T141" i="44"/>
  <c r="T142" i="44"/>
  <c r="AD142" i="44"/>
  <c r="T143" i="44"/>
  <c r="T145" i="44"/>
  <c r="T146" i="44"/>
  <c r="AD146" i="44"/>
  <c r="E167" i="44"/>
  <c r="R150" i="44"/>
  <c r="T151" i="44"/>
  <c r="AD151" i="44"/>
  <c r="T152" i="44"/>
  <c r="T154" i="44"/>
  <c r="T155" i="44"/>
  <c r="AD155" i="44"/>
  <c r="T156" i="44"/>
  <c r="T157" i="44"/>
  <c r="T158" i="44"/>
  <c r="T159" i="44"/>
  <c r="AD159" i="44"/>
  <c r="T160" i="44"/>
  <c r="T162" i="44"/>
  <c r="T163" i="44"/>
  <c r="AD163" i="44"/>
  <c r="T164" i="44"/>
  <c r="T165" i="44"/>
  <c r="T166" i="44"/>
  <c r="E179" i="44"/>
  <c r="R169" i="44"/>
  <c r="T171" i="44"/>
  <c r="T172" i="44"/>
  <c r="AD172" i="44"/>
  <c r="T173" i="44"/>
  <c r="AD174" i="44"/>
  <c r="T175" i="44"/>
  <c r="T176" i="44"/>
  <c r="AD176" i="44"/>
  <c r="T177" i="44"/>
  <c r="Z183" i="44"/>
  <c r="Y183" i="44"/>
  <c r="R471" i="44"/>
  <c r="E477" i="44"/>
  <c r="AD472" i="44"/>
  <c r="U472" i="44"/>
  <c r="AD474" i="44"/>
  <c r="U474" i="44"/>
  <c r="AD476" i="44"/>
  <c r="U476" i="44"/>
  <c r="AD482" i="44"/>
  <c r="U482" i="44"/>
  <c r="U483" i="44"/>
  <c r="AD484" i="44"/>
  <c r="U484" i="44"/>
  <c r="AD486" i="44"/>
  <c r="U486" i="44"/>
  <c r="AD488" i="44"/>
  <c r="U488" i="44"/>
  <c r="AD490" i="44"/>
  <c r="U490" i="44"/>
  <c r="AD492" i="44"/>
  <c r="U492" i="44"/>
  <c r="AD494" i="44"/>
  <c r="U494" i="44"/>
  <c r="AD496" i="44"/>
  <c r="U496" i="44"/>
  <c r="AD498" i="44"/>
  <c r="U498" i="44"/>
  <c r="AD499" i="44"/>
  <c r="V338" i="44"/>
  <c r="AC338" i="44"/>
  <c r="V340" i="44"/>
  <c r="AC340" i="44"/>
  <c r="E347" i="44"/>
  <c r="R344" i="44"/>
  <c r="V345" i="44"/>
  <c r="AC345" i="44"/>
  <c r="E365" i="44"/>
  <c r="R349" i="44"/>
  <c r="V350" i="44"/>
  <c r="AC350" i="44"/>
  <c r="V352" i="44"/>
  <c r="AC352" i="44"/>
  <c r="V354" i="44"/>
  <c r="AC354" i="44"/>
  <c r="V356" i="44"/>
  <c r="AC356" i="44"/>
  <c r="V358" i="44"/>
  <c r="AC358" i="44"/>
  <c r="AC359" i="44"/>
  <c r="V360" i="44"/>
  <c r="AC360" i="44"/>
  <c r="V362" i="44"/>
  <c r="AC362" i="44"/>
  <c r="V364" i="44"/>
  <c r="AC364" i="44"/>
  <c r="E388" i="44"/>
  <c r="R367" i="44"/>
  <c r="V369" i="44"/>
  <c r="AC369" i="44"/>
  <c r="AC370" i="44"/>
  <c r="V371" i="44"/>
  <c r="AC371" i="44"/>
  <c r="V373" i="44"/>
  <c r="AC373" i="44"/>
  <c r="AC374" i="44"/>
  <c r="V375" i="44"/>
  <c r="AC375" i="44"/>
  <c r="V377" i="44"/>
  <c r="AC377" i="44"/>
  <c r="AC378" i="44"/>
  <c r="V379" i="44"/>
  <c r="AC379" i="44"/>
  <c r="V381" i="44"/>
  <c r="AC381" i="44"/>
  <c r="AC382" i="44"/>
  <c r="V383" i="44"/>
  <c r="AC383" i="44"/>
  <c r="V385" i="44"/>
  <c r="AC385" i="44"/>
  <c r="AC386" i="44"/>
  <c r="V387" i="44"/>
  <c r="AC387" i="44"/>
  <c r="E401" i="44"/>
  <c r="R391" i="44"/>
  <c r="AC392" i="44"/>
  <c r="V393" i="44"/>
  <c r="AC393" i="44"/>
  <c r="AC394" i="44"/>
  <c r="V395" i="44"/>
  <c r="AC395" i="44"/>
  <c r="AC396" i="44"/>
  <c r="V397" i="44"/>
  <c r="AC397" i="44"/>
  <c r="V399" i="44"/>
  <c r="AC399" i="44"/>
  <c r="AC400" i="44"/>
  <c r="E404" i="44"/>
  <c r="R403" i="44"/>
  <c r="E416" i="44"/>
  <c r="R409" i="44"/>
  <c r="V412" i="44"/>
  <c r="AC412" i="44"/>
  <c r="AC413" i="44"/>
  <c r="V414" i="44"/>
  <c r="AC414" i="44"/>
  <c r="AC415" i="44"/>
  <c r="E437" i="44"/>
  <c r="R418" i="44"/>
  <c r="V419" i="44"/>
  <c r="AC419" i="44"/>
  <c r="V421" i="44"/>
  <c r="AC421" i="44"/>
  <c r="AC422" i="44"/>
  <c r="V423" i="44"/>
  <c r="AC423" i="44"/>
  <c r="V425" i="44"/>
  <c r="AC425" i="44"/>
  <c r="AC426" i="44"/>
  <c r="V427" i="44"/>
  <c r="AC427" i="44"/>
  <c r="V429" i="44"/>
  <c r="AC429" i="44"/>
  <c r="AC430" i="44"/>
  <c r="V431" i="44"/>
  <c r="AC431" i="44"/>
  <c r="V433" i="44"/>
  <c r="AC433" i="44"/>
  <c r="AC434" i="44"/>
  <c r="V435" i="44"/>
  <c r="AC435" i="44"/>
  <c r="R459" i="44"/>
  <c r="E469" i="44"/>
  <c r="E479" i="44" s="1"/>
  <c r="AB460" i="44"/>
  <c r="W460" i="44"/>
  <c r="AB461" i="44"/>
  <c r="W461" i="44"/>
  <c r="AB462" i="44"/>
  <c r="W462" i="44"/>
  <c r="AB463" i="44"/>
  <c r="W463" i="44"/>
  <c r="AB464" i="44"/>
  <c r="W464" i="44"/>
  <c r="AB465" i="44"/>
  <c r="W465" i="44"/>
  <c r="AB466" i="44"/>
  <c r="W466" i="44"/>
  <c r="AB467" i="44"/>
  <c r="W467" i="44"/>
  <c r="AB468" i="44"/>
  <c r="W468" i="44"/>
  <c r="V436" i="44"/>
  <c r="AC436" i="44"/>
  <c r="R439" i="44"/>
  <c r="V440" i="44"/>
  <c r="AC440" i="44"/>
  <c r="U443" i="44"/>
  <c r="AD443" i="44"/>
  <c r="AD444" i="44"/>
  <c r="U445" i="44"/>
  <c r="AD445" i="44"/>
  <c r="AD446" i="44"/>
  <c r="U447" i="44"/>
  <c r="AD448" i="44"/>
  <c r="U449" i="44"/>
  <c r="AD449" i="44"/>
  <c r="U451" i="44"/>
  <c r="AD451" i="44"/>
  <c r="AD452" i="44"/>
  <c r="U453" i="44"/>
  <c r="AD453" i="44"/>
  <c r="AD454" i="44"/>
  <c r="U455" i="44"/>
  <c r="AD456" i="44"/>
  <c r="U457" i="44"/>
  <c r="AD457" i="44"/>
  <c r="AD553" i="44"/>
  <c r="U553" i="44"/>
  <c r="U554" i="44"/>
  <c r="AB555" i="44"/>
  <c r="U556" i="44"/>
  <c r="AD557" i="44"/>
  <c r="U557" i="44"/>
  <c r="AD559" i="44"/>
  <c r="U559" i="44"/>
  <c r="U560" i="44"/>
  <c r="AD561" i="44"/>
  <c r="U561" i="44"/>
  <c r="U562" i="44"/>
  <c r="AD563" i="44"/>
  <c r="U564" i="44"/>
  <c r="AD500" i="44"/>
  <c r="U501" i="44"/>
  <c r="AD502" i="44"/>
  <c r="U503" i="44"/>
  <c r="AD503" i="44"/>
  <c r="U505" i="44"/>
  <c r="AD505" i="44"/>
  <c r="AD506" i="44"/>
  <c r="U507" i="44"/>
  <c r="AD507" i="44"/>
  <c r="AD508" i="44"/>
  <c r="U509" i="44"/>
  <c r="AD510" i="44"/>
  <c r="U511" i="44"/>
  <c r="AD511" i="44"/>
  <c r="U513" i="44"/>
  <c r="AD513" i="44"/>
  <c r="AD514" i="44"/>
  <c r="U515" i="44"/>
  <c r="AD515" i="44"/>
  <c r="AD516" i="44"/>
  <c r="U517" i="44"/>
  <c r="AD518" i="44"/>
  <c r="U519" i="44"/>
  <c r="AD519" i="44"/>
  <c r="E574" i="44"/>
  <c r="R521" i="44"/>
  <c r="U522" i="44"/>
  <c r="AD522" i="44"/>
  <c r="U524" i="44"/>
  <c r="AD524" i="44"/>
  <c r="AD525" i="44"/>
  <c r="U526" i="44"/>
  <c r="AD526" i="44"/>
  <c r="AD529" i="44"/>
  <c r="U530" i="44"/>
  <c r="AD530" i="44"/>
  <c r="U532" i="44"/>
  <c r="AD532" i="44"/>
  <c r="AD533" i="44"/>
  <c r="U534" i="44"/>
  <c r="AD534" i="44"/>
  <c r="AD537" i="44"/>
  <c r="U538" i="44"/>
  <c r="AD538" i="44"/>
  <c r="U540" i="44"/>
  <c r="AD540" i="44"/>
  <c r="AD541" i="44"/>
  <c r="U542" i="44"/>
  <c r="AD542" i="44"/>
  <c r="AD545" i="44"/>
  <c r="U546" i="44"/>
  <c r="AD546" i="44"/>
  <c r="AD582" i="44"/>
  <c r="U582" i="44"/>
  <c r="W584" i="44"/>
  <c r="Y586" i="44"/>
  <c r="W586" i="44"/>
  <c r="Y588" i="44"/>
  <c r="Z588" i="44"/>
  <c r="W588" i="44"/>
  <c r="U604" i="44"/>
  <c r="AD605" i="44"/>
  <c r="AD606" i="44"/>
  <c r="U606" i="44"/>
  <c r="R573" i="44"/>
  <c r="U573" i="44" s="1"/>
  <c r="AD573" i="44" s="1"/>
  <c r="E616" i="44"/>
  <c r="R576" i="44"/>
  <c r="G616" i="44"/>
  <c r="I616" i="44"/>
  <c r="K616" i="44"/>
  <c r="M616" i="44"/>
  <c r="O616" i="44"/>
  <c r="Q616" i="44"/>
  <c r="R577" i="44"/>
  <c r="R578" i="44"/>
  <c r="R579" i="44"/>
  <c r="R580" i="44"/>
  <c r="R581" i="44"/>
  <c r="R585" i="44"/>
  <c r="R587" i="44"/>
  <c r="R589" i="44"/>
  <c r="R590" i="44"/>
  <c r="R591" i="44"/>
  <c r="R592" i="44"/>
  <c r="R593" i="44"/>
  <c r="R594" i="44"/>
  <c r="R595" i="44"/>
  <c r="W595" i="44" s="1"/>
  <c r="AB595" i="44" s="1"/>
  <c r="R596" i="44"/>
  <c r="W596" i="44" s="1"/>
  <c r="AB596" i="44" s="1"/>
  <c r="R597" i="44"/>
  <c r="R598" i="44"/>
  <c r="R599" i="44"/>
  <c r="R600" i="44"/>
  <c r="R601" i="44"/>
  <c r="W601" i="44" s="1"/>
  <c r="AB601" i="44" s="1"/>
  <c r="R602" i="44"/>
  <c r="W602" i="44" s="1"/>
  <c r="AB602" i="44" s="1"/>
  <c r="R608" i="44"/>
  <c r="W608" i="44" s="1"/>
  <c r="AB608" i="44" s="1"/>
  <c r="R609" i="44"/>
  <c r="W609" i="44" s="1"/>
  <c r="AB609" i="44" s="1"/>
  <c r="R610" i="44"/>
  <c r="W610" i="44" s="1"/>
  <c r="AB610" i="44" s="1"/>
  <c r="R611" i="44"/>
  <c r="W611" i="44" s="1"/>
  <c r="AB611" i="44" s="1"/>
  <c r="R612" i="44"/>
  <c r="W612" i="44" s="1"/>
  <c r="AB612" i="44" s="1"/>
  <c r="R613" i="44"/>
  <c r="W613" i="44" s="1"/>
  <c r="AB613" i="44" s="1"/>
  <c r="R614" i="44"/>
  <c r="W614" i="44" s="1"/>
  <c r="AB614" i="44" s="1"/>
  <c r="R615" i="44"/>
  <c r="F643" i="44"/>
  <c r="H643" i="44"/>
  <c r="J643" i="44"/>
  <c r="L643" i="44"/>
  <c r="N643" i="44"/>
  <c r="P643" i="44"/>
  <c r="R622" i="44"/>
  <c r="W622" i="44" s="1"/>
  <c r="AB622" i="44" s="1"/>
  <c r="R623" i="44"/>
  <c r="W623" i="44" s="1"/>
  <c r="AB623" i="44" s="1"/>
  <c r="R624" i="44"/>
  <c r="W624" i="44" s="1"/>
  <c r="AB624" i="44" s="1"/>
  <c r="R625" i="44"/>
  <c r="F713" i="44"/>
  <c r="H713" i="44"/>
  <c r="J713" i="44"/>
  <c r="L713" i="44"/>
  <c r="N713" i="44"/>
  <c r="P713" i="44"/>
  <c r="E643" i="44"/>
  <c r="R618" i="44"/>
  <c r="G643" i="44"/>
  <c r="I643" i="44"/>
  <c r="K643" i="44"/>
  <c r="M643" i="44"/>
  <c r="O643" i="44"/>
  <c r="Q643" i="44"/>
  <c r="R619" i="44"/>
  <c r="W619" i="44" s="1"/>
  <c r="AB619" i="44" s="1"/>
  <c r="R620" i="44"/>
  <c r="W620" i="44" s="1"/>
  <c r="AB620" i="44" s="1"/>
  <c r="R621" i="44"/>
  <c r="R626" i="44"/>
  <c r="R627" i="44"/>
  <c r="R628" i="44"/>
  <c r="R629" i="44"/>
  <c r="R630" i="44"/>
  <c r="R631" i="44"/>
  <c r="R632" i="44"/>
  <c r="R633" i="44"/>
  <c r="R634" i="44"/>
  <c r="R635" i="44"/>
  <c r="R636" i="44"/>
  <c r="R637" i="44"/>
  <c r="R638" i="44"/>
  <c r="R639" i="44"/>
  <c r="R640" i="44"/>
  <c r="R641" i="44"/>
  <c r="R642" i="44"/>
  <c r="E713" i="44"/>
  <c r="R645" i="44"/>
  <c r="G713" i="44"/>
  <c r="I713" i="44"/>
  <c r="K713" i="44"/>
  <c r="M713" i="44"/>
  <c r="O713" i="44"/>
  <c r="Q713" i="44"/>
  <c r="R646" i="44"/>
  <c r="R647" i="44"/>
  <c r="R648" i="44"/>
  <c r="R649" i="44"/>
  <c r="R650" i="44"/>
  <c r="R651" i="44"/>
  <c r="R652" i="44"/>
  <c r="R653" i="44"/>
  <c r="R654" i="44"/>
  <c r="R655" i="44"/>
  <c r="R656" i="44"/>
  <c r="R657" i="44"/>
  <c r="R658" i="44"/>
  <c r="R659" i="44"/>
  <c r="R660" i="44"/>
  <c r="R661" i="44"/>
  <c r="R662" i="44"/>
  <c r="R663" i="44"/>
  <c r="R664" i="44"/>
  <c r="R665" i="44"/>
  <c r="R666" i="44"/>
  <c r="R667" i="44"/>
  <c r="R668" i="44"/>
  <c r="R669" i="44"/>
  <c r="R670" i="44"/>
  <c r="R671" i="44"/>
  <c r="R672" i="44"/>
  <c r="R673" i="44"/>
  <c r="R674" i="44"/>
  <c r="R675" i="44"/>
  <c r="R676" i="44"/>
  <c r="R677" i="44"/>
  <c r="R678" i="44"/>
  <c r="R679" i="44"/>
  <c r="R680" i="44"/>
  <c r="R681" i="44"/>
  <c r="R682" i="44"/>
  <c r="R683" i="44"/>
  <c r="R684" i="44"/>
  <c r="R685" i="44"/>
  <c r="R686" i="44"/>
  <c r="E726" i="44"/>
  <c r="R715" i="44"/>
  <c r="I726" i="44"/>
  <c r="M726" i="44"/>
  <c r="Q726" i="44"/>
  <c r="R716" i="44"/>
  <c r="R687" i="44"/>
  <c r="R688" i="44"/>
  <c r="R689" i="44"/>
  <c r="R690" i="44"/>
  <c r="R691" i="44"/>
  <c r="R692" i="44"/>
  <c r="R693" i="44"/>
  <c r="R694" i="44"/>
  <c r="R695" i="44"/>
  <c r="R696" i="44"/>
  <c r="R697" i="44"/>
  <c r="R698" i="44"/>
  <c r="R699" i="44"/>
  <c r="R700" i="44"/>
  <c r="R701" i="44"/>
  <c r="R702" i="44"/>
  <c r="R703" i="44"/>
  <c r="R704" i="44"/>
  <c r="R705" i="44"/>
  <c r="R706" i="44"/>
  <c r="R707" i="44"/>
  <c r="R708" i="44"/>
  <c r="R709" i="44"/>
  <c r="R710" i="44"/>
  <c r="R711" i="44"/>
  <c r="R712" i="44"/>
  <c r="G726" i="44"/>
  <c r="K726" i="44"/>
  <c r="K728" i="44" s="1"/>
  <c r="O726" i="44"/>
  <c r="F726" i="44"/>
  <c r="H726" i="44"/>
  <c r="J726" i="44"/>
  <c r="L726" i="44"/>
  <c r="N726" i="44"/>
  <c r="P726" i="44"/>
  <c r="R717" i="44"/>
  <c r="R718" i="44"/>
  <c r="R719" i="44"/>
  <c r="R720" i="44"/>
  <c r="R721" i="44"/>
  <c r="R722" i="44"/>
  <c r="R723" i="44"/>
  <c r="R724" i="44"/>
  <c r="R725" i="44"/>
  <c r="I32" i="43"/>
  <c r="M32" i="43"/>
  <c r="Q32" i="43"/>
  <c r="F57" i="43"/>
  <c r="H57" i="43"/>
  <c r="J57" i="43"/>
  <c r="L57" i="43"/>
  <c r="N57" i="43"/>
  <c r="P57" i="43"/>
  <c r="F61" i="43"/>
  <c r="H61" i="43"/>
  <c r="J61" i="43"/>
  <c r="L61" i="43"/>
  <c r="N61" i="43"/>
  <c r="P61" i="43"/>
  <c r="F80" i="43"/>
  <c r="H80" i="43"/>
  <c r="J80" i="43"/>
  <c r="L80" i="43"/>
  <c r="N80" i="43"/>
  <c r="N98" i="43" s="1"/>
  <c r="P80" i="43"/>
  <c r="R74" i="43"/>
  <c r="AD74" i="43" s="1"/>
  <c r="R75" i="43"/>
  <c r="T75" i="43" s="1"/>
  <c r="H94" i="43"/>
  <c r="H98" i="43" s="1"/>
  <c r="H121" i="43" s="1"/>
  <c r="L94" i="43"/>
  <c r="L98" i="43" s="1"/>
  <c r="P94" i="43"/>
  <c r="R83" i="43"/>
  <c r="T83" i="43" s="1"/>
  <c r="R76" i="43"/>
  <c r="T76" i="43" s="1"/>
  <c r="R77" i="43"/>
  <c r="T77" i="43" s="1"/>
  <c r="R78" i="43"/>
  <c r="T78" i="43" s="1"/>
  <c r="R79" i="43"/>
  <c r="G94" i="43"/>
  <c r="G98" i="43" s="1"/>
  <c r="G121" i="43" s="1"/>
  <c r="I94" i="43"/>
  <c r="I98" i="43" s="1"/>
  <c r="K94" i="43"/>
  <c r="K98" i="43" s="1"/>
  <c r="M94" i="43"/>
  <c r="O94" i="43"/>
  <c r="O98" i="43" s="1"/>
  <c r="O121" i="43" s="1"/>
  <c r="Q94" i="43"/>
  <c r="R85" i="43"/>
  <c r="W85" i="43" s="1"/>
  <c r="R86" i="43"/>
  <c r="R87" i="43"/>
  <c r="AB87" i="43" s="1"/>
  <c r="R88" i="43"/>
  <c r="W88" i="43" s="1"/>
  <c r="R89" i="43"/>
  <c r="AB89" i="43" s="1"/>
  <c r="R90" i="43"/>
  <c r="R91" i="43"/>
  <c r="AB91" i="43" s="1"/>
  <c r="R92" i="43"/>
  <c r="AB92" i="43" s="1"/>
  <c r="R93" i="43"/>
  <c r="AB93" i="43" s="1"/>
  <c r="M98" i="43"/>
  <c r="Q98" i="43"/>
  <c r="G119" i="43"/>
  <c r="I119" i="43"/>
  <c r="K119" i="43"/>
  <c r="M119" i="43"/>
  <c r="O119" i="43"/>
  <c r="Q119" i="43"/>
  <c r="R101" i="43"/>
  <c r="AD101" i="43" s="1"/>
  <c r="R102" i="43"/>
  <c r="AD102" i="43" s="1"/>
  <c r="R103" i="43"/>
  <c r="R104" i="43"/>
  <c r="AD104" i="43" s="1"/>
  <c r="R105" i="43"/>
  <c r="T105" i="43" s="1"/>
  <c r="R106" i="43"/>
  <c r="AD106" i="43" s="1"/>
  <c r="R107" i="43"/>
  <c r="R108" i="43"/>
  <c r="AD108" i="43" s="1"/>
  <c r="R109" i="43"/>
  <c r="AD109" i="43" s="1"/>
  <c r="R110" i="43"/>
  <c r="AD110" i="43" s="1"/>
  <c r="R111" i="43"/>
  <c r="R112" i="43"/>
  <c r="AD112" i="43" s="1"/>
  <c r="R113" i="43"/>
  <c r="T113" i="43" s="1"/>
  <c r="R114" i="43"/>
  <c r="AD114" i="43" s="1"/>
  <c r="R115" i="43"/>
  <c r="R116" i="43"/>
  <c r="AD116" i="43" s="1"/>
  <c r="R117" i="43"/>
  <c r="AD117" i="43" s="1"/>
  <c r="R118" i="43"/>
  <c r="AD118" i="43" s="1"/>
  <c r="G148" i="43"/>
  <c r="I148" i="43"/>
  <c r="K148" i="43"/>
  <c r="M148" i="43"/>
  <c r="O148" i="43"/>
  <c r="Q148" i="43"/>
  <c r="R124" i="43"/>
  <c r="AD124" i="43" s="1"/>
  <c r="R125" i="43"/>
  <c r="AD125" i="43" s="1"/>
  <c r="R126" i="43"/>
  <c r="R127" i="43"/>
  <c r="AD127" i="43" s="1"/>
  <c r="R128" i="43"/>
  <c r="AD128" i="43" s="1"/>
  <c r="R129" i="43"/>
  <c r="AD129" i="43" s="1"/>
  <c r="R130" i="43"/>
  <c r="R131" i="43"/>
  <c r="AD131" i="43" s="1"/>
  <c r="R132" i="43"/>
  <c r="AD132" i="43" s="1"/>
  <c r="R133" i="43"/>
  <c r="AD133" i="43" s="1"/>
  <c r="R134" i="43"/>
  <c r="R135" i="43"/>
  <c r="AD135" i="43" s="1"/>
  <c r="R136" i="43"/>
  <c r="AD136" i="43" s="1"/>
  <c r="R137" i="43"/>
  <c r="AD137" i="43" s="1"/>
  <c r="R138" i="43"/>
  <c r="R139" i="43"/>
  <c r="AD139" i="43" s="1"/>
  <c r="R140" i="43"/>
  <c r="AD140" i="43" s="1"/>
  <c r="R141" i="43"/>
  <c r="AD141" i="43" s="1"/>
  <c r="R142" i="43"/>
  <c r="R143" i="43"/>
  <c r="AD143" i="43" s="1"/>
  <c r="R144" i="43"/>
  <c r="AD144" i="43" s="1"/>
  <c r="R145" i="43"/>
  <c r="AD145" i="43" s="1"/>
  <c r="R146" i="43"/>
  <c r="R147" i="43"/>
  <c r="AD147" i="43" s="1"/>
  <c r="G167" i="43"/>
  <c r="I167" i="43"/>
  <c r="K167" i="43"/>
  <c r="M167" i="43"/>
  <c r="O167" i="43"/>
  <c r="Q167" i="43"/>
  <c r="R151" i="43"/>
  <c r="R152" i="43"/>
  <c r="AD152" i="43" s="1"/>
  <c r="R153" i="43"/>
  <c r="T153" i="43" s="1"/>
  <c r="R154" i="43"/>
  <c r="AD154" i="43" s="1"/>
  <c r="R155" i="43"/>
  <c r="R156" i="43"/>
  <c r="AD156" i="43" s="1"/>
  <c r="R157" i="43"/>
  <c r="AD157" i="43" s="1"/>
  <c r="R158" i="43"/>
  <c r="AD158" i="43" s="1"/>
  <c r="R159" i="43"/>
  <c r="R160" i="43"/>
  <c r="AD160" i="43" s="1"/>
  <c r="R161" i="43"/>
  <c r="T161" i="43" s="1"/>
  <c r="R162" i="43"/>
  <c r="AD162" i="43" s="1"/>
  <c r="R163" i="43"/>
  <c r="R164" i="43"/>
  <c r="AD164" i="43" s="1"/>
  <c r="R165" i="43"/>
  <c r="AD165" i="43" s="1"/>
  <c r="R166" i="43"/>
  <c r="AD166" i="43" s="1"/>
  <c r="G179" i="43"/>
  <c r="I179" i="43"/>
  <c r="K179" i="43"/>
  <c r="M179" i="43"/>
  <c r="O179" i="43"/>
  <c r="Q179" i="43"/>
  <c r="R170" i="43"/>
  <c r="AD170" i="43" s="1"/>
  <c r="R171" i="43"/>
  <c r="AD171" i="43" s="1"/>
  <c r="R172" i="43"/>
  <c r="R173" i="43"/>
  <c r="AD173" i="43" s="1"/>
  <c r="R174" i="43"/>
  <c r="AD174" i="43" s="1"/>
  <c r="R175" i="43"/>
  <c r="AD175" i="43" s="1"/>
  <c r="R176" i="43"/>
  <c r="R177" i="43"/>
  <c r="AD177" i="43" s="1"/>
  <c r="R178" i="43"/>
  <c r="AD178" i="43" s="1"/>
  <c r="R181" i="43"/>
  <c r="W181" i="43" s="1"/>
  <c r="AB181" i="43" s="1"/>
  <c r="R182" i="43"/>
  <c r="W182" i="43" s="1"/>
  <c r="AB182" i="43" s="1"/>
  <c r="R183" i="43"/>
  <c r="Y183" i="43" s="1"/>
  <c r="F229" i="43"/>
  <c r="H229" i="43"/>
  <c r="J229" i="43"/>
  <c r="L229" i="43"/>
  <c r="N229" i="43"/>
  <c r="P229" i="43"/>
  <c r="F233" i="43"/>
  <c r="H233" i="43"/>
  <c r="J233" i="43"/>
  <c r="L233" i="43"/>
  <c r="N233" i="43"/>
  <c r="P233" i="43"/>
  <c r="F315" i="43"/>
  <c r="H315" i="43"/>
  <c r="J315" i="43"/>
  <c r="L315" i="43"/>
  <c r="N315" i="43"/>
  <c r="P315" i="43"/>
  <c r="F321" i="43"/>
  <c r="H321" i="43"/>
  <c r="J321" i="43"/>
  <c r="L321" i="43"/>
  <c r="N321" i="43"/>
  <c r="P321" i="43"/>
  <c r="F342" i="43"/>
  <c r="H342" i="43"/>
  <c r="J342" i="43"/>
  <c r="L342" i="43"/>
  <c r="N342" i="43"/>
  <c r="P342" i="43"/>
  <c r="Y11" i="43"/>
  <c r="Z11" i="43"/>
  <c r="W11" i="43"/>
  <c r="Y13" i="43"/>
  <c r="Z13" i="43"/>
  <c r="W13" i="43"/>
  <c r="AB15" i="43"/>
  <c r="W15" i="43"/>
  <c r="E24" i="43"/>
  <c r="R18" i="43"/>
  <c r="R37" i="43"/>
  <c r="E44" i="43"/>
  <c r="AB38" i="43"/>
  <c r="T38" i="43"/>
  <c r="AB39" i="43"/>
  <c r="W39" i="43"/>
  <c r="AB40" i="43"/>
  <c r="W40" i="43"/>
  <c r="AB41" i="43"/>
  <c r="W41" i="43"/>
  <c r="AB42" i="43"/>
  <c r="W42" i="43"/>
  <c r="AB43" i="43"/>
  <c r="W43" i="43"/>
  <c r="R46" i="43"/>
  <c r="E57" i="43"/>
  <c r="AD47" i="43"/>
  <c r="T47" i="43"/>
  <c r="AD48" i="43"/>
  <c r="T48" i="43"/>
  <c r="AD49" i="43"/>
  <c r="T49" i="43"/>
  <c r="AD50" i="43"/>
  <c r="T50" i="43"/>
  <c r="AD51" i="43"/>
  <c r="T51" i="43"/>
  <c r="AD52" i="43"/>
  <c r="T52" i="43"/>
  <c r="AD53" i="43"/>
  <c r="T53" i="43"/>
  <c r="AD54" i="43"/>
  <c r="T54" i="43"/>
  <c r="AD55" i="43"/>
  <c r="T55" i="43"/>
  <c r="AD56" i="43"/>
  <c r="T56" i="43"/>
  <c r="R59" i="43"/>
  <c r="E61" i="43"/>
  <c r="AD60" i="43"/>
  <c r="T60" i="43"/>
  <c r="E80" i="43"/>
  <c r="E98" i="43" s="1"/>
  <c r="R63" i="43"/>
  <c r="AD64" i="43"/>
  <c r="T64" i="43"/>
  <c r="AD65" i="43"/>
  <c r="T65" i="43"/>
  <c r="AD66" i="43"/>
  <c r="T66" i="43"/>
  <c r="AD67" i="43"/>
  <c r="T67" i="43"/>
  <c r="AD68" i="43"/>
  <c r="T68" i="43"/>
  <c r="AD69" i="43"/>
  <c r="T69" i="43"/>
  <c r="AD70" i="43"/>
  <c r="T70" i="43"/>
  <c r="AD71" i="43"/>
  <c r="T71" i="43"/>
  <c r="AD72" i="43"/>
  <c r="T72" i="43"/>
  <c r="AD73" i="43"/>
  <c r="T73" i="43"/>
  <c r="E16" i="43"/>
  <c r="R10" i="43"/>
  <c r="Z12" i="43"/>
  <c r="W12" i="43"/>
  <c r="Y12" i="43"/>
  <c r="Z14" i="43"/>
  <c r="W14" i="43"/>
  <c r="Y14" i="43"/>
  <c r="E28" i="43"/>
  <c r="E30" i="43" s="1"/>
  <c r="R26" i="43"/>
  <c r="R28" i="43" s="1"/>
  <c r="T74" i="43"/>
  <c r="AD78" i="43"/>
  <c r="T79" i="43"/>
  <c r="AD79" i="43"/>
  <c r="E94" i="43"/>
  <c r="R82" i="43"/>
  <c r="AB85" i="43"/>
  <c r="AB86" i="43"/>
  <c r="W86" i="43"/>
  <c r="W87" i="43"/>
  <c r="AB88" i="43"/>
  <c r="W89" i="43"/>
  <c r="AB90" i="43"/>
  <c r="W90" i="43"/>
  <c r="W92" i="43"/>
  <c r="W93" i="43"/>
  <c r="R96" i="43"/>
  <c r="R100" i="43"/>
  <c r="E119" i="43"/>
  <c r="T102" i="43"/>
  <c r="AD103" i="43"/>
  <c r="T103" i="43"/>
  <c r="T104" i="43"/>
  <c r="AD105" i="43"/>
  <c r="AD107" i="43"/>
  <c r="T107" i="43"/>
  <c r="T108" i="43"/>
  <c r="T110" i="43"/>
  <c r="AD111" i="43"/>
  <c r="T111" i="43"/>
  <c r="T112" i="43"/>
  <c r="AD113" i="43"/>
  <c r="AD115" i="43"/>
  <c r="T115" i="43"/>
  <c r="T116" i="43"/>
  <c r="T118" i="43"/>
  <c r="R123" i="43"/>
  <c r="E148" i="43"/>
  <c r="T124" i="43"/>
  <c r="T125" i="43"/>
  <c r="AD126" i="43"/>
  <c r="T126" i="43"/>
  <c r="T127" i="43"/>
  <c r="AD130" i="43"/>
  <c r="T130" i="43"/>
  <c r="T131" i="43"/>
  <c r="T132" i="43"/>
  <c r="T133" i="43"/>
  <c r="AD134" i="43"/>
  <c r="T134" i="43"/>
  <c r="T135" i="43"/>
  <c r="AD138" i="43"/>
  <c r="T138" i="43"/>
  <c r="T139" i="43"/>
  <c r="T140" i="43"/>
  <c r="T141" i="43"/>
  <c r="AD142" i="43"/>
  <c r="T142" i="43"/>
  <c r="T143" i="43"/>
  <c r="AD146" i="43"/>
  <c r="T146" i="43"/>
  <c r="T147" i="43"/>
  <c r="R150" i="43"/>
  <c r="E167" i="43"/>
  <c r="AD151" i="43"/>
  <c r="T151" i="43"/>
  <c r="T152" i="43"/>
  <c r="AD153" i="43"/>
  <c r="AD155" i="43"/>
  <c r="T155" i="43"/>
  <c r="T156" i="43"/>
  <c r="T158" i="43"/>
  <c r="AD159" i="43"/>
  <c r="T159" i="43"/>
  <c r="T160" i="43"/>
  <c r="AD161" i="43"/>
  <c r="AD163" i="43"/>
  <c r="T163" i="43"/>
  <c r="T164" i="43"/>
  <c r="T166" i="43"/>
  <c r="R169" i="43"/>
  <c r="E179" i="43"/>
  <c r="T170" i="43"/>
  <c r="T171" i="43"/>
  <c r="AD172" i="43"/>
  <c r="T172" i="43"/>
  <c r="T173" i="43"/>
  <c r="AD176" i="43"/>
  <c r="T176" i="43"/>
  <c r="T178" i="43"/>
  <c r="Z183" i="43"/>
  <c r="F347" i="43"/>
  <c r="J347" i="43"/>
  <c r="N347" i="43"/>
  <c r="H365" i="43"/>
  <c r="L365" i="43"/>
  <c r="P365" i="43"/>
  <c r="F98" i="43"/>
  <c r="J98" i="43"/>
  <c r="F119" i="43"/>
  <c r="H119" i="43"/>
  <c r="J119" i="43"/>
  <c r="L119" i="43"/>
  <c r="N119" i="43"/>
  <c r="P119" i="43"/>
  <c r="F148" i="43"/>
  <c r="H148" i="43"/>
  <c r="J148" i="43"/>
  <c r="L148" i="43"/>
  <c r="N148" i="43"/>
  <c r="P148" i="43"/>
  <c r="F167" i="43"/>
  <c r="H167" i="43"/>
  <c r="J167" i="43"/>
  <c r="L167" i="43"/>
  <c r="N167" i="43"/>
  <c r="P167" i="43"/>
  <c r="F179" i="43"/>
  <c r="H179" i="43"/>
  <c r="J179" i="43"/>
  <c r="L179" i="43"/>
  <c r="N179" i="43"/>
  <c r="P179" i="43"/>
  <c r="R184" i="43"/>
  <c r="W184" i="43" s="1"/>
  <c r="AB184" i="43" s="1"/>
  <c r="R185" i="43"/>
  <c r="R186" i="43"/>
  <c r="R187" i="43"/>
  <c r="W187" i="43" s="1"/>
  <c r="AB187" i="43" s="1"/>
  <c r="R188" i="43"/>
  <c r="W188" i="43" s="1"/>
  <c r="AB188" i="43" s="1"/>
  <c r="R189" i="43"/>
  <c r="W189" i="43" s="1"/>
  <c r="Z189" i="43" s="1"/>
  <c r="R190" i="43"/>
  <c r="W190" i="43" s="1"/>
  <c r="Z190" i="43" s="1"/>
  <c r="R191" i="43"/>
  <c r="W191" i="43" s="1"/>
  <c r="AB191" i="43" s="1"/>
  <c r="R192" i="43"/>
  <c r="R193" i="43"/>
  <c r="R194" i="43"/>
  <c r="W194" i="43" s="1"/>
  <c r="Z194" i="43" s="1"/>
  <c r="R195" i="43"/>
  <c r="W195" i="43" s="1"/>
  <c r="Z195" i="43" s="1"/>
  <c r="R196" i="43"/>
  <c r="W196" i="43" s="1"/>
  <c r="Y196" i="43" s="1"/>
  <c r="R197" i="43"/>
  <c r="W197" i="43" s="1"/>
  <c r="Y197" i="43" s="1"/>
  <c r="R199" i="43"/>
  <c r="R200" i="43"/>
  <c r="R201" i="43"/>
  <c r="R202" i="43"/>
  <c r="R203" i="43"/>
  <c r="R204" i="43"/>
  <c r="R205" i="43"/>
  <c r="R206" i="43"/>
  <c r="R207" i="43"/>
  <c r="R208" i="43"/>
  <c r="R209" i="43"/>
  <c r="E229" i="43"/>
  <c r="R211" i="43"/>
  <c r="G229" i="43"/>
  <c r="I229" i="43"/>
  <c r="K229" i="43"/>
  <c r="M229" i="43"/>
  <c r="O229" i="43"/>
  <c r="Q229" i="43"/>
  <c r="R212" i="43"/>
  <c r="R213" i="43"/>
  <c r="R214" i="43"/>
  <c r="R215" i="43"/>
  <c r="R216" i="43"/>
  <c r="R217" i="43"/>
  <c r="R218" i="43"/>
  <c r="R219" i="43"/>
  <c r="R220" i="43"/>
  <c r="R221" i="43"/>
  <c r="R222" i="43"/>
  <c r="R223" i="43"/>
  <c r="R224" i="43"/>
  <c r="R225" i="43"/>
  <c r="R226" i="43"/>
  <c r="R227" i="43"/>
  <c r="R228" i="43"/>
  <c r="E233" i="43"/>
  <c r="R231" i="43"/>
  <c r="G233" i="43"/>
  <c r="I233" i="43"/>
  <c r="K233" i="43"/>
  <c r="M233" i="43"/>
  <c r="O233" i="43"/>
  <c r="Q233" i="43"/>
  <c r="R232" i="43"/>
  <c r="E315" i="43"/>
  <c r="R235" i="43"/>
  <c r="G315" i="43"/>
  <c r="I315" i="43"/>
  <c r="K315" i="43"/>
  <c r="M315" i="43"/>
  <c r="O315" i="43"/>
  <c r="Q315" i="43"/>
  <c r="R236" i="43"/>
  <c r="R237" i="43"/>
  <c r="R238" i="43"/>
  <c r="R239" i="43"/>
  <c r="R240" i="43"/>
  <c r="R241" i="43"/>
  <c r="R242" i="43"/>
  <c r="R243" i="43"/>
  <c r="R244" i="43"/>
  <c r="R245" i="43"/>
  <c r="R246" i="43"/>
  <c r="R247" i="43"/>
  <c r="R248" i="43"/>
  <c r="R249" i="43"/>
  <c r="R250" i="43"/>
  <c r="R251" i="43"/>
  <c r="R252" i="43"/>
  <c r="R253" i="43"/>
  <c r="R254" i="43"/>
  <c r="R255" i="43"/>
  <c r="R278" i="43"/>
  <c r="R279" i="43"/>
  <c r="R280" i="43"/>
  <c r="R281" i="43"/>
  <c r="R282" i="43"/>
  <c r="R283" i="43"/>
  <c r="R284" i="43"/>
  <c r="R285" i="43"/>
  <c r="W285" i="43" s="1"/>
  <c r="AB285" i="43" s="1"/>
  <c r="R286" i="43"/>
  <c r="W286" i="43" s="1"/>
  <c r="AB286" i="43" s="1"/>
  <c r="R287" i="43"/>
  <c r="R288" i="43"/>
  <c r="R289" i="43"/>
  <c r="R290" i="43"/>
  <c r="R291" i="43"/>
  <c r="R292" i="43"/>
  <c r="R293" i="43"/>
  <c r="R294" i="43"/>
  <c r="R295" i="43"/>
  <c r="R296" i="43"/>
  <c r="R297" i="43"/>
  <c r="R298" i="43"/>
  <c r="R299" i="43"/>
  <c r="R300" i="43"/>
  <c r="R301" i="43"/>
  <c r="R302" i="43"/>
  <c r="R303" i="43"/>
  <c r="R304" i="43"/>
  <c r="R305" i="43"/>
  <c r="R306" i="43"/>
  <c r="R307" i="43"/>
  <c r="R308" i="43"/>
  <c r="R309" i="43"/>
  <c r="R310" i="43"/>
  <c r="R311" i="43"/>
  <c r="R312" i="43"/>
  <c r="R313" i="43"/>
  <c r="R314" i="43"/>
  <c r="E321" i="43"/>
  <c r="R317" i="43"/>
  <c r="G321" i="43"/>
  <c r="I321" i="43"/>
  <c r="K321" i="43"/>
  <c r="M321" i="43"/>
  <c r="O321" i="43"/>
  <c r="Q321" i="43"/>
  <c r="R318" i="43"/>
  <c r="R319" i="43"/>
  <c r="R320" i="43"/>
  <c r="R323" i="43"/>
  <c r="R324" i="43"/>
  <c r="E342" i="43"/>
  <c r="R326" i="43"/>
  <c r="G342" i="43"/>
  <c r="I342" i="43"/>
  <c r="K342" i="43"/>
  <c r="M342" i="43"/>
  <c r="O342" i="43"/>
  <c r="Q342" i="43"/>
  <c r="R327" i="43"/>
  <c r="H347" i="43"/>
  <c r="L347" i="43"/>
  <c r="P347" i="43"/>
  <c r="F365" i="43"/>
  <c r="J365" i="43"/>
  <c r="N365" i="43"/>
  <c r="R328" i="43"/>
  <c r="R329" i="43"/>
  <c r="R330" i="43"/>
  <c r="R331" i="43"/>
  <c r="R332" i="43"/>
  <c r="R333" i="43"/>
  <c r="R334" i="43"/>
  <c r="R335" i="43"/>
  <c r="R336" i="43"/>
  <c r="R337" i="43"/>
  <c r="R338" i="43"/>
  <c r="R339" i="43"/>
  <c r="R340" i="43"/>
  <c r="R341" i="43"/>
  <c r="E347" i="43"/>
  <c r="R344" i="43"/>
  <c r="G347" i="43"/>
  <c r="I347" i="43"/>
  <c r="K347" i="43"/>
  <c r="M347" i="43"/>
  <c r="O347" i="43"/>
  <c r="Q347" i="43"/>
  <c r="R345" i="43"/>
  <c r="R346" i="43"/>
  <c r="E365" i="43"/>
  <c r="R349" i="43"/>
  <c r="G365" i="43"/>
  <c r="I365" i="43"/>
  <c r="K365" i="43"/>
  <c r="M365" i="43"/>
  <c r="O365" i="43"/>
  <c r="Q365" i="43"/>
  <c r="R350" i="43"/>
  <c r="R351" i="43"/>
  <c r="R352" i="43"/>
  <c r="R353" i="43"/>
  <c r="R354" i="43"/>
  <c r="R355" i="43"/>
  <c r="R356" i="43"/>
  <c r="R357" i="43"/>
  <c r="R358" i="43"/>
  <c r="R359" i="43"/>
  <c r="R360" i="43"/>
  <c r="R361" i="43"/>
  <c r="R362" i="43"/>
  <c r="R363" i="43"/>
  <c r="R364" i="43"/>
  <c r="R367" i="43"/>
  <c r="E388" i="43"/>
  <c r="G388" i="43"/>
  <c r="I388" i="43"/>
  <c r="K388" i="43"/>
  <c r="M388" i="43"/>
  <c r="O388" i="43"/>
  <c r="Q388" i="43"/>
  <c r="R368" i="43"/>
  <c r="R369" i="43"/>
  <c r="R370" i="43"/>
  <c r="R371" i="43"/>
  <c r="R372" i="43"/>
  <c r="R373" i="43"/>
  <c r="R374" i="43"/>
  <c r="R375" i="43"/>
  <c r="R376" i="43"/>
  <c r="R377" i="43"/>
  <c r="R378" i="43"/>
  <c r="R379" i="43"/>
  <c r="R380" i="43"/>
  <c r="R381" i="43"/>
  <c r="R382" i="43"/>
  <c r="R383" i="43"/>
  <c r="R384" i="43"/>
  <c r="R385" i="43"/>
  <c r="R386" i="43"/>
  <c r="R387" i="43"/>
  <c r="R391" i="43"/>
  <c r="E401" i="43"/>
  <c r="G401" i="43"/>
  <c r="I401" i="43"/>
  <c r="K401" i="43"/>
  <c r="M401" i="43"/>
  <c r="O401" i="43"/>
  <c r="Q401" i="43"/>
  <c r="R392" i="43"/>
  <c r="R393" i="43"/>
  <c r="R394" i="43"/>
  <c r="R395" i="43"/>
  <c r="R396" i="43"/>
  <c r="R397" i="43"/>
  <c r="R398" i="43"/>
  <c r="R399" i="43"/>
  <c r="R400" i="43"/>
  <c r="R403" i="43"/>
  <c r="E404" i="43"/>
  <c r="G404" i="43"/>
  <c r="I404" i="43"/>
  <c r="K404" i="43"/>
  <c r="M404" i="43"/>
  <c r="O404" i="43"/>
  <c r="Q404" i="43"/>
  <c r="R409" i="43"/>
  <c r="E416" i="43"/>
  <c r="G416" i="43"/>
  <c r="I416" i="43"/>
  <c r="K416" i="43"/>
  <c r="M416" i="43"/>
  <c r="O416" i="43"/>
  <c r="Q416" i="43"/>
  <c r="R410" i="43"/>
  <c r="V410" i="43" s="1"/>
  <c r="AC410" i="43" s="1"/>
  <c r="R411" i="43"/>
  <c r="R412" i="43"/>
  <c r="R413" i="43"/>
  <c r="R414" i="43"/>
  <c r="R415" i="43"/>
  <c r="R418" i="43"/>
  <c r="E437" i="43"/>
  <c r="G437" i="43"/>
  <c r="I437" i="43"/>
  <c r="K437" i="43"/>
  <c r="M437" i="43"/>
  <c r="O437" i="43"/>
  <c r="Q437" i="43"/>
  <c r="R419" i="43"/>
  <c r="R420" i="43"/>
  <c r="R421" i="43"/>
  <c r="R422" i="43"/>
  <c r="R423" i="43"/>
  <c r="R424" i="43"/>
  <c r="R425" i="43"/>
  <c r="R426" i="43"/>
  <c r="R427" i="43"/>
  <c r="R428" i="43"/>
  <c r="R429" i="43"/>
  <c r="R430" i="43"/>
  <c r="R431" i="43"/>
  <c r="R432" i="43"/>
  <c r="R433" i="43"/>
  <c r="R434" i="43"/>
  <c r="R435" i="43"/>
  <c r="R436" i="43"/>
  <c r="R439" i="43"/>
  <c r="R440" i="43"/>
  <c r="R442" i="43"/>
  <c r="R443" i="43"/>
  <c r="R444" i="43"/>
  <c r="R445" i="43"/>
  <c r="R446" i="43"/>
  <c r="R447" i="43"/>
  <c r="R448" i="43"/>
  <c r="R449" i="43"/>
  <c r="R450" i="43"/>
  <c r="R451" i="43"/>
  <c r="R452" i="43"/>
  <c r="R453" i="43"/>
  <c r="R454" i="43"/>
  <c r="R455" i="43"/>
  <c r="R456" i="43"/>
  <c r="R457" i="43"/>
  <c r="F469" i="43"/>
  <c r="H469" i="43"/>
  <c r="J469" i="43"/>
  <c r="J479" i="43" s="1"/>
  <c r="L469" i="43"/>
  <c r="L479" i="43" s="1"/>
  <c r="N469" i="43"/>
  <c r="P469" i="43"/>
  <c r="F477" i="43"/>
  <c r="H477" i="43"/>
  <c r="J477" i="43"/>
  <c r="L477" i="43"/>
  <c r="N477" i="43"/>
  <c r="P477" i="43"/>
  <c r="F388" i="43"/>
  <c r="H388" i="43"/>
  <c r="J388" i="43"/>
  <c r="L388" i="43"/>
  <c r="N388" i="43"/>
  <c r="P388" i="43"/>
  <c r="F401" i="43"/>
  <c r="H401" i="43"/>
  <c r="J401" i="43"/>
  <c r="L401" i="43"/>
  <c r="N401" i="43"/>
  <c r="P401" i="43"/>
  <c r="F404" i="43"/>
  <c r="H404" i="43"/>
  <c r="J404" i="43"/>
  <c r="L404" i="43"/>
  <c r="N404" i="43"/>
  <c r="P404" i="43"/>
  <c r="F416" i="43"/>
  <c r="H416" i="43"/>
  <c r="J416" i="43"/>
  <c r="L416" i="43"/>
  <c r="N416" i="43"/>
  <c r="P416" i="43"/>
  <c r="F437" i="43"/>
  <c r="H437" i="43"/>
  <c r="J437" i="43"/>
  <c r="L437" i="43"/>
  <c r="N437" i="43"/>
  <c r="P437" i="43"/>
  <c r="F479" i="43"/>
  <c r="H479" i="43"/>
  <c r="N479" i="43"/>
  <c r="P479" i="43"/>
  <c r="E469" i="43"/>
  <c r="R459" i="43"/>
  <c r="G469" i="43"/>
  <c r="I469" i="43"/>
  <c r="I479" i="43" s="1"/>
  <c r="K469" i="43"/>
  <c r="M469" i="43"/>
  <c r="O469" i="43"/>
  <c r="Q469" i="43"/>
  <c r="Q479" i="43" s="1"/>
  <c r="R460" i="43"/>
  <c r="R461" i="43"/>
  <c r="R462" i="43"/>
  <c r="R463" i="43"/>
  <c r="R464" i="43"/>
  <c r="R465" i="43"/>
  <c r="R466" i="43"/>
  <c r="R467" i="43"/>
  <c r="R468" i="43"/>
  <c r="E477" i="43"/>
  <c r="R471" i="43"/>
  <c r="G477" i="43"/>
  <c r="I477" i="43"/>
  <c r="K477" i="43"/>
  <c r="K479" i="43" s="1"/>
  <c r="M477" i="43"/>
  <c r="O477" i="43"/>
  <c r="Q477" i="43"/>
  <c r="R472" i="43"/>
  <c r="R473" i="43"/>
  <c r="R474" i="43"/>
  <c r="R475" i="43"/>
  <c r="R476" i="43"/>
  <c r="R481" i="43"/>
  <c r="R482" i="43"/>
  <c r="R483" i="43"/>
  <c r="R484" i="43"/>
  <c r="F574" i="43"/>
  <c r="H574" i="43"/>
  <c r="J574" i="43"/>
  <c r="L574" i="43"/>
  <c r="N574" i="43"/>
  <c r="P574" i="43"/>
  <c r="F616" i="43"/>
  <c r="H616" i="43"/>
  <c r="J616" i="43"/>
  <c r="L616" i="43"/>
  <c r="N616" i="43"/>
  <c r="P616" i="43"/>
  <c r="R582" i="43"/>
  <c r="R583" i="43"/>
  <c r="R584" i="43"/>
  <c r="R586" i="43"/>
  <c r="R589" i="43"/>
  <c r="R590" i="43"/>
  <c r="R591" i="43"/>
  <c r="R592" i="43"/>
  <c r="R593" i="43"/>
  <c r="R594" i="43"/>
  <c r="R595" i="43"/>
  <c r="W595" i="43" s="1"/>
  <c r="AB595" i="43" s="1"/>
  <c r="R596" i="43"/>
  <c r="W596" i="43" s="1"/>
  <c r="AB596" i="43" s="1"/>
  <c r="R597" i="43"/>
  <c r="R485" i="43"/>
  <c r="R486" i="43"/>
  <c r="R487" i="43"/>
  <c r="R488" i="43"/>
  <c r="R489" i="43"/>
  <c r="R490" i="43"/>
  <c r="R491" i="43"/>
  <c r="R492" i="43"/>
  <c r="R493" i="43"/>
  <c r="R494" i="43"/>
  <c r="R495" i="43"/>
  <c r="R496" i="43"/>
  <c r="R497" i="43"/>
  <c r="R498" i="43"/>
  <c r="R499" i="43"/>
  <c r="R500" i="43"/>
  <c r="R501" i="43"/>
  <c r="R502" i="43"/>
  <c r="R503" i="43"/>
  <c r="R504" i="43"/>
  <c r="R505" i="43"/>
  <c r="R506" i="43"/>
  <c r="R507" i="43"/>
  <c r="R508" i="43"/>
  <c r="R509" i="43"/>
  <c r="R510" i="43"/>
  <c r="R511" i="43"/>
  <c r="R512" i="43"/>
  <c r="R513" i="43"/>
  <c r="R514" i="43"/>
  <c r="R515" i="43"/>
  <c r="R516" i="43"/>
  <c r="R517" i="43"/>
  <c r="R518" i="43"/>
  <c r="R519" i="43"/>
  <c r="R520" i="43"/>
  <c r="E574" i="43"/>
  <c r="R521" i="43"/>
  <c r="G574" i="43"/>
  <c r="I574" i="43"/>
  <c r="K574" i="43"/>
  <c r="M574" i="43"/>
  <c r="O574" i="43"/>
  <c r="Q574" i="43"/>
  <c r="R522" i="43"/>
  <c r="R523" i="43"/>
  <c r="R524" i="43"/>
  <c r="R525" i="43"/>
  <c r="R526" i="43"/>
  <c r="R527" i="43"/>
  <c r="R528" i="43"/>
  <c r="R529" i="43"/>
  <c r="R530" i="43"/>
  <c r="R531" i="43"/>
  <c r="R532" i="43"/>
  <c r="R533" i="43"/>
  <c r="R534" i="43"/>
  <c r="R535" i="43"/>
  <c r="R536" i="43"/>
  <c r="R537" i="43"/>
  <c r="R538" i="43"/>
  <c r="R539" i="43"/>
  <c r="R540" i="43"/>
  <c r="R541" i="43"/>
  <c r="R542" i="43"/>
  <c r="R543" i="43"/>
  <c r="R544" i="43"/>
  <c r="R545" i="43"/>
  <c r="R546" i="43"/>
  <c r="R547" i="43"/>
  <c r="W547" i="43" s="1"/>
  <c r="AB547" i="43" s="1"/>
  <c r="R548" i="43"/>
  <c r="W548" i="43" s="1"/>
  <c r="AB548" i="43" s="1"/>
  <c r="R549" i="43"/>
  <c r="W549" i="43" s="1"/>
  <c r="AB549" i="43" s="1"/>
  <c r="R550" i="43"/>
  <c r="W550" i="43" s="1"/>
  <c r="AB550" i="43" s="1"/>
  <c r="R551" i="43"/>
  <c r="W551" i="43" s="1"/>
  <c r="AB551" i="43" s="1"/>
  <c r="R552" i="43"/>
  <c r="W552" i="43" s="1"/>
  <c r="AB552" i="43" s="1"/>
  <c r="R553" i="43"/>
  <c r="R554" i="43"/>
  <c r="R555" i="43"/>
  <c r="R556" i="43"/>
  <c r="R557" i="43"/>
  <c r="R558" i="43"/>
  <c r="R559" i="43"/>
  <c r="R560" i="43"/>
  <c r="R561" i="43"/>
  <c r="R562" i="43"/>
  <c r="R563" i="43"/>
  <c r="R564" i="43"/>
  <c r="R565" i="43"/>
  <c r="W565" i="43" s="1"/>
  <c r="AB565" i="43" s="1"/>
  <c r="R566" i="43"/>
  <c r="W566" i="43" s="1"/>
  <c r="AB566" i="43" s="1"/>
  <c r="R567" i="43"/>
  <c r="W567" i="43" s="1"/>
  <c r="AB567" i="43" s="1"/>
  <c r="R568" i="43"/>
  <c r="W568" i="43" s="1"/>
  <c r="AB568" i="43" s="1"/>
  <c r="R569" i="43"/>
  <c r="W569" i="43" s="1"/>
  <c r="AB569" i="43" s="1"/>
  <c r="R570" i="43"/>
  <c r="W570" i="43" s="1"/>
  <c r="AB570" i="43" s="1"/>
  <c r="R571" i="43"/>
  <c r="W571" i="43" s="1"/>
  <c r="AB571" i="43" s="1"/>
  <c r="R572" i="43"/>
  <c r="W572" i="43" s="1"/>
  <c r="AB572" i="43" s="1"/>
  <c r="R573" i="43"/>
  <c r="U573" i="43" s="1"/>
  <c r="AD573" i="43" s="1"/>
  <c r="E616" i="43"/>
  <c r="R576" i="43"/>
  <c r="G616" i="43"/>
  <c r="I616" i="43"/>
  <c r="K616" i="43"/>
  <c r="M616" i="43"/>
  <c r="O616" i="43"/>
  <c r="Q616" i="43"/>
  <c r="R577" i="43"/>
  <c r="R578" i="43"/>
  <c r="R579" i="43"/>
  <c r="R580" i="43"/>
  <c r="R581" i="43"/>
  <c r="R585" i="43"/>
  <c r="R587" i="43"/>
  <c r="R598" i="43"/>
  <c r="R599" i="43"/>
  <c r="R600" i="43"/>
  <c r="R601" i="43"/>
  <c r="W601" i="43" s="1"/>
  <c r="AB601" i="43" s="1"/>
  <c r="R602" i="43"/>
  <c r="W602" i="43" s="1"/>
  <c r="AB602" i="43" s="1"/>
  <c r="R603" i="43"/>
  <c r="R604" i="43"/>
  <c r="R605" i="43"/>
  <c r="R606" i="43"/>
  <c r="R607" i="43"/>
  <c r="W607" i="43" s="1"/>
  <c r="AB607" i="43" s="1"/>
  <c r="R608" i="43"/>
  <c r="W608" i="43" s="1"/>
  <c r="AB608" i="43" s="1"/>
  <c r="R609" i="43"/>
  <c r="W609" i="43" s="1"/>
  <c r="AB609" i="43" s="1"/>
  <c r="R610" i="43"/>
  <c r="W610" i="43" s="1"/>
  <c r="AB610" i="43" s="1"/>
  <c r="R611" i="43"/>
  <c r="W611" i="43" s="1"/>
  <c r="AB611" i="43" s="1"/>
  <c r="R612" i="43"/>
  <c r="W612" i="43" s="1"/>
  <c r="AB612" i="43" s="1"/>
  <c r="R613" i="43"/>
  <c r="W613" i="43" s="1"/>
  <c r="AB613" i="43" s="1"/>
  <c r="R614" i="43"/>
  <c r="W614" i="43" s="1"/>
  <c r="AB614" i="43" s="1"/>
  <c r="R615" i="43"/>
  <c r="F643" i="43"/>
  <c r="H643" i="43"/>
  <c r="J643" i="43"/>
  <c r="L643" i="43"/>
  <c r="N643" i="43"/>
  <c r="P643" i="43"/>
  <c r="R622" i="43"/>
  <c r="W622" i="43" s="1"/>
  <c r="AB622" i="43" s="1"/>
  <c r="R623" i="43"/>
  <c r="W623" i="43" s="1"/>
  <c r="AB623" i="43" s="1"/>
  <c r="R624" i="43"/>
  <c r="W624" i="43" s="1"/>
  <c r="AB624" i="43" s="1"/>
  <c r="R625" i="43"/>
  <c r="E713" i="43"/>
  <c r="R645" i="43"/>
  <c r="I713" i="43"/>
  <c r="M713" i="43"/>
  <c r="Q713" i="43"/>
  <c r="R646" i="43"/>
  <c r="R647" i="43"/>
  <c r="R648" i="43"/>
  <c r="R649" i="43"/>
  <c r="R650" i="43"/>
  <c r="R651" i="43"/>
  <c r="R652" i="43"/>
  <c r="R653" i="43"/>
  <c r="R654" i="43"/>
  <c r="R655" i="43"/>
  <c r="R656" i="43"/>
  <c r="R657" i="43"/>
  <c r="R658" i="43"/>
  <c r="R659" i="43"/>
  <c r="R660" i="43"/>
  <c r="R661" i="43"/>
  <c r="R662" i="43"/>
  <c r="R663" i="43"/>
  <c r="R664" i="43"/>
  <c r="R665" i="43"/>
  <c r="R666" i="43"/>
  <c r="R667" i="43"/>
  <c r="R668" i="43"/>
  <c r="R669" i="43"/>
  <c r="R670" i="43"/>
  <c r="R671" i="43"/>
  <c r="R588" i="43"/>
  <c r="E643" i="43"/>
  <c r="R618" i="43"/>
  <c r="G643" i="43"/>
  <c r="I643" i="43"/>
  <c r="K643" i="43"/>
  <c r="M643" i="43"/>
  <c r="O643" i="43"/>
  <c r="Q643" i="43"/>
  <c r="R619" i="43"/>
  <c r="W619" i="43" s="1"/>
  <c r="AB619" i="43" s="1"/>
  <c r="R620" i="43"/>
  <c r="W620" i="43" s="1"/>
  <c r="AB620" i="43" s="1"/>
  <c r="R621" i="43"/>
  <c r="R626" i="43"/>
  <c r="R627" i="43"/>
  <c r="R628" i="43"/>
  <c r="R629" i="43"/>
  <c r="R630" i="43"/>
  <c r="R631" i="43"/>
  <c r="R632" i="43"/>
  <c r="R633" i="43"/>
  <c r="R634" i="43"/>
  <c r="R635" i="43"/>
  <c r="R636" i="43"/>
  <c r="R637" i="43"/>
  <c r="R638" i="43"/>
  <c r="R639" i="43"/>
  <c r="R640" i="43"/>
  <c r="R641" i="43"/>
  <c r="R642" i="43"/>
  <c r="G713" i="43"/>
  <c r="K713" i="43"/>
  <c r="O713" i="43"/>
  <c r="I726" i="43"/>
  <c r="F713" i="43"/>
  <c r="H713" i="43"/>
  <c r="J713" i="43"/>
  <c r="L713" i="43"/>
  <c r="N713" i="43"/>
  <c r="P713" i="43"/>
  <c r="Q726" i="43"/>
  <c r="R672" i="43"/>
  <c r="R673" i="43"/>
  <c r="R674" i="43"/>
  <c r="R675" i="43"/>
  <c r="R676" i="43"/>
  <c r="R677" i="43"/>
  <c r="R678" i="43"/>
  <c r="R679" i="43"/>
  <c r="R680" i="43"/>
  <c r="R681" i="43"/>
  <c r="R682" i="43"/>
  <c r="R683" i="43"/>
  <c r="R684" i="43"/>
  <c r="R685" i="43"/>
  <c r="R686" i="43"/>
  <c r="E726" i="43"/>
  <c r="R715" i="43"/>
  <c r="M726" i="43"/>
  <c r="R716" i="43"/>
  <c r="R687" i="43"/>
  <c r="R688" i="43"/>
  <c r="R689" i="43"/>
  <c r="R690" i="43"/>
  <c r="R691" i="43"/>
  <c r="R692" i="43"/>
  <c r="R693" i="43"/>
  <c r="R694" i="43"/>
  <c r="R695" i="43"/>
  <c r="R696" i="43"/>
  <c r="R697" i="43"/>
  <c r="R698" i="43"/>
  <c r="R699" i="43"/>
  <c r="R700" i="43"/>
  <c r="R701" i="43"/>
  <c r="R702" i="43"/>
  <c r="R703" i="43"/>
  <c r="R704" i="43"/>
  <c r="R705" i="43"/>
  <c r="R706" i="43"/>
  <c r="R707" i="43"/>
  <c r="R708" i="43"/>
  <c r="R709" i="43"/>
  <c r="R710" i="43"/>
  <c r="R711" i="43"/>
  <c r="R712" i="43"/>
  <c r="G726" i="43"/>
  <c r="K726" i="43"/>
  <c r="O726" i="43"/>
  <c r="F726" i="43"/>
  <c r="H726" i="43"/>
  <c r="J726" i="43"/>
  <c r="L726" i="43"/>
  <c r="N726" i="43"/>
  <c r="P726" i="43"/>
  <c r="R717" i="43"/>
  <c r="R718" i="43"/>
  <c r="R719" i="43"/>
  <c r="R720" i="43"/>
  <c r="R721" i="43"/>
  <c r="R722" i="43"/>
  <c r="R723" i="43"/>
  <c r="R724" i="43"/>
  <c r="R725" i="43"/>
  <c r="T256" i="43"/>
  <c r="T258" i="43"/>
  <c r="T260" i="43"/>
  <c r="T262" i="43"/>
  <c r="T264" i="43"/>
  <c r="T266" i="43"/>
  <c r="T268" i="43"/>
  <c r="T270" i="43"/>
  <c r="T272" i="43"/>
  <c r="T274" i="43"/>
  <c r="T276" i="43"/>
  <c r="T71" i="46" l="1"/>
  <c r="AD71" i="46"/>
  <c r="T53" i="46"/>
  <c r="AD53" i="46"/>
  <c r="T49" i="46"/>
  <c r="AD49" i="46"/>
  <c r="W40" i="46"/>
  <c r="AB40" i="46"/>
  <c r="T279" i="46"/>
  <c r="AD279" i="46"/>
  <c r="W253" i="46"/>
  <c r="AB253" i="46"/>
  <c r="T245" i="46"/>
  <c r="AD245" i="46"/>
  <c r="AD178" i="46"/>
  <c r="T178" i="46"/>
  <c r="AD174" i="46"/>
  <c r="T174" i="46"/>
  <c r="AD170" i="46"/>
  <c r="T170" i="46"/>
  <c r="AD165" i="46"/>
  <c r="T165" i="46"/>
  <c r="AD161" i="46"/>
  <c r="T161" i="46"/>
  <c r="AD157" i="46"/>
  <c r="T157" i="46"/>
  <c r="AD153" i="46"/>
  <c r="T153" i="46"/>
  <c r="AD140" i="46"/>
  <c r="T140" i="46"/>
  <c r="AD136" i="46"/>
  <c r="T136" i="46"/>
  <c r="AD132" i="46"/>
  <c r="T132" i="46"/>
  <c r="AD124" i="46"/>
  <c r="T124" i="46"/>
  <c r="AD117" i="46"/>
  <c r="T117" i="46"/>
  <c r="AD113" i="46"/>
  <c r="T113" i="46"/>
  <c r="AD109" i="46"/>
  <c r="T109" i="46"/>
  <c r="AD105" i="46"/>
  <c r="T105" i="46"/>
  <c r="AD101" i="46"/>
  <c r="T101" i="46"/>
  <c r="AB92" i="46"/>
  <c r="W92" i="46"/>
  <c r="AB88" i="46"/>
  <c r="W88" i="46"/>
  <c r="T77" i="46"/>
  <c r="AD77" i="46"/>
  <c r="Y14" i="46"/>
  <c r="Z14" i="46"/>
  <c r="W14" i="46"/>
  <c r="Z11" i="46"/>
  <c r="W11" i="46"/>
  <c r="Y11" i="46"/>
  <c r="F728" i="43"/>
  <c r="M479" i="43"/>
  <c r="T175" i="43"/>
  <c r="T165" i="43"/>
  <c r="T157" i="43"/>
  <c r="T145" i="43"/>
  <c r="T137" i="43"/>
  <c r="T129" i="43"/>
  <c r="T117" i="43"/>
  <c r="T109" i="43"/>
  <c r="T101" i="43"/>
  <c r="AD77" i="43"/>
  <c r="Z584" i="44"/>
  <c r="AD544" i="44"/>
  <c r="AD539" i="44"/>
  <c r="AB536" i="44"/>
  <c r="AD531" i="44"/>
  <c r="AD528" i="44"/>
  <c r="AD523" i="44"/>
  <c r="AC432" i="44"/>
  <c r="AC424" i="44"/>
  <c r="AC380" i="44"/>
  <c r="AC372" i="44"/>
  <c r="AC355" i="44"/>
  <c r="U495" i="44"/>
  <c r="U475" i="44"/>
  <c r="AD161" i="44"/>
  <c r="AD153" i="44"/>
  <c r="T136" i="44"/>
  <c r="AD117" i="44"/>
  <c r="AD105" i="44"/>
  <c r="Q479" i="44"/>
  <c r="AD147" i="44"/>
  <c r="T147" i="44"/>
  <c r="AD139" i="44"/>
  <c r="T139" i="44"/>
  <c r="AD131" i="44"/>
  <c r="T131" i="44"/>
  <c r="AD560" i="45"/>
  <c r="U509" i="45"/>
  <c r="U493" i="45"/>
  <c r="U473" i="45"/>
  <c r="AB464" i="45"/>
  <c r="AC692" i="45"/>
  <c r="AC676" i="45"/>
  <c r="AC660" i="45"/>
  <c r="AD67" i="46"/>
  <c r="AD249" i="46"/>
  <c r="T144" i="46"/>
  <c r="N728" i="43"/>
  <c r="E479" i="43"/>
  <c r="T177" i="43"/>
  <c r="T174" i="43"/>
  <c r="T162" i="43"/>
  <c r="T154" i="43"/>
  <c r="T144" i="43"/>
  <c r="T136" i="43"/>
  <c r="T128" i="43"/>
  <c r="T114" i="43"/>
  <c r="T106" i="43"/>
  <c r="W91" i="43"/>
  <c r="K121" i="43"/>
  <c r="P98" i="43"/>
  <c r="P121" i="43" s="1"/>
  <c r="M728" i="44"/>
  <c r="AD603" i="44"/>
  <c r="AD520" i="44"/>
  <c r="AD512" i="44"/>
  <c r="AD504" i="44"/>
  <c r="U558" i="44"/>
  <c r="AD450" i="44"/>
  <c r="AD442" i="44"/>
  <c r="AC411" i="44"/>
  <c r="AC398" i="44"/>
  <c r="AC351" i="44"/>
  <c r="U491" i="44"/>
  <c r="AD178" i="44"/>
  <c r="AD170" i="44"/>
  <c r="AD132" i="44"/>
  <c r="AD113" i="44"/>
  <c r="P728" i="45"/>
  <c r="AD582" i="45"/>
  <c r="U556" i="45"/>
  <c r="U513" i="45"/>
  <c r="U497" i="45"/>
  <c r="U481" i="45"/>
  <c r="AB468" i="45"/>
  <c r="T128" i="46"/>
  <c r="J728" i="43"/>
  <c r="O479" i="43"/>
  <c r="G479" i="43"/>
  <c r="AD76" i="43"/>
  <c r="U583" i="44"/>
  <c r="AD543" i="44"/>
  <c r="AD535" i="44"/>
  <c r="AD527" i="44"/>
  <c r="AC428" i="44"/>
  <c r="AC420" i="44"/>
  <c r="AC384" i="44"/>
  <c r="AC376" i="44"/>
  <c r="AC363" i="44"/>
  <c r="AC341" i="44"/>
  <c r="U487" i="44"/>
  <c r="T144" i="44"/>
  <c r="T128" i="44"/>
  <c r="AD101" i="44"/>
  <c r="U540" i="45"/>
  <c r="AD540" i="45"/>
  <c r="U532" i="45"/>
  <c r="AD532" i="45"/>
  <c r="U524" i="45"/>
  <c r="AD524" i="45"/>
  <c r="L479" i="44"/>
  <c r="I479" i="44"/>
  <c r="L728" i="45"/>
  <c r="V435" i="45"/>
  <c r="V431" i="45"/>
  <c r="V427" i="45"/>
  <c r="V423" i="45"/>
  <c r="V419" i="45"/>
  <c r="V398" i="45"/>
  <c r="V394" i="45"/>
  <c r="U455" i="45"/>
  <c r="U451" i="45"/>
  <c r="U447" i="45"/>
  <c r="U443" i="45"/>
  <c r="AB254" i="45"/>
  <c r="AD238" i="45"/>
  <c r="AC216" i="45"/>
  <c r="AB208" i="45"/>
  <c r="AB204" i="45"/>
  <c r="AB200" i="45"/>
  <c r="V360" i="45"/>
  <c r="AD74" i="45"/>
  <c r="AD70" i="45"/>
  <c r="AD66" i="45"/>
  <c r="AD56" i="45"/>
  <c r="AD52" i="45"/>
  <c r="AD48" i="45"/>
  <c r="AD77" i="45"/>
  <c r="AD152" i="45"/>
  <c r="AC411" i="46"/>
  <c r="V411" i="46"/>
  <c r="AC384" i="46"/>
  <c r="V384" i="46"/>
  <c r="AC380" i="46"/>
  <c r="V380" i="46"/>
  <c r="AC376" i="46"/>
  <c r="V376" i="46"/>
  <c r="AC372" i="46"/>
  <c r="V372" i="46"/>
  <c r="AC368" i="46"/>
  <c r="V368" i="46"/>
  <c r="AC346" i="46"/>
  <c r="V346" i="46"/>
  <c r="AC319" i="46"/>
  <c r="V319" i="46"/>
  <c r="W206" i="46"/>
  <c r="AB206" i="46"/>
  <c r="W202" i="46"/>
  <c r="AB202" i="46"/>
  <c r="T193" i="46"/>
  <c r="AD193" i="46"/>
  <c r="N406" i="44"/>
  <c r="H728" i="45"/>
  <c r="AB280" i="45"/>
  <c r="AD242" i="45"/>
  <c r="AC220" i="45"/>
  <c r="V364" i="45"/>
  <c r="AD104" i="45"/>
  <c r="AD156" i="45"/>
  <c r="V398" i="46"/>
  <c r="V363" i="46"/>
  <c r="V333" i="46"/>
  <c r="W314" i="46"/>
  <c r="W298" i="46"/>
  <c r="AD240" i="46"/>
  <c r="AC218" i="46"/>
  <c r="W39" i="45"/>
  <c r="AB39" i="45"/>
  <c r="P32" i="45"/>
  <c r="AD124" i="45"/>
  <c r="T124" i="45"/>
  <c r="AB92" i="45"/>
  <c r="W92" i="45"/>
  <c r="AB87" i="45"/>
  <c r="W87" i="45"/>
  <c r="AD177" i="45"/>
  <c r="T177" i="45"/>
  <c r="AD173" i="45"/>
  <c r="T173" i="45"/>
  <c r="AD147" i="45"/>
  <c r="T147" i="45"/>
  <c r="AD143" i="45"/>
  <c r="T143" i="45"/>
  <c r="AD139" i="45"/>
  <c r="T139" i="45"/>
  <c r="AD135" i="45"/>
  <c r="T135" i="45"/>
  <c r="AD131" i="45"/>
  <c r="T131" i="45"/>
  <c r="AD127" i="45"/>
  <c r="T127" i="45"/>
  <c r="AD109" i="45"/>
  <c r="T109" i="45"/>
  <c r="V351" i="46"/>
  <c r="V337" i="46"/>
  <c r="W302" i="46"/>
  <c r="W282" i="46"/>
  <c r="AC222" i="46"/>
  <c r="E98" i="45"/>
  <c r="Q479" i="45"/>
  <c r="I479" i="45"/>
  <c r="P30" i="45"/>
  <c r="L728" i="46"/>
  <c r="E121" i="46"/>
  <c r="N479" i="2"/>
  <c r="N728" i="2" s="1"/>
  <c r="F479" i="45"/>
  <c r="L32" i="45"/>
  <c r="Q98" i="45"/>
  <c r="Q121" i="45" s="1"/>
  <c r="J728" i="46"/>
  <c r="Q479" i="47"/>
  <c r="M98" i="47"/>
  <c r="I98" i="47"/>
  <c r="L30" i="47"/>
  <c r="N32" i="47"/>
  <c r="M30" i="2"/>
  <c r="E30" i="2"/>
  <c r="N30" i="2"/>
  <c r="N32" i="2" s="1"/>
  <c r="F30" i="2"/>
  <c r="M479" i="45"/>
  <c r="P728" i="46"/>
  <c r="H728" i="46"/>
  <c r="K121" i="46"/>
  <c r="O479" i="47"/>
  <c r="J728" i="45"/>
  <c r="O479" i="45"/>
  <c r="K479" i="45"/>
  <c r="G479" i="45"/>
  <c r="I98" i="45"/>
  <c r="I121" i="45" s="1"/>
  <c r="E479" i="45"/>
  <c r="E121" i="45"/>
  <c r="N121" i="45"/>
  <c r="J121" i="45"/>
  <c r="F121" i="45"/>
  <c r="K98" i="45"/>
  <c r="K121" i="45" s="1"/>
  <c r="O479" i="2"/>
  <c r="K479" i="2"/>
  <c r="G479" i="2"/>
  <c r="G728" i="2" s="1"/>
  <c r="P479" i="2"/>
  <c r="L479" i="2"/>
  <c r="H479" i="2"/>
  <c r="H728" i="2" s="1"/>
  <c r="M479" i="2"/>
  <c r="M728" i="2" s="1"/>
  <c r="I479" i="2"/>
  <c r="E479" i="2"/>
  <c r="P728" i="2"/>
  <c r="L728" i="2"/>
  <c r="O728" i="2"/>
  <c r="I728" i="2"/>
  <c r="O121" i="2"/>
  <c r="K121" i="2"/>
  <c r="G121" i="2"/>
  <c r="P121" i="2"/>
  <c r="P406" i="2" s="1"/>
  <c r="L121" i="2"/>
  <c r="H121" i="2"/>
  <c r="H406" i="2" s="1"/>
  <c r="O32" i="2"/>
  <c r="K32" i="2"/>
  <c r="G32" i="2"/>
  <c r="P32" i="2"/>
  <c r="L32" i="2"/>
  <c r="H32" i="2"/>
  <c r="J728" i="2"/>
  <c r="F728" i="2"/>
  <c r="K728" i="2"/>
  <c r="E728" i="2"/>
  <c r="L406" i="2"/>
  <c r="M121" i="2"/>
  <c r="I121" i="2"/>
  <c r="I406" i="2" s="1"/>
  <c r="E121" i="2"/>
  <c r="N121" i="2"/>
  <c r="J121" i="2"/>
  <c r="F121" i="2"/>
  <c r="M32" i="2"/>
  <c r="I32" i="2"/>
  <c r="E32" i="2"/>
  <c r="J32" i="2"/>
  <c r="F32" i="2"/>
  <c r="N479" i="47"/>
  <c r="N728" i="47" s="1"/>
  <c r="J479" i="47"/>
  <c r="F479" i="47"/>
  <c r="K479" i="47"/>
  <c r="P479" i="47"/>
  <c r="L479" i="47"/>
  <c r="H479" i="47"/>
  <c r="AC716" i="47"/>
  <c r="V716" i="47"/>
  <c r="O728" i="47"/>
  <c r="K728" i="47"/>
  <c r="G728" i="47"/>
  <c r="E728" i="47"/>
  <c r="V711" i="47"/>
  <c r="AC711" i="47"/>
  <c r="V709" i="47"/>
  <c r="AC709" i="47"/>
  <c r="V707" i="47"/>
  <c r="AC707" i="47"/>
  <c r="V705" i="47"/>
  <c r="AC705" i="47"/>
  <c r="V703" i="47"/>
  <c r="AC703" i="47"/>
  <c r="V701" i="47"/>
  <c r="AC701" i="47"/>
  <c r="V699" i="47"/>
  <c r="AC699" i="47"/>
  <c r="V697" i="47"/>
  <c r="AC697" i="47"/>
  <c r="V695" i="47"/>
  <c r="AC695" i="47"/>
  <c r="AC725" i="47"/>
  <c r="V725" i="47"/>
  <c r="AC723" i="47"/>
  <c r="V723" i="47"/>
  <c r="AC721" i="47"/>
  <c r="V721" i="47"/>
  <c r="AC719" i="47"/>
  <c r="V719" i="47"/>
  <c r="AC717" i="47"/>
  <c r="V717" i="47"/>
  <c r="L728" i="47"/>
  <c r="J728" i="47"/>
  <c r="V693" i="47"/>
  <c r="AC693" i="47"/>
  <c r="AC691" i="47"/>
  <c r="V691" i="47"/>
  <c r="AC689" i="47"/>
  <c r="V689" i="47"/>
  <c r="AC687" i="47"/>
  <c r="V687" i="47"/>
  <c r="AC685" i="47"/>
  <c r="V685" i="47"/>
  <c r="AC683" i="47"/>
  <c r="V683" i="47"/>
  <c r="AC681" i="47"/>
  <c r="V681" i="47"/>
  <c r="AC679" i="47"/>
  <c r="V679" i="47"/>
  <c r="AC677" i="47"/>
  <c r="V677" i="47"/>
  <c r="AC675" i="47"/>
  <c r="V675" i="47"/>
  <c r="AC673" i="47"/>
  <c r="V673" i="47"/>
  <c r="AC671" i="47"/>
  <c r="V671" i="47"/>
  <c r="AC669" i="47"/>
  <c r="V669" i="47"/>
  <c r="AC667" i="47"/>
  <c r="V667" i="47"/>
  <c r="AC665" i="47"/>
  <c r="V665" i="47"/>
  <c r="AC663" i="47"/>
  <c r="V663" i="47"/>
  <c r="AC661" i="47"/>
  <c r="V661" i="47"/>
  <c r="AC659" i="47"/>
  <c r="V659" i="47"/>
  <c r="AC657" i="47"/>
  <c r="V657" i="47"/>
  <c r="AC655" i="47"/>
  <c r="V655" i="47"/>
  <c r="AC653" i="47"/>
  <c r="V653" i="47"/>
  <c r="Z625" i="47"/>
  <c r="W625" i="47"/>
  <c r="Y625" i="47"/>
  <c r="V650" i="47"/>
  <c r="AC650" i="47"/>
  <c r="AC648" i="47"/>
  <c r="V648" i="47"/>
  <c r="AC646" i="47"/>
  <c r="V646" i="47"/>
  <c r="Y641" i="47"/>
  <c r="W641" i="47"/>
  <c r="Z639" i="47"/>
  <c r="W639" i="47"/>
  <c r="AB637" i="47"/>
  <c r="W637" i="47"/>
  <c r="AB635" i="47"/>
  <c r="W635" i="47"/>
  <c r="Z633" i="47"/>
  <c r="W633" i="47"/>
  <c r="AB631" i="47"/>
  <c r="W631" i="47"/>
  <c r="AB629" i="47"/>
  <c r="W629" i="47"/>
  <c r="AD627" i="47"/>
  <c r="U627" i="47"/>
  <c r="Z615" i="47"/>
  <c r="W615" i="47"/>
  <c r="Y615" i="47"/>
  <c r="U605" i="47"/>
  <c r="AD605" i="47"/>
  <c r="U603" i="47"/>
  <c r="AD603" i="47"/>
  <c r="U599" i="47"/>
  <c r="AD599" i="47"/>
  <c r="U597" i="47"/>
  <c r="AD597" i="47"/>
  <c r="U593" i="47"/>
  <c r="AD593" i="47"/>
  <c r="U591" i="47"/>
  <c r="AD591" i="47"/>
  <c r="U589" i="47"/>
  <c r="AD589" i="47"/>
  <c r="Z585" i="47"/>
  <c r="W585" i="47"/>
  <c r="Y585" i="47"/>
  <c r="W580" i="47"/>
  <c r="AB580" i="47"/>
  <c r="W578" i="47"/>
  <c r="AB578" i="47"/>
  <c r="R616" i="47"/>
  <c r="U576" i="47"/>
  <c r="AD576" i="47"/>
  <c r="Y621" i="47"/>
  <c r="Z621" i="47"/>
  <c r="W621" i="47"/>
  <c r="Y586" i="47"/>
  <c r="Z586" i="47"/>
  <c r="W586" i="47"/>
  <c r="AD583" i="47"/>
  <c r="U583" i="47"/>
  <c r="U457" i="47"/>
  <c r="AD457" i="47"/>
  <c r="U455" i="47"/>
  <c r="AD455" i="47"/>
  <c r="U453" i="47"/>
  <c r="AD453" i="47"/>
  <c r="U451" i="47"/>
  <c r="AD451" i="47"/>
  <c r="AD563" i="47"/>
  <c r="U563" i="47"/>
  <c r="AD561" i="47"/>
  <c r="U561" i="47"/>
  <c r="AD559" i="47"/>
  <c r="U559" i="47"/>
  <c r="AD557" i="47"/>
  <c r="U557" i="47"/>
  <c r="AB555" i="47"/>
  <c r="W555" i="47"/>
  <c r="AD553" i="47"/>
  <c r="U553" i="47"/>
  <c r="AD545" i="47"/>
  <c r="U545" i="47"/>
  <c r="AD543" i="47"/>
  <c r="U543" i="47"/>
  <c r="AD541" i="47"/>
  <c r="U541" i="47"/>
  <c r="AD539" i="47"/>
  <c r="U539" i="47"/>
  <c r="AD537" i="47"/>
  <c r="U537" i="47"/>
  <c r="AD535" i="47"/>
  <c r="U535" i="47"/>
  <c r="AD533" i="47"/>
  <c r="U533" i="47"/>
  <c r="AD531" i="47"/>
  <c r="U531" i="47"/>
  <c r="AD529" i="47"/>
  <c r="U529" i="47"/>
  <c r="AD527" i="47"/>
  <c r="U527" i="47"/>
  <c r="AD525" i="47"/>
  <c r="U525" i="47"/>
  <c r="AD523" i="47"/>
  <c r="U523" i="47"/>
  <c r="R574" i="47"/>
  <c r="AC521" i="47"/>
  <c r="V521" i="47"/>
  <c r="AD520" i="47"/>
  <c r="U520" i="47"/>
  <c r="AD518" i="47"/>
  <c r="U518" i="47"/>
  <c r="AD516" i="47"/>
  <c r="U516" i="47"/>
  <c r="AD514" i="47"/>
  <c r="U514" i="47"/>
  <c r="AD512" i="47"/>
  <c r="U512" i="47"/>
  <c r="AD510" i="47"/>
  <c r="U510" i="47"/>
  <c r="AD508" i="47"/>
  <c r="U508" i="47"/>
  <c r="AD506" i="47"/>
  <c r="U506" i="47"/>
  <c r="AD504" i="47"/>
  <c r="U504" i="47"/>
  <c r="AD502" i="47"/>
  <c r="U502" i="47"/>
  <c r="AD500" i="47"/>
  <c r="U500" i="47"/>
  <c r="AD498" i="47"/>
  <c r="U498" i="47"/>
  <c r="AD496" i="47"/>
  <c r="U496" i="47"/>
  <c r="AD494" i="47"/>
  <c r="U494" i="47"/>
  <c r="AD492" i="47"/>
  <c r="U492" i="47"/>
  <c r="AD490" i="47"/>
  <c r="U490" i="47"/>
  <c r="AD488" i="47"/>
  <c r="U488" i="47"/>
  <c r="AD486" i="47"/>
  <c r="U486" i="47"/>
  <c r="AD484" i="47"/>
  <c r="U484" i="47"/>
  <c r="AD482" i="47"/>
  <c r="U482" i="47"/>
  <c r="AD476" i="47"/>
  <c r="U476" i="47"/>
  <c r="AD474" i="47"/>
  <c r="U474" i="47"/>
  <c r="AD472" i="47"/>
  <c r="U472" i="47"/>
  <c r="U448" i="47"/>
  <c r="AD448" i="47"/>
  <c r="U446" i="47"/>
  <c r="AD446" i="47"/>
  <c r="U444" i="47"/>
  <c r="AD444" i="47"/>
  <c r="U442" i="47"/>
  <c r="AD442" i="47"/>
  <c r="V439" i="47"/>
  <c r="AC439" i="47"/>
  <c r="V436" i="47"/>
  <c r="AC436" i="47"/>
  <c r="V434" i="47"/>
  <c r="AC434" i="47"/>
  <c r="V432" i="47"/>
  <c r="AC432" i="47"/>
  <c r="V430" i="47"/>
  <c r="AC430" i="47"/>
  <c r="V428" i="47"/>
  <c r="AC428" i="47"/>
  <c r="V426" i="47"/>
  <c r="AC426" i="47"/>
  <c r="V424" i="47"/>
  <c r="AC424" i="47"/>
  <c r="V422" i="47"/>
  <c r="AC422" i="47"/>
  <c r="V420" i="47"/>
  <c r="AC420" i="47"/>
  <c r="V418" i="47"/>
  <c r="R437" i="47"/>
  <c r="AC418" i="47"/>
  <c r="V415" i="47"/>
  <c r="AC415" i="47"/>
  <c r="V413" i="47"/>
  <c r="AC413" i="47"/>
  <c r="V411" i="47"/>
  <c r="AC411" i="47"/>
  <c r="V409" i="47"/>
  <c r="R416" i="47"/>
  <c r="AC409" i="47"/>
  <c r="V403" i="47"/>
  <c r="R404" i="47"/>
  <c r="AC403" i="47"/>
  <c r="V400" i="47"/>
  <c r="AC400" i="47"/>
  <c r="V398" i="47"/>
  <c r="AC398" i="47"/>
  <c r="V396" i="47"/>
  <c r="AC396" i="47"/>
  <c r="V394" i="47"/>
  <c r="AC394" i="47"/>
  <c r="V392" i="47"/>
  <c r="AC392" i="47"/>
  <c r="V386" i="47"/>
  <c r="AC386" i="47"/>
  <c r="V384" i="47"/>
  <c r="AC384" i="47"/>
  <c r="V382" i="47"/>
  <c r="AC382" i="47"/>
  <c r="V380" i="47"/>
  <c r="AC380" i="47"/>
  <c r="V378" i="47"/>
  <c r="AC378" i="47"/>
  <c r="V376" i="47"/>
  <c r="AC376" i="47"/>
  <c r="V374" i="47"/>
  <c r="AC374" i="47"/>
  <c r="V372" i="47"/>
  <c r="AC372" i="47"/>
  <c r="V370" i="47"/>
  <c r="AC370" i="47"/>
  <c r="V368" i="47"/>
  <c r="AC368" i="47"/>
  <c r="V363" i="47"/>
  <c r="AC363" i="47"/>
  <c r="V361" i="47"/>
  <c r="AC361" i="47"/>
  <c r="V359" i="47"/>
  <c r="AC359" i="47"/>
  <c r="V357" i="47"/>
  <c r="AC357" i="47"/>
  <c r="V355" i="47"/>
  <c r="AC355" i="47"/>
  <c r="V353" i="47"/>
  <c r="AC353" i="47"/>
  <c r="V351" i="47"/>
  <c r="AC351" i="47"/>
  <c r="V349" i="47"/>
  <c r="R365" i="47"/>
  <c r="AC349" i="47"/>
  <c r="AB467" i="47"/>
  <c r="W467" i="47"/>
  <c r="AB465" i="47"/>
  <c r="W465" i="47"/>
  <c r="AB463" i="47"/>
  <c r="W463" i="47"/>
  <c r="AB461" i="47"/>
  <c r="W461" i="47"/>
  <c r="R469" i="47"/>
  <c r="AB459" i="47"/>
  <c r="W459" i="47"/>
  <c r="AC345" i="47"/>
  <c r="V345" i="47"/>
  <c r="R347" i="47"/>
  <c r="AC344" i="47"/>
  <c r="V344" i="47"/>
  <c r="V341" i="47"/>
  <c r="AC341" i="47"/>
  <c r="V339" i="47"/>
  <c r="AC339" i="47"/>
  <c r="V337" i="47"/>
  <c r="AC337" i="47"/>
  <c r="V335" i="47"/>
  <c r="AC335" i="47"/>
  <c r="V333" i="47"/>
  <c r="AC333" i="47"/>
  <c r="V331" i="47"/>
  <c r="AC331" i="47"/>
  <c r="V329" i="47"/>
  <c r="AC329" i="47"/>
  <c r="V327" i="47"/>
  <c r="AC327" i="47"/>
  <c r="V323" i="47"/>
  <c r="AC323" i="47"/>
  <c r="V319" i="47"/>
  <c r="AC319" i="47"/>
  <c r="V317" i="47"/>
  <c r="R321" i="47"/>
  <c r="AC317" i="47"/>
  <c r="W314" i="47"/>
  <c r="AB314" i="47"/>
  <c r="W312" i="47"/>
  <c r="AB312" i="47"/>
  <c r="W310" i="47"/>
  <c r="AB310" i="47"/>
  <c r="W308" i="47"/>
  <c r="AB308" i="47"/>
  <c r="W306" i="47"/>
  <c r="AB306" i="47"/>
  <c r="W304" i="47"/>
  <c r="AB304" i="47"/>
  <c r="W302" i="47"/>
  <c r="AB302" i="47"/>
  <c r="W300" i="47"/>
  <c r="AB300" i="47"/>
  <c r="W298" i="47"/>
  <c r="AB298" i="47"/>
  <c r="T296" i="47"/>
  <c r="AD296" i="47"/>
  <c r="T294" i="47"/>
  <c r="AD294" i="47"/>
  <c r="T292" i="47"/>
  <c r="AD292" i="47"/>
  <c r="T290" i="47"/>
  <c r="AD290" i="47"/>
  <c r="T288" i="47"/>
  <c r="AD288" i="47"/>
  <c r="W284" i="47"/>
  <c r="AB284" i="47"/>
  <c r="W282" i="47"/>
  <c r="AB282" i="47"/>
  <c r="W280" i="47"/>
  <c r="AB280" i="47"/>
  <c r="T278" i="47"/>
  <c r="AD278" i="47"/>
  <c r="W254" i="47"/>
  <c r="AB254" i="47"/>
  <c r="W252" i="47"/>
  <c r="AB252" i="47"/>
  <c r="T250" i="47"/>
  <c r="AD250" i="47"/>
  <c r="T248" i="47"/>
  <c r="AD248" i="47"/>
  <c r="T246" i="47"/>
  <c r="AD246" i="47"/>
  <c r="T244" i="47"/>
  <c r="AD244" i="47"/>
  <c r="T242" i="47"/>
  <c r="AD242" i="47"/>
  <c r="T240" i="47"/>
  <c r="AD240" i="47"/>
  <c r="T238" i="47"/>
  <c r="AD238" i="47"/>
  <c r="T236" i="47"/>
  <c r="AD236" i="47"/>
  <c r="V231" i="47"/>
  <c r="R233" i="47"/>
  <c r="AC231" i="47"/>
  <c r="V228" i="47"/>
  <c r="AC228" i="47"/>
  <c r="V226" i="47"/>
  <c r="AC226" i="47"/>
  <c r="V224" i="47"/>
  <c r="AC224" i="47"/>
  <c r="V222" i="47"/>
  <c r="AC222" i="47"/>
  <c r="V220" i="47"/>
  <c r="AC220" i="47"/>
  <c r="V218" i="47"/>
  <c r="AC218" i="47"/>
  <c r="V216" i="47"/>
  <c r="AC216" i="47"/>
  <c r="V214" i="47"/>
  <c r="AC214" i="47"/>
  <c r="V212" i="47"/>
  <c r="AC212" i="47"/>
  <c r="W208" i="47"/>
  <c r="AB208" i="47"/>
  <c r="W206" i="47"/>
  <c r="AB206" i="47"/>
  <c r="W204" i="47"/>
  <c r="AB204" i="47"/>
  <c r="W202" i="47"/>
  <c r="AB202" i="47"/>
  <c r="W200" i="47"/>
  <c r="AB200" i="47"/>
  <c r="T193" i="47"/>
  <c r="AD193" i="47"/>
  <c r="T185" i="47"/>
  <c r="AD185" i="47"/>
  <c r="P121" i="47"/>
  <c r="L121" i="47"/>
  <c r="H121" i="47"/>
  <c r="Y183" i="47"/>
  <c r="Z183" i="47"/>
  <c r="W183" i="47"/>
  <c r="AD177" i="47"/>
  <c r="T177" i="47"/>
  <c r="AD175" i="47"/>
  <c r="T175" i="47"/>
  <c r="AD173" i="47"/>
  <c r="T173" i="47"/>
  <c r="AD171" i="47"/>
  <c r="T171" i="47"/>
  <c r="AD166" i="47"/>
  <c r="T166" i="47"/>
  <c r="AD164" i="47"/>
  <c r="T164" i="47"/>
  <c r="AD162" i="47"/>
  <c r="T162" i="47"/>
  <c r="AD160" i="47"/>
  <c r="T160" i="47"/>
  <c r="AD158" i="47"/>
  <c r="T158" i="47"/>
  <c r="AD156" i="47"/>
  <c r="T156" i="47"/>
  <c r="AD154" i="47"/>
  <c r="T154" i="47"/>
  <c r="AD152" i="47"/>
  <c r="T152" i="47"/>
  <c r="AD147" i="47"/>
  <c r="T147" i="47"/>
  <c r="AD145" i="47"/>
  <c r="T145" i="47"/>
  <c r="AD143" i="47"/>
  <c r="T143" i="47"/>
  <c r="AD141" i="47"/>
  <c r="T141" i="47"/>
  <c r="AD139" i="47"/>
  <c r="T139" i="47"/>
  <c r="AD137" i="47"/>
  <c r="T137" i="47"/>
  <c r="AD135" i="47"/>
  <c r="T135" i="47"/>
  <c r="AD133" i="47"/>
  <c r="T133" i="47"/>
  <c r="AD131" i="47"/>
  <c r="T131" i="47"/>
  <c r="AD129" i="47"/>
  <c r="T129" i="47"/>
  <c r="AD127" i="47"/>
  <c r="T127" i="47"/>
  <c r="AD125" i="47"/>
  <c r="T125" i="47"/>
  <c r="AD118" i="47"/>
  <c r="T118" i="47"/>
  <c r="AD116" i="47"/>
  <c r="T116" i="47"/>
  <c r="AD114" i="47"/>
  <c r="T114" i="47"/>
  <c r="AD112" i="47"/>
  <c r="T112" i="47"/>
  <c r="AD110" i="47"/>
  <c r="T110" i="47"/>
  <c r="AD108" i="47"/>
  <c r="T108" i="47"/>
  <c r="AD106" i="47"/>
  <c r="T106" i="47"/>
  <c r="AD104" i="47"/>
  <c r="T104" i="47"/>
  <c r="AD102" i="47"/>
  <c r="T102" i="47"/>
  <c r="Q121" i="47"/>
  <c r="M121" i="47"/>
  <c r="I121" i="47"/>
  <c r="E121" i="47"/>
  <c r="AB93" i="47"/>
  <c r="W93" i="47"/>
  <c r="AB91" i="47"/>
  <c r="W91" i="47"/>
  <c r="AB89" i="47"/>
  <c r="W89" i="47"/>
  <c r="AB87" i="47"/>
  <c r="W87" i="47"/>
  <c r="AB85" i="47"/>
  <c r="W85" i="47"/>
  <c r="R94" i="47"/>
  <c r="T82" i="47"/>
  <c r="T74" i="47"/>
  <c r="AD74" i="47"/>
  <c r="T72" i="47"/>
  <c r="AD72" i="47"/>
  <c r="T70" i="47"/>
  <c r="AD70" i="47"/>
  <c r="T68" i="47"/>
  <c r="AD68" i="47"/>
  <c r="T66" i="47"/>
  <c r="AD66" i="47"/>
  <c r="T64" i="47"/>
  <c r="AD64" i="47"/>
  <c r="T59" i="47"/>
  <c r="R61" i="47"/>
  <c r="AD59" i="47"/>
  <c r="T56" i="47"/>
  <c r="AD56" i="47"/>
  <c r="T54" i="47"/>
  <c r="AD54" i="47"/>
  <c r="T52" i="47"/>
  <c r="AD52" i="47"/>
  <c r="T50" i="47"/>
  <c r="AD50" i="47"/>
  <c r="T48" i="47"/>
  <c r="AD48" i="47"/>
  <c r="T46" i="47"/>
  <c r="R57" i="47"/>
  <c r="AD46" i="47"/>
  <c r="W43" i="47"/>
  <c r="AB43" i="47"/>
  <c r="W41" i="47"/>
  <c r="AB41" i="47"/>
  <c r="W39" i="47"/>
  <c r="AB39" i="47"/>
  <c r="W37" i="47"/>
  <c r="R44" i="47"/>
  <c r="AB37" i="47"/>
  <c r="F30" i="47"/>
  <c r="Z13" i="47"/>
  <c r="W13" i="47"/>
  <c r="Y13" i="47"/>
  <c r="P32" i="47"/>
  <c r="L32" i="47"/>
  <c r="H32" i="47"/>
  <c r="Y14" i="47"/>
  <c r="Z14" i="47"/>
  <c r="W14" i="47"/>
  <c r="Y10" i="47"/>
  <c r="R16" i="47"/>
  <c r="Z10" i="47"/>
  <c r="W10" i="47"/>
  <c r="AD79" i="47"/>
  <c r="T79" i="47"/>
  <c r="AD77" i="47"/>
  <c r="T77" i="47"/>
  <c r="O30" i="47"/>
  <c r="K30" i="47"/>
  <c r="K32" i="47" s="1"/>
  <c r="G30" i="47"/>
  <c r="R28" i="47"/>
  <c r="O32" i="47"/>
  <c r="Q728" i="47"/>
  <c r="M728" i="47"/>
  <c r="I728" i="47"/>
  <c r="R726" i="47"/>
  <c r="V715" i="47"/>
  <c r="AC715" i="47"/>
  <c r="V712" i="47"/>
  <c r="AC712" i="47"/>
  <c r="V710" i="47"/>
  <c r="AC710" i="47"/>
  <c r="V708" i="47"/>
  <c r="AC708" i="47"/>
  <c r="V706" i="47"/>
  <c r="AC706" i="47"/>
  <c r="V704" i="47"/>
  <c r="AC704" i="47"/>
  <c r="V702" i="47"/>
  <c r="AC702" i="47"/>
  <c r="V700" i="47"/>
  <c r="AC700" i="47"/>
  <c r="V698" i="47"/>
  <c r="AC698" i="47"/>
  <c r="V696" i="47"/>
  <c r="AC696" i="47"/>
  <c r="V694" i="47"/>
  <c r="AC694" i="47"/>
  <c r="AC724" i="47"/>
  <c r="V724" i="47"/>
  <c r="AC722" i="47"/>
  <c r="V722" i="47"/>
  <c r="AC720" i="47"/>
  <c r="V720" i="47"/>
  <c r="AC718" i="47"/>
  <c r="V718" i="47"/>
  <c r="P728" i="47"/>
  <c r="H728" i="47"/>
  <c r="AC651" i="47"/>
  <c r="V651" i="47"/>
  <c r="F728" i="47"/>
  <c r="AC692" i="47"/>
  <c r="V692" i="47"/>
  <c r="AC690" i="47"/>
  <c r="V690" i="47"/>
  <c r="AC688" i="47"/>
  <c r="V688" i="47"/>
  <c r="AC686" i="47"/>
  <c r="V686" i="47"/>
  <c r="AC684" i="47"/>
  <c r="V684" i="47"/>
  <c r="AC682" i="47"/>
  <c r="V682" i="47"/>
  <c r="AC680" i="47"/>
  <c r="V680" i="47"/>
  <c r="AC678" i="47"/>
  <c r="V678" i="47"/>
  <c r="AC676" i="47"/>
  <c r="V676" i="47"/>
  <c r="AC674" i="47"/>
  <c r="V674" i="47"/>
  <c r="AC672" i="47"/>
  <c r="V672" i="47"/>
  <c r="AC670" i="47"/>
  <c r="V670" i="47"/>
  <c r="AC668" i="47"/>
  <c r="V668" i="47"/>
  <c r="AC666" i="47"/>
  <c r="V666" i="47"/>
  <c r="AC664" i="47"/>
  <c r="V664" i="47"/>
  <c r="AC662" i="47"/>
  <c r="V662" i="47"/>
  <c r="AC660" i="47"/>
  <c r="V660" i="47"/>
  <c r="AC658" i="47"/>
  <c r="V658" i="47"/>
  <c r="AC656" i="47"/>
  <c r="V656" i="47"/>
  <c r="AC654" i="47"/>
  <c r="V654" i="47"/>
  <c r="AC652" i="47"/>
  <c r="V652" i="47"/>
  <c r="AC649" i="47"/>
  <c r="V649" i="47"/>
  <c r="AC647" i="47"/>
  <c r="V647" i="47"/>
  <c r="R713" i="47"/>
  <c r="AC645" i="47"/>
  <c r="V645" i="47"/>
  <c r="Y642" i="47"/>
  <c r="W642" i="47"/>
  <c r="Y640" i="47"/>
  <c r="W640" i="47"/>
  <c r="AD638" i="47"/>
  <c r="U638" i="47"/>
  <c r="Z636" i="47"/>
  <c r="W636" i="47"/>
  <c r="AB634" i="47"/>
  <c r="W634" i="47"/>
  <c r="Z632" i="47"/>
  <c r="W632" i="47"/>
  <c r="Z630" i="47"/>
  <c r="W630" i="47"/>
  <c r="AB628" i="47"/>
  <c r="W628" i="47"/>
  <c r="AB626" i="47"/>
  <c r="W626" i="47"/>
  <c r="U606" i="47"/>
  <c r="AD606" i="47"/>
  <c r="U604" i="47"/>
  <c r="AD604" i="47"/>
  <c r="U600" i="47"/>
  <c r="AD600" i="47"/>
  <c r="U598" i="47"/>
  <c r="AD598" i="47"/>
  <c r="U594" i="47"/>
  <c r="AD594" i="47"/>
  <c r="U592" i="47"/>
  <c r="AD592" i="47"/>
  <c r="U590" i="47"/>
  <c r="AD590" i="47"/>
  <c r="Z587" i="47"/>
  <c r="W587" i="47"/>
  <c r="Y587" i="47"/>
  <c r="Z581" i="47"/>
  <c r="W581" i="47"/>
  <c r="Y581" i="47"/>
  <c r="W579" i="47"/>
  <c r="AB579" i="47"/>
  <c r="W577" i="47"/>
  <c r="AB577" i="47"/>
  <c r="R643" i="47"/>
  <c r="W618" i="47"/>
  <c r="AB618" i="47" s="1"/>
  <c r="Y588" i="47"/>
  <c r="Z588" i="47"/>
  <c r="W588" i="47"/>
  <c r="Y584" i="47"/>
  <c r="Z584" i="47"/>
  <c r="W584" i="47"/>
  <c r="AD582" i="47"/>
  <c r="U582" i="47"/>
  <c r="U456" i="47"/>
  <c r="AD456" i="47"/>
  <c r="U454" i="47"/>
  <c r="AD454" i="47"/>
  <c r="U452" i="47"/>
  <c r="AD452" i="47"/>
  <c r="U450" i="47"/>
  <c r="AD450" i="47"/>
  <c r="AD564" i="47"/>
  <c r="U564" i="47"/>
  <c r="AD562" i="47"/>
  <c r="U562" i="47"/>
  <c r="AD560" i="47"/>
  <c r="U560" i="47"/>
  <c r="AD558" i="47"/>
  <c r="U558" i="47"/>
  <c r="AD556" i="47"/>
  <c r="U556" i="47"/>
  <c r="AD554" i="47"/>
  <c r="U554" i="47"/>
  <c r="AD546" i="47"/>
  <c r="U546" i="47"/>
  <c r="AD544" i="47"/>
  <c r="U544" i="47"/>
  <c r="AD542" i="47"/>
  <c r="U542" i="47"/>
  <c r="AD540" i="47"/>
  <c r="U540" i="47"/>
  <c r="AD538" i="47"/>
  <c r="U538" i="47"/>
  <c r="AB536" i="47"/>
  <c r="W536" i="47"/>
  <c r="AD534" i="47"/>
  <c r="U534" i="47"/>
  <c r="AD532" i="47"/>
  <c r="U532" i="47"/>
  <c r="AD530" i="47"/>
  <c r="U530" i="47"/>
  <c r="AD528" i="47"/>
  <c r="U528" i="47"/>
  <c r="AD526" i="47"/>
  <c r="U526" i="47"/>
  <c r="AD524" i="47"/>
  <c r="U524" i="47"/>
  <c r="AD522" i="47"/>
  <c r="U522" i="47"/>
  <c r="AD519" i="47"/>
  <c r="U519" i="47"/>
  <c r="AD517" i="47"/>
  <c r="U517" i="47"/>
  <c r="AD515" i="47"/>
  <c r="U515" i="47"/>
  <c r="AD513" i="47"/>
  <c r="U513" i="47"/>
  <c r="AD511" i="47"/>
  <c r="U511" i="47"/>
  <c r="AD509" i="47"/>
  <c r="U509" i="47"/>
  <c r="AD507" i="47"/>
  <c r="U507" i="47"/>
  <c r="AD505" i="47"/>
  <c r="U505" i="47"/>
  <c r="AD503" i="47"/>
  <c r="U503" i="47"/>
  <c r="AD501" i="47"/>
  <c r="U501" i="47"/>
  <c r="AD499" i="47"/>
  <c r="U499" i="47"/>
  <c r="AD497" i="47"/>
  <c r="U497" i="47"/>
  <c r="AD495" i="47"/>
  <c r="U495" i="47"/>
  <c r="AD493" i="47"/>
  <c r="U493" i="47"/>
  <c r="AD491" i="47"/>
  <c r="U491" i="47"/>
  <c r="AD489" i="47"/>
  <c r="U489" i="47"/>
  <c r="AD487" i="47"/>
  <c r="U487" i="47"/>
  <c r="AD485" i="47"/>
  <c r="U485" i="47"/>
  <c r="AD483" i="47"/>
  <c r="U483" i="47"/>
  <c r="AD481" i="47"/>
  <c r="U481" i="47"/>
  <c r="AD475" i="47"/>
  <c r="U475" i="47"/>
  <c r="AD473" i="47"/>
  <c r="U473" i="47"/>
  <c r="R477" i="47"/>
  <c r="AD471" i="47"/>
  <c r="U471" i="47"/>
  <c r="U449" i="47"/>
  <c r="AD449" i="47"/>
  <c r="U447" i="47"/>
  <c r="AD447" i="47"/>
  <c r="U445" i="47"/>
  <c r="AD445" i="47"/>
  <c r="U443" i="47"/>
  <c r="AD443" i="47"/>
  <c r="V440" i="47"/>
  <c r="AC440" i="47"/>
  <c r="V435" i="47"/>
  <c r="AC435" i="47"/>
  <c r="V433" i="47"/>
  <c r="AC433" i="47"/>
  <c r="V431" i="47"/>
  <c r="AC431" i="47"/>
  <c r="V429" i="47"/>
  <c r="AC429" i="47"/>
  <c r="V427" i="47"/>
  <c r="AC427" i="47"/>
  <c r="V425" i="47"/>
  <c r="AC425" i="47"/>
  <c r="V423" i="47"/>
  <c r="AC423" i="47"/>
  <c r="V421" i="47"/>
  <c r="AC421" i="47"/>
  <c r="V419" i="47"/>
  <c r="AC419" i="47"/>
  <c r="V414" i="47"/>
  <c r="AC414" i="47"/>
  <c r="V412" i="47"/>
  <c r="AC412" i="47"/>
  <c r="V399" i="47"/>
  <c r="AC399" i="47"/>
  <c r="V397" i="47"/>
  <c r="AC397" i="47"/>
  <c r="V395" i="47"/>
  <c r="AC395" i="47"/>
  <c r="V393" i="47"/>
  <c r="AC393" i="47"/>
  <c r="V391" i="47"/>
  <c r="R401" i="47"/>
  <c r="AC391" i="47"/>
  <c r="V387" i="47"/>
  <c r="AC387" i="47"/>
  <c r="V385" i="47"/>
  <c r="AC385" i="47"/>
  <c r="V383" i="47"/>
  <c r="AC383" i="47"/>
  <c r="V381" i="47"/>
  <c r="AC381" i="47"/>
  <c r="V379" i="47"/>
  <c r="AC379" i="47"/>
  <c r="V377" i="47"/>
  <c r="AC377" i="47"/>
  <c r="V375" i="47"/>
  <c r="AC375" i="47"/>
  <c r="V373" i="47"/>
  <c r="AC373" i="47"/>
  <c r="V371" i="47"/>
  <c r="AC371" i="47"/>
  <c r="V369" i="47"/>
  <c r="AC369" i="47"/>
  <c r="V367" i="47"/>
  <c r="R388" i="47"/>
  <c r="AC367" i="47"/>
  <c r="V364" i="47"/>
  <c r="AC364" i="47"/>
  <c r="V362" i="47"/>
  <c r="AC362" i="47"/>
  <c r="V360" i="47"/>
  <c r="AC360" i="47"/>
  <c r="V358" i="47"/>
  <c r="AC358" i="47"/>
  <c r="V356" i="47"/>
  <c r="AC356" i="47"/>
  <c r="V354" i="47"/>
  <c r="AC354" i="47"/>
  <c r="V352" i="47"/>
  <c r="AC352" i="47"/>
  <c r="V350" i="47"/>
  <c r="AC350" i="47"/>
  <c r="AB468" i="47"/>
  <c r="W468" i="47"/>
  <c r="AB466" i="47"/>
  <c r="W466" i="47"/>
  <c r="AB464" i="47"/>
  <c r="W464" i="47"/>
  <c r="AB462" i="47"/>
  <c r="W462" i="47"/>
  <c r="AB460" i="47"/>
  <c r="W460" i="47"/>
  <c r="P406" i="47"/>
  <c r="L406" i="47"/>
  <c r="H406" i="47"/>
  <c r="V346" i="47"/>
  <c r="AC346" i="47"/>
  <c r="V340" i="47"/>
  <c r="AC340" i="47"/>
  <c r="V338" i="47"/>
  <c r="AC338" i="47"/>
  <c r="V336" i="47"/>
  <c r="AC336" i="47"/>
  <c r="V334" i="47"/>
  <c r="AC334" i="47"/>
  <c r="V332" i="47"/>
  <c r="AC332" i="47"/>
  <c r="V330" i="47"/>
  <c r="AC330" i="47"/>
  <c r="V328" i="47"/>
  <c r="AC328" i="47"/>
  <c r="R342" i="47"/>
  <c r="V326" i="47"/>
  <c r="AC326" i="47"/>
  <c r="V324" i="47"/>
  <c r="AC324" i="47"/>
  <c r="V320" i="47"/>
  <c r="AC320" i="47"/>
  <c r="V318" i="47"/>
  <c r="AC318" i="47"/>
  <c r="W313" i="47"/>
  <c r="AB313" i="47"/>
  <c r="W311" i="47"/>
  <c r="AB311" i="47"/>
  <c r="W309" i="47"/>
  <c r="AB309" i="47"/>
  <c r="W307" i="47"/>
  <c r="AB307" i="47"/>
  <c r="W305" i="47"/>
  <c r="AB305" i="47"/>
  <c r="W303" i="47"/>
  <c r="AB303" i="47"/>
  <c r="W301" i="47"/>
  <c r="AB301" i="47"/>
  <c r="W299" i="47"/>
  <c r="AB299" i="47"/>
  <c r="T297" i="47"/>
  <c r="AD297" i="47"/>
  <c r="T295" i="47"/>
  <c r="AD295" i="47"/>
  <c r="T293" i="47"/>
  <c r="AD293" i="47"/>
  <c r="T291" i="47"/>
  <c r="AD291" i="47"/>
  <c r="T289" i="47"/>
  <c r="AD289" i="47"/>
  <c r="T287" i="47"/>
  <c r="AD287" i="47"/>
  <c r="W283" i="47"/>
  <c r="AB283" i="47"/>
  <c r="W281" i="47"/>
  <c r="AB281" i="47"/>
  <c r="T279" i="47"/>
  <c r="AD279" i="47"/>
  <c r="W255" i="47"/>
  <c r="AB255" i="47"/>
  <c r="W253" i="47"/>
  <c r="AB253" i="47"/>
  <c r="W251" i="47"/>
  <c r="AB251" i="47"/>
  <c r="T249" i="47"/>
  <c r="AD249" i="47"/>
  <c r="T247" i="47"/>
  <c r="AD247" i="47"/>
  <c r="T245" i="47"/>
  <c r="AD245" i="47"/>
  <c r="T243" i="47"/>
  <c r="AD243" i="47"/>
  <c r="T241" i="47"/>
  <c r="AD241" i="47"/>
  <c r="T239" i="47"/>
  <c r="AD239" i="47"/>
  <c r="T237" i="47"/>
  <c r="AD237" i="47"/>
  <c r="T235" i="47"/>
  <c r="R315" i="47"/>
  <c r="AD235" i="47"/>
  <c r="V232" i="47"/>
  <c r="AC232" i="47"/>
  <c r="V227" i="47"/>
  <c r="AC227" i="47"/>
  <c r="V225" i="47"/>
  <c r="AC225" i="47"/>
  <c r="V223" i="47"/>
  <c r="AC223" i="47"/>
  <c r="V221" i="47"/>
  <c r="AC221" i="47"/>
  <c r="V219" i="47"/>
  <c r="AC219" i="47"/>
  <c r="V217" i="47"/>
  <c r="AC217" i="47"/>
  <c r="V215" i="47"/>
  <c r="AC215" i="47"/>
  <c r="V213" i="47"/>
  <c r="AC213" i="47"/>
  <c r="V211" i="47"/>
  <c r="R229" i="47"/>
  <c r="AC211" i="47"/>
  <c r="W209" i="47"/>
  <c r="AB209" i="47"/>
  <c r="W207" i="47"/>
  <c r="AB207" i="47"/>
  <c r="W205" i="47"/>
  <c r="AB205" i="47"/>
  <c r="W203" i="47"/>
  <c r="AB203" i="47"/>
  <c r="W201" i="47"/>
  <c r="AB201" i="47"/>
  <c r="W199" i="47"/>
  <c r="AB199" i="47"/>
  <c r="T192" i="47"/>
  <c r="AD192" i="47"/>
  <c r="T186" i="47"/>
  <c r="AD186" i="47"/>
  <c r="N121" i="47"/>
  <c r="N406" i="47" s="1"/>
  <c r="J121" i="47"/>
  <c r="J406" i="47" s="1"/>
  <c r="F121" i="47"/>
  <c r="AD178" i="47"/>
  <c r="T178" i="47"/>
  <c r="AD176" i="47"/>
  <c r="T176" i="47"/>
  <c r="AD174" i="47"/>
  <c r="T174" i="47"/>
  <c r="AD172" i="47"/>
  <c r="T172" i="47"/>
  <c r="AD170" i="47"/>
  <c r="T170" i="47"/>
  <c r="R179" i="47"/>
  <c r="AD169" i="47"/>
  <c r="T169" i="47"/>
  <c r="AD165" i="47"/>
  <c r="T165" i="47"/>
  <c r="AD163" i="47"/>
  <c r="T163" i="47"/>
  <c r="AD161" i="47"/>
  <c r="T161" i="47"/>
  <c r="AD159" i="47"/>
  <c r="T159" i="47"/>
  <c r="AD157" i="47"/>
  <c r="T157" i="47"/>
  <c r="AD155" i="47"/>
  <c r="T155" i="47"/>
  <c r="AD153" i="47"/>
  <c r="T153" i="47"/>
  <c r="AD151" i="47"/>
  <c r="T151" i="47"/>
  <c r="R167" i="47"/>
  <c r="AD150" i="47"/>
  <c r="T150" i="47"/>
  <c r="AD146" i="47"/>
  <c r="T146" i="47"/>
  <c r="AD144" i="47"/>
  <c r="T144" i="47"/>
  <c r="AD142" i="47"/>
  <c r="T142" i="47"/>
  <c r="AD140" i="47"/>
  <c r="T140" i="47"/>
  <c r="AD138" i="47"/>
  <c r="T138" i="47"/>
  <c r="AD136" i="47"/>
  <c r="T136" i="47"/>
  <c r="AD134" i="47"/>
  <c r="T134" i="47"/>
  <c r="AD132" i="47"/>
  <c r="T132" i="47"/>
  <c r="AD130" i="47"/>
  <c r="T130" i="47"/>
  <c r="AD128" i="47"/>
  <c r="T128" i="47"/>
  <c r="AD126" i="47"/>
  <c r="T126" i="47"/>
  <c r="AD124" i="47"/>
  <c r="T124" i="47"/>
  <c r="R148" i="47"/>
  <c r="AD123" i="47"/>
  <c r="T123" i="47"/>
  <c r="AD117" i="47"/>
  <c r="T117" i="47"/>
  <c r="AD115" i="47"/>
  <c r="T115" i="47"/>
  <c r="AD113" i="47"/>
  <c r="T113" i="47"/>
  <c r="AD111" i="47"/>
  <c r="T111" i="47"/>
  <c r="AD109" i="47"/>
  <c r="T109" i="47"/>
  <c r="AD107" i="47"/>
  <c r="T107" i="47"/>
  <c r="AD105" i="47"/>
  <c r="T105" i="47"/>
  <c r="AD103" i="47"/>
  <c r="T103" i="47"/>
  <c r="AD101" i="47"/>
  <c r="T101" i="47"/>
  <c r="R119" i="47"/>
  <c r="AD100" i="47"/>
  <c r="T100" i="47"/>
  <c r="O121" i="47"/>
  <c r="O406" i="47" s="1"/>
  <c r="K121" i="47"/>
  <c r="G121" i="47"/>
  <c r="AB92" i="47"/>
  <c r="W92" i="47"/>
  <c r="AB90" i="47"/>
  <c r="W90" i="47"/>
  <c r="AB88" i="47"/>
  <c r="W88" i="47"/>
  <c r="AB86" i="47"/>
  <c r="W86" i="47"/>
  <c r="T73" i="47"/>
  <c r="AD73" i="47"/>
  <c r="T71" i="47"/>
  <c r="AD71" i="47"/>
  <c r="T69" i="47"/>
  <c r="AD69" i="47"/>
  <c r="T67" i="47"/>
  <c r="AD67" i="47"/>
  <c r="T65" i="47"/>
  <c r="AD65" i="47"/>
  <c r="R80" i="47"/>
  <c r="R98" i="47" s="1"/>
  <c r="R121" i="47" s="1"/>
  <c r="T63" i="47"/>
  <c r="AD63" i="47"/>
  <c r="T60" i="47"/>
  <c r="AD60" i="47"/>
  <c r="T55" i="47"/>
  <c r="AD55" i="47"/>
  <c r="T53" i="47"/>
  <c r="AD53" i="47"/>
  <c r="T51" i="47"/>
  <c r="AD51" i="47"/>
  <c r="T49" i="47"/>
  <c r="AD49" i="47"/>
  <c r="T47" i="47"/>
  <c r="AD47" i="47"/>
  <c r="W42" i="47"/>
  <c r="AB42" i="47"/>
  <c r="W40" i="47"/>
  <c r="AB40" i="47"/>
  <c r="T38" i="47"/>
  <c r="AB38" i="47"/>
  <c r="R24" i="47"/>
  <c r="Z18" i="47"/>
  <c r="W18" i="47"/>
  <c r="Y18" i="47"/>
  <c r="W15" i="47"/>
  <c r="AB15" i="47"/>
  <c r="Z11" i="47"/>
  <c r="W11" i="47"/>
  <c r="Y11" i="47"/>
  <c r="F32" i="47"/>
  <c r="Y12" i="47"/>
  <c r="Z12" i="47"/>
  <c r="W12" i="47"/>
  <c r="G32" i="47"/>
  <c r="AD78" i="47"/>
  <c r="T78" i="47"/>
  <c r="AD76" i="47"/>
  <c r="T76" i="47"/>
  <c r="Q30" i="47"/>
  <c r="Q32" i="47" s="1"/>
  <c r="M30" i="47"/>
  <c r="M32" i="47" s="1"/>
  <c r="I30" i="47"/>
  <c r="E30" i="47"/>
  <c r="E32" i="47" s="1"/>
  <c r="E406" i="47" s="1"/>
  <c r="I32" i="47"/>
  <c r="O479" i="46"/>
  <c r="O728" i="46" s="1"/>
  <c r="K479" i="46"/>
  <c r="G479" i="46"/>
  <c r="E479" i="46"/>
  <c r="E728" i="46" s="1"/>
  <c r="Q479" i="46"/>
  <c r="Q728" i="46" s="1"/>
  <c r="M479" i="46"/>
  <c r="I479" i="46"/>
  <c r="N121" i="46"/>
  <c r="J121" i="46"/>
  <c r="F121" i="46"/>
  <c r="K728" i="46"/>
  <c r="G728" i="46"/>
  <c r="E30" i="46"/>
  <c r="N32" i="46"/>
  <c r="N406" i="46" s="1"/>
  <c r="N731" i="46" s="1"/>
  <c r="H32" i="46"/>
  <c r="O30" i="46"/>
  <c r="K30" i="46"/>
  <c r="K32" i="46" s="1"/>
  <c r="K406" i="46" s="1"/>
  <c r="G30" i="46"/>
  <c r="G32" i="46" s="1"/>
  <c r="G406" i="46" s="1"/>
  <c r="L32" i="46"/>
  <c r="M728" i="46"/>
  <c r="I728" i="46"/>
  <c r="E32" i="46"/>
  <c r="E406" i="46" s="1"/>
  <c r="P121" i="46"/>
  <c r="L121" i="46"/>
  <c r="H121" i="46"/>
  <c r="J32" i="46"/>
  <c r="J406" i="46" s="1"/>
  <c r="J731" i="46" s="1"/>
  <c r="Q30" i="46"/>
  <c r="Q32" i="46" s="1"/>
  <c r="Q406" i="46" s="1"/>
  <c r="M30" i="46"/>
  <c r="M32" i="46" s="1"/>
  <c r="M406" i="46" s="1"/>
  <c r="I30" i="46"/>
  <c r="I32" i="46" s="1"/>
  <c r="I406" i="46" s="1"/>
  <c r="O32" i="46"/>
  <c r="O406" i="46" s="1"/>
  <c r="P32" i="46"/>
  <c r="F32" i="46"/>
  <c r="F406" i="46" s="1"/>
  <c r="F731" i="46" s="1"/>
  <c r="V725" i="46"/>
  <c r="AC725" i="46"/>
  <c r="V724" i="46"/>
  <c r="AC724" i="46"/>
  <c r="V723" i="46"/>
  <c r="AC723" i="46"/>
  <c r="V722" i="46"/>
  <c r="AC722" i="46"/>
  <c r="V721" i="46"/>
  <c r="AC721" i="46"/>
  <c r="V720" i="46"/>
  <c r="AC720" i="46"/>
  <c r="V719" i="46"/>
  <c r="AC719" i="46"/>
  <c r="V718" i="46"/>
  <c r="AC718" i="46"/>
  <c r="V717" i="46"/>
  <c r="AC717" i="46"/>
  <c r="V716" i="46"/>
  <c r="AC716" i="46"/>
  <c r="R726" i="46"/>
  <c r="AC715" i="46"/>
  <c r="V715" i="46"/>
  <c r="AC712" i="46"/>
  <c r="V712" i="46"/>
  <c r="AC711" i="46"/>
  <c r="V711" i="46"/>
  <c r="AC710" i="46"/>
  <c r="V710" i="46"/>
  <c r="AC709" i="46"/>
  <c r="V709" i="46"/>
  <c r="AC708" i="46"/>
  <c r="V708" i="46"/>
  <c r="V707" i="46"/>
  <c r="AC707" i="46"/>
  <c r="V706" i="46"/>
  <c r="AC706" i="46"/>
  <c r="V705" i="46"/>
  <c r="AC705" i="46"/>
  <c r="AC704" i="46"/>
  <c r="V704" i="46"/>
  <c r="AC703" i="46"/>
  <c r="V703" i="46"/>
  <c r="AC702" i="46"/>
  <c r="V702" i="46"/>
  <c r="AC701" i="46"/>
  <c r="V701" i="46"/>
  <c r="AC700" i="46"/>
  <c r="V700" i="46"/>
  <c r="AC699" i="46"/>
  <c r="V699" i="46"/>
  <c r="AC698" i="46"/>
  <c r="V698" i="46"/>
  <c r="AC697" i="46"/>
  <c r="V697" i="46"/>
  <c r="AC696" i="46"/>
  <c r="V696" i="46"/>
  <c r="AC695" i="46"/>
  <c r="V695" i="46"/>
  <c r="AC694" i="46"/>
  <c r="V694" i="46"/>
  <c r="AC693" i="46"/>
  <c r="V693" i="46"/>
  <c r="AC692" i="46"/>
  <c r="V692" i="46"/>
  <c r="AC691" i="46"/>
  <c r="V691" i="46"/>
  <c r="AC690" i="46"/>
  <c r="V690" i="46"/>
  <c r="AC689" i="46"/>
  <c r="V689" i="46"/>
  <c r="AC688" i="46"/>
  <c r="V688" i="46"/>
  <c r="AC687" i="46"/>
  <c r="V687" i="46"/>
  <c r="AC686" i="46"/>
  <c r="V686" i="46"/>
  <c r="AC685" i="46"/>
  <c r="V685" i="46"/>
  <c r="AC684" i="46"/>
  <c r="V684" i="46"/>
  <c r="AC683" i="46"/>
  <c r="V683" i="46"/>
  <c r="AC682" i="46"/>
  <c r="V682" i="46"/>
  <c r="AC681" i="46"/>
  <c r="V681" i="46"/>
  <c r="AC680" i="46"/>
  <c r="V680" i="46"/>
  <c r="AC679" i="46"/>
  <c r="V679" i="46"/>
  <c r="AC678" i="46"/>
  <c r="V678" i="46"/>
  <c r="AC677" i="46"/>
  <c r="V677" i="46"/>
  <c r="AC676" i="46"/>
  <c r="V676" i="46"/>
  <c r="AC675" i="46"/>
  <c r="V675" i="46"/>
  <c r="AC674" i="46"/>
  <c r="V674" i="46"/>
  <c r="AC673" i="46"/>
  <c r="V673" i="46"/>
  <c r="AC672" i="46"/>
  <c r="V672" i="46"/>
  <c r="AC671" i="46"/>
  <c r="V671" i="46"/>
  <c r="AC670" i="46"/>
  <c r="V670" i="46"/>
  <c r="AC669" i="46"/>
  <c r="V669" i="46"/>
  <c r="AC668" i="46"/>
  <c r="V668" i="46"/>
  <c r="AC667" i="46"/>
  <c r="V667" i="46"/>
  <c r="AC666" i="46"/>
  <c r="V666" i="46"/>
  <c r="AC665" i="46"/>
  <c r="V665" i="46"/>
  <c r="AC664" i="46"/>
  <c r="V664" i="46"/>
  <c r="AC663" i="46"/>
  <c r="V663" i="46"/>
  <c r="AC662" i="46"/>
  <c r="V662" i="46"/>
  <c r="AC661" i="46"/>
  <c r="V661" i="46"/>
  <c r="AC660" i="46"/>
  <c r="V660" i="46"/>
  <c r="AC659" i="46"/>
  <c r="V659" i="46"/>
  <c r="AC658" i="46"/>
  <c r="V658" i="46"/>
  <c r="AC657" i="46"/>
  <c r="V657" i="46"/>
  <c r="AC656" i="46"/>
  <c r="V656" i="46"/>
  <c r="AC655" i="46"/>
  <c r="V655" i="46"/>
  <c r="AC654" i="46"/>
  <c r="V654" i="46"/>
  <c r="AC653" i="46"/>
  <c r="V653" i="46"/>
  <c r="AC652" i="46"/>
  <c r="V652" i="46"/>
  <c r="Z625" i="46"/>
  <c r="W625" i="46"/>
  <c r="Y625" i="46"/>
  <c r="Z615" i="46"/>
  <c r="W615" i="46"/>
  <c r="Y615" i="46"/>
  <c r="U606" i="46"/>
  <c r="AD606" i="46"/>
  <c r="U605" i="46"/>
  <c r="AD605" i="46"/>
  <c r="U604" i="46"/>
  <c r="AD604" i="46"/>
  <c r="U603" i="46"/>
  <c r="AD603" i="46"/>
  <c r="U600" i="46"/>
  <c r="AD600" i="46"/>
  <c r="AC651" i="46"/>
  <c r="V651" i="46"/>
  <c r="AC650" i="46"/>
  <c r="V650" i="46"/>
  <c r="AC649" i="46"/>
  <c r="V649" i="46"/>
  <c r="AC648" i="46"/>
  <c r="V648" i="46"/>
  <c r="AC647" i="46"/>
  <c r="V647" i="46"/>
  <c r="AC646" i="46"/>
  <c r="V646" i="46"/>
  <c r="R713" i="46"/>
  <c r="AC645" i="46"/>
  <c r="V645" i="46"/>
  <c r="Y642" i="46"/>
  <c r="W642" i="46"/>
  <c r="Y641" i="46"/>
  <c r="W641" i="46"/>
  <c r="Y640" i="46"/>
  <c r="W640" i="46"/>
  <c r="Z639" i="46"/>
  <c r="W639" i="46"/>
  <c r="AD638" i="46"/>
  <c r="U638" i="46"/>
  <c r="AB637" i="46"/>
  <c r="W637" i="46"/>
  <c r="Z636" i="46"/>
  <c r="W636" i="46"/>
  <c r="AB635" i="46"/>
  <c r="W635" i="46"/>
  <c r="AB634" i="46"/>
  <c r="W634" i="46"/>
  <c r="Z633" i="46"/>
  <c r="W633" i="46"/>
  <c r="Z632" i="46"/>
  <c r="W632" i="46"/>
  <c r="AB631" i="46"/>
  <c r="W631" i="46"/>
  <c r="Z630" i="46"/>
  <c r="W630" i="46"/>
  <c r="AB629" i="46"/>
  <c r="W629" i="46"/>
  <c r="AB628" i="46"/>
  <c r="W628" i="46"/>
  <c r="AD627" i="46"/>
  <c r="U627" i="46"/>
  <c r="AB626" i="46"/>
  <c r="W626" i="46"/>
  <c r="Y621" i="46"/>
  <c r="Z621" i="46"/>
  <c r="W621" i="46"/>
  <c r="R643" i="46"/>
  <c r="W618" i="46"/>
  <c r="AB618" i="46" s="1"/>
  <c r="U599" i="46"/>
  <c r="AD599" i="46"/>
  <c r="AD598" i="46"/>
  <c r="U598" i="46"/>
  <c r="AD597" i="46"/>
  <c r="U597" i="46"/>
  <c r="AD594" i="46"/>
  <c r="U594" i="46"/>
  <c r="AD593" i="46"/>
  <c r="U593" i="46"/>
  <c r="AD592" i="46"/>
  <c r="U592" i="46"/>
  <c r="AD591" i="46"/>
  <c r="U591" i="46"/>
  <c r="U590" i="46"/>
  <c r="AD590" i="46"/>
  <c r="U589" i="46"/>
  <c r="AD589" i="46"/>
  <c r="Z587" i="46"/>
  <c r="W587" i="46"/>
  <c r="Y587" i="46"/>
  <c r="Z585" i="46"/>
  <c r="W585" i="46"/>
  <c r="Y585" i="46"/>
  <c r="Z581" i="46"/>
  <c r="W581" i="46"/>
  <c r="Y581" i="46"/>
  <c r="W580" i="46"/>
  <c r="AB580" i="46"/>
  <c r="W579" i="46"/>
  <c r="AB579" i="46"/>
  <c r="W578" i="46"/>
  <c r="AB578" i="46"/>
  <c r="W577" i="46"/>
  <c r="AB577" i="46"/>
  <c r="R616" i="46"/>
  <c r="U576" i="46"/>
  <c r="AD576" i="46"/>
  <c r="U564" i="46"/>
  <c r="AD564" i="46"/>
  <c r="U563" i="46"/>
  <c r="AD563" i="46"/>
  <c r="U562" i="46"/>
  <c r="AD562" i="46"/>
  <c r="U561" i="46"/>
  <c r="AD561" i="46"/>
  <c r="U560" i="46"/>
  <c r="AD560" i="46"/>
  <c r="U559" i="46"/>
  <c r="AD559" i="46"/>
  <c r="U558" i="46"/>
  <c r="AD558" i="46"/>
  <c r="U557" i="46"/>
  <c r="AD557" i="46"/>
  <c r="U556" i="46"/>
  <c r="AD556" i="46"/>
  <c r="W555" i="46"/>
  <c r="AB555" i="46"/>
  <c r="U554" i="46"/>
  <c r="AD554" i="46"/>
  <c r="U553" i="46"/>
  <c r="AD553" i="46"/>
  <c r="U546" i="46"/>
  <c r="AD546" i="46"/>
  <c r="U545" i="46"/>
  <c r="AD545" i="46"/>
  <c r="U544" i="46"/>
  <c r="AD544" i="46"/>
  <c r="U543" i="46"/>
  <c r="AD543" i="46"/>
  <c r="U542" i="46"/>
  <c r="AD542" i="46"/>
  <c r="U541" i="46"/>
  <c r="AD541" i="46"/>
  <c r="U540" i="46"/>
  <c r="AD540" i="46"/>
  <c r="U539" i="46"/>
  <c r="AD539" i="46"/>
  <c r="U538" i="46"/>
  <c r="AD538" i="46"/>
  <c r="U537" i="46"/>
  <c r="AD537" i="46"/>
  <c r="W536" i="46"/>
  <c r="AB536" i="46"/>
  <c r="U535" i="46"/>
  <c r="AD535" i="46"/>
  <c r="Y588" i="46"/>
  <c r="Z588" i="46"/>
  <c r="W588" i="46"/>
  <c r="Y586" i="46"/>
  <c r="Z586" i="46"/>
  <c r="W586" i="46"/>
  <c r="Y584" i="46"/>
  <c r="Z584" i="46"/>
  <c r="W584" i="46"/>
  <c r="AD583" i="46"/>
  <c r="U583" i="46"/>
  <c r="AD582" i="46"/>
  <c r="U582" i="46"/>
  <c r="AD534" i="46"/>
  <c r="U534" i="46"/>
  <c r="AD533" i="46"/>
  <c r="U533" i="46"/>
  <c r="AD532" i="46"/>
  <c r="U532" i="46"/>
  <c r="U531" i="46"/>
  <c r="AD531" i="46"/>
  <c r="U530" i="46"/>
  <c r="AD530" i="46"/>
  <c r="U529" i="46"/>
  <c r="AD529" i="46"/>
  <c r="U528" i="46"/>
  <c r="AD528" i="46"/>
  <c r="U527" i="46"/>
  <c r="AD527" i="46"/>
  <c r="U526" i="46"/>
  <c r="AD526" i="46"/>
  <c r="U525" i="46"/>
  <c r="AD525" i="46"/>
  <c r="U524" i="46"/>
  <c r="AD524" i="46"/>
  <c r="U523" i="46"/>
  <c r="AD523" i="46"/>
  <c r="U522" i="46"/>
  <c r="AD522" i="46"/>
  <c r="R574" i="46"/>
  <c r="V521" i="46"/>
  <c r="AC521" i="46"/>
  <c r="U520" i="46"/>
  <c r="AD520" i="46"/>
  <c r="U519" i="46"/>
  <c r="AD519" i="46"/>
  <c r="U518" i="46"/>
  <c r="AD518" i="46"/>
  <c r="U517" i="46"/>
  <c r="AD517" i="46"/>
  <c r="U516" i="46"/>
  <c r="AD516" i="46"/>
  <c r="U515" i="46"/>
  <c r="AD515" i="46"/>
  <c r="U514" i="46"/>
  <c r="AD514" i="46"/>
  <c r="U513" i="46"/>
  <c r="AD513" i="46"/>
  <c r="U512" i="46"/>
  <c r="AD512" i="46"/>
  <c r="U511" i="46"/>
  <c r="AD511" i="46"/>
  <c r="U510" i="46"/>
  <c r="AD510" i="46"/>
  <c r="U509" i="46"/>
  <c r="AD509" i="46"/>
  <c r="U508" i="46"/>
  <c r="AD508" i="46"/>
  <c r="U507" i="46"/>
  <c r="AD507" i="46"/>
  <c r="U506" i="46"/>
  <c r="AD506" i="46"/>
  <c r="U505" i="46"/>
  <c r="AD505" i="46"/>
  <c r="U504" i="46"/>
  <c r="AD504" i="46"/>
  <c r="U503" i="46"/>
  <c r="AD503" i="46"/>
  <c r="U502" i="46"/>
  <c r="AD502" i="46"/>
  <c r="U501" i="46"/>
  <c r="AD501" i="46"/>
  <c r="U500" i="46"/>
  <c r="AD500" i="46"/>
  <c r="U499" i="46"/>
  <c r="AD499" i="46"/>
  <c r="U498" i="46"/>
  <c r="AD498" i="46"/>
  <c r="U497" i="46"/>
  <c r="AD497" i="46"/>
  <c r="U496" i="46"/>
  <c r="AD496" i="46"/>
  <c r="U495" i="46"/>
  <c r="AD495" i="46"/>
  <c r="U494" i="46"/>
  <c r="AD494" i="46"/>
  <c r="U493" i="46"/>
  <c r="AD493" i="46"/>
  <c r="U492" i="46"/>
  <c r="AD492" i="46"/>
  <c r="U491" i="46"/>
  <c r="AD491" i="46"/>
  <c r="U490" i="46"/>
  <c r="AD490" i="46"/>
  <c r="U489" i="46"/>
  <c r="AD489" i="46"/>
  <c r="U488" i="46"/>
  <c r="AD488" i="46"/>
  <c r="U487" i="46"/>
  <c r="AD487" i="46"/>
  <c r="U486" i="46"/>
  <c r="AD486" i="46"/>
  <c r="U485" i="46"/>
  <c r="AD485" i="46"/>
  <c r="U484" i="46"/>
  <c r="AD484" i="46"/>
  <c r="U483" i="46"/>
  <c r="AD483" i="46"/>
  <c r="U482" i="46"/>
  <c r="AD482" i="46"/>
  <c r="U481" i="46"/>
  <c r="AD481" i="46"/>
  <c r="U476" i="46"/>
  <c r="AD476" i="46"/>
  <c r="U475" i="46"/>
  <c r="AD475" i="46"/>
  <c r="U474" i="46"/>
  <c r="AD474" i="46"/>
  <c r="U473" i="46"/>
  <c r="AD473" i="46"/>
  <c r="U472" i="46"/>
  <c r="AD472" i="46"/>
  <c r="U471" i="46"/>
  <c r="R477" i="46"/>
  <c r="AD471" i="46"/>
  <c r="W468" i="46"/>
  <c r="AB468" i="46"/>
  <c r="W467" i="46"/>
  <c r="AB467" i="46"/>
  <c r="W466" i="46"/>
  <c r="AB466" i="46"/>
  <c r="W465" i="46"/>
  <c r="AB465" i="46"/>
  <c r="W464" i="46"/>
  <c r="AB464" i="46"/>
  <c r="W463" i="46"/>
  <c r="AB463" i="46"/>
  <c r="W462" i="46"/>
  <c r="AB462" i="46"/>
  <c r="W461" i="46"/>
  <c r="AB461" i="46"/>
  <c r="W460" i="46"/>
  <c r="AB460" i="46"/>
  <c r="W459" i="46"/>
  <c r="R469" i="46"/>
  <c r="R479" i="46" s="1"/>
  <c r="AB459" i="46"/>
  <c r="AD457" i="46"/>
  <c r="U457" i="46"/>
  <c r="AD456" i="46"/>
  <c r="U456" i="46"/>
  <c r="AD455" i="46"/>
  <c r="U455" i="46"/>
  <c r="AD454" i="46"/>
  <c r="U454" i="46"/>
  <c r="AD453" i="46"/>
  <c r="U453" i="46"/>
  <c r="AD452" i="46"/>
  <c r="U452" i="46"/>
  <c r="AD451" i="46"/>
  <c r="U451" i="46"/>
  <c r="AD450" i="46"/>
  <c r="U450" i="46"/>
  <c r="AD449" i="46"/>
  <c r="U449" i="46"/>
  <c r="AD448" i="46"/>
  <c r="U448" i="46"/>
  <c r="AD447" i="46"/>
  <c r="U447" i="46"/>
  <c r="AD446" i="46"/>
  <c r="U446" i="46"/>
  <c r="AD445" i="46"/>
  <c r="U445" i="46"/>
  <c r="AD444" i="46"/>
  <c r="U444" i="46"/>
  <c r="AD443" i="46"/>
  <c r="U443" i="46"/>
  <c r="AD442" i="46"/>
  <c r="U442" i="46"/>
  <c r="AC440" i="46"/>
  <c r="V440" i="46"/>
  <c r="AC439" i="46"/>
  <c r="V439" i="46"/>
  <c r="AC436" i="46"/>
  <c r="V436" i="46"/>
  <c r="AC435" i="46"/>
  <c r="V435" i="46"/>
  <c r="AC434" i="46"/>
  <c r="V434" i="46"/>
  <c r="AC433" i="46"/>
  <c r="V433" i="46"/>
  <c r="AC432" i="46"/>
  <c r="V432" i="46"/>
  <c r="AC431" i="46"/>
  <c r="V431" i="46"/>
  <c r="AC430" i="46"/>
  <c r="V430" i="46"/>
  <c r="AC429" i="46"/>
  <c r="V429" i="46"/>
  <c r="AC428" i="46"/>
  <c r="V428" i="46"/>
  <c r="AC427" i="46"/>
  <c r="V427" i="46"/>
  <c r="AC426" i="46"/>
  <c r="V426" i="46"/>
  <c r="AC425" i="46"/>
  <c r="V425" i="46"/>
  <c r="AC424" i="46"/>
  <c r="V424" i="46"/>
  <c r="AC423" i="46"/>
  <c r="V423" i="46"/>
  <c r="AC422" i="46"/>
  <c r="V422" i="46"/>
  <c r="AC421" i="46"/>
  <c r="V421" i="46"/>
  <c r="AC420" i="46"/>
  <c r="V420" i="46"/>
  <c r="AC419" i="46"/>
  <c r="V419" i="46"/>
  <c r="R437" i="46"/>
  <c r="AC418" i="46"/>
  <c r="V418" i="46"/>
  <c r="AC415" i="46"/>
  <c r="V415" i="46"/>
  <c r="AC414" i="46"/>
  <c r="V414" i="46"/>
  <c r="AC413" i="46"/>
  <c r="V413" i="46"/>
  <c r="AC412" i="46"/>
  <c r="V412" i="46"/>
  <c r="R416" i="46"/>
  <c r="AC409" i="46"/>
  <c r="V409" i="46"/>
  <c r="R404" i="46"/>
  <c r="AC403" i="46"/>
  <c r="V403" i="46"/>
  <c r="R401" i="46"/>
  <c r="AC391" i="46"/>
  <c r="V391" i="46"/>
  <c r="R388" i="46"/>
  <c r="AC367" i="46"/>
  <c r="V367" i="46"/>
  <c r="R365" i="46"/>
  <c r="AC349" i="46"/>
  <c r="V349" i="46"/>
  <c r="R347" i="46"/>
  <c r="AC344" i="46"/>
  <c r="V344" i="46"/>
  <c r="R342" i="46"/>
  <c r="AC326" i="46"/>
  <c r="V326" i="46"/>
  <c r="R321" i="46"/>
  <c r="AC317" i="46"/>
  <c r="V317" i="46"/>
  <c r="R315" i="46"/>
  <c r="T235" i="46"/>
  <c r="AD235" i="46"/>
  <c r="V231" i="46"/>
  <c r="R233" i="46"/>
  <c r="AC231" i="46"/>
  <c r="V211" i="46"/>
  <c r="R229" i="46"/>
  <c r="AC211" i="46"/>
  <c r="R80" i="46"/>
  <c r="T63" i="46"/>
  <c r="AD63" i="46"/>
  <c r="T59" i="46"/>
  <c r="R61" i="46"/>
  <c r="AD59" i="46"/>
  <c r="T46" i="46"/>
  <c r="R57" i="46"/>
  <c r="AD46" i="46"/>
  <c r="W37" i="46"/>
  <c r="R44" i="46"/>
  <c r="AB37" i="46"/>
  <c r="R24" i="46"/>
  <c r="R30" i="46" s="1"/>
  <c r="Z18" i="46"/>
  <c r="W18" i="46"/>
  <c r="Y18" i="46"/>
  <c r="R179" i="46"/>
  <c r="AD169" i="46"/>
  <c r="T169" i="46"/>
  <c r="R167" i="46"/>
  <c r="AD150" i="46"/>
  <c r="T150" i="46"/>
  <c r="R148" i="46"/>
  <c r="AD123" i="46"/>
  <c r="T123" i="46"/>
  <c r="R119" i="46"/>
  <c r="AD100" i="46"/>
  <c r="T100" i="46"/>
  <c r="R94" i="46"/>
  <c r="R98" i="46" s="1"/>
  <c r="T82" i="46"/>
  <c r="Y10" i="46"/>
  <c r="R16" i="46"/>
  <c r="Z10" i="46"/>
  <c r="W10" i="46"/>
  <c r="Q728" i="45"/>
  <c r="M728" i="45"/>
  <c r="I728" i="45"/>
  <c r="F728" i="45"/>
  <c r="N728" i="45"/>
  <c r="N32" i="45"/>
  <c r="J32" i="45"/>
  <c r="J406" i="45" s="1"/>
  <c r="J731" i="45" s="1"/>
  <c r="F32" i="45"/>
  <c r="F406" i="45" s="1"/>
  <c r="Q30" i="45"/>
  <c r="Q32" i="45" s="1"/>
  <c r="Q406" i="45" s="1"/>
  <c r="I30" i="45"/>
  <c r="I32" i="45"/>
  <c r="O30" i="45"/>
  <c r="O32" i="45" s="1"/>
  <c r="O406" i="45" s="1"/>
  <c r="G30" i="45"/>
  <c r="O728" i="45"/>
  <c r="K728" i="45"/>
  <c r="G728" i="45"/>
  <c r="E728" i="45"/>
  <c r="E30" i="45"/>
  <c r="E32" i="45" s="1"/>
  <c r="E406" i="45" s="1"/>
  <c r="N406" i="45"/>
  <c r="I406" i="45"/>
  <c r="P121" i="45"/>
  <c r="P406" i="45" s="1"/>
  <c r="P731" i="45" s="1"/>
  <c r="L121" i="45"/>
  <c r="L406" i="45" s="1"/>
  <c r="L731" i="45" s="1"/>
  <c r="H121" i="45"/>
  <c r="H406" i="45" s="1"/>
  <c r="H731" i="45" s="1"/>
  <c r="M30" i="45"/>
  <c r="M32" i="45" s="1"/>
  <c r="M406" i="45" s="1"/>
  <c r="K30" i="45"/>
  <c r="K32" i="45" s="1"/>
  <c r="K406" i="45" s="1"/>
  <c r="G32" i="45"/>
  <c r="G406" i="45" s="1"/>
  <c r="AC716" i="45"/>
  <c r="V716" i="45"/>
  <c r="R726" i="45"/>
  <c r="V715" i="45"/>
  <c r="AC715" i="45"/>
  <c r="V712" i="45"/>
  <c r="AC712" i="45"/>
  <c r="V711" i="45"/>
  <c r="AC711" i="45"/>
  <c r="V710" i="45"/>
  <c r="AC710" i="45"/>
  <c r="V709" i="45"/>
  <c r="AC709" i="45"/>
  <c r="V708" i="45"/>
  <c r="AC708" i="45"/>
  <c r="V707" i="45"/>
  <c r="AC707" i="45"/>
  <c r="V706" i="45"/>
  <c r="AC706" i="45"/>
  <c r="V705" i="45"/>
  <c r="AC705" i="45"/>
  <c r="V704" i="45"/>
  <c r="AC704" i="45"/>
  <c r="V703" i="45"/>
  <c r="AC703" i="45"/>
  <c r="V702" i="45"/>
  <c r="AC702" i="45"/>
  <c r="V701" i="45"/>
  <c r="AC701" i="45"/>
  <c r="V700" i="45"/>
  <c r="AC700" i="45"/>
  <c r="V699" i="45"/>
  <c r="AC699" i="45"/>
  <c r="V698" i="45"/>
  <c r="AC698" i="45"/>
  <c r="V697" i="45"/>
  <c r="AC697" i="45"/>
  <c r="V696" i="45"/>
  <c r="AC696" i="45"/>
  <c r="V695" i="45"/>
  <c r="AC695" i="45"/>
  <c r="V694" i="45"/>
  <c r="AC694" i="45"/>
  <c r="AC725" i="45"/>
  <c r="V725" i="45"/>
  <c r="AC724" i="45"/>
  <c r="V724" i="45"/>
  <c r="AC723" i="45"/>
  <c r="V723" i="45"/>
  <c r="AC722" i="45"/>
  <c r="V722" i="45"/>
  <c r="AC721" i="45"/>
  <c r="V721" i="45"/>
  <c r="AC720" i="45"/>
  <c r="V720" i="45"/>
  <c r="AC719" i="45"/>
  <c r="V719" i="45"/>
  <c r="AC718" i="45"/>
  <c r="V718" i="45"/>
  <c r="AC717" i="45"/>
  <c r="V717" i="45"/>
  <c r="AC651" i="45"/>
  <c r="V651" i="45"/>
  <c r="V650" i="45"/>
  <c r="AC650" i="45"/>
  <c r="V649" i="45"/>
  <c r="AC649" i="45"/>
  <c r="V648" i="45"/>
  <c r="AC648" i="45"/>
  <c r="V647" i="45"/>
  <c r="AC647" i="45"/>
  <c r="V646" i="45"/>
  <c r="AC646" i="45"/>
  <c r="R713" i="45"/>
  <c r="V645" i="45"/>
  <c r="AC645" i="45"/>
  <c r="W642" i="45"/>
  <c r="Y642" i="45"/>
  <c r="W641" i="45"/>
  <c r="Y641" i="45"/>
  <c r="W640" i="45"/>
  <c r="Y640" i="45"/>
  <c r="W639" i="45"/>
  <c r="Z639" i="45"/>
  <c r="U638" i="45"/>
  <c r="AD638" i="45"/>
  <c r="W637" i="45"/>
  <c r="AB637" i="45"/>
  <c r="W636" i="45"/>
  <c r="Z636" i="45"/>
  <c r="W635" i="45"/>
  <c r="AB635" i="45"/>
  <c r="W634" i="45"/>
  <c r="AB634" i="45"/>
  <c r="W633" i="45"/>
  <c r="Z633" i="45"/>
  <c r="W632" i="45"/>
  <c r="Z632" i="45"/>
  <c r="W631" i="45"/>
  <c r="AB631" i="45"/>
  <c r="W630" i="45"/>
  <c r="Z630" i="45"/>
  <c r="W629" i="45"/>
  <c r="AB629" i="45"/>
  <c r="W628" i="45"/>
  <c r="AB628" i="45"/>
  <c r="U627" i="45"/>
  <c r="AD627" i="45"/>
  <c r="W626" i="45"/>
  <c r="AB626" i="45"/>
  <c r="Z621" i="45"/>
  <c r="W621" i="45"/>
  <c r="Y621" i="45"/>
  <c r="W618" i="45"/>
  <c r="AB618" i="45" s="1"/>
  <c r="R643" i="45"/>
  <c r="Z588" i="45"/>
  <c r="W588" i="45"/>
  <c r="Y588" i="45"/>
  <c r="Z586" i="45"/>
  <c r="W586" i="45"/>
  <c r="Y586" i="45"/>
  <c r="AD576" i="45"/>
  <c r="R616" i="45"/>
  <c r="U576" i="45"/>
  <c r="R574" i="45"/>
  <c r="V521" i="45"/>
  <c r="AC521" i="45"/>
  <c r="U471" i="45"/>
  <c r="AD471" i="45"/>
  <c r="R477" i="45"/>
  <c r="W459" i="45"/>
  <c r="R469" i="45"/>
  <c r="AB459" i="45"/>
  <c r="R437" i="45"/>
  <c r="AC418" i="45"/>
  <c r="V418" i="45"/>
  <c r="R401" i="45"/>
  <c r="AC391" i="45"/>
  <c r="V391" i="45"/>
  <c r="AC439" i="45"/>
  <c r="V439" i="45"/>
  <c r="R404" i="45"/>
  <c r="AC403" i="45"/>
  <c r="V403" i="45"/>
  <c r="R388" i="45"/>
  <c r="AC367" i="45"/>
  <c r="V367" i="45"/>
  <c r="R347" i="45"/>
  <c r="AC344" i="45"/>
  <c r="V344" i="45"/>
  <c r="R342" i="45"/>
  <c r="V326" i="45"/>
  <c r="AC326" i="45"/>
  <c r="V317" i="45"/>
  <c r="R321" i="45"/>
  <c r="AC317" i="45"/>
  <c r="T235" i="45"/>
  <c r="R315" i="45"/>
  <c r="AD235" i="45"/>
  <c r="V231" i="45"/>
  <c r="R233" i="45"/>
  <c r="AC231" i="45"/>
  <c r="V211" i="45"/>
  <c r="AC211" i="45"/>
  <c r="R229" i="45"/>
  <c r="R416" i="45"/>
  <c r="AC409" i="45"/>
  <c r="V409" i="45"/>
  <c r="R365" i="45"/>
  <c r="AC349" i="45"/>
  <c r="V349" i="45"/>
  <c r="R80" i="45"/>
  <c r="T63" i="45"/>
  <c r="AD63" i="45"/>
  <c r="T59" i="45"/>
  <c r="AD59" i="45"/>
  <c r="R61" i="45"/>
  <c r="T46" i="45"/>
  <c r="R57" i="45"/>
  <c r="AD46" i="45"/>
  <c r="W37" i="45"/>
  <c r="AB37" i="45"/>
  <c r="AB731" i="45" s="1"/>
  <c r="R44" i="45"/>
  <c r="R24" i="45"/>
  <c r="R30" i="45" s="1"/>
  <c r="Z18" i="45"/>
  <c r="W18" i="45"/>
  <c r="Y18" i="45"/>
  <c r="R148" i="45"/>
  <c r="AD123" i="45"/>
  <c r="T123" i="45"/>
  <c r="R119" i="45"/>
  <c r="AD100" i="45"/>
  <c r="T100" i="45"/>
  <c r="R94" i="45"/>
  <c r="R98" i="45" s="1"/>
  <c r="T82" i="45"/>
  <c r="R179" i="45"/>
  <c r="AD169" i="45"/>
  <c r="T169" i="45"/>
  <c r="R167" i="45"/>
  <c r="AD150" i="45"/>
  <c r="T150" i="45"/>
  <c r="Y10" i="45"/>
  <c r="Z10" i="45"/>
  <c r="R16" i="45"/>
  <c r="W10" i="45"/>
  <c r="N728" i="44"/>
  <c r="N731" i="44" s="1"/>
  <c r="F728" i="44"/>
  <c r="E121" i="44"/>
  <c r="J479" i="44"/>
  <c r="J728" i="44" s="1"/>
  <c r="P728" i="44"/>
  <c r="L728" i="44"/>
  <c r="H728" i="44"/>
  <c r="O728" i="44"/>
  <c r="G728" i="44"/>
  <c r="Q728" i="44"/>
  <c r="I728" i="44"/>
  <c r="E728" i="44"/>
  <c r="AC368" i="44"/>
  <c r="AC361" i="44"/>
  <c r="AC357" i="44"/>
  <c r="AC353" i="44"/>
  <c r="AC346" i="44"/>
  <c r="AC339" i="44"/>
  <c r="U497" i="44"/>
  <c r="U493" i="44"/>
  <c r="U489" i="44"/>
  <c r="U485" i="44"/>
  <c r="U481" i="44"/>
  <c r="U473" i="44"/>
  <c r="J406" i="44"/>
  <c r="F406" i="44"/>
  <c r="Q121" i="44"/>
  <c r="Q406" i="44" s="1"/>
  <c r="M121" i="44"/>
  <c r="M406" i="44" s="1"/>
  <c r="M731" i="44" s="1"/>
  <c r="I121" i="44"/>
  <c r="I406" i="44" s="1"/>
  <c r="Z14" i="44"/>
  <c r="Y14" i="44"/>
  <c r="E30" i="44"/>
  <c r="E32" i="44" s="1"/>
  <c r="E406" i="44" s="1"/>
  <c r="P406" i="44"/>
  <c r="L406" i="44"/>
  <c r="H406" i="44"/>
  <c r="O121" i="44"/>
  <c r="O406" i="44" s="1"/>
  <c r="K121" i="44"/>
  <c r="K406" i="44" s="1"/>
  <c r="K731" i="44" s="1"/>
  <c r="G121" i="44"/>
  <c r="K32" i="44"/>
  <c r="G32" i="44"/>
  <c r="AC725" i="44"/>
  <c r="V725" i="44"/>
  <c r="AC724" i="44"/>
  <c r="V724" i="44"/>
  <c r="AC723" i="44"/>
  <c r="V723" i="44"/>
  <c r="AC722" i="44"/>
  <c r="V722" i="44"/>
  <c r="AC721" i="44"/>
  <c r="V721" i="44"/>
  <c r="AC720" i="44"/>
  <c r="V720" i="44"/>
  <c r="AC719" i="44"/>
  <c r="V719" i="44"/>
  <c r="AC718" i="44"/>
  <c r="V718" i="44"/>
  <c r="AC717" i="44"/>
  <c r="V717" i="44"/>
  <c r="AC712" i="44"/>
  <c r="V712" i="44"/>
  <c r="AC711" i="44"/>
  <c r="V711" i="44"/>
  <c r="AC710" i="44"/>
  <c r="V710" i="44"/>
  <c r="AC709" i="44"/>
  <c r="V709" i="44"/>
  <c r="AC708" i="44"/>
  <c r="V708" i="44"/>
  <c r="V707" i="44"/>
  <c r="AC707" i="44"/>
  <c r="V706" i="44"/>
  <c r="AC706" i="44"/>
  <c r="V705" i="44"/>
  <c r="AC705" i="44"/>
  <c r="V704" i="44"/>
  <c r="AC704" i="44"/>
  <c r="V703" i="44"/>
  <c r="AC703" i="44"/>
  <c r="V702" i="44"/>
  <c r="AC702" i="44"/>
  <c r="V701" i="44"/>
  <c r="AC701" i="44"/>
  <c r="V700" i="44"/>
  <c r="AC700" i="44"/>
  <c r="V699" i="44"/>
  <c r="AC699" i="44"/>
  <c r="V698" i="44"/>
  <c r="AC698" i="44"/>
  <c r="V697" i="44"/>
  <c r="AC697" i="44"/>
  <c r="V696" i="44"/>
  <c r="AC696" i="44"/>
  <c r="V695" i="44"/>
  <c r="AC695" i="44"/>
  <c r="V694" i="44"/>
  <c r="AC694" i="44"/>
  <c r="V693" i="44"/>
  <c r="AC693" i="44"/>
  <c r="V692" i="44"/>
  <c r="AC692" i="44"/>
  <c r="V691" i="44"/>
  <c r="AC691" i="44"/>
  <c r="V690" i="44"/>
  <c r="AC690" i="44"/>
  <c r="V689" i="44"/>
  <c r="AC689" i="44"/>
  <c r="V688" i="44"/>
  <c r="AC688" i="44"/>
  <c r="V687" i="44"/>
  <c r="AC687" i="44"/>
  <c r="AC716" i="44"/>
  <c r="V716" i="44"/>
  <c r="R726" i="44"/>
  <c r="AC715" i="44"/>
  <c r="V715" i="44"/>
  <c r="V686" i="44"/>
  <c r="AC686" i="44"/>
  <c r="AC685" i="44"/>
  <c r="V685" i="44"/>
  <c r="AC684" i="44"/>
  <c r="V684" i="44"/>
  <c r="AC683" i="44"/>
  <c r="V683" i="44"/>
  <c r="AC682" i="44"/>
  <c r="V682" i="44"/>
  <c r="AC681" i="44"/>
  <c r="V681" i="44"/>
  <c r="AC680" i="44"/>
  <c r="V680" i="44"/>
  <c r="AC679" i="44"/>
  <c r="V679" i="44"/>
  <c r="AC678" i="44"/>
  <c r="V678" i="44"/>
  <c r="AC677" i="44"/>
  <c r="V677" i="44"/>
  <c r="AC676" i="44"/>
  <c r="V676" i="44"/>
  <c r="AC675" i="44"/>
  <c r="V675" i="44"/>
  <c r="AC674" i="44"/>
  <c r="V674" i="44"/>
  <c r="AC673" i="44"/>
  <c r="V673" i="44"/>
  <c r="AC672" i="44"/>
  <c r="V672" i="44"/>
  <c r="AC671" i="44"/>
  <c r="V671" i="44"/>
  <c r="AC670" i="44"/>
  <c r="V670" i="44"/>
  <c r="AC669" i="44"/>
  <c r="V669" i="44"/>
  <c r="AC668" i="44"/>
  <c r="V668" i="44"/>
  <c r="AC667" i="44"/>
  <c r="V667" i="44"/>
  <c r="AC666" i="44"/>
  <c r="V666" i="44"/>
  <c r="AC665" i="44"/>
  <c r="V665" i="44"/>
  <c r="AC664" i="44"/>
  <c r="V664" i="44"/>
  <c r="AC663" i="44"/>
  <c r="V663" i="44"/>
  <c r="AC662" i="44"/>
  <c r="V662" i="44"/>
  <c r="V661" i="44"/>
  <c r="AC661" i="44"/>
  <c r="V660" i="44"/>
  <c r="AC660" i="44"/>
  <c r="V659" i="44"/>
  <c r="AC659" i="44"/>
  <c r="V658" i="44"/>
  <c r="AC658" i="44"/>
  <c r="V657" i="44"/>
  <c r="AC657" i="44"/>
  <c r="V656" i="44"/>
  <c r="AC656" i="44"/>
  <c r="V655" i="44"/>
  <c r="AC655" i="44"/>
  <c r="V654" i="44"/>
  <c r="AC654" i="44"/>
  <c r="V653" i="44"/>
  <c r="AC653" i="44"/>
  <c r="V652" i="44"/>
  <c r="AC652" i="44"/>
  <c r="V651" i="44"/>
  <c r="AC651" i="44"/>
  <c r="V650" i="44"/>
  <c r="AC650" i="44"/>
  <c r="V649" i="44"/>
  <c r="AC649" i="44"/>
  <c r="V648" i="44"/>
  <c r="AC648" i="44"/>
  <c r="V647" i="44"/>
  <c r="AC647" i="44"/>
  <c r="V646" i="44"/>
  <c r="AC646" i="44"/>
  <c r="R713" i="44"/>
  <c r="V645" i="44"/>
  <c r="AC645" i="44"/>
  <c r="W642" i="44"/>
  <c r="Y642" i="44"/>
  <c r="W641" i="44"/>
  <c r="Y641" i="44"/>
  <c r="W640" i="44"/>
  <c r="Y640" i="44"/>
  <c r="W639" i="44"/>
  <c r="Z639" i="44"/>
  <c r="U638" i="44"/>
  <c r="AD638" i="44"/>
  <c r="W637" i="44"/>
  <c r="AB637" i="44"/>
  <c r="W636" i="44"/>
  <c r="Z636" i="44"/>
  <c r="W635" i="44"/>
  <c r="AB635" i="44"/>
  <c r="W634" i="44"/>
  <c r="AB634" i="44"/>
  <c r="W633" i="44"/>
  <c r="Z633" i="44"/>
  <c r="W632" i="44"/>
  <c r="Z632" i="44"/>
  <c r="W631" i="44"/>
  <c r="AB631" i="44"/>
  <c r="W630" i="44"/>
  <c r="Z630" i="44"/>
  <c r="W629" i="44"/>
  <c r="AB629" i="44"/>
  <c r="W628" i="44"/>
  <c r="AB628" i="44"/>
  <c r="U627" i="44"/>
  <c r="AD627" i="44"/>
  <c r="W626" i="44"/>
  <c r="AB626" i="44"/>
  <c r="Z621" i="44"/>
  <c r="W621" i="44"/>
  <c r="Y621" i="44"/>
  <c r="W618" i="44"/>
  <c r="AB618" i="44" s="1"/>
  <c r="R643" i="44"/>
  <c r="Y625" i="44"/>
  <c r="Z625" i="44"/>
  <c r="W625" i="44"/>
  <c r="Y615" i="44"/>
  <c r="Z615" i="44"/>
  <c r="W615" i="44"/>
  <c r="U600" i="44"/>
  <c r="AD600" i="44"/>
  <c r="U599" i="44"/>
  <c r="AD599" i="44"/>
  <c r="U598" i="44"/>
  <c r="AD598" i="44"/>
  <c r="U597" i="44"/>
  <c r="AD597" i="44"/>
  <c r="U594" i="44"/>
  <c r="AD594" i="44"/>
  <c r="U593" i="44"/>
  <c r="AD593" i="44"/>
  <c r="U592" i="44"/>
  <c r="AD592" i="44"/>
  <c r="U591" i="44"/>
  <c r="AD591" i="44"/>
  <c r="U590" i="44"/>
  <c r="AD590" i="44"/>
  <c r="U589" i="44"/>
  <c r="AD589" i="44"/>
  <c r="Z587" i="44"/>
  <c r="W587" i="44"/>
  <c r="Y587" i="44"/>
  <c r="Z585" i="44"/>
  <c r="W585" i="44"/>
  <c r="Y585" i="44"/>
  <c r="Z581" i="44"/>
  <c r="W581" i="44"/>
  <c r="Y581" i="44"/>
  <c r="W580" i="44"/>
  <c r="AB580" i="44"/>
  <c r="W579" i="44"/>
  <c r="AB579" i="44"/>
  <c r="W578" i="44"/>
  <c r="AB578" i="44"/>
  <c r="W577" i="44"/>
  <c r="AB577" i="44"/>
  <c r="R616" i="44"/>
  <c r="U576" i="44"/>
  <c r="AD576" i="44"/>
  <c r="R574" i="44"/>
  <c r="V521" i="44"/>
  <c r="AC521" i="44"/>
  <c r="V439" i="44"/>
  <c r="AC439" i="44"/>
  <c r="R469" i="44"/>
  <c r="AB459" i="44"/>
  <c r="W459" i="44"/>
  <c r="R437" i="44"/>
  <c r="V418" i="44"/>
  <c r="AC418" i="44"/>
  <c r="V409" i="44"/>
  <c r="R416" i="44"/>
  <c r="AC409" i="44"/>
  <c r="V403" i="44"/>
  <c r="R404" i="44"/>
  <c r="AC403" i="44"/>
  <c r="V391" i="44"/>
  <c r="R401" i="44"/>
  <c r="AC391" i="44"/>
  <c r="V367" i="44"/>
  <c r="R388" i="44"/>
  <c r="AC367" i="44"/>
  <c r="V349" i="44"/>
  <c r="AC349" i="44"/>
  <c r="R365" i="44"/>
  <c r="V344" i="44"/>
  <c r="R347" i="44"/>
  <c r="AC344" i="44"/>
  <c r="R477" i="44"/>
  <c r="AD471" i="44"/>
  <c r="U471" i="44"/>
  <c r="U731" i="44" s="1"/>
  <c r="T169" i="44"/>
  <c r="AD169" i="44"/>
  <c r="R179" i="44"/>
  <c r="T150" i="44"/>
  <c r="R167" i="44"/>
  <c r="AD150" i="44"/>
  <c r="T123" i="44"/>
  <c r="AD123" i="44"/>
  <c r="R148" i="44"/>
  <c r="T100" i="44"/>
  <c r="AD100" i="44"/>
  <c r="R119" i="44"/>
  <c r="R16" i="44"/>
  <c r="Z10" i="44"/>
  <c r="W10" i="44"/>
  <c r="Y10" i="44"/>
  <c r="AC326" i="44"/>
  <c r="R342" i="44"/>
  <c r="V326" i="44"/>
  <c r="R315" i="44"/>
  <c r="AD235" i="44"/>
  <c r="T235" i="44"/>
  <c r="R229" i="44"/>
  <c r="AC211" i="44"/>
  <c r="V211" i="44"/>
  <c r="R80" i="44"/>
  <c r="T63" i="44"/>
  <c r="AD63" i="44"/>
  <c r="T59" i="44"/>
  <c r="R61" i="44"/>
  <c r="AD59" i="44"/>
  <c r="T46" i="44"/>
  <c r="R57" i="44"/>
  <c r="AD46" i="44"/>
  <c r="W37" i="44"/>
  <c r="R44" i="44"/>
  <c r="AB37" i="44"/>
  <c r="Y18" i="44"/>
  <c r="R24" i="44"/>
  <c r="R30" i="44" s="1"/>
  <c r="Z18" i="44"/>
  <c r="W18" i="44"/>
  <c r="R321" i="44"/>
  <c r="AC317" i="44"/>
  <c r="V317" i="44"/>
  <c r="R233" i="44"/>
  <c r="AC231" i="44"/>
  <c r="V231" i="44"/>
  <c r="R94" i="44"/>
  <c r="R98" i="44" s="1"/>
  <c r="T82" i="44"/>
  <c r="K728" i="43"/>
  <c r="I728" i="43"/>
  <c r="P728" i="43"/>
  <c r="L728" i="43"/>
  <c r="H728" i="43"/>
  <c r="O728" i="43"/>
  <c r="G728" i="43"/>
  <c r="M728" i="43"/>
  <c r="E728" i="43"/>
  <c r="Q728" i="43"/>
  <c r="L121" i="43"/>
  <c r="W183" i="43"/>
  <c r="E32" i="43"/>
  <c r="P406" i="43"/>
  <c r="L406" i="43"/>
  <c r="H406" i="43"/>
  <c r="O406" i="43"/>
  <c r="K406" i="43"/>
  <c r="G406" i="43"/>
  <c r="N121" i="43"/>
  <c r="N406" i="43" s="1"/>
  <c r="N731" i="43" s="1"/>
  <c r="J121" i="43"/>
  <c r="J406" i="43" s="1"/>
  <c r="J731" i="43" s="1"/>
  <c r="F121" i="43"/>
  <c r="F406" i="43" s="1"/>
  <c r="F731" i="43" s="1"/>
  <c r="E121" i="43"/>
  <c r="E406" i="43" s="1"/>
  <c r="Q121" i="43"/>
  <c r="Q406" i="43" s="1"/>
  <c r="M121" i="43"/>
  <c r="M406" i="43" s="1"/>
  <c r="I121" i="43"/>
  <c r="I406" i="43" s="1"/>
  <c r="AC725" i="43"/>
  <c r="V725" i="43"/>
  <c r="AC724" i="43"/>
  <c r="V724" i="43"/>
  <c r="AC723" i="43"/>
  <c r="V723" i="43"/>
  <c r="AC722" i="43"/>
  <c r="V722" i="43"/>
  <c r="AC721" i="43"/>
  <c r="V721" i="43"/>
  <c r="AC720" i="43"/>
  <c r="V720" i="43"/>
  <c r="AC719" i="43"/>
  <c r="V719" i="43"/>
  <c r="AC718" i="43"/>
  <c r="V718" i="43"/>
  <c r="AC717" i="43"/>
  <c r="V717" i="43"/>
  <c r="AC712" i="43"/>
  <c r="V712" i="43"/>
  <c r="AC711" i="43"/>
  <c r="V711" i="43"/>
  <c r="AC710" i="43"/>
  <c r="V710" i="43"/>
  <c r="AC709" i="43"/>
  <c r="V709" i="43"/>
  <c r="AC708" i="43"/>
  <c r="V708" i="43"/>
  <c r="V707" i="43"/>
  <c r="AC707" i="43"/>
  <c r="V706" i="43"/>
  <c r="AC706" i="43"/>
  <c r="V705" i="43"/>
  <c r="AC705" i="43"/>
  <c r="V704" i="43"/>
  <c r="AC704" i="43"/>
  <c r="V703" i="43"/>
  <c r="AC703" i="43"/>
  <c r="V702" i="43"/>
  <c r="AC702" i="43"/>
  <c r="V701" i="43"/>
  <c r="AC701" i="43"/>
  <c r="V700" i="43"/>
  <c r="AC700" i="43"/>
  <c r="V699" i="43"/>
  <c r="AC699" i="43"/>
  <c r="V698" i="43"/>
  <c r="AC698" i="43"/>
  <c r="V697" i="43"/>
  <c r="AC697" i="43"/>
  <c r="V696" i="43"/>
  <c r="AC696" i="43"/>
  <c r="V695" i="43"/>
  <c r="AC695" i="43"/>
  <c r="V694" i="43"/>
  <c r="AC694" i="43"/>
  <c r="V693" i="43"/>
  <c r="AC693" i="43"/>
  <c r="V692" i="43"/>
  <c r="AC692" i="43"/>
  <c r="V691" i="43"/>
  <c r="AC691" i="43"/>
  <c r="V690" i="43"/>
  <c r="AC690" i="43"/>
  <c r="V689" i="43"/>
  <c r="AC689" i="43"/>
  <c r="V688" i="43"/>
  <c r="AC688" i="43"/>
  <c r="V687" i="43"/>
  <c r="AC687" i="43"/>
  <c r="AC716" i="43"/>
  <c r="V716" i="43"/>
  <c r="R726" i="43"/>
  <c r="AC715" i="43"/>
  <c r="V715" i="43"/>
  <c r="V686" i="43"/>
  <c r="AC686" i="43"/>
  <c r="V685" i="43"/>
  <c r="AC685" i="43"/>
  <c r="V684" i="43"/>
  <c r="AC684" i="43"/>
  <c r="V683" i="43"/>
  <c r="AC683" i="43"/>
  <c r="V682" i="43"/>
  <c r="AC682" i="43"/>
  <c r="V681" i="43"/>
  <c r="AC681" i="43"/>
  <c r="V680" i="43"/>
  <c r="AC680" i="43"/>
  <c r="V679" i="43"/>
  <c r="AC679" i="43"/>
  <c r="V678" i="43"/>
  <c r="AC678" i="43"/>
  <c r="V677" i="43"/>
  <c r="AC677" i="43"/>
  <c r="V676" i="43"/>
  <c r="AC676" i="43"/>
  <c r="V675" i="43"/>
  <c r="AC675" i="43"/>
  <c r="V674" i="43"/>
  <c r="AC674" i="43"/>
  <c r="V673" i="43"/>
  <c r="AC673" i="43"/>
  <c r="V672" i="43"/>
  <c r="AC672" i="43"/>
  <c r="Y642" i="43"/>
  <c r="W642" i="43"/>
  <c r="Y641" i="43"/>
  <c r="W641" i="43"/>
  <c r="Y640" i="43"/>
  <c r="W640" i="43"/>
  <c r="Z639" i="43"/>
  <c r="W639" i="43"/>
  <c r="AD638" i="43"/>
  <c r="U638" i="43"/>
  <c r="AB637" i="43"/>
  <c r="W637" i="43"/>
  <c r="Z636" i="43"/>
  <c r="W636" i="43"/>
  <c r="AB635" i="43"/>
  <c r="W635" i="43"/>
  <c r="AB634" i="43"/>
  <c r="W634" i="43"/>
  <c r="Z633" i="43"/>
  <c r="W633" i="43"/>
  <c r="Z632" i="43"/>
  <c r="W632" i="43"/>
  <c r="AB631" i="43"/>
  <c r="W631" i="43"/>
  <c r="Z630" i="43"/>
  <c r="W630" i="43"/>
  <c r="AB629" i="43"/>
  <c r="W629" i="43"/>
  <c r="W628" i="43"/>
  <c r="AB628" i="43"/>
  <c r="U627" i="43"/>
  <c r="AD627" i="43"/>
  <c r="W626" i="43"/>
  <c r="AB626" i="43"/>
  <c r="Z621" i="43"/>
  <c r="W621" i="43"/>
  <c r="Y621" i="43"/>
  <c r="R643" i="43"/>
  <c r="W618" i="43"/>
  <c r="AB618" i="43" s="1"/>
  <c r="Z588" i="43"/>
  <c r="W588" i="43"/>
  <c r="Y588" i="43"/>
  <c r="V671" i="43"/>
  <c r="AC671" i="43"/>
  <c r="AC670" i="43"/>
  <c r="V670" i="43"/>
  <c r="AC669" i="43"/>
  <c r="V669" i="43"/>
  <c r="AC668" i="43"/>
  <c r="V668" i="43"/>
  <c r="AC667" i="43"/>
  <c r="V667" i="43"/>
  <c r="AC666" i="43"/>
  <c r="V666" i="43"/>
  <c r="AC665" i="43"/>
  <c r="V665" i="43"/>
  <c r="AC664" i="43"/>
  <c r="V664" i="43"/>
  <c r="AC663" i="43"/>
  <c r="V663" i="43"/>
  <c r="AC662" i="43"/>
  <c r="V662" i="43"/>
  <c r="AC661" i="43"/>
  <c r="V661" i="43"/>
  <c r="AC660" i="43"/>
  <c r="V660" i="43"/>
  <c r="AC659" i="43"/>
  <c r="V659" i="43"/>
  <c r="AC658" i="43"/>
  <c r="V658" i="43"/>
  <c r="AC657" i="43"/>
  <c r="V657" i="43"/>
  <c r="AC656" i="43"/>
  <c r="V656" i="43"/>
  <c r="AC655" i="43"/>
  <c r="V655" i="43"/>
  <c r="AC654" i="43"/>
  <c r="V654" i="43"/>
  <c r="AC653" i="43"/>
  <c r="V653" i="43"/>
  <c r="AC652" i="43"/>
  <c r="V652" i="43"/>
  <c r="AC651" i="43"/>
  <c r="V651" i="43"/>
  <c r="AC650" i="43"/>
  <c r="V650" i="43"/>
  <c r="AC649" i="43"/>
  <c r="V649" i="43"/>
  <c r="AC648" i="43"/>
  <c r="V648" i="43"/>
  <c r="AC647" i="43"/>
  <c r="V647" i="43"/>
  <c r="AC646" i="43"/>
  <c r="V646" i="43"/>
  <c r="R713" i="43"/>
  <c r="AC645" i="43"/>
  <c r="V645" i="43"/>
  <c r="Y625" i="43"/>
  <c r="Z625" i="43"/>
  <c r="W625" i="43"/>
  <c r="Y615" i="43"/>
  <c r="Z615" i="43"/>
  <c r="W615" i="43"/>
  <c r="AD606" i="43"/>
  <c r="U606" i="43"/>
  <c r="AD605" i="43"/>
  <c r="U605" i="43"/>
  <c r="AD604" i="43"/>
  <c r="U604" i="43"/>
  <c r="AD603" i="43"/>
  <c r="U603" i="43"/>
  <c r="AD600" i="43"/>
  <c r="U600" i="43"/>
  <c r="AD599" i="43"/>
  <c r="U599" i="43"/>
  <c r="AD598" i="43"/>
  <c r="U598" i="43"/>
  <c r="Y587" i="43"/>
  <c r="Z587" i="43"/>
  <c r="W587" i="43"/>
  <c r="Z585" i="43"/>
  <c r="W585" i="43"/>
  <c r="Y585" i="43"/>
  <c r="Z581" i="43"/>
  <c r="W581" i="43"/>
  <c r="Y581" i="43"/>
  <c r="W580" i="43"/>
  <c r="AB580" i="43"/>
  <c r="W579" i="43"/>
  <c r="AB579" i="43"/>
  <c r="W578" i="43"/>
  <c r="AB578" i="43"/>
  <c r="W577" i="43"/>
  <c r="AB577" i="43"/>
  <c r="R616" i="43"/>
  <c r="U576" i="43"/>
  <c r="AD576" i="43"/>
  <c r="U564" i="43"/>
  <c r="AD564" i="43"/>
  <c r="U563" i="43"/>
  <c r="AD563" i="43"/>
  <c r="U562" i="43"/>
  <c r="AD562" i="43"/>
  <c r="U561" i="43"/>
  <c r="AD561" i="43"/>
  <c r="U560" i="43"/>
  <c r="AD560" i="43"/>
  <c r="U559" i="43"/>
  <c r="AD559" i="43"/>
  <c r="U558" i="43"/>
  <c r="AD558" i="43"/>
  <c r="U557" i="43"/>
  <c r="AD557" i="43"/>
  <c r="U556" i="43"/>
  <c r="AD556" i="43"/>
  <c r="W555" i="43"/>
  <c r="AB555" i="43"/>
  <c r="U554" i="43"/>
  <c r="AD554" i="43"/>
  <c r="U553" i="43"/>
  <c r="AD553" i="43"/>
  <c r="U546" i="43"/>
  <c r="AD546" i="43"/>
  <c r="U545" i="43"/>
  <c r="AD545" i="43"/>
  <c r="U544" i="43"/>
  <c r="AD544" i="43"/>
  <c r="U543" i="43"/>
  <c r="AD543" i="43"/>
  <c r="U542" i="43"/>
  <c r="AD542" i="43"/>
  <c r="U541" i="43"/>
  <c r="AD541" i="43"/>
  <c r="U540" i="43"/>
  <c r="AD540" i="43"/>
  <c r="U539" i="43"/>
  <c r="AD539" i="43"/>
  <c r="U538" i="43"/>
  <c r="AD538" i="43"/>
  <c r="U537" i="43"/>
  <c r="AD537" i="43"/>
  <c r="W536" i="43"/>
  <c r="AB536" i="43"/>
  <c r="U535" i="43"/>
  <c r="AD535" i="43"/>
  <c r="U534" i="43"/>
  <c r="AD534" i="43"/>
  <c r="U533" i="43"/>
  <c r="AD533" i="43"/>
  <c r="U532" i="43"/>
  <c r="AD532" i="43"/>
  <c r="U531" i="43"/>
  <c r="AD531" i="43"/>
  <c r="U530" i="43"/>
  <c r="AD530" i="43"/>
  <c r="U529" i="43"/>
  <c r="AD529" i="43"/>
  <c r="U528" i="43"/>
  <c r="AD528" i="43"/>
  <c r="U527" i="43"/>
  <c r="AD527" i="43"/>
  <c r="U526" i="43"/>
  <c r="AD526" i="43"/>
  <c r="U525" i="43"/>
  <c r="AD525" i="43"/>
  <c r="U524" i="43"/>
  <c r="AD524" i="43"/>
  <c r="U523" i="43"/>
  <c r="AD523" i="43"/>
  <c r="U522" i="43"/>
  <c r="AD522" i="43"/>
  <c r="V521" i="43"/>
  <c r="R574" i="43"/>
  <c r="AC521" i="43"/>
  <c r="U520" i="43"/>
  <c r="AD520" i="43"/>
  <c r="U519" i="43"/>
  <c r="AD519" i="43"/>
  <c r="U518" i="43"/>
  <c r="AD518" i="43"/>
  <c r="U517" i="43"/>
  <c r="AD517" i="43"/>
  <c r="U516" i="43"/>
  <c r="AD516" i="43"/>
  <c r="U515" i="43"/>
  <c r="AD515" i="43"/>
  <c r="U514" i="43"/>
  <c r="AD514" i="43"/>
  <c r="U513" i="43"/>
  <c r="AD513" i="43"/>
  <c r="U512" i="43"/>
  <c r="AD512" i="43"/>
  <c r="U511" i="43"/>
  <c r="AD511" i="43"/>
  <c r="U510" i="43"/>
  <c r="AD510" i="43"/>
  <c r="U509" i="43"/>
  <c r="AD509" i="43"/>
  <c r="U508" i="43"/>
  <c r="AD508" i="43"/>
  <c r="U507" i="43"/>
  <c r="AD507" i="43"/>
  <c r="U506" i="43"/>
  <c r="AD506" i="43"/>
  <c r="U505" i="43"/>
  <c r="AD505" i="43"/>
  <c r="U504" i="43"/>
  <c r="AD504" i="43"/>
  <c r="U503" i="43"/>
  <c r="AD503" i="43"/>
  <c r="U502" i="43"/>
  <c r="AD502" i="43"/>
  <c r="U501" i="43"/>
  <c r="AD501" i="43"/>
  <c r="U500" i="43"/>
  <c r="AD500" i="43"/>
  <c r="U499" i="43"/>
  <c r="AD499" i="43"/>
  <c r="U498" i="43"/>
  <c r="AD498" i="43"/>
  <c r="U497" i="43"/>
  <c r="AD497" i="43"/>
  <c r="U496" i="43"/>
  <c r="AD496" i="43"/>
  <c r="U495" i="43"/>
  <c r="AD495" i="43"/>
  <c r="U494" i="43"/>
  <c r="AD494" i="43"/>
  <c r="U493" i="43"/>
  <c r="AD493" i="43"/>
  <c r="U492" i="43"/>
  <c r="AD492" i="43"/>
  <c r="U491" i="43"/>
  <c r="AD491" i="43"/>
  <c r="U490" i="43"/>
  <c r="AD490" i="43"/>
  <c r="U489" i="43"/>
  <c r="AD489" i="43"/>
  <c r="U488" i="43"/>
  <c r="AD488" i="43"/>
  <c r="U487" i="43"/>
  <c r="AD487" i="43"/>
  <c r="U486" i="43"/>
  <c r="AD486" i="43"/>
  <c r="U485" i="43"/>
  <c r="AD485" i="43"/>
  <c r="AD597" i="43"/>
  <c r="U597" i="43"/>
  <c r="AD594" i="43"/>
  <c r="U594" i="43"/>
  <c r="AD593" i="43"/>
  <c r="U593" i="43"/>
  <c r="AD592" i="43"/>
  <c r="U592" i="43"/>
  <c r="AD591" i="43"/>
  <c r="U591" i="43"/>
  <c r="AD590" i="43"/>
  <c r="U590" i="43"/>
  <c r="AD589" i="43"/>
  <c r="U589" i="43"/>
  <c r="Y586" i="43"/>
  <c r="Z586" i="43"/>
  <c r="W586" i="43"/>
  <c r="Y584" i="43"/>
  <c r="Z584" i="43"/>
  <c r="W584" i="43"/>
  <c r="AD583" i="43"/>
  <c r="U583" i="43"/>
  <c r="AD582" i="43"/>
  <c r="U582" i="43"/>
  <c r="U484" i="43"/>
  <c r="AD484" i="43"/>
  <c r="AD483" i="43"/>
  <c r="U483" i="43"/>
  <c r="AD482" i="43"/>
  <c r="U482" i="43"/>
  <c r="AD481" i="43"/>
  <c r="U481" i="43"/>
  <c r="AD476" i="43"/>
  <c r="U476" i="43"/>
  <c r="AD475" i="43"/>
  <c r="U475" i="43"/>
  <c r="U474" i="43"/>
  <c r="AD474" i="43"/>
  <c r="U473" i="43"/>
  <c r="AD473" i="43"/>
  <c r="U472" i="43"/>
  <c r="AD472" i="43"/>
  <c r="R477" i="43"/>
  <c r="U471" i="43"/>
  <c r="AD471" i="43"/>
  <c r="W468" i="43"/>
  <c r="AB468" i="43"/>
  <c r="W467" i="43"/>
  <c r="AB467" i="43"/>
  <c r="W466" i="43"/>
  <c r="AB466" i="43"/>
  <c r="W465" i="43"/>
  <c r="AB465" i="43"/>
  <c r="W464" i="43"/>
  <c r="AB464" i="43"/>
  <c r="W463" i="43"/>
  <c r="AB463" i="43"/>
  <c r="W462" i="43"/>
  <c r="AB462" i="43"/>
  <c r="W461" i="43"/>
  <c r="AB461" i="43"/>
  <c r="W460" i="43"/>
  <c r="AB460" i="43"/>
  <c r="W459" i="43"/>
  <c r="R469" i="43"/>
  <c r="AB459" i="43"/>
  <c r="AD457" i="43"/>
  <c r="U457" i="43"/>
  <c r="AD456" i="43"/>
  <c r="U456" i="43"/>
  <c r="AD455" i="43"/>
  <c r="U455" i="43"/>
  <c r="AD454" i="43"/>
  <c r="U454" i="43"/>
  <c r="AD453" i="43"/>
  <c r="U453" i="43"/>
  <c r="AD452" i="43"/>
  <c r="U452" i="43"/>
  <c r="AD451" i="43"/>
  <c r="U451" i="43"/>
  <c r="AD450" i="43"/>
  <c r="U450" i="43"/>
  <c r="AD449" i="43"/>
  <c r="U449" i="43"/>
  <c r="AD448" i="43"/>
  <c r="U448" i="43"/>
  <c r="AD447" i="43"/>
  <c r="U447" i="43"/>
  <c r="AD446" i="43"/>
  <c r="U446" i="43"/>
  <c r="AD445" i="43"/>
  <c r="U445" i="43"/>
  <c r="AD444" i="43"/>
  <c r="U444" i="43"/>
  <c r="AD443" i="43"/>
  <c r="U443" i="43"/>
  <c r="AD442" i="43"/>
  <c r="U442" i="43"/>
  <c r="U731" i="43" s="1"/>
  <c r="AC440" i="43"/>
  <c r="V440" i="43"/>
  <c r="R479" i="43"/>
  <c r="AC439" i="43"/>
  <c r="V439" i="43"/>
  <c r="AC436" i="43"/>
  <c r="V436" i="43"/>
  <c r="AC435" i="43"/>
  <c r="V435" i="43"/>
  <c r="AC434" i="43"/>
  <c r="V434" i="43"/>
  <c r="AC433" i="43"/>
  <c r="V433" i="43"/>
  <c r="AC432" i="43"/>
  <c r="V432" i="43"/>
  <c r="AC431" i="43"/>
  <c r="V431" i="43"/>
  <c r="AC430" i="43"/>
  <c r="V430" i="43"/>
  <c r="AC429" i="43"/>
  <c r="V429" i="43"/>
  <c r="AC428" i="43"/>
  <c r="V428" i="43"/>
  <c r="AC427" i="43"/>
  <c r="V427" i="43"/>
  <c r="AC426" i="43"/>
  <c r="V426" i="43"/>
  <c r="AC425" i="43"/>
  <c r="V425" i="43"/>
  <c r="AC424" i="43"/>
  <c r="V424" i="43"/>
  <c r="AC423" i="43"/>
  <c r="V423" i="43"/>
  <c r="AC422" i="43"/>
  <c r="V422" i="43"/>
  <c r="AC421" i="43"/>
  <c r="V421" i="43"/>
  <c r="AC420" i="43"/>
  <c r="V420" i="43"/>
  <c r="AC419" i="43"/>
  <c r="V419" i="43"/>
  <c r="R437" i="43"/>
  <c r="AC418" i="43"/>
  <c r="V418" i="43"/>
  <c r="AC415" i="43"/>
  <c r="V415" i="43"/>
  <c r="AC414" i="43"/>
  <c r="V414" i="43"/>
  <c r="AC413" i="43"/>
  <c r="V413" i="43"/>
  <c r="AC412" i="43"/>
  <c r="V412" i="43"/>
  <c r="AC411" i="43"/>
  <c r="V411" i="43"/>
  <c r="R416" i="43"/>
  <c r="AC409" i="43"/>
  <c r="V409" i="43"/>
  <c r="R404" i="43"/>
  <c r="AC403" i="43"/>
  <c r="V403" i="43"/>
  <c r="AC400" i="43"/>
  <c r="V400" i="43"/>
  <c r="AC399" i="43"/>
  <c r="V399" i="43"/>
  <c r="AC398" i="43"/>
  <c r="V398" i="43"/>
  <c r="AC397" i="43"/>
  <c r="V397" i="43"/>
  <c r="AC396" i="43"/>
  <c r="V396" i="43"/>
  <c r="AC395" i="43"/>
  <c r="V395" i="43"/>
  <c r="AC394" i="43"/>
  <c r="V394" i="43"/>
  <c r="AC393" i="43"/>
  <c r="V393" i="43"/>
  <c r="AC392" i="43"/>
  <c r="V392" i="43"/>
  <c r="R401" i="43"/>
  <c r="AC391" i="43"/>
  <c r="V391" i="43"/>
  <c r="AC387" i="43"/>
  <c r="V387" i="43"/>
  <c r="AC386" i="43"/>
  <c r="V386" i="43"/>
  <c r="AC385" i="43"/>
  <c r="V385" i="43"/>
  <c r="AC384" i="43"/>
  <c r="V384" i="43"/>
  <c r="AC383" i="43"/>
  <c r="V383" i="43"/>
  <c r="AC382" i="43"/>
  <c r="V382" i="43"/>
  <c r="AC381" i="43"/>
  <c r="V381" i="43"/>
  <c r="AC380" i="43"/>
  <c r="V380" i="43"/>
  <c r="AC379" i="43"/>
  <c r="V379" i="43"/>
  <c r="AC378" i="43"/>
  <c r="V378" i="43"/>
  <c r="AC377" i="43"/>
  <c r="V377" i="43"/>
  <c r="AC376" i="43"/>
  <c r="V376" i="43"/>
  <c r="AC375" i="43"/>
  <c r="V375" i="43"/>
  <c r="AC374" i="43"/>
  <c r="V374" i="43"/>
  <c r="AC373" i="43"/>
  <c r="V373" i="43"/>
  <c r="AC372" i="43"/>
  <c r="V372" i="43"/>
  <c r="AC371" i="43"/>
  <c r="V371" i="43"/>
  <c r="AC370" i="43"/>
  <c r="V370" i="43"/>
  <c r="AC369" i="43"/>
  <c r="V369" i="43"/>
  <c r="AC368" i="43"/>
  <c r="V368" i="43"/>
  <c r="R388" i="43"/>
  <c r="AC367" i="43"/>
  <c r="V367" i="43"/>
  <c r="AC364" i="43"/>
  <c r="V364" i="43"/>
  <c r="AC363" i="43"/>
  <c r="V363" i="43"/>
  <c r="AC362" i="43"/>
  <c r="V362" i="43"/>
  <c r="AC361" i="43"/>
  <c r="V361" i="43"/>
  <c r="AC360" i="43"/>
  <c r="V360" i="43"/>
  <c r="AC359" i="43"/>
  <c r="V359" i="43"/>
  <c r="AC358" i="43"/>
  <c r="V358" i="43"/>
  <c r="AC357" i="43"/>
  <c r="V357" i="43"/>
  <c r="AC356" i="43"/>
  <c r="V356" i="43"/>
  <c r="AC355" i="43"/>
  <c r="V355" i="43"/>
  <c r="AC354" i="43"/>
  <c r="V354" i="43"/>
  <c r="AC353" i="43"/>
  <c r="V353" i="43"/>
  <c r="V352" i="43"/>
  <c r="AC352" i="43"/>
  <c r="V351" i="43"/>
  <c r="AC351" i="43"/>
  <c r="V350" i="43"/>
  <c r="AC350" i="43"/>
  <c r="R365" i="43"/>
  <c r="V349" i="43"/>
  <c r="AC349" i="43"/>
  <c r="V346" i="43"/>
  <c r="AC346" i="43"/>
  <c r="V345" i="43"/>
  <c r="AC345" i="43"/>
  <c r="V344" i="43"/>
  <c r="AC344" i="43"/>
  <c r="R347" i="43"/>
  <c r="V341" i="43"/>
  <c r="AC341" i="43"/>
  <c r="V340" i="43"/>
  <c r="AC340" i="43"/>
  <c r="V339" i="43"/>
  <c r="AC339" i="43"/>
  <c r="V338" i="43"/>
  <c r="AC338" i="43"/>
  <c r="V337" i="43"/>
  <c r="AC337" i="43"/>
  <c r="V336" i="43"/>
  <c r="AC336" i="43"/>
  <c r="V335" i="43"/>
  <c r="AC335" i="43"/>
  <c r="V334" i="43"/>
  <c r="AC334" i="43"/>
  <c r="V333" i="43"/>
  <c r="AC333" i="43"/>
  <c r="V332" i="43"/>
  <c r="AC332" i="43"/>
  <c r="V331" i="43"/>
  <c r="AC331" i="43"/>
  <c r="V330" i="43"/>
  <c r="AC330" i="43"/>
  <c r="V329" i="43"/>
  <c r="AC329" i="43"/>
  <c r="V328" i="43"/>
  <c r="AC328" i="43"/>
  <c r="V327" i="43"/>
  <c r="AC327" i="43"/>
  <c r="R342" i="43"/>
  <c r="V326" i="43"/>
  <c r="AC326" i="43"/>
  <c r="V324" i="43"/>
  <c r="AC324" i="43"/>
  <c r="V323" i="43"/>
  <c r="AC323" i="43"/>
  <c r="V320" i="43"/>
  <c r="AC320" i="43"/>
  <c r="V319" i="43"/>
  <c r="AC319" i="43"/>
  <c r="V318" i="43"/>
  <c r="AC318" i="43"/>
  <c r="V317" i="43"/>
  <c r="R321" i="43"/>
  <c r="AC317" i="43"/>
  <c r="W314" i="43"/>
  <c r="AB314" i="43"/>
  <c r="W313" i="43"/>
  <c r="AB313" i="43"/>
  <c r="W312" i="43"/>
  <c r="AB312" i="43"/>
  <c r="W311" i="43"/>
  <c r="AB311" i="43"/>
  <c r="W310" i="43"/>
  <c r="AB310" i="43"/>
  <c r="W309" i="43"/>
  <c r="AB309" i="43"/>
  <c r="W308" i="43"/>
  <c r="AB308" i="43"/>
  <c r="W307" i="43"/>
  <c r="AB307" i="43"/>
  <c r="W306" i="43"/>
  <c r="AB306" i="43"/>
  <c r="W305" i="43"/>
  <c r="AB305" i="43"/>
  <c r="W304" i="43"/>
  <c r="AB304" i="43"/>
  <c r="W303" i="43"/>
  <c r="AB303" i="43"/>
  <c r="W302" i="43"/>
  <c r="AB302" i="43"/>
  <c r="W301" i="43"/>
  <c r="AB301" i="43"/>
  <c r="W300" i="43"/>
  <c r="AB300" i="43"/>
  <c r="W299" i="43"/>
  <c r="AB299" i="43"/>
  <c r="W298" i="43"/>
  <c r="AB298" i="43"/>
  <c r="T297" i="43"/>
  <c r="AD297" i="43"/>
  <c r="T296" i="43"/>
  <c r="AD296" i="43"/>
  <c r="T295" i="43"/>
  <c r="AD295" i="43"/>
  <c r="T294" i="43"/>
  <c r="AD294" i="43"/>
  <c r="T293" i="43"/>
  <c r="AD293" i="43"/>
  <c r="T292" i="43"/>
  <c r="AD292" i="43"/>
  <c r="T291" i="43"/>
  <c r="AD291" i="43"/>
  <c r="T290" i="43"/>
  <c r="AD290" i="43"/>
  <c r="T289" i="43"/>
  <c r="AD289" i="43"/>
  <c r="T288" i="43"/>
  <c r="AD288" i="43"/>
  <c r="T287" i="43"/>
  <c r="AD287" i="43"/>
  <c r="W284" i="43"/>
  <c r="AB284" i="43"/>
  <c r="W283" i="43"/>
  <c r="AB283" i="43"/>
  <c r="W282" i="43"/>
  <c r="AB282" i="43"/>
  <c r="W281" i="43"/>
  <c r="AB281" i="43"/>
  <c r="W280" i="43"/>
  <c r="AB280" i="43"/>
  <c r="T279" i="43"/>
  <c r="AD279" i="43"/>
  <c r="T278" i="43"/>
  <c r="AD278" i="43"/>
  <c r="W255" i="43"/>
  <c r="AB255" i="43"/>
  <c r="W254" i="43"/>
  <c r="AB254" i="43"/>
  <c r="W253" i="43"/>
  <c r="AB253" i="43"/>
  <c r="W252" i="43"/>
  <c r="AB252" i="43"/>
  <c r="W251" i="43"/>
  <c r="AB251" i="43"/>
  <c r="T250" i="43"/>
  <c r="AD250" i="43"/>
  <c r="T249" i="43"/>
  <c r="AD249" i="43"/>
  <c r="T248" i="43"/>
  <c r="AD248" i="43"/>
  <c r="T247" i="43"/>
  <c r="AD247" i="43"/>
  <c r="T246" i="43"/>
  <c r="AD246" i="43"/>
  <c r="T245" i="43"/>
  <c r="AD245" i="43"/>
  <c r="T244" i="43"/>
  <c r="AD244" i="43"/>
  <c r="T243" i="43"/>
  <c r="AD243" i="43"/>
  <c r="T242" i="43"/>
  <c r="AD242" i="43"/>
  <c r="T241" i="43"/>
  <c r="AD241" i="43"/>
  <c r="T240" i="43"/>
  <c r="AD240" i="43"/>
  <c r="T239" i="43"/>
  <c r="AD239" i="43"/>
  <c r="T238" i="43"/>
  <c r="AD238" i="43"/>
  <c r="T237" i="43"/>
  <c r="AD237" i="43"/>
  <c r="T236" i="43"/>
  <c r="AD236" i="43"/>
  <c r="T235" i="43"/>
  <c r="R315" i="43"/>
  <c r="AD235" i="43"/>
  <c r="V232" i="43"/>
  <c r="AC232" i="43"/>
  <c r="V231" i="43"/>
  <c r="R233" i="43"/>
  <c r="AC231" i="43"/>
  <c r="V228" i="43"/>
  <c r="AC228" i="43"/>
  <c r="V227" i="43"/>
  <c r="AC227" i="43"/>
  <c r="V226" i="43"/>
  <c r="AC226" i="43"/>
  <c r="V225" i="43"/>
  <c r="AC225" i="43"/>
  <c r="V224" i="43"/>
  <c r="AC224" i="43"/>
  <c r="V223" i="43"/>
  <c r="AC223" i="43"/>
  <c r="V222" i="43"/>
  <c r="AC222" i="43"/>
  <c r="V221" i="43"/>
  <c r="AC221" i="43"/>
  <c r="V220" i="43"/>
  <c r="AC220" i="43"/>
  <c r="V219" i="43"/>
  <c r="AC219" i="43"/>
  <c r="V218" i="43"/>
  <c r="AC218" i="43"/>
  <c r="V217" i="43"/>
  <c r="AC217" i="43"/>
  <c r="V216" i="43"/>
  <c r="AC216" i="43"/>
  <c r="V215" i="43"/>
  <c r="AC215" i="43"/>
  <c r="V214" i="43"/>
  <c r="AC214" i="43"/>
  <c r="V213" i="43"/>
  <c r="AC213" i="43"/>
  <c r="V212" i="43"/>
  <c r="AC212" i="43"/>
  <c r="V211" i="43"/>
  <c r="R229" i="43"/>
  <c r="AC211" i="43"/>
  <c r="W209" i="43"/>
  <c r="AB209" i="43"/>
  <c r="W208" i="43"/>
  <c r="AB208" i="43"/>
  <c r="W207" i="43"/>
  <c r="AB207" i="43"/>
  <c r="W206" i="43"/>
  <c r="AB206" i="43"/>
  <c r="W205" i="43"/>
  <c r="AB205" i="43"/>
  <c r="W204" i="43"/>
  <c r="AB204" i="43"/>
  <c r="W203" i="43"/>
  <c r="AB203" i="43"/>
  <c r="W202" i="43"/>
  <c r="AB202" i="43"/>
  <c r="W201" i="43"/>
  <c r="AB201" i="43"/>
  <c r="W200" i="43"/>
  <c r="AB200" i="43"/>
  <c r="W199" i="43"/>
  <c r="AB199" i="43"/>
  <c r="T193" i="43"/>
  <c r="AD193" i="43"/>
  <c r="T192" i="43"/>
  <c r="AD192" i="43"/>
  <c r="T186" i="43"/>
  <c r="AD186" i="43"/>
  <c r="T185" i="43"/>
  <c r="AD185" i="43"/>
  <c r="R179" i="43"/>
  <c r="AD169" i="43"/>
  <c r="T169" i="43"/>
  <c r="R167" i="43"/>
  <c r="AD150" i="43"/>
  <c r="T150" i="43"/>
  <c r="R148" i="43"/>
  <c r="AD123" i="43"/>
  <c r="T123" i="43"/>
  <c r="R119" i="43"/>
  <c r="AD100" i="43"/>
  <c r="T100" i="43"/>
  <c r="R94" i="43"/>
  <c r="R98" i="43" s="1"/>
  <c r="R121" i="43" s="1"/>
  <c r="T82" i="43"/>
  <c r="R16" i="43"/>
  <c r="Z10" i="43"/>
  <c r="W10" i="43"/>
  <c r="Y10" i="43"/>
  <c r="R80" i="43"/>
  <c r="AD63" i="43"/>
  <c r="T63" i="43"/>
  <c r="R61" i="43"/>
  <c r="AD59" i="43"/>
  <c r="T59" i="43"/>
  <c r="R57" i="43"/>
  <c r="AD46" i="43"/>
  <c r="T46" i="43"/>
  <c r="R44" i="43"/>
  <c r="AB37" i="43"/>
  <c r="AB731" i="43" s="1"/>
  <c r="W37" i="43"/>
  <c r="Y18" i="43"/>
  <c r="R24" i="43"/>
  <c r="R30" i="43" s="1"/>
  <c r="Z18" i="43"/>
  <c r="W18" i="43"/>
  <c r="R479" i="44" l="1"/>
  <c r="J731" i="44"/>
  <c r="R121" i="46"/>
  <c r="L406" i="46"/>
  <c r="L731" i="46" s="1"/>
  <c r="AB731" i="47"/>
  <c r="K406" i="2"/>
  <c r="T731" i="43"/>
  <c r="U732" i="43" s="1"/>
  <c r="AC731" i="43"/>
  <c r="AB731" i="44"/>
  <c r="T731" i="44"/>
  <c r="G406" i="44"/>
  <c r="H731" i="44"/>
  <c r="R479" i="45"/>
  <c r="U731" i="45"/>
  <c r="V731" i="47"/>
  <c r="V731" i="43"/>
  <c r="P731" i="44"/>
  <c r="R121" i="45"/>
  <c r="H406" i="46"/>
  <c r="H731" i="46" s="1"/>
  <c r="AC731" i="47"/>
  <c r="T731" i="45"/>
  <c r="U732" i="45" s="1"/>
  <c r="F406" i="2"/>
  <c r="N406" i="2"/>
  <c r="K731" i="2"/>
  <c r="J406" i="2"/>
  <c r="E406" i="2"/>
  <c r="M406" i="2"/>
  <c r="G406" i="2"/>
  <c r="G731" i="2" s="1"/>
  <c r="O406" i="2"/>
  <c r="E731" i="2"/>
  <c r="J731" i="2"/>
  <c r="I731" i="2"/>
  <c r="O731" i="2"/>
  <c r="L731" i="2"/>
  <c r="M731" i="2"/>
  <c r="F731" i="2"/>
  <c r="N731" i="2"/>
  <c r="H731" i="2"/>
  <c r="P731" i="2"/>
  <c r="T731" i="47"/>
  <c r="G406" i="47"/>
  <c r="P731" i="47"/>
  <c r="K406" i="47"/>
  <c r="K731" i="47" s="1"/>
  <c r="I406" i="47"/>
  <c r="I731" i="47" s="1"/>
  <c r="R479" i="47"/>
  <c r="F406" i="47"/>
  <c r="M406" i="47"/>
  <c r="M731" i="47" s="1"/>
  <c r="Q406" i="47"/>
  <c r="Q731" i="47" s="1"/>
  <c r="H731" i="47"/>
  <c r="R728" i="47"/>
  <c r="J731" i="47"/>
  <c r="E731" i="47"/>
  <c r="F731" i="47"/>
  <c r="R30" i="47"/>
  <c r="R32" i="47" s="1"/>
  <c r="R406" i="47" s="1"/>
  <c r="AD731" i="47"/>
  <c r="U731" i="47"/>
  <c r="N731" i="47"/>
  <c r="L731" i="47"/>
  <c r="G731" i="47"/>
  <c r="O731" i="47"/>
  <c r="T731" i="46"/>
  <c r="AB731" i="46"/>
  <c r="AC731" i="46"/>
  <c r="V731" i="46"/>
  <c r="P406" i="46"/>
  <c r="P731" i="46" s="1"/>
  <c r="Z30" i="46"/>
  <c r="Z731" i="46" s="1"/>
  <c r="Y30" i="46"/>
  <c r="W30" i="46"/>
  <c r="W731" i="46" s="1"/>
  <c r="R32" i="46"/>
  <c r="AD731" i="46"/>
  <c r="AB734" i="46" s="1"/>
  <c r="R406" i="46"/>
  <c r="U731" i="46"/>
  <c r="U732" i="46" s="1"/>
  <c r="R728" i="46"/>
  <c r="M731" i="46"/>
  <c r="G731" i="46"/>
  <c r="O731" i="46"/>
  <c r="Y731" i="46"/>
  <c r="I731" i="46"/>
  <c r="Q731" i="46"/>
  <c r="E731" i="46"/>
  <c r="K731" i="46"/>
  <c r="Y30" i="45"/>
  <c r="Z30" i="45"/>
  <c r="W30" i="45"/>
  <c r="W731" i="45" s="1"/>
  <c r="R32" i="45"/>
  <c r="R406" i="45" s="1"/>
  <c r="Y731" i="45"/>
  <c r="V731" i="45"/>
  <c r="E731" i="45"/>
  <c r="K731" i="45"/>
  <c r="N731" i="45"/>
  <c r="F731" i="45"/>
  <c r="M731" i="45"/>
  <c r="Z731" i="45"/>
  <c r="AC732" i="45" s="1"/>
  <c r="AD731" i="45"/>
  <c r="AC731" i="45"/>
  <c r="R728" i="45"/>
  <c r="G731" i="45"/>
  <c r="O731" i="45"/>
  <c r="I731" i="45"/>
  <c r="Q731" i="45"/>
  <c r="Y30" i="44"/>
  <c r="W30" i="44"/>
  <c r="W731" i="44" s="1"/>
  <c r="Z30" i="44"/>
  <c r="U732" i="44"/>
  <c r="V731" i="44"/>
  <c r="R32" i="44"/>
  <c r="R121" i="44"/>
  <c r="I731" i="44"/>
  <c r="G731" i="44"/>
  <c r="F731" i="44"/>
  <c r="AD731" i="44"/>
  <c r="AC731" i="44"/>
  <c r="Y731" i="44"/>
  <c r="Z731" i="44"/>
  <c r="R728" i="44"/>
  <c r="E731" i="44"/>
  <c r="Q731" i="44"/>
  <c r="O731" i="44"/>
  <c r="L731" i="44"/>
  <c r="Z30" i="43"/>
  <c r="Y30" i="43"/>
  <c r="Y731" i="43" s="1"/>
  <c r="W30" i="43"/>
  <c r="W731" i="43" s="1"/>
  <c r="R32" i="43"/>
  <c r="E731" i="43"/>
  <c r="G731" i="43"/>
  <c r="H731" i="43"/>
  <c r="P731" i="43"/>
  <c r="K731" i="43"/>
  <c r="AD731" i="43"/>
  <c r="AB734" i="43" s="1"/>
  <c r="AB736" i="43" s="1"/>
  <c r="Z731" i="43"/>
  <c r="R406" i="43"/>
  <c r="R728" i="43"/>
  <c r="Q731" i="43"/>
  <c r="M731" i="43"/>
  <c r="O731" i="43"/>
  <c r="L731" i="43"/>
  <c r="I731" i="43"/>
  <c r="AC732" i="43" l="1"/>
  <c r="Z734" i="43" s="1"/>
  <c r="Z736" i="43" s="1"/>
  <c r="AB734" i="44"/>
  <c r="R406" i="44"/>
  <c r="R731" i="44" s="1"/>
  <c r="R731" i="46"/>
  <c r="U732" i="47"/>
  <c r="AB734" i="45"/>
  <c r="AB736" i="45" s="1"/>
  <c r="AB734" i="47"/>
  <c r="AB736" i="47" s="1"/>
  <c r="Y30" i="47"/>
  <c r="Y731" i="47" s="1"/>
  <c r="Z30" i="47"/>
  <c r="Z731" i="47" s="1"/>
  <c r="W30" i="47"/>
  <c r="W731" i="47" s="1"/>
  <c r="R731" i="47"/>
  <c r="AB736" i="46"/>
  <c r="AC732" i="46"/>
  <c r="Y734" i="46" s="1"/>
  <c r="Y736" i="46" s="1"/>
  <c r="R731" i="45"/>
  <c r="Z734" i="45"/>
  <c r="Z736" i="45" s="1"/>
  <c r="Y734" i="45"/>
  <c r="Y736" i="45" s="1"/>
  <c r="AC732" i="44"/>
  <c r="Y734" i="44" s="1"/>
  <c r="Y736" i="44" s="1"/>
  <c r="AB736" i="44"/>
  <c r="Y734" i="43"/>
  <c r="Y736" i="43" s="1"/>
  <c r="R731" i="43"/>
  <c r="Z734" i="44" l="1"/>
  <c r="Z736" i="44" s="1"/>
  <c r="AC732" i="47"/>
  <c r="Y734" i="47" s="1"/>
  <c r="Y736" i="47" s="1"/>
  <c r="Z734" i="46"/>
  <c r="Z736" i="46" s="1"/>
  <c r="Z734" i="47" l="1"/>
  <c r="Z736" i="47" s="1"/>
  <c r="AA731" i="42" l="1"/>
  <c r="AD458" i="42"/>
  <c r="R277" i="42"/>
  <c r="AD277" i="42" s="1"/>
  <c r="R276" i="42"/>
  <c r="AD276" i="42" s="1"/>
  <c r="R275" i="42"/>
  <c r="T275" i="42" s="1"/>
  <c r="R274" i="42"/>
  <c r="AD274" i="42" s="1"/>
  <c r="R273" i="42"/>
  <c r="AD273" i="42" s="1"/>
  <c r="R272" i="42"/>
  <c r="T272" i="42" s="1"/>
  <c r="R271" i="42"/>
  <c r="AD271" i="42" s="1"/>
  <c r="R270" i="42"/>
  <c r="AD270" i="42" s="1"/>
  <c r="R269" i="42"/>
  <c r="AD269" i="42" s="1"/>
  <c r="R268" i="42"/>
  <c r="AD268" i="42" s="1"/>
  <c r="R267" i="42"/>
  <c r="T267" i="42" s="1"/>
  <c r="R266" i="42"/>
  <c r="AD266" i="42" s="1"/>
  <c r="R265" i="42"/>
  <c r="AD265" i="42" s="1"/>
  <c r="R264" i="42"/>
  <c r="AD264" i="42" s="1"/>
  <c r="AD263" i="42"/>
  <c r="R263" i="42"/>
  <c r="T263" i="42" s="1"/>
  <c r="R262" i="42"/>
  <c r="AD262" i="42" s="1"/>
  <c r="R261" i="42"/>
  <c r="AD261" i="42" s="1"/>
  <c r="R260" i="42"/>
  <c r="AD260" i="42" s="1"/>
  <c r="R259" i="42"/>
  <c r="T259" i="42" s="1"/>
  <c r="R258" i="42"/>
  <c r="AD258" i="42" s="1"/>
  <c r="R257" i="42"/>
  <c r="AD257" i="42" s="1"/>
  <c r="R256" i="42"/>
  <c r="AD256" i="42" s="1"/>
  <c r="R35" i="42"/>
  <c r="T262" i="42" l="1"/>
  <c r="T264" i="42"/>
  <c r="T270" i="42"/>
  <c r="T271" i="42"/>
  <c r="AD259" i="42"/>
  <c r="T260" i="42"/>
  <c r="T266" i="42"/>
  <c r="AD267" i="42"/>
  <c r="T268" i="42"/>
  <c r="AD272" i="42"/>
  <c r="T256" i="42"/>
  <c r="T274" i="42"/>
  <c r="AD275" i="42"/>
  <c r="T276" i="42"/>
  <c r="O16" i="42"/>
  <c r="J24" i="42"/>
  <c r="R19" i="42"/>
  <c r="R23" i="42"/>
  <c r="M28" i="42"/>
  <c r="H44" i="42"/>
  <c r="G57" i="42"/>
  <c r="J61" i="42"/>
  <c r="L80" i="42"/>
  <c r="K94" i="42"/>
  <c r="F16" i="42"/>
  <c r="J16" i="42"/>
  <c r="N16" i="42"/>
  <c r="R11" i="42"/>
  <c r="R15" i="42"/>
  <c r="E24" i="42"/>
  <c r="R18" i="42"/>
  <c r="I24" i="42"/>
  <c r="M24" i="42"/>
  <c r="Q24" i="42"/>
  <c r="H28" i="42"/>
  <c r="L28" i="42"/>
  <c r="P28" i="42"/>
  <c r="G44" i="42"/>
  <c r="K44" i="42"/>
  <c r="O44" i="42"/>
  <c r="R38" i="42"/>
  <c r="R39" i="42"/>
  <c r="R40" i="42"/>
  <c r="R41" i="42"/>
  <c r="R42" i="42"/>
  <c r="R43" i="42"/>
  <c r="F57" i="42"/>
  <c r="J57" i="42"/>
  <c r="N57" i="42"/>
  <c r="R47" i="42"/>
  <c r="R51" i="42"/>
  <c r="E61" i="42"/>
  <c r="R59" i="42"/>
  <c r="I61" i="42"/>
  <c r="M61" i="42"/>
  <c r="Q61" i="42"/>
  <c r="R60" i="42"/>
  <c r="G80" i="42"/>
  <c r="K80" i="42"/>
  <c r="O80" i="42"/>
  <c r="R68" i="42"/>
  <c r="R69" i="42"/>
  <c r="R70" i="42"/>
  <c r="R71" i="42"/>
  <c r="R72" i="42"/>
  <c r="R73" i="42"/>
  <c r="R76" i="42"/>
  <c r="R77" i="42"/>
  <c r="R78" i="42"/>
  <c r="R79" i="42"/>
  <c r="G94" i="42"/>
  <c r="G16" i="42"/>
  <c r="N24" i="42"/>
  <c r="E28" i="42"/>
  <c r="E30" i="42" s="1"/>
  <c r="R26" i="42"/>
  <c r="Q28" i="42"/>
  <c r="L44" i="42"/>
  <c r="K57" i="42"/>
  <c r="R48" i="42"/>
  <c r="R52" i="42"/>
  <c r="N61" i="42"/>
  <c r="H80" i="42"/>
  <c r="H16" i="42"/>
  <c r="L16" i="42"/>
  <c r="P16" i="42"/>
  <c r="R13" i="42"/>
  <c r="G24" i="42"/>
  <c r="K24" i="42"/>
  <c r="O24" i="42"/>
  <c r="F28" i="42"/>
  <c r="J28" i="42"/>
  <c r="N28" i="42"/>
  <c r="R34" i="42"/>
  <c r="T34" i="42" s="1"/>
  <c r="R37" i="42"/>
  <c r="E44" i="42"/>
  <c r="I44" i="42"/>
  <c r="M44" i="42"/>
  <c r="Q44" i="42"/>
  <c r="H57" i="42"/>
  <c r="L57" i="42"/>
  <c r="P57" i="42"/>
  <c r="R49" i="42"/>
  <c r="R53" i="42"/>
  <c r="R54" i="42"/>
  <c r="R55" i="42"/>
  <c r="R56" i="42"/>
  <c r="G61" i="42"/>
  <c r="K61" i="42"/>
  <c r="O61" i="42"/>
  <c r="R63" i="42"/>
  <c r="E80" i="42"/>
  <c r="I80" i="42"/>
  <c r="M80" i="42"/>
  <c r="Q80" i="42"/>
  <c r="R64" i="42"/>
  <c r="R65" i="42"/>
  <c r="R66" i="42"/>
  <c r="R67" i="42"/>
  <c r="O94" i="42"/>
  <c r="K16" i="42"/>
  <c r="R12" i="42"/>
  <c r="F24" i="42"/>
  <c r="R21" i="42"/>
  <c r="I28" i="42"/>
  <c r="I30" i="42" s="1"/>
  <c r="P44" i="42"/>
  <c r="O57" i="42"/>
  <c r="F61" i="42"/>
  <c r="P80" i="42"/>
  <c r="E16" i="42"/>
  <c r="R10" i="42"/>
  <c r="I16" i="42"/>
  <c r="M16" i="42"/>
  <c r="Q16" i="42"/>
  <c r="R14" i="42"/>
  <c r="H24" i="42"/>
  <c r="L24" i="42"/>
  <c r="P24" i="42"/>
  <c r="R20" i="42"/>
  <c r="R22" i="42"/>
  <c r="G28" i="42"/>
  <c r="K28" i="42"/>
  <c r="O28" i="42"/>
  <c r="R27" i="42"/>
  <c r="F44" i="42"/>
  <c r="J44" i="42"/>
  <c r="N44" i="42"/>
  <c r="E57" i="42"/>
  <c r="R46" i="42"/>
  <c r="I57" i="42"/>
  <c r="M57" i="42"/>
  <c r="Q57" i="42"/>
  <c r="R50" i="42"/>
  <c r="H61" i="42"/>
  <c r="L61" i="42"/>
  <c r="P61" i="42"/>
  <c r="F80" i="42"/>
  <c r="J80" i="42"/>
  <c r="N80" i="42"/>
  <c r="R85" i="42"/>
  <c r="R86" i="42"/>
  <c r="R87" i="42"/>
  <c r="R88" i="42"/>
  <c r="R89" i="42"/>
  <c r="R90" i="42"/>
  <c r="R91" i="42"/>
  <c r="R92" i="42"/>
  <c r="R93" i="42"/>
  <c r="E94" i="42"/>
  <c r="R82" i="42"/>
  <c r="I94" i="42"/>
  <c r="I98" i="42" s="1"/>
  <c r="M94" i="42"/>
  <c r="M98" i="42" s="1"/>
  <c r="Q94" i="42"/>
  <c r="H119" i="42"/>
  <c r="L119" i="42"/>
  <c r="P119" i="42"/>
  <c r="H148" i="42"/>
  <c r="L148" i="42"/>
  <c r="P148" i="42"/>
  <c r="F167" i="42"/>
  <c r="J167" i="42"/>
  <c r="N167" i="42"/>
  <c r="H179" i="42"/>
  <c r="L179" i="42"/>
  <c r="P179" i="42"/>
  <c r="R184" i="42"/>
  <c r="W184" i="42" s="1"/>
  <c r="AB184" i="42" s="1"/>
  <c r="R187" i="42"/>
  <c r="W187" i="42" s="1"/>
  <c r="AB187" i="42" s="1"/>
  <c r="R193" i="42"/>
  <c r="F94" i="42"/>
  <c r="J94" i="42"/>
  <c r="J98" i="42" s="1"/>
  <c r="N94" i="42"/>
  <c r="N98" i="42" s="1"/>
  <c r="R96" i="42"/>
  <c r="R100" i="42"/>
  <c r="E119" i="42"/>
  <c r="I119" i="42"/>
  <c r="M119" i="42"/>
  <c r="Q119" i="42"/>
  <c r="R101" i="42"/>
  <c r="R102" i="42"/>
  <c r="R103" i="42"/>
  <c r="R104" i="42"/>
  <c r="R105" i="42"/>
  <c r="R106" i="42"/>
  <c r="R107" i="42"/>
  <c r="R108" i="42"/>
  <c r="R109" i="42"/>
  <c r="R110" i="42"/>
  <c r="R111" i="42"/>
  <c r="R112" i="42"/>
  <c r="R113" i="42"/>
  <c r="R114" i="42"/>
  <c r="R115" i="42"/>
  <c r="R116" i="42"/>
  <c r="R117" i="42"/>
  <c r="R118" i="42"/>
  <c r="R123" i="42"/>
  <c r="E148" i="42"/>
  <c r="I148" i="42"/>
  <c r="M148" i="42"/>
  <c r="Q148" i="42"/>
  <c r="R124" i="42"/>
  <c r="R125" i="42"/>
  <c r="R126" i="42"/>
  <c r="R127" i="42"/>
  <c r="R128" i="42"/>
  <c r="R129" i="42"/>
  <c r="R130" i="42"/>
  <c r="R131" i="42"/>
  <c r="R132" i="42"/>
  <c r="R133" i="42"/>
  <c r="R134" i="42"/>
  <c r="R135" i="42"/>
  <c r="R136" i="42"/>
  <c r="R137" i="42"/>
  <c r="R138" i="42"/>
  <c r="R139" i="42"/>
  <c r="R140" i="42"/>
  <c r="R141" i="42"/>
  <c r="R142" i="42"/>
  <c r="R143" i="42"/>
  <c r="R144" i="42"/>
  <c r="R145" i="42"/>
  <c r="R146" i="42"/>
  <c r="R147" i="42"/>
  <c r="G167" i="42"/>
  <c r="K167" i="42"/>
  <c r="O167" i="42"/>
  <c r="R169" i="42"/>
  <c r="E179" i="42"/>
  <c r="I179" i="42"/>
  <c r="M179" i="42"/>
  <c r="Q179" i="42"/>
  <c r="R170" i="42"/>
  <c r="R171" i="42"/>
  <c r="R172" i="42"/>
  <c r="R173" i="42"/>
  <c r="R174" i="42"/>
  <c r="R175" i="42"/>
  <c r="R176" i="42"/>
  <c r="R177" i="42"/>
  <c r="R178" i="42"/>
  <c r="R188" i="42"/>
  <c r="W188" i="42" s="1"/>
  <c r="AB188" i="42" s="1"/>
  <c r="F98" i="42"/>
  <c r="F119" i="42"/>
  <c r="J119" i="42"/>
  <c r="N119" i="42"/>
  <c r="F148" i="42"/>
  <c r="J148" i="42"/>
  <c r="N148" i="42"/>
  <c r="H167" i="42"/>
  <c r="L167" i="42"/>
  <c r="P167" i="42"/>
  <c r="F179" i="42"/>
  <c r="J179" i="42"/>
  <c r="N179" i="42"/>
  <c r="R185" i="42"/>
  <c r="R189" i="42"/>
  <c r="W189" i="42" s="1"/>
  <c r="Z189" i="42" s="1"/>
  <c r="R190" i="42"/>
  <c r="W190" i="42" s="1"/>
  <c r="Z190" i="42" s="1"/>
  <c r="R191" i="42"/>
  <c r="W191" i="42" s="1"/>
  <c r="AB191" i="42" s="1"/>
  <c r="R74" i="42"/>
  <c r="R75" i="42"/>
  <c r="T75" i="42" s="1"/>
  <c r="H94" i="42"/>
  <c r="L94" i="42"/>
  <c r="P94" i="42"/>
  <c r="R83" i="42"/>
  <c r="T83" i="42" s="1"/>
  <c r="G119" i="42"/>
  <c r="K119" i="42"/>
  <c r="O119" i="42"/>
  <c r="G148" i="42"/>
  <c r="K148" i="42"/>
  <c r="O148" i="42"/>
  <c r="E167" i="42"/>
  <c r="R150" i="42"/>
  <c r="I167" i="42"/>
  <c r="M167" i="42"/>
  <c r="Q167" i="42"/>
  <c r="R151" i="42"/>
  <c r="R152" i="42"/>
  <c r="R153" i="42"/>
  <c r="R154" i="42"/>
  <c r="R155" i="42"/>
  <c r="R156" i="42"/>
  <c r="R157" i="42"/>
  <c r="R158" i="42"/>
  <c r="R159" i="42"/>
  <c r="R160" i="42"/>
  <c r="R161" i="42"/>
  <c r="R162" i="42"/>
  <c r="R163" i="42"/>
  <c r="R164" i="42"/>
  <c r="R165" i="42"/>
  <c r="R166" i="42"/>
  <c r="G179" i="42"/>
  <c r="K179" i="42"/>
  <c r="O179" i="42"/>
  <c r="R181" i="42"/>
  <c r="W181" i="42" s="1"/>
  <c r="AB181" i="42" s="1"/>
  <c r="R182" i="42"/>
  <c r="W182" i="42" s="1"/>
  <c r="AB182" i="42" s="1"/>
  <c r="R183" i="42"/>
  <c r="R186" i="42"/>
  <c r="R192" i="42"/>
  <c r="R202" i="42"/>
  <c r="R206" i="42"/>
  <c r="R211" i="42"/>
  <c r="E229" i="42"/>
  <c r="I229" i="42"/>
  <c r="M229" i="42"/>
  <c r="Q229" i="42"/>
  <c r="R212" i="42"/>
  <c r="R213" i="42"/>
  <c r="R214" i="42"/>
  <c r="R215" i="42"/>
  <c r="R216" i="42"/>
  <c r="R217" i="42"/>
  <c r="R218" i="42"/>
  <c r="R219" i="42"/>
  <c r="R220" i="42"/>
  <c r="R221" i="42"/>
  <c r="R222" i="42"/>
  <c r="R223" i="42"/>
  <c r="R224" i="42"/>
  <c r="R225" i="42"/>
  <c r="R226" i="42"/>
  <c r="R227" i="42"/>
  <c r="R228" i="42"/>
  <c r="G233" i="42"/>
  <c r="K233" i="42"/>
  <c r="O233" i="42"/>
  <c r="E315" i="42"/>
  <c r="R235" i="42"/>
  <c r="I315" i="42"/>
  <c r="M315" i="42"/>
  <c r="Q315" i="42"/>
  <c r="R236" i="42"/>
  <c r="R237" i="42"/>
  <c r="R241" i="42"/>
  <c r="R242" i="42"/>
  <c r="R243" i="42"/>
  <c r="R244" i="42"/>
  <c r="R245" i="42"/>
  <c r="R246" i="42"/>
  <c r="R247" i="42"/>
  <c r="R251" i="42"/>
  <c r="R255" i="42"/>
  <c r="R281" i="42"/>
  <c r="R285" i="42"/>
  <c r="W285" i="42" s="1"/>
  <c r="AB285" i="42" s="1"/>
  <c r="R300" i="42"/>
  <c r="R304" i="42"/>
  <c r="R313" i="42"/>
  <c r="R317" i="42"/>
  <c r="E321" i="42"/>
  <c r="I321" i="42"/>
  <c r="M321" i="42"/>
  <c r="Q321" i="42"/>
  <c r="R318" i="42"/>
  <c r="R319" i="42"/>
  <c r="R320" i="42"/>
  <c r="G342" i="42"/>
  <c r="K342" i="42"/>
  <c r="O342" i="42"/>
  <c r="R194" i="42"/>
  <c r="W194" i="42" s="1"/>
  <c r="Z194" i="42" s="1"/>
  <c r="R195" i="42"/>
  <c r="W195" i="42" s="1"/>
  <c r="Z195" i="42" s="1"/>
  <c r="R196" i="42"/>
  <c r="W196" i="42" s="1"/>
  <c r="Y196" i="42" s="1"/>
  <c r="R197" i="42"/>
  <c r="W197" i="42" s="1"/>
  <c r="Y197" i="42" s="1"/>
  <c r="R199" i="42"/>
  <c r="R203" i="42"/>
  <c r="R207" i="42"/>
  <c r="F229" i="42"/>
  <c r="J229" i="42"/>
  <c r="N229" i="42"/>
  <c r="H233" i="42"/>
  <c r="L233" i="42"/>
  <c r="P233" i="42"/>
  <c r="F315" i="42"/>
  <c r="J315" i="42"/>
  <c r="N315" i="42"/>
  <c r="R238" i="42"/>
  <c r="R248" i="42"/>
  <c r="R252" i="42"/>
  <c r="R282" i="42"/>
  <c r="R286" i="42"/>
  <c r="W286" i="42" s="1"/>
  <c r="AB286" i="42" s="1"/>
  <c r="R301" i="42"/>
  <c r="R305" i="42"/>
  <c r="R314" i="42"/>
  <c r="F321" i="42"/>
  <c r="J321" i="42"/>
  <c r="N321" i="42"/>
  <c r="H342" i="42"/>
  <c r="L342" i="42"/>
  <c r="P342" i="42"/>
  <c r="R200" i="42"/>
  <c r="R204" i="42"/>
  <c r="R208" i="42"/>
  <c r="G229" i="42"/>
  <c r="K229" i="42"/>
  <c r="O229" i="42"/>
  <c r="R231" i="42"/>
  <c r="E233" i="42"/>
  <c r="I233" i="42"/>
  <c r="M233" i="42"/>
  <c r="Q233" i="42"/>
  <c r="R232" i="42"/>
  <c r="G315" i="42"/>
  <c r="K315" i="42"/>
  <c r="O315" i="42"/>
  <c r="R239" i="42"/>
  <c r="R249" i="42"/>
  <c r="R253" i="42"/>
  <c r="R283" i="42"/>
  <c r="R287" i="42"/>
  <c r="R288" i="42"/>
  <c r="R289" i="42"/>
  <c r="R290" i="42"/>
  <c r="R291" i="42"/>
  <c r="R292" i="42"/>
  <c r="R293" i="42"/>
  <c r="R294" i="42"/>
  <c r="R295" i="42"/>
  <c r="R296" i="42"/>
  <c r="R297" i="42"/>
  <c r="R298" i="42"/>
  <c r="R302" i="42"/>
  <c r="R306" i="42"/>
  <c r="R307" i="42"/>
  <c r="R308" i="42"/>
  <c r="R309" i="42"/>
  <c r="R310" i="42"/>
  <c r="G321" i="42"/>
  <c r="K321" i="42"/>
  <c r="O321" i="42"/>
  <c r="R323" i="42"/>
  <c r="R324" i="42"/>
  <c r="E342" i="42"/>
  <c r="R326" i="42"/>
  <c r="I342" i="42"/>
  <c r="M342" i="42"/>
  <c r="Q342" i="42"/>
  <c r="R327" i="42"/>
  <c r="R328" i="42"/>
  <c r="R329" i="42"/>
  <c r="R330" i="42"/>
  <c r="R201" i="42"/>
  <c r="R205" i="42"/>
  <c r="R209" i="42"/>
  <c r="H229" i="42"/>
  <c r="L229" i="42"/>
  <c r="P229" i="42"/>
  <c r="F233" i="42"/>
  <c r="J233" i="42"/>
  <c r="N233" i="42"/>
  <c r="H315" i="42"/>
  <c r="L315" i="42"/>
  <c r="P315" i="42"/>
  <c r="R240" i="42"/>
  <c r="R250" i="42"/>
  <c r="R254" i="42"/>
  <c r="R278" i="42"/>
  <c r="R279" i="42"/>
  <c r="R280" i="42"/>
  <c r="R284" i="42"/>
  <c r="R299" i="42"/>
  <c r="R303" i="42"/>
  <c r="R311" i="42"/>
  <c r="R312" i="42"/>
  <c r="H321" i="42"/>
  <c r="L321" i="42"/>
  <c r="P321" i="42"/>
  <c r="F342" i="42"/>
  <c r="J342" i="42"/>
  <c r="N342" i="42"/>
  <c r="F347" i="42"/>
  <c r="J347" i="42"/>
  <c r="N347" i="42"/>
  <c r="H365" i="42"/>
  <c r="L365" i="42"/>
  <c r="P365" i="42"/>
  <c r="F388" i="42"/>
  <c r="J388" i="42"/>
  <c r="N388" i="42"/>
  <c r="H401" i="42"/>
  <c r="L401" i="42"/>
  <c r="P401" i="42"/>
  <c r="F404" i="42"/>
  <c r="J404" i="42"/>
  <c r="N404" i="42"/>
  <c r="F416" i="42"/>
  <c r="J416" i="42"/>
  <c r="N416" i="42"/>
  <c r="H437" i="42"/>
  <c r="L437" i="42"/>
  <c r="P437" i="42"/>
  <c r="R331" i="42"/>
  <c r="R332" i="42"/>
  <c r="R333" i="42"/>
  <c r="R334" i="42"/>
  <c r="R335" i="42"/>
  <c r="R336" i="42"/>
  <c r="R337" i="42"/>
  <c r="R338" i="42"/>
  <c r="R339" i="42"/>
  <c r="R340" i="42"/>
  <c r="R341" i="42"/>
  <c r="G347" i="42"/>
  <c r="K347" i="42"/>
  <c r="O347" i="42"/>
  <c r="R349" i="42"/>
  <c r="E365" i="42"/>
  <c r="I365" i="42"/>
  <c r="M365" i="42"/>
  <c r="Q365" i="42"/>
  <c r="R350" i="42"/>
  <c r="R351" i="42"/>
  <c r="R352" i="42"/>
  <c r="R353" i="42"/>
  <c r="R354" i="42"/>
  <c r="R355" i="42"/>
  <c r="R356" i="42"/>
  <c r="R357" i="42"/>
  <c r="R358" i="42"/>
  <c r="R359" i="42"/>
  <c r="R360" i="42"/>
  <c r="R361" i="42"/>
  <c r="R362" i="42"/>
  <c r="R363" i="42"/>
  <c r="R364" i="42"/>
  <c r="G388" i="42"/>
  <c r="K388" i="42"/>
  <c r="O388" i="42"/>
  <c r="R391" i="42"/>
  <c r="E401" i="42"/>
  <c r="I401" i="42"/>
  <c r="M401" i="42"/>
  <c r="Q401" i="42"/>
  <c r="R392" i="42"/>
  <c r="R393" i="42"/>
  <c r="R394" i="42"/>
  <c r="R395" i="42"/>
  <c r="R396" i="42"/>
  <c r="R397" i="42"/>
  <c r="R398" i="42"/>
  <c r="R399" i="42"/>
  <c r="R400" i="42"/>
  <c r="G404" i="42"/>
  <c r="K404" i="42"/>
  <c r="O404" i="42"/>
  <c r="G416" i="42"/>
  <c r="K416" i="42"/>
  <c r="O416" i="42"/>
  <c r="R418" i="42"/>
  <c r="E437" i="42"/>
  <c r="I437" i="42"/>
  <c r="M437" i="42"/>
  <c r="Q437" i="42"/>
  <c r="R419" i="42"/>
  <c r="R420" i="42"/>
  <c r="R421" i="42"/>
  <c r="R422" i="42"/>
  <c r="R423" i="42"/>
  <c r="R424" i="42"/>
  <c r="R425" i="42"/>
  <c r="R426" i="42"/>
  <c r="R427" i="42"/>
  <c r="R428" i="42"/>
  <c r="R429" i="42"/>
  <c r="R430" i="42"/>
  <c r="R431" i="42"/>
  <c r="R432" i="42"/>
  <c r="R433" i="42"/>
  <c r="R434" i="42"/>
  <c r="R435" i="42"/>
  <c r="R436" i="42"/>
  <c r="H469" i="42"/>
  <c r="H347" i="42"/>
  <c r="L347" i="42"/>
  <c r="P347" i="42"/>
  <c r="F365" i="42"/>
  <c r="J365" i="42"/>
  <c r="N365" i="42"/>
  <c r="H388" i="42"/>
  <c r="L388" i="42"/>
  <c r="P388" i="42"/>
  <c r="F401" i="42"/>
  <c r="J401" i="42"/>
  <c r="N401" i="42"/>
  <c r="H404" i="42"/>
  <c r="L404" i="42"/>
  <c r="P404" i="42"/>
  <c r="H416" i="42"/>
  <c r="L416" i="42"/>
  <c r="P416" i="42"/>
  <c r="F437" i="42"/>
  <c r="J437" i="42"/>
  <c r="N437" i="42"/>
  <c r="R448" i="42"/>
  <c r="R449" i="42"/>
  <c r="R450" i="42"/>
  <c r="R451" i="42"/>
  <c r="L469" i="42"/>
  <c r="E347" i="42"/>
  <c r="R344" i="42"/>
  <c r="I347" i="42"/>
  <c r="M347" i="42"/>
  <c r="Q347" i="42"/>
  <c r="R345" i="42"/>
  <c r="R346" i="42"/>
  <c r="G365" i="42"/>
  <c r="K365" i="42"/>
  <c r="O365" i="42"/>
  <c r="E388" i="42"/>
  <c r="R367" i="42"/>
  <c r="I388" i="42"/>
  <c r="M388" i="42"/>
  <c r="Q388" i="42"/>
  <c r="R368" i="42"/>
  <c r="R369" i="42"/>
  <c r="R370" i="42"/>
  <c r="R371" i="42"/>
  <c r="R372" i="42"/>
  <c r="R373" i="42"/>
  <c r="R374" i="42"/>
  <c r="R375" i="42"/>
  <c r="R376" i="42"/>
  <c r="R377" i="42"/>
  <c r="R378" i="42"/>
  <c r="R379" i="42"/>
  <c r="R380" i="42"/>
  <c r="R381" i="42"/>
  <c r="R382" i="42"/>
  <c r="R383" i="42"/>
  <c r="R384" i="42"/>
  <c r="R385" i="42"/>
  <c r="R386" i="42"/>
  <c r="R387" i="42"/>
  <c r="G401" i="42"/>
  <c r="K401" i="42"/>
  <c r="O401" i="42"/>
  <c r="E404" i="42"/>
  <c r="R403" i="42"/>
  <c r="I404" i="42"/>
  <c r="M404" i="42"/>
  <c r="Q404" i="42"/>
  <c r="E416" i="42"/>
  <c r="R409" i="42"/>
  <c r="I416" i="42"/>
  <c r="M416" i="42"/>
  <c r="Q416" i="42"/>
  <c r="R410" i="42"/>
  <c r="V410" i="42" s="1"/>
  <c r="AC410" i="42" s="1"/>
  <c r="R411" i="42"/>
  <c r="R412" i="42"/>
  <c r="R413" i="42"/>
  <c r="R414" i="42"/>
  <c r="R415" i="42"/>
  <c r="G437" i="42"/>
  <c r="K437" i="42"/>
  <c r="O437" i="42"/>
  <c r="R439" i="42"/>
  <c r="R440" i="42"/>
  <c r="R442" i="42"/>
  <c r="R443" i="42"/>
  <c r="R444" i="42"/>
  <c r="R445" i="42"/>
  <c r="R446" i="42"/>
  <c r="R447" i="42"/>
  <c r="R452" i="42"/>
  <c r="R453" i="42"/>
  <c r="R454" i="42"/>
  <c r="R455" i="42"/>
  <c r="R456" i="42"/>
  <c r="R457" i="42"/>
  <c r="P469" i="42"/>
  <c r="R471" i="42"/>
  <c r="E477" i="42"/>
  <c r="I477" i="42"/>
  <c r="M477" i="42"/>
  <c r="Q477" i="42"/>
  <c r="R472" i="42"/>
  <c r="R473" i="42"/>
  <c r="R474" i="42"/>
  <c r="R475" i="42"/>
  <c r="R476" i="42"/>
  <c r="R481" i="42"/>
  <c r="R482" i="42"/>
  <c r="R483" i="42"/>
  <c r="R484" i="42"/>
  <c r="R485" i="42"/>
  <c r="R486" i="42"/>
  <c r="R487" i="42"/>
  <c r="R488" i="42"/>
  <c r="R489" i="42"/>
  <c r="R490" i="42"/>
  <c r="R491" i="42"/>
  <c r="R492" i="42"/>
  <c r="R493" i="42"/>
  <c r="R494" i="42"/>
  <c r="R495" i="42"/>
  <c r="R496" i="42"/>
  <c r="R497" i="42"/>
  <c r="R498" i="42"/>
  <c r="R499" i="42"/>
  <c r="R500" i="42"/>
  <c r="R501" i="42"/>
  <c r="R502" i="42"/>
  <c r="R503" i="42"/>
  <c r="R504" i="42"/>
  <c r="R505" i="42"/>
  <c r="R506" i="42"/>
  <c r="R507" i="42"/>
  <c r="R508" i="42"/>
  <c r="R509" i="42"/>
  <c r="R510" i="42"/>
  <c r="R511" i="42"/>
  <c r="R512" i="42"/>
  <c r="R513" i="42"/>
  <c r="R514" i="42"/>
  <c r="R515" i="42"/>
  <c r="R516" i="42"/>
  <c r="R517" i="42"/>
  <c r="R518" i="42"/>
  <c r="R519" i="42"/>
  <c r="R520" i="42"/>
  <c r="E574" i="42"/>
  <c r="R521" i="42"/>
  <c r="I574" i="42"/>
  <c r="M574" i="42"/>
  <c r="Q574" i="42"/>
  <c r="R522" i="42"/>
  <c r="R523" i="42"/>
  <c r="R524" i="42"/>
  <c r="R525" i="42"/>
  <c r="R526" i="42"/>
  <c r="R527" i="42"/>
  <c r="R528" i="42"/>
  <c r="E469" i="42"/>
  <c r="E479" i="42" s="1"/>
  <c r="R459" i="42"/>
  <c r="I469" i="42"/>
  <c r="I479" i="42" s="1"/>
  <c r="M469" i="42"/>
  <c r="Q469" i="42"/>
  <c r="R460" i="42"/>
  <c r="R461" i="42"/>
  <c r="R462" i="42"/>
  <c r="R463" i="42"/>
  <c r="R464" i="42"/>
  <c r="R465" i="42"/>
  <c r="R466" i="42"/>
  <c r="R467" i="42"/>
  <c r="R468" i="42"/>
  <c r="F477" i="42"/>
  <c r="J477" i="42"/>
  <c r="N477" i="42"/>
  <c r="F574" i="42"/>
  <c r="J574" i="42"/>
  <c r="N574" i="42"/>
  <c r="F469" i="42"/>
  <c r="J469" i="42"/>
  <c r="N469" i="42"/>
  <c r="N479" i="42" s="1"/>
  <c r="G477" i="42"/>
  <c r="K477" i="42"/>
  <c r="O477" i="42"/>
  <c r="G574" i="42"/>
  <c r="K574" i="42"/>
  <c r="O574" i="42"/>
  <c r="G469" i="42"/>
  <c r="K469" i="42"/>
  <c r="K479" i="42" s="1"/>
  <c r="O469" i="42"/>
  <c r="H477" i="42"/>
  <c r="H479" i="42" s="1"/>
  <c r="L477" i="42"/>
  <c r="P477" i="42"/>
  <c r="H574" i="42"/>
  <c r="L574" i="42"/>
  <c r="P574" i="42"/>
  <c r="R549" i="42"/>
  <c r="W549" i="42" s="1"/>
  <c r="AB549" i="42" s="1"/>
  <c r="R553" i="42"/>
  <c r="R554" i="42"/>
  <c r="R555" i="42"/>
  <c r="R568" i="42"/>
  <c r="W568" i="42" s="1"/>
  <c r="AB568" i="42" s="1"/>
  <c r="R572" i="42"/>
  <c r="W572" i="42" s="1"/>
  <c r="AB572" i="42" s="1"/>
  <c r="F616" i="42"/>
  <c r="J616" i="42"/>
  <c r="N616" i="42"/>
  <c r="R529" i="42"/>
  <c r="R530" i="42"/>
  <c r="R531" i="42"/>
  <c r="R532" i="42"/>
  <c r="R533" i="42"/>
  <c r="R534" i="42"/>
  <c r="R535" i="42"/>
  <c r="R536" i="42"/>
  <c r="R550" i="42"/>
  <c r="W550" i="42" s="1"/>
  <c r="AB550" i="42" s="1"/>
  <c r="R556" i="42"/>
  <c r="R557" i="42"/>
  <c r="R558" i="42"/>
  <c r="R559" i="42"/>
  <c r="R560" i="42"/>
  <c r="R561" i="42"/>
  <c r="R562" i="42"/>
  <c r="R563" i="42"/>
  <c r="R564" i="42"/>
  <c r="R565" i="42"/>
  <c r="W565" i="42" s="1"/>
  <c r="AB565" i="42" s="1"/>
  <c r="R569" i="42"/>
  <c r="W569" i="42" s="1"/>
  <c r="AB569" i="42" s="1"/>
  <c r="R573" i="42"/>
  <c r="U573" i="42" s="1"/>
  <c r="AD573" i="42" s="1"/>
  <c r="G616" i="42"/>
  <c r="K616" i="42"/>
  <c r="O616" i="42"/>
  <c r="R588" i="42"/>
  <c r="R537" i="42"/>
  <c r="R538" i="42"/>
  <c r="R539" i="42"/>
  <c r="R540" i="42"/>
  <c r="R541" i="42"/>
  <c r="R542" i="42"/>
  <c r="R543" i="42"/>
  <c r="R544" i="42"/>
  <c r="R545" i="42"/>
  <c r="R546" i="42"/>
  <c r="R547" i="42"/>
  <c r="W547" i="42" s="1"/>
  <c r="AB547" i="42" s="1"/>
  <c r="R551" i="42"/>
  <c r="W551" i="42" s="1"/>
  <c r="AB551" i="42" s="1"/>
  <c r="R566" i="42"/>
  <c r="W566" i="42" s="1"/>
  <c r="AB566" i="42" s="1"/>
  <c r="R570" i="42"/>
  <c r="W570" i="42" s="1"/>
  <c r="AB570" i="42" s="1"/>
  <c r="H616" i="42"/>
  <c r="L616" i="42"/>
  <c r="P616" i="42"/>
  <c r="R579" i="42"/>
  <c r="R580" i="42"/>
  <c r="R582" i="42"/>
  <c r="R583" i="42"/>
  <c r="R584" i="42"/>
  <c r="R596" i="42"/>
  <c r="W596" i="42" s="1"/>
  <c r="AB596" i="42" s="1"/>
  <c r="R548" i="42"/>
  <c r="W548" i="42" s="1"/>
  <c r="AB548" i="42" s="1"/>
  <c r="R552" i="42"/>
  <c r="W552" i="42" s="1"/>
  <c r="AB552" i="42" s="1"/>
  <c r="R567" i="42"/>
  <c r="W567" i="42" s="1"/>
  <c r="AB567" i="42" s="1"/>
  <c r="R571" i="42"/>
  <c r="W571" i="42" s="1"/>
  <c r="AB571" i="42" s="1"/>
  <c r="E616" i="42"/>
  <c r="R576" i="42"/>
  <c r="I616" i="42"/>
  <c r="M616" i="42"/>
  <c r="Q616" i="42"/>
  <c r="R577" i="42"/>
  <c r="R578" i="42"/>
  <c r="R581" i="42"/>
  <c r="R587" i="42"/>
  <c r="R594" i="42"/>
  <c r="R595" i="42"/>
  <c r="W595" i="42" s="1"/>
  <c r="AB595" i="42" s="1"/>
  <c r="R602" i="42"/>
  <c r="W602" i="42" s="1"/>
  <c r="AB602" i="42" s="1"/>
  <c r="R603" i="42"/>
  <c r="R604" i="42"/>
  <c r="R605" i="42"/>
  <c r="R606" i="42"/>
  <c r="R607" i="42"/>
  <c r="W607" i="42" s="1"/>
  <c r="AB607" i="42" s="1"/>
  <c r="R611" i="42"/>
  <c r="W611" i="42" s="1"/>
  <c r="AB611" i="42" s="1"/>
  <c r="G643" i="42"/>
  <c r="M643" i="42"/>
  <c r="R621" i="42"/>
  <c r="R630" i="42"/>
  <c r="R631" i="42"/>
  <c r="N713" i="42"/>
  <c r="R612" i="42"/>
  <c r="W612" i="42" s="1"/>
  <c r="AB612" i="42" s="1"/>
  <c r="I643" i="42"/>
  <c r="N643" i="42"/>
  <c r="R626" i="42"/>
  <c r="R632" i="42"/>
  <c r="R633" i="42"/>
  <c r="R634" i="42"/>
  <c r="E713" i="42"/>
  <c r="R645" i="42"/>
  <c r="O713" i="42"/>
  <c r="R647" i="42"/>
  <c r="R649" i="42"/>
  <c r="R585" i="42"/>
  <c r="R589" i="42"/>
  <c r="R590" i="42"/>
  <c r="R591" i="42"/>
  <c r="R592" i="42"/>
  <c r="R597" i="42"/>
  <c r="R608" i="42"/>
  <c r="W608" i="42" s="1"/>
  <c r="AB608" i="42" s="1"/>
  <c r="R614" i="42"/>
  <c r="W614" i="42" s="1"/>
  <c r="AB614" i="42" s="1"/>
  <c r="E643" i="42"/>
  <c r="R618" i="42"/>
  <c r="J643" i="42"/>
  <c r="O643" i="42"/>
  <c r="R638" i="42"/>
  <c r="I713" i="42"/>
  <c r="R586" i="42"/>
  <c r="R593" i="42"/>
  <c r="R598" i="42"/>
  <c r="R599" i="42"/>
  <c r="R600" i="42"/>
  <c r="R601" i="42"/>
  <c r="W601" i="42" s="1"/>
  <c r="AB601" i="42" s="1"/>
  <c r="R610" i="42"/>
  <c r="W610" i="42" s="1"/>
  <c r="AB610" i="42" s="1"/>
  <c r="R615" i="42"/>
  <c r="F643" i="42"/>
  <c r="K643" i="42"/>
  <c r="Q643" i="42"/>
  <c r="R619" i="42"/>
  <c r="W619" i="42" s="1"/>
  <c r="AB619" i="42" s="1"/>
  <c r="R620" i="42"/>
  <c r="W620" i="42" s="1"/>
  <c r="AB620" i="42" s="1"/>
  <c r="R627" i="42"/>
  <c r="R639" i="42"/>
  <c r="R640" i="42"/>
  <c r="R641" i="42"/>
  <c r="R642" i="42"/>
  <c r="J713" i="42"/>
  <c r="R646" i="42"/>
  <c r="R648" i="42"/>
  <c r="R650" i="42"/>
  <c r="R666" i="42"/>
  <c r="R628" i="42"/>
  <c r="R635" i="42"/>
  <c r="F713" i="42"/>
  <c r="K713" i="42"/>
  <c r="Q713" i="42"/>
  <c r="R651" i="42"/>
  <c r="R652" i="42"/>
  <c r="R653" i="42"/>
  <c r="R654" i="42"/>
  <c r="R655" i="42"/>
  <c r="R656" i="42"/>
  <c r="R657" i="42"/>
  <c r="R658" i="42"/>
  <c r="R659" i="42"/>
  <c r="R660" i="42"/>
  <c r="R661" i="42"/>
  <c r="R662" i="42"/>
  <c r="R663" i="42"/>
  <c r="R664" i="42"/>
  <c r="R665" i="42"/>
  <c r="R609" i="42"/>
  <c r="W609" i="42" s="1"/>
  <c r="AB609" i="42" s="1"/>
  <c r="R613" i="42"/>
  <c r="W613" i="42" s="1"/>
  <c r="AB613" i="42" s="1"/>
  <c r="H643" i="42"/>
  <c r="L643" i="42"/>
  <c r="P643" i="42"/>
  <c r="R622" i="42"/>
  <c r="W622" i="42" s="1"/>
  <c r="AB622" i="42" s="1"/>
  <c r="R623" i="42"/>
  <c r="W623" i="42" s="1"/>
  <c r="AB623" i="42" s="1"/>
  <c r="R624" i="42"/>
  <c r="W624" i="42" s="1"/>
  <c r="AB624" i="42" s="1"/>
  <c r="R625" i="42"/>
  <c r="R629" i="42"/>
  <c r="R636" i="42"/>
  <c r="R637" i="42"/>
  <c r="G713" i="42"/>
  <c r="M713" i="42"/>
  <c r="H713" i="42"/>
  <c r="L713" i="42"/>
  <c r="P713" i="42"/>
  <c r="R667" i="42"/>
  <c r="N726" i="42"/>
  <c r="R689" i="42"/>
  <c r="R690" i="42"/>
  <c r="R691" i="42"/>
  <c r="R692" i="42"/>
  <c r="R693" i="42"/>
  <c r="R694" i="42"/>
  <c r="R695" i="42"/>
  <c r="R696" i="42"/>
  <c r="R697" i="42"/>
  <c r="R698" i="42"/>
  <c r="R699" i="42"/>
  <c r="R700" i="42"/>
  <c r="R701" i="42"/>
  <c r="R702" i="42"/>
  <c r="R703" i="42"/>
  <c r="R704" i="42"/>
  <c r="R668" i="42"/>
  <c r="R669" i="42"/>
  <c r="R670" i="42"/>
  <c r="R671" i="42"/>
  <c r="R672" i="42"/>
  <c r="R673" i="42"/>
  <c r="R674" i="42"/>
  <c r="R675" i="42"/>
  <c r="R676" i="42"/>
  <c r="R677" i="42"/>
  <c r="R678" i="42"/>
  <c r="R679" i="42"/>
  <c r="R680" i="42"/>
  <c r="R681" i="42"/>
  <c r="R682" i="42"/>
  <c r="R683" i="42"/>
  <c r="R684" i="42"/>
  <c r="R685" i="42"/>
  <c r="R686" i="42"/>
  <c r="R687" i="42"/>
  <c r="R688" i="42"/>
  <c r="F726" i="42"/>
  <c r="J726" i="42"/>
  <c r="E726" i="42"/>
  <c r="R715" i="42"/>
  <c r="I726" i="42"/>
  <c r="M726" i="42"/>
  <c r="Q726" i="42"/>
  <c r="R716" i="42"/>
  <c r="R717" i="42"/>
  <c r="R718" i="42"/>
  <c r="R719" i="42"/>
  <c r="R720" i="42"/>
  <c r="R721" i="42"/>
  <c r="R722" i="42"/>
  <c r="R723" i="42"/>
  <c r="R724" i="42"/>
  <c r="R725" i="42"/>
  <c r="R705" i="42"/>
  <c r="R706" i="42"/>
  <c r="R707" i="42"/>
  <c r="R708" i="42"/>
  <c r="R709" i="42"/>
  <c r="R710" i="42"/>
  <c r="R711" i="42"/>
  <c r="R712" i="42"/>
  <c r="G726" i="42"/>
  <c r="K726" i="42"/>
  <c r="O726" i="42"/>
  <c r="H726" i="42"/>
  <c r="L726" i="42"/>
  <c r="P726" i="42"/>
  <c r="T258" i="42"/>
  <c r="T257" i="42"/>
  <c r="T261" i="42"/>
  <c r="T265" i="42"/>
  <c r="T269" i="42"/>
  <c r="T273" i="42"/>
  <c r="T277" i="42"/>
  <c r="E98" i="42" l="1"/>
  <c r="K98" i="42"/>
  <c r="K121" i="42" s="1"/>
  <c r="G479" i="42"/>
  <c r="J479" i="42"/>
  <c r="P98" i="42"/>
  <c r="P121" i="42" s="1"/>
  <c r="K30" i="42"/>
  <c r="O98" i="42"/>
  <c r="J30" i="42"/>
  <c r="L98" i="42"/>
  <c r="N121" i="42"/>
  <c r="O30" i="42"/>
  <c r="G30" i="42"/>
  <c r="Q98" i="42"/>
  <c r="Q121" i="42" s="1"/>
  <c r="G98" i="42"/>
  <c r="R498" i="2"/>
  <c r="R158" i="2"/>
  <c r="R449" i="2"/>
  <c r="E32" i="42"/>
  <c r="F479" i="42"/>
  <c r="F728" i="42" s="1"/>
  <c r="Q479" i="42"/>
  <c r="Q728" i="42" s="1"/>
  <c r="L121" i="42"/>
  <c r="N30" i="42"/>
  <c r="Q30" i="42"/>
  <c r="Q32" i="42" s="1"/>
  <c r="P479" i="42"/>
  <c r="L479" i="42"/>
  <c r="L728" i="42" s="1"/>
  <c r="O479" i="42"/>
  <c r="O728" i="42" s="1"/>
  <c r="M479" i="42"/>
  <c r="H98" i="42"/>
  <c r="H121" i="42" s="1"/>
  <c r="H728" i="42"/>
  <c r="AC725" i="42"/>
  <c r="V725" i="42"/>
  <c r="AC673" i="42"/>
  <c r="V673" i="42"/>
  <c r="AC698" i="42"/>
  <c r="V698" i="42"/>
  <c r="AC694" i="42"/>
  <c r="V694" i="42"/>
  <c r="Z625" i="42"/>
  <c r="W625" i="42"/>
  <c r="Y625" i="42"/>
  <c r="AC646" i="42"/>
  <c r="V646" i="42"/>
  <c r="AD599" i="42"/>
  <c r="U599" i="42"/>
  <c r="U597" i="42"/>
  <c r="AD597" i="42"/>
  <c r="AD594" i="42"/>
  <c r="U594" i="42"/>
  <c r="P728" i="42"/>
  <c r="K728" i="42"/>
  <c r="V710" i="42"/>
  <c r="AC710" i="42"/>
  <c r="AC706" i="42"/>
  <c r="V706" i="42"/>
  <c r="AC723" i="42"/>
  <c r="V723" i="42"/>
  <c r="AC719" i="42"/>
  <c r="V719" i="42"/>
  <c r="E728" i="42"/>
  <c r="AC687" i="42"/>
  <c r="V687" i="42"/>
  <c r="AC683" i="42"/>
  <c r="V683" i="42"/>
  <c r="AC679" i="42"/>
  <c r="V679" i="42"/>
  <c r="AC675" i="42"/>
  <c r="V675" i="42"/>
  <c r="AC671" i="42"/>
  <c r="V671" i="42"/>
  <c r="AC704" i="42"/>
  <c r="V704" i="42"/>
  <c r="AC700" i="42"/>
  <c r="V700" i="42"/>
  <c r="AC696" i="42"/>
  <c r="V696" i="42"/>
  <c r="AC692" i="42"/>
  <c r="V692" i="42"/>
  <c r="N728" i="42"/>
  <c r="Z636" i="42"/>
  <c r="W636" i="42"/>
  <c r="AC664" i="42"/>
  <c r="V664" i="42"/>
  <c r="AC660" i="42"/>
  <c r="V660" i="42"/>
  <c r="AC656" i="42"/>
  <c r="V656" i="42"/>
  <c r="AC652" i="42"/>
  <c r="V652" i="42"/>
  <c r="AC650" i="42"/>
  <c r="V650" i="42"/>
  <c r="W642" i="42"/>
  <c r="Y642" i="42"/>
  <c r="U627" i="42"/>
  <c r="AD627" i="42"/>
  <c r="AD593" i="42"/>
  <c r="U593" i="42"/>
  <c r="U591" i="42"/>
  <c r="AD591" i="42"/>
  <c r="AC649" i="42"/>
  <c r="V649" i="42"/>
  <c r="AB626" i="42"/>
  <c r="W626" i="42"/>
  <c r="AD606" i="42"/>
  <c r="U606" i="42"/>
  <c r="Y581" i="42"/>
  <c r="W581" i="42"/>
  <c r="Z581" i="42"/>
  <c r="AB580" i="42"/>
  <c r="W580" i="42"/>
  <c r="AD543" i="42"/>
  <c r="U543" i="42"/>
  <c r="AD539" i="42"/>
  <c r="U539" i="42"/>
  <c r="U562" i="42"/>
  <c r="AD562" i="42"/>
  <c r="U558" i="42"/>
  <c r="AD558" i="42"/>
  <c r="W536" i="42"/>
  <c r="AB536" i="42"/>
  <c r="AD532" i="42"/>
  <c r="U532" i="42"/>
  <c r="W465" i="42"/>
  <c r="AB465" i="42"/>
  <c r="W461" i="42"/>
  <c r="AB461" i="42"/>
  <c r="AD527" i="42"/>
  <c r="U527" i="42"/>
  <c r="AD523" i="42"/>
  <c r="U523" i="42"/>
  <c r="AD519" i="42"/>
  <c r="U519" i="42"/>
  <c r="AD515" i="42"/>
  <c r="U515" i="42"/>
  <c r="AD511" i="42"/>
  <c r="U511" i="42"/>
  <c r="AD507" i="42"/>
  <c r="U507" i="42"/>
  <c r="AD503" i="42"/>
  <c r="U503" i="42"/>
  <c r="AD499" i="42"/>
  <c r="U499" i="42"/>
  <c r="AD495" i="42"/>
  <c r="U495" i="42"/>
  <c r="AD491" i="42"/>
  <c r="U491" i="42"/>
  <c r="AD487" i="42"/>
  <c r="U487" i="42"/>
  <c r="AD483" i="42"/>
  <c r="U483" i="42"/>
  <c r="AD475" i="42"/>
  <c r="U475" i="42"/>
  <c r="AD471" i="42"/>
  <c r="U471" i="42"/>
  <c r="R477" i="42"/>
  <c r="AD455" i="42"/>
  <c r="U455" i="42"/>
  <c r="AD447" i="42"/>
  <c r="U447" i="42"/>
  <c r="AD443" i="42"/>
  <c r="U443" i="42"/>
  <c r="AC414" i="42"/>
  <c r="V414" i="42"/>
  <c r="AC409" i="42"/>
  <c r="V409" i="42"/>
  <c r="R416" i="42"/>
  <c r="AC385" i="42"/>
  <c r="V385" i="42"/>
  <c r="AC381" i="42"/>
  <c r="V381" i="42"/>
  <c r="AC377" i="42"/>
  <c r="V377" i="42"/>
  <c r="AC373" i="42"/>
  <c r="V373" i="42"/>
  <c r="AC369" i="42"/>
  <c r="V369" i="42"/>
  <c r="AD449" i="42"/>
  <c r="U449" i="42"/>
  <c r="V434" i="42"/>
  <c r="AC434" i="42"/>
  <c r="V430" i="42"/>
  <c r="AC430" i="42"/>
  <c r="V426" i="42"/>
  <c r="AC426" i="42"/>
  <c r="V422" i="42"/>
  <c r="AC422" i="42"/>
  <c r="V418" i="42"/>
  <c r="R437" i="42"/>
  <c r="AC418" i="42"/>
  <c r="V399" i="42"/>
  <c r="AC399" i="42"/>
  <c r="V395" i="42"/>
  <c r="AC395" i="42"/>
  <c r="V391" i="42"/>
  <c r="R401" i="42"/>
  <c r="AC391" i="42"/>
  <c r="V364" i="42"/>
  <c r="AC364" i="42"/>
  <c r="V360" i="42"/>
  <c r="AC360" i="42"/>
  <c r="V356" i="42"/>
  <c r="AC356" i="42"/>
  <c r="V352" i="42"/>
  <c r="AC352" i="42"/>
  <c r="V340" i="42"/>
  <c r="AC340" i="42"/>
  <c r="V336" i="42"/>
  <c r="AC336" i="42"/>
  <c r="V332" i="42"/>
  <c r="AC332" i="42"/>
  <c r="AB312" i="42"/>
  <c r="W312" i="42"/>
  <c r="AB284" i="42"/>
  <c r="W284" i="42"/>
  <c r="AB254" i="42"/>
  <c r="W254" i="42"/>
  <c r="AB209" i="42"/>
  <c r="W209" i="42"/>
  <c r="V329" i="42"/>
  <c r="AC329" i="42"/>
  <c r="AC324" i="42"/>
  <c r="V324" i="42"/>
  <c r="AB307" i="42"/>
  <c r="W307" i="42"/>
  <c r="AD297" i="42"/>
  <c r="T297" i="42"/>
  <c r="AD293" i="42"/>
  <c r="T293" i="42"/>
  <c r="AD289" i="42"/>
  <c r="T289" i="42"/>
  <c r="AB253" i="42"/>
  <c r="W253" i="42"/>
  <c r="AB204" i="42"/>
  <c r="W204" i="42"/>
  <c r="W314" i="42"/>
  <c r="AB314" i="42"/>
  <c r="W282" i="42"/>
  <c r="AB282" i="42"/>
  <c r="AC319" i="42"/>
  <c r="V319" i="42"/>
  <c r="AB304" i="42"/>
  <c r="W304" i="42"/>
  <c r="AB255" i="42"/>
  <c r="W255" i="42"/>
  <c r="AD245" i="42"/>
  <c r="T245" i="42"/>
  <c r="AD241" i="42"/>
  <c r="T241" i="42"/>
  <c r="AC227" i="42"/>
  <c r="V227" i="42"/>
  <c r="AC223" i="42"/>
  <c r="V223" i="42"/>
  <c r="AC219" i="42"/>
  <c r="V219" i="42"/>
  <c r="AC215" i="42"/>
  <c r="V215" i="42"/>
  <c r="AC211" i="42"/>
  <c r="V211" i="42"/>
  <c r="R229" i="42"/>
  <c r="AD186" i="42"/>
  <c r="T186" i="42"/>
  <c r="AD165" i="42"/>
  <c r="T165" i="42"/>
  <c r="AD161" i="42"/>
  <c r="T161" i="42"/>
  <c r="AD157" i="42"/>
  <c r="T157" i="42"/>
  <c r="AD153" i="42"/>
  <c r="T153" i="42"/>
  <c r="G121" i="42"/>
  <c r="J121" i="42"/>
  <c r="T177" i="42"/>
  <c r="AD177" i="42"/>
  <c r="T173" i="42"/>
  <c r="AD173" i="42"/>
  <c r="T169" i="42"/>
  <c r="R179" i="42"/>
  <c r="AD169" i="42"/>
  <c r="T147" i="42"/>
  <c r="AD147" i="42"/>
  <c r="T143" i="42"/>
  <c r="AD143" i="42"/>
  <c r="T139" i="42"/>
  <c r="AD139" i="42"/>
  <c r="T135" i="42"/>
  <c r="AD135" i="42"/>
  <c r="T131" i="42"/>
  <c r="AD131" i="42"/>
  <c r="T127" i="42"/>
  <c r="AD127" i="42"/>
  <c r="T123" i="42"/>
  <c r="R148" i="42"/>
  <c r="AD123" i="42"/>
  <c r="T115" i="42"/>
  <c r="AD115" i="42"/>
  <c r="T111" i="42"/>
  <c r="AD111" i="42"/>
  <c r="T107" i="42"/>
  <c r="AD107" i="42"/>
  <c r="T103" i="42"/>
  <c r="AD103" i="42"/>
  <c r="E121" i="42"/>
  <c r="AD193" i="42"/>
  <c r="T193" i="42"/>
  <c r="AB92" i="42"/>
  <c r="W92" i="42"/>
  <c r="AB88" i="42"/>
  <c r="W88" i="42"/>
  <c r="Z14" i="42"/>
  <c r="W14" i="42"/>
  <c r="Y14" i="42"/>
  <c r="R16" i="42"/>
  <c r="Z10" i="42"/>
  <c r="Y10" i="42"/>
  <c r="W10" i="42"/>
  <c r="T67" i="42"/>
  <c r="AD67" i="42"/>
  <c r="R80" i="42"/>
  <c r="AD63" i="42"/>
  <c r="T63" i="42"/>
  <c r="AD56" i="42"/>
  <c r="T56" i="42"/>
  <c r="AD49" i="42"/>
  <c r="T49" i="42"/>
  <c r="AB37" i="42"/>
  <c r="R44" i="42"/>
  <c r="W37" i="42"/>
  <c r="F30" i="42"/>
  <c r="F32" i="42" s="1"/>
  <c r="Y13" i="42"/>
  <c r="Z13" i="42"/>
  <c r="W13" i="42"/>
  <c r="AD79" i="42"/>
  <c r="T79" i="42"/>
  <c r="T73" i="42"/>
  <c r="AD73" i="42"/>
  <c r="T69" i="42"/>
  <c r="AD69" i="42"/>
  <c r="AD47" i="42"/>
  <c r="T47" i="42"/>
  <c r="AB43" i="42"/>
  <c r="W43" i="42"/>
  <c r="AB39" i="42"/>
  <c r="W39" i="42"/>
  <c r="J32" i="42"/>
  <c r="V708" i="42"/>
  <c r="AC708" i="42"/>
  <c r="AC717" i="42"/>
  <c r="V717" i="42"/>
  <c r="AC681" i="42"/>
  <c r="V681" i="42"/>
  <c r="AC702" i="42"/>
  <c r="V702" i="42"/>
  <c r="AC690" i="42"/>
  <c r="V690" i="42"/>
  <c r="AC654" i="42"/>
  <c r="V654" i="42"/>
  <c r="W615" i="42"/>
  <c r="Z615" i="42"/>
  <c r="Y615" i="42"/>
  <c r="R643" i="42"/>
  <c r="W618" i="42"/>
  <c r="AB618" i="42" s="1"/>
  <c r="U589" i="42"/>
  <c r="AD589" i="42"/>
  <c r="W633" i="42"/>
  <c r="Z633" i="42"/>
  <c r="AB577" i="42"/>
  <c r="W577" i="42"/>
  <c r="G728" i="42"/>
  <c r="V709" i="42"/>
  <c r="AC709" i="42"/>
  <c r="AC705" i="42"/>
  <c r="V705" i="42"/>
  <c r="AC722" i="42"/>
  <c r="V722" i="42"/>
  <c r="AC718" i="42"/>
  <c r="V718" i="42"/>
  <c r="M728" i="42"/>
  <c r="J728" i="42"/>
  <c r="AC686" i="42"/>
  <c r="V686" i="42"/>
  <c r="AC682" i="42"/>
  <c r="V682" i="42"/>
  <c r="AC678" i="42"/>
  <c r="V678" i="42"/>
  <c r="AC674" i="42"/>
  <c r="V674" i="42"/>
  <c r="AC670" i="42"/>
  <c r="V670" i="42"/>
  <c r="AC703" i="42"/>
  <c r="V703" i="42"/>
  <c r="AC699" i="42"/>
  <c r="V699" i="42"/>
  <c r="AC695" i="42"/>
  <c r="V695" i="42"/>
  <c r="AC691" i="42"/>
  <c r="V691" i="42"/>
  <c r="AC667" i="42"/>
  <c r="V667" i="42"/>
  <c r="AB629" i="42"/>
  <c r="W629" i="42"/>
  <c r="AC663" i="42"/>
  <c r="V663" i="42"/>
  <c r="AC659" i="42"/>
  <c r="V659" i="42"/>
  <c r="AC655" i="42"/>
  <c r="V655" i="42"/>
  <c r="AC651" i="42"/>
  <c r="V651" i="42"/>
  <c r="AB635" i="42"/>
  <c r="W635" i="42"/>
  <c r="AC648" i="42"/>
  <c r="V648" i="42"/>
  <c r="W641" i="42"/>
  <c r="Y641" i="42"/>
  <c r="AD600" i="42"/>
  <c r="U600" i="42"/>
  <c r="Z586" i="42"/>
  <c r="Y586" i="42"/>
  <c r="W586" i="42"/>
  <c r="U590" i="42"/>
  <c r="AD590" i="42"/>
  <c r="AC647" i="42"/>
  <c r="V647" i="42"/>
  <c r="W634" i="42"/>
  <c r="AB634" i="42"/>
  <c r="AB631" i="42"/>
  <c r="W631" i="42"/>
  <c r="AD605" i="42"/>
  <c r="U605" i="42"/>
  <c r="AB578" i="42"/>
  <c r="W578" i="42"/>
  <c r="W584" i="42"/>
  <c r="Y584" i="42"/>
  <c r="Z584" i="42"/>
  <c r="AB579" i="42"/>
  <c r="W579" i="42"/>
  <c r="AD546" i="42"/>
  <c r="U546" i="42"/>
  <c r="AD542" i="42"/>
  <c r="U542" i="42"/>
  <c r="AD538" i="42"/>
  <c r="U538" i="42"/>
  <c r="U561" i="42"/>
  <c r="AD561" i="42"/>
  <c r="U557" i="42"/>
  <c r="AD557" i="42"/>
  <c r="U535" i="42"/>
  <c r="AD535" i="42"/>
  <c r="AD531" i="42"/>
  <c r="U531" i="42"/>
  <c r="AB555" i="42"/>
  <c r="W555" i="42"/>
  <c r="W468" i="42"/>
  <c r="AB468" i="42"/>
  <c r="W464" i="42"/>
  <c r="AB464" i="42"/>
  <c r="W460" i="42"/>
  <c r="AB460" i="42"/>
  <c r="R469" i="42"/>
  <c r="W459" i="42"/>
  <c r="AB459" i="42"/>
  <c r="AD526" i="42"/>
  <c r="U526" i="42"/>
  <c r="AD522" i="42"/>
  <c r="U522" i="42"/>
  <c r="R574" i="42"/>
  <c r="AC521" i="42"/>
  <c r="V521" i="42"/>
  <c r="AD518" i="42"/>
  <c r="U518" i="42"/>
  <c r="AD514" i="42"/>
  <c r="U514" i="42"/>
  <c r="AD510" i="42"/>
  <c r="U510" i="42"/>
  <c r="AD506" i="42"/>
  <c r="U506" i="42"/>
  <c r="AD502" i="42"/>
  <c r="U502" i="42"/>
  <c r="AD498" i="42"/>
  <c r="U498" i="42"/>
  <c r="AD494" i="42"/>
  <c r="U494" i="42"/>
  <c r="AD490" i="42"/>
  <c r="U490" i="42"/>
  <c r="AD486" i="42"/>
  <c r="U486" i="42"/>
  <c r="AD482" i="42"/>
  <c r="U482" i="42"/>
  <c r="AD474" i="42"/>
  <c r="U474" i="42"/>
  <c r="AD454" i="42"/>
  <c r="U454" i="42"/>
  <c r="AD446" i="42"/>
  <c r="U446" i="42"/>
  <c r="AD442" i="42"/>
  <c r="U442" i="42"/>
  <c r="AC413" i="42"/>
  <c r="V413" i="42"/>
  <c r="AC403" i="42"/>
  <c r="V403" i="42"/>
  <c r="R404" i="42"/>
  <c r="AC384" i="42"/>
  <c r="V384" i="42"/>
  <c r="AC380" i="42"/>
  <c r="V380" i="42"/>
  <c r="AC376" i="42"/>
  <c r="V376" i="42"/>
  <c r="AC372" i="42"/>
  <c r="V372" i="42"/>
  <c r="AC368" i="42"/>
  <c r="V368" i="42"/>
  <c r="AC367" i="42"/>
  <c r="V367" i="42"/>
  <c r="R388" i="42"/>
  <c r="AD448" i="42"/>
  <c r="U448" i="42"/>
  <c r="V433" i="42"/>
  <c r="AC433" i="42"/>
  <c r="V429" i="42"/>
  <c r="AC429" i="42"/>
  <c r="V425" i="42"/>
  <c r="AC425" i="42"/>
  <c r="V421" i="42"/>
  <c r="AC421" i="42"/>
  <c r="V398" i="42"/>
  <c r="AC398" i="42"/>
  <c r="V394" i="42"/>
  <c r="AC394" i="42"/>
  <c r="V363" i="42"/>
  <c r="AC363" i="42"/>
  <c r="V359" i="42"/>
  <c r="AC359" i="42"/>
  <c r="V355" i="42"/>
  <c r="AC355" i="42"/>
  <c r="V351" i="42"/>
  <c r="AC351" i="42"/>
  <c r="V339" i="42"/>
  <c r="AC339" i="42"/>
  <c r="V335" i="42"/>
  <c r="AC335" i="42"/>
  <c r="V331" i="42"/>
  <c r="AC331" i="42"/>
  <c r="AB311" i="42"/>
  <c r="W311" i="42"/>
  <c r="AB280" i="42"/>
  <c r="W280" i="42"/>
  <c r="AD250" i="42"/>
  <c r="T250" i="42"/>
  <c r="AB205" i="42"/>
  <c r="W205" i="42"/>
  <c r="V328" i="42"/>
  <c r="AC328" i="42"/>
  <c r="AC323" i="42"/>
  <c r="V323" i="42"/>
  <c r="AB310" i="42"/>
  <c r="W310" i="42"/>
  <c r="AB306" i="42"/>
  <c r="W306" i="42"/>
  <c r="AD296" i="42"/>
  <c r="T296" i="42"/>
  <c r="AD292" i="42"/>
  <c r="T292" i="42"/>
  <c r="AD288" i="42"/>
  <c r="T288" i="42"/>
  <c r="AD249" i="42"/>
  <c r="T249" i="42"/>
  <c r="AB200" i="42"/>
  <c r="W200" i="42"/>
  <c r="W305" i="42"/>
  <c r="AB305" i="42"/>
  <c r="W252" i="42"/>
  <c r="AB252" i="42"/>
  <c r="W207" i="42"/>
  <c r="AB207" i="42"/>
  <c r="AC318" i="42"/>
  <c r="V318" i="42"/>
  <c r="AB300" i="42"/>
  <c r="W300" i="42"/>
  <c r="AB251" i="42"/>
  <c r="W251" i="42"/>
  <c r="AD244" i="42"/>
  <c r="T244" i="42"/>
  <c r="AD237" i="42"/>
  <c r="T237" i="42"/>
  <c r="AC226" i="42"/>
  <c r="V226" i="42"/>
  <c r="AC222" i="42"/>
  <c r="V222" i="42"/>
  <c r="AC218" i="42"/>
  <c r="V218" i="42"/>
  <c r="AC214" i="42"/>
  <c r="V214" i="42"/>
  <c r="AB206" i="42"/>
  <c r="W206" i="42"/>
  <c r="Z183" i="42"/>
  <c r="Y183" i="42"/>
  <c r="W183" i="42"/>
  <c r="AD164" i="42"/>
  <c r="T164" i="42"/>
  <c r="AD160" i="42"/>
  <c r="T160" i="42"/>
  <c r="AD156" i="42"/>
  <c r="T156" i="42"/>
  <c r="AD152" i="42"/>
  <c r="T152" i="42"/>
  <c r="F121" i="42"/>
  <c r="T176" i="42"/>
  <c r="AD176" i="42"/>
  <c r="T172" i="42"/>
  <c r="AD172" i="42"/>
  <c r="T146" i="42"/>
  <c r="AD146" i="42"/>
  <c r="T142" i="42"/>
  <c r="AD142" i="42"/>
  <c r="T138" i="42"/>
  <c r="AD138" i="42"/>
  <c r="T134" i="42"/>
  <c r="AD134" i="42"/>
  <c r="T130" i="42"/>
  <c r="AD130" i="42"/>
  <c r="T126" i="42"/>
  <c r="AD126" i="42"/>
  <c r="T118" i="42"/>
  <c r="AD118" i="42"/>
  <c r="T114" i="42"/>
  <c r="AD114" i="42"/>
  <c r="T110" i="42"/>
  <c r="AD110" i="42"/>
  <c r="T106" i="42"/>
  <c r="AD106" i="42"/>
  <c r="T102" i="42"/>
  <c r="AD102" i="42"/>
  <c r="M121" i="42"/>
  <c r="R94" i="42"/>
  <c r="T82" i="42"/>
  <c r="AB91" i="42"/>
  <c r="W91" i="42"/>
  <c r="AB87" i="42"/>
  <c r="W87" i="42"/>
  <c r="W12" i="42"/>
  <c r="Z12" i="42"/>
  <c r="Y12" i="42"/>
  <c r="T66" i="42"/>
  <c r="AD66" i="42"/>
  <c r="T55" i="42"/>
  <c r="AD55" i="42"/>
  <c r="AD78" i="42"/>
  <c r="T78" i="42"/>
  <c r="T72" i="42"/>
  <c r="AD72" i="42"/>
  <c r="T68" i="42"/>
  <c r="AD68" i="42"/>
  <c r="AD60" i="42"/>
  <c r="T60" i="42"/>
  <c r="AD59" i="42"/>
  <c r="R61" i="42"/>
  <c r="T59" i="42"/>
  <c r="AB42" i="42"/>
  <c r="W42" i="42"/>
  <c r="AB38" i="42"/>
  <c r="T38" i="42"/>
  <c r="P30" i="42"/>
  <c r="P32" i="42" s="1"/>
  <c r="P406" i="42" s="1"/>
  <c r="AB15" i="42"/>
  <c r="W15" i="42"/>
  <c r="AC721" i="42"/>
  <c r="V721" i="42"/>
  <c r="AC677" i="42"/>
  <c r="V677" i="42"/>
  <c r="AC662" i="42"/>
  <c r="V662" i="42"/>
  <c r="W640" i="42"/>
  <c r="Y640" i="42"/>
  <c r="Z630" i="42"/>
  <c r="W630" i="42"/>
  <c r="AD604" i="42"/>
  <c r="U604" i="42"/>
  <c r="R616" i="42"/>
  <c r="AD576" i="42"/>
  <c r="U576" i="42"/>
  <c r="U583" i="42"/>
  <c r="AD583" i="42"/>
  <c r="AD545" i="42"/>
  <c r="U545" i="42"/>
  <c r="AD541" i="42"/>
  <c r="U541" i="42"/>
  <c r="AD537" i="42"/>
  <c r="U537" i="42"/>
  <c r="U564" i="42"/>
  <c r="AD564" i="42"/>
  <c r="U560" i="42"/>
  <c r="AD560" i="42"/>
  <c r="U556" i="42"/>
  <c r="AD556" i="42"/>
  <c r="U534" i="42"/>
  <c r="AD534" i="42"/>
  <c r="AD530" i="42"/>
  <c r="U530" i="42"/>
  <c r="AD554" i="42"/>
  <c r="U554" i="42"/>
  <c r="W467" i="42"/>
  <c r="AB467" i="42"/>
  <c r="W463" i="42"/>
  <c r="AB463" i="42"/>
  <c r="AD525" i="42"/>
  <c r="U525" i="42"/>
  <c r="AD517" i="42"/>
  <c r="U517" i="42"/>
  <c r="AD513" i="42"/>
  <c r="U513" i="42"/>
  <c r="AD509" i="42"/>
  <c r="U509" i="42"/>
  <c r="AD505" i="42"/>
  <c r="U505" i="42"/>
  <c r="AD501" i="42"/>
  <c r="U501" i="42"/>
  <c r="AD497" i="42"/>
  <c r="U497" i="42"/>
  <c r="AD493" i="42"/>
  <c r="U493" i="42"/>
  <c r="AD489" i="42"/>
  <c r="U489" i="42"/>
  <c r="AD485" i="42"/>
  <c r="U485" i="42"/>
  <c r="AD481" i="42"/>
  <c r="U481" i="42"/>
  <c r="AD473" i="42"/>
  <c r="U473" i="42"/>
  <c r="AD457" i="42"/>
  <c r="U457" i="42"/>
  <c r="AD453" i="42"/>
  <c r="U453" i="42"/>
  <c r="AD445" i="42"/>
  <c r="U445" i="42"/>
  <c r="AC440" i="42"/>
  <c r="V440" i="42"/>
  <c r="R479" i="42"/>
  <c r="AC439" i="42"/>
  <c r="V439" i="42"/>
  <c r="AC412" i="42"/>
  <c r="V412" i="42"/>
  <c r="E406" i="42"/>
  <c r="AC387" i="42"/>
  <c r="V387" i="42"/>
  <c r="AC383" i="42"/>
  <c r="V383" i="42"/>
  <c r="AC379" i="42"/>
  <c r="V379" i="42"/>
  <c r="AC375" i="42"/>
  <c r="V375" i="42"/>
  <c r="AC371" i="42"/>
  <c r="V371" i="42"/>
  <c r="AC346" i="42"/>
  <c r="V346" i="42"/>
  <c r="AD451" i="42"/>
  <c r="U451" i="42"/>
  <c r="V436" i="42"/>
  <c r="AC436" i="42"/>
  <c r="V432" i="42"/>
  <c r="AC432" i="42"/>
  <c r="V428" i="42"/>
  <c r="AC428" i="42"/>
  <c r="V424" i="42"/>
  <c r="AC424" i="42"/>
  <c r="V420" i="42"/>
  <c r="AC420" i="42"/>
  <c r="V397" i="42"/>
  <c r="AC397" i="42"/>
  <c r="V393" i="42"/>
  <c r="AC393" i="42"/>
  <c r="V362" i="42"/>
  <c r="AC362" i="42"/>
  <c r="V358" i="42"/>
  <c r="AC358" i="42"/>
  <c r="V354" i="42"/>
  <c r="AC354" i="42"/>
  <c r="V350" i="42"/>
  <c r="AC350" i="42"/>
  <c r="V338" i="42"/>
  <c r="AC338" i="42"/>
  <c r="V334" i="42"/>
  <c r="AC334" i="42"/>
  <c r="AB303" i="42"/>
  <c r="W303" i="42"/>
  <c r="AD279" i="42"/>
  <c r="T279" i="42"/>
  <c r="AD240" i="42"/>
  <c r="T240" i="42"/>
  <c r="AB201" i="42"/>
  <c r="W201" i="42"/>
  <c r="V327" i="42"/>
  <c r="AC327" i="42"/>
  <c r="R342" i="42"/>
  <c r="AC326" i="42"/>
  <c r="V326" i="42"/>
  <c r="AB309" i="42"/>
  <c r="W309" i="42"/>
  <c r="AB302" i="42"/>
  <c r="W302" i="42"/>
  <c r="AD295" i="42"/>
  <c r="T295" i="42"/>
  <c r="AD291" i="42"/>
  <c r="T291" i="42"/>
  <c r="AD287" i="42"/>
  <c r="T287" i="42"/>
  <c r="AD239" i="42"/>
  <c r="T239" i="42"/>
  <c r="AC232" i="42"/>
  <c r="V232" i="42"/>
  <c r="W301" i="42"/>
  <c r="AB301" i="42"/>
  <c r="T248" i="42"/>
  <c r="AD248" i="42"/>
  <c r="W203" i="42"/>
  <c r="AB203" i="42"/>
  <c r="AC317" i="42"/>
  <c r="V317" i="42"/>
  <c r="R321" i="42"/>
  <c r="AD247" i="42"/>
  <c r="T247" i="42"/>
  <c r="AD243" i="42"/>
  <c r="T243" i="42"/>
  <c r="AD236" i="42"/>
  <c r="T236" i="42"/>
  <c r="R315" i="42"/>
  <c r="AD235" i="42"/>
  <c r="T235" i="42"/>
  <c r="AC225" i="42"/>
  <c r="V225" i="42"/>
  <c r="AC221" i="42"/>
  <c r="V221" i="42"/>
  <c r="AC217" i="42"/>
  <c r="V217" i="42"/>
  <c r="AC213" i="42"/>
  <c r="V213" i="42"/>
  <c r="AB202" i="42"/>
  <c r="W202" i="42"/>
  <c r="AD163" i="42"/>
  <c r="T163" i="42"/>
  <c r="AD159" i="42"/>
  <c r="T159" i="42"/>
  <c r="AD155" i="42"/>
  <c r="T155" i="42"/>
  <c r="AD151" i="42"/>
  <c r="T151" i="42"/>
  <c r="AD150" i="42"/>
  <c r="T150" i="42"/>
  <c r="R167" i="42"/>
  <c r="O121" i="42"/>
  <c r="T74" i="42"/>
  <c r="AD74" i="42"/>
  <c r="AD185" i="42"/>
  <c r="T185" i="42"/>
  <c r="T175" i="42"/>
  <c r="AD175" i="42"/>
  <c r="T171" i="42"/>
  <c r="AD171" i="42"/>
  <c r="T145" i="42"/>
  <c r="AD145" i="42"/>
  <c r="T141" i="42"/>
  <c r="AD141" i="42"/>
  <c r="T137" i="42"/>
  <c r="AD137" i="42"/>
  <c r="T133" i="42"/>
  <c r="AD133" i="42"/>
  <c r="T129" i="42"/>
  <c r="AD129" i="42"/>
  <c r="T125" i="42"/>
  <c r="AD125" i="42"/>
  <c r="T117" i="42"/>
  <c r="AD117" i="42"/>
  <c r="T113" i="42"/>
  <c r="AD113" i="42"/>
  <c r="T109" i="42"/>
  <c r="AD109" i="42"/>
  <c r="T105" i="42"/>
  <c r="AD105" i="42"/>
  <c r="T101" i="42"/>
  <c r="AD101" i="42"/>
  <c r="I121" i="42"/>
  <c r="AB90" i="42"/>
  <c r="W90" i="42"/>
  <c r="AB86" i="42"/>
  <c r="W86" i="42"/>
  <c r="AD50" i="42"/>
  <c r="T50" i="42"/>
  <c r="R57" i="42"/>
  <c r="AD46" i="42"/>
  <c r="T46" i="42"/>
  <c r="K32" i="42"/>
  <c r="AD65" i="42"/>
  <c r="T65" i="42"/>
  <c r="AD54" i="42"/>
  <c r="T54" i="42"/>
  <c r="T52" i="42"/>
  <c r="AD52" i="42"/>
  <c r="G32" i="42"/>
  <c r="G406" i="42" s="1"/>
  <c r="AD77" i="42"/>
  <c r="T77" i="42"/>
  <c r="T71" i="42"/>
  <c r="AD71" i="42"/>
  <c r="AB41" i="42"/>
  <c r="W41" i="42"/>
  <c r="L30" i="42"/>
  <c r="L32" i="42" s="1"/>
  <c r="L406" i="42" s="1"/>
  <c r="Y11" i="42"/>
  <c r="W11" i="42"/>
  <c r="Z11" i="42"/>
  <c r="V712" i="42"/>
  <c r="AC712" i="42"/>
  <c r="I728" i="42"/>
  <c r="AC685" i="42"/>
  <c r="V685" i="42"/>
  <c r="AC669" i="42"/>
  <c r="V669" i="42"/>
  <c r="AC658" i="42"/>
  <c r="V658" i="42"/>
  <c r="AB628" i="42"/>
  <c r="W628" i="42"/>
  <c r="V711" i="42"/>
  <c r="AC711" i="42"/>
  <c r="V707" i="42"/>
  <c r="AC707" i="42"/>
  <c r="AC724" i="42"/>
  <c r="V724" i="42"/>
  <c r="AC720" i="42"/>
  <c r="V720" i="42"/>
  <c r="AC716" i="42"/>
  <c r="V716" i="42"/>
  <c r="AC715" i="42"/>
  <c r="V715" i="42"/>
  <c r="R726" i="42"/>
  <c r="AC688" i="42"/>
  <c r="V688" i="42"/>
  <c r="AC684" i="42"/>
  <c r="V684" i="42"/>
  <c r="AC680" i="42"/>
  <c r="V680" i="42"/>
  <c r="AC676" i="42"/>
  <c r="V676" i="42"/>
  <c r="AC672" i="42"/>
  <c r="V672" i="42"/>
  <c r="AC668" i="42"/>
  <c r="V668" i="42"/>
  <c r="AC701" i="42"/>
  <c r="V701" i="42"/>
  <c r="AC697" i="42"/>
  <c r="V697" i="42"/>
  <c r="AC693" i="42"/>
  <c r="V693" i="42"/>
  <c r="AC689" i="42"/>
  <c r="V689" i="42"/>
  <c r="AB637" i="42"/>
  <c r="W637" i="42"/>
  <c r="V665" i="42"/>
  <c r="AC665" i="42"/>
  <c r="AC661" i="42"/>
  <c r="V661" i="42"/>
  <c r="AC657" i="42"/>
  <c r="V657" i="42"/>
  <c r="AC653" i="42"/>
  <c r="V653" i="42"/>
  <c r="AC666" i="42"/>
  <c r="V666" i="42"/>
  <c r="W639" i="42"/>
  <c r="Z639" i="42"/>
  <c r="AD598" i="42"/>
  <c r="U598" i="42"/>
  <c r="AD638" i="42"/>
  <c r="U638" i="42"/>
  <c r="U592" i="42"/>
  <c r="AD592" i="42"/>
  <c r="Z585" i="42"/>
  <c r="W585" i="42"/>
  <c r="Y585" i="42"/>
  <c r="R713" i="42"/>
  <c r="AC645" i="42"/>
  <c r="V645" i="42"/>
  <c r="W632" i="42"/>
  <c r="Z632" i="42"/>
  <c r="Y621" i="42"/>
  <c r="W621" i="42"/>
  <c r="Z621" i="42"/>
  <c r="AD603" i="42"/>
  <c r="U603" i="42"/>
  <c r="Y587" i="42"/>
  <c r="W587" i="42"/>
  <c r="Z587" i="42"/>
  <c r="U582" i="42"/>
  <c r="AD582" i="42"/>
  <c r="AD544" i="42"/>
  <c r="U544" i="42"/>
  <c r="AD540" i="42"/>
  <c r="U540" i="42"/>
  <c r="W588" i="42"/>
  <c r="Y588" i="42"/>
  <c r="Z588" i="42"/>
  <c r="U563" i="42"/>
  <c r="AD563" i="42"/>
  <c r="U559" i="42"/>
  <c r="AD559" i="42"/>
  <c r="AD533" i="42"/>
  <c r="U533" i="42"/>
  <c r="AD529" i="42"/>
  <c r="U529" i="42"/>
  <c r="AD553" i="42"/>
  <c r="U553" i="42"/>
  <c r="W466" i="42"/>
  <c r="AB466" i="42"/>
  <c r="W462" i="42"/>
  <c r="AB462" i="42"/>
  <c r="U528" i="42"/>
  <c r="AD528" i="42"/>
  <c r="AD524" i="42"/>
  <c r="U524" i="42"/>
  <c r="AD520" i="42"/>
  <c r="U520" i="42"/>
  <c r="AD516" i="42"/>
  <c r="U516" i="42"/>
  <c r="AD512" i="42"/>
  <c r="U512" i="42"/>
  <c r="AD508" i="42"/>
  <c r="U508" i="42"/>
  <c r="AD504" i="42"/>
  <c r="U504" i="42"/>
  <c r="AD500" i="42"/>
  <c r="U500" i="42"/>
  <c r="AD496" i="42"/>
  <c r="U496" i="42"/>
  <c r="AD492" i="42"/>
  <c r="U492" i="42"/>
  <c r="AD488" i="42"/>
  <c r="U488" i="42"/>
  <c r="AD484" i="42"/>
  <c r="U484" i="42"/>
  <c r="AD476" i="42"/>
  <c r="U476" i="42"/>
  <c r="AD472" i="42"/>
  <c r="U472" i="42"/>
  <c r="AD456" i="42"/>
  <c r="U456" i="42"/>
  <c r="AD452" i="42"/>
  <c r="U452" i="42"/>
  <c r="AD444" i="42"/>
  <c r="U444" i="42"/>
  <c r="AC415" i="42"/>
  <c r="V415" i="42"/>
  <c r="AC411" i="42"/>
  <c r="V411" i="42"/>
  <c r="AC386" i="42"/>
  <c r="V386" i="42"/>
  <c r="AC382" i="42"/>
  <c r="V382" i="42"/>
  <c r="AC378" i="42"/>
  <c r="V378" i="42"/>
  <c r="AC374" i="42"/>
  <c r="V374" i="42"/>
  <c r="AC370" i="42"/>
  <c r="V370" i="42"/>
  <c r="AC345" i="42"/>
  <c r="V345" i="42"/>
  <c r="AC344" i="42"/>
  <c r="V344" i="42"/>
  <c r="R347" i="42"/>
  <c r="AD450" i="42"/>
  <c r="U450" i="42"/>
  <c r="V435" i="42"/>
  <c r="AC435" i="42"/>
  <c r="V431" i="42"/>
  <c r="AC431" i="42"/>
  <c r="V427" i="42"/>
  <c r="AC427" i="42"/>
  <c r="V423" i="42"/>
  <c r="AC423" i="42"/>
  <c r="V419" i="42"/>
  <c r="AC419" i="42"/>
  <c r="V400" i="42"/>
  <c r="AC400" i="42"/>
  <c r="V396" i="42"/>
  <c r="AC396" i="42"/>
  <c r="V392" i="42"/>
  <c r="AC392" i="42"/>
  <c r="V361" i="42"/>
  <c r="AC361" i="42"/>
  <c r="V357" i="42"/>
  <c r="AC357" i="42"/>
  <c r="V353" i="42"/>
  <c r="AC353" i="42"/>
  <c r="V349" i="42"/>
  <c r="R365" i="42"/>
  <c r="AC349" i="42"/>
  <c r="V341" i="42"/>
  <c r="AC341" i="42"/>
  <c r="V337" i="42"/>
  <c r="AC337" i="42"/>
  <c r="V333" i="42"/>
  <c r="AC333" i="42"/>
  <c r="AB299" i="42"/>
  <c r="W299" i="42"/>
  <c r="AD278" i="42"/>
  <c r="T278" i="42"/>
  <c r="V330" i="42"/>
  <c r="AC330" i="42"/>
  <c r="AB308" i="42"/>
  <c r="W308" i="42"/>
  <c r="AB298" i="42"/>
  <c r="W298" i="42"/>
  <c r="AD294" i="42"/>
  <c r="T294" i="42"/>
  <c r="AD290" i="42"/>
  <c r="T290" i="42"/>
  <c r="AB283" i="42"/>
  <c r="W283" i="42"/>
  <c r="R233" i="42"/>
  <c r="AC231" i="42"/>
  <c r="V231" i="42"/>
  <c r="AB208" i="42"/>
  <c r="W208" i="42"/>
  <c r="T238" i="42"/>
  <c r="AD238" i="42"/>
  <c r="AB199" i="42"/>
  <c r="W199" i="42"/>
  <c r="AC320" i="42"/>
  <c r="V320" i="42"/>
  <c r="AB313" i="42"/>
  <c r="W313" i="42"/>
  <c r="AB281" i="42"/>
  <c r="W281" i="42"/>
  <c r="AD246" i="42"/>
  <c r="T246" i="42"/>
  <c r="AD242" i="42"/>
  <c r="T242" i="42"/>
  <c r="AC228" i="42"/>
  <c r="V228" i="42"/>
  <c r="AC224" i="42"/>
  <c r="V224" i="42"/>
  <c r="AC220" i="42"/>
  <c r="V220" i="42"/>
  <c r="AC216" i="42"/>
  <c r="V216" i="42"/>
  <c r="AC212" i="42"/>
  <c r="V212" i="42"/>
  <c r="AD192" i="42"/>
  <c r="T192" i="42"/>
  <c r="AD166" i="42"/>
  <c r="T166" i="42"/>
  <c r="AD162" i="42"/>
  <c r="T162" i="42"/>
  <c r="AD158" i="42"/>
  <c r="T158" i="42"/>
  <c r="AD154" i="42"/>
  <c r="T154" i="42"/>
  <c r="T178" i="42"/>
  <c r="AD178" i="42"/>
  <c r="T174" i="42"/>
  <c r="AD174" i="42"/>
  <c r="T170" i="42"/>
  <c r="AD170" i="42"/>
  <c r="T144" i="42"/>
  <c r="AD144" i="42"/>
  <c r="T140" i="42"/>
  <c r="AD140" i="42"/>
  <c r="T136" i="42"/>
  <c r="AD136" i="42"/>
  <c r="T132" i="42"/>
  <c r="AD132" i="42"/>
  <c r="T128" i="42"/>
  <c r="AD128" i="42"/>
  <c r="T124" i="42"/>
  <c r="AD124" i="42"/>
  <c r="T116" i="42"/>
  <c r="AD116" i="42"/>
  <c r="T112" i="42"/>
  <c r="AD112" i="42"/>
  <c r="T108" i="42"/>
  <c r="AD108" i="42"/>
  <c r="T104" i="42"/>
  <c r="AD104" i="42"/>
  <c r="T100" i="42"/>
  <c r="R119" i="42"/>
  <c r="AD100" i="42"/>
  <c r="R98" i="42"/>
  <c r="AB93" i="42"/>
  <c r="W93" i="42"/>
  <c r="AB89" i="42"/>
  <c r="W89" i="42"/>
  <c r="AB85" i="42"/>
  <c r="W85" i="42"/>
  <c r="I32" i="42"/>
  <c r="T64" i="42"/>
  <c r="AD64" i="42"/>
  <c r="T53" i="42"/>
  <c r="AD53" i="42"/>
  <c r="T48" i="42"/>
  <c r="AD48" i="42"/>
  <c r="R28" i="42"/>
  <c r="AD76" i="42"/>
  <c r="T76" i="42"/>
  <c r="T70" i="42"/>
  <c r="AD70" i="42"/>
  <c r="AD51" i="42"/>
  <c r="T51" i="42"/>
  <c r="AB40" i="42"/>
  <c r="W40" i="42"/>
  <c r="H30" i="42"/>
  <c r="H32" i="42" s="1"/>
  <c r="H406" i="42" s="1"/>
  <c r="Y18" i="42"/>
  <c r="W18" i="42"/>
  <c r="R24" i="42"/>
  <c r="Z18" i="42"/>
  <c r="N32" i="42"/>
  <c r="N406" i="42" s="1"/>
  <c r="M30" i="42"/>
  <c r="M32" i="42" s="1"/>
  <c r="O32" i="42"/>
  <c r="AD449" i="2"/>
  <c r="U449" i="2"/>
  <c r="AD158" i="2"/>
  <c r="T158" i="2"/>
  <c r="AD498" i="2"/>
  <c r="U498" i="2"/>
  <c r="Q406" i="42" l="1"/>
  <c r="Q731" i="42" s="1"/>
  <c r="K406" i="42"/>
  <c r="I406" i="42"/>
  <c r="M406" i="42"/>
  <c r="O406" i="42"/>
  <c r="T731" i="42"/>
  <c r="F406" i="42"/>
  <c r="J406" i="42"/>
  <c r="J731" i="42" s="1"/>
  <c r="AB731" i="42"/>
  <c r="L731" i="42"/>
  <c r="V731" i="42"/>
  <c r="N731" i="42"/>
  <c r="F731" i="42"/>
  <c r="R728" i="42"/>
  <c r="O731" i="42"/>
  <c r="AC731" i="42"/>
  <c r="K731" i="42"/>
  <c r="R30" i="42"/>
  <c r="R121" i="42"/>
  <c r="I731" i="42"/>
  <c r="U731" i="42"/>
  <c r="U732" i="42" s="1"/>
  <c r="M731" i="42"/>
  <c r="R32" i="42"/>
  <c r="P731" i="42"/>
  <c r="AD731" i="42"/>
  <c r="G731" i="42"/>
  <c r="E731" i="42"/>
  <c r="H731" i="42"/>
  <c r="R406" i="42" l="1"/>
  <c r="R731" i="42" s="1"/>
  <c r="Z30" i="42"/>
  <c r="Z731" i="42" s="1"/>
  <c r="Y30" i="42"/>
  <c r="Y731" i="42" s="1"/>
  <c r="W30" i="42"/>
  <c r="W731" i="42" s="1"/>
  <c r="AB734" i="42"/>
  <c r="AB736" i="42" s="1"/>
  <c r="AA728" i="41"/>
  <c r="AD456" i="41"/>
  <c r="R276" i="41"/>
  <c r="T276" i="41" s="1"/>
  <c r="R275" i="41"/>
  <c r="AD275" i="41" s="1"/>
  <c r="R274" i="41"/>
  <c r="AD274" i="41" s="1"/>
  <c r="R273" i="41"/>
  <c r="T273" i="41" s="1"/>
  <c r="R272" i="41"/>
  <c r="T272" i="41" s="1"/>
  <c r="R271" i="41"/>
  <c r="AD271" i="41" s="1"/>
  <c r="R270" i="41"/>
  <c r="AD270" i="41" s="1"/>
  <c r="R269" i="41"/>
  <c r="T269" i="41" s="1"/>
  <c r="R268" i="41"/>
  <c r="T268" i="41" s="1"/>
  <c r="R267" i="41"/>
  <c r="AD267" i="41" s="1"/>
  <c r="R266" i="41"/>
  <c r="AD266" i="41" s="1"/>
  <c r="R265" i="41"/>
  <c r="T265" i="41" s="1"/>
  <c r="R264" i="41"/>
  <c r="T264" i="41" s="1"/>
  <c r="R263" i="41"/>
  <c r="AD263" i="41" s="1"/>
  <c r="R262" i="41"/>
  <c r="AD262" i="41" s="1"/>
  <c r="R261" i="41"/>
  <c r="T261" i="41" s="1"/>
  <c r="R260" i="41"/>
  <c r="T260" i="41" s="1"/>
  <c r="R259" i="41"/>
  <c r="AD259" i="41" s="1"/>
  <c r="R258" i="41"/>
  <c r="AD258" i="41" s="1"/>
  <c r="R257" i="41"/>
  <c r="T257" i="41" s="1"/>
  <c r="R256" i="41"/>
  <c r="T256" i="41" s="1"/>
  <c r="R255" i="41"/>
  <c r="AD255" i="41" s="1"/>
  <c r="R35" i="41"/>
  <c r="T263" i="41" l="1"/>
  <c r="T255" i="41"/>
  <c r="T271" i="41"/>
  <c r="T259" i="41"/>
  <c r="T267" i="41"/>
  <c r="T275" i="41"/>
  <c r="AD256" i="41"/>
  <c r="AD260" i="41"/>
  <c r="AD276" i="41"/>
  <c r="AD264" i="41"/>
  <c r="AD268" i="41"/>
  <c r="AD272" i="41"/>
  <c r="AC732" i="42"/>
  <c r="Y734" i="42" s="1"/>
  <c r="Y736" i="42" s="1"/>
  <c r="I16" i="41"/>
  <c r="M16" i="41"/>
  <c r="Q16" i="41"/>
  <c r="R14" i="41"/>
  <c r="H24" i="41"/>
  <c r="L24" i="41"/>
  <c r="P24" i="41"/>
  <c r="R20" i="41"/>
  <c r="R22" i="41"/>
  <c r="G28" i="41"/>
  <c r="K28" i="41"/>
  <c r="O28" i="41"/>
  <c r="R27" i="41"/>
  <c r="F44" i="41"/>
  <c r="J44" i="41"/>
  <c r="N44" i="41"/>
  <c r="I57" i="41"/>
  <c r="M57" i="41"/>
  <c r="Q57" i="41"/>
  <c r="R50" i="41"/>
  <c r="T50" i="41" s="1"/>
  <c r="H61" i="41"/>
  <c r="L61" i="41"/>
  <c r="P61" i="41"/>
  <c r="F80" i="41"/>
  <c r="J80" i="41"/>
  <c r="N80" i="41"/>
  <c r="I94" i="41"/>
  <c r="M94" i="41"/>
  <c r="Q94" i="41"/>
  <c r="H119" i="41"/>
  <c r="L119" i="41"/>
  <c r="P119" i="41"/>
  <c r="F16" i="41"/>
  <c r="J16" i="41"/>
  <c r="N16" i="41"/>
  <c r="R11" i="41"/>
  <c r="Z11" i="41" s="1"/>
  <c r="R15" i="41"/>
  <c r="I24" i="41"/>
  <c r="M24" i="41"/>
  <c r="Q24" i="41"/>
  <c r="H28" i="41"/>
  <c r="H30" i="41" s="1"/>
  <c r="L28" i="41"/>
  <c r="L30" i="41" s="1"/>
  <c r="P28" i="41"/>
  <c r="P30" i="41" s="1"/>
  <c r="G44" i="41"/>
  <c r="K44" i="41"/>
  <c r="O44" i="41"/>
  <c r="R38" i="41"/>
  <c r="R39" i="41"/>
  <c r="W39" i="41" s="1"/>
  <c r="R40" i="41"/>
  <c r="R41" i="41"/>
  <c r="W41" i="41" s="1"/>
  <c r="R42" i="41"/>
  <c r="R43" i="41"/>
  <c r="W43" i="41" s="1"/>
  <c r="F57" i="41"/>
  <c r="J57" i="41"/>
  <c r="N57" i="41"/>
  <c r="R47" i="41"/>
  <c r="T47" i="41" s="1"/>
  <c r="R51" i="41"/>
  <c r="I61" i="41"/>
  <c r="M61" i="41"/>
  <c r="Q61" i="41"/>
  <c r="R60" i="41"/>
  <c r="G80" i="41"/>
  <c r="K80" i="41"/>
  <c r="O80" i="41"/>
  <c r="F94" i="41"/>
  <c r="J94" i="41"/>
  <c r="N94" i="41"/>
  <c r="I119" i="41"/>
  <c r="M119" i="41"/>
  <c r="Q119" i="41"/>
  <c r="R101" i="41"/>
  <c r="R102" i="41"/>
  <c r="AD102" i="41" s="1"/>
  <c r="R103" i="41"/>
  <c r="R104" i="41"/>
  <c r="AD104" i="41" s="1"/>
  <c r="R105" i="41"/>
  <c r="R106" i="41"/>
  <c r="AD106" i="41" s="1"/>
  <c r="R107" i="41"/>
  <c r="R108" i="41"/>
  <c r="AD108" i="41" s="1"/>
  <c r="R109" i="41"/>
  <c r="R110" i="41"/>
  <c r="AD110" i="41" s="1"/>
  <c r="R111" i="41"/>
  <c r="G16" i="41"/>
  <c r="K16" i="41"/>
  <c r="O16" i="41"/>
  <c r="R12" i="41"/>
  <c r="F24" i="41"/>
  <c r="J24" i="41"/>
  <c r="N24" i="41"/>
  <c r="R19" i="41"/>
  <c r="R21" i="41"/>
  <c r="R23" i="41"/>
  <c r="I28" i="41"/>
  <c r="M28" i="41"/>
  <c r="M30" i="41" s="1"/>
  <c r="Q28" i="41"/>
  <c r="H44" i="41"/>
  <c r="L44" i="41"/>
  <c r="P44" i="41"/>
  <c r="G57" i="41"/>
  <c r="K57" i="41"/>
  <c r="O57" i="41"/>
  <c r="R48" i="41"/>
  <c r="R52" i="41"/>
  <c r="T52" i="41" s="1"/>
  <c r="F61" i="41"/>
  <c r="J61" i="41"/>
  <c r="N61" i="41"/>
  <c r="H80" i="41"/>
  <c r="L80" i="41"/>
  <c r="P80" i="41"/>
  <c r="R76" i="41"/>
  <c r="R77" i="41"/>
  <c r="T77" i="41" s="1"/>
  <c r="R78" i="41"/>
  <c r="R79" i="41"/>
  <c r="AD79" i="41" s="1"/>
  <c r="G94" i="41"/>
  <c r="K94" i="41"/>
  <c r="O94" i="41"/>
  <c r="R85" i="41"/>
  <c r="AB85" i="41" s="1"/>
  <c r="R86" i="41"/>
  <c r="R87" i="41"/>
  <c r="AB87" i="41" s="1"/>
  <c r="R88" i="41"/>
  <c r="R89" i="41"/>
  <c r="AB89" i="41" s="1"/>
  <c r="R90" i="41"/>
  <c r="R91" i="41"/>
  <c r="AB91" i="41" s="1"/>
  <c r="R92" i="41"/>
  <c r="R93" i="41"/>
  <c r="AB93" i="41" s="1"/>
  <c r="F119" i="41"/>
  <c r="J119" i="41"/>
  <c r="N119" i="41"/>
  <c r="H16" i="41"/>
  <c r="H32" i="41" s="1"/>
  <c r="L16" i="41"/>
  <c r="P16" i="41"/>
  <c r="P32" i="41" s="1"/>
  <c r="R13" i="41"/>
  <c r="Y13" i="41" s="1"/>
  <c r="G24" i="41"/>
  <c r="K24" i="41"/>
  <c r="O24" i="41"/>
  <c r="F28" i="41"/>
  <c r="J28" i="41"/>
  <c r="N28" i="41"/>
  <c r="R34" i="41"/>
  <c r="T34" i="41" s="1"/>
  <c r="I44" i="41"/>
  <c r="M44" i="41"/>
  <c r="Q44" i="41"/>
  <c r="H57" i="41"/>
  <c r="L57" i="41"/>
  <c r="P57" i="41"/>
  <c r="R49" i="41"/>
  <c r="R53" i="41"/>
  <c r="T53" i="41" s="1"/>
  <c r="R54" i="41"/>
  <c r="R55" i="41"/>
  <c r="T55" i="41" s="1"/>
  <c r="R56" i="41"/>
  <c r="G61" i="41"/>
  <c r="K61" i="41"/>
  <c r="O61" i="41"/>
  <c r="I80" i="41"/>
  <c r="I98" i="41" s="1"/>
  <c r="M80" i="41"/>
  <c r="Q80" i="41"/>
  <c r="R64" i="41"/>
  <c r="T64" i="41" s="1"/>
  <c r="R65" i="41"/>
  <c r="R66" i="41"/>
  <c r="T66" i="41" s="1"/>
  <c r="R67" i="41"/>
  <c r="T67" i="41" s="1"/>
  <c r="R68" i="41"/>
  <c r="T68" i="41" s="1"/>
  <c r="R69" i="41"/>
  <c r="R70" i="41"/>
  <c r="T70" i="41" s="1"/>
  <c r="R71" i="41"/>
  <c r="T71" i="41" s="1"/>
  <c r="R72" i="41"/>
  <c r="T72" i="41" s="1"/>
  <c r="R73" i="41"/>
  <c r="R74" i="41"/>
  <c r="T74" i="41" s="1"/>
  <c r="R75" i="41"/>
  <c r="T75" i="41" s="1"/>
  <c r="H94" i="41"/>
  <c r="L94" i="41"/>
  <c r="L98" i="41" s="1"/>
  <c r="L121" i="41" s="1"/>
  <c r="P94" i="41"/>
  <c r="R83" i="41"/>
  <c r="T83" i="41" s="1"/>
  <c r="G119" i="41"/>
  <c r="K119" i="41"/>
  <c r="O119" i="41"/>
  <c r="R112" i="41"/>
  <c r="R113" i="41"/>
  <c r="AD113" i="41" s="1"/>
  <c r="R114" i="41"/>
  <c r="H148" i="41"/>
  <c r="L148" i="41"/>
  <c r="P148" i="41"/>
  <c r="F166" i="41"/>
  <c r="J166" i="41"/>
  <c r="N166" i="41"/>
  <c r="H178" i="41"/>
  <c r="L178" i="41"/>
  <c r="P178" i="41"/>
  <c r="R183" i="41"/>
  <c r="W183" i="41" s="1"/>
  <c r="AB183" i="41" s="1"/>
  <c r="R187" i="41"/>
  <c r="W187" i="41" s="1"/>
  <c r="AB187" i="41" s="1"/>
  <c r="R193" i="41"/>
  <c r="W193" i="41" s="1"/>
  <c r="Z193" i="41" s="1"/>
  <c r="R194" i="41"/>
  <c r="W194" i="41" s="1"/>
  <c r="Z194" i="41" s="1"/>
  <c r="R195" i="41"/>
  <c r="W195" i="41" s="1"/>
  <c r="Y195" i="41" s="1"/>
  <c r="R196" i="41"/>
  <c r="W196" i="41" s="1"/>
  <c r="Y196" i="41" s="1"/>
  <c r="R198" i="41"/>
  <c r="R202" i="41"/>
  <c r="W202" i="41" s="1"/>
  <c r="R206" i="41"/>
  <c r="F228" i="41"/>
  <c r="J228" i="41"/>
  <c r="N228" i="41"/>
  <c r="M232" i="41"/>
  <c r="O314" i="41"/>
  <c r="R115" i="41"/>
  <c r="R116" i="41"/>
  <c r="AD116" i="41" s="1"/>
  <c r="R117" i="41"/>
  <c r="R118" i="41"/>
  <c r="AD118" i="41" s="1"/>
  <c r="I148" i="41"/>
  <c r="M148" i="41"/>
  <c r="Q148" i="41"/>
  <c r="R124" i="41"/>
  <c r="R125" i="41"/>
  <c r="R126" i="41"/>
  <c r="AD126" i="41" s="1"/>
  <c r="R127" i="41"/>
  <c r="R128" i="41"/>
  <c r="AD128" i="41" s="1"/>
  <c r="R129" i="41"/>
  <c r="R130" i="41"/>
  <c r="T130" i="41" s="1"/>
  <c r="R131" i="41"/>
  <c r="R132" i="41"/>
  <c r="R133" i="41"/>
  <c r="R134" i="41"/>
  <c r="AD134" i="41" s="1"/>
  <c r="R135" i="41"/>
  <c r="R136" i="41"/>
  <c r="AD136" i="41" s="1"/>
  <c r="R137" i="41"/>
  <c r="R138" i="41"/>
  <c r="T138" i="41" s="1"/>
  <c r="R139" i="41"/>
  <c r="R140" i="41"/>
  <c r="R141" i="41"/>
  <c r="R142" i="41"/>
  <c r="AD142" i="41" s="1"/>
  <c r="R143" i="41"/>
  <c r="R144" i="41"/>
  <c r="AD144" i="41" s="1"/>
  <c r="R145" i="41"/>
  <c r="R146" i="41"/>
  <c r="T146" i="41" s="1"/>
  <c r="R147" i="41"/>
  <c r="G166" i="41"/>
  <c r="K166" i="41"/>
  <c r="O166" i="41"/>
  <c r="I178" i="41"/>
  <c r="M178" i="41"/>
  <c r="Q178" i="41"/>
  <c r="R169" i="41"/>
  <c r="T169" i="41" s="1"/>
  <c r="R170" i="41"/>
  <c r="R171" i="41"/>
  <c r="AD171" i="41" s="1"/>
  <c r="R172" i="41"/>
  <c r="R173" i="41"/>
  <c r="T173" i="41" s="1"/>
  <c r="R174" i="41"/>
  <c r="R175" i="41"/>
  <c r="AD175" i="41" s="1"/>
  <c r="R176" i="41"/>
  <c r="R177" i="41"/>
  <c r="T177" i="41" s="1"/>
  <c r="R184" i="41"/>
  <c r="R188" i="41"/>
  <c r="W188" i="41" s="1"/>
  <c r="Z188" i="41" s="1"/>
  <c r="R189" i="41"/>
  <c r="W189" i="41" s="1"/>
  <c r="Z189" i="41" s="1"/>
  <c r="R190" i="41"/>
  <c r="W190" i="41" s="1"/>
  <c r="AB190" i="41" s="1"/>
  <c r="R199" i="41"/>
  <c r="R203" i="41"/>
  <c r="R207" i="41"/>
  <c r="G228" i="41"/>
  <c r="K228" i="41"/>
  <c r="O228" i="41"/>
  <c r="R222" i="41"/>
  <c r="Q232" i="41"/>
  <c r="F148" i="41"/>
  <c r="J148" i="41"/>
  <c r="N148" i="41"/>
  <c r="H166" i="41"/>
  <c r="L166" i="41"/>
  <c r="P166" i="41"/>
  <c r="F178" i="41"/>
  <c r="J178" i="41"/>
  <c r="N178" i="41"/>
  <c r="R185" i="41"/>
  <c r="T185" i="41" s="1"/>
  <c r="R191" i="41"/>
  <c r="R200" i="41"/>
  <c r="W200" i="41" s="1"/>
  <c r="R204" i="41"/>
  <c r="R208" i="41"/>
  <c r="W208" i="41" s="1"/>
  <c r="H228" i="41"/>
  <c r="L228" i="41"/>
  <c r="P228" i="41"/>
  <c r="R231" i="41"/>
  <c r="AC231" i="41" s="1"/>
  <c r="G314" i="41"/>
  <c r="R238" i="41"/>
  <c r="AD238" i="41" s="1"/>
  <c r="G148" i="41"/>
  <c r="K148" i="41"/>
  <c r="O148" i="41"/>
  <c r="I166" i="41"/>
  <c r="M166" i="41"/>
  <c r="Q166" i="41"/>
  <c r="R151" i="41"/>
  <c r="R152" i="41"/>
  <c r="T152" i="41" s="1"/>
  <c r="R153" i="41"/>
  <c r="R154" i="41"/>
  <c r="T154" i="41" s="1"/>
  <c r="R155" i="41"/>
  <c r="R156" i="41"/>
  <c r="T156" i="41" s="1"/>
  <c r="R157" i="41"/>
  <c r="R158" i="41"/>
  <c r="T158" i="41" s="1"/>
  <c r="R159" i="41"/>
  <c r="R160" i="41"/>
  <c r="T160" i="41" s="1"/>
  <c r="R161" i="41"/>
  <c r="R162" i="41"/>
  <c r="T162" i="41" s="1"/>
  <c r="R163" i="41"/>
  <c r="R164" i="41"/>
  <c r="T164" i="41" s="1"/>
  <c r="R165" i="41"/>
  <c r="G178" i="41"/>
  <c r="K178" i="41"/>
  <c r="O178" i="41"/>
  <c r="R180" i="41"/>
  <c r="W180" i="41" s="1"/>
  <c r="AB180" i="41" s="1"/>
  <c r="R181" i="41"/>
  <c r="W181" i="41" s="1"/>
  <c r="AB181" i="41" s="1"/>
  <c r="R182" i="41"/>
  <c r="R186" i="41"/>
  <c r="W186" i="41" s="1"/>
  <c r="AB186" i="41" s="1"/>
  <c r="R192" i="41"/>
  <c r="R201" i="41"/>
  <c r="R205" i="41"/>
  <c r="I228" i="41"/>
  <c r="M228" i="41"/>
  <c r="Q228" i="41"/>
  <c r="R211" i="41"/>
  <c r="R212" i="41"/>
  <c r="V212" i="41" s="1"/>
  <c r="R213" i="41"/>
  <c r="R214" i="41"/>
  <c r="V214" i="41" s="1"/>
  <c r="R215" i="41"/>
  <c r="R216" i="41"/>
  <c r="AC216" i="41" s="1"/>
  <c r="R217" i="41"/>
  <c r="R218" i="41"/>
  <c r="R219" i="41"/>
  <c r="R220" i="41"/>
  <c r="V220" i="41" s="1"/>
  <c r="R221" i="41"/>
  <c r="I232" i="41"/>
  <c r="K314" i="41"/>
  <c r="R248" i="41"/>
  <c r="AD248" i="41" s="1"/>
  <c r="H232" i="41"/>
  <c r="L232" i="41"/>
  <c r="P232" i="41"/>
  <c r="F314" i="41"/>
  <c r="J314" i="41"/>
  <c r="N314" i="41"/>
  <c r="R237" i="41"/>
  <c r="R247" i="41"/>
  <c r="T247" i="41" s="1"/>
  <c r="R251" i="41"/>
  <c r="R281" i="41"/>
  <c r="W281" i="41" s="1"/>
  <c r="R285" i="41"/>
  <c r="W285" i="41" s="1"/>
  <c r="AB285" i="41" s="1"/>
  <c r="R300" i="41"/>
  <c r="AB300" i="41" s="1"/>
  <c r="R304" i="41"/>
  <c r="R313" i="41"/>
  <c r="W313" i="41" s="1"/>
  <c r="I320" i="41"/>
  <c r="M320" i="41"/>
  <c r="Q320" i="41"/>
  <c r="R317" i="41"/>
  <c r="V317" i="41" s="1"/>
  <c r="R318" i="41"/>
  <c r="R319" i="41"/>
  <c r="AC319" i="41" s="1"/>
  <c r="G341" i="41"/>
  <c r="K341" i="41"/>
  <c r="O341" i="41"/>
  <c r="I346" i="41"/>
  <c r="M346" i="41"/>
  <c r="Q346" i="41"/>
  <c r="R344" i="41"/>
  <c r="R345" i="41"/>
  <c r="AC345" i="41" s="1"/>
  <c r="G364" i="41"/>
  <c r="K364" i="41"/>
  <c r="O364" i="41"/>
  <c r="R252" i="41"/>
  <c r="W252" i="41" s="1"/>
  <c r="R282" i="41"/>
  <c r="R286" i="41"/>
  <c r="AD286" i="41" s="1"/>
  <c r="R287" i="41"/>
  <c r="R288" i="41"/>
  <c r="T288" i="41" s="1"/>
  <c r="R289" i="41"/>
  <c r="R290" i="41"/>
  <c r="AD290" i="41" s="1"/>
  <c r="R291" i="41"/>
  <c r="R292" i="41"/>
  <c r="T292" i="41" s="1"/>
  <c r="R293" i="41"/>
  <c r="R294" i="41"/>
  <c r="AD294" i="41" s="1"/>
  <c r="R295" i="41"/>
  <c r="R296" i="41"/>
  <c r="T296" i="41" s="1"/>
  <c r="R297" i="41"/>
  <c r="R301" i="41"/>
  <c r="AB301" i="41" s="1"/>
  <c r="R305" i="41"/>
  <c r="R306" i="41"/>
  <c r="W306" i="41" s="1"/>
  <c r="R307" i="41"/>
  <c r="R308" i="41"/>
  <c r="AB308" i="41" s="1"/>
  <c r="R309" i="41"/>
  <c r="F320" i="41"/>
  <c r="J320" i="41"/>
  <c r="N320" i="41"/>
  <c r="H341" i="41"/>
  <c r="L341" i="41"/>
  <c r="P341" i="41"/>
  <c r="F346" i="41"/>
  <c r="J346" i="41"/>
  <c r="N346" i="41"/>
  <c r="H364" i="41"/>
  <c r="L364" i="41"/>
  <c r="P364" i="41"/>
  <c r="R352" i="41"/>
  <c r="AC352" i="41" s="1"/>
  <c r="R353" i="41"/>
  <c r="R354" i="41"/>
  <c r="V354" i="41" s="1"/>
  <c r="R355" i="41"/>
  <c r="R356" i="41"/>
  <c r="AC356" i="41" s="1"/>
  <c r="R357" i="41"/>
  <c r="R358" i="41"/>
  <c r="V358" i="41" s="1"/>
  <c r="R359" i="41"/>
  <c r="R360" i="41"/>
  <c r="AC360" i="41" s="1"/>
  <c r="R361" i="41"/>
  <c r="R362" i="41"/>
  <c r="V362" i="41" s="1"/>
  <c r="F232" i="41"/>
  <c r="J232" i="41"/>
  <c r="N232" i="41"/>
  <c r="H314" i="41"/>
  <c r="L314" i="41"/>
  <c r="P314" i="41"/>
  <c r="R239" i="41"/>
  <c r="R249" i="41"/>
  <c r="AD249" i="41" s="1"/>
  <c r="R253" i="41"/>
  <c r="R277" i="41"/>
  <c r="AD277" i="41" s="1"/>
  <c r="R278" i="41"/>
  <c r="R279" i="41"/>
  <c r="W279" i="41" s="1"/>
  <c r="R283" i="41"/>
  <c r="R298" i="41"/>
  <c r="AB298" i="41" s="1"/>
  <c r="R302" i="41"/>
  <c r="R310" i="41"/>
  <c r="W310" i="41" s="1"/>
  <c r="R311" i="41"/>
  <c r="G320" i="41"/>
  <c r="K320" i="41"/>
  <c r="O320" i="41"/>
  <c r="R322" i="41"/>
  <c r="R323" i="41"/>
  <c r="AC323" i="41" s="1"/>
  <c r="I341" i="41"/>
  <c r="M341" i="41"/>
  <c r="Q341" i="41"/>
  <c r="R326" i="41"/>
  <c r="AC326" i="41" s="1"/>
  <c r="R327" i="41"/>
  <c r="R328" i="41"/>
  <c r="R329" i="41"/>
  <c r="R330" i="41"/>
  <c r="V330" i="41" s="1"/>
  <c r="R331" i="41"/>
  <c r="R332" i="41"/>
  <c r="V332" i="41" s="1"/>
  <c r="R333" i="41"/>
  <c r="R334" i="41"/>
  <c r="AC334" i="41" s="1"/>
  <c r="R335" i="41"/>
  <c r="R336" i="41"/>
  <c r="R337" i="41"/>
  <c r="R338" i="41"/>
  <c r="V338" i="41" s="1"/>
  <c r="R339" i="41"/>
  <c r="R340" i="41"/>
  <c r="V340" i="41" s="1"/>
  <c r="G346" i="41"/>
  <c r="K346" i="41"/>
  <c r="O346" i="41"/>
  <c r="I364" i="41"/>
  <c r="M364" i="41"/>
  <c r="Q364" i="41"/>
  <c r="R349" i="41"/>
  <c r="R350" i="41"/>
  <c r="V350" i="41" s="1"/>
  <c r="R351" i="41"/>
  <c r="R223" i="41"/>
  <c r="AC223" i="41" s="1"/>
  <c r="R224" i="41"/>
  <c r="R225" i="41"/>
  <c r="V225" i="41" s="1"/>
  <c r="R226" i="41"/>
  <c r="R227" i="41"/>
  <c r="AC227" i="41" s="1"/>
  <c r="G232" i="41"/>
  <c r="K232" i="41"/>
  <c r="O232" i="41"/>
  <c r="I314" i="41"/>
  <c r="M314" i="41"/>
  <c r="Q314" i="41"/>
  <c r="R235" i="41"/>
  <c r="R236" i="41"/>
  <c r="AD236" i="41" s="1"/>
  <c r="R240" i="41"/>
  <c r="R241" i="41"/>
  <c r="T241" i="41" s="1"/>
  <c r="R242" i="41"/>
  <c r="R243" i="41"/>
  <c r="R244" i="41"/>
  <c r="R245" i="41"/>
  <c r="T245" i="41" s="1"/>
  <c r="R246" i="41"/>
  <c r="R250" i="41"/>
  <c r="R254" i="41"/>
  <c r="R280" i="41"/>
  <c r="W280" i="41" s="1"/>
  <c r="R284" i="41"/>
  <c r="W284" i="41" s="1"/>
  <c r="AB284" i="41" s="1"/>
  <c r="R299" i="41"/>
  <c r="R303" i="41"/>
  <c r="R312" i="41"/>
  <c r="W312" i="41" s="1"/>
  <c r="H320" i="41"/>
  <c r="L320" i="41"/>
  <c r="P320" i="41"/>
  <c r="F341" i="41"/>
  <c r="J341" i="41"/>
  <c r="N341" i="41"/>
  <c r="H346" i="41"/>
  <c r="L346" i="41"/>
  <c r="P346" i="41"/>
  <c r="F364" i="41"/>
  <c r="J364" i="41"/>
  <c r="N364" i="41"/>
  <c r="R363" i="41"/>
  <c r="G387" i="41"/>
  <c r="K387" i="41"/>
  <c r="O387" i="41"/>
  <c r="I400" i="41"/>
  <c r="M400" i="41"/>
  <c r="Q400" i="41"/>
  <c r="R391" i="41"/>
  <c r="V391" i="41" s="1"/>
  <c r="R392" i="41"/>
  <c r="R393" i="41"/>
  <c r="R394" i="41"/>
  <c r="R395" i="41"/>
  <c r="V395" i="41" s="1"/>
  <c r="R396" i="41"/>
  <c r="AC396" i="41" s="1"/>
  <c r="R397" i="41"/>
  <c r="R398" i="41"/>
  <c r="R399" i="41"/>
  <c r="V399" i="41" s="1"/>
  <c r="G403" i="41"/>
  <c r="K403" i="41"/>
  <c r="O403" i="41"/>
  <c r="G415" i="41"/>
  <c r="K415" i="41"/>
  <c r="O415" i="41"/>
  <c r="I436" i="41"/>
  <c r="M436" i="41"/>
  <c r="Q436" i="41"/>
  <c r="R418" i="41"/>
  <c r="R419" i="41"/>
  <c r="R420" i="41"/>
  <c r="V420" i="41" s="1"/>
  <c r="R421" i="41"/>
  <c r="R422" i="41"/>
  <c r="R423" i="41"/>
  <c r="R424" i="41"/>
  <c r="V424" i="41" s="1"/>
  <c r="R425" i="41"/>
  <c r="R426" i="41"/>
  <c r="R427" i="41"/>
  <c r="R428" i="41"/>
  <c r="V428" i="41" s="1"/>
  <c r="R429" i="41"/>
  <c r="AC429" i="41" s="1"/>
  <c r="R430" i="41"/>
  <c r="R431" i="41"/>
  <c r="R432" i="41"/>
  <c r="V432" i="41" s="1"/>
  <c r="R433" i="41"/>
  <c r="V433" i="41" s="1"/>
  <c r="R434" i="41"/>
  <c r="R435" i="41"/>
  <c r="F467" i="41"/>
  <c r="F477" i="41" s="1"/>
  <c r="J467" i="41"/>
  <c r="N467" i="41"/>
  <c r="R465" i="41"/>
  <c r="R466" i="41"/>
  <c r="AB466" i="41" s="1"/>
  <c r="J475" i="41"/>
  <c r="P475" i="41"/>
  <c r="R470" i="41"/>
  <c r="R471" i="41"/>
  <c r="AD471" i="41" s="1"/>
  <c r="H387" i="41"/>
  <c r="L387" i="41"/>
  <c r="P387" i="41"/>
  <c r="F400" i="41"/>
  <c r="J400" i="41"/>
  <c r="N400" i="41"/>
  <c r="H403" i="41"/>
  <c r="L403" i="41"/>
  <c r="P403" i="41"/>
  <c r="H415" i="41"/>
  <c r="L415" i="41"/>
  <c r="P415" i="41"/>
  <c r="F436" i="41"/>
  <c r="J436" i="41"/>
  <c r="N436" i="41"/>
  <c r="G467" i="41"/>
  <c r="K467" i="41"/>
  <c r="O467" i="41"/>
  <c r="F475" i="41"/>
  <c r="L475" i="41"/>
  <c r="Q475" i="41"/>
  <c r="I387" i="41"/>
  <c r="M387" i="41"/>
  <c r="Q387" i="41"/>
  <c r="R367" i="41"/>
  <c r="V367" i="41" s="1"/>
  <c r="R368" i="41"/>
  <c r="R369" i="41"/>
  <c r="R370" i="41"/>
  <c r="V370" i="41" s="1"/>
  <c r="R371" i="41"/>
  <c r="AC371" i="41" s="1"/>
  <c r="R372" i="41"/>
  <c r="R373" i="41"/>
  <c r="R374" i="41"/>
  <c r="V374" i="41" s="1"/>
  <c r="R375" i="41"/>
  <c r="V375" i="41" s="1"/>
  <c r="R376" i="41"/>
  <c r="R377" i="41"/>
  <c r="R378" i="41"/>
  <c r="V378" i="41" s="1"/>
  <c r="R379" i="41"/>
  <c r="AC379" i="41" s="1"/>
  <c r="R380" i="41"/>
  <c r="R381" i="41"/>
  <c r="R382" i="41"/>
  <c r="V382" i="41" s="1"/>
  <c r="R383" i="41"/>
  <c r="V383" i="41" s="1"/>
  <c r="R384" i="41"/>
  <c r="R385" i="41"/>
  <c r="R386" i="41"/>
  <c r="V386" i="41" s="1"/>
  <c r="G400" i="41"/>
  <c r="K400" i="41"/>
  <c r="O400" i="41"/>
  <c r="I403" i="41"/>
  <c r="M403" i="41"/>
  <c r="Q403" i="41"/>
  <c r="E16" i="41"/>
  <c r="R10" i="41"/>
  <c r="W14" i="41"/>
  <c r="E57" i="41"/>
  <c r="R46" i="41"/>
  <c r="E94" i="41"/>
  <c r="R82" i="41"/>
  <c r="W11" i="41"/>
  <c r="W15" i="41"/>
  <c r="AB15" i="41"/>
  <c r="R18" i="41"/>
  <c r="E24" i="41"/>
  <c r="T38" i="41"/>
  <c r="AB38" i="41"/>
  <c r="AB39" i="41"/>
  <c r="W40" i="41"/>
  <c r="AB40" i="41"/>
  <c r="W42" i="41"/>
  <c r="AB42" i="41"/>
  <c r="AB43" i="41"/>
  <c r="T51" i="41"/>
  <c r="AD51" i="41"/>
  <c r="R59" i="41"/>
  <c r="E61" i="41"/>
  <c r="T60" i="41"/>
  <c r="AD60" i="41"/>
  <c r="R96" i="41"/>
  <c r="E119" i="41"/>
  <c r="R100" i="41"/>
  <c r="T101" i="41"/>
  <c r="AD101" i="41"/>
  <c r="T103" i="41"/>
  <c r="AD103" i="41"/>
  <c r="T104" i="41"/>
  <c r="T105" i="41"/>
  <c r="AD105" i="41"/>
  <c r="T107" i="41"/>
  <c r="AD107" i="41"/>
  <c r="T108" i="41"/>
  <c r="T109" i="41"/>
  <c r="AD109" i="41"/>
  <c r="T111" i="41"/>
  <c r="AD111" i="41"/>
  <c r="Z12" i="41"/>
  <c r="Y12" i="41"/>
  <c r="W12" i="41"/>
  <c r="R26" i="41"/>
  <c r="R28" i="41" s="1"/>
  <c r="E28" i="41"/>
  <c r="AD48" i="41"/>
  <c r="T48" i="41"/>
  <c r="AD76" i="41"/>
  <c r="T76" i="41"/>
  <c r="AD78" i="41"/>
  <c r="T78" i="41"/>
  <c r="W85" i="41"/>
  <c r="AB86" i="41"/>
  <c r="W86" i="41"/>
  <c r="AB88" i="41"/>
  <c r="W88" i="41"/>
  <c r="W89" i="41"/>
  <c r="AB90" i="41"/>
  <c r="W90" i="41"/>
  <c r="AB92" i="41"/>
  <c r="W92" i="41"/>
  <c r="W93" i="41"/>
  <c r="W13" i="41"/>
  <c r="E44" i="41"/>
  <c r="R37" i="41"/>
  <c r="AD49" i="41"/>
  <c r="T49" i="41"/>
  <c r="AD53" i="41"/>
  <c r="AD54" i="41"/>
  <c r="T54" i="41"/>
  <c r="AD55" i="41"/>
  <c r="AD56" i="41"/>
  <c r="T56" i="41"/>
  <c r="E80" i="41"/>
  <c r="R63" i="41"/>
  <c r="AD64" i="41"/>
  <c r="AD65" i="41"/>
  <c r="T65" i="41"/>
  <c r="AD66" i="41"/>
  <c r="AD68" i="41"/>
  <c r="AD69" i="41"/>
  <c r="T69" i="41"/>
  <c r="AD70" i="41"/>
  <c r="AD72" i="41"/>
  <c r="AD73" i="41"/>
  <c r="T73" i="41"/>
  <c r="AD74" i="41"/>
  <c r="T112" i="41"/>
  <c r="AD112" i="41"/>
  <c r="T113" i="41"/>
  <c r="T114" i="41"/>
  <c r="AD114" i="41"/>
  <c r="AB198" i="41"/>
  <c r="W198" i="41"/>
  <c r="AB202" i="41"/>
  <c r="AB206" i="41"/>
  <c r="W206" i="41"/>
  <c r="T115" i="41"/>
  <c r="AD115" i="41"/>
  <c r="T116" i="41"/>
  <c r="T117" i="41"/>
  <c r="AD117" i="41"/>
  <c r="T118" i="41"/>
  <c r="R123" i="41"/>
  <c r="E148" i="41"/>
  <c r="T125" i="41"/>
  <c r="AD125" i="41"/>
  <c r="T126" i="41"/>
  <c r="T127" i="41"/>
  <c r="AD127" i="41"/>
  <c r="T128" i="41"/>
  <c r="T129" i="41"/>
  <c r="AD129" i="41"/>
  <c r="AD130" i="41"/>
  <c r="T131" i="41"/>
  <c r="AD131" i="41"/>
  <c r="T133" i="41"/>
  <c r="AD133" i="41"/>
  <c r="T134" i="41"/>
  <c r="T135" i="41"/>
  <c r="AD135" i="41"/>
  <c r="T136" i="41"/>
  <c r="T137" i="41"/>
  <c r="AD137" i="41"/>
  <c r="AD138" i="41"/>
  <c r="T139" i="41"/>
  <c r="AD139" i="41"/>
  <c r="T141" i="41"/>
  <c r="AD141" i="41"/>
  <c r="T142" i="41"/>
  <c r="T143" i="41"/>
  <c r="AD143" i="41"/>
  <c r="T144" i="41"/>
  <c r="T145" i="41"/>
  <c r="AD145" i="41"/>
  <c r="AD146" i="41"/>
  <c r="T147" i="41"/>
  <c r="AD147" i="41"/>
  <c r="R168" i="41"/>
  <c r="E178" i="41"/>
  <c r="AD169" i="41"/>
  <c r="T170" i="41"/>
  <c r="AD170" i="41"/>
  <c r="T172" i="41"/>
  <c r="AD172" i="41"/>
  <c r="AD173" i="41"/>
  <c r="T174" i="41"/>
  <c r="AD174" i="41"/>
  <c r="T176" i="41"/>
  <c r="AD176" i="41"/>
  <c r="AD177" i="41"/>
  <c r="T184" i="41"/>
  <c r="AD184" i="41"/>
  <c r="W199" i="41"/>
  <c r="AB199" i="41"/>
  <c r="W207" i="41"/>
  <c r="AB207" i="41"/>
  <c r="AC222" i="41"/>
  <c r="V222" i="41"/>
  <c r="AD191" i="41"/>
  <c r="T191" i="41"/>
  <c r="AB200" i="41"/>
  <c r="AB204" i="41"/>
  <c r="W204" i="41"/>
  <c r="R230" i="41"/>
  <c r="E232" i="41"/>
  <c r="T238" i="41"/>
  <c r="E166" i="41"/>
  <c r="R150" i="41"/>
  <c r="AD151" i="41"/>
  <c r="T151" i="41"/>
  <c r="AD152" i="41"/>
  <c r="AD153" i="41"/>
  <c r="T153" i="41"/>
  <c r="AD155" i="41"/>
  <c r="T155" i="41"/>
  <c r="AD156" i="41"/>
  <c r="AD157" i="41"/>
  <c r="T157" i="41"/>
  <c r="AD159" i="41"/>
  <c r="T159" i="41"/>
  <c r="AD160" i="41"/>
  <c r="AD161" i="41"/>
  <c r="T161" i="41"/>
  <c r="AD163" i="41"/>
  <c r="T163" i="41"/>
  <c r="AD164" i="41"/>
  <c r="AD165" i="41"/>
  <c r="T165" i="41"/>
  <c r="Z182" i="41"/>
  <c r="Y182" i="41"/>
  <c r="W182" i="41"/>
  <c r="AD192" i="41"/>
  <c r="T192" i="41"/>
  <c r="AB205" i="41"/>
  <c r="W205" i="41"/>
  <c r="E228" i="41"/>
  <c r="R210" i="41"/>
  <c r="AC211" i="41"/>
  <c r="V211" i="41"/>
  <c r="AC212" i="41"/>
  <c r="AC213" i="41"/>
  <c r="V213" i="41"/>
  <c r="AC214" i="41"/>
  <c r="AC215" i="41"/>
  <c r="V215" i="41"/>
  <c r="V216" i="41"/>
  <c r="AC217" i="41"/>
  <c r="V217" i="41"/>
  <c r="AC219" i="41"/>
  <c r="V219" i="41"/>
  <c r="AC220" i="41"/>
  <c r="AC221" i="41"/>
  <c r="V221" i="41"/>
  <c r="T248" i="41"/>
  <c r="AD237" i="41"/>
  <c r="T237" i="41"/>
  <c r="AD247" i="41"/>
  <c r="AB251" i="41"/>
  <c r="W251" i="41"/>
  <c r="AB281" i="41"/>
  <c r="W300" i="41"/>
  <c r="AB304" i="41"/>
  <c r="W304" i="41"/>
  <c r="R316" i="41"/>
  <c r="E320" i="41"/>
  <c r="AC318" i="41"/>
  <c r="V318" i="41"/>
  <c r="V319" i="41"/>
  <c r="R343" i="41"/>
  <c r="E346" i="41"/>
  <c r="AC344" i="41"/>
  <c r="V344" i="41"/>
  <c r="V345" i="41"/>
  <c r="AB252" i="41"/>
  <c r="W282" i="41"/>
  <c r="AB282" i="41"/>
  <c r="T287" i="41"/>
  <c r="AD287" i="41"/>
  <c r="AD288" i="41"/>
  <c r="T289" i="41"/>
  <c r="AD289" i="41"/>
  <c r="T291" i="41"/>
  <c r="AD291" i="41"/>
  <c r="AD292" i="41"/>
  <c r="T293" i="41"/>
  <c r="AD293" i="41"/>
  <c r="T295" i="41"/>
  <c r="AD295" i="41"/>
  <c r="AD296" i="41"/>
  <c r="W297" i="41"/>
  <c r="AB297" i="41"/>
  <c r="W305" i="41"/>
  <c r="AB305" i="41"/>
  <c r="AB306" i="41"/>
  <c r="W307" i="41"/>
  <c r="AB307" i="41"/>
  <c r="W309" i="41"/>
  <c r="AB309" i="41"/>
  <c r="V352" i="41"/>
  <c r="AC353" i="41"/>
  <c r="V353" i="41"/>
  <c r="AC355" i="41"/>
  <c r="V355" i="41"/>
  <c r="V356" i="41"/>
  <c r="AC357" i="41"/>
  <c r="V357" i="41"/>
  <c r="AC359" i="41"/>
  <c r="V359" i="41"/>
  <c r="V360" i="41"/>
  <c r="AC361" i="41"/>
  <c r="V361" i="41"/>
  <c r="T239" i="41"/>
  <c r="AD239" i="41"/>
  <c r="AB253" i="41"/>
  <c r="W253" i="41"/>
  <c r="T277" i="41"/>
  <c r="AD278" i="41"/>
  <c r="T278" i="41"/>
  <c r="AB283" i="41"/>
  <c r="W283" i="41"/>
  <c r="W298" i="41"/>
  <c r="AB302" i="41"/>
  <c r="W302" i="41"/>
  <c r="AB311" i="41"/>
  <c r="W311" i="41"/>
  <c r="AC322" i="41"/>
  <c r="V322" i="41"/>
  <c r="V323" i="41"/>
  <c r="R325" i="41"/>
  <c r="E341" i="41"/>
  <c r="V326" i="41"/>
  <c r="AC327" i="41"/>
  <c r="V327" i="41"/>
  <c r="AC329" i="41"/>
  <c r="V329" i="41"/>
  <c r="AC330" i="41"/>
  <c r="AC331" i="41"/>
  <c r="V331" i="41"/>
  <c r="AC332" i="41"/>
  <c r="AC333" i="41"/>
  <c r="V333" i="41"/>
  <c r="V334" i="41"/>
  <c r="AC335" i="41"/>
  <c r="V335" i="41"/>
  <c r="AC337" i="41"/>
  <c r="V337" i="41"/>
  <c r="AC338" i="41"/>
  <c r="AC339" i="41"/>
  <c r="V339" i="41"/>
  <c r="AC340" i="41"/>
  <c r="E364" i="41"/>
  <c r="R348" i="41"/>
  <c r="AC349" i="41"/>
  <c r="V349" i="41"/>
  <c r="AC351" i="41"/>
  <c r="V351" i="41"/>
  <c r="V223" i="41"/>
  <c r="AC224" i="41"/>
  <c r="V224" i="41"/>
  <c r="AC226" i="41"/>
  <c r="V226" i="41"/>
  <c r="V227" i="41"/>
  <c r="E314" i="41"/>
  <c r="R234" i="41"/>
  <c r="AD235" i="41"/>
  <c r="T235" i="41"/>
  <c r="T236" i="41"/>
  <c r="AD240" i="41"/>
  <c r="T240" i="41"/>
  <c r="AD241" i="41"/>
  <c r="AD242" i="41"/>
  <c r="T242" i="41"/>
  <c r="AD243" i="41"/>
  <c r="T243" i="41"/>
  <c r="AD244" i="41"/>
  <c r="T244" i="41"/>
  <c r="AD246" i="41"/>
  <c r="T246" i="41"/>
  <c r="AB250" i="41"/>
  <c r="W250" i="41"/>
  <c r="AB254" i="41"/>
  <c r="W254" i="41"/>
  <c r="AB280" i="41"/>
  <c r="AB299" i="41"/>
  <c r="W299" i="41"/>
  <c r="AB303" i="41"/>
  <c r="W303" i="41"/>
  <c r="AC363" i="41"/>
  <c r="V363" i="41"/>
  <c r="R390" i="41"/>
  <c r="E400" i="41"/>
  <c r="AC392" i="41"/>
  <c r="V392" i="41"/>
  <c r="AC393" i="41"/>
  <c r="V393" i="41"/>
  <c r="AC394" i="41"/>
  <c r="V394" i="41"/>
  <c r="V396" i="41"/>
  <c r="AC397" i="41"/>
  <c r="V397" i="41"/>
  <c r="AC398" i="41"/>
  <c r="V398" i="41"/>
  <c r="AC399" i="41"/>
  <c r="R417" i="41"/>
  <c r="E436" i="41"/>
  <c r="AC418" i="41"/>
  <c r="V418" i="41"/>
  <c r="AC419" i="41"/>
  <c r="V419" i="41"/>
  <c r="AC420" i="41"/>
  <c r="AC421" i="41"/>
  <c r="V421" i="41"/>
  <c r="AC422" i="41"/>
  <c r="V422" i="41"/>
  <c r="AC423" i="41"/>
  <c r="V423" i="41"/>
  <c r="AC425" i="41"/>
  <c r="V425" i="41"/>
  <c r="AC426" i="41"/>
  <c r="V426" i="41"/>
  <c r="AC427" i="41"/>
  <c r="V427" i="41"/>
  <c r="V429" i="41"/>
  <c r="AC430" i="41"/>
  <c r="V430" i="41"/>
  <c r="AC431" i="41"/>
  <c r="V431" i="41"/>
  <c r="AC432" i="41"/>
  <c r="AC433" i="41"/>
  <c r="AC434" i="41"/>
  <c r="V434" i="41"/>
  <c r="AC435" i="41"/>
  <c r="V435" i="41"/>
  <c r="W465" i="41"/>
  <c r="AB465" i="41"/>
  <c r="E475" i="41"/>
  <c r="R469" i="41"/>
  <c r="U470" i="41"/>
  <c r="AD470" i="41"/>
  <c r="R366" i="41"/>
  <c r="E387" i="41"/>
  <c r="AC367" i="41"/>
  <c r="AC368" i="41"/>
  <c r="V368" i="41"/>
  <c r="AC369" i="41"/>
  <c r="V369" i="41"/>
  <c r="V371" i="41"/>
  <c r="AC372" i="41"/>
  <c r="V372" i="41"/>
  <c r="AC373" i="41"/>
  <c r="V373" i="41"/>
  <c r="AC375" i="41"/>
  <c r="AC376" i="41"/>
  <c r="V376" i="41"/>
  <c r="AC377" i="41"/>
  <c r="V377" i="41"/>
  <c r="V379" i="41"/>
  <c r="AC380" i="41"/>
  <c r="V380" i="41"/>
  <c r="AC381" i="41"/>
  <c r="V381" i="41"/>
  <c r="AC383" i="41"/>
  <c r="AC384" i="41"/>
  <c r="V384" i="41"/>
  <c r="AC385" i="41"/>
  <c r="V385" i="41"/>
  <c r="R402" i="41"/>
  <c r="E403" i="41"/>
  <c r="R408" i="41"/>
  <c r="E415" i="41"/>
  <c r="I415" i="41"/>
  <c r="M415" i="41"/>
  <c r="Q415" i="41"/>
  <c r="R409" i="41"/>
  <c r="V409" i="41" s="1"/>
  <c r="AC409" i="41" s="1"/>
  <c r="R410" i="41"/>
  <c r="R411" i="41"/>
  <c r="R412" i="41"/>
  <c r="R413" i="41"/>
  <c r="R414" i="41"/>
  <c r="G436" i="41"/>
  <c r="K436" i="41"/>
  <c r="O436" i="41"/>
  <c r="R438" i="41"/>
  <c r="R439" i="41"/>
  <c r="R441" i="41"/>
  <c r="R442" i="41"/>
  <c r="R443" i="41"/>
  <c r="R444" i="41"/>
  <c r="R445" i="41"/>
  <c r="R446" i="41"/>
  <c r="R447" i="41"/>
  <c r="R448" i="41"/>
  <c r="R449" i="41"/>
  <c r="R450" i="41"/>
  <c r="R451" i="41"/>
  <c r="R452" i="41"/>
  <c r="R453" i="41"/>
  <c r="R454" i="41"/>
  <c r="R455" i="41"/>
  <c r="H467" i="41"/>
  <c r="L467" i="41"/>
  <c r="P467" i="41"/>
  <c r="P477" i="41" s="1"/>
  <c r="H475" i="41"/>
  <c r="M475" i="41"/>
  <c r="F387" i="41"/>
  <c r="J387" i="41"/>
  <c r="N387" i="41"/>
  <c r="H400" i="41"/>
  <c r="L400" i="41"/>
  <c r="P400" i="41"/>
  <c r="F403" i="41"/>
  <c r="J403" i="41"/>
  <c r="N403" i="41"/>
  <c r="F415" i="41"/>
  <c r="J415" i="41"/>
  <c r="N415" i="41"/>
  <c r="H436" i="41"/>
  <c r="L436" i="41"/>
  <c r="P436" i="41"/>
  <c r="J477" i="41"/>
  <c r="E467" i="41"/>
  <c r="R457" i="41"/>
  <c r="I467" i="41"/>
  <c r="M467" i="41"/>
  <c r="M477" i="41" s="1"/>
  <c r="Q467" i="41"/>
  <c r="Q477" i="41" s="1"/>
  <c r="R458" i="41"/>
  <c r="R459" i="41"/>
  <c r="R460" i="41"/>
  <c r="R461" i="41"/>
  <c r="R462" i="41"/>
  <c r="R463" i="41"/>
  <c r="R464" i="41"/>
  <c r="I475" i="41"/>
  <c r="N475" i="41"/>
  <c r="N477" i="41" s="1"/>
  <c r="H571" i="41"/>
  <c r="R546" i="41"/>
  <c r="W546" i="41" s="1"/>
  <c r="AB546" i="41" s="1"/>
  <c r="R584" i="41"/>
  <c r="G475" i="41"/>
  <c r="K475" i="41"/>
  <c r="O475" i="41"/>
  <c r="O477" i="41" s="1"/>
  <c r="L571" i="41"/>
  <c r="R565" i="41"/>
  <c r="W565" i="41" s="1"/>
  <c r="AB565" i="41" s="1"/>
  <c r="J613" i="41"/>
  <c r="P571" i="41"/>
  <c r="R472" i="41"/>
  <c r="R473" i="41"/>
  <c r="R474" i="41"/>
  <c r="R479" i="41"/>
  <c r="R480" i="41"/>
  <c r="R481" i="41"/>
  <c r="R482" i="41"/>
  <c r="R483" i="41"/>
  <c r="R484" i="41"/>
  <c r="R485" i="41"/>
  <c r="R486" i="41"/>
  <c r="R487" i="41"/>
  <c r="R488" i="41"/>
  <c r="R489" i="41"/>
  <c r="R490" i="41"/>
  <c r="R491" i="41"/>
  <c r="R492" i="41"/>
  <c r="R493" i="41"/>
  <c r="R494" i="41"/>
  <c r="R495" i="41"/>
  <c r="R496" i="41"/>
  <c r="R497" i="41"/>
  <c r="R498" i="41"/>
  <c r="R499" i="41"/>
  <c r="R500" i="41"/>
  <c r="R501" i="41"/>
  <c r="R502" i="41"/>
  <c r="R503" i="41"/>
  <c r="R504" i="41"/>
  <c r="R505" i="41"/>
  <c r="R506" i="41"/>
  <c r="R507" i="41"/>
  <c r="R508" i="41"/>
  <c r="R509" i="41"/>
  <c r="G571" i="41"/>
  <c r="K571" i="41"/>
  <c r="O571" i="41"/>
  <c r="R545" i="41"/>
  <c r="W545" i="41" s="1"/>
  <c r="AB545" i="41" s="1"/>
  <c r="R564" i="41"/>
  <c r="W564" i="41" s="1"/>
  <c r="AB564" i="41" s="1"/>
  <c r="F613" i="41"/>
  <c r="R578" i="41"/>
  <c r="R510" i="41"/>
  <c r="R511" i="41"/>
  <c r="R512" i="41"/>
  <c r="R513" i="41"/>
  <c r="R514" i="41"/>
  <c r="R515" i="41"/>
  <c r="R516" i="41"/>
  <c r="R517" i="41"/>
  <c r="E571" i="41"/>
  <c r="R518" i="41"/>
  <c r="I571" i="41"/>
  <c r="M571" i="41"/>
  <c r="Q571" i="41"/>
  <c r="R519" i="41"/>
  <c r="R520" i="41"/>
  <c r="R521" i="41"/>
  <c r="R522" i="41"/>
  <c r="R523" i="41"/>
  <c r="R524" i="41"/>
  <c r="R525" i="41"/>
  <c r="R526" i="41"/>
  <c r="R527" i="41"/>
  <c r="R528" i="41"/>
  <c r="R529" i="41"/>
  <c r="R530" i="41"/>
  <c r="R531" i="41"/>
  <c r="R532" i="41"/>
  <c r="R533" i="41"/>
  <c r="R549" i="41"/>
  <c r="W549" i="41" s="1"/>
  <c r="AB549" i="41" s="1"/>
  <c r="R568" i="41"/>
  <c r="W568" i="41" s="1"/>
  <c r="AB568" i="41" s="1"/>
  <c r="N613" i="41"/>
  <c r="F571" i="41"/>
  <c r="J571" i="41"/>
  <c r="N571" i="41"/>
  <c r="R534" i="41"/>
  <c r="R535" i="41"/>
  <c r="R536" i="41"/>
  <c r="R537" i="41"/>
  <c r="R538" i="41"/>
  <c r="R539" i="41"/>
  <c r="R540" i="41"/>
  <c r="R541" i="41"/>
  <c r="R542" i="41"/>
  <c r="R543" i="41"/>
  <c r="R544" i="41"/>
  <c r="W544" i="41" s="1"/>
  <c r="AB544" i="41" s="1"/>
  <c r="R550" i="41"/>
  <c r="R551" i="41"/>
  <c r="R552" i="41"/>
  <c r="R569" i="41"/>
  <c r="W569" i="41" s="1"/>
  <c r="AB569" i="41" s="1"/>
  <c r="R599" i="41"/>
  <c r="W599" i="41" s="1"/>
  <c r="AB599" i="41" s="1"/>
  <c r="M640" i="41"/>
  <c r="R626" i="41"/>
  <c r="E613" i="41"/>
  <c r="R573" i="41"/>
  <c r="I613" i="41"/>
  <c r="M613" i="41"/>
  <c r="Q613" i="41"/>
  <c r="R574" i="41"/>
  <c r="R575" i="41"/>
  <c r="R576" i="41"/>
  <c r="R577" i="41"/>
  <c r="R583" i="41"/>
  <c r="R593" i="41"/>
  <c r="W593" i="41" s="1"/>
  <c r="AB593" i="41" s="1"/>
  <c r="I640" i="41"/>
  <c r="R623" i="41"/>
  <c r="R547" i="41"/>
  <c r="W547" i="41" s="1"/>
  <c r="AB547" i="41" s="1"/>
  <c r="R553" i="41"/>
  <c r="R554" i="41"/>
  <c r="R555" i="41"/>
  <c r="R556" i="41"/>
  <c r="R557" i="41"/>
  <c r="R558" i="41"/>
  <c r="R559" i="41"/>
  <c r="R560" i="41"/>
  <c r="R561" i="41"/>
  <c r="R562" i="41"/>
  <c r="W562" i="41" s="1"/>
  <c r="AB562" i="41" s="1"/>
  <c r="R566" i="41"/>
  <c r="W566" i="41" s="1"/>
  <c r="AB566" i="41" s="1"/>
  <c r="R570" i="41"/>
  <c r="U570" i="41" s="1"/>
  <c r="AD570" i="41" s="1"/>
  <c r="G613" i="41"/>
  <c r="K613" i="41"/>
  <c r="O613" i="41"/>
  <c r="R579" i="41"/>
  <c r="R580" i="41"/>
  <c r="R581" i="41"/>
  <c r="R585" i="41"/>
  <c r="R588" i="41"/>
  <c r="R589" i="41"/>
  <c r="R607" i="41"/>
  <c r="W607" i="41" s="1"/>
  <c r="AB607" i="41" s="1"/>
  <c r="Q640" i="41"/>
  <c r="R633" i="41"/>
  <c r="R634" i="41"/>
  <c r="R637" i="41"/>
  <c r="R548" i="41"/>
  <c r="W548" i="41" s="1"/>
  <c r="AB548" i="41" s="1"/>
  <c r="R563" i="41"/>
  <c r="W563" i="41" s="1"/>
  <c r="AB563" i="41" s="1"/>
  <c r="R567" i="41"/>
  <c r="W567" i="41" s="1"/>
  <c r="AB567" i="41" s="1"/>
  <c r="H613" i="41"/>
  <c r="L613" i="41"/>
  <c r="P613" i="41"/>
  <c r="R582" i="41"/>
  <c r="R586" i="41"/>
  <c r="R587" i="41"/>
  <c r="R590" i="41"/>
  <c r="R611" i="41"/>
  <c r="W611" i="41" s="1"/>
  <c r="AB611" i="41" s="1"/>
  <c r="E640" i="41"/>
  <c r="R615" i="41"/>
  <c r="R600" i="41"/>
  <c r="R601" i="41"/>
  <c r="R602" i="41"/>
  <c r="R603" i="41"/>
  <c r="R604" i="41"/>
  <c r="W604" i="41" s="1"/>
  <c r="AB604" i="41" s="1"/>
  <c r="R608" i="41"/>
  <c r="W608" i="41" s="1"/>
  <c r="AB608" i="41" s="1"/>
  <c r="R612" i="41"/>
  <c r="F640" i="41"/>
  <c r="J640" i="41"/>
  <c r="N640" i="41"/>
  <c r="R616" i="41"/>
  <c r="W616" i="41" s="1"/>
  <c r="AB616" i="41" s="1"/>
  <c r="R617" i="41"/>
  <c r="W617" i="41" s="1"/>
  <c r="AB617" i="41" s="1"/>
  <c r="R627" i="41"/>
  <c r="R628" i="41"/>
  <c r="R635" i="41"/>
  <c r="H710" i="41"/>
  <c r="R594" i="41"/>
  <c r="R605" i="41"/>
  <c r="W605" i="41" s="1"/>
  <c r="AB605" i="41" s="1"/>
  <c r="R609" i="41"/>
  <c r="W609" i="41" s="1"/>
  <c r="AB609" i="41" s="1"/>
  <c r="G640" i="41"/>
  <c r="K640" i="41"/>
  <c r="O640" i="41"/>
  <c r="R618" i="41"/>
  <c r="R624" i="41"/>
  <c r="R629" i="41"/>
  <c r="R630" i="41"/>
  <c r="R631" i="41"/>
  <c r="R636" i="41"/>
  <c r="L710" i="41"/>
  <c r="R591" i="41"/>
  <c r="R592" i="41"/>
  <c r="W592" i="41" s="1"/>
  <c r="AB592" i="41" s="1"/>
  <c r="R595" i="41"/>
  <c r="R596" i="41"/>
  <c r="R597" i="41"/>
  <c r="R598" i="41"/>
  <c r="W598" i="41" s="1"/>
  <c r="AB598" i="41" s="1"/>
  <c r="R606" i="41"/>
  <c r="W606" i="41" s="1"/>
  <c r="AB606" i="41" s="1"/>
  <c r="R610" i="41"/>
  <c r="W610" i="41" s="1"/>
  <c r="AB610" i="41" s="1"/>
  <c r="H640" i="41"/>
  <c r="L640" i="41"/>
  <c r="P640" i="41"/>
  <c r="R619" i="41"/>
  <c r="W619" i="41" s="1"/>
  <c r="AB619" i="41" s="1"/>
  <c r="R620" i="41"/>
  <c r="W620" i="41" s="1"/>
  <c r="AB620" i="41" s="1"/>
  <c r="R621" i="41"/>
  <c r="W621" i="41" s="1"/>
  <c r="AB621" i="41" s="1"/>
  <c r="R622" i="41"/>
  <c r="R625" i="41"/>
  <c r="R632" i="41"/>
  <c r="R638" i="41"/>
  <c r="P710" i="41"/>
  <c r="R639" i="41"/>
  <c r="G710" i="41"/>
  <c r="K710" i="41"/>
  <c r="O710" i="41"/>
  <c r="R719" i="41"/>
  <c r="E710" i="41"/>
  <c r="R642" i="41"/>
  <c r="I710" i="41"/>
  <c r="M710" i="41"/>
  <c r="Q710" i="41"/>
  <c r="R643" i="41"/>
  <c r="R644" i="41"/>
  <c r="R645" i="41"/>
  <c r="R646" i="41"/>
  <c r="R647" i="41"/>
  <c r="R648" i="41"/>
  <c r="R649" i="41"/>
  <c r="R650" i="41"/>
  <c r="R651" i="41"/>
  <c r="R652" i="41"/>
  <c r="R653" i="41"/>
  <c r="R654" i="41"/>
  <c r="R655" i="41"/>
  <c r="R656" i="41"/>
  <c r="R657" i="41"/>
  <c r="R658" i="41"/>
  <c r="R659" i="41"/>
  <c r="R660" i="41"/>
  <c r="R661" i="41"/>
  <c r="R662" i="41"/>
  <c r="R663" i="41"/>
  <c r="R664" i="41"/>
  <c r="F710" i="41"/>
  <c r="J710" i="41"/>
  <c r="N710" i="41"/>
  <c r="R715" i="41"/>
  <c r="R682" i="41"/>
  <c r="R683" i="41"/>
  <c r="R684" i="41"/>
  <c r="R685" i="41"/>
  <c r="R686" i="41"/>
  <c r="R687" i="41"/>
  <c r="R712" i="41"/>
  <c r="E723" i="41"/>
  <c r="R716" i="41"/>
  <c r="R720" i="41"/>
  <c r="R665" i="41"/>
  <c r="R666" i="41"/>
  <c r="R667" i="41"/>
  <c r="R668" i="41"/>
  <c r="R669" i="41"/>
  <c r="R670" i="41"/>
  <c r="R671" i="41"/>
  <c r="R672" i="41"/>
  <c r="R673" i="41"/>
  <c r="R674" i="41"/>
  <c r="R675" i="41"/>
  <c r="R676" i="41"/>
  <c r="R677" i="41"/>
  <c r="R678" i="41"/>
  <c r="R679" i="41"/>
  <c r="R680" i="41"/>
  <c r="R681" i="41"/>
  <c r="R713" i="41"/>
  <c r="R717" i="41"/>
  <c r="R721" i="41"/>
  <c r="R714" i="41"/>
  <c r="R718" i="41"/>
  <c r="R722" i="41"/>
  <c r="R688" i="41"/>
  <c r="R689" i="41"/>
  <c r="R690" i="41"/>
  <c r="R691" i="41"/>
  <c r="R692" i="41"/>
  <c r="R693" i="41"/>
  <c r="R694" i="41"/>
  <c r="R695" i="41"/>
  <c r="R696" i="41"/>
  <c r="R697" i="41"/>
  <c r="R698" i="41"/>
  <c r="R699" i="41"/>
  <c r="R700" i="41"/>
  <c r="R701" i="41"/>
  <c r="R702" i="41"/>
  <c r="Q723" i="41"/>
  <c r="I723" i="41"/>
  <c r="R703" i="41"/>
  <c r="R704" i="41"/>
  <c r="M723" i="41"/>
  <c r="F723" i="41"/>
  <c r="J723" i="41"/>
  <c r="N723" i="41"/>
  <c r="R705" i="41"/>
  <c r="R706" i="41"/>
  <c r="R707" i="41"/>
  <c r="R708" i="41"/>
  <c r="R709" i="41"/>
  <c r="G723" i="41"/>
  <c r="K723" i="41"/>
  <c r="O723" i="41"/>
  <c r="H723" i="41"/>
  <c r="L723" i="41"/>
  <c r="P723" i="41"/>
  <c r="AD257" i="41"/>
  <c r="AD261" i="41"/>
  <c r="AD265" i="41"/>
  <c r="AD269" i="41"/>
  <c r="AD273" i="41"/>
  <c r="T258" i="41"/>
  <c r="T262" i="41"/>
  <c r="T266" i="41"/>
  <c r="T270" i="41"/>
  <c r="T274" i="41"/>
  <c r="AC424" i="41" l="1"/>
  <c r="AC391" i="41"/>
  <c r="AD245" i="41"/>
  <c r="Q98" i="41"/>
  <c r="U471" i="41"/>
  <c r="AC428" i="41"/>
  <c r="AC395" i="41"/>
  <c r="Q30" i="41"/>
  <c r="J98" i="41"/>
  <c r="J121" i="41" s="1"/>
  <c r="F98" i="41"/>
  <c r="Y14" i="41"/>
  <c r="Z14" i="41"/>
  <c r="W91" i="41"/>
  <c r="W87" i="41"/>
  <c r="T79" i="41"/>
  <c r="T110" i="41"/>
  <c r="T106" i="41"/>
  <c r="T102" i="41"/>
  <c r="AD47" i="41"/>
  <c r="AB41" i="41"/>
  <c r="Y11" i="41"/>
  <c r="AD50" i="41"/>
  <c r="V336" i="41"/>
  <c r="AC336" i="41"/>
  <c r="V328" i="41"/>
  <c r="AC328" i="41"/>
  <c r="V218" i="41"/>
  <c r="AC218" i="41"/>
  <c r="W201" i="41"/>
  <c r="AB201" i="41"/>
  <c r="AB203" i="41"/>
  <c r="W203" i="41"/>
  <c r="AD140" i="41"/>
  <c r="T140" i="41"/>
  <c r="AD132" i="41"/>
  <c r="T132" i="41"/>
  <c r="AD124" i="41"/>
  <c r="T124" i="41"/>
  <c r="P98" i="41"/>
  <c r="P121" i="41" s="1"/>
  <c r="M98" i="41"/>
  <c r="M121" i="41" s="1"/>
  <c r="Q121" i="41"/>
  <c r="I121" i="41"/>
  <c r="N30" i="41"/>
  <c r="F30" i="41"/>
  <c r="O98" i="41"/>
  <c r="J30" i="41"/>
  <c r="J32" i="41" s="1"/>
  <c r="K98" i="41"/>
  <c r="E477" i="41"/>
  <c r="K121" i="41"/>
  <c r="G98" i="41"/>
  <c r="G121" i="41" s="1"/>
  <c r="N98" i="41"/>
  <c r="N121" i="41" s="1"/>
  <c r="G477" i="41"/>
  <c r="Z734" i="42"/>
  <c r="Z736" i="42" s="1"/>
  <c r="I477" i="41"/>
  <c r="I725" i="41" s="1"/>
  <c r="L477" i="41"/>
  <c r="L725" i="41" s="1"/>
  <c r="AC386" i="41"/>
  <c r="AC382" i="41"/>
  <c r="AC378" i="41"/>
  <c r="AC374" i="41"/>
  <c r="AC370" i="41"/>
  <c r="W466" i="41"/>
  <c r="AB312" i="41"/>
  <c r="AC225" i="41"/>
  <c r="AC350" i="41"/>
  <c r="AB310" i="41"/>
  <c r="AB279" i="41"/>
  <c r="T249" i="41"/>
  <c r="AC362" i="41"/>
  <c r="AC358" i="41"/>
  <c r="AC354" i="41"/>
  <c r="W308" i="41"/>
  <c r="W301" i="41"/>
  <c r="T294" i="41"/>
  <c r="T290" i="41"/>
  <c r="T286" i="41"/>
  <c r="AC317" i="41"/>
  <c r="AB313" i="41"/>
  <c r="AD162" i="41"/>
  <c r="AD158" i="41"/>
  <c r="AD154" i="41"/>
  <c r="V231" i="41"/>
  <c r="AB208" i="41"/>
  <c r="AD185" i="41"/>
  <c r="T175" i="41"/>
  <c r="T171" i="41"/>
  <c r="AD71" i="41"/>
  <c r="AD67" i="41"/>
  <c r="E98" i="41"/>
  <c r="E121" i="41" s="1"/>
  <c r="Z13" i="41"/>
  <c r="AD77" i="41"/>
  <c r="AD52" i="41"/>
  <c r="L32" i="41"/>
  <c r="I30" i="41"/>
  <c r="H477" i="41"/>
  <c r="K477" i="41"/>
  <c r="H98" i="41"/>
  <c r="H121" i="41" s="1"/>
  <c r="H405" i="41" s="1"/>
  <c r="F725" i="41"/>
  <c r="P725" i="41"/>
  <c r="K725" i="41"/>
  <c r="J725" i="41"/>
  <c r="E30" i="41"/>
  <c r="E32" i="41" s="1"/>
  <c r="E405" i="41" s="1"/>
  <c r="P405" i="41"/>
  <c r="F32" i="41"/>
  <c r="O30" i="41"/>
  <c r="O32" i="41" s="1"/>
  <c r="G725" i="41"/>
  <c r="L405" i="41"/>
  <c r="O121" i="41"/>
  <c r="F121" i="41"/>
  <c r="K30" i="41"/>
  <c r="Q32" i="41"/>
  <c r="H725" i="41"/>
  <c r="M725" i="41"/>
  <c r="Q725" i="41"/>
  <c r="N32" i="41"/>
  <c r="N405" i="41" s="1"/>
  <c r="G30" i="41"/>
  <c r="G32" i="41" s="1"/>
  <c r="G405" i="41" s="1"/>
  <c r="M32" i="41"/>
  <c r="M405" i="41" s="1"/>
  <c r="O725" i="41"/>
  <c r="N725" i="41"/>
  <c r="E725" i="41"/>
  <c r="K32" i="41"/>
  <c r="I32" i="41"/>
  <c r="I405" i="41" s="1"/>
  <c r="AC709" i="41"/>
  <c r="V709" i="41"/>
  <c r="AC708" i="41"/>
  <c r="V708" i="41"/>
  <c r="AC707" i="41"/>
  <c r="V707" i="41"/>
  <c r="AC706" i="41"/>
  <c r="V706" i="41"/>
  <c r="AC705" i="41"/>
  <c r="V705" i="41"/>
  <c r="AC704" i="41"/>
  <c r="V704" i="41"/>
  <c r="AC703" i="41"/>
  <c r="V703" i="41"/>
  <c r="AC702" i="41"/>
  <c r="V702" i="41"/>
  <c r="AC701" i="41"/>
  <c r="V701" i="41"/>
  <c r="AC700" i="41"/>
  <c r="V700" i="41"/>
  <c r="AC699" i="41"/>
  <c r="V699" i="41"/>
  <c r="AC698" i="41"/>
  <c r="V698" i="41"/>
  <c r="AC697" i="41"/>
  <c r="V697" i="41"/>
  <c r="AC696" i="41"/>
  <c r="V696" i="41"/>
  <c r="AC695" i="41"/>
  <c r="V695" i="41"/>
  <c r="AC694" i="41"/>
  <c r="V694" i="41"/>
  <c r="AC693" i="41"/>
  <c r="V693" i="41"/>
  <c r="AC692" i="41"/>
  <c r="V692" i="41"/>
  <c r="AC691" i="41"/>
  <c r="V691" i="41"/>
  <c r="AC690" i="41"/>
  <c r="V690" i="41"/>
  <c r="AC689" i="41"/>
  <c r="V689" i="41"/>
  <c r="AC688" i="41"/>
  <c r="V688" i="41"/>
  <c r="AC722" i="41"/>
  <c r="V722" i="41"/>
  <c r="AC718" i="41"/>
  <c r="V718" i="41"/>
  <c r="AC714" i="41"/>
  <c r="V714" i="41"/>
  <c r="AC721" i="41"/>
  <c r="V721" i="41"/>
  <c r="AC717" i="41"/>
  <c r="V717" i="41"/>
  <c r="AC713" i="41"/>
  <c r="V713" i="41"/>
  <c r="AC681" i="41"/>
  <c r="V681" i="41"/>
  <c r="AC680" i="41"/>
  <c r="V680" i="41"/>
  <c r="AC679" i="41"/>
  <c r="V679" i="41"/>
  <c r="AC678" i="41"/>
  <c r="V678" i="41"/>
  <c r="AC677" i="41"/>
  <c r="V677" i="41"/>
  <c r="AC676" i="41"/>
  <c r="V676" i="41"/>
  <c r="AC675" i="41"/>
  <c r="V675" i="41"/>
  <c r="AC674" i="41"/>
  <c r="V674" i="41"/>
  <c r="AC673" i="41"/>
  <c r="V673" i="41"/>
  <c r="AC672" i="41"/>
  <c r="V672" i="41"/>
  <c r="AC671" i="41"/>
  <c r="V671" i="41"/>
  <c r="AC670" i="41"/>
  <c r="V670" i="41"/>
  <c r="AC669" i="41"/>
  <c r="V669" i="41"/>
  <c r="AC668" i="41"/>
  <c r="V668" i="41"/>
  <c r="AC667" i="41"/>
  <c r="V667" i="41"/>
  <c r="AC666" i="41"/>
  <c r="V666" i="41"/>
  <c r="AC665" i="41"/>
  <c r="V665" i="41"/>
  <c r="AC720" i="41"/>
  <c r="V720" i="41"/>
  <c r="AC716" i="41"/>
  <c r="V716" i="41"/>
  <c r="AC712" i="41"/>
  <c r="V712" i="41"/>
  <c r="R723" i="41"/>
  <c r="AC687" i="41"/>
  <c r="V687" i="41"/>
  <c r="AC686" i="41"/>
  <c r="V686" i="41"/>
  <c r="AC685" i="41"/>
  <c r="V685" i="41"/>
  <c r="AC684" i="41"/>
  <c r="V684" i="41"/>
  <c r="AC683" i="41"/>
  <c r="V683" i="41"/>
  <c r="AC682" i="41"/>
  <c r="V682" i="41"/>
  <c r="AC715" i="41"/>
  <c r="V715" i="41"/>
  <c r="AC664" i="41"/>
  <c r="V664" i="41"/>
  <c r="AC663" i="41"/>
  <c r="V663" i="41"/>
  <c r="AC662" i="41"/>
  <c r="V662" i="41"/>
  <c r="AC661" i="41"/>
  <c r="V661" i="41"/>
  <c r="V660" i="41"/>
  <c r="AC660" i="41"/>
  <c r="V659" i="41"/>
  <c r="AC659" i="41"/>
  <c r="V658" i="41"/>
  <c r="AC658" i="41"/>
  <c r="V657" i="41"/>
  <c r="AC657" i="41"/>
  <c r="V656" i="41"/>
  <c r="AC656" i="41"/>
  <c r="V655" i="41"/>
  <c r="AC655" i="41"/>
  <c r="V654" i="41"/>
  <c r="AC654" i="41"/>
  <c r="V653" i="41"/>
  <c r="AC653" i="41"/>
  <c r="V652" i="41"/>
  <c r="AC652" i="41"/>
  <c r="V651" i="41"/>
  <c r="AC651" i="41"/>
  <c r="V650" i="41"/>
  <c r="AC650" i="41"/>
  <c r="V649" i="41"/>
  <c r="AC649" i="41"/>
  <c r="V648" i="41"/>
  <c r="AC648" i="41"/>
  <c r="V647" i="41"/>
  <c r="AC647" i="41"/>
  <c r="V646" i="41"/>
  <c r="AC646" i="41"/>
  <c r="V645" i="41"/>
  <c r="AC645" i="41"/>
  <c r="V644" i="41"/>
  <c r="AC644" i="41"/>
  <c r="V643" i="41"/>
  <c r="AC643" i="41"/>
  <c r="R710" i="41"/>
  <c r="V642" i="41"/>
  <c r="AC642" i="41"/>
  <c r="AC719" i="41"/>
  <c r="V719" i="41"/>
  <c r="Y639" i="41"/>
  <c r="W639" i="41"/>
  <c r="Y638" i="41"/>
  <c r="W638" i="41"/>
  <c r="AB632" i="41"/>
  <c r="W632" i="41"/>
  <c r="AB625" i="41"/>
  <c r="W625" i="41"/>
  <c r="Z622" i="41"/>
  <c r="Y622" i="41"/>
  <c r="W622" i="41"/>
  <c r="AD597" i="41"/>
  <c r="U597" i="41"/>
  <c r="AD596" i="41"/>
  <c r="U596" i="41"/>
  <c r="AD595" i="41"/>
  <c r="U595" i="41"/>
  <c r="U591" i="41"/>
  <c r="AD591" i="41"/>
  <c r="Z636" i="41"/>
  <c r="W636" i="41"/>
  <c r="AB631" i="41"/>
  <c r="W631" i="41"/>
  <c r="Z630" i="41"/>
  <c r="W630" i="41"/>
  <c r="Z629" i="41"/>
  <c r="W629" i="41"/>
  <c r="AD624" i="41"/>
  <c r="U624" i="41"/>
  <c r="Z618" i="41"/>
  <c r="Y618" i="41"/>
  <c r="W618" i="41"/>
  <c r="AD594" i="41"/>
  <c r="U594" i="41"/>
  <c r="U635" i="41"/>
  <c r="AD635" i="41"/>
  <c r="W628" i="41"/>
  <c r="AB628" i="41"/>
  <c r="W627" i="41"/>
  <c r="Z627" i="41"/>
  <c r="W612" i="41"/>
  <c r="Z612" i="41"/>
  <c r="Y612" i="41"/>
  <c r="U603" i="41"/>
  <c r="AD603" i="41"/>
  <c r="U602" i="41"/>
  <c r="AD602" i="41"/>
  <c r="U601" i="41"/>
  <c r="AD601" i="41"/>
  <c r="U600" i="41"/>
  <c r="AD600" i="41"/>
  <c r="W615" i="41"/>
  <c r="AB615" i="41" s="1"/>
  <c r="R640" i="41"/>
  <c r="AD590" i="41"/>
  <c r="U590" i="41"/>
  <c r="U587" i="41"/>
  <c r="AD587" i="41"/>
  <c r="AD586" i="41"/>
  <c r="U586" i="41"/>
  <c r="Z582" i="41"/>
  <c r="Y582" i="41"/>
  <c r="W582" i="41"/>
  <c r="Y637" i="41"/>
  <c r="W637" i="41"/>
  <c r="AB634" i="41"/>
  <c r="W634" i="41"/>
  <c r="Z633" i="41"/>
  <c r="W633" i="41"/>
  <c r="U589" i="41"/>
  <c r="AD589" i="41"/>
  <c r="U588" i="41"/>
  <c r="AD588" i="41"/>
  <c r="Z585" i="41"/>
  <c r="W585" i="41"/>
  <c r="Y585" i="41"/>
  <c r="Z581" i="41"/>
  <c r="W581" i="41"/>
  <c r="Y581" i="41"/>
  <c r="U580" i="41"/>
  <c r="AD580" i="41"/>
  <c r="U579" i="41"/>
  <c r="AD579" i="41"/>
  <c r="AD561" i="41"/>
  <c r="U561" i="41"/>
  <c r="AD560" i="41"/>
  <c r="U560" i="41"/>
  <c r="AD559" i="41"/>
  <c r="U559" i="41"/>
  <c r="AD558" i="41"/>
  <c r="U558" i="41"/>
  <c r="AD557" i="41"/>
  <c r="U557" i="41"/>
  <c r="AD556" i="41"/>
  <c r="U556" i="41"/>
  <c r="AD555" i="41"/>
  <c r="U555" i="41"/>
  <c r="AD554" i="41"/>
  <c r="U554" i="41"/>
  <c r="AD553" i="41"/>
  <c r="U553" i="41"/>
  <c r="AB623" i="41"/>
  <c r="W623" i="41"/>
  <c r="Y583" i="41"/>
  <c r="W583" i="41"/>
  <c r="Z583" i="41"/>
  <c r="AB577" i="41"/>
  <c r="W577" i="41"/>
  <c r="AB576" i="41"/>
  <c r="W576" i="41"/>
  <c r="AB575" i="41"/>
  <c r="W575" i="41"/>
  <c r="AB574" i="41"/>
  <c r="W574" i="41"/>
  <c r="R613" i="41"/>
  <c r="AD573" i="41"/>
  <c r="U573" i="41"/>
  <c r="AB626" i="41"/>
  <c r="W626" i="41"/>
  <c r="W552" i="41"/>
  <c r="AB552" i="41"/>
  <c r="U551" i="41"/>
  <c r="AD551" i="41"/>
  <c r="U550" i="41"/>
  <c r="AD550" i="41"/>
  <c r="AD543" i="41"/>
  <c r="U543" i="41"/>
  <c r="AD542" i="41"/>
  <c r="U542" i="41"/>
  <c r="AD541" i="41"/>
  <c r="U541" i="41"/>
  <c r="AD540" i="41"/>
  <c r="U540" i="41"/>
  <c r="AD539" i="41"/>
  <c r="U539" i="41"/>
  <c r="AD538" i="41"/>
  <c r="U538" i="41"/>
  <c r="AD537" i="41"/>
  <c r="U537" i="41"/>
  <c r="AD536" i="41"/>
  <c r="U536" i="41"/>
  <c r="AD535" i="41"/>
  <c r="U535" i="41"/>
  <c r="AD534" i="41"/>
  <c r="U534" i="41"/>
  <c r="W533" i="41"/>
  <c r="AB533" i="41"/>
  <c r="U532" i="41"/>
  <c r="AD532" i="41"/>
  <c r="U531" i="41"/>
  <c r="AD531" i="41"/>
  <c r="U530" i="41"/>
  <c r="AD530" i="41"/>
  <c r="U529" i="41"/>
  <c r="AD529" i="41"/>
  <c r="U528" i="41"/>
  <c r="AD528" i="41"/>
  <c r="U527" i="41"/>
  <c r="AD527" i="41"/>
  <c r="U526" i="41"/>
  <c r="AD526" i="41"/>
  <c r="U525" i="41"/>
  <c r="AD525" i="41"/>
  <c r="U524" i="41"/>
  <c r="AD524" i="41"/>
  <c r="U523" i="41"/>
  <c r="AD523" i="41"/>
  <c r="U522" i="41"/>
  <c r="AD522" i="41"/>
  <c r="U521" i="41"/>
  <c r="AD521" i="41"/>
  <c r="U520" i="41"/>
  <c r="AD520" i="41"/>
  <c r="U519" i="41"/>
  <c r="AD519" i="41"/>
  <c r="R571" i="41"/>
  <c r="V518" i="41"/>
  <c r="AC518" i="41"/>
  <c r="U517" i="41"/>
  <c r="AD517" i="41"/>
  <c r="U516" i="41"/>
  <c r="AD516" i="41"/>
  <c r="U515" i="41"/>
  <c r="AD515" i="41"/>
  <c r="U514" i="41"/>
  <c r="AD514" i="41"/>
  <c r="U513" i="41"/>
  <c r="AD513" i="41"/>
  <c r="U512" i="41"/>
  <c r="AD512" i="41"/>
  <c r="U511" i="41"/>
  <c r="AD511" i="41"/>
  <c r="U510" i="41"/>
  <c r="AD510" i="41"/>
  <c r="W578" i="41"/>
  <c r="Y578" i="41"/>
  <c r="Z578" i="41"/>
  <c r="U509" i="41"/>
  <c r="AD509" i="41"/>
  <c r="AD508" i="41"/>
  <c r="U508" i="41"/>
  <c r="AD507" i="41"/>
  <c r="U507" i="41"/>
  <c r="AD506" i="41"/>
  <c r="U506" i="41"/>
  <c r="AD505" i="41"/>
  <c r="U505" i="41"/>
  <c r="AD504" i="41"/>
  <c r="U504" i="41"/>
  <c r="AD503" i="41"/>
  <c r="U503" i="41"/>
  <c r="AD502" i="41"/>
  <c r="U502" i="41"/>
  <c r="AD501" i="41"/>
  <c r="U501" i="41"/>
  <c r="AD500" i="41"/>
  <c r="U500" i="41"/>
  <c r="AD499" i="41"/>
  <c r="U499" i="41"/>
  <c r="AD498" i="41"/>
  <c r="U498" i="41"/>
  <c r="AD497" i="41"/>
  <c r="U497" i="41"/>
  <c r="AD496" i="41"/>
  <c r="U496" i="41"/>
  <c r="AD495" i="41"/>
  <c r="U495" i="41"/>
  <c r="AD494" i="41"/>
  <c r="U494" i="41"/>
  <c r="AD493" i="41"/>
  <c r="U493" i="41"/>
  <c r="AD492" i="41"/>
  <c r="U492" i="41"/>
  <c r="AD491" i="41"/>
  <c r="U491" i="41"/>
  <c r="AD490" i="41"/>
  <c r="U490" i="41"/>
  <c r="AD489" i="41"/>
  <c r="U489" i="41"/>
  <c r="AD488" i="41"/>
  <c r="U488" i="41"/>
  <c r="AD487" i="41"/>
  <c r="U487" i="41"/>
  <c r="AD486" i="41"/>
  <c r="U486" i="41"/>
  <c r="AD485" i="41"/>
  <c r="U485" i="41"/>
  <c r="AD484" i="41"/>
  <c r="U484" i="41"/>
  <c r="AD483" i="41"/>
  <c r="U483" i="41"/>
  <c r="AD482" i="41"/>
  <c r="U482" i="41"/>
  <c r="AD481" i="41"/>
  <c r="U481" i="41"/>
  <c r="U480" i="41"/>
  <c r="AD480" i="41"/>
  <c r="U479" i="41"/>
  <c r="AD479" i="41"/>
  <c r="U474" i="41"/>
  <c r="AD474" i="41"/>
  <c r="U473" i="41"/>
  <c r="AD473" i="41"/>
  <c r="U472" i="41"/>
  <c r="AD472" i="41"/>
  <c r="W584" i="41"/>
  <c r="Y584" i="41"/>
  <c r="Z584" i="41"/>
  <c r="W464" i="41"/>
  <c r="AB464" i="41"/>
  <c r="AB463" i="41"/>
  <c r="W463" i="41"/>
  <c r="AB462" i="41"/>
  <c r="W462" i="41"/>
  <c r="AB461" i="41"/>
  <c r="W461" i="41"/>
  <c r="AB460" i="41"/>
  <c r="W460" i="41"/>
  <c r="AB459" i="41"/>
  <c r="W459" i="41"/>
  <c r="AB458" i="41"/>
  <c r="W458" i="41"/>
  <c r="R467" i="41"/>
  <c r="AB457" i="41"/>
  <c r="W457" i="41"/>
  <c r="AD455" i="41"/>
  <c r="U455" i="41"/>
  <c r="AD454" i="41"/>
  <c r="U454" i="41"/>
  <c r="AD453" i="41"/>
  <c r="U453" i="41"/>
  <c r="AD452" i="41"/>
  <c r="U452" i="41"/>
  <c r="AD451" i="41"/>
  <c r="U451" i="41"/>
  <c r="AD450" i="41"/>
  <c r="U450" i="41"/>
  <c r="AD449" i="41"/>
  <c r="U449" i="41"/>
  <c r="AD448" i="41"/>
  <c r="U448" i="41"/>
  <c r="AD447" i="41"/>
  <c r="U447" i="41"/>
  <c r="AD446" i="41"/>
  <c r="U446" i="41"/>
  <c r="AD445" i="41"/>
  <c r="U445" i="41"/>
  <c r="AD444" i="41"/>
  <c r="U444" i="41"/>
  <c r="AD443" i="41"/>
  <c r="U443" i="41"/>
  <c r="AD442" i="41"/>
  <c r="U442" i="41"/>
  <c r="AD441" i="41"/>
  <c r="U441" i="41"/>
  <c r="AC439" i="41"/>
  <c r="V439" i="41"/>
  <c r="AC438" i="41"/>
  <c r="V438" i="41"/>
  <c r="AC414" i="41"/>
  <c r="V414" i="41"/>
  <c r="AC413" i="41"/>
  <c r="V413" i="41"/>
  <c r="AC412" i="41"/>
  <c r="V412" i="41"/>
  <c r="AC411" i="41"/>
  <c r="V411" i="41"/>
  <c r="AC410" i="41"/>
  <c r="V410" i="41"/>
  <c r="R415" i="41"/>
  <c r="AC408" i="41"/>
  <c r="V408" i="41"/>
  <c r="R403" i="41"/>
  <c r="AC402" i="41"/>
  <c r="V402" i="41"/>
  <c r="R387" i="41"/>
  <c r="AC366" i="41"/>
  <c r="V366" i="41"/>
  <c r="U469" i="41"/>
  <c r="AD469" i="41"/>
  <c r="R475" i="41"/>
  <c r="AC417" i="41"/>
  <c r="V417" i="41"/>
  <c r="R436" i="41"/>
  <c r="AC390" i="41"/>
  <c r="V390" i="41"/>
  <c r="R400" i="41"/>
  <c r="R314" i="41"/>
  <c r="AD234" i="41"/>
  <c r="T234" i="41"/>
  <c r="R364" i="41"/>
  <c r="AC348" i="41"/>
  <c r="V348" i="41"/>
  <c r="R341" i="41"/>
  <c r="AC325" i="41"/>
  <c r="V325" i="41"/>
  <c r="AC343" i="41"/>
  <c r="V343" i="41"/>
  <c r="R346" i="41"/>
  <c r="AC316" i="41"/>
  <c r="V316" i="41"/>
  <c r="R320" i="41"/>
  <c r="R228" i="41"/>
  <c r="AC210" i="41"/>
  <c r="V210" i="41"/>
  <c r="AD150" i="41"/>
  <c r="T150" i="41"/>
  <c r="R166" i="41"/>
  <c r="V230" i="41"/>
  <c r="R232" i="41"/>
  <c r="AC230" i="41"/>
  <c r="T168" i="41"/>
  <c r="R178" i="41"/>
  <c r="AD168" i="41"/>
  <c r="T123" i="41"/>
  <c r="R148" i="41"/>
  <c r="AD123" i="41"/>
  <c r="R80" i="41"/>
  <c r="AD63" i="41"/>
  <c r="T63" i="41"/>
  <c r="R44" i="41"/>
  <c r="AB37" i="41"/>
  <c r="W37" i="41"/>
  <c r="R119" i="41"/>
  <c r="T100" i="41"/>
  <c r="AD100" i="41"/>
  <c r="T59" i="41"/>
  <c r="R61" i="41"/>
  <c r="AD59" i="41"/>
  <c r="W18" i="41"/>
  <c r="R24" i="41"/>
  <c r="R30" i="41" s="1"/>
  <c r="Z18" i="41"/>
  <c r="Y18" i="41"/>
  <c r="T82" i="41"/>
  <c r="R94" i="41"/>
  <c r="AD46" i="41"/>
  <c r="T46" i="41"/>
  <c r="R57" i="41"/>
  <c r="Y10" i="41"/>
  <c r="W10" i="41"/>
  <c r="R16" i="41"/>
  <c r="Z10" i="41"/>
  <c r="Q405" i="41" l="1"/>
  <c r="K405" i="41"/>
  <c r="AC728" i="41"/>
  <c r="R98" i="41"/>
  <c r="R121" i="41" s="1"/>
  <c r="O405" i="41"/>
  <c r="F405" i="41"/>
  <c r="F728" i="41" s="1"/>
  <c r="R477" i="41"/>
  <c r="T728" i="41"/>
  <c r="AB728" i="41"/>
  <c r="J405" i="41"/>
  <c r="J728" i="41" s="1"/>
  <c r="Z30" i="41"/>
  <c r="Y30" i="41"/>
  <c r="Y728" i="41" s="1"/>
  <c r="W30" i="41"/>
  <c r="W728" i="41" s="1"/>
  <c r="AD728" i="41"/>
  <c r="AB731" i="41" s="1"/>
  <c r="N728" i="41"/>
  <c r="H728" i="41"/>
  <c r="I728" i="41"/>
  <c r="Z728" i="41"/>
  <c r="U728" i="41"/>
  <c r="O728" i="41"/>
  <c r="K728" i="41"/>
  <c r="R32" i="41"/>
  <c r="R405" i="41" s="1"/>
  <c r="V728" i="41"/>
  <c r="R725" i="41"/>
  <c r="Q728" i="41"/>
  <c r="G728" i="41"/>
  <c r="P728" i="41"/>
  <c r="E728" i="41"/>
  <c r="M728" i="41"/>
  <c r="L728" i="41"/>
  <c r="R728" i="41" l="1"/>
  <c r="U729" i="41"/>
  <c r="AB733" i="41" s="1"/>
  <c r="AC729" i="41"/>
  <c r="Y731" i="41" s="1"/>
  <c r="Y733" i="41" s="1"/>
  <c r="Z731" i="41" l="1"/>
  <c r="Z733" i="41" s="1"/>
  <c r="AA719" i="40"/>
  <c r="AD447" i="40"/>
  <c r="R267" i="40"/>
  <c r="AD267" i="40" s="1"/>
  <c r="R266" i="40"/>
  <c r="R265" i="40"/>
  <c r="AD265" i="40" s="1"/>
  <c r="R264" i="40"/>
  <c r="AD264" i="40" s="1"/>
  <c r="R263" i="40"/>
  <c r="AD263" i="40" s="1"/>
  <c r="R262" i="40"/>
  <c r="R261" i="40"/>
  <c r="AD261" i="40" s="1"/>
  <c r="R260" i="40"/>
  <c r="AD260" i="40" s="1"/>
  <c r="R259" i="40"/>
  <c r="AD259" i="40" s="1"/>
  <c r="R258" i="40"/>
  <c r="R257" i="40"/>
  <c r="AD257" i="40" s="1"/>
  <c r="R256" i="40"/>
  <c r="AD256" i="40" s="1"/>
  <c r="R255" i="40"/>
  <c r="AD255" i="40" s="1"/>
  <c r="R254" i="40"/>
  <c r="R253" i="40"/>
  <c r="AD253" i="40" s="1"/>
  <c r="R252" i="40"/>
  <c r="AD252" i="40" s="1"/>
  <c r="R251" i="40"/>
  <c r="AD251" i="40" s="1"/>
  <c r="R250" i="40"/>
  <c r="R249" i="40"/>
  <c r="AD249" i="40" s="1"/>
  <c r="R248" i="40"/>
  <c r="AD248" i="40" s="1"/>
  <c r="R247" i="40"/>
  <c r="AD247" i="40" s="1"/>
  <c r="R246" i="40"/>
  <c r="R35" i="40"/>
  <c r="R293" i="40"/>
  <c r="R289" i="40"/>
  <c r="R415" i="40"/>
  <c r="R411" i="40"/>
  <c r="K427" i="40"/>
  <c r="K406" i="40"/>
  <c r="L394" i="40"/>
  <c r="G394" i="40"/>
  <c r="R390" i="40"/>
  <c r="R389" i="40"/>
  <c r="R388" i="40"/>
  <c r="R387" i="40"/>
  <c r="R386" i="40"/>
  <c r="R385" i="40"/>
  <c r="R384" i="40"/>
  <c r="R383" i="40"/>
  <c r="R382" i="40"/>
  <c r="P391" i="40"/>
  <c r="J391" i="40"/>
  <c r="O378" i="40"/>
  <c r="K378" i="40"/>
  <c r="G378" i="40"/>
  <c r="R354" i="40"/>
  <c r="R353" i="40"/>
  <c r="R352" i="40"/>
  <c r="R351" i="40"/>
  <c r="R350" i="40"/>
  <c r="R349" i="40"/>
  <c r="R348" i="40"/>
  <c r="R347" i="40"/>
  <c r="R346" i="40"/>
  <c r="R345" i="40"/>
  <c r="R344" i="40"/>
  <c r="R343" i="40"/>
  <c r="R342" i="40"/>
  <c r="R341" i="40"/>
  <c r="R340" i="40"/>
  <c r="Q355" i="40"/>
  <c r="M355" i="40"/>
  <c r="I355" i="40"/>
  <c r="O337" i="40"/>
  <c r="K337" i="40"/>
  <c r="G337" i="40"/>
  <c r="R331" i="40"/>
  <c r="R330" i="40"/>
  <c r="R329" i="40"/>
  <c r="R328" i="40"/>
  <c r="R327" i="40"/>
  <c r="R326" i="40"/>
  <c r="R325" i="40"/>
  <c r="R324" i="40"/>
  <c r="R323" i="40"/>
  <c r="R322" i="40"/>
  <c r="R321" i="40"/>
  <c r="R320" i="40"/>
  <c r="R319" i="40"/>
  <c r="R318" i="40"/>
  <c r="R317" i="40"/>
  <c r="Q332" i="40"/>
  <c r="M332" i="40"/>
  <c r="I332" i="40"/>
  <c r="R314" i="40"/>
  <c r="R313" i="40"/>
  <c r="O311" i="40"/>
  <c r="K311" i="40"/>
  <c r="G311" i="40"/>
  <c r="R300" i="40"/>
  <c r="R299" i="40"/>
  <c r="R298" i="40"/>
  <c r="R297" i="40"/>
  <c r="R296" i="40"/>
  <c r="R292" i="40"/>
  <c r="R288" i="40"/>
  <c r="R287" i="40"/>
  <c r="R286" i="40"/>
  <c r="R285" i="40"/>
  <c r="R284" i="40"/>
  <c r="R283" i="40"/>
  <c r="R282" i="40"/>
  <c r="R281" i="40"/>
  <c r="R280" i="40"/>
  <c r="R279" i="40"/>
  <c r="K394" i="40"/>
  <c r="N391" i="40"/>
  <c r="P355" i="40"/>
  <c r="N337" i="40"/>
  <c r="L332" i="40"/>
  <c r="J311" i="40"/>
  <c r="R290" i="40"/>
  <c r="R275" i="40"/>
  <c r="W275" i="40" s="1"/>
  <c r="AB275" i="40" s="1"/>
  <c r="R271" i="40"/>
  <c r="R245" i="40"/>
  <c r="R241" i="40"/>
  <c r="R237" i="40"/>
  <c r="R236" i="40"/>
  <c r="R235" i="40"/>
  <c r="R234" i="40"/>
  <c r="R233" i="40"/>
  <c r="R232" i="40"/>
  <c r="R231" i="40"/>
  <c r="R227" i="40"/>
  <c r="R226" i="40"/>
  <c r="Q305" i="40"/>
  <c r="M305" i="40"/>
  <c r="I305" i="40"/>
  <c r="O223" i="40"/>
  <c r="K223" i="40"/>
  <c r="G223" i="40"/>
  <c r="R218" i="40"/>
  <c r="R217" i="40"/>
  <c r="R216" i="40"/>
  <c r="R215" i="40"/>
  <c r="R214" i="40"/>
  <c r="R213" i="40"/>
  <c r="R212" i="40"/>
  <c r="R211" i="40"/>
  <c r="R412" i="40"/>
  <c r="J406" i="40"/>
  <c r="F394" i="40"/>
  <c r="I391" i="40"/>
  <c r="N378" i="40"/>
  <c r="L355" i="40"/>
  <c r="J337" i="40"/>
  <c r="H332" i="40"/>
  <c r="F311" i="40"/>
  <c r="R304" i="40"/>
  <c r="R278" i="40"/>
  <c r="R277" i="40"/>
  <c r="R274" i="40"/>
  <c r="R270" i="40"/>
  <c r="R269" i="40"/>
  <c r="R268" i="40"/>
  <c r="R244" i="40"/>
  <c r="R240" i="40"/>
  <c r="R230" i="40"/>
  <c r="P305" i="40"/>
  <c r="L305" i="40"/>
  <c r="H305" i="40"/>
  <c r="N223" i="40"/>
  <c r="J223" i="40"/>
  <c r="F223" i="40"/>
  <c r="P219" i="40"/>
  <c r="L219" i="40"/>
  <c r="H219" i="40"/>
  <c r="R199" i="40"/>
  <c r="R190" i="40"/>
  <c r="W190" i="40" s="1"/>
  <c r="AB190" i="40" s="1"/>
  <c r="R416" i="40"/>
  <c r="J378" i="40"/>
  <c r="H355" i="40"/>
  <c r="F337" i="40"/>
  <c r="R295" i="40"/>
  <c r="R276" i="40"/>
  <c r="W276" i="40" s="1"/>
  <c r="AB276" i="40" s="1"/>
  <c r="R273" i="40"/>
  <c r="R243" i="40"/>
  <c r="R239" i="40"/>
  <c r="R229" i="40"/>
  <c r="O305" i="40"/>
  <c r="K305" i="40"/>
  <c r="G305" i="40"/>
  <c r="R222" i="40"/>
  <c r="Q223" i="40"/>
  <c r="M223" i="40"/>
  <c r="I223" i="40"/>
  <c r="O219" i="40"/>
  <c r="K219" i="40"/>
  <c r="G219" i="40"/>
  <c r="R198" i="40"/>
  <c r="R196" i="40"/>
  <c r="W196" i="40" s="1"/>
  <c r="Y196" i="40" s="1"/>
  <c r="R195" i="40"/>
  <c r="W195" i="40" s="1"/>
  <c r="Y195" i="40" s="1"/>
  <c r="R194" i="40"/>
  <c r="W194" i="40" s="1"/>
  <c r="Z194" i="40" s="1"/>
  <c r="R193" i="40"/>
  <c r="W193" i="40" s="1"/>
  <c r="Z193" i="40" s="1"/>
  <c r="R187" i="40"/>
  <c r="W187" i="40" s="1"/>
  <c r="AB187" i="40" s="1"/>
  <c r="R183" i="40"/>
  <c r="W183" i="40" s="1"/>
  <c r="AB183" i="40" s="1"/>
  <c r="P394" i="40"/>
  <c r="F378" i="40"/>
  <c r="N311" i="40"/>
  <c r="R272" i="40"/>
  <c r="P223" i="40"/>
  <c r="N219" i="40"/>
  <c r="F219" i="40"/>
  <c r="R184" i="40"/>
  <c r="R177" i="40"/>
  <c r="N178" i="40"/>
  <c r="J178" i="40"/>
  <c r="F178" i="40"/>
  <c r="P166" i="40"/>
  <c r="L166" i="40"/>
  <c r="H166" i="40"/>
  <c r="N148" i="40"/>
  <c r="J148" i="40"/>
  <c r="F148" i="40"/>
  <c r="P332" i="40"/>
  <c r="R242" i="40"/>
  <c r="N305" i="40"/>
  <c r="L223" i="40"/>
  <c r="R210" i="40"/>
  <c r="R209" i="40"/>
  <c r="R208" i="40"/>
  <c r="R207" i="40"/>
  <c r="R206" i="40"/>
  <c r="R205" i="40"/>
  <c r="R204" i="40"/>
  <c r="R203" i="40"/>
  <c r="R202" i="40"/>
  <c r="M219" i="40"/>
  <c r="R189" i="40"/>
  <c r="W189" i="40" s="1"/>
  <c r="Z189" i="40" s="1"/>
  <c r="R188" i="40"/>
  <c r="W188" i="40" s="1"/>
  <c r="Z188" i="40" s="1"/>
  <c r="R182" i="40"/>
  <c r="R181" i="40"/>
  <c r="W181" i="40" s="1"/>
  <c r="AB181" i="40" s="1"/>
  <c r="R180" i="40"/>
  <c r="W180" i="40" s="1"/>
  <c r="AB180" i="40" s="1"/>
  <c r="R176" i="40"/>
  <c r="R175" i="40"/>
  <c r="R174" i="40"/>
  <c r="R173" i="40"/>
  <c r="R172" i="40"/>
  <c r="R171" i="40"/>
  <c r="R170" i="40"/>
  <c r="R169" i="40"/>
  <c r="Q178" i="40"/>
  <c r="M178" i="40"/>
  <c r="I178" i="40"/>
  <c r="O166" i="40"/>
  <c r="K166" i="40"/>
  <c r="G166" i="40"/>
  <c r="R147" i="40"/>
  <c r="R146" i="40"/>
  <c r="R145" i="40"/>
  <c r="R144" i="40"/>
  <c r="R143" i="40"/>
  <c r="R142" i="40"/>
  <c r="R141" i="40"/>
  <c r="R140" i="40"/>
  <c r="R139" i="40"/>
  <c r="R138" i="40"/>
  <c r="R137" i="40"/>
  <c r="R136" i="40"/>
  <c r="R135" i="40"/>
  <c r="R134" i="40"/>
  <c r="R133" i="40"/>
  <c r="R132" i="40"/>
  <c r="R131" i="40"/>
  <c r="R130" i="40"/>
  <c r="R129" i="40"/>
  <c r="R128" i="40"/>
  <c r="R127" i="40"/>
  <c r="R126" i="40"/>
  <c r="R125" i="40"/>
  <c r="R124" i="40"/>
  <c r="Q148" i="40"/>
  <c r="M148" i="40"/>
  <c r="I148" i="40"/>
  <c r="R118" i="40"/>
  <c r="R117" i="40"/>
  <c r="R116" i="40"/>
  <c r="R115" i="40"/>
  <c r="R114" i="40"/>
  <c r="R113" i="40"/>
  <c r="R112" i="40"/>
  <c r="R111" i="40"/>
  <c r="R110" i="40"/>
  <c r="R109" i="40"/>
  <c r="R108" i="40"/>
  <c r="R107" i="40"/>
  <c r="R106" i="40"/>
  <c r="R105" i="40"/>
  <c r="R104" i="40"/>
  <c r="R103" i="40"/>
  <c r="R102" i="40"/>
  <c r="R101" i="40"/>
  <c r="Q119" i="40"/>
  <c r="M119" i="40"/>
  <c r="I119" i="40"/>
  <c r="R93" i="40"/>
  <c r="R92" i="40"/>
  <c r="R238" i="40"/>
  <c r="J305" i="40"/>
  <c r="H223" i="40"/>
  <c r="J219" i="40"/>
  <c r="R192" i="40"/>
  <c r="R186" i="40"/>
  <c r="W186" i="40" s="1"/>
  <c r="AB186" i="40" s="1"/>
  <c r="P178" i="40"/>
  <c r="L178" i="40"/>
  <c r="H178" i="40"/>
  <c r="N166" i="40"/>
  <c r="J166" i="40"/>
  <c r="F166" i="40"/>
  <c r="R291" i="40"/>
  <c r="R228" i="40"/>
  <c r="F305" i="40"/>
  <c r="Q219" i="40"/>
  <c r="I219" i="40"/>
  <c r="R191" i="40"/>
  <c r="R185" i="40"/>
  <c r="O178" i="40"/>
  <c r="K178" i="40"/>
  <c r="G178" i="40"/>
  <c r="R165" i="40"/>
  <c r="R164" i="40"/>
  <c r="R163" i="40"/>
  <c r="R162" i="40"/>
  <c r="R161" i="40"/>
  <c r="R160" i="40"/>
  <c r="R159" i="40"/>
  <c r="R158" i="40"/>
  <c r="R157" i="40"/>
  <c r="R156" i="40"/>
  <c r="R155" i="40"/>
  <c r="R154" i="40"/>
  <c r="R153" i="40"/>
  <c r="R152" i="40"/>
  <c r="R151" i="40"/>
  <c r="Q166" i="40"/>
  <c r="M166" i="40"/>
  <c r="I166" i="40"/>
  <c r="O148" i="40"/>
  <c r="K148" i="40"/>
  <c r="G148" i="40"/>
  <c r="O119" i="40"/>
  <c r="K119" i="40"/>
  <c r="G119" i="40"/>
  <c r="P148" i="40"/>
  <c r="J119" i="40"/>
  <c r="N94" i="40"/>
  <c r="J94" i="40"/>
  <c r="F94" i="40"/>
  <c r="O80" i="40"/>
  <c r="K80" i="40"/>
  <c r="G80" i="40"/>
  <c r="R60" i="40"/>
  <c r="Q61" i="40"/>
  <c r="M61" i="40"/>
  <c r="I61" i="40"/>
  <c r="R51" i="40"/>
  <c r="R47" i="40"/>
  <c r="N57" i="40"/>
  <c r="J57" i="40"/>
  <c r="F57" i="40"/>
  <c r="R43" i="40"/>
  <c r="R42" i="40"/>
  <c r="R41" i="40"/>
  <c r="R40" i="40"/>
  <c r="R39" i="40"/>
  <c r="R38" i="40"/>
  <c r="O44" i="40"/>
  <c r="K44" i="40"/>
  <c r="P28" i="40"/>
  <c r="M24" i="40"/>
  <c r="R11" i="40"/>
  <c r="J16" i="40"/>
  <c r="M44" i="40"/>
  <c r="F28" i="40"/>
  <c r="O24" i="40"/>
  <c r="R13" i="40"/>
  <c r="L16" i="40"/>
  <c r="L148" i="40"/>
  <c r="P119" i="40"/>
  <c r="H119" i="40"/>
  <c r="Q94" i="40"/>
  <c r="M94" i="40"/>
  <c r="I94" i="40"/>
  <c r="N80" i="40"/>
  <c r="J80" i="40"/>
  <c r="F80" i="40"/>
  <c r="P61" i="40"/>
  <c r="L61" i="40"/>
  <c r="H61" i="40"/>
  <c r="R50" i="40"/>
  <c r="Q57" i="40"/>
  <c r="M57" i="40"/>
  <c r="I57" i="40"/>
  <c r="N44" i="40"/>
  <c r="J44" i="40"/>
  <c r="F44" i="40"/>
  <c r="R27" i="40"/>
  <c r="O28" i="40"/>
  <c r="O30" i="40" s="1"/>
  <c r="K28" i="40"/>
  <c r="G28" i="40"/>
  <c r="R22" i="40"/>
  <c r="R20" i="40"/>
  <c r="P24" i="40"/>
  <c r="L24" i="40"/>
  <c r="H24" i="40"/>
  <c r="R14" i="40"/>
  <c r="Q16" i="40"/>
  <c r="M16" i="40"/>
  <c r="I16" i="40"/>
  <c r="O61" i="40"/>
  <c r="G61" i="40"/>
  <c r="R56" i="40"/>
  <c r="R53" i="40"/>
  <c r="R49" i="40"/>
  <c r="L57" i="40"/>
  <c r="H57" i="40"/>
  <c r="I44" i="40"/>
  <c r="J28" i="40"/>
  <c r="G24" i="40"/>
  <c r="H16" i="40"/>
  <c r="H148" i="40"/>
  <c r="N119" i="40"/>
  <c r="F119" i="40"/>
  <c r="J98" i="40"/>
  <c r="J121" i="40" s="1"/>
  <c r="R83" i="40"/>
  <c r="T83" i="40" s="1"/>
  <c r="P94" i="40"/>
  <c r="L94" i="40"/>
  <c r="H94" i="40"/>
  <c r="R75" i="40"/>
  <c r="T75" i="40" s="1"/>
  <c r="R74" i="40"/>
  <c r="R73" i="40"/>
  <c r="R72" i="40"/>
  <c r="R71" i="40"/>
  <c r="R70" i="40"/>
  <c r="R69" i="40"/>
  <c r="R68" i="40"/>
  <c r="R67" i="40"/>
  <c r="R66" i="40"/>
  <c r="R65" i="40"/>
  <c r="R64" i="40"/>
  <c r="Q80" i="40"/>
  <c r="M80" i="40"/>
  <c r="I80" i="40"/>
  <c r="K61" i="40"/>
  <c r="R55" i="40"/>
  <c r="R54" i="40"/>
  <c r="P57" i="40"/>
  <c r="N28" i="40"/>
  <c r="L119" i="40"/>
  <c r="R91" i="40"/>
  <c r="R90" i="40"/>
  <c r="R89" i="40"/>
  <c r="R88" i="40"/>
  <c r="R87" i="40"/>
  <c r="R86" i="40"/>
  <c r="R85" i="40"/>
  <c r="O94" i="40"/>
  <c r="O98" i="40" s="1"/>
  <c r="O121" i="40" s="1"/>
  <c r="K94" i="40"/>
  <c r="K98" i="40" s="1"/>
  <c r="K121" i="40" s="1"/>
  <c r="G94" i="40"/>
  <c r="G98" i="40" s="1"/>
  <c r="G121" i="40" s="1"/>
  <c r="R79" i="40"/>
  <c r="R78" i="40"/>
  <c r="R77" i="40"/>
  <c r="R76" i="40"/>
  <c r="P80" i="40"/>
  <c r="L80" i="40"/>
  <c r="H80" i="40"/>
  <c r="N61" i="40"/>
  <c r="J61" i="40"/>
  <c r="F61" i="40"/>
  <c r="R52" i="40"/>
  <c r="R48" i="40"/>
  <c r="O57" i="40"/>
  <c r="K57" i="40"/>
  <c r="G57" i="40"/>
  <c r="P44" i="40"/>
  <c r="L44" i="40"/>
  <c r="H44" i="40"/>
  <c r="Q28" i="40"/>
  <c r="M28" i="40"/>
  <c r="I28" i="40"/>
  <c r="R23" i="40"/>
  <c r="R21" i="40"/>
  <c r="R19" i="40"/>
  <c r="N24" i="40"/>
  <c r="J24" i="40"/>
  <c r="F24" i="40"/>
  <c r="R12" i="40"/>
  <c r="O16" i="40"/>
  <c r="O32" i="40" s="1"/>
  <c r="K16" i="40"/>
  <c r="G16" i="40"/>
  <c r="G44" i="40"/>
  <c r="L28" i="40"/>
  <c r="L30" i="40" s="1"/>
  <c r="H28" i="40"/>
  <c r="H30" i="40" s="1"/>
  <c r="Q24" i="40"/>
  <c r="I24" i="40"/>
  <c r="R15" i="40"/>
  <c r="N16" i="40"/>
  <c r="F16" i="40"/>
  <c r="Q44" i="40"/>
  <c r="R34" i="40"/>
  <c r="T34" i="40" s="1"/>
  <c r="K24" i="40"/>
  <c r="P16" i="40"/>
  <c r="P98" i="40" l="1"/>
  <c r="P121" i="40" s="1"/>
  <c r="T256" i="40"/>
  <c r="T263" i="40"/>
  <c r="M30" i="40"/>
  <c r="M32" i="40" s="1"/>
  <c r="T248" i="40"/>
  <c r="T255" i="40"/>
  <c r="T261" i="40"/>
  <c r="H98" i="40"/>
  <c r="H121" i="40" s="1"/>
  <c r="T247" i="40"/>
  <c r="T253" i="40"/>
  <c r="T264" i="40"/>
  <c r="R201" i="2"/>
  <c r="W201" i="2" s="1"/>
  <c r="R200" i="2"/>
  <c r="W200" i="2" s="1"/>
  <c r="R203" i="2"/>
  <c r="AB203" i="2" s="1"/>
  <c r="R204" i="2"/>
  <c r="AB204" i="2" s="1"/>
  <c r="R208" i="2"/>
  <c r="AB208" i="2" s="1"/>
  <c r="R202" i="2"/>
  <c r="R205" i="2"/>
  <c r="AB205" i="2" s="1"/>
  <c r="R207" i="2"/>
  <c r="W207" i="2" s="1"/>
  <c r="R206" i="2"/>
  <c r="AB206" i="2" s="1"/>
  <c r="W202" i="2"/>
  <c r="AB202" i="2"/>
  <c r="AB200" i="2"/>
  <c r="L98" i="40"/>
  <c r="L121" i="40" s="1"/>
  <c r="I98" i="40"/>
  <c r="I121" i="40" s="1"/>
  <c r="Q98" i="40"/>
  <c r="Q121" i="40" s="1"/>
  <c r="T249" i="40"/>
  <c r="T251" i="40"/>
  <c r="T252" i="40"/>
  <c r="T257" i="40"/>
  <c r="T259" i="40"/>
  <c r="T260" i="40"/>
  <c r="T265" i="40"/>
  <c r="T267" i="40"/>
  <c r="M98" i="40"/>
  <c r="M121" i="40" s="1"/>
  <c r="F98" i="40"/>
  <c r="F121" i="40" s="1"/>
  <c r="N98" i="40"/>
  <c r="N121" i="40" s="1"/>
  <c r="Q30" i="40"/>
  <c r="Q32" i="40" s="1"/>
  <c r="N30" i="40"/>
  <c r="N32" i="40" s="1"/>
  <c r="H32" i="40"/>
  <c r="G30" i="40"/>
  <c r="G32" i="40" s="1"/>
  <c r="L32" i="40"/>
  <c r="P30" i="40"/>
  <c r="P32" i="40" s="1"/>
  <c r="K30" i="40"/>
  <c r="K32" i="40" s="1"/>
  <c r="I30" i="40"/>
  <c r="I32" i="40" s="1"/>
  <c r="J30" i="40"/>
  <c r="J32" i="40" s="1"/>
  <c r="F30" i="40"/>
  <c r="F32" i="40" s="1"/>
  <c r="R301" i="40"/>
  <c r="R302" i="40"/>
  <c r="W302" i="40" s="1"/>
  <c r="H311" i="40"/>
  <c r="L311" i="40"/>
  <c r="P311" i="40"/>
  <c r="F332" i="40"/>
  <c r="J332" i="40"/>
  <c r="N332" i="40"/>
  <c r="H337" i="40"/>
  <c r="L337" i="40"/>
  <c r="P337" i="40"/>
  <c r="F355" i="40"/>
  <c r="J355" i="40"/>
  <c r="N355" i="40"/>
  <c r="H378" i="40"/>
  <c r="L378" i="40"/>
  <c r="P378" i="40"/>
  <c r="F391" i="40"/>
  <c r="L391" i="40"/>
  <c r="Q391" i="40"/>
  <c r="H394" i="40"/>
  <c r="N394" i="40"/>
  <c r="F406" i="40"/>
  <c r="N406" i="40"/>
  <c r="P427" i="40"/>
  <c r="R410" i="40"/>
  <c r="V410" i="40" s="1"/>
  <c r="R414" i="40"/>
  <c r="R418" i="40"/>
  <c r="V418" i="40" s="1"/>
  <c r="R294" i="40"/>
  <c r="R303" i="40"/>
  <c r="W303" i="40" s="1"/>
  <c r="I311" i="40"/>
  <c r="M311" i="40"/>
  <c r="Q311" i="40"/>
  <c r="R308" i="40"/>
  <c r="V308" i="40" s="1"/>
  <c r="R309" i="40"/>
  <c r="R310" i="40"/>
  <c r="V310" i="40" s="1"/>
  <c r="G332" i="40"/>
  <c r="K332" i="40"/>
  <c r="O332" i="40"/>
  <c r="I337" i="40"/>
  <c r="M337" i="40"/>
  <c r="Q337" i="40"/>
  <c r="R335" i="40"/>
  <c r="R336" i="40"/>
  <c r="V336" i="40" s="1"/>
  <c r="G355" i="40"/>
  <c r="K355" i="40"/>
  <c r="O355" i="40"/>
  <c r="I378" i="40"/>
  <c r="M378" i="40"/>
  <c r="Q378" i="40"/>
  <c r="R358" i="40"/>
  <c r="R359" i="40"/>
  <c r="V359" i="40" s="1"/>
  <c r="R360" i="40"/>
  <c r="V360" i="40" s="1"/>
  <c r="R361" i="40"/>
  <c r="V361" i="40" s="1"/>
  <c r="R362" i="40"/>
  <c r="R363" i="40"/>
  <c r="V363" i="40" s="1"/>
  <c r="R364" i="40"/>
  <c r="AC364" i="40" s="1"/>
  <c r="R365" i="40"/>
  <c r="V365" i="40" s="1"/>
  <c r="R366" i="40"/>
  <c r="R367" i="40"/>
  <c r="V367" i="40" s="1"/>
  <c r="R368" i="40"/>
  <c r="AC368" i="40" s="1"/>
  <c r="R369" i="40"/>
  <c r="V369" i="40" s="1"/>
  <c r="R370" i="40"/>
  <c r="R371" i="40"/>
  <c r="V371" i="40" s="1"/>
  <c r="R372" i="40"/>
  <c r="R373" i="40"/>
  <c r="V373" i="40" s="1"/>
  <c r="R374" i="40"/>
  <c r="R375" i="40"/>
  <c r="V375" i="40" s="1"/>
  <c r="R376" i="40"/>
  <c r="V376" i="40" s="1"/>
  <c r="H391" i="40"/>
  <c r="M391" i="40"/>
  <c r="J394" i="40"/>
  <c r="O394" i="40"/>
  <c r="G406" i="40"/>
  <c r="O406" i="40"/>
  <c r="R409" i="40"/>
  <c r="V409" i="40" s="1"/>
  <c r="R413" i="40"/>
  <c r="AC413" i="40" s="1"/>
  <c r="R417" i="40"/>
  <c r="V417" i="40" s="1"/>
  <c r="G427" i="40"/>
  <c r="L427" i="40"/>
  <c r="Q427" i="40"/>
  <c r="H458" i="40"/>
  <c r="M458" i="40"/>
  <c r="I466" i="40"/>
  <c r="N466" i="40"/>
  <c r="R501" i="40"/>
  <c r="AD501" i="40" s="1"/>
  <c r="H406" i="40"/>
  <c r="L406" i="40"/>
  <c r="P406" i="40"/>
  <c r="H427" i="40"/>
  <c r="M427" i="40"/>
  <c r="R430" i="40"/>
  <c r="AC430" i="40" s="1"/>
  <c r="R432" i="40"/>
  <c r="AD432" i="40" s="1"/>
  <c r="R433" i="40"/>
  <c r="AD433" i="40" s="1"/>
  <c r="R434" i="40"/>
  <c r="R435" i="40"/>
  <c r="AD435" i="40" s="1"/>
  <c r="R436" i="40"/>
  <c r="R437" i="40"/>
  <c r="AD437" i="40" s="1"/>
  <c r="R438" i="40"/>
  <c r="R439" i="40"/>
  <c r="AD439" i="40" s="1"/>
  <c r="R440" i="40"/>
  <c r="U440" i="40" s="1"/>
  <c r="R441" i="40"/>
  <c r="AD441" i="40" s="1"/>
  <c r="R442" i="40"/>
  <c r="R443" i="40"/>
  <c r="AD443" i="40" s="1"/>
  <c r="R444" i="40"/>
  <c r="AD444" i="40" s="1"/>
  <c r="R445" i="40"/>
  <c r="AD445" i="40" s="1"/>
  <c r="R446" i="40"/>
  <c r="I458" i="40"/>
  <c r="I468" i="40" s="1"/>
  <c r="N458" i="40"/>
  <c r="J466" i="40"/>
  <c r="O466" i="40"/>
  <c r="R461" i="40"/>
  <c r="AD461" i="40" s="1"/>
  <c r="R462" i="40"/>
  <c r="U462" i="40" s="1"/>
  <c r="R463" i="40"/>
  <c r="AD463" i="40" s="1"/>
  <c r="R464" i="40"/>
  <c r="R465" i="40"/>
  <c r="AD465" i="40" s="1"/>
  <c r="R377" i="40"/>
  <c r="AC377" i="40" s="1"/>
  <c r="G391" i="40"/>
  <c r="K391" i="40"/>
  <c r="O391" i="40"/>
  <c r="I394" i="40"/>
  <c r="M394" i="40"/>
  <c r="Q394" i="40"/>
  <c r="I406" i="40"/>
  <c r="M406" i="40"/>
  <c r="Q406" i="40"/>
  <c r="R400" i="40"/>
  <c r="V400" i="40" s="1"/>
  <c r="AC400" i="40" s="1"/>
  <c r="R401" i="40"/>
  <c r="AC401" i="40" s="1"/>
  <c r="R402" i="40"/>
  <c r="V402" i="40" s="1"/>
  <c r="R403" i="40"/>
  <c r="AC403" i="40" s="1"/>
  <c r="R404" i="40"/>
  <c r="R405" i="40"/>
  <c r="AC405" i="40" s="1"/>
  <c r="I427" i="40"/>
  <c r="O427" i="40"/>
  <c r="J458" i="40"/>
  <c r="P458" i="40"/>
  <c r="R449" i="40"/>
  <c r="R450" i="40"/>
  <c r="W450" i="40" s="1"/>
  <c r="R451" i="40"/>
  <c r="R452" i="40"/>
  <c r="W452" i="40" s="1"/>
  <c r="R453" i="40"/>
  <c r="AB453" i="40" s="1"/>
  <c r="R454" i="40"/>
  <c r="W454" i="40" s="1"/>
  <c r="R455" i="40"/>
  <c r="R456" i="40"/>
  <c r="W456" i="40" s="1"/>
  <c r="R457" i="40"/>
  <c r="W457" i="40" s="1"/>
  <c r="F466" i="40"/>
  <c r="K466" i="40"/>
  <c r="Q466" i="40"/>
  <c r="R470" i="40"/>
  <c r="R471" i="40"/>
  <c r="AD471" i="40" s="1"/>
  <c r="R472" i="40"/>
  <c r="R473" i="40"/>
  <c r="AD473" i="40" s="1"/>
  <c r="R419" i="40"/>
  <c r="V419" i="40" s="1"/>
  <c r="R420" i="40"/>
  <c r="AC420" i="40" s="1"/>
  <c r="R421" i="40"/>
  <c r="R422" i="40"/>
  <c r="AC422" i="40" s="1"/>
  <c r="R423" i="40"/>
  <c r="AC423" i="40" s="1"/>
  <c r="R424" i="40"/>
  <c r="AC424" i="40" s="1"/>
  <c r="R425" i="40"/>
  <c r="R426" i="40"/>
  <c r="AC426" i="40" s="1"/>
  <c r="F458" i="40"/>
  <c r="L458" i="40"/>
  <c r="Q458" i="40"/>
  <c r="G466" i="40"/>
  <c r="M466" i="40"/>
  <c r="M468" i="40" s="1"/>
  <c r="R474" i="40"/>
  <c r="AD474" i="40" s="1"/>
  <c r="R475" i="40"/>
  <c r="R476" i="40"/>
  <c r="AD476" i="40" s="1"/>
  <c r="R477" i="40"/>
  <c r="AD477" i="40" s="1"/>
  <c r="R478" i="40"/>
  <c r="AD478" i="40" s="1"/>
  <c r="R479" i="40"/>
  <c r="R502" i="40"/>
  <c r="U502" i="40" s="1"/>
  <c r="R480" i="40"/>
  <c r="AD480" i="40" s="1"/>
  <c r="R481" i="40"/>
  <c r="AD481" i="40" s="1"/>
  <c r="R482" i="40"/>
  <c r="R483" i="40"/>
  <c r="AD483" i="40" s="1"/>
  <c r="R484" i="40"/>
  <c r="R485" i="40"/>
  <c r="AD485" i="40" s="1"/>
  <c r="R486" i="40"/>
  <c r="R487" i="40"/>
  <c r="AD487" i="40" s="1"/>
  <c r="R488" i="40"/>
  <c r="U488" i="40" s="1"/>
  <c r="R489" i="40"/>
  <c r="AD489" i="40" s="1"/>
  <c r="R490" i="40"/>
  <c r="R491" i="40"/>
  <c r="AD491" i="40" s="1"/>
  <c r="R492" i="40"/>
  <c r="AD492" i="40" s="1"/>
  <c r="R493" i="40"/>
  <c r="AD493" i="40" s="1"/>
  <c r="R494" i="40"/>
  <c r="R495" i="40"/>
  <c r="AD495" i="40" s="1"/>
  <c r="R496" i="40"/>
  <c r="AD496" i="40" s="1"/>
  <c r="R497" i="40"/>
  <c r="AD497" i="40" s="1"/>
  <c r="R498" i="40"/>
  <c r="R499" i="40"/>
  <c r="AD499" i="40" s="1"/>
  <c r="R500" i="40"/>
  <c r="I562" i="40"/>
  <c r="N562" i="40"/>
  <c r="R539" i="40"/>
  <c r="W539" i="40" s="1"/>
  <c r="AB539" i="40" s="1"/>
  <c r="R541" i="40"/>
  <c r="AD541" i="40" s="1"/>
  <c r="R543" i="40"/>
  <c r="AB543" i="40" s="1"/>
  <c r="R503" i="40"/>
  <c r="R504" i="40"/>
  <c r="U504" i="40" s="1"/>
  <c r="R505" i="40"/>
  <c r="U505" i="40" s="1"/>
  <c r="R506" i="40"/>
  <c r="U506" i="40" s="1"/>
  <c r="R507" i="40"/>
  <c r="R508" i="40"/>
  <c r="U508" i="40" s="1"/>
  <c r="J562" i="40"/>
  <c r="P562" i="40"/>
  <c r="R510" i="40"/>
  <c r="R511" i="40"/>
  <c r="U511" i="40" s="1"/>
  <c r="R512" i="40"/>
  <c r="R513" i="40"/>
  <c r="U513" i="40" s="1"/>
  <c r="R514" i="40"/>
  <c r="R515" i="40"/>
  <c r="U515" i="40" s="1"/>
  <c r="R516" i="40"/>
  <c r="AD516" i="40" s="1"/>
  <c r="R517" i="40"/>
  <c r="U517" i="40" s="1"/>
  <c r="R518" i="40"/>
  <c r="R519" i="40"/>
  <c r="U519" i="40" s="1"/>
  <c r="R520" i="40"/>
  <c r="U520" i="40" s="1"/>
  <c r="R521" i="40"/>
  <c r="U521" i="40" s="1"/>
  <c r="R522" i="40"/>
  <c r="R584" i="40"/>
  <c r="W584" i="40" s="1"/>
  <c r="AB584" i="40" s="1"/>
  <c r="F562" i="40"/>
  <c r="L562" i="40"/>
  <c r="Q562" i="40"/>
  <c r="R542" i="40"/>
  <c r="AD542" i="40" s="1"/>
  <c r="H604" i="40"/>
  <c r="R612" i="40"/>
  <c r="W612" i="40" s="1"/>
  <c r="AB612" i="40" s="1"/>
  <c r="F427" i="40"/>
  <c r="J427" i="40"/>
  <c r="N427" i="40"/>
  <c r="G458" i="40"/>
  <c r="K458" i="40"/>
  <c r="K468" i="40" s="1"/>
  <c r="O458" i="40"/>
  <c r="O468" i="40" s="1"/>
  <c r="H466" i="40"/>
  <c r="L466" i="40"/>
  <c r="P466" i="40"/>
  <c r="H562" i="40"/>
  <c r="M562" i="40"/>
  <c r="R523" i="40"/>
  <c r="AD523" i="40" s="1"/>
  <c r="R525" i="40"/>
  <c r="R526" i="40"/>
  <c r="AD526" i="40" s="1"/>
  <c r="R527" i="40"/>
  <c r="AD527" i="40" s="1"/>
  <c r="R528" i="40"/>
  <c r="AD528" i="40" s="1"/>
  <c r="R529" i="40"/>
  <c r="R530" i="40"/>
  <c r="AD530" i="40" s="1"/>
  <c r="R531" i="40"/>
  <c r="AD531" i="40" s="1"/>
  <c r="R532" i="40"/>
  <c r="AD532" i="40" s="1"/>
  <c r="R533" i="40"/>
  <c r="R534" i="40"/>
  <c r="AD534" i="40" s="1"/>
  <c r="R535" i="40"/>
  <c r="W535" i="40" s="1"/>
  <c r="AB535" i="40" s="1"/>
  <c r="R573" i="40"/>
  <c r="G562" i="40"/>
  <c r="K562" i="40"/>
  <c r="O562" i="40"/>
  <c r="R536" i="40"/>
  <c r="W536" i="40" s="1"/>
  <c r="AB536" i="40" s="1"/>
  <c r="R540" i="40"/>
  <c r="W540" i="40" s="1"/>
  <c r="AB540" i="40" s="1"/>
  <c r="L604" i="40"/>
  <c r="R577" i="40"/>
  <c r="AD577" i="40" s="1"/>
  <c r="R578" i="40"/>
  <c r="U578" i="40" s="1"/>
  <c r="R613" i="40"/>
  <c r="R537" i="40"/>
  <c r="W537" i="40" s="1"/>
  <c r="AB537" i="40" s="1"/>
  <c r="R554" i="40"/>
  <c r="W554" i="40" s="1"/>
  <c r="AB554" i="40" s="1"/>
  <c r="P604" i="40"/>
  <c r="R590" i="40"/>
  <c r="W590" i="40" s="1"/>
  <c r="AB590" i="40" s="1"/>
  <c r="H631" i="40"/>
  <c r="R610" i="40"/>
  <c r="W610" i="40" s="1"/>
  <c r="AB610" i="40" s="1"/>
  <c r="R524" i="40"/>
  <c r="AB524" i="40" s="1"/>
  <c r="R538" i="40"/>
  <c r="W538" i="40" s="1"/>
  <c r="AB538" i="40" s="1"/>
  <c r="R558" i="40"/>
  <c r="W558" i="40" s="1"/>
  <c r="AB558" i="40" s="1"/>
  <c r="R611" i="40"/>
  <c r="W611" i="40" s="1"/>
  <c r="AB611" i="40" s="1"/>
  <c r="R544" i="40"/>
  <c r="U544" i="40" s="1"/>
  <c r="R545" i="40"/>
  <c r="R546" i="40"/>
  <c r="U546" i="40" s="1"/>
  <c r="R547" i="40"/>
  <c r="U547" i="40" s="1"/>
  <c r="R548" i="40"/>
  <c r="U548" i="40" s="1"/>
  <c r="R549" i="40"/>
  <c r="R550" i="40"/>
  <c r="U550" i="40" s="1"/>
  <c r="R551" i="40"/>
  <c r="AD551" i="40" s="1"/>
  <c r="R552" i="40"/>
  <c r="AD552" i="40" s="1"/>
  <c r="R553" i="40"/>
  <c r="W553" i="40" s="1"/>
  <c r="AB553" i="40" s="1"/>
  <c r="R557" i="40"/>
  <c r="W557" i="40" s="1"/>
  <c r="AB557" i="40" s="1"/>
  <c r="R561" i="40"/>
  <c r="U561" i="40" s="1"/>
  <c r="AD561" i="40" s="1"/>
  <c r="G604" i="40"/>
  <c r="K604" i="40"/>
  <c r="O604" i="40"/>
  <c r="R570" i="40"/>
  <c r="AD570" i="40" s="1"/>
  <c r="R571" i="40"/>
  <c r="AD571" i="40" s="1"/>
  <c r="R572" i="40"/>
  <c r="R576" i="40"/>
  <c r="W576" i="40" s="1"/>
  <c r="R582" i="40"/>
  <c r="U582" i="40" s="1"/>
  <c r="R583" i="40"/>
  <c r="W583" i="40" s="1"/>
  <c r="AB583" i="40" s="1"/>
  <c r="R586" i="40"/>
  <c r="R587" i="40"/>
  <c r="AD587" i="40" s="1"/>
  <c r="R588" i="40"/>
  <c r="U588" i="40" s="1"/>
  <c r="R589" i="40"/>
  <c r="W589" i="40" s="1"/>
  <c r="AB589" i="40" s="1"/>
  <c r="R601" i="40"/>
  <c r="W601" i="40" s="1"/>
  <c r="AB601" i="40" s="1"/>
  <c r="R623" i="40"/>
  <c r="AB623" i="40" s="1"/>
  <c r="R555" i="40"/>
  <c r="W555" i="40" s="1"/>
  <c r="AB555" i="40" s="1"/>
  <c r="R559" i="40"/>
  <c r="W559" i="40" s="1"/>
  <c r="AB559" i="40" s="1"/>
  <c r="I604" i="40"/>
  <c r="M604" i="40"/>
  <c r="Q604" i="40"/>
  <c r="R565" i="40"/>
  <c r="W565" i="40" s="1"/>
  <c r="R566" i="40"/>
  <c r="R567" i="40"/>
  <c r="W567" i="40" s="1"/>
  <c r="R568" i="40"/>
  <c r="W568" i="40" s="1"/>
  <c r="R574" i="40"/>
  <c r="Z574" i="40" s="1"/>
  <c r="L631" i="40"/>
  <c r="R556" i="40"/>
  <c r="W556" i="40" s="1"/>
  <c r="AB556" i="40" s="1"/>
  <c r="R560" i="40"/>
  <c r="W560" i="40" s="1"/>
  <c r="AB560" i="40" s="1"/>
  <c r="F604" i="40"/>
  <c r="J604" i="40"/>
  <c r="N604" i="40"/>
  <c r="R569" i="40"/>
  <c r="Y569" i="40" s="1"/>
  <c r="R575" i="40"/>
  <c r="Z575" i="40" s="1"/>
  <c r="R581" i="40"/>
  <c r="R597" i="40"/>
  <c r="W597" i="40" s="1"/>
  <c r="AB597" i="40" s="1"/>
  <c r="P631" i="40"/>
  <c r="R616" i="40"/>
  <c r="W616" i="40" s="1"/>
  <c r="R598" i="40"/>
  <c r="W598" i="40" s="1"/>
  <c r="AB598" i="40" s="1"/>
  <c r="R602" i="40"/>
  <c r="W602" i="40" s="1"/>
  <c r="AB602" i="40" s="1"/>
  <c r="R37" i="40"/>
  <c r="E44" i="40"/>
  <c r="W15" i="40"/>
  <c r="AB15" i="40"/>
  <c r="Y12" i="40"/>
  <c r="W12" i="40"/>
  <c r="Z12" i="40"/>
  <c r="E28" i="40"/>
  <c r="R26" i="40"/>
  <c r="R28" i="40" s="1"/>
  <c r="AD48" i="40"/>
  <c r="T48" i="40"/>
  <c r="AD52" i="40"/>
  <c r="T52" i="40"/>
  <c r="AD76" i="40"/>
  <c r="T76" i="40"/>
  <c r="AD77" i="40"/>
  <c r="T77" i="40"/>
  <c r="AD78" i="40"/>
  <c r="T78" i="40"/>
  <c r="AD79" i="40"/>
  <c r="T79" i="40"/>
  <c r="AB85" i="40"/>
  <c r="W85" i="40"/>
  <c r="AB86" i="40"/>
  <c r="W86" i="40"/>
  <c r="AB87" i="40"/>
  <c r="W87" i="40"/>
  <c r="AB88" i="40"/>
  <c r="W88" i="40"/>
  <c r="AB89" i="40"/>
  <c r="W89" i="40"/>
  <c r="AB90" i="40"/>
  <c r="W90" i="40"/>
  <c r="AB91" i="40"/>
  <c r="W91" i="40"/>
  <c r="T54" i="40"/>
  <c r="AD54" i="40"/>
  <c r="T55" i="40"/>
  <c r="AD55" i="40"/>
  <c r="T64" i="40"/>
  <c r="AD64" i="40"/>
  <c r="T65" i="40"/>
  <c r="AD65" i="40"/>
  <c r="T66" i="40"/>
  <c r="AD66" i="40"/>
  <c r="T67" i="40"/>
  <c r="AD67" i="40"/>
  <c r="T68" i="40"/>
  <c r="AD68" i="40"/>
  <c r="T69" i="40"/>
  <c r="AD69" i="40"/>
  <c r="T70" i="40"/>
  <c r="AD70" i="40"/>
  <c r="T71" i="40"/>
  <c r="AD71" i="40"/>
  <c r="T72" i="40"/>
  <c r="AD72" i="40"/>
  <c r="T73" i="40"/>
  <c r="AD73" i="40"/>
  <c r="T74" i="40"/>
  <c r="AD74" i="40"/>
  <c r="T49" i="40"/>
  <c r="AD49" i="40"/>
  <c r="T53" i="40"/>
  <c r="AD53" i="40"/>
  <c r="T56" i="40"/>
  <c r="AD56" i="40"/>
  <c r="R63" i="40"/>
  <c r="E80" i="40"/>
  <c r="R10" i="40"/>
  <c r="E16" i="40"/>
  <c r="Y14" i="40"/>
  <c r="Z14" i="40"/>
  <c r="W14" i="40"/>
  <c r="R46" i="40"/>
  <c r="E57" i="40"/>
  <c r="AD50" i="40"/>
  <c r="T50" i="40"/>
  <c r="E94" i="40"/>
  <c r="R82" i="40"/>
  <c r="W13" i="40"/>
  <c r="Z13" i="40"/>
  <c r="Y13" i="40"/>
  <c r="Y11" i="40"/>
  <c r="W11" i="40"/>
  <c r="Z11" i="40"/>
  <c r="E24" i="40"/>
  <c r="R18" i="40"/>
  <c r="AB38" i="40"/>
  <c r="T38" i="40"/>
  <c r="W39" i="40"/>
  <c r="AB39" i="40"/>
  <c r="AB40" i="40"/>
  <c r="W40" i="40"/>
  <c r="AB41" i="40"/>
  <c r="W41" i="40"/>
  <c r="AB42" i="40"/>
  <c r="W42" i="40"/>
  <c r="AB43" i="40"/>
  <c r="W43" i="40"/>
  <c r="AD47" i="40"/>
  <c r="T47" i="40"/>
  <c r="AD51" i="40"/>
  <c r="T51" i="40"/>
  <c r="E61" i="40"/>
  <c r="R59" i="40"/>
  <c r="AD60" i="40"/>
  <c r="T60" i="40"/>
  <c r="R150" i="40"/>
  <c r="E166" i="40"/>
  <c r="AD151" i="40"/>
  <c r="T151" i="40"/>
  <c r="AD152" i="40"/>
  <c r="T152" i="40"/>
  <c r="AD153" i="40"/>
  <c r="T153" i="40"/>
  <c r="AD154" i="40"/>
  <c r="T154" i="40"/>
  <c r="AD155" i="40"/>
  <c r="T155" i="40"/>
  <c r="AD156" i="40"/>
  <c r="T156" i="40"/>
  <c r="AD157" i="40"/>
  <c r="T157" i="40"/>
  <c r="AD158" i="40"/>
  <c r="T158" i="40"/>
  <c r="AD159" i="40"/>
  <c r="T159" i="40"/>
  <c r="AD160" i="40"/>
  <c r="T160" i="40"/>
  <c r="AD161" i="40"/>
  <c r="T161" i="40"/>
  <c r="AD162" i="40"/>
  <c r="T162" i="40"/>
  <c r="AD163" i="40"/>
  <c r="T163" i="40"/>
  <c r="AD164" i="40"/>
  <c r="T164" i="40"/>
  <c r="AD165" i="40"/>
  <c r="T165" i="40"/>
  <c r="T185" i="40"/>
  <c r="AD185" i="40"/>
  <c r="AD191" i="40"/>
  <c r="T191" i="40"/>
  <c r="AD228" i="40"/>
  <c r="T228" i="40"/>
  <c r="W291" i="40"/>
  <c r="AB291" i="40"/>
  <c r="T192" i="40"/>
  <c r="AD192" i="40"/>
  <c r="AD238" i="40"/>
  <c r="T238" i="40"/>
  <c r="W92" i="40"/>
  <c r="AB92" i="40"/>
  <c r="W93" i="40"/>
  <c r="AB93" i="40"/>
  <c r="R96" i="40"/>
  <c r="E119" i="40"/>
  <c r="R100" i="40"/>
  <c r="T101" i="40"/>
  <c r="AD101" i="40"/>
  <c r="T102" i="40"/>
  <c r="AD102" i="40"/>
  <c r="T103" i="40"/>
  <c r="AD103" i="40"/>
  <c r="T104" i="40"/>
  <c r="AD104" i="40"/>
  <c r="T105" i="40"/>
  <c r="AD105" i="40"/>
  <c r="T106" i="40"/>
  <c r="AD106" i="40"/>
  <c r="T107" i="40"/>
  <c r="AD107" i="40"/>
  <c r="T108" i="40"/>
  <c r="AD108" i="40"/>
  <c r="T109" i="40"/>
  <c r="AD109" i="40"/>
  <c r="T110" i="40"/>
  <c r="AD110" i="40"/>
  <c r="T111" i="40"/>
  <c r="AD111" i="40"/>
  <c r="T112" i="40"/>
  <c r="AD112" i="40"/>
  <c r="T113" i="40"/>
  <c r="AD113" i="40"/>
  <c r="T114" i="40"/>
  <c r="AD114" i="40"/>
  <c r="T115" i="40"/>
  <c r="AD115" i="40"/>
  <c r="T116" i="40"/>
  <c r="AD116" i="40"/>
  <c r="T117" i="40"/>
  <c r="AD117" i="40"/>
  <c r="T118" i="40"/>
  <c r="AD118" i="40"/>
  <c r="R123" i="40"/>
  <c r="E148" i="40"/>
  <c r="T124" i="40"/>
  <c r="AD124" i="40"/>
  <c r="T125" i="40"/>
  <c r="AD125" i="40"/>
  <c r="T126" i="40"/>
  <c r="AD126" i="40"/>
  <c r="T127" i="40"/>
  <c r="AD127" i="40"/>
  <c r="T128" i="40"/>
  <c r="AD128" i="40"/>
  <c r="T129" i="40"/>
  <c r="AD129" i="40"/>
  <c r="T130" i="40"/>
  <c r="AD130" i="40"/>
  <c r="T131" i="40"/>
  <c r="AD131" i="40"/>
  <c r="T132" i="40"/>
  <c r="AD132" i="40"/>
  <c r="T133" i="40"/>
  <c r="AD133" i="40"/>
  <c r="T134" i="40"/>
  <c r="AD134" i="40"/>
  <c r="T135" i="40"/>
  <c r="AD135" i="40"/>
  <c r="T136" i="40"/>
  <c r="AD136" i="40"/>
  <c r="T137" i="40"/>
  <c r="AD137" i="40"/>
  <c r="AD138" i="40"/>
  <c r="T138" i="40"/>
  <c r="AD139" i="40"/>
  <c r="T139" i="40"/>
  <c r="AD140" i="40"/>
  <c r="T140" i="40"/>
  <c r="AD141" i="40"/>
  <c r="T141" i="40"/>
  <c r="AD142" i="40"/>
  <c r="T142" i="40"/>
  <c r="AD143" i="40"/>
  <c r="T143" i="40"/>
  <c r="AD144" i="40"/>
  <c r="T144" i="40"/>
  <c r="AD145" i="40"/>
  <c r="T145" i="40"/>
  <c r="AD146" i="40"/>
  <c r="T146" i="40"/>
  <c r="AD147" i="40"/>
  <c r="T147" i="40"/>
  <c r="E178" i="40"/>
  <c r="R168" i="40"/>
  <c r="AD169" i="40"/>
  <c r="T169" i="40"/>
  <c r="AD170" i="40"/>
  <c r="T170" i="40"/>
  <c r="AD171" i="40"/>
  <c r="T171" i="40"/>
  <c r="AD172" i="40"/>
  <c r="T172" i="40"/>
  <c r="AD173" i="40"/>
  <c r="T173" i="40"/>
  <c r="AD174" i="40"/>
  <c r="T174" i="40"/>
  <c r="AD175" i="40"/>
  <c r="T175" i="40"/>
  <c r="AD176" i="40"/>
  <c r="T176" i="40"/>
  <c r="Z182" i="40"/>
  <c r="Y182" i="40"/>
  <c r="W182" i="40"/>
  <c r="E219" i="40"/>
  <c r="R201" i="40"/>
  <c r="AC202" i="40"/>
  <c r="V202" i="40"/>
  <c r="AC203" i="40"/>
  <c r="V203" i="40"/>
  <c r="AC204" i="40"/>
  <c r="V204" i="40"/>
  <c r="AC205" i="40"/>
  <c r="V205" i="40"/>
  <c r="AC206" i="40"/>
  <c r="V206" i="40"/>
  <c r="AC207" i="40"/>
  <c r="V207" i="40"/>
  <c r="AC208" i="40"/>
  <c r="V208" i="40"/>
  <c r="AC209" i="40"/>
  <c r="V209" i="40"/>
  <c r="AC210" i="40"/>
  <c r="V210" i="40"/>
  <c r="AB242" i="40"/>
  <c r="W242" i="40"/>
  <c r="AD177" i="40"/>
  <c r="T177" i="40"/>
  <c r="AD184" i="40"/>
  <c r="T184" i="40"/>
  <c r="AB272" i="40"/>
  <c r="W272" i="40"/>
  <c r="AB198" i="40"/>
  <c r="W198" i="40"/>
  <c r="R221" i="40"/>
  <c r="E223" i="40"/>
  <c r="V222" i="40"/>
  <c r="AC222" i="40"/>
  <c r="T229" i="40"/>
  <c r="AD229" i="40"/>
  <c r="T239" i="40"/>
  <c r="AD239" i="40"/>
  <c r="W243" i="40"/>
  <c r="AB243" i="40"/>
  <c r="W273" i="40"/>
  <c r="AB273" i="40"/>
  <c r="AB295" i="40"/>
  <c r="W295" i="40"/>
  <c r="AC416" i="40"/>
  <c r="V416" i="40"/>
  <c r="AB199" i="40"/>
  <c r="W199" i="40"/>
  <c r="AD230" i="40"/>
  <c r="T230" i="40"/>
  <c r="AD240" i="40"/>
  <c r="T240" i="40"/>
  <c r="AB244" i="40"/>
  <c r="W244" i="40"/>
  <c r="AD268" i="40"/>
  <c r="T268" i="40"/>
  <c r="AD269" i="40"/>
  <c r="T269" i="40"/>
  <c r="AB270" i="40"/>
  <c r="W270" i="40"/>
  <c r="AB274" i="40"/>
  <c r="W274" i="40"/>
  <c r="AD277" i="40"/>
  <c r="T277" i="40"/>
  <c r="AD278" i="40"/>
  <c r="T278" i="40"/>
  <c r="AB304" i="40"/>
  <c r="W304" i="40"/>
  <c r="AC412" i="40"/>
  <c r="V412" i="40"/>
  <c r="AC211" i="40"/>
  <c r="V211" i="40"/>
  <c r="AC212" i="40"/>
  <c r="V212" i="40"/>
  <c r="AC213" i="40"/>
  <c r="V213" i="40"/>
  <c r="AC214" i="40"/>
  <c r="V214" i="40"/>
  <c r="AC215" i="40"/>
  <c r="V215" i="40"/>
  <c r="AC216" i="40"/>
  <c r="V216" i="40"/>
  <c r="AC217" i="40"/>
  <c r="V217" i="40"/>
  <c r="AC218" i="40"/>
  <c r="V218" i="40"/>
  <c r="E305" i="40"/>
  <c r="R225" i="40"/>
  <c r="AD226" i="40"/>
  <c r="T226" i="40"/>
  <c r="AD227" i="40"/>
  <c r="T227" i="40"/>
  <c r="AD231" i="40"/>
  <c r="T231" i="40"/>
  <c r="AD232" i="40"/>
  <c r="T232" i="40"/>
  <c r="AD233" i="40"/>
  <c r="T233" i="40"/>
  <c r="AD234" i="40"/>
  <c r="T234" i="40"/>
  <c r="AD235" i="40"/>
  <c r="T235" i="40"/>
  <c r="AD236" i="40"/>
  <c r="T236" i="40"/>
  <c r="AD237" i="40"/>
  <c r="T237" i="40"/>
  <c r="AB241" i="40"/>
  <c r="W241" i="40"/>
  <c r="AB245" i="40"/>
  <c r="W245" i="40"/>
  <c r="AB271" i="40"/>
  <c r="W271" i="40"/>
  <c r="AB290" i="40"/>
  <c r="W290" i="40"/>
  <c r="R408" i="40"/>
  <c r="E427" i="40"/>
  <c r="AD279" i="40"/>
  <c r="T279" i="40"/>
  <c r="AD280" i="40"/>
  <c r="T280" i="40"/>
  <c r="AD281" i="40"/>
  <c r="T281" i="40"/>
  <c r="AD282" i="40"/>
  <c r="T282" i="40"/>
  <c r="AD283" i="40"/>
  <c r="T283" i="40"/>
  <c r="AD284" i="40"/>
  <c r="T284" i="40"/>
  <c r="AD285" i="40"/>
  <c r="T285" i="40"/>
  <c r="AD286" i="40"/>
  <c r="T286" i="40"/>
  <c r="AD287" i="40"/>
  <c r="T287" i="40"/>
  <c r="AB288" i="40"/>
  <c r="W288" i="40"/>
  <c r="W292" i="40"/>
  <c r="AB292" i="40"/>
  <c r="W296" i="40"/>
  <c r="AB296" i="40"/>
  <c r="W297" i="40"/>
  <c r="AB297" i="40"/>
  <c r="W298" i="40"/>
  <c r="AB298" i="40"/>
  <c r="W299" i="40"/>
  <c r="AB299" i="40"/>
  <c r="W300" i="40"/>
  <c r="AB300" i="40"/>
  <c r="V313" i="40"/>
  <c r="AC313" i="40"/>
  <c r="V314" i="40"/>
  <c r="AC314" i="40"/>
  <c r="R316" i="40"/>
  <c r="E332" i="40"/>
  <c r="V317" i="40"/>
  <c r="AC317" i="40"/>
  <c r="V318" i="40"/>
  <c r="AC318" i="40"/>
  <c r="V319" i="40"/>
  <c r="AC319" i="40"/>
  <c r="V320" i="40"/>
  <c r="AC320" i="40"/>
  <c r="V321" i="40"/>
  <c r="AC321" i="40"/>
  <c r="V322" i="40"/>
  <c r="AC322" i="40"/>
  <c r="V323" i="40"/>
  <c r="AC323" i="40"/>
  <c r="V324" i="40"/>
  <c r="AC324" i="40"/>
  <c r="V325" i="40"/>
  <c r="AC325" i="40"/>
  <c r="V326" i="40"/>
  <c r="AC326" i="40"/>
  <c r="V327" i="40"/>
  <c r="AC327" i="40"/>
  <c r="V328" i="40"/>
  <c r="AC328" i="40"/>
  <c r="V329" i="40"/>
  <c r="AC329" i="40"/>
  <c r="V330" i="40"/>
  <c r="AC330" i="40"/>
  <c r="V331" i="40"/>
  <c r="AC331" i="40"/>
  <c r="R339" i="40"/>
  <c r="E355" i="40"/>
  <c r="V340" i="40"/>
  <c r="AC340" i="40"/>
  <c r="V341" i="40"/>
  <c r="AC341" i="40"/>
  <c r="V342" i="40"/>
  <c r="AC342" i="40"/>
  <c r="V343" i="40"/>
  <c r="AC343" i="40"/>
  <c r="V344" i="40"/>
  <c r="AC344" i="40"/>
  <c r="V345" i="40"/>
  <c r="AC345" i="40"/>
  <c r="V346" i="40"/>
  <c r="AC346" i="40"/>
  <c r="V347" i="40"/>
  <c r="AC347" i="40"/>
  <c r="V348" i="40"/>
  <c r="AC348" i="40"/>
  <c r="V349" i="40"/>
  <c r="AC349" i="40"/>
  <c r="V350" i="40"/>
  <c r="AC350" i="40"/>
  <c r="V351" i="40"/>
  <c r="AC351" i="40"/>
  <c r="V352" i="40"/>
  <c r="AC352" i="40"/>
  <c r="V353" i="40"/>
  <c r="AC353" i="40"/>
  <c r="V354" i="40"/>
  <c r="AC354" i="40"/>
  <c r="R381" i="40"/>
  <c r="E391" i="40"/>
  <c r="V382" i="40"/>
  <c r="AC382" i="40"/>
  <c r="V383" i="40"/>
  <c r="AC383" i="40"/>
  <c r="V384" i="40"/>
  <c r="AC384" i="40"/>
  <c r="V385" i="40"/>
  <c r="AC385" i="40"/>
  <c r="V386" i="40"/>
  <c r="AC386" i="40"/>
  <c r="V387" i="40"/>
  <c r="AC387" i="40"/>
  <c r="V388" i="40"/>
  <c r="AC388" i="40"/>
  <c r="V389" i="40"/>
  <c r="AC389" i="40"/>
  <c r="V390" i="40"/>
  <c r="AC390" i="40"/>
  <c r="AC411" i="40"/>
  <c r="V411" i="40"/>
  <c r="AC415" i="40"/>
  <c r="V415" i="40"/>
  <c r="AB289" i="40"/>
  <c r="W289" i="40"/>
  <c r="AB293" i="40"/>
  <c r="W293" i="40"/>
  <c r="AB301" i="40"/>
  <c r="W301" i="40"/>
  <c r="AC410" i="40"/>
  <c r="AC414" i="40"/>
  <c r="V414" i="40"/>
  <c r="AB294" i="40"/>
  <c r="W294" i="40"/>
  <c r="AB303" i="40"/>
  <c r="E311" i="40"/>
  <c r="R307" i="40"/>
  <c r="AC309" i="40"/>
  <c r="V309" i="40"/>
  <c r="AC310" i="40"/>
  <c r="E337" i="40"/>
  <c r="R334" i="40"/>
  <c r="AC335" i="40"/>
  <c r="V335" i="40"/>
  <c r="E378" i="40"/>
  <c r="R357" i="40"/>
  <c r="AC358" i="40"/>
  <c r="V358" i="40"/>
  <c r="AC359" i="40"/>
  <c r="AC360" i="40"/>
  <c r="AC362" i="40"/>
  <c r="V362" i="40"/>
  <c r="AC363" i="40"/>
  <c r="AC366" i="40"/>
  <c r="V366" i="40"/>
  <c r="AC367" i="40"/>
  <c r="V368" i="40"/>
  <c r="AC370" i="40"/>
  <c r="V370" i="40"/>
  <c r="AC371" i="40"/>
  <c r="AC372" i="40"/>
  <c r="V372" i="40"/>
  <c r="AC374" i="40"/>
  <c r="V374" i="40"/>
  <c r="AC375" i="40"/>
  <c r="AC376" i="40"/>
  <c r="V413" i="40"/>
  <c r="AC417" i="40"/>
  <c r="R429" i="40"/>
  <c r="U432" i="40"/>
  <c r="U433" i="40"/>
  <c r="AD434" i="40"/>
  <c r="U434" i="40"/>
  <c r="AD436" i="40"/>
  <c r="U436" i="40"/>
  <c r="U437" i="40"/>
  <c r="AD438" i="40"/>
  <c r="U438" i="40"/>
  <c r="AD440" i="40"/>
  <c r="U441" i="40"/>
  <c r="AD442" i="40"/>
  <c r="U442" i="40"/>
  <c r="U445" i="40"/>
  <c r="AD446" i="40"/>
  <c r="U446" i="40"/>
  <c r="R460" i="40"/>
  <c r="E466" i="40"/>
  <c r="AD462" i="40"/>
  <c r="U463" i="40"/>
  <c r="AD464" i="40"/>
  <c r="U464" i="40"/>
  <c r="E394" i="40"/>
  <c r="R393" i="40"/>
  <c r="E406" i="40"/>
  <c r="R399" i="40"/>
  <c r="V401" i="40"/>
  <c r="AC402" i="40"/>
  <c r="AC404" i="40"/>
  <c r="V404" i="40"/>
  <c r="V405" i="40"/>
  <c r="E458" i="40"/>
  <c r="R448" i="40"/>
  <c r="W449" i="40"/>
  <c r="AB449" i="40"/>
  <c r="W451" i="40"/>
  <c r="AB451" i="40"/>
  <c r="AB452" i="40"/>
  <c r="W453" i="40"/>
  <c r="W455" i="40"/>
  <c r="AB455" i="40"/>
  <c r="AB456" i="40"/>
  <c r="AD470" i="40"/>
  <c r="U470" i="40"/>
  <c r="AD472" i="40"/>
  <c r="U472" i="40"/>
  <c r="U473" i="40"/>
  <c r="AC419" i="40"/>
  <c r="AC421" i="40"/>
  <c r="V421" i="40"/>
  <c r="V422" i="40"/>
  <c r="AC425" i="40"/>
  <c r="V425" i="40"/>
  <c r="V426" i="40"/>
  <c r="AD475" i="40"/>
  <c r="U475" i="40"/>
  <c r="U476" i="40"/>
  <c r="AD479" i="40"/>
  <c r="U479" i="40"/>
  <c r="AD502" i="40"/>
  <c r="U480" i="40"/>
  <c r="AD482" i="40"/>
  <c r="U482" i="40"/>
  <c r="U483" i="40"/>
  <c r="AD484" i="40"/>
  <c r="U484" i="40"/>
  <c r="AD486" i="40"/>
  <c r="U486" i="40"/>
  <c r="U487" i="40"/>
  <c r="AD488" i="40"/>
  <c r="AD490" i="40"/>
  <c r="U490" i="40"/>
  <c r="U491" i="40"/>
  <c r="AD494" i="40"/>
  <c r="U494" i="40"/>
  <c r="U495" i="40"/>
  <c r="U496" i="40"/>
  <c r="AD498" i="40"/>
  <c r="U498" i="40"/>
  <c r="U499" i="40"/>
  <c r="U500" i="40"/>
  <c r="AD500" i="40"/>
  <c r="U503" i="40"/>
  <c r="AD503" i="40"/>
  <c r="AD504" i="40"/>
  <c r="AD505" i="40"/>
  <c r="U507" i="40"/>
  <c r="AD507" i="40"/>
  <c r="AD508" i="40"/>
  <c r="E562" i="40"/>
  <c r="R509" i="40"/>
  <c r="U510" i="40"/>
  <c r="AD510" i="40"/>
  <c r="U512" i="40"/>
  <c r="AD512" i="40"/>
  <c r="AD513" i="40"/>
  <c r="U514" i="40"/>
  <c r="AD514" i="40"/>
  <c r="U516" i="40"/>
  <c r="AD517" i="40"/>
  <c r="U518" i="40"/>
  <c r="AD518" i="40"/>
  <c r="AD521" i="40"/>
  <c r="AD522" i="40"/>
  <c r="U522" i="40"/>
  <c r="U523" i="40"/>
  <c r="AD525" i="40"/>
  <c r="U525" i="40"/>
  <c r="U528" i="40"/>
  <c r="AD529" i="40"/>
  <c r="U529" i="40"/>
  <c r="U531" i="40"/>
  <c r="U532" i="40"/>
  <c r="AD533" i="40"/>
  <c r="U533" i="40"/>
  <c r="Y573" i="40"/>
  <c r="U577" i="40"/>
  <c r="Y613" i="40"/>
  <c r="W613" i="40"/>
  <c r="Z613" i="40"/>
  <c r="W524" i="40"/>
  <c r="AD544" i="40"/>
  <c r="U545" i="40"/>
  <c r="AD545" i="40"/>
  <c r="AD548" i="40"/>
  <c r="U549" i="40"/>
  <c r="AD549" i="40"/>
  <c r="AD550" i="40"/>
  <c r="U551" i="40"/>
  <c r="U552" i="40"/>
  <c r="U570" i="40"/>
  <c r="U571" i="40"/>
  <c r="Y572" i="40"/>
  <c r="W572" i="40"/>
  <c r="Z572" i="40"/>
  <c r="Z576" i="40"/>
  <c r="AD582" i="40"/>
  <c r="AD586" i="40"/>
  <c r="U586" i="40"/>
  <c r="U587" i="40"/>
  <c r="AD588" i="40"/>
  <c r="W623" i="40"/>
  <c r="E604" i="40"/>
  <c r="R564" i="40"/>
  <c r="AB565" i="40"/>
  <c r="W566" i="40"/>
  <c r="AB566" i="40"/>
  <c r="AB567" i="40"/>
  <c r="W574" i="40"/>
  <c r="Z569" i="40"/>
  <c r="Y575" i="40"/>
  <c r="AD581" i="40"/>
  <c r="U581" i="40"/>
  <c r="AB616" i="40"/>
  <c r="E631" i="40"/>
  <c r="R606" i="40"/>
  <c r="I631" i="40"/>
  <c r="M631" i="40"/>
  <c r="Q631" i="40"/>
  <c r="R614" i="40"/>
  <c r="R617" i="40"/>
  <c r="R624" i="40"/>
  <c r="R625" i="40"/>
  <c r="H701" i="40"/>
  <c r="R591" i="40"/>
  <c r="R592" i="40"/>
  <c r="R593" i="40"/>
  <c r="R594" i="40"/>
  <c r="R595" i="40"/>
  <c r="W595" i="40" s="1"/>
  <c r="AB595" i="40" s="1"/>
  <c r="R599" i="40"/>
  <c r="W599" i="40" s="1"/>
  <c r="AB599" i="40" s="1"/>
  <c r="R603" i="40"/>
  <c r="F631" i="40"/>
  <c r="J631" i="40"/>
  <c r="N631" i="40"/>
  <c r="R607" i="40"/>
  <c r="W607" i="40" s="1"/>
  <c r="AB607" i="40" s="1"/>
  <c r="R608" i="40"/>
  <c r="W608" i="40" s="1"/>
  <c r="AB608" i="40" s="1"/>
  <c r="R618" i="40"/>
  <c r="R619" i="40"/>
  <c r="R626" i="40"/>
  <c r="L701" i="40"/>
  <c r="R579" i="40"/>
  <c r="R580" i="40"/>
  <c r="R585" i="40"/>
  <c r="R596" i="40"/>
  <c r="W596" i="40" s="1"/>
  <c r="AB596" i="40" s="1"/>
  <c r="R600" i="40"/>
  <c r="W600" i="40" s="1"/>
  <c r="AB600" i="40" s="1"/>
  <c r="G631" i="40"/>
  <c r="K631" i="40"/>
  <c r="O631" i="40"/>
  <c r="R609" i="40"/>
  <c r="R615" i="40"/>
  <c r="R620" i="40"/>
  <c r="R621" i="40"/>
  <c r="R622" i="40"/>
  <c r="P701" i="40"/>
  <c r="E701" i="40"/>
  <c r="R633" i="40"/>
  <c r="I701" i="40"/>
  <c r="M701" i="40"/>
  <c r="Q701" i="40"/>
  <c r="R634" i="40"/>
  <c r="R635" i="40"/>
  <c r="R636" i="40"/>
  <c r="R637" i="40"/>
  <c r="R638" i="40"/>
  <c r="R639" i="40"/>
  <c r="R640" i="40"/>
  <c r="R641" i="40"/>
  <c r="R642" i="40"/>
  <c r="R643" i="40"/>
  <c r="R644" i="40"/>
  <c r="R645" i="40"/>
  <c r="R646" i="40"/>
  <c r="R647" i="40"/>
  <c r="R648" i="40"/>
  <c r="F701" i="40"/>
  <c r="J701" i="40"/>
  <c r="N701" i="40"/>
  <c r="R627" i="40"/>
  <c r="R628" i="40"/>
  <c r="R629" i="40"/>
  <c r="R630" i="40"/>
  <c r="G701" i="40"/>
  <c r="K701" i="40"/>
  <c r="O701" i="40"/>
  <c r="N714" i="40"/>
  <c r="R649" i="40"/>
  <c r="R650" i="40"/>
  <c r="R651" i="40"/>
  <c r="R652" i="40"/>
  <c r="R653" i="40"/>
  <c r="R654" i="40"/>
  <c r="R655" i="40"/>
  <c r="R656" i="40"/>
  <c r="R657" i="40"/>
  <c r="R658" i="40"/>
  <c r="R659" i="40"/>
  <c r="R660" i="40"/>
  <c r="R661" i="40"/>
  <c r="R662" i="40"/>
  <c r="R663" i="40"/>
  <c r="R664" i="40"/>
  <c r="R665" i="40"/>
  <c r="R666" i="40"/>
  <c r="R667" i="40"/>
  <c r="R668" i="40"/>
  <c r="R669" i="40"/>
  <c r="R670" i="40"/>
  <c r="R671" i="40"/>
  <c r="R672" i="40"/>
  <c r="R673" i="40"/>
  <c r="F714" i="40"/>
  <c r="R674" i="40"/>
  <c r="R675" i="40"/>
  <c r="R676" i="40"/>
  <c r="R677" i="40"/>
  <c r="R678" i="40"/>
  <c r="R679" i="40"/>
  <c r="R680" i="40"/>
  <c r="R681" i="40"/>
  <c r="R682" i="40"/>
  <c r="R683" i="40"/>
  <c r="R684" i="40"/>
  <c r="R685" i="40"/>
  <c r="R686" i="40"/>
  <c r="R687" i="40"/>
  <c r="R688" i="40"/>
  <c r="R689" i="40"/>
  <c r="R690" i="40"/>
  <c r="R691" i="40"/>
  <c r="R692" i="40"/>
  <c r="R693" i="40"/>
  <c r="J714" i="40"/>
  <c r="E714" i="40"/>
  <c r="R703" i="40"/>
  <c r="I714" i="40"/>
  <c r="M714" i="40"/>
  <c r="Q714" i="40"/>
  <c r="R704" i="40"/>
  <c r="R705" i="40"/>
  <c r="R706" i="40"/>
  <c r="R707" i="40"/>
  <c r="R708" i="40"/>
  <c r="R709" i="40"/>
  <c r="R710" i="40"/>
  <c r="R711" i="40"/>
  <c r="R712" i="40"/>
  <c r="R713" i="40"/>
  <c r="R694" i="40"/>
  <c r="R695" i="40"/>
  <c r="R696" i="40"/>
  <c r="R697" i="40"/>
  <c r="R698" i="40"/>
  <c r="R699" i="40"/>
  <c r="R700" i="40"/>
  <c r="G714" i="40"/>
  <c r="K714" i="40"/>
  <c r="O714" i="40"/>
  <c r="H714" i="40"/>
  <c r="L714" i="40"/>
  <c r="P714" i="40"/>
  <c r="AD250" i="40"/>
  <c r="T250" i="40"/>
  <c r="AD266" i="40"/>
  <c r="T266" i="40"/>
  <c r="AD254" i="40"/>
  <c r="T254" i="40"/>
  <c r="AD258" i="40"/>
  <c r="T258" i="40"/>
  <c r="AD246" i="40"/>
  <c r="T246" i="40"/>
  <c r="AD262" i="40"/>
  <c r="T262" i="40"/>
  <c r="AA717" i="39"/>
  <c r="AD445" i="39"/>
  <c r="R265" i="39"/>
  <c r="T265" i="39" s="1"/>
  <c r="R264" i="39"/>
  <c r="T264" i="39" s="1"/>
  <c r="R263" i="39"/>
  <c r="AD263" i="39" s="1"/>
  <c r="R262" i="39"/>
  <c r="AD262" i="39" s="1"/>
  <c r="R261" i="39"/>
  <c r="T261" i="39" s="1"/>
  <c r="R260" i="39"/>
  <c r="T260" i="39" s="1"/>
  <c r="R259" i="39"/>
  <c r="AD259" i="39" s="1"/>
  <c r="R258" i="39"/>
  <c r="AD258" i="39" s="1"/>
  <c r="R257" i="39"/>
  <c r="T257" i="39" s="1"/>
  <c r="R256" i="39"/>
  <c r="T256" i="39" s="1"/>
  <c r="R255" i="39"/>
  <c r="AD255" i="39" s="1"/>
  <c r="R254" i="39"/>
  <c r="AD254" i="39" s="1"/>
  <c r="R253" i="39"/>
  <c r="T253" i="39" s="1"/>
  <c r="R252" i="39"/>
  <c r="T252" i="39" s="1"/>
  <c r="R251" i="39"/>
  <c r="AD251" i="39" s="1"/>
  <c r="R250" i="39"/>
  <c r="AD250" i="39" s="1"/>
  <c r="R249" i="39"/>
  <c r="T249" i="39" s="1"/>
  <c r="R248" i="39"/>
  <c r="AD248" i="39" s="1"/>
  <c r="R247" i="39"/>
  <c r="AD247" i="39" s="1"/>
  <c r="R246" i="39"/>
  <c r="AD246" i="39" s="1"/>
  <c r="R245" i="39"/>
  <c r="T245" i="39" s="1"/>
  <c r="R244" i="39"/>
  <c r="T244" i="39" s="1"/>
  <c r="R35" i="39"/>
  <c r="AD547" i="40" l="1"/>
  <c r="W569" i="40"/>
  <c r="AB568" i="40"/>
  <c r="U527" i="40"/>
  <c r="AD520" i="40"/>
  <c r="U541" i="40"/>
  <c r="U492" i="40"/>
  <c r="U477" i="40"/>
  <c r="V423" i="40"/>
  <c r="AB457" i="40"/>
  <c r="V377" i="40"/>
  <c r="U444" i="40"/>
  <c r="V364" i="40"/>
  <c r="Y576" i="40"/>
  <c r="AD546" i="40"/>
  <c r="G468" i="40"/>
  <c r="W575" i="40"/>
  <c r="Y574" i="40"/>
  <c r="AD578" i="40"/>
  <c r="U534" i="40"/>
  <c r="U530" i="40"/>
  <c r="U526" i="40"/>
  <c r="U542" i="40"/>
  <c r="AD519" i="40"/>
  <c r="AD515" i="40"/>
  <c r="AD511" i="40"/>
  <c r="AD506" i="40"/>
  <c r="W543" i="40"/>
  <c r="U497" i="40"/>
  <c r="U493" i="40"/>
  <c r="U489" i="40"/>
  <c r="U485" i="40"/>
  <c r="U481" i="40"/>
  <c r="U478" i="40"/>
  <c r="U474" i="40"/>
  <c r="V424" i="40"/>
  <c r="V420" i="40"/>
  <c r="U471" i="40"/>
  <c r="AB454" i="40"/>
  <c r="AB450" i="40"/>
  <c r="V403" i="40"/>
  <c r="U465" i="40"/>
  <c r="U461" i="40"/>
  <c r="U443" i="40"/>
  <c r="U439" i="40"/>
  <c r="U435" i="40"/>
  <c r="V430" i="40"/>
  <c r="U501" i="40"/>
  <c r="AC409" i="40"/>
  <c r="AC373" i="40"/>
  <c r="AC369" i="40"/>
  <c r="AC365" i="40"/>
  <c r="AC361" i="40"/>
  <c r="AC336" i="40"/>
  <c r="AC308" i="40"/>
  <c r="AC418" i="40"/>
  <c r="AB302" i="40"/>
  <c r="W203" i="2"/>
  <c r="T247" i="39"/>
  <c r="AD256" i="39"/>
  <c r="T259" i="39"/>
  <c r="AD264" i="39"/>
  <c r="W573" i="40"/>
  <c r="Z573" i="40"/>
  <c r="E98" i="40"/>
  <c r="H468" i="40"/>
  <c r="Q468" i="40"/>
  <c r="Q716" i="40" s="1"/>
  <c r="F468" i="40"/>
  <c r="F716" i="40" s="1"/>
  <c r="J468" i="40"/>
  <c r="J716" i="40" s="1"/>
  <c r="K396" i="40"/>
  <c r="P396" i="40"/>
  <c r="W205" i="2"/>
  <c r="AB207" i="2"/>
  <c r="W204" i="2"/>
  <c r="AB201" i="2"/>
  <c r="W206" i="2"/>
  <c r="W208" i="2"/>
  <c r="T248" i="39"/>
  <c r="T255" i="39"/>
  <c r="AD260" i="39"/>
  <c r="T263" i="39"/>
  <c r="F396" i="40"/>
  <c r="E468" i="40"/>
  <c r="L396" i="40"/>
  <c r="AD244" i="39"/>
  <c r="AD252" i="39"/>
  <c r="T251" i="39"/>
  <c r="G716" i="40"/>
  <c r="P468" i="40"/>
  <c r="N468" i="40"/>
  <c r="N716" i="40" s="1"/>
  <c r="G396" i="40"/>
  <c r="H716" i="40"/>
  <c r="E121" i="40"/>
  <c r="L468" i="40"/>
  <c r="L716" i="40" s="1"/>
  <c r="I716" i="40"/>
  <c r="Q396" i="40"/>
  <c r="M396" i="40"/>
  <c r="N396" i="40"/>
  <c r="O716" i="40"/>
  <c r="E716" i="40"/>
  <c r="I396" i="40"/>
  <c r="O396" i="40"/>
  <c r="H396" i="40"/>
  <c r="H719" i="40" s="1"/>
  <c r="P716" i="40"/>
  <c r="P719" i="40" s="1"/>
  <c r="K716" i="40"/>
  <c r="K719" i="40" s="1"/>
  <c r="M716" i="40"/>
  <c r="E30" i="40"/>
  <c r="E32" i="40" s="1"/>
  <c r="J396" i="40"/>
  <c r="V700" i="40"/>
  <c r="AC700" i="40"/>
  <c r="V699" i="40"/>
  <c r="AC699" i="40"/>
  <c r="V698" i="40"/>
  <c r="AC698" i="40"/>
  <c r="V697" i="40"/>
  <c r="AC697" i="40"/>
  <c r="V696" i="40"/>
  <c r="AC696" i="40"/>
  <c r="V695" i="40"/>
  <c r="AC695" i="40"/>
  <c r="V694" i="40"/>
  <c r="AC694" i="40"/>
  <c r="AC713" i="40"/>
  <c r="V713" i="40"/>
  <c r="AC712" i="40"/>
  <c r="V712" i="40"/>
  <c r="AC711" i="40"/>
  <c r="V711" i="40"/>
  <c r="AC710" i="40"/>
  <c r="V710" i="40"/>
  <c r="AC709" i="40"/>
  <c r="V709" i="40"/>
  <c r="AC708" i="40"/>
  <c r="V708" i="40"/>
  <c r="AC707" i="40"/>
  <c r="V707" i="40"/>
  <c r="AC706" i="40"/>
  <c r="V706" i="40"/>
  <c r="AC705" i="40"/>
  <c r="V705" i="40"/>
  <c r="AC704" i="40"/>
  <c r="V704" i="40"/>
  <c r="AC703" i="40"/>
  <c r="V703" i="40"/>
  <c r="R714" i="40"/>
  <c r="V693" i="40"/>
  <c r="AC693" i="40"/>
  <c r="AC692" i="40"/>
  <c r="V692" i="40"/>
  <c r="AC691" i="40"/>
  <c r="V691" i="40"/>
  <c r="AC690" i="40"/>
  <c r="V690" i="40"/>
  <c r="AC689" i="40"/>
  <c r="V689" i="40"/>
  <c r="AC688" i="40"/>
  <c r="V688" i="40"/>
  <c r="AC687" i="40"/>
  <c r="V687" i="40"/>
  <c r="AC686" i="40"/>
  <c r="V686" i="40"/>
  <c r="AC685" i="40"/>
  <c r="V685" i="40"/>
  <c r="AC684" i="40"/>
  <c r="V684" i="40"/>
  <c r="AC683" i="40"/>
  <c r="V683" i="40"/>
  <c r="AC682" i="40"/>
  <c r="V682" i="40"/>
  <c r="AC681" i="40"/>
  <c r="V681" i="40"/>
  <c r="AC680" i="40"/>
  <c r="V680" i="40"/>
  <c r="AC679" i="40"/>
  <c r="V679" i="40"/>
  <c r="AC678" i="40"/>
  <c r="V678" i="40"/>
  <c r="AC677" i="40"/>
  <c r="V677" i="40"/>
  <c r="AC676" i="40"/>
  <c r="V676" i="40"/>
  <c r="AC675" i="40"/>
  <c r="V675" i="40"/>
  <c r="AC674" i="40"/>
  <c r="V674" i="40"/>
  <c r="AC673" i="40"/>
  <c r="V673" i="40"/>
  <c r="AC672" i="40"/>
  <c r="V672" i="40"/>
  <c r="AC671" i="40"/>
  <c r="V671" i="40"/>
  <c r="AC670" i="40"/>
  <c r="V670" i="40"/>
  <c r="AC669" i="40"/>
  <c r="V669" i="40"/>
  <c r="AC668" i="40"/>
  <c r="V668" i="40"/>
  <c r="AC667" i="40"/>
  <c r="V667" i="40"/>
  <c r="AC666" i="40"/>
  <c r="V666" i="40"/>
  <c r="AC665" i="40"/>
  <c r="V665" i="40"/>
  <c r="AC664" i="40"/>
  <c r="V664" i="40"/>
  <c r="AC663" i="40"/>
  <c r="V663" i="40"/>
  <c r="AC662" i="40"/>
  <c r="V662" i="40"/>
  <c r="AC661" i="40"/>
  <c r="V661" i="40"/>
  <c r="AC660" i="40"/>
  <c r="V660" i="40"/>
  <c r="AC659" i="40"/>
  <c r="V659" i="40"/>
  <c r="AC658" i="40"/>
  <c r="V658" i="40"/>
  <c r="AC657" i="40"/>
  <c r="V657" i="40"/>
  <c r="AC656" i="40"/>
  <c r="V656" i="40"/>
  <c r="AC655" i="40"/>
  <c r="V655" i="40"/>
  <c r="AC654" i="40"/>
  <c r="V654" i="40"/>
  <c r="AC653" i="40"/>
  <c r="V653" i="40"/>
  <c r="AC652" i="40"/>
  <c r="V652" i="40"/>
  <c r="AC651" i="40"/>
  <c r="V651" i="40"/>
  <c r="V650" i="40"/>
  <c r="AC650" i="40"/>
  <c r="V649" i="40"/>
  <c r="AC649" i="40"/>
  <c r="Y630" i="40"/>
  <c r="W630" i="40"/>
  <c r="Y629" i="40"/>
  <c r="W629" i="40"/>
  <c r="Y628" i="40"/>
  <c r="W628" i="40"/>
  <c r="Z627" i="40"/>
  <c r="W627" i="40"/>
  <c r="V648" i="40"/>
  <c r="AC648" i="40"/>
  <c r="V647" i="40"/>
  <c r="AC647" i="40"/>
  <c r="V646" i="40"/>
  <c r="AC646" i="40"/>
  <c r="V645" i="40"/>
  <c r="AC645" i="40"/>
  <c r="V644" i="40"/>
  <c r="AC644" i="40"/>
  <c r="V643" i="40"/>
  <c r="AC643" i="40"/>
  <c r="V642" i="40"/>
  <c r="AC642" i="40"/>
  <c r="V641" i="40"/>
  <c r="AC641" i="40"/>
  <c r="V640" i="40"/>
  <c r="AC640" i="40"/>
  <c r="V639" i="40"/>
  <c r="AC639" i="40"/>
  <c r="V638" i="40"/>
  <c r="AC638" i="40"/>
  <c r="V637" i="40"/>
  <c r="AC637" i="40"/>
  <c r="V636" i="40"/>
  <c r="AC636" i="40"/>
  <c r="V635" i="40"/>
  <c r="AC635" i="40"/>
  <c r="V634" i="40"/>
  <c r="AC634" i="40"/>
  <c r="R701" i="40"/>
  <c r="V633" i="40"/>
  <c r="AC633" i="40"/>
  <c r="AB622" i="40"/>
  <c r="W622" i="40"/>
  <c r="Z621" i="40"/>
  <c r="W621" i="40"/>
  <c r="Z620" i="40"/>
  <c r="W620" i="40"/>
  <c r="AD615" i="40"/>
  <c r="U615" i="40"/>
  <c r="Z609" i="40"/>
  <c r="Y609" i="40"/>
  <c r="W609" i="40"/>
  <c r="AD585" i="40"/>
  <c r="U585" i="40"/>
  <c r="AD580" i="40"/>
  <c r="U580" i="40"/>
  <c r="AD579" i="40"/>
  <c r="U579" i="40"/>
  <c r="AD626" i="40"/>
  <c r="U626" i="40"/>
  <c r="AB619" i="40"/>
  <c r="W619" i="40"/>
  <c r="Z618" i="40"/>
  <c r="W618" i="40"/>
  <c r="Z603" i="40"/>
  <c r="Y603" i="40"/>
  <c r="W603" i="40"/>
  <c r="AD594" i="40"/>
  <c r="U594" i="40"/>
  <c r="AD593" i="40"/>
  <c r="U593" i="40"/>
  <c r="AD592" i="40"/>
  <c r="U592" i="40"/>
  <c r="AD591" i="40"/>
  <c r="U591" i="40"/>
  <c r="W625" i="40"/>
  <c r="AB625" i="40"/>
  <c r="W624" i="40"/>
  <c r="Z624" i="40"/>
  <c r="W617" i="40"/>
  <c r="AB617" i="40"/>
  <c r="W614" i="40"/>
  <c r="AB614" i="40"/>
  <c r="W606" i="40"/>
  <c r="AB606" i="40" s="1"/>
  <c r="R631" i="40"/>
  <c r="R604" i="40"/>
  <c r="U564" i="40"/>
  <c r="AD564" i="40"/>
  <c r="R562" i="40"/>
  <c r="V509" i="40"/>
  <c r="AC509" i="40"/>
  <c r="R458" i="40"/>
  <c r="W448" i="40"/>
  <c r="AB448" i="40"/>
  <c r="R406" i="40"/>
  <c r="AC399" i="40"/>
  <c r="V399" i="40"/>
  <c r="AC393" i="40"/>
  <c r="V393" i="40"/>
  <c r="R394" i="40"/>
  <c r="AD460" i="40"/>
  <c r="R466" i="40"/>
  <c r="U460" i="40"/>
  <c r="AC429" i="40"/>
  <c r="V429" i="40"/>
  <c r="AC357" i="40"/>
  <c r="V357" i="40"/>
  <c r="R378" i="40"/>
  <c r="AC334" i="40"/>
  <c r="V334" i="40"/>
  <c r="R337" i="40"/>
  <c r="AC307" i="40"/>
  <c r="V307" i="40"/>
  <c r="R311" i="40"/>
  <c r="V381" i="40"/>
  <c r="R391" i="40"/>
  <c r="AC381" i="40"/>
  <c r="V339" i="40"/>
  <c r="R355" i="40"/>
  <c r="AC339" i="40"/>
  <c r="V316" i="40"/>
  <c r="R332" i="40"/>
  <c r="AC316" i="40"/>
  <c r="R427" i="40"/>
  <c r="AC408" i="40"/>
  <c r="V408" i="40"/>
  <c r="R305" i="40"/>
  <c r="AD225" i="40"/>
  <c r="T225" i="40"/>
  <c r="V221" i="40"/>
  <c r="R223" i="40"/>
  <c r="AC221" i="40"/>
  <c r="AC201" i="40"/>
  <c r="V201" i="40"/>
  <c r="R219" i="40"/>
  <c r="R178" i="40"/>
  <c r="AD168" i="40"/>
  <c r="T168" i="40"/>
  <c r="R148" i="40"/>
  <c r="T123" i="40"/>
  <c r="AD123" i="40"/>
  <c r="R119" i="40"/>
  <c r="T100" i="40"/>
  <c r="AD100" i="40"/>
  <c r="AD150" i="40"/>
  <c r="T150" i="40"/>
  <c r="R166" i="40"/>
  <c r="AD59" i="40"/>
  <c r="T59" i="40"/>
  <c r="R61" i="40"/>
  <c r="R24" i="40"/>
  <c r="R30" i="40" s="1"/>
  <c r="Z18" i="40"/>
  <c r="Y18" i="40"/>
  <c r="W18" i="40"/>
  <c r="R94" i="40"/>
  <c r="T82" i="40"/>
  <c r="AD46" i="40"/>
  <c r="R57" i="40"/>
  <c r="T46" i="40"/>
  <c r="Y10" i="40"/>
  <c r="R16" i="40"/>
  <c r="Z10" i="40"/>
  <c r="W10" i="40"/>
  <c r="T63" i="40"/>
  <c r="R80" i="40"/>
  <c r="AD63" i="40"/>
  <c r="W37" i="40"/>
  <c r="R44" i="40"/>
  <c r="AB37" i="40"/>
  <c r="AD245" i="39"/>
  <c r="AD249" i="39"/>
  <c r="AD253" i="39"/>
  <c r="AD257" i="39"/>
  <c r="AD261" i="39"/>
  <c r="AD265" i="39"/>
  <c r="Q16" i="39"/>
  <c r="H24" i="39"/>
  <c r="R22" i="39"/>
  <c r="G28" i="39"/>
  <c r="O28" i="39"/>
  <c r="F44" i="39"/>
  <c r="N44" i="39"/>
  <c r="J16" i="39"/>
  <c r="R11" i="39"/>
  <c r="K16" i="39"/>
  <c r="O16" i="39"/>
  <c r="R12" i="39"/>
  <c r="F24" i="39"/>
  <c r="N24" i="39"/>
  <c r="R19" i="39"/>
  <c r="R21" i="39"/>
  <c r="R23" i="39"/>
  <c r="H16" i="39"/>
  <c r="L16" i="39"/>
  <c r="P16" i="39"/>
  <c r="R13" i="39"/>
  <c r="G24" i="39"/>
  <c r="K24" i="39"/>
  <c r="O24" i="39"/>
  <c r="F28" i="39"/>
  <c r="F30" i="39" s="1"/>
  <c r="J28" i="39"/>
  <c r="N28" i="39"/>
  <c r="R34" i="39"/>
  <c r="T34" i="39" s="1"/>
  <c r="E44" i="39"/>
  <c r="R37" i="39"/>
  <c r="I44" i="39"/>
  <c r="M44" i="39"/>
  <c r="Q44" i="39"/>
  <c r="H56" i="39"/>
  <c r="L56" i="39"/>
  <c r="P56" i="39"/>
  <c r="R49" i="39"/>
  <c r="H60" i="39"/>
  <c r="L60" i="39"/>
  <c r="P60" i="39"/>
  <c r="F78" i="39"/>
  <c r="J78" i="39"/>
  <c r="N78" i="39"/>
  <c r="R74" i="39"/>
  <c r="R80" i="39"/>
  <c r="E92" i="39"/>
  <c r="M92" i="39"/>
  <c r="O117" i="39"/>
  <c r="M16" i="39"/>
  <c r="R27" i="39"/>
  <c r="E56" i="39"/>
  <c r="R46" i="39"/>
  <c r="I56" i="39"/>
  <c r="M56" i="39"/>
  <c r="Q56" i="39"/>
  <c r="R50" i="39"/>
  <c r="R58" i="39"/>
  <c r="E60" i="39"/>
  <c r="I60" i="39"/>
  <c r="M60" i="39"/>
  <c r="Q60" i="39"/>
  <c r="R59" i="39"/>
  <c r="G78" i="39"/>
  <c r="K78" i="39"/>
  <c r="O78" i="39"/>
  <c r="R72" i="39"/>
  <c r="R73" i="39"/>
  <c r="T73" i="39" s="1"/>
  <c r="R75" i="39"/>
  <c r="R76" i="39"/>
  <c r="R77" i="39"/>
  <c r="G92" i="39"/>
  <c r="O92" i="39"/>
  <c r="G146" i="39"/>
  <c r="I16" i="39"/>
  <c r="P24" i="39"/>
  <c r="K28" i="39"/>
  <c r="K30" i="39" s="1"/>
  <c r="J44" i="39"/>
  <c r="F16" i="39"/>
  <c r="F32" i="39" s="1"/>
  <c r="N16" i="39"/>
  <c r="R15" i="39"/>
  <c r="E24" i="39"/>
  <c r="R18" i="39"/>
  <c r="I24" i="39"/>
  <c r="M24" i="39"/>
  <c r="Q24" i="39"/>
  <c r="H28" i="39"/>
  <c r="H30" i="39" s="1"/>
  <c r="L28" i="39"/>
  <c r="P28" i="39"/>
  <c r="G44" i="39"/>
  <c r="K44" i="39"/>
  <c r="O44" i="39"/>
  <c r="R38" i="39"/>
  <c r="R39" i="39"/>
  <c r="R40" i="39"/>
  <c r="R41" i="39"/>
  <c r="R42" i="39"/>
  <c r="R43" i="39"/>
  <c r="F56" i="39"/>
  <c r="J56" i="39"/>
  <c r="N56" i="39"/>
  <c r="R47" i="39"/>
  <c r="R51" i="39"/>
  <c r="F60" i="39"/>
  <c r="J60" i="39"/>
  <c r="N60" i="39"/>
  <c r="H78" i="39"/>
  <c r="L78" i="39"/>
  <c r="P78" i="39"/>
  <c r="I92" i="39"/>
  <c r="Q92" i="39"/>
  <c r="G117" i="39"/>
  <c r="K146" i="39"/>
  <c r="R10" i="39"/>
  <c r="E16" i="39"/>
  <c r="R14" i="39"/>
  <c r="L24" i="39"/>
  <c r="R20" i="39"/>
  <c r="G16" i="39"/>
  <c r="J24" i="39"/>
  <c r="E28" i="39"/>
  <c r="R26" i="39"/>
  <c r="R28" i="39" s="1"/>
  <c r="I28" i="39"/>
  <c r="I30" i="39" s="1"/>
  <c r="M28" i="39"/>
  <c r="Q28" i="39"/>
  <c r="H44" i="39"/>
  <c r="L44" i="39"/>
  <c r="P44" i="39"/>
  <c r="G56" i="39"/>
  <c r="K56" i="39"/>
  <c r="O56" i="39"/>
  <c r="R48" i="39"/>
  <c r="R52" i="39"/>
  <c r="R53" i="39"/>
  <c r="R54" i="39"/>
  <c r="R55" i="39"/>
  <c r="G60" i="39"/>
  <c r="K60" i="39"/>
  <c r="O60" i="39"/>
  <c r="E78" i="39"/>
  <c r="R62" i="39"/>
  <c r="I78" i="39"/>
  <c r="M78" i="39"/>
  <c r="Q78" i="39"/>
  <c r="R63" i="39"/>
  <c r="R64" i="39"/>
  <c r="R65" i="39"/>
  <c r="R66" i="39"/>
  <c r="R67" i="39"/>
  <c r="R68" i="39"/>
  <c r="R69" i="39"/>
  <c r="R70" i="39"/>
  <c r="R71" i="39"/>
  <c r="K92" i="39"/>
  <c r="G96" i="39"/>
  <c r="G119" i="39" s="1"/>
  <c r="K117" i="39"/>
  <c r="O146" i="39"/>
  <c r="H92" i="39"/>
  <c r="L92" i="39"/>
  <c r="L96" i="39" s="1"/>
  <c r="P92" i="39"/>
  <c r="R81" i="39"/>
  <c r="T81" i="39" s="1"/>
  <c r="F117" i="39"/>
  <c r="J117" i="39"/>
  <c r="N117" i="39"/>
  <c r="F146" i="39"/>
  <c r="J146" i="39"/>
  <c r="N146" i="39"/>
  <c r="H164" i="39"/>
  <c r="L164" i="39"/>
  <c r="P164" i="39"/>
  <c r="F176" i="39"/>
  <c r="J176" i="39"/>
  <c r="N176" i="39"/>
  <c r="R184" i="39"/>
  <c r="W184" i="39" s="1"/>
  <c r="AB184" i="39" s="1"/>
  <c r="L217" i="39"/>
  <c r="N221" i="39"/>
  <c r="P303" i="39"/>
  <c r="R242" i="39"/>
  <c r="R148" i="39"/>
  <c r="E164" i="39"/>
  <c r="I164" i="39"/>
  <c r="M164" i="39"/>
  <c r="Q164" i="39"/>
  <c r="R149" i="39"/>
  <c r="R150" i="39"/>
  <c r="R151" i="39"/>
  <c r="R152" i="39"/>
  <c r="R153" i="39"/>
  <c r="R154" i="39"/>
  <c r="R155" i="39"/>
  <c r="R156" i="39"/>
  <c r="R157" i="39"/>
  <c r="R158" i="39"/>
  <c r="R159" i="39"/>
  <c r="R160" i="39"/>
  <c r="R161" i="39"/>
  <c r="R162" i="39"/>
  <c r="R163" i="39"/>
  <c r="G176" i="39"/>
  <c r="K176" i="39"/>
  <c r="O176" i="39"/>
  <c r="R178" i="39"/>
  <c r="W178" i="39" s="1"/>
  <c r="AB178" i="39" s="1"/>
  <c r="R179" i="39"/>
  <c r="W179" i="39" s="1"/>
  <c r="AB179" i="39" s="1"/>
  <c r="R180" i="39"/>
  <c r="R186" i="39"/>
  <c r="W186" i="39" s="1"/>
  <c r="Z186" i="39" s="1"/>
  <c r="R187" i="39"/>
  <c r="W187" i="39" s="1"/>
  <c r="Z187" i="39" s="1"/>
  <c r="R188" i="39"/>
  <c r="W188" i="39" s="1"/>
  <c r="AB188" i="39" s="1"/>
  <c r="P217" i="39"/>
  <c r="F92" i="39"/>
  <c r="F96" i="39" s="1"/>
  <c r="F119" i="39" s="1"/>
  <c r="J92" i="39"/>
  <c r="J96" i="39" s="1"/>
  <c r="J119" i="39" s="1"/>
  <c r="N92" i="39"/>
  <c r="N96" i="39" s="1"/>
  <c r="N119" i="39" s="1"/>
  <c r="H117" i="39"/>
  <c r="L117" i="39"/>
  <c r="P117" i="39"/>
  <c r="H146" i="39"/>
  <c r="L146" i="39"/>
  <c r="P146" i="39"/>
  <c r="F164" i="39"/>
  <c r="J164" i="39"/>
  <c r="N164" i="39"/>
  <c r="H176" i="39"/>
  <c r="L176" i="39"/>
  <c r="P176" i="39"/>
  <c r="R181" i="39"/>
  <c r="W181" i="39" s="1"/>
  <c r="AB181" i="39" s="1"/>
  <c r="R197" i="39"/>
  <c r="F221" i="39"/>
  <c r="H303" i="39"/>
  <c r="R228" i="39"/>
  <c r="R83" i="39"/>
  <c r="R84" i="39"/>
  <c r="R85" i="39"/>
  <c r="R86" i="39"/>
  <c r="R87" i="39"/>
  <c r="R88" i="39"/>
  <c r="R89" i="39"/>
  <c r="R90" i="39"/>
  <c r="R91" i="39"/>
  <c r="R94" i="39"/>
  <c r="E96" i="39"/>
  <c r="I96" i="39"/>
  <c r="M96" i="39"/>
  <c r="Q96" i="39"/>
  <c r="E117" i="39"/>
  <c r="R98" i="39"/>
  <c r="I117" i="39"/>
  <c r="M117" i="39"/>
  <c r="Q117" i="39"/>
  <c r="R99" i="39"/>
  <c r="R100" i="39"/>
  <c r="R101" i="39"/>
  <c r="R102" i="39"/>
  <c r="R103" i="39"/>
  <c r="R104" i="39"/>
  <c r="R105" i="39"/>
  <c r="R106" i="39"/>
  <c r="R107" i="39"/>
  <c r="R108" i="39"/>
  <c r="R109" i="39"/>
  <c r="R110" i="39"/>
  <c r="R111" i="39"/>
  <c r="R112" i="39"/>
  <c r="R113" i="39"/>
  <c r="R114" i="39"/>
  <c r="R115" i="39"/>
  <c r="R116" i="39"/>
  <c r="E146" i="39"/>
  <c r="R121" i="39"/>
  <c r="I146" i="39"/>
  <c r="M146" i="39"/>
  <c r="Q146" i="39"/>
  <c r="R122" i="39"/>
  <c r="R123" i="39"/>
  <c r="R124" i="39"/>
  <c r="R125" i="39"/>
  <c r="R126" i="39"/>
  <c r="R127" i="39"/>
  <c r="R128" i="39"/>
  <c r="R129" i="39"/>
  <c r="R130" i="39"/>
  <c r="R131" i="39"/>
  <c r="R132" i="39"/>
  <c r="R133" i="39"/>
  <c r="R134" i="39"/>
  <c r="R135" i="39"/>
  <c r="R136" i="39"/>
  <c r="R137" i="39"/>
  <c r="R138" i="39"/>
  <c r="R139" i="39"/>
  <c r="R140" i="39"/>
  <c r="R141" i="39"/>
  <c r="R142" i="39"/>
  <c r="R143" i="39"/>
  <c r="R144" i="39"/>
  <c r="R145" i="39"/>
  <c r="G164" i="39"/>
  <c r="K164" i="39"/>
  <c r="O164" i="39"/>
  <c r="E176" i="39"/>
  <c r="R166" i="39"/>
  <c r="I176" i="39"/>
  <c r="M176" i="39"/>
  <c r="Q176" i="39"/>
  <c r="R167" i="39"/>
  <c r="R168" i="39"/>
  <c r="R169" i="39"/>
  <c r="R170" i="39"/>
  <c r="R171" i="39"/>
  <c r="R172" i="39"/>
  <c r="R173" i="39"/>
  <c r="R174" i="39"/>
  <c r="R175" i="39"/>
  <c r="R182" i="39"/>
  <c r="H217" i="39"/>
  <c r="J221" i="39"/>
  <c r="L303" i="39"/>
  <c r="R238" i="39"/>
  <c r="R185" i="39"/>
  <c r="W185" i="39" s="1"/>
  <c r="AB185" i="39" s="1"/>
  <c r="R191" i="39"/>
  <c r="W191" i="39" s="1"/>
  <c r="Z191" i="39" s="1"/>
  <c r="R192" i="39"/>
  <c r="W192" i="39" s="1"/>
  <c r="Z192" i="39" s="1"/>
  <c r="R193" i="39"/>
  <c r="W193" i="39" s="1"/>
  <c r="Y193" i="39" s="1"/>
  <c r="R194" i="39"/>
  <c r="W194" i="39" s="1"/>
  <c r="Y194" i="39" s="1"/>
  <c r="R196" i="39"/>
  <c r="G217" i="39"/>
  <c r="K217" i="39"/>
  <c r="O217" i="39"/>
  <c r="E221" i="39"/>
  <c r="R219" i="39"/>
  <c r="I221" i="39"/>
  <c r="M221" i="39"/>
  <c r="Q221" i="39"/>
  <c r="R220" i="39"/>
  <c r="G303" i="39"/>
  <c r="K303" i="39"/>
  <c r="O303" i="39"/>
  <c r="R227" i="39"/>
  <c r="R237" i="39"/>
  <c r="R241" i="39"/>
  <c r="R271" i="39"/>
  <c r="R275" i="39"/>
  <c r="R276" i="39"/>
  <c r="R277" i="39"/>
  <c r="R278" i="39"/>
  <c r="R279" i="39"/>
  <c r="R280" i="39"/>
  <c r="R281" i="39"/>
  <c r="R282" i="39"/>
  <c r="R283" i="39"/>
  <c r="R284" i="39"/>
  <c r="R285" i="39"/>
  <c r="R286" i="39"/>
  <c r="R290" i="39"/>
  <c r="R294" i="39"/>
  <c r="R295" i="39"/>
  <c r="R296" i="39"/>
  <c r="R297" i="39"/>
  <c r="R298" i="39"/>
  <c r="I309" i="39"/>
  <c r="N309" i="39"/>
  <c r="F335" i="39"/>
  <c r="H353" i="39"/>
  <c r="J376" i="39"/>
  <c r="R266" i="39"/>
  <c r="R267" i="39"/>
  <c r="R268" i="39"/>
  <c r="R272" i="39"/>
  <c r="R287" i="39"/>
  <c r="R291" i="39"/>
  <c r="R299" i="39"/>
  <c r="R300" i="39"/>
  <c r="E309" i="39"/>
  <c r="R305" i="39"/>
  <c r="J309" i="39"/>
  <c r="P309" i="39"/>
  <c r="R306" i="39"/>
  <c r="R307" i="39"/>
  <c r="R308" i="39"/>
  <c r="H330" i="39"/>
  <c r="J335" i="39"/>
  <c r="L353" i="39"/>
  <c r="N376" i="39"/>
  <c r="R183" i="39"/>
  <c r="R189" i="39"/>
  <c r="R199" i="39"/>
  <c r="E217" i="39"/>
  <c r="I217" i="39"/>
  <c r="M217" i="39"/>
  <c r="Q217" i="39"/>
  <c r="R200" i="39"/>
  <c r="R201" i="39"/>
  <c r="R202" i="39"/>
  <c r="R203" i="39"/>
  <c r="R204" i="39"/>
  <c r="R205" i="39"/>
  <c r="R206" i="39"/>
  <c r="R207" i="39"/>
  <c r="R208" i="39"/>
  <c r="R209" i="39"/>
  <c r="R210" i="39"/>
  <c r="R211" i="39"/>
  <c r="R212" i="39"/>
  <c r="R213" i="39"/>
  <c r="R214" i="39"/>
  <c r="R215" i="39"/>
  <c r="R216" i="39"/>
  <c r="G221" i="39"/>
  <c r="K221" i="39"/>
  <c r="O221" i="39"/>
  <c r="R223" i="39"/>
  <c r="E303" i="39"/>
  <c r="I303" i="39"/>
  <c r="M303" i="39"/>
  <c r="Q303" i="39"/>
  <c r="R224" i="39"/>
  <c r="R225" i="39"/>
  <c r="R229" i="39"/>
  <c r="R230" i="39"/>
  <c r="R231" i="39"/>
  <c r="R232" i="39"/>
  <c r="R233" i="39"/>
  <c r="R234" i="39"/>
  <c r="R235" i="39"/>
  <c r="R239" i="39"/>
  <c r="R243" i="39"/>
  <c r="R269" i="39"/>
  <c r="R273" i="39"/>
  <c r="W273" i="39" s="1"/>
  <c r="AB273" i="39" s="1"/>
  <c r="R288" i="39"/>
  <c r="R292" i="39"/>
  <c r="R301" i="39"/>
  <c r="F309" i="39"/>
  <c r="L309" i="39"/>
  <c r="Q309" i="39"/>
  <c r="L330" i="39"/>
  <c r="N335" i="39"/>
  <c r="P353" i="39"/>
  <c r="R190" i="39"/>
  <c r="F217" i="39"/>
  <c r="J217" i="39"/>
  <c r="N217" i="39"/>
  <c r="H221" i="39"/>
  <c r="L221" i="39"/>
  <c r="P221" i="39"/>
  <c r="F303" i="39"/>
  <c r="J303" i="39"/>
  <c r="N303" i="39"/>
  <c r="R226" i="39"/>
  <c r="R236" i="39"/>
  <c r="R240" i="39"/>
  <c r="R270" i="39"/>
  <c r="R274" i="39"/>
  <c r="W274" i="39" s="1"/>
  <c r="AB274" i="39" s="1"/>
  <c r="R289" i="39"/>
  <c r="R293" i="39"/>
  <c r="R302" i="39"/>
  <c r="H309" i="39"/>
  <c r="M309" i="39"/>
  <c r="P330" i="39"/>
  <c r="F376" i="39"/>
  <c r="G330" i="39"/>
  <c r="K330" i="39"/>
  <c r="O330" i="39"/>
  <c r="E335" i="39"/>
  <c r="R332" i="39"/>
  <c r="I335" i="39"/>
  <c r="M335" i="39"/>
  <c r="Q335" i="39"/>
  <c r="R333" i="39"/>
  <c r="R334" i="39"/>
  <c r="G353" i="39"/>
  <c r="K353" i="39"/>
  <c r="O353" i="39"/>
  <c r="E376" i="39"/>
  <c r="R355" i="39"/>
  <c r="I376" i="39"/>
  <c r="M376" i="39"/>
  <c r="Q376" i="39"/>
  <c r="R356" i="39"/>
  <c r="R357" i="39"/>
  <c r="R358" i="39"/>
  <c r="R359" i="39"/>
  <c r="R360" i="39"/>
  <c r="R361" i="39"/>
  <c r="R362" i="39"/>
  <c r="R363" i="39"/>
  <c r="R364" i="39"/>
  <c r="R365" i="39"/>
  <c r="R366" i="39"/>
  <c r="R367" i="39"/>
  <c r="R368" i="39"/>
  <c r="R369" i="39"/>
  <c r="R370" i="39"/>
  <c r="R371" i="39"/>
  <c r="R372" i="39"/>
  <c r="R373" i="39"/>
  <c r="R374" i="39"/>
  <c r="R375" i="39"/>
  <c r="G389" i="39"/>
  <c r="K389" i="39"/>
  <c r="O389" i="39"/>
  <c r="R391" i="39"/>
  <c r="E392" i="39"/>
  <c r="I392" i="39"/>
  <c r="M392" i="39"/>
  <c r="Q392" i="39"/>
  <c r="R397" i="39"/>
  <c r="E404" i="39"/>
  <c r="I404" i="39"/>
  <c r="M404" i="39"/>
  <c r="Q404" i="39"/>
  <c r="R398" i="39"/>
  <c r="V398" i="39" s="1"/>
  <c r="AC398" i="39" s="1"/>
  <c r="R399" i="39"/>
  <c r="R400" i="39"/>
  <c r="R401" i="39"/>
  <c r="R402" i="39"/>
  <c r="R403" i="39"/>
  <c r="G425" i="39"/>
  <c r="K425" i="39"/>
  <c r="O425" i="39"/>
  <c r="R413" i="39"/>
  <c r="R414" i="39"/>
  <c r="G456" i="39"/>
  <c r="M464" i="39"/>
  <c r="H389" i="39"/>
  <c r="L389" i="39"/>
  <c r="P389" i="39"/>
  <c r="F392" i="39"/>
  <c r="J392" i="39"/>
  <c r="N392" i="39"/>
  <c r="F404" i="39"/>
  <c r="J404" i="39"/>
  <c r="N404" i="39"/>
  <c r="H425" i="39"/>
  <c r="L425" i="39"/>
  <c r="P425" i="39"/>
  <c r="K456" i="39"/>
  <c r="G309" i="39"/>
  <c r="K309" i="39"/>
  <c r="O309" i="39"/>
  <c r="R311" i="39"/>
  <c r="R312" i="39"/>
  <c r="R314" i="39"/>
  <c r="E330" i="39"/>
  <c r="I330" i="39"/>
  <c r="M330" i="39"/>
  <c r="Q330" i="39"/>
  <c r="R315" i="39"/>
  <c r="R316" i="39"/>
  <c r="R317" i="39"/>
  <c r="R318" i="39"/>
  <c r="R319" i="39"/>
  <c r="R320" i="39"/>
  <c r="R321" i="39"/>
  <c r="R322" i="39"/>
  <c r="R323" i="39"/>
  <c r="R324" i="39"/>
  <c r="R325" i="39"/>
  <c r="R326" i="39"/>
  <c r="R327" i="39"/>
  <c r="R328" i="39"/>
  <c r="R329" i="39"/>
  <c r="G335" i="39"/>
  <c r="K335" i="39"/>
  <c r="O335" i="39"/>
  <c r="R337" i="39"/>
  <c r="E353" i="39"/>
  <c r="I353" i="39"/>
  <c r="M353" i="39"/>
  <c r="Q353" i="39"/>
  <c r="R338" i="39"/>
  <c r="R339" i="39"/>
  <c r="R340" i="39"/>
  <c r="R341" i="39"/>
  <c r="R342" i="39"/>
  <c r="R343" i="39"/>
  <c r="R344" i="39"/>
  <c r="R345" i="39"/>
  <c r="R346" i="39"/>
  <c r="R347" i="39"/>
  <c r="R348" i="39"/>
  <c r="R349" i="39"/>
  <c r="R350" i="39"/>
  <c r="R351" i="39"/>
  <c r="R352" i="39"/>
  <c r="G376" i="39"/>
  <c r="K376" i="39"/>
  <c r="O376" i="39"/>
  <c r="R379" i="39"/>
  <c r="E389" i="39"/>
  <c r="I389" i="39"/>
  <c r="M389" i="39"/>
  <c r="Q389" i="39"/>
  <c r="R380" i="39"/>
  <c r="R381" i="39"/>
  <c r="R382" i="39"/>
  <c r="R383" i="39"/>
  <c r="R384" i="39"/>
  <c r="R385" i="39"/>
  <c r="R386" i="39"/>
  <c r="R387" i="39"/>
  <c r="R388" i="39"/>
  <c r="G392" i="39"/>
  <c r="K392" i="39"/>
  <c r="O392" i="39"/>
  <c r="G404" i="39"/>
  <c r="K404" i="39"/>
  <c r="O404" i="39"/>
  <c r="E425" i="39"/>
  <c r="R406" i="39"/>
  <c r="I425" i="39"/>
  <c r="M425" i="39"/>
  <c r="Q425" i="39"/>
  <c r="R407" i="39"/>
  <c r="R408" i="39"/>
  <c r="R409" i="39"/>
  <c r="R410" i="39"/>
  <c r="R411" i="39"/>
  <c r="R412" i="39"/>
  <c r="R427" i="39"/>
  <c r="R428" i="39"/>
  <c r="R430" i="39"/>
  <c r="R431" i="39"/>
  <c r="R432" i="39"/>
  <c r="R433" i="39"/>
  <c r="R434" i="39"/>
  <c r="R435" i="39"/>
  <c r="R436" i="39"/>
  <c r="R437" i="39"/>
  <c r="R438" i="39"/>
  <c r="R439" i="39"/>
  <c r="R440" i="39"/>
  <c r="R441" i="39"/>
  <c r="O456" i="39"/>
  <c r="F330" i="39"/>
  <c r="J330" i="39"/>
  <c r="N330" i="39"/>
  <c r="H335" i="39"/>
  <c r="L335" i="39"/>
  <c r="P335" i="39"/>
  <c r="F353" i="39"/>
  <c r="J353" i="39"/>
  <c r="N353" i="39"/>
  <c r="H376" i="39"/>
  <c r="L376" i="39"/>
  <c r="P376" i="39"/>
  <c r="F389" i="39"/>
  <c r="J389" i="39"/>
  <c r="N389" i="39"/>
  <c r="H392" i="39"/>
  <c r="L392" i="39"/>
  <c r="P392" i="39"/>
  <c r="H404" i="39"/>
  <c r="L404" i="39"/>
  <c r="P404" i="39"/>
  <c r="F425" i="39"/>
  <c r="J425" i="39"/>
  <c r="N425" i="39"/>
  <c r="H464" i="39"/>
  <c r="R415" i="39"/>
  <c r="R416" i="39"/>
  <c r="R417" i="39"/>
  <c r="R418" i="39"/>
  <c r="R419" i="39"/>
  <c r="R420" i="39"/>
  <c r="R421" i="39"/>
  <c r="R422" i="39"/>
  <c r="R423" i="39"/>
  <c r="R424" i="39"/>
  <c r="F456" i="39"/>
  <c r="J456" i="39"/>
  <c r="N456" i="39"/>
  <c r="G464" i="39"/>
  <c r="L464" i="39"/>
  <c r="Q464" i="39"/>
  <c r="R468" i="39"/>
  <c r="R469" i="39"/>
  <c r="R470" i="39"/>
  <c r="R471" i="39"/>
  <c r="R472" i="39"/>
  <c r="R442" i="39"/>
  <c r="R443" i="39"/>
  <c r="R444" i="39"/>
  <c r="H456" i="39"/>
  <c r="L456" i="39"/>
  <c r="P456" i="39"/>
  <c r="I464" i="39"/>
  <c r="O464" i="39"/>
  <c r="O466" i="39" s="1"/>
  <c r="R473" i="39"/>
  <c r="R474" i="39"/>
  <c r="R475" i="39"/>
  <c r="R476" i="39"/>
  <c r="E456" i="39"/>
  <c r="R446" i="39"/>
  <c r="I456" i="39"/>
  <c r="I466" i="39" s="1"/>
  <c r="M456" i="39"/>
  <c r="M466" i="39" s="1"/>
  <c r="Q456" i="39"/>
  <c r="R447" i="39"/>
  <c r="R448" i="39"/>
  <c r="R449" i="39"/>
  <c r="R450" i="39"/>
  <c r="R451" i="39"/>
  <c r="R452" i="39"/>
  <c r="R453" i="39"/>
  <c r="R454" i="39"/>
  <c r="R455" i="39"/>
  <c r="R458" i="39"/>
  <c r="E464" i="39"/>
  <c r="K464" i="39"/>
  <c r="K466" i="39" s="1"/>
  <c r="P464" i="39"/>
  <c r="R459" i="39"/>
  <c r="R460" i="39"/>
  <c r="R461" i="39"/>
  <c r="R462" i="39"/>
  <c r="R463" i="39"/>
  <c r="H560" i="39"/>
  <c r="P560" i="39"/>
  <c r="R553" i="39"/>
  <c r="W553" i="39" s="1"/>
  <c r="AB553" i="39" s="1"/>
  <c r="R562" i="39"/>
  <c r="E602" i="39"/>
  <c r="R566" i="39"/>
  <c r="K560" i="39"/>
  <c r="R557" i="39"/>
  <c r="W557" i="39" s="1"/>
  <c r="AB557" i="39" s="1"/>
  <c r="K602" i="39"/>
  <c r="R565" i="39"/>
  <c r="R574" i="39"/>
  <c r="F464" i="39"/>
  <c r="J464" i="39"/>
  <c r="N464" i="39"/>
  <c r="L560" i="39"/>
  <c r="R534" i="39"/>
  <c r="W534" i="39" s="1"/>
  <c r="AB534" i="39" s="1"/>
  <c r="P602" i="39"/>
  <c r="R564" i="39"/>
  <c r="G560" i="39"/>
  <c r="O560" i="39"/>
  <c r="R538" i="39"/>
  <c r="W538" i="39" s="1"/>
  <c r="AB538" i="39" s="1"/>
  <c r="R563" i="39"/>
  <c r="R598" i="39"/>
  <c r="W598" i="39" s="1"/>
  <c r="AB598" i="39" s="1"/>
  <c r="R535" i="39"/>
  <c r="W535" i="39" s="1"/>
  <c r="AB535" i="39" s="1"/>
  <c r="R539" i="39"/>
  <c r="R540" i="39"/>
  <c r="R541" i="39"/>
  <c r="R554" i="39"/>
  <c r="W554" i="39" s="1"/>
  <c r="AB554" i="39" s="1"/>
  <c r="R558" i="39"/>
  <c r="W558" i="39" s="1"/>
  <c r="AB558" i="39" s="1"/>
  <c r="G602" i="39"/>
  <c r="L602" i="39"/>
  <c r="Q602" i="39"/>
  <c r="R568" i="39"/>
  <c r="R569" i="39"/>
  <c r="R570" i="39"/>
  <c r="R575" i="39"/>
  <c r="R576" i="39"/>
  <c r="R577" i="39"/>
  <c r="R578" i="39"/>
  <c r="R477" i="39"/>
  <c r="R478" i="39"/>
  <c r="R479" i="39"/>
  <c r="R480" i="39"/>
  <c r="R481" i="39"/>
  <c r="R482" i="39"/>
  <c r="R483" i="39"/>
  <c r="R484" i="39"/>
  <c r="R485" i="39"/>
  <c r="R486" i="39"/>
  <c r="R487" i="39"/>
  <c r="R488" i="39"/>
  <c r="R489" i="39"/>
  <c r="R490" i="39"/>
  <c r="R491" i="39"/>
  <c r="R492" i="39"/>
  <c r="R493" i="39"/>
  <c r="R494" i="39"/>
  <c r="R495" i="39"/>
  <c r="R496" i="39"/>
  <c r="R497" i="39"/>
  <c r="R498" i="39"/>
  <c r="R499" i="39"/>
  <c r="R500" i="39"/>
  <c r="R501" i="39"/>
  <c r="R502" i="39"/>
  <c r="R503" i="39"/>
  <c r="R504" i="39"/>
  <c r="R505" i="39"/>
  <c r="R506" i="39"/>
  <c r="R507" i="39"/>
  <c r="E560" i="39"/>
  <c r="I560" i="39"/>
  <c r="M560" i="39"/>
  <c r="Q560" i="39"/>
  <c r="R508" i="39"/>
  <c r="R509" i="39"/>
  <c r="R510" i="39"/>
  <c r="R511" i="39"/>
  <c r="R512" i="39"/>
  <c r="R513" i="39"/>
  <c r="R514" i="39"/>
  <c r="R515" i="39"/>
  <c r="R516" i="39"/>
  <c r="R517" i="39"/>
  <c r="R518" i="39"/>
  <c r="R519" i="39"/>
  <c r="R520" i="39"/>
  <c r="R521" i="39"/>
  <c r="R522" i="39"/>
  <c r="R536" i="39"/>
  <c r="W536" i="39" s="1"/>
  <c r="AB536" i="39" s="1"/>
  <c r="R542" i="39"/>
  <c r="R543" i="39"/>
  <c r="R544" i="39"/>
  <c r="R545" i="39"/>
  <c r="R546" i="39"/>
  <c r="R547" i="39"/>
  <c r="R548" i="39"/>
  <c r="R549" i="39"/>
  <c r="R550" i="39"/>
  <c r="R551" i="39"/>
  <c r="W551" i="39" s="1"/>
  <c r="AB551" i="39" s="1"/>
  <c r="R555" i="39"/>
  <c r="W555" i="39" s="1"/>
  <c r="AB555" i="39" s="1"/>
  <c r="R559" i="39"/>
  <c r="U559" i="39" s="1"/>
  <c r="AD559" i="39" s="1"/>
  <c r="H602" i="39"/>
  <c r="M602" i="39"/>
  <c r="R571" i="39"/>
  <c r="R579" i="39"/>
  <c r="R582" i="39"/>
  <c r="W582" i="39" s="1"/>
  <c r="AB582" i="39" s="1"/>
  <c r="R589" i="39"/>
  <c r="R590" i="39"/>
  <c r="R591" i="39"/>
  <c r="R592" i="39"/>
  <c r="R593" i="39"/>
  <c r="W593" i="39" s="1"/>
  <c r="AB593" i="39" s="1"/>
  <c r="R621" i="39"/>
  <c r="F560" i="39"/>
  <c r="J560" i="39"/>
  <c r="N560" i="39"/>
  <c r="R523" i="39"/>
  <c r="R524" i="39"/>
  <c r="R525" i="39"/>
  <c r="R526" i="39"/>
  <c r="R527" i="39"/>
  <c r="R528" i="39"/>
  <c r="R529" i="39"/>
  <c r="R530" i="39"/>
  <c r="R531" i="39"/>
  <c r="R532" i="39"/>
  <c r="R533" i="39"/>
  <c r="W533" i="39" s="1"/>
  <c r="AB533" i="39" s="1"/>
  <c r="R537" i="39"/>
  <c r="W537" i="39" s="1"/>
  <c r="AB537" i="39" s="1"/>
  <c r="R552" i="39"/>
  <c r="W552" i="39" s="1"/>
  <c r="AB552" i="39" s="1"/>
  <c r="R556" i="39"/>
  <c r="W556" i="39" s="1"/>
  <c r="AB556" i="39" s="1"/>
  <c r="I602" i="39"/>
  <c r="O602" i="39"/>
  <c r="R572" i="39"/>
  <c r="R583" i="39"/>
  <c r="K629" i="39"/>
  <c r="R594" i="39"/>
  <c r="W594" i="39" s="1"/>
  <c r="AB594" i="39" s="1"/>
  <c r="R599" i="39"/>
  <c r="W599" i="39" s="1"/>
  <c r="AB599" i="39" s="1"/>
  <c r="L629" i="39"/>
  <c r="R613" i="39"/>
  <c r="R625" i="39"/>
  <c r="R626" i="39"/>
  <c r="R627" i="39"/>
  <c r="R628" i="39"/>
  <c r="G699" i="39"/>
  <c r="R584" i="39"/>
  <c r="R585" i="39"/>
  <c r="R586" i="39"/>
  <c r="R587" i="39"/>
  <c r="W587" i="39" s="1"/>
  <c r="AB587" i="39" s="1"/>
  <c r="R595" i="39"/>
  <c r="W595" i="39" s="1"/>
  <c r="AB595" i="39" s="1"/>
  <c r="G629" i="39"/>
  <c r="O629" i="39"/>
  <c r="R607" i="39"/>
  <c r="R614" i="39"/>
  <c r="K699" i="39"/>
  <c r="F602" i="39"/>
  <c r="J602" i="39"/>
  <c r="N602" i="39"/>
  <c r="R567" i="39"/>
  <c r="R573" i="39"/>
  <c r="R580" i="39"/>
  <c r="R581" i="39"/>
  <c r="W581" i="39" s="1"/>
  <c r="AB581" i="39" s="1"/>
  <c r="R588" i="39"/>
  <c r="W588" i="39" s="1"/>
  <c r="AB588" i="39" s="1"/>
  <c r="R596" i="39"/>
  <c r="W596" i="39" s="1"/>
  <c r="AB596" i="39" s="1"/>
  <c r="H629" i="39"/>
  <c r="P629" i="39"/>
  <c r="R608" i="39"/>
  <c r="W608" i="39" s="1"/>
  <c r="AB608" i="39" s="1"/>
  <c r="R609" i="39"/>
  <c r="W609" i="39" s="1"/>
  <c r="AB609" i="39" s="1"/>
  <c r="R610" i="39"/>
  <c r="W610" i="39" s="1"/>
  <c r="AB610" i="39" s="1"/>
  <c r="R611" i="39"/>
  <c r="R618" i="39"/>
  <c r="R619" i="39"/>
  <c r="R620" i="39"/>
  <c r="O699" i="39"/>
  <c r="H699" i="39"/>
  <c r="L699" i="39"/>
  <c r="P699" i="39"/>
  <c r="R600" i="39"/>
  <c r="W600" i="39" s="1"/>
  <c r="AB600" i="39" s="1"/>
  <c r="R604" i="39"/>
  <c r="E629" i="39"/>
  <c r="I629" i="39"/>
  <c r="M629" i="39"/>
  <c r="Q629" i="39"/>
  <c r="R612" i="39"/>
  <c r="R615" i="39"/>
  <c r="R622" i="39"/>
  <c r="R623" i="39"/>
  <c r="E699" i="39"/>
  <c r="R631" i="39"/>
  <c r="I699" i="39"/>
  <c r="M699" i="39"/>
  <c r="Q699" i="39"/>
  <c r="R632" i="39"/>
  <c r="R597" i="39"/>
  <c r="W597" i="39" s="1"/>
  <c r="AB597" i="39" s="1"/>
  <c r="R601" i="39"/>
  <c r="F629" i="39"/>
  <c r="J629" i="39"/>
  <c r="N629" i="39"/>
  <c r="R605" i="39"/>
  <c r="W605" i="39" s="1"/>
  <c r="AB605" i="39" s="1"/>
  <c r="R606" i="39"/>
  <c r="W606" i="39" s="1"/>
  <c r="AB606" i="39" s="1"/>
  <c r="R616" i="39"/>
  <c r="R617" i="39"/>
  <c r="R624" i="39"/>
  <c r="F699" i="39"/>
  <c r="J699" i="39"/>
  <c r="N699" i="39"/>
  <c r="R633" i="39"/>
  <c r="R634" i="39"/>
  <c r="R635" i="39"/>
  <c r="R636" i="39"/>
  <c r="R637" i="39"/>
  <c r="R672" i="39"/>
  <c r="R673" i="39"/>
  <c r="R674" i="39"/>
  <c r="Q712" i="39"/>
  <c r="R675" i="39"/>
  <c r="R676" i="39"/>
  <c r="R677" i="39"/>
  <c r="R678" i="39"/>
  <c r="R679" i="39"/>
  <c r="R680" i="39"/>
  <c r="R681" i="39"/>
  <c r="R682" i="39"/>
  <c r="R683" i="39"/>
  <c r="R684" i="39"/>
  <c r="R685" i="39"/>
  <c r="R686" i="39"/>
  <c r="R687" i="39"/>
  <c r="R688" i="39"/>
  <c r="R692" i="39"/>
  <c r="R638" i="39"/>
  <c r="R639" i="39"/>
  <c r="R640" i="39"/>
  <c r="R641" i="39"/>
  <c r="R642" i="39"/>
  <c r="R643" i="39"/>
  <c r="R644" i="39"/>
  <c r="R645" i="39"/>
  <c r="R646" i="39"/>
  <c r="R647" i="39"/>
  <c r="R648" i="39"/>
  <c r="R649" i="39"/>
  <c r="R650" i="39"/>
  <c r="R651" i="39"/>
  <c r="R652" i="39"/>
  <c r="R653" i="39"/>
  <c r="R654" i="39"/>
  <c r="R655" i="39"/>
  <c r="R656" i="39"/>
  <c r="R657" i="39"/>
  <c r="R658" i="39"/>
  <c r="R659" i="39"/>
  <c r="R660" i="39"/>
  <c r="R661" i="39"/>
  <c r="R662" i="39"/>
  <c r="R663" i="39"/>
  <c r="R664" i="39"/>
  <c r="R665" i="39"/>
  <c r="R666" i="39"/>
  <c r="R667" i="39"/>
  <c r="R668" i="39"/>
  <c r="R669" i="39"/>
  <c r="R670" i="39"/>
  <c r="R671" i="39"/>
  <c r="R689" i="39"/>
  <c r="R690" i="39"/>
  <c r="R691" i="39"/>
  <c r="R701" i="39"/>
  <c r="E712" i="39"/>
  <c r="R702" i="39"/>
  <c r="R703" i="39"/>
  <c r="R704" i="39"/>
  <c r="R705" i="39"/>
  <c r="R706" i="39"/>
  <c r="R707" i="39"/>
  <c r="R708" i="39"/>
  <c r="R709" i="39"/>
  <c r="R710" i="39"/>
  <c r="R711" i="39"/>
  <c r="I712" i="39"/>
  <c r="M712" i="39"/>
  <c r="F712" i="39"/>
  <c r="J712" i="39"/>
  <c r="N712" i="39"/>
  <c r="R693" i="39"/>
  <c r="R694" i="39"/>
  <c r="R695" i="39"/>
  <c r="R696" i="39"/>
  <c r="R697" i="39"/>
  <c r="R698" i="39"/>
  <c r="G712" i="39"/>
  <c r="K712" i="39"/>
  <c r="O712" i="39"/>
  <c r="H712" i="39"/>
  <c r="L712" i="39"/>
  <c r="P712" i="39"/>
  <c r="T246" i="39"/>
  <c r="T250" i="39"/>
  <c r="T254" i="39"/>
  <c r="T258" i="39"/>
  <c r="T262" i="39"/>
  <c r="R468" i="40" l="1"/>
  <c r="AB719" i="40"/>
  <c r="R98" i="40"/>
  <c r="R121" i="40" s="1"/>
  <c r="AC719" i="40"/>
  <c r="G719" i="40"/>
  <c r="F719" i="40"/>
  <c r="J466" i="39"/>
  <c r="H466" i="39"/>
  <c r="N719" i="40"/>
  <c r="L719" i="40"/>
  <c r="Q466" i="39"/>
  <c r="G466" i="39"/>
  <c r="H96" i="39"/>
  <c r="H119" i="39" s="1"/>
  <c r="U719" i="40"/>
  <c r="E396" i="40"/>
  <c r="M719" i="40"/>
  <c r="Q719" i="40"/>
  <c r="F466" i="39"/>
  <c r="P96" i="39"/>
  <c r="T719" i="40"/>
  <c r="V719" i="40"/>
  <c r="R51" i="2"/>
  <c r="R72" i="2"/>
  <c r="AD72" i="2" s="1"/>
  <c r="Y30" i="40"/>
  <c r="Y719" i="40" s="1"/>
  <c r="Z30" i="40"/>
  <c r="W30" i="40"/>
  <c r="W719" i="40" s="1"/>
  <c r="AD719" i="40"/>
  <c r="J719" i="40"/>
  <c r="I719" i="40"/>
  <c r="O719" i="40"/>
  <c r="Z719" i="40"/>
  <c r="R716" i="40"/>
  <c r="R32" i="40"/>
  <c r="R396" i="40" s="1"/>
  <c r="E719" i="40"/>
  <c r="L119" i="39"/>
  <c r="Q30" i="39"/>
  <c r="E30" i="39"/>
  <c r="E32" i="39" s="1"/>
  <c r="O96" i="39"/>
  <c r="O119" i="39" s="1"/>
  <c r="F714" i="39"/>
  <c r="L466" i="39"/>
  <c r="N30" i="39"/>
  <c r="N32" i="39" s="1"/>
  <c r="N394" i="39" s="1"/>
  <c r="R65" i="2"/>
  <c r="AD65" i="2" s="1"/>
  <c r="R66" i="2"/>
  <c r="R70" i="2"/>
  <c r="T70" i="2" s="1"/>
  <c r="O714" i="39"/>
  <c r="N466" i="39"/>
  <c r="M30" i="39"/>
  <c r="I119" i="39"/>
  <c r="E466" i="39"/>
  <c r="E714" i="39" s="1"/>
  <c r="P466" i="39"/>
  <c r="K96" i="39"/>
  <c r="K119" i="39" s="1"/>
  <c r="H714" i="39"/>
  <c r="AC698" i="39"/>
  <c r="V698" i="39"/>
  <c r="AC694" i="39"/>
  <c r="V694" i="39"/>
  <c r="AC710" i="39"/>
  <c r="V710" i="39"/>
  <c r="AC706" i="39"/>
  <c r="V706" i="39"/>
  <c r="AC702" i="39"/>
  <c r="V702" i="39"/>
  <c r="V690" i="39"/>
  <c r="AC690" i="39"/>
  <c r="AC669" i="39"/>
  <c r="V669" i="39"/>
  <c r="AC665" i="39"/>
  <c r="V665" i="39"/>
  <c r="AC661" i="39"/>
  <c r="V661" i="39"/>
  <c r="AC657" i="39"/>
  <c r="V657" i="39"/>
  <c r="AC653" i="39"/>
  <c r="V653" i="39"/>
  <c r="AC649" i="39"/>
  <c r="V649" i="39"/>
  <c r="AC645" i="39"/>
  <c r="V645" i="39"/>
  <c r="AC641" i="39"/>
  <c r="V641" i="39"/>
  <c r="AC692" i="39"/>
  <c r="V692" i="39"/>
  <c r="V685" i="39"/>
  <c r="AC685" i="39"/>
  <c r="V681" i="39"/>
  <c r="AC681" i="39"/>
  <c r="V677" i="39"/>
  <c r="AC677" i="39"/>
  <c r="V674" i="39"/>
  <c r="AC674" i="39"/>
  <c r="AC636" i="39"/>
  <c r="V636" i="39"/>
  <c r="AB617" i="39"/>
  <c r="W617" i="39"/>
  <c r="W622" i="39"/>
  <c r="Z622" i="39"/>
  <c r="W611" i="39"/>
  <c r="Z611" i="39"/>
  <c r="Y611" i="39"/>
  <c r="W614" i="39"/>
  <c r="AB614" i="39"/>
  <c r="AD584" i="39"/>
  <c r="U584" i="39"/>
  <c r="Y626" i="39"/>
  <c r="W626" i="39"/>
  <c r="Z572" i="39"/>
  <c r="Y572" i="39"/>
  <c r="W572" i="39"/>
  <c r="AD531" i="39"/>
  <c r="U531" i="39"/>
  <c r="AD527" i="39"/>
  <c r="U527" i="39"/>
  <c r="AD523" i="39"/>
  <c r="U523" i="39"/>
  <c r="W621" i="39"/>
  <c r="AB621" i="39"/>
  <c r="AD590" i="39"/>
  <c r="U590" i="39"/>
  <c r="W571" i="39"/>
  <c r="Z571" i="39"/>
  <c r="Y571" i="39"/>
  <c r="AD548" i="39"/>
  <c r="U548" i="39"/>
  <c r="AD544" i="39"/>
  <c r="U544" i="39"/>
  <c r="AB522" i="39"/>
  <c r="W522" i="39"/>
  <c r="AD518" i="39"/>
  <c r="U518" i="39"/>
  <c r="AD514" i="39"/>
  <c r="U514" i="39"/>
  <c r="AD510" i="39"/>
  <c r="U510" i="39"/>
  <c r="AD506" i="39"/>
  <c r="U506" i="39"/>
  <c r="AD502" i="39"/>
  <c r="U502" i="39"/>
  <c r="AD498" i="39"/>
  <c r="U498" i="39"/>
  <c r="AD494" i="39"/>
  <c r="U494" i="39"/>
  <c r="AD490" i="39"/>
  <c r="U490" i="39"/>
  <c r="AD486" i="39"/>
  <c r="U486" i="39"/>
  <c r="AD482" i="39"/>
  <c r="U482" i="39"/>
  <c r="AD478" i="39"/>
  <c r="U478" i="39"/>
  <c r="U576" i="39"/>
  <c r="AD576" i="39"/>
  <c r="AD568" i="39"/>
  <c r="U568" i="39"/>
  <c r="U539" i="39"/>
  <c r="AD539" i="39"/>
  <c r="AD460" i="39"/>
  <c r="U460" i="39"/>
  <c r="AB453" i="39"/>
  <c r="W453" i="39"/>
  <c r="AB449" i="39"/>
  <c r="W449" i="39"/>
  <c r="U475" i="39"/>
  <c r="AD475" i="39"/>
  <c r="U444" i="39"/>
  <c r="AD444" i="39"/>
  <c r="AD471" i="39"/>
  <c r="U471" i="39"/>
  <c r="AC421" i="39"/>
  <c r="V421" i="39"/>
  <c r="AC417" i="39"/>
  <c r="V417" i="39"/>
  <c r="U440" i="39"/>
  <c r="AD440" i="39"/>
  <c r="U436" i="39"/>
  <c r="AD436" i="39"/>
  <c r="U432" i="39"/>
  <c r="AD432" i="39"/>
  <c r="AC411" i="39"/>
  <c r="V411" i="39"/>
  <c r="AC407" i="39"/>
  <c r="V407" i="39"/>
  <c r="R425" i="39"/>
  <c r="AC406" i="39"/>
  <c r="V406" i="39"/>
  <c r="AC388" i="39"/>
  <c r="V388" i="39"/>
  <c r="AC384" i="39"/>
  <c r="V384" i="39"/>
  <c r="AC380" i="39"/>
  <c r="V380" i="39"/>
  <c r="V349" i="39"/>
  <c r="AC349" i="39"/>
  <c r="V345" i="39"/>
  <c r="AC345" i="39"/>
  <c r="V341" i="39"/>
  <c r="AC341" i="39"/>
  <c r="R353" i="39"/>
  <c r="V337" i="39"/>
  <c r="AC337" i="39"/>
  <c r="V329" i="39"/>
  <c r="AC329" i="39"/>
  <c r="V325" i="39"/>
  <c r="AC325" i="39"/>
  <c r="V321" i="39"/>
  <c r="AC321" i="39"/>
  <c r="V317" i="39"/>
  <c r="AC317" i="39"/>
  <c r="V312" i="39"/>
  <c r="AC312" i="39"/>
  <c r="AC413" i="39"/>
  <c r="V413" i="39"/>
  <c r="AC403" i="39"/>
  <c r="V403" i="39"/>
  <c r="AC399" i="39"/>
  <c r="V399" i="39"/>
  <c r="AC374" i="39"/>
  <c r="V374" i="39"/>
  <c r="AC370" i="39"/>
  <c r="V370" i="39"/>
  <c r="AC366" i="39"/>
  <c r="V366" i="39"/>
  <c r="AC362" i="39"/>
  <c r="V362" i="39"/>
  <c r="AC358" i="39"/>
  <c r="V358" i="39"/>
  <c r="AC333" i="39"/>
  <c r="V333" i="39"/>
  <c r="AC332" i="39"/>
  <c r="V332" i="39"/>
  <c r="R335" i="39"/>
  <c r="AD226" i="39"/>
  <c r="T226" i="39"/>
  <c r="T235" i="39"/>
  <c r="AD235" i="39"/>
  <c r="T231" i="39"/>
  <c r="AD231" i="39"/>
  <c r="T224" i="39"/>
  <c r="AD224" i="39"/>
  <c r="V213" i="39"/>
  <c r="AC213" i="39"/>
  <c r="V209" i="39"/>
  <c r="AC209" i="39"/>
  <c r="V205" i="39"/>
  <c r="AC205" i="39"/>
  <c r="V201" i="39"/>
  <c r="AC201" i="39"/>
  <c r="T183" i="39"/>
  <c r="AD183" i="39"/>
  <c r="W300" i="39"/>
  <c r="AB300" i="39"/>
  <c r="W272" i="39"/>
  <c r="AB272" i="39"/>
  <c r="AB295" i="39"/>
  <c r="W295" i="39"/>
  <c r="AD285" i="39"/>
  <c r="T285" i="39"/>
  <c r="AD281" i="39"/>
  <c r="T281" i="39"/>
  <c r="AD277" i="39"/>
  <c r="T277" i="39"/>
  <c r="AB241" i="39"/>
  <c r="W241" i="39"/>
  <c r="AD173" i="39"/>
  <c r="T173" i="39"/>
  <c r="AD169" i="39"/>
  <c r="T169" i="39"/>
  <c r="AD144" i="39"/>
  <c r="T144" i="39"/>
  <c r="AD140" i="39"/>
  <c r="T140" i="39"/>
  <c r="AD136" i="39"/>
  <c r="T136" i="39"/>
  <c r="AD132" i="39"/>
  <c r="T132" i="39"/>
  <c r="AD128" i="39"/>
  <c r="T128" i="39"/>
  <c r="AD124" i="39"/>
  <c r="T124" i="39"/>
  <c r="AD116" i="39"/>
  <c r="T116" i="39"/>
  <c r="AD112" i="39"/>
  <c r="T112" i="39"/>
  <c r="AD108" i="39"/>
  <c r="T108" i="39"/>
  <c r="AD104" i="39"/>
  <c r="T104" i="39"/>
  <c r="AD100" i="39"/>
  <c r="T100" i="39"/>
  <c r="M119" i="39"/>
  <c r="AB91" i="39"/>
  <c r="W91" i="39"/>
  <c r="AB87" i="39"/>
  <c r="W87" i="39"/>
  <c r="AB83" i="39"/>
  <c r="W83" i="39"/>
  <c r="W197" i="39"/>
  <c r="AB197" i="39"/>
  <c r="W180" i="39"/>
  <c r="Z180" i="39"/>
  <c r="Y180" i="39"/>
  <c r="T161" i="39"/>
  <c r="AD161" i="39"/>
  <c r="T157" i="39"/>
  <c r="AD157" i="39"/>
  <c r="T153" i="39"/>
  <c r="AD153" i="39"/>
  <c r="T149" i="39"/>
  <c r="AD149" i="39"/>
  <c r="AD69" i="39"/>
  <c r="T69" i="39"/>
  <c r="AD65" i="39"/>
  <c r="T65" i="39"/>
  <c r="AD54" i="39"/>
  <c r="T54" i="39"/>
  <c r="AD51" i="39"/>
  <c r="T51" i="39"/>
  <c r="W40" i="39"/>
  <c r="AB40" i="39"/>
  <c r="R24" i="39"/>
  <c r="Z18" i="39"/>
  <c r="Y18" i="39"/>
  <c r="W18" i="39"/>
  <c r="I32" i="39"/>
  <c r="AD74" i="39"/>
  <c r="T74" i="39"/>
  <c r="Z12" i="39"/>
  <c r="Y12" i="39"/>
  <c r="W12" i="39"/>
  <c r="G30" i="39"/>
  <c r="G32" i="39" s="1"/>
  <c r="G394" i="39" s="1"/>
  <c r="AC697" i="39"/>
  <c r="V697" i="39"/>
  <c r="AC693" i="39"/>
  <c r="V693" i="39"/>
  <c r="M714" i="39"/>
  <c r="AC709" i="39"/>
  <c r="V709" i="39"/>
  <c r="AC705" i="39"/>
  <c r="V705" i="39"/>
  <c r="V689" i="39"/>
  <c r="AC689" i="39"/>
  <c r="AC668" i="39"/>
  <c r="V668" i="39"/>
  <c r="AC664" i="39"/>
  <c r="V664" i="39"/>
  <c r="AC660" i="39"/>
  <c r="V660" i="39"/>
  <c r="AC656" i="39"/>
  <c r="V656" i="39"/>
  <c r="AC652" i="39"/>
  <c r="V652" i="39"/>
  <c r="AC648" i="39"/>
  <c r="V648" i="39"/>
  <c r="AC644" i="39"/>
  <c r="V644" i="39"/>
  <c r="AC640" i="39"/>
  <c r="V640" i="39"/>
  <c r="V688" i="39"/>
  <c r="AC688" i="39"/>
  <c r="V684" i="39"/>
  <c r="AC684" i="39"/>
  <c r="V680" i="39"/>
  <c r="AC680" i="39"/>
  <c r="V676" i="39"/>
  <c r="AC676" i="39"/>
  <c r="V673" i="39"/>
  <c r="AC673" i="39"/>
  <c r="AC635" i="39"/>
  <c r="V635" i="39"/>
  <c r="Z616" i="39"/>
  <c r="W616" i="39"/>
  <c r="AC632" i="39"/>
  <c r="V632" i="39"/>
  <c r="R699" i="39"/>
  <c r="AC631" i="39"/>
  <c r="V631" i="39"/>
  <c r="AB615" i="39"/>
  <c r="W615" i="39"/>
  <c r="AB620" i="39"/>
  <c r="W620" i="39"/>
  <c r="AD580" i="39"/>
  <c r="U580" i="39"/>
  <c r="Y607" i="39"/>
  <c r="W607" i="39"/>
  <c r="Z607" i="39"/>
  <c r="Z625" i="39"/>
  <c r="W625" i="39"/>
  <c r="AD530" i="39"/>
  <c r="U530" i="39"/>
  <c r="AD526" i="39"/>
  <c r="U526" i="39"/>
  <c r="AD589" i="39"/>
  <c r="U589" i="39"/>
  <c r="AD547" i="39"/>
  <c r="U547" i="39"/>
  <c r="AD543" i="39"/>
  <c r="U543" i="39"/>
  <c r="AD521" i="39"/>
  <c r="U521" i="39"/>
  <c r="AD517" i="39"/>
  <c r="U517" i="39"/>
  <c r="AD513" i="39"/>
  <c r="U513" i="39"/>
  <c r="AD509" i="39"/>
  <c r="U509" i="39"/>
  <c r="AD505" i="39"/>
  <c r="U505" i="39"/>
  <c r="AD501" i="39"/>
  <c r="U501" i="39"/>
  <c r="AD497" i="39"/>
  <c r="U497" i="39"/>
  <c r="AD493" i="39"/>
  <c r="U493" i="39"/>
  <c r="AD489" i="39"/>
  <c r="U489" i="39"/>
  <c r="AD485" i="39"/>
  <c r="U485" i="39"/>
  <c r="AD481" i="39"/>
  <c r="U481" i="39"/>
  <c r="AD477" i="39"/>
  <c r="U477" i="39"/>
  <c r="U575" i="39"/>
  <c r="AD575" i="39"/>
  <c r="R602" i="39"/>
  <c r="AD562" i="39"/>
  <c r="U562" i="39"/>
  <c r="AD463" i="39"/>
  <c r="U463" i="39"/>
  <c r="AD459" i="39"/>
  <c r="U459" i="39"/>
  <c r="R464" i="39"/>
  <c r="AD458" i="39"/>
  <c r="U458" i="39"/>
  <c r="AB452" i="39"/>
  <c r="W452" i="39"/>
  <c r="AB448" i="39"/>
  <c r="W448" i="39"/>
  <c r="U474" i="39"/>
  <c r="AD474" i="39"/>
  <c r="U443" i="39"/>
  <c r="AD443" i="39"/>
  <c r="AD470" i="39"/>
  <c r="U470" i="39"/>
  <c r="AC424" i="39"/>
  <c r="V424" i="39"/>
  <c r="AC420" i="39"/>
  <c r="V420" i="39"/>
  <c r="AC416" i="39"/>
  <c r="V416" i="39"/>
  <c r="U439" i="39"/>
  <c r="AD439" i="39"/>
  <c r="U435" i="39"/>
  <c r="AD435" i="39"/>
  <c r="U431" i="39"/>
  <c r="AD431" i="39"/>
  <c r="AC410" i="39"/>
  <c r="V410" i="39"/>
  <c r="AC387" i="39"/>
  <c r="V387" i="39"/>
  <c r="AC383" i="39"/>
  <c r="V383" i="39"/>
  <c r="R389" i="39"/>
  <c r="AC379" i="39"/>
  <c r="V379" i="39"/>
  <c r="V352" i="39"/>
  <c r="AC352" i="39"/>
  <c r="V348" i="39"/>
  <c r="AC348" i="39"/>
  <c r="V344" i="39"/>
  <c r="AC344" i="39"/>
  <c r="V340" i="39"/>
  <c r="AC340" i="39"/>
  <c r="V328" i="39"/>
  <c r="AC328" i="39"/>
  <c r="V324" i="39"/>
  <c r="AC324" i="39"/>
  <c r="V320" i="39"/>
  <c r="AC320" i="39"/>
  <c r="V316" i="39"/>
  <c r="AC316" i="39"/>
  <c r="V311" i="39"/>
  <c r="AC311" i="39"/>
  <c r="AC402" i="39"/>
  <c r="V402" i="39"/>
  <c r="AC373" i="39"/>
  <c r="V373" i="39"/>
  <c r="AC369" i="39"/>
  <c r="V369" i="39"/>
  <c r="AC365" i="39"/>
  <c r="V365" i="39"/>
  <c r="AC361" i="39"/>
  <c r="V361" i="39"/>
  <c r="AC357" i="39"/>
  <c r="V357" i="39"/>
  <c r="AB302" i="39"/>
  <c r="W302" i="39"/>
  <c r="AB270" i="39"/>
  <c r="W270" i="39"/>
  <c r="AB301" i="39"/>
  <c r="W301" i="39"/>
  <c r="AB269" i="39"/>
  <c r="W269" i="39"/>
  <c r="T234" i="39"/>
  <c r="AD234" i="39"/>
  <c r="T230" i="39"/>
  <c r="AD230" i="39"/>
  <c r="R303" i="39"/>
  <c r="T223" i="39"/>
  <c r="AD223" i="39"/>
  <c r="V216" i="39"/>
  <c r="AC216" i="39"/>
  <c r="V212" i="39"/>
  <c r="AC212" i="39"/>
  <c r="V208" i="39"/>
  <c r="AC208" i="39"/>
  <c r="V204" i="39"/>
  <c r="AC204" i="39"/>
  <c r="V200" i="39"/>
  <c r="AC200" i="39"/>
  <c r="V308" i="39"/>
  <c r="AC308" i="39"/>
  <c r="W299" i="39"/>
  <c r="AB299" i="39"/>
  <c r="W268" i="39"/>
  <c r="AB268" i="39"/>
  <c r="AB298" i="39"/>
  <c r="W298" i="39"/>
  <c r="AB294" i="39"/>
  <c r="W294" i="39"/>
  <c r="AD284" i="39"/>
  <c r="T284" i="39"/>
  <c r="AD280" i="39"/>
  <c r="T280" i="39"/>
  <c r="AD276" i="39"/>
  <c r="T276" i="39"/>
  <c r="AD237" i="39"/>
  <c r="T237" i="39"/>
  <c r="T238" i="39"/>
  <c r="AD238" i="39"/>
  <c r="AD182" i="39"/>
  <c r="T182" i="39"/>
  <c r="AD172" i="39"/>
  <c r="T172" i="39"/>
  <c r="AD168" i="39"/>
  <c r="T168" i="39"/>
  <c r="AD143" i="39"/>
  <c r="T143" i="39"/>
  <c r="AD139" i="39"/>
  <c r="T139" i="39"/>
  <c r="AD135" i="39"/>
  <c r="T135" i="39"/>
  <c r="AD131" i="39"/>
  <c r="T131" i="39"/>
  <c r="AD127" i="39"/>
  <c r="T127" i="39"/>
  <c r="AD123" i="39"/>
  <c r="T123" i="39"/>
  <c r="AD115" i="39"/>
  <c r="T115" i="39"/>
  <c r="AD111" i="39"/>
  <c r="T111" i="39"/>
  <c r="AD107" i="39"/>
  <c r="T107" i="39"/>
  <c r="AD103" i="39"/>
  <c r="T103" i="39"/>
  <c r="AD99" i="39"/>
  <c r="T99" i="39"/>
  <c r="AD98" i="39"/>
  <c r="R117" i="39"/>
  <c r="T98" i="39"/>
  <c r="AB90" i="39"/>
  <c r="W90" i="39"/>
  <c r="AB86" i="39"/>
  <c r="W86" i="39"/>
  <c r="T228" i="39"/>
  <c r="AD228" i="39"/>
  <c r="T160" i="39"/>
  <c r="AD160" i="39"/>
  <c r="T156" i="39"/>
  <c r="AD156" i="39"/>
  <c r="T152" i="39"/>
  <c r="AD152" i="39"/>
  <c r="T148" i="39"/>
  <c r="R164" i="39"/>
  <c r="AD148" i="39"/>
  <c r="AD68" i="39"/>
  <c r="T68" i="39"/>
  <c r="AD64" i="39"/>
  <c r="T64" i="39"/>
  <c r="AD53" i="39"/>
  <c r="T53" i="39"/>
  <c r="R30" i="39"/>
  <c r="R16" i="39"/>
  <c r="Y10" i="39"/>
  <c r="W10" i="39"/>
  <c r="Z10" i="39"/>
  <c r="AD47" i="39"/>
  <c r="T47" i="39"/>
  <c r="AB43" i="39"/>
  <c r="W43" i="39"/>
  <c r="W39" i="39"/>
  <c r="AB39" i="39"/>
  <c r="AD77" i="39"/>
  <c r="T77" i="39"/>
  <c r="T72" i="39"/>
  <c r="AD72" i="39"/>
  <c r="T59" i="39"/>
  <c r="AD59" i="39"/>
  <c r="P714" i="39"/>
  <c r="K714" i="39"/>
  <c r="AC696" i="39"/>
  <c r="V696" i="39"/>
  <c r="N714" i="39"/>
  <c r="I714" i="39"/>
  <c r="AC708" i="39"/>
  <c r="V708" i="39"/>
  <c r="AC704" i="39"/>
  <c r="V704" i="39"/>
  <c r="AC701" i="39"/>
  <c r="V701" i="39"/>
  <c r="R712" i="39"/>
  <c r="V671" i="39"/>
  <c r="AC671" i="39"/>
  <c r="AC667" i="39"/>
  <c r="V667" i="39"/>
  <c r="AC663" i="39"/>
  <c r="V663" i="39"/>
  <c r="AC659" i="39"/>
  <c r="V659" i="39"/>
  <c r="AC655" i="39"/>
  <c r="V655" i="39"/>
  <c r="AC651" i="39"/>
  <c r="V651" i="39"/>
  <c r="AC647" i="39"/>
  <c r="V647" i="39"/>
  <c r="AC643" i="39"/>
  <c r="V643" i="39"/>
  <c r="AC639" i="39"/>
  <c r="V639" i="39"/>
  <c r="V687" i="39"/>
  <c r="AC687" i="39"/>
  <c r="V683" i="39"/>
  <c r="AC683" i="39"/>
  <c r="V679" i="39"/>
  <c r="AC679" i="39"/>
  <c r="V675" i="39"/>
  <c r="AC675" i="39"/>
  <c r="V672" i="39"/>
  <c r="AC672" i="39"/>
  <c r="AC634" i="39"/>
  <c r="V634" i="39"/>
  <c r="AB612" i="39"/>
  <c r="W612" i="39"/>
  <c r="Z619" i="39"/>
  <c r="W619" i="39"/>
  <c r="Z573" i="39"/>
  <c r="Y573" i="39"/>
  <c r="W573" i="39"/>
  <c r="AD586" i="39"/>
  <c r="U586" i="39"/>
  <c r="Y628" i="39"/>
  <c r="W628" i="39"/>
  <c r="AD613" i="39"/>
  <c r="U613" i="39"/>
  <c r="AD529" i="39"/>
  <c r="U529" i="39"/>
  <c r="AD525" i="39"/>
  <c r="U525" i="39"/>
  <c r="AD592" i="39"/>
  <c r="U592" i="39"/>
  <c r="AD550" i="39"/>
  <c r="U550" i="39"/>
  <c r="AD546" i="39"/>
  <c r="U546" i="39"/>
  <c r="AD542" i="39"/>
  <c r="U542" i="39"/>
  <c r="AD520" i="39"/>
  <c r="U520" i="39"/>
  <c r="AD516" i="39"/>
  <c r="U516" i="39"/>
  <c r="AD512" i="39"/>
  <c r="U512" i="39"/>
  <c r="AD508" i="39"/>
  <c r="U508" i="39"/>
  <c r="AD504" i="39"/>
  <c r="U504" i="39"/>
  <c r="AD500" i="39"/>
  <c r="U500" i="39"/>
  <c r="AD496" i="39"/>
  <c r="U496" i="39"/>
  <c r="AD492" i="39"/>
  <c r="U492" i="39"/>
  <c r="AD488" i="39"/>
  <c r="U488" i="39"/>
  <c r="AD484" i="39"/>
  <c r="U484" i="39"/>
  <c r="AD480" i="39"/>
  <c r="U480" i="39"/>
  <c r="U578" i="39"/>
  <c r="AD578" i="39"/>
  <c r="Y570" i="39"/>
  <c r="Z570" i="39"/>
  <c r="W570" i="39"/>
  <c r="W541" i="39"/>
  <c r="AB541" i="39"/>
  <c r="Y574" i="39"/>
  <c r="W574" i="39"/>
  <c r="Z574" i="39"/>
  <c r="AD462" i="39"/>
  <c r="U462" i="39"/>
  <c r="AB455" i="39"/>
  <c r="W455" i="39"/>
  <c r="AB451" i="39"/>
  <c r="W451" i="39"/>
  <c r="AB447" i="39"/>
  <c r="W447" i="39"/>
  <c r="R456" i="39"/>
  <c r="AB446" i="39"/>
  <c r="W446" i="39"/>
  <c r="U473" i="39"/>
  <c r="AD473" i="39"/>
  <c r="U442" i="39"/>
  <c r="AD442" i="39"/>
  <c r="AD469" i="39"/>
  <c r="U469" i="39"/>
  <c r="AC423" i="39"/>
  <c r="V423" i="39"/>
  <c r="AC419" i="39"/>
  <c r="V419" i="39"/>
  <c r="AC415" i="39"/>
  <c r="V415" i="39"/>
  <c r="U438" i="39"/>
  <c r="AD438" i="39"/>
  <c r="U434" i="39"/>
  <c r="AD434" i="39"/>
  <c r="U430" i="39"/>
  <c r="AD430" i="39"/>
  <c r="V427" i="39"/>
  <c r="AC427" i="39"/>
  <c r="AC409" i="39"/>
  <c r="V409" i="39"/>
  <c r="AC386" i="39"/>
  <c r="V386" i="39"/>
  <c r="AC382" i="39"/>
  <c r="V382" i="39"/>
  <c r="V351" i="39"/>
  <c r="AC351" i="39"/>
  <c r="V347" i="39"/>
  <c r="AC347" i="39"/>
  <c r="V343" i="39"/>
  <c r="AC343" i="39"/>
  <c r="V339" i="39"/>
  <c r="AC339" i="39"/>
  <c r="V327" i="39"/>
  <c r="AC327" i="39"/>
  <c r="V323" i="39"/>
  <c r="AC323" i="39"/>
  <c r="V319" i="39"/>
  <c r="AC319" i="39"/>
  <c r="V315" i="39"/>
  <c r="AC315" i="39"/>
  <c r="AC401" i="39"/>
  <c r="V401" i="39"/>
  <c r="AC397" i="39"/>
  <c r="V397" i="39"/>
  <c r="R404" i="39"/>
  <c r="AC372" i="39"/>
  <c r="V372" i="39"/>
  <c r="AC368" i="39"/>
  <c r="V368" i="39"/>
  <c r="AC364" i="39"/>
  <c r="V364" i="39"/>
  <c r="AC360" i="39"/>
  <c r="V360" i="39"/>
  <c r="AC356" i="39"/>
  <c r="V356" i="39"/>
  <c r="AC355" i="39"/>
  <c r="V355" i="39"/>
  <c r="R376" i="39"/>
  <c r="AB293" i="39"/>
  <c r="W293" i="39"/>
  <c r="AB240" i="39"/>
  <c r="W240" i="39"/>
  <c r="AD190" i="39"/>
  <c r="T190" i="39"/>
  <c r="AB292" i="39"/>
  <c r="W292" i="39"/>
  <c r="AB243" i="39"/>
  <c r="W243" i="39"/>
  <c r="T233" i="39"/>
  <c r="AD233" i="39"/>
  <c r="T229" i="39"/>
  <c r="AD229" i="39"/>
  <c r="V215" i="39"/>
  <c r="AC215" i="39"/>
  <c r="V211" i="39"/>
  <c r="AC211" i="39"/>
  <c r="V207" i="39"/>
  <c r="AC207" i="39"/>
  <c r="V203" i="39"/>
  <c r="AC203" i="39"/>
  <c r="R217" i="39"/>
  <c r="V199" i="39"/>
  <c r="AC199" i="39"/>
  <c r="V307" i="39"/>
  <c r="AC307" i="39"/>
  <c r="V305" i="39"/>
  <c r="R309" i="39"/>
  <c r="AC305" i="39"/>
  <c r="W291" i="39"/>
  <c r="AB291" i="39"/>
  <c r="T267" i="39"/>
  <c r="AD267" i="39"/>
  <c r="AB297" i="39"/>
  <c r="W297" i="39"/>
  <c r="AB290" i="39"/>
  <c r="W290" i="39"/>
  <c r="AD283" i="39"/>
  <c r="T283" i="39"/>
  <c r="AD279" i="39"/>
  <c r="T279" i="39"/>
  <c r="AD275" i="39"/>
  <c r="T275" i="39"/>
  <c r="AD227" i="39"/>
  <c r="T227" i="39"/>
  <c r="AC220" i="39"/>
  <c r="V220" i="39"/>
  <c r="AC219" i="39"/>
  <c r="V219" i="39"/>
  <c r="R221" i="39"/>
  <c r="AD175" i="39"/>
  <c r="T175" i="39"/>
  <c r="AD171" i="39"/>
  <c r="T171" i="39"/>
  <c r="AD167" i="39"/>
  <c r="T167" i="39"/>
  <c r="AD166" i="39"/>
  <c r="T166" i="39"/>
  <c r="R176" i="39"/>
  <c r="AD142" i="39"/>
  <c r="T142" i="39"/>
  <c r="AD138" i="39"/>
  <c r="T138" i="39"/>
  <c r="AD134" i="39"/>
  <c r="T134" i="39"/>
  <c r="AD130" i="39"/>
  <c r="T130" i="39"/>
  <c r="AD126" i="39"/>
  <c r="T126" i="39"/>
  <c r="AD122" i="39"/>
  <c r="T122" i="39"/>
  <c r="AD121" i="39"/>
  <c r="R146" i="39"/>
  <c r="T121" i="39"/>
  <c r="AD114" i="39"/>
  <c r="T114" i="39"/>
  <c r="AD110" i="39"/>
  <c r="T110" i="39"/>
  <c r="AD106" i="39"/>
  <c r="T106" i="39"/>
  <c r="AD102" i="39"/>
  <c r="T102" i="39"/>
  <c r="E119" i="39"/>
  <c r="AB89" i="39"/>
  <c r="W89" i="39"/>
  <c r="AB85" i="39"/>
  <c r="W85" i="39"/>
  <c r="P119" i="39"/>
  <c r="T163" i="39"/>
  <c r="AD163" i="39"/>
  <c r="T159" i="39"/>
  <c r="AD159" i="39"/>
  <c r="T155" i="39"/>
  <c r="AD155" i="39"/>
  <c r="T151" i="39"/>
  <c r="AD151" i="39"/>
  <c r="W242" i="39"/>
  <c r="AB242" i="39"/>
  <c r="T71" i="39"/>
  <c r="AD71" i="39"/>
  <c r="AD67" i="39"/>
  <c r="T67" i="39"/>
  <c r="AD63" i="39"/>
  <c r="T63" i="39"/>
  <c r="R78" i="39"/>
  <c r="AD62" i="39"/>
  <c r="T62" i="39"/>
  <c r="AD52" i="39"/>
  <c r="T52" i="39"/>
  <c r="AB42" i="39"/>
  <c r="W42" i="39"/>
  <c r="AB38" i="39"/>
  <c r="T38" i="39"/>
  <c r="P30" i="39"/>
  <c r="P32" i="39" s="1"/>
  <c r="AB15" i="39"/>
  <c r="W15" i="39"/>
  <c r="AD76" i="39"/>
  <c r="T76" i="39"/>
  <c r="T58" i="39"/>
  <c r="R60" i="39"/>
  <c r="AD58" i="39"/>
  <c r="M32" i="39"/>
  <c r="AB37" i="39"/>
  <c r="W37" i="39"/>
  <c r="R44" i="39"/>
  <c r="J30" i="39"/>
  <c r="J32" i="39" s="1"/>
  <c r="J394" i="39" s="1"/>
  <c r="H32" i="39"/>
  <c r="K32" i="39"/>
  <c r="K394" i="39" s="1"/>
  <c r="L714" i="39"/>
  <c r="G714" i="39"/>
  <c r="AC695" i="39"/>
  <c r="V695" i="39"/>
  <c r="J714" i="39"/>
  <c r="AC711" i="39"/>
  <c r="V711" i="39"/>
  <c r="AC707" i="39"/>
  <c r="V707" i="39"/>
  <c r="AC703" i="39"/>
  <c r="V703" i="39"/>
  <c r="AC691" i="39"/>
  <c r="V691" i="39"/>
  <c r="AC670" i="39"/>
  <c r="V670" i="39"/>
  <c r="AC666" i="39"/>
  <c r="V666" i="39"/>
  <c r="AC662" i="39"/>
  <c r="V662" i="39"/>
  <c r="AC658" i="39"/>
  <c r="V658" i="39"/>
  <c r="AC654" i="39"/>
  <c r="V654" i="39"/>
  <c r="AC650" i="39"/>
  <c r="V650" i="39"/>
  <c r="AC646" i="39"/>
  <c r="V646" i="39"/>
  <c r="AC642" i="39"/>
  <c r="V642" i="39"/>
  <c r="AC638" i="39"/>
  <c r="V638" i="39"/>
  <c r="V686" i="39"/>
  <c r="AC686" i="39"/>
  <c r="V682" i="39"/>
  <c r="AC682" i="39"/>
  <c r="V678" i="39"/>
  <c r="AC678" i="39"/>
  <c r="Q714" i="39"/>
  <c r="AC637" i="39"/>
  <c r="V637" i="39"/>
  <c r="AC633" i="39"/>
  <c r="V633" i="39"/>
  <c r="AD624" i="39"/>
  <c r="U624" i="39"/>
  <c r="Z601" i="39"/>
  <c r="Y601" i="39"/>
  <c r="W601" i="39"/>
  <c r="W623" i="39"/>
  <c r="AB623" i="39"/>
  <c r="R629" i="39"/>
  <c r="W604" i="39"/>
  <c r="AB604" i="39" s="1"/>
  <c r="Z618" i="39"/>
  <c r="W618" i="39"/>
  <c r="Z567" i="39"/>
  <c r="W567" i="39"/>
  <c r="Y567" i="39"/>
  <c r="AD585" i="39"/>
  <c r="U585" i="39"/>
  <c r="Y627" i="39"/>
  <c r="W627" i="39"/>
  <c r="U583" i="39"/>
  <c r="AD583" i="39"/>
  <c r="AD532" i="39"/>
  <c r="U532" i="39"/>
  <c r="AD528" i="39"/>
  <c r="U528" i="39"/>
  <c r="AD524" i="39"/>
  <c r="U524" i="39"/>
  <c r="AD591" i="39"/>
  <c r="U591" i="39"/>
  <c r="AD579" i="39"/>
  <c r="U579" i="39"/>
  <c r="AD549" i="39"/>
  <c r="U549" i="39"/>
  <c r="AD545" i="39"/>
  <c r="U545" i="39"/>
  <c r="AD519" i="39"/>
  <c r="U519" i="39"/>
  <c r="AD515" i="39"/>
  <c r="U515" i="39"/>
  <c r="AD511" i="39"/>
  <c r="U511" i="39"/>
  <c r="R560" i="39"/>
  <c r="AC507" i="39"/>
  <c r="V507" i="39"/>
  <c r="AD503" i="39"/>
  <c r="U503" i="39"/>
  <c r="AD499" i="39"/>
  <c r="U499" i="39"/>
  <c r="AD495" i="39"/>
  <c r="U495" i="39"/>
  <c r="AD491" i="39"/>
  <c r="U491" i="39"/>
  <c r="AD487" i="39"/>
  <c r="U487" i="39"/>
  <c r="AD483" i="39"/>
  <c r="U483" i="39"/>
  <c r="AD479" i="39"/>
  <c r="U479" i="39"/>
  <c r="U577" i="39"/>
  <c r="AD577" i="39"/>
  <c r="AD569" i="39"/>
  <c r="U569" i="39"/>
  <c r="U540" i="39"/>
  <c r="AD540" i="39"/>
  <c r="AB563" i="39"/>
  <c r="W563" i="39"/>
  <c r="AB564" i="39"/>
  <c r="W564" i="39"/>
  <c r="AB565" i="39"/>
  <c r="W565" i="39"/>
  <c r="AB566" i="39"/>
  <c r="W566" i="39"/>
  <c r="AD461" i="39"/>
  <c r="U461" i="39"/>
  <c r="AB454" i="39"/>
  <c r="W454" i="39"/>
  <c r="AB450" i="39"/>
  <c r="W450" i="39"/>
  <c r="AD476" i="39"/>
  <c r="U476" i="39"/>
  <c r="U472" i="39"/>
  <c r="AD472" i="39"/>
  <c r="AD468" i="39"/>
  <c r="U468" i="39"/>
  <c r="AC422" i="39"/>
  <c r="V422" i="39"/>
  <c r="AC418" i="39"/>
  <c r="V418" i="39"/>
  <c r="U441" i="39"/>
  <c r="AD441" i="39"/>
  <c r="U437" i="39"/>
  <c r="AD437" i="39"/>
  <c r="U433" i="39"/>
  <c r="AD433" i="39"/>
  <c r="V428" i="39"/>
  <c r="AC428" i="39"/>
  <c r="AC412" i="39"/>
  <c r="V412" i="39"/>
  <c r="AC408" i="39"/>
  <c r="V408" i="39"/>
  <c r="AC385" i="39"/>
  <c r="V385" i="39"/>
  <c r="AC381" i="39"/>
  <c r="V381" i="39"/>
  <c r="V350" i="39"/>
  <c r="AC350" i="39"/>
  <c r="V346" i="39"/>
  <c r="AC346" i="39"/>
  <c r="V342" i="39"/>
  <c r="AC342" i="39"/>
  <c r="V338" i="39"/>
  <c r="AC338" i="39"/>
  <c r="V326" i="39"/>
  <c r="AC326" i="39"/>
  <c r="V322" i="39"/>
  <c r="AC322" i="39"/>
  <c r="V318" i="39"/>
  <c r="AC318" i="39"/>
  <c r="R330" i="39"/>
  <c r="V314" i="39"/>
  <c r="AC314" i="39"/>
  <c r="F394" i="39"/>
  <c r="F717" i="39" s="1"/>
  <c r="AC414" i="39"/>
  <c r="V414" i="39"/>
  <c r="AC400" i="39"/>
  <c r="V400" i="39"/>
  <c r="AC391" i="39"/>
  <c r="V391" i="39"/>
  <c r="R392" i="39"/>
  <c r="AC375" i="39"/>
  <c r="V375" i="39"/>
  <c r="AC371" i="39"/>
  <c r="V371" i="39"/>
  <c r="AC367" i="39"/>
  <c r="V367" i="39"/>
  <c r="AC363" i="39"/>
  <c r="V363" i="39"/>
  <c r="AC359" i="39"/>
  <c r="V359" i="39"/>
  <c r="AC334" i="39"/>
  <c r="V334" i="39"/>
  <c r="AB289" i="39"/>
  <c r="W289" i="39"/>
  <c r="AD236" i="39"/>
  <c r="T236" i="39"/>
  <c r="AB288" i="39"/>
  <c r="W288" i="39"/>
  <c r="W239" i="39"/>
  <c r="AB239" i="39"/>
  <c r="T232" i="39"/>
  <c r="AD232" i="39"/>
  <c r="T225" i="39"/>
  <c r="AD225" i="39"/>
  <c r="V214" i="39"/>
  <c r="AC214" i="39"/>
  <c r="V210" i="39"/>
  <c r="AC210" i="39"/>
  <c r="V206" i="39"/>
  <c r="AC206" i="39"/>
  <c r="V202" i="39"/>
  <c r="AC202" i="39"/>
  <c r="T189" i="39"/>
  <c r="AD189" i="39"/>
  <c r="V306" i="39"/>
  <c r="AC306" i="39"/>
  <c r="W287" i="39"/>
  <c r="AB287" i="39"/>
  <c r="T266" i="39"/>
  <c r="AD266" i="39"/>
  <c r="AB296" i="39"/>
  <c r="W296" i="39"/>
  <c r="AB286" i="39"/>
  <c r="W286" i="39"/>
  <c r="AD282" i="39"/>
  <c r="T282" i="39"/>
  <c r="AD278" i="39"/>
  <c r="T278" i="39"/>
  <c r="AB271" i="39"/>
  <c r="W271" i="39"/>
  <c r="AB196" i="39"/>
  <c r="W196" i="39"/>
  <c r="AD174" i="39"/>
  <c r="T174" i="39"/>
  <c r="AD170" i="39"/>
  <c r="T170" i="39"/>
  <c r="AD145" i="39"/>
  <c r="T145" i="39"/>
  <c r="AD141" i="39"/>
  <c r="T141" i="39"/>
  <c r="AD137" i="39"/>
  <c r="T137" i="39"/>
  <c r="AD133" i="39"/>
  <c r="T133" i="39"/>
  <c r="AD129" i="39"/>
  <c r="T129" i="39"/>
  <c r="AD125" i="39"/>
  <c r="T125" i="39"/>
  <c r="AD113" i="39"/>
  <c r="T113" i="39"/>
  <c r="AD109" i="39"/>
  <c r="T109" i="39"/>
  <c r="AD105" i="39"/>
  <c r="T105" i="39"/>
  <c r="AD101" i="39"/>
  <c r="T101" i="39"/>
  <c r="Q119" i="39"/>
  <c r="AB88" i="39"/>
  <c r="W88" i="39"/>
  <c r="AB84" i="39"/>
  <c r="W84" i="39"/>
  <c r="T162" i="39"/>
  <c r="AD162" i="39"/>
  <c r="T158" i="39"/>
  <c r="AD158" i="39"/>
  <c r="T154" i="39"/>
  <c r="AD154" i="39"/>
  <c r="T150" i="39"/>
  <c r="AD150" i="39"/>
  <c r="AD70" i="39"/>
  <c r="T70" i="39"/>
  <c r="AD66" i="39"/>
  <c r="T66" i="39"/>
  <c r="AD55" i="39"/>
  <c r="T55" i="39"/>
  <c r="AD48" i="39"/>
  <c r="T48" i="39"/>
  <c r="Y14" i="39"/>
  <c r="W14" i="39"/>
  <c r="Z14" i="39"/>
  <c r="AB41" i="39"/>
  <c r="W41" i="39"/>
  <c r="L30" i="39"/>
  <c r="L32" i="39" s="1"/>
  <c r="L394" i="39" s="1"/>
  <c r="AD75" i="39"/>
  <c r="T75" i="39"/>
  <c r="T50" i="39"/>
  <c r="AD50" i="39"/>
  <c r="T46" i="39"/>
  <c r="R56" i="39"/>
  <c r="AD46" i="39"/>
  <c r="R92" i="39"/>
  <c r="T80" i="39"/>
  <c r="AD49" i="39"/>
  <c r="T49" i="39"/>
  <c r="W13" i="39"/>
  <c r="Z13" i="39"/>
  <c r="Y13" i="39"/>
  <c r="Z11" i="39"/>
  <c r="W11" i="39"/>
  <c r="Y11" i="39"/>
  <c r="O30" i="39"/>
  <c r="O32" i="39" s="1"/>
  <c r="O394" i="39" s="1"/>
  <c r="Q32" i="39"/>
  <c r="T65" i="2"/>
  <c r="AD66" i="2"/>
  <c r="T66" i="2"/>
  <c r="AB722" i="40" l="1"/>
  <c r="U720" i="40"/>
  <c r="AC720" i="40"/>
  <c r="Y722" i="40" s="1"/>
  <c r="Y724" i="40" s="1"/>
  <c r="T72" i="2"/>
  <c r="R96" i="39"/>
  <c r="H394" i="39"/>
  <c r="O717" i="39"/>
  <c r="T51" i="2"/>
  <c r="AD70" i="2"/>
  <c r="AD51" i="2"/>
  <c r="R719" i="40"/>
  <c r="I394" i="39"/>
  <c r="I717" i="39" s="1"/>
  <c r="Q394" i="39"/>
  <c r="Q717" i="39" s="1"/>
  <c r="T717" i="39"/>
  <c r="E394" i="39"/>
  <c r="R119" i="39"/>
  <c r="R466" i="39"/>
  <c r="N717" i="39"/>
  <c r="M394" i="39"/>
  <c r="P394" i="39"/>
  <c r="P717" i="39" s="1"/>
  <c r="AD717" i="39"/>
  <c r="G717" i="39"/>
  <c r="K717" i="39"/>
  <c r="R32" i="39"/>
  <c r="E717" i="39"/>
  <c r="J717" i="39"/>
  <c r="L717" i="39"/>
  <c r="AC717" i="39"/>
  <c r="U717" i="39"/>
  <c r="R714" i="39"/>
  <c r="W30" i="39"/>
  <c r="W717" i="39" s="1"/>
  <c r="Z30" i="39"/>
  <c r="Z717" i="39" s="1"/>
  <c r="Y30" i="39"/>
  <c r="Y717" i="39" s="1"/>
  <c r="M717" i="39"/>
  <c r="V717" i="39"/>
  <c r="H717" i="39"/>
  <c r="AB717" i="39"/>
  <c r="Z722" i="40" l="1"/>
  <c r="Z724" i="40" s="1"/>
  <c r="AB724" i="40"/>
  <c r="U718" i="39"/>
  <c r="R394" i="39"/>
  <c r="R717" i="39" s="1"/>
  <c r="AB720" i="39"/>
  <c r="AB722" i="39" s="1"/>
  <c r="AC718" i="39"/>
  <c r="Y720" i="39" s="1"/>
  <c r="Y722" i="39" s="1"/>
  <c r="Z720" i="39" l="1"/>
  <c r="Z722" i="39" s="1"/>
  <c r="AA714" i="38" l="1"/>
  <c r="AD442" i="38"/>
  <c r="R262" i="38"/>
  <c r="R261" i="38"/>
  <c r="AD261" i="38" s="1"/>
  <c r="R260" i="38"/>
  <c r="T260" i="38" s="1"/>
  <c r="R259" i="38"/>
  <c r="AD259" i="38" s="1"/>
  <c r="R258" i="38"/>
  <c r="R257" i="38"/>
  <c r="R256" i="38"/>
  <c r="T256" i="38" s="1"/>
  <c r="R255" i="38"/>
  <c r="AD255" i="38" s="1"/>
  <c r="R254" i="38"/>
  <c r="R253" i="38"/>
  <c r="R252" i="38"/>
  <c r="T252" i="38" s="1"/>
  <c r="R251" i="38"/>
  <c r="AD251" i="38" s="1"/>
  <c r="R250" i="38"/>
  <c r="AD250" i="38" s="1"/>
  <c r="R249" i="38"/>
  <c r="R248" i="38"/>
  <c r="AD248" i="38" s="1"/>
  <c r="R247" i="38"/>
  <c r="T247" i="38" s="1"/>
  <c r="R246" i="38"/>
  <c r="AD246" i="38" s="1"/>
  <c r="R245" i="38"/>
  <c r="R244" i="38"/>
  <c r="T244" i="38" s="1"/>
  <c r="R243" i="38"/>
  <c r="AD243" i="38" s="1"/>
  <c r="R242" i="38"/>
  <c r="AD242" i="38" s="1"/>
  <c r="R241" i="38"/>
  <c r="T241" i="38" s="1"/>
  <c r="R35" i="38"/>
  <c r="P401" i="38"/>
  <c r="L401" i="38"/>
  <c r="H401" i="38"/>
  <c r="P389" i="38"/>
  <c r="L389" i="38"/>
  <c r="H389" i="38"/>
  <c r="N386" i="38"/>
  <c r="J386" i="38"/>
  <c r="F386" i="38"/>
  <c r="R519" i="38"/>
  <c r="R515" i="38"/>
  <c r="R511" i="38"/>
  <c r="R507" i="38"/>
  <c r="Q557" i="38"/>
  <c r="O461" i="38"/>
  <c r="K461" i="38"/>
  <c r="G461" i="38"/>
  <c r="N453" i="38"/>
  <c r="J453" i="38"/>
  <c r="F453" i="38"/>
  <c r="R421" i="38"/>
  <c r="R420" i="38"/>
  <c r="R419" i="38"/>
  <c r="R418" i="38"/>
  <c r="R417" i="38"/>
  <c r="R416" i="38"/>
  <c r="R415" i="38"/>
  <c r="R414" i="38"/>
  <c r="R413" i="38"/>
  <c r="R412" i="38"/>
  <c r="R411" i="38"/>
  <c r="R410" i="38"/>
  <c r="R409" i="38"/>
  <c r="R408" i="38"/>
  <c r="R407" i="38"/>
  <c r="R406" i="38"/>
  <c r="R405" i="38"/>
  <c r="R404" i="38"/>
  <c r="Q422" i="38"/>
  <c r="M422" i="38"/>
  <c r="I422" i="38"/>
  <c r="O401" i="38"/>
  <c r="K401" i="38"/>
  <c r="G401" i="38"/>
  <c r="O389" i="38"/>
  <c r="K389" i="38"/>
  <c r="G389" i="38"/>
  <c r="R385" i="38"/>
  <c r="R384" i="38"/>
  <c r="R383" i="38"/>
  <c r="R382" i="38"/>
  <c r="R381" i="38"/>
  <c r="R380" i="38"/>
  <c r="R379" i="38"/>
  <c r="R378" i="38"/>
  <c r="R377" i="38"/>
  <c r="Q386" i="38"/>
  <c r="M386" i="38"/>
  <c r="I386" i="38"/>
  <c r="O373" i="38"/>
  <c r="K373" i="38"/>
  <c r="G373" i="38"/>
  <c r="R517" i="38"/>
  <c r="R513" i="38"/>
  <c r="R509" i="38"/>
  <c r="R459" i="38"/>
  <c r="R458" i="38"/>
  <c r="R457" i="38"/>
  <c r="R456" i="38"/>
  <c r="Q461" i="38"/>
  <c r="M461" i="38"/>
  <c r="I461" i="38"/>
  <c r="P453" i="38"/>
  <c r="L453" i="38"/>
  <c r="H453" i="38"/>
  <c r="R441" i="38"/>
  <c r="R440" i="38"/>
  <c r="R439" i="38"/>
  <c r="R438" i="38"/>
  <c r="R437" i="38"/>
  <c r="R436" i="38"/>
  <c r="R435" i="38"/>
  <c r="R434" i="38"/>
  <c r="R433" i="38"/>
  <c r="R432" i="38"/>
  <c r="R431" i="38"/>
  <c r="R430" i="38"/>
  <c r="R429" i="38"/>
  <c r="R428" i="38"/>
  <c r="R427" i="38"/>
  <c r="R425" i="38"/>
  <c r="O422" i="38"/>
  <c r="K422" i="38"/>
  <c r="G422" i="38"/>
  <c r="R400" i="38"/>
  <c r="R399" i="38"/>
  <c r="R398" i="38"/>
  <c r="R397" i="38"/>
  <c r="R396" i="38"/>
  <c r="R395" i="38"/>
  <c r="V395" i="38" s="1"/>
  <c r="AC395" i="38" s="1"/>
  <c r="Q401" i="38"/>
  <c r="M401" i="38"/>
  <c r="I401" i="38"/>
  <c r="Q389" i="38"/>
  <c r="M389" i="38"/>
  <c r="I389" i="38"/>
  <c r="O386" i="38"/>
  <c r="K386" i="38"/>
  <c r="G386" i="38"/>
  <c r="R372" i="38"/>
  <c r="R371" i="38"/>
  <c r="R370" i="38"/>
  <c r="R369" i="38"/>
  <c r="R368" i="38"/>
  <c r="R367" i="38"/>
  <c r="R366" i="38"/>
  <c r="R365" i="38"/>
  <c r="R364" i="38"/>
  <c r="R363" i="38"/>
  <c r="R362" i="38"/>
  <c r="R361" i="38"/>
  <c r="R360" i="38"/>
  <c r="R359" i="38"/>
  <c r="R358" i="38"/>
  <c r="R357" i="38"/>
  <c r="N461" i="38"/>
  <c r="M453" i="38"/>
  <c r="M463" i="38" s="1"/>
  <c r="P422" i="38"/>
  <c r="N401" i="38"/>
  <c r="J389" i="38"/>
  <c r="H386" i="38"/>
  <c r="Q373" i="38"/>
  <c r="L373" i="38"/>
  <c r="F373" i="38"/>
  <c r="R349" i="38"/>
  <c r="R348" i="38"/>
  <c r="R347" i="38"/>
  <c r="R346" i="38"/>
  <c r="R345" i="38"/>
  <c r="R344" i="38"/>
  <c r="R343" i="38"/>
  <c r="R342" i="38"/>
  <c r="R341" i="38"/>
  <c r="R340" i="38"/>
  <c r="R339" i="38"/>
  <c r="R338" i="38"/>
  <c r="R337" i="38"/>
  <c r="R336" i="38"/>
  <c r="R335" i="38"/>
  <c r="Q350" i="38"/>
  <c r="M350" i="38"/>
  <c r="I350" i="38"/>
  <c r="O332" i="38"/>
  <c r="K332" i="38"/>
  <c r="G332" i="38"/>
  <c r="R326" i="38"/>
  <c r="R325" i="38"/>
  <c r="R324" i="38"/>
  <c r="R323" i="38"/>
  <c r="R322" i="38"/>
  <c r="R321" i="38"/>
  <c r="R320" i="38"/>
  <c r="R319" i="38"/>
  <c r="R318" i="38"/>
  <c r="R317" i="38"/>
  <c r="R316" i="38"/>
  <c r="R315" i="38"/>
  <c r="R314" i="38"/>
  <c r="R313" i="38"/>
  <c r="R312" i="38"/>
  <c r="Q327" i="38"/>
  <c r="M327" i="38"/>
  <c r="I327" i="38"/>
  <c r="R309" i="38"/>
  <c r="R308" i="38"/>
  <c r="O306" i="38"/>
  <c r="K306" i="38"/>
  <c r="G306" i="38"/>
  <c r="R297" i="38"/>
  <c r="R296" i="38"/>
  <c r="R288" i="38"/>
  <c r="R284" i="38"/>
  <c r="R269" i="38"/>
  <c r="R265" i="38"/>
  <c r="R264" i="38"/>
  <c r="R263" i="38"/>
  <c r="R564" i="38"/>
  <c r="R518" i="38"/>
  <c r="I557" i="38"/>
  <c r="J461" i="38"/>
  <c r="J463" i="38" s="1"/>
  <c r="I453" i="38"/>
  <c r="I463" i="38" s="1"/>
  <c r="L422" i="38"/>
  <c r="J401" i="38"/>
  <c r="F389" i="38"/>
  <c r="R356" i="38"/>
  <c r="R355" i="38"/>
  <c r="R354" i="38"/>
  <c r="R353" i="38"/>
  <c r="P373" i="38"/>
  <c r="J373" i="38"/>
  <c r="P350" i="38"/>
  <c r="L350" i="38"/>
  <c r="H350" i="38"/>
  <c r="N332" i="38"/>
  <c r="J332" i="38"/>
  <c r="F332" i="38"/>
  <c r="P327" i="38"/>
  <c r="L327" i="38"/>
  <c r="H327" i="38"/>
  <c r="N306" i="38"/>
  <c r="J306" i="38"/>
  <c r="F306" i="38"/>
  <c r="R295" i="38"/>
  <c r="R294" i="38"/>
  <c r="R293" i="38"/>
  <c r="R292" i="38"/>
  <c r="R291" i="38"/>
  <c r="R287" i="38"/>
  <c r="R283" i="38"/>
  <c r="R282" i="38"/>
  <c r="R281" i="38"/>
  <c r="R280" i="38"/>
  <c r="R279" i="38"/>
  <c r="R278" i="38"/>
  <c r="R277" i="38"/>
  <c r="R276" i="38"/>
  <c r="R275" i="38"/>
  <c r="R274" i="38"/>
  <c r="R273" i="38"/>
  <c r="R272" i="38"/>
  <c r="R268" i="38"/>
  <c r="R514" i="38"/>
  <c r="F461" i="38"/>
  <c r="R452" i="38"/>
  <c r="R451" i="38"/>
  <c r="R450" i="38"/>
  <c r="R449" i="38"/>
  <c r="R448" i="38"/>
  <c r="R447" i="38"/>
  <c r="R446" i="38"/>
  <c r="R445" i="38"/>
  <c r="R444" i="38"/>
  <c r="H422" i="38"/>
  <c r="F401" i="38"/>
  <c r="P386" i="38"/>
  <c r="N373" i="38"/>
  <c r="I373" i="38"/>
  <c r="O350" i="38"/>
  <c r="K350" i="38"/>
  <c r="G350" i="38"/>
  <c r="R331" i="38"/>
  <c r="R330" i="38"/>
  <c r="Q332" i="38"/>
  <c r="M332" i="38"/>
  <c r="I332" i="38"/>
  <c r="O327" i="38"/>
  <c r="K327" i="38"/>
  <c r="G327" i="38"/>
  <c r="R305" i="38"/>
  <c r="R304" i="38"/>
  <c r="R303" i="38"/>
  <c r="Q306" i="38"/>
  <c r="M306" i="38"/>
  <c r="I306" i="38"/>
  <c r="R299" i="38"/>
  <c r="R290" i="38"/>
  <c r="R286" i="38"/>
  <c r="R271" i="38"/>
  <c r="W271" i="38" s="1"/>
  <c r="AB271" i="38" s="1"/>
  <c r="R267" i="38"/>
  <c r="N350" i="38"/>
  <c r="L332" i="38"/>
  <c r="J327" i="38"/>
  <c r="H306" i="38"/>
  <c r="R285" i="38"/>
  <c r="R238" i="38"/>
  <c r="R234" i="38"/>
  <c r="R224" i="38"/>
  <c r="O300" i="38"/>
  <c r="K300" i="38"/>
  <c r="G300" i="38"/>
  <c r="R217" i="38"/>
  <c r="Q218" i="38"/>
  <c r="M218" i="38"/>
  <c r="I218" i="38"/>
  <c r="O214" i="38"/>
  <c r="K214" i="38"/>
  <c r="G214" i="38"/>
  <c r="R193" i="38"/>
  <c r="R191" i="38"/>
  <c r="W191" i="38" s="1"/>
  <c r="Y191" i="38" s="1"/>
  <c r="R190" i="38"/>
  <c r="W190" i="38" s="1"/>
  <c r="Y190" i="38" s="1"/>
  <c r="R189" i="38"/>
  <c r="W189" i="38" s="1"/>
  <c r="Z189" i="38" s="1"/>
  <c r="R188" i="38"/>
  <c r="W188" i="38" s="1"/>
  <c r="Z188" i="38" s="1"/>
  <c r="R182" i="38"/>
  <c r="W182" i="38" s="1"/>
  <c r="AB182" i="38" s="1"/>
  <c r="R178" i="38"/>
  <c r="W178" i="38" s="1"/>
  <c r="AB178" i="38" s="1"/>
  <c r="P173" i="38"/>
  <c r="L173" i="38"/>
  <c r="H173" i="38"/>
  <c r="R460" i="38"/>
  <c r="F463" i="38"/>
  <c r="J350" i="38"/>
  <c r="H332" i="38"/>
  <c r="F327" i="38"/>
  <c r="R270" i="38"/>
  <c r="W270" i="38" s="1"/>
  <c r="AB270" i="38" s="1"/>
  <c r="R237" i="38"/>
  <c r="R233" i="38"/>
  <c r="R223" i="38"/>
  <c r="N300" i="38"/>
  <c r="J300" i="38"/>
  <c r="F300" i="38"/>
  <c r="P218" i="38"/>
  <c r="L218" i="38"/>
  <c r="H218" i="38"/>
  <c r="N214" i="38"/>
  <c r="J214" i="38"/>
  <c r="F214" i="38"/>
  <c r="R187" i="38"/>
  <c r="R181" i="38"/>
  <c r="W181" i="38" s="1"/>
  <c r="AB181" i="38" s="1"/>
  <c r="R177" i="38"/>
  <c r="R176" i="38"/>
  <c r="W176" i="38" s="1"/>
  <c r="AB176" i="38" s="1"/>
  <c r="R175" i="38"/>
  <c r="W175" i="38" s="1"/>
  <c r="AB175" i="38" s="1"/>
  <c r="O173" i="38"/>
  <c r="K173" i="38"/>
  <c r="G173" i="38"/>
  <c r="R160" i="38"/>
  <c r="R159" i="38"/>
  <c r="R158" i="38"/>
  <c r="R157" i="38"/>
  <c r="R156" i="38"/>
  <c r="R155" i="38"/>
  <c r="R154" i="38"/>
  <c r="R153" i="38"/>
  <c r="R152" i="38"/>
  <c r="R151" i="38"/>
  <c r="R150" i="38"/>
  <c r="R149" i="38"/>
  <c r="R148" i="38"/>
  <c r="R147" i="38"/>
  <c r="R146" i="38"/>
  <c r="Q161" i="38"/>
  <c r="M161" i="38"/>
  <c r="I161" i="38"/>
  <c r="R510" i="38"/>
  <c r="L386" i="38"/>
  <c r="M373" i="38"/>
  <c r="F350" i="38"/>
  <c r="P306" i="38"/>
  <c r="R298" i="38"/>
  <c r="R266" i="38"/>
  <c r="R240" i="38"/>
  <c r="R236" i="38"/>
  <c r="R232" i="38"/>
  <c r="R231" i="38"/>
  <c r="R230" i="38"/>
  <c r="R229" i="38"/>
  <c r="R228" i="38"/>
  <c r="R227" i="38"/>
  <c r="R226" i="38"/>
  <c r="R222" i="38"/>
  <c r="R221" i="38"/>
  <c r="Q300" i="38"/>
  <c r="M300" i="38"/>
  <c r="I300" i="38"/>
  <c r="O218" i="38"/>
  <c r="K218" i="38"/>
  <c r="G218" i="38"/>
  <c r="R213" i="38"/>
  <c r="R212" i="38"/>
  <c r="R211" i="38"/>
  <c r="R210" i="38"/>
  <c r="R209" i="38"/>
  <c r="R208" i="38"/>
  <c r="R207" i="38"/>
  <c r="R206" i="38"/>
  <c r="R205" i="38"/>
  <c r="R204" i="38"/>
  <c r="R203" i="38"/>
  <c r="R202" i="38"/>
  <c r="R201" i="38"/>
  <c r="R200" i="38"/>
  <c r="R199" i="38"/>
  <c r="R198" i="38"/>
  <c r="R197" i="38"/>
  <c r="Q214" i="38"/>
  <c r="M214" i="38"/>
  <c r="I214" i="38"/>
  <c r="R186" i="38"/>
  <c r="R180" i="38"/>
  <c r="N173" i="38"/>
  <c r="J173" i="38"/>
  <c r="F173" i="38"/>
  <c r="N389" i="38"/>
  <c r="N327" i="38"/>
  <c r="R225" i="38"/>
  <c r="H300" i="38"/>
  <c r="F218" i="38"/>
  <c r="R194" i="38"/>
  <c r="M173" i="38"/>
  <c r="L161" i="38"/>
  <c r="G161" i="38"/>
  <c r="R142" i="38"/>
  <c r="R141" i="38"/>
  <c r="R140" i="38"/>
  <c r="O143" i="38"/>
  <c r="K143" i="38"/>
  <c r="G143" i="38"/>
  <c r="O114" i="38"/>
  <c r="K114" i="38"/>
  <c r="G114" i="38"/>
  <c r="R78" i="38"/>
  <c r="T78" i="38" s="1"/>
  <c r="P89" i="38"/>
  <c r="L89" i="38"/>
  <c r="H89" i="38"/>
  <c r="R70" i="38"/>
  <c r="T70" i="38" s="1"/>
  <c r="R69" i="38"/>
  <c r="R68" i="38"/>
  <c r="R67" i="38"/>
  <c r="R66" i="38"/>
  <c r="R65" i="38"/>
  <c r="R64" i="38"/>
  <c r="R63" i="38"/>
  <c r="Q75" i="38"/>
  <c r="M75" i="38"/>
  <c r="I75" i="38"/>
  <c r="O60" i="38"/>
  <c r="K60" i="38"/>
  <c r="G60" i="38"/>
  <c r="R55" i="38"/>
  <c r="R54" i="38"/>
  <c r="R53" i="38"/>
  <c r="R52" i="38"/>
  <c r="R289" i="38"/>
  <c r="P214" i="38"/>
  <c r="R185" i="38"/>
  <c r="W185" i="38" s="1"/>
  <c r="AB185" i="38" s="1"/>
  <c r="R184" i="38"/>
  <c r="W184" i="38" s="1"/>
  <c r="Z184" i="38" s="1"/>
  <c r="R183" i="38"/>
  <c r="W183" i="38" s="1"/>
  <c r="Z183" i="38" s="1"/>
  <c r="I173" i="38"/>
  <c r="P161" i="38"/>
  <c r="K161" i="38"/>
  <c r="F161" i="38"/>
  <c r="N143" i="38"/>
  <c r="J143" i="38"/>
  <c r="F143" i="38"/>
  <c r="N114" i="38"/>
  <c r="J114" i="38"/>
  <c r="F114" i="38"/>
  <c r="R88" i="38"/>
  <c r="R87" i="38"/>
  <c r="R86" i="38"/>
  <c r="R85" i="38"/>
  <c r="R84" i="38"/>
  <c r="R83" i="38"/>
  <c r="R82" i="38"/>
  <c r="R81" i="38"/>
  <c r="R80" i="38"/>
  <c r="O89" i="38"/>
  <c r="K89" i="38"/>
  <c r="G89" i="38"/>
  <c r="R74" i="38"/>
  <c r="R73" i="38"/>
  <c r="R72" i="38"/>
  <c r="R71" i="38"/>
  <c r="P75" i="38"/>
  <c r="P93" i="38" s="1"/>
  <c r="L75" i="38"/>
  <c r="H75" i="38"/>
  <c r="N60" i="38"/>
  <c r="J60" i="38"/>
  <c r="F60" i="38"/>
  <c r="Q453" i="38"/>
  <c r="Q463" i="38" s="1"/>
  <c r="H373" i="38"/>
  <c r="P332" i="38"/>
  <c r="L306" i="38"/>
  <c r="R235" i="38"/>
  <c r="L300" i="38"/>
  <c r="J218" i="38"/>
  <c r="H214" i="38"/>
  <c r="Q173" i="38"/>
  <c r="N161" i="38"/>
  <c r="H161" i="38"/>
  <c r="P143" i="38"/>
  <c r="L143" i="38"/>
  <c r="H143" i="38"/>
  <c r="P114" i="38"/>
  <c r="L114" i="38"/>
  <c r="H114" i="38"/>
  <c r="Q89" i="38"/>
  <c r="Q93" i="38" s="1"/>
  <c r="M89" i="38"/>
  <c r="M93" i="38" s="1"/>
  <c r="I89" i="38"/>
  <c r="N75" i="38"/>
  <c r="J75" i="38"/>
  <c r="F75" i="38"/>
  <c r="P60" i="38"/>
  <c r="L60" i="38"/>
  <c r="H60" i="38"/>
  <c r="L214" i="38"/>
  <c r="R179" i="38"/>
  <c r="R170" i="38"/>
  <c r="R166" i="38"/>
  <c r="J161" i="38"/>
  <c r="R139" i="38"/>
  <c r="R138" i="38"/>
  <c r="R137" i="38"/>
  <c r="R136" i="38"/>
  <c r="R135" i="38"/>
  <c r="R134" i="38"/>
  <c r="R133" i="38"/>
  <c r="R132" i="38"/>
  <c r="R131" i="38"/>
  <c r="R130" i="38"/>
  <c r="R129" i="38"/>
  <c r="R128" i="38"/>
  <c r="R127" i="38"/>
  <c r="R126" i="38"/>
  <c r="R125" i="38"/>
  <c r="R124" i="38"/>
  <c r="R123" i="38"/>
  <c r="R122" i="38"/>
  <c r="R121" i="38"/>
  <c r="R120" i="38"/>
  <c r="R119" i="38"/>
  <c r="Q114" i="38"/>
  <c r="J89" i="38"/>
  <c r="J93" i="38" s="1"/>
  <c r="G75" i="38"/>
  <c r="R59" i="38"/>
  <c r="R51" i="38"/>
  <c r="R49" i="38"/>
  <c r="P56" i="38"/>
  <c r="L56" i="38"/>
  <c r="H56" i="38"/>
  <c r="Q44" i="38"/>
  <c r="M44" i="38"/>
  <c r="I44" i="38"/>
  <c r="R34" i="38"/>
  <c r="T34" i="38" s="1"/>
  <c r="N28" i="38"/>
  <c r="J28" i="38"/>
  <c r="F28" i="38"/>
  <c r="O24" i="38"/>
  <c r="K24" i="38"/>
  <c r="G24" i="38"/>
  <c r="R13" i="38"/>
  <c r="P16" i="38"/>
  <c r="L16" i="38"/>
  <c r="H16" i="38"/>
  <c r="H24" i="38"/>
  <c r="I16" i="38"/>
  <c r="N218" i="38"/>
  <c r="R169" i="38"/>
  <c r="R165" i="38"/>
  <c r="Q143" i="38"/>
  <c r="M114" i="38"/>
  <c r="F89" i="38"/>
  <c r="Q60" i="38"/>
  <c r="R48" i="38"/>
  <c r="O56" i="38"/>
  <c r="K56" i="38"/>
  <c r="G56" i="38"/>
  <c r="P44" i="38"/>
  <c r="L44" i="38"/>
  <c r="H44" i="38"/>
  <c r="Q28" i="38"/>
  <c r="M28" i="38"/>
  <c r="I28" i="38"/>
  <c r="R23" i="38"/>
  <c r="R21" i="38"/>
  <c r="R19" i="38"/>
  <c r="N24" i="38"/>
  <c r="J24" i="38"/>
  <c r="F24" i="38"/>
  <c r="R12" i="38"/>
  <c r="O16" i="38"/>
  <c r="K16" i="38"/>
  <c r="G16" i="38"/>
  <c r="R11" i="38"/>
  <c r="J16" i="38"/>
  <c r="R171" i="38"/>
  <c r="O161" i="38"/>
  <c r="R113" i="38"/>
  <c r="R111" i="38"/>
  <c r="R109" i="38"/>
  <c r="R107" i="38"/>
  <c r="R105" i="38"/>
  <c r="R103" i="38"/>
  <c r="R101" i="38"/>
  <c r="R100" i="38"/>
  <c r="R97" i="38"/>
  <c r="N89" i="38"/>
  <c r="R50" i="38"/>
  <c r="Q56" i="38"/>
  <c r="I56" i="38"/>
  <c r="J44" i="38"/>
  <c r="R27" i="38"/>
  <c r="K28" i="38"/>
  <c r="R20" i="38"/>
  <c r="P24" i="38"/>
  <c r="M16" i="38"/>
  <c r="P300" i="38"/>
  <c r="R172" i="38"/>
  <c r="R168" i="38"/>
  <c r="R164" i="38"/>
  <c r="M143" i="38"/>
  <c r="I114" i="38"/>
  <c r="O75" i="38"/>
  <c r="M60" i="38"/>
  <c r="R47" i="38"/>
  <c r="N56" i="38"/>
  <c r="J56" i="38"/>
  <c r="F56" i="38"/>
  <c r="R43" i="38"/>
  <c r="R42" i="38"/>
  <c r="R41" i="38"/>
  <c r="R40" i="38"/>
  <c r="R39" i="38"/>
  <c r="R38" i="38"/>
  <c r="O44" i="38"/>
  <c r="K44" i="38"/>
  <c r="G44" i="38"/>
  <c r="P28" i="38"/>
  <c r="L28" i="38"/>
  <c r="H28" i="38"/>
  <c r="H30" i="38" s="1"/>
  <c r="Q24" i="38"/>
  <c r="M24" i="38"/>
  <c r="I24" i="38"/>
  <c r="R15" i="38"/>
  <c r="N16" i="38"/>
  <c r="F16" i="38"/>
  <c r="R239" i="38"/>
  <c r="R167" i="38"/>
  <c r="I143" i="38"/>
  <c r="R112" i="38"/>
  <c r="R110" i="38"/>
  <c r="R108" i="38"/>
  <c r="R106" i="38"/>
  <c r="R104" i="38"/>
  <c r="R102" i="38"/>
  <c r="R99" i="38"/>
  <c r="R98" i="38"/>
  <c r="R96" i="38"/>
  <c r="K75" i="38"/>
  <c r="I60" i="38"/>
  <c r="M56" i="38"/>
  <c r="N44" i="38"/>
  <c r="F44" i="38"/>
  <c r="O28" i="38"/>
  <c r="O30" i="38" s="1"/>
  <c r="G28" i="38"/>
  <c r="R22" i="38"/>
  <c r="L24" i="38"/>
  <c r="R14" i="38"/>
  <c r="Q16" i="38"/>
  <c r="J116" i="38" l="1"/>
  <c r="P116" i="38"/>
  <c r="P30" i="38"/>
  <c r="AD244" i="38"/>
  <c r="T255" i="38"/>
  <c r="G30" i="38"/>
  <c r="G32" i="38" s="1"/>
  <c r="F93" i="38"/>
  <c r="F116" i="38" s="1"/>
  <c r="N93" i="38"/>
  <c r="N116" i="38" s="1"/>
  <c r="M116" i="38"/>
  <c r="G93" i="38"/>
  <c r="G116" i="38" s="1"/>
  <c r="O93" i="38"/>
  <c r="O116" i="38" s="1"/>
  <c r="I93" i="38"/>
  <c r="I116" i="38" s="1"/>
  <c r="L93" i="38"/>
  <c r="L116" i="38" s="1"/>
  <c r="AD241" i="38"/>
  <c r="T242" i="38"/>
  <c r="T243" i="38"/>
  <c r="T248" i="38"/>
  <c r="T250" i="38"/>
  <c r="T251" i="38"/>
  <c r="T259" i="38"/>
  <c r="F30" i="38"/>
  <c r="F32" i="38" s="1"/>
  <c r="N30" i="38"/>
  <c r="N32" i="38" s="1"/>
  <c r="Q116" i="38"/>
  <c r="K93" i="38"/>
  <c r="K116" i="38" s="1"/>
  <c r="H93" i="38"/>
  <c r="H116" i="38" s="1"/>
  <c r="N463" i="38"/>
  <c r="M30" i="38"/>
  <c r="M32" i="38"/>
  <c r="AD247" i="38"/>
  <c r="AD252" i="38"/>
  <c r="AD256" i="38"/>
  <c r="L30" i="38"/>
  <c r="O32" i="38"/>
  <c r="O391" i="38" s="1"/>
  <c r="I30" i="38"/>
  <c r="I32" i="38" s="1"/>
  <c r="I391" i="38" s="1"/>
  <c r="H32" i="38"/>
  <c r="J30" i="38"/>
  <c r="J32" i="38" s="1"/>
  <c r="J391" i="38" s="1"/>
  <c r="T246" i="38"/>
  <c r="K30" i="38"/>
  <c r="K32" i="38" s="1"/>
  <c r="K391" i="38" s="1"/>
  <c r="Q30" i="38"/>
  <c r="Q32" i="38" s="1"/>
  <c r="Q391" i="38" s="1"/>
  <c r="P32" i="38"/>
  <c r="P391" i="38" s="1"/>
  <c r="AD260" i="38"/>
  <c r="L32" i="38"/>
  <c r="L391" i="38" s="1"/>
  <c r="M391" i="38"/>
  <c r="F422" i="38"/>
  <c r="J422" i="38"/>
  <c r="N422" i="38"/>
  <c r="G453" i="38"/>
  <c r="G463" i="38" s="1"/>
  <c r="K453" i="38"/>
  <c r="K463" i="38" s="1"/>
  <c r="O453" i="38"/>
  <c r="O463" i="38" s="1"/>
  <c r="H461" i="38"/>
  <c r="H463" i="38" s="1"/>
  <c r="L461" i="38"/>
  <c r="L463" i="38" s="1"/>
  <c r="P461" i="38"/>
  <c r="P463" i="38" s="1"/>
  <c r="R465" i="38"/>
  <c r="R466" i="38"/>
  <c r="AD466" i="38" s="1"/>
  <c r="R467" i="38"/>
  <c r="AD467" i="38" s="1"/>
  <c r="R468" i="38"/>
  <c r="R469" i="38"/>
  <c r="R470" i="38"/>
  <c r="AD470" i="38" s="1"/>
  <c r="R471" i="38"/>
  <c r="U471" i="38" s="1"/>
  <c r="R472" i="38"/>
  <c r="R473" i="38"/>
  <c r="R474" i="38"/>
  <c r="AD474" i="38" s="1"/>
  <c r="R475" i="38"/>
  <c r="AD475" i="38" s="1"/>
  <c r="R476" i="38"/>
  <c r="R477" i="38"/>
  <c r="R478" i="38"/>
  <c r="AD478" i="38" s="1"/>
  <c r="R479" i="38"/>
  <c r="AD479" i="38" s="1"/>
  <c r="R508" i="38"/>
  <c r="R512" i="38"/>
  <c r="R516" i="38"/>
  <c r="AD516" i="38" s="1"/>
  <c r="R555" i="38"/>
  <c r="W555" i="38" s="1"/>
  <c r="AB555" i="38" s="1"/>
  <c r="J557" i="38"/>
  <c r="R533" i="38"/>
  <c r="W533" i="38" s="1"/>
  <c r="AB533" i="38" s="1"/>
  <c r="R503" i="38"/>
  <c r="AD503" i="38" s="1"/>
  <c r="M557" i="38"/>
  <c r="R505" i="38"/>
  <c r="R506" i="38"/>
  <c r="R539" i="38"/>
  <c r="AD539" i="38" s="1"/>
  <c r="R540" i="38"/>
  <c r="AD540" i="38" s="1"/>
  <c r="R541" i="38"/>
  <c r="R542" i="38"/>
  <c r="R543" i="38"/>
  <c r="AD543" i="38" s="1"/>
  <c r="R480" i="38"/>
  <c r="AD480" i="38" s="1"/>
  <c r="R481" i="38"/>
  <c r="R482" i="38"/>
  <c r="R483" i="38"/>
  <c r="AD483" i="38" s="1"/>
  <c r="R484" i="38"/>
  <c r="AD484" i="38" s="1"/>
  <c r="R485" i="38"/>
  <c r="R486" i="38"/>
  <c r="R487" i="38"/>
  <c r="AD487" i="38" s="1"/>
  <c r="R488" i="38"/>
  <c r="AD488" i="38" s="1"/>
  <c r="R489" i="38"/>
  <c r="R490" i="38"/>
  <c r="R491" i="38"/>
  <c r="AD491" i="38" s="1"/>
  <c r="R492" i="38"/>
  <c r="AD492" i="38" s="1"/>
  <c r="R493" i="38"/>
  <c r="R494" i="38"/>
  <c r="R495" i="38"/>
  <c r="AD495" i="38" s="1"/>
  <c r="R496" i="38"/>
  <c r="AD496" i="38" s="1"/>
  <c r="R497" i="38"/>
  <c r="R498" i="38"/>
  <c r="R499" i="38"/>
  <c r="AD499" i="38" s="1"/>
  <c r="R500" i="38"/>
  <c r="AD500" i="38" s="1"/>
  <c r="R501" i="38"/>
  <c r="R502" i="38"/>
  <c r="F557" i="38"/>
  <c r="N557" i="38"/>
  <c r="F599" i="38"/>
  <c r="R520" i="38"/>
  <c r="R521" i="38"/>
  <c r="U521" i="38" s="1"/>
  <c r="R522" i="38"/>
  <c r="AD522" i="38" s="1"/>
  <c r="R523" i="38"/>
  <c r="R524" i="38"/>
  <c r="R525" i="38"/>
  <c r="U525" i="38" s="1"/>
  <c r="R526" i="38"/>
  <c r="U526" i="38" s="1"/>
  <c r="R527" i="38"/>
  <c r="R528" i="38"/>
  <c r="R529" i="38"/>
  <c r="U529" i="38" s="1"/>
  <c r="R530" i="38"/>
  <c r="W530" i="38" s="1"/>
  <c r="AB530" i="38" s="1"/>
  <c r="R534" i="38"/>
  <c r="W534" i="38" s="1"/>
  <c r="AB534" i="38" s="1"/>
  <c r="J599" i="38"/>
  <c r="R570" i="38"/>
  <c r="W570" i="38" s="1"/>
  <c r="G557" i="38"/>
  <c r="K557" i="38"/>
  <c r="O557" i="38"/>
  <c r="R531" i="38"/>
  <c r="W531" i="38" s="1"/>
  <c r="AB531" i="38" s="1"/>
  <c r="R535" i="38"/>
  <c r="W535" i="38" s="1"/>
  <c r="AB535" i="38" s="1"/>
  <c r="N599" i="38"/>
  <c r="R577" i="38"/>
  <c r="R578" i="38"/>
  <c r="W578" i="38" s="1"/>
  <c r="AB578" i="38" s="1"/>
  <c r="H557" i="38"/>
  <c r="L557" i="38"/>
  <c r="P557" i="38"/>
  <c r="R532" i="38"/>
  <c r="W532" i="38" s="1"/>
  <c r="AB532" i="38" s="1"/>
  <c r="R536" i="38"/>
  <c r="U536" i="38" s="1"/>
  <c r="R537" i="38"/>
  <c r="R538" i="38"/>
  <c r="R551" i="38"/>
  <c r="W551" i="38" s="1"/>
  <c r="AB551" i="38" s="1"/>
  <c r="R594" i="38"/>
  <c r="W594" i="38" s="1"/>
  <c r="AB594" i="38" s="1"/>
  <c r="R621" i="38"/>
  <c r="AD621" i="38" s="1"/>
  <c r="R550" i="38"/>
  <c r="W550" i="38" s="1"/>
  <c r="AB550" i="38" s="1"/>
  <c r="R554" i="38"/>
  <c r="W554" i="38" s="1"/>
  <c r="AB554" i="38" s="1"/>
  <c r="I599" i="38"/>
  <c r="M599" i="38"/>
  <c r="Q599" i="38"/>
  <c r="R560" i="38"/>
  <c r="W560" i="38" s="1"/>
  <c r="R561" i="38"/>
  <c r="AB561" i="38" s="1"/>
  <c r="R562" i="38"/>
  <c r="R563" i="38"/>
  <c r="R569" i="38"/>
  <c r="W569" i="38" s="1"/>
  <c r="R576" i="38"/>
  <c r="AD576" i="38" s="1"/>
  <c r="R581" i="38"/>
  <c r="R582" i="38"/>
  <c r="R583" i="38"/>
  <c r="U583" i="38" s="1"/>
  <c r="R591" i="38"/>
  <c r="W591" i="38" s="1"/>
  <c r="AB591" i="38" s="1"/>
  <c r="N626" i="38"/>
  <c r="R613" i="38"/>
  <c r="R614" i="38"/>
  <c r="AB614" i="38" s="1"/>
  <c r="N696" i="38"/>
  <c r="R700" i="38"/>
  <c r="V700" i="38" s="1"/>
  <c r="R544" i="38"/>
  <c r="R545" i="38"/>
  <c r="U545" i="38" s="1"/>
  <c r="R546" i="38"/>
  <c r="U546" i="38" s="1"/>
  <c r="R547" i="38"/>
  <c r="U547" i="38" s="1"/>
  <c r="R548" i="38"/>
  <c r="W548" i="38" s="1"/>
  <c r="AB548" i="38" s="1"/>
  <c r="R552" i="38"/>
  <c r="W552" i="38" s="1"/>
  <c r="AB552" i="38" s="1"/>
  <c r="R556" i="38"/>
  <c r="U556" i="38" s="1"/>
  <c r="AD556" i="38" s="1"/>
  <c r="G599" i="38"/>
  <c r="K599" i="38"/>
  <c r="O599" i="38"/>
  <c r="R565" i="38"/>
  <c r="U565" i="38" s="1"/>
  <c r="R566" i="38"/>
  <c r="AD566" i="38" s="1"/>
  <c r="R567" i="38"/>
  <c r="R571" i="38"/>
  <c r="W571" i="38" s="1"/>
  <c r="R579" i="38"/>
  <c r="W579" i="38" s="1"/>
  <c r="AB579" i="38" s="1"/>
  <c r="R585" i="38"/>
  <c r="W585" i="38" s="1"/>
  <c r="AB585" i="38" s="1"/>
  <c r="R593" i="38"/>
  <c r="W593" i="38" s="1"/>
  <c r="AB593" i="38" s="1"/>
  <c r="R598" i="38"/>
  <c r="Z598" i="38" s="1"/>
  <c r="F626" i="38"/>
  <c r="R602" i="38"/>
  <c r="W602" i="38" s="1"/>
  <c r="AB602" i="38" s="1"/>
  <c r="R603" i="38"/>
  <c r="W603" i="38" s="1"/>
  <c r="AB603" i="38" s="1"/>
  <c r="R549" i="38"/>
  <c r="W549" i="38" s="1"/>
  <c r="AB549" i="38" s="1"/>
  <c r="R553" i="38"/>
  <c r="W553" i="38" s="1"/>
  <c r="AB553" i="38" s="1"/>
  <c r="H599" i="38"/>
  <c r="L599" i="38"/>
  <c r="P599" i="38"/>
  <c r="R568" i="38"/>
  <c r="Y568" i="38" s="1"/>
  <c r="R572" i="38"/>
  <c r="R573" i="38"/>
  <c r="R574" i="38"/>
  <c r="AD574" i="38" s="1"/>
  <c r="R575" i="38"/>
  <c r="AD575" i="38" s="1"/>
  <c r="Y14" i="38"/>
  <c r="W14" i="38"/>
  <c r="Z14" i="38"/>
  <c r="E56" i="38"/>
  <c r="R46" i="38"/>
  <c r="T96" i="38"/>
  <c r="AD96" i="38"/>
  <c r="T98" i="38"/>
  <c r="AD98" i="38"/>
  <c r="T99" i="38"/>
  <c r="AD99" i="38"/>
  <c r="T102" i="38"/>
  <c r="AD102" i="38"/>
  <c r="T104" i="38"/>
  <c r="AD104" i="38"/>
  <c r="T106" i="38"/>
  <c r="AD106" i="38"/>
  <c r="T108" i="38"/>
  <c r="AD108" i="38"/>
  <c r="T110" i="38"/>
  <c r="AD110" i="38"/>
  <c r="T112" i="38"/>
  <c r="AD112" i="38"/>
  <c r="AD167" i="38"/>
  <c r="T167" i="38"/>
  <c r="AB239" i="38"/>
  <c r="W239" i="38"/>
  <c r="W15" i="38"/>
  <c r="AB15" i="38"/>
  <c r="R18" i="38"/>
  <c r="E24" i="38"/>
  <c r="T38" i="38"/>
  <c r="AB38" i="38"/>
  <c r="W39" i="38"/>
  <c r="AB39" i="38"/>
  <c r="W40" i="38"/>
  <c r="AB40" i="38"/>
  <c r="W41" i="38"/>
  <c r="AB41" i="38"/>
  <c r="W42" i="38"/>
  <c r="AB42" i="38"/>
  <c r="W43" i="38"/>
  <c r="AB43" i="38"/>
  <c r="T47" i="38"/>
  <c r="AD47" i="38"/>
  <c r="R91" i="38"/>
  <c r="AD164" i="38"/>
  <c r="T164" i="38"/>
  <c r="AD168" i="38"/>
  <c r="T168" i="38"/>
  <c r="AD172" i="38"/>
  <c r="T172" i="38"/>
  <c r="E16" i="38"/>
  <c r="R10" i="38"/>
  <c r="T50" i="38"/>
  <c r="AD50" i="38"/>
  <c r="R95" i="38"/>
  <c r="E114" i="38"/>
  <c r="T97" i="38"/>
  <c r="AD97" i="38"/>
  <c r="T100" i="38"/>
  <c r="AD100" i="38"/>
  <c r="T101" i="38"/>
  <c r="AD101" i="38"/>
  <c r="T103" i="38"/>
  <c r="AD103" i="38"/>
  <c r="T105" i="38"/>
  <c r="AD105" i="38"/>
  <c r="T107" i="38"/>
  <c r="AD107" i="38"/>
  <c r="T109" i="38"/>
  <c r="AD109" i="38"/>
  <c r="T111" i="38"/>
  <c r="AD111" i="38"/>
  <c r="T113" i="38"/>
  <c r="AD113" i="38"/>
  <c r="R163" i="38"/>
  <c r="E173" i="38"/>
  <c r="AD171" i="38"/>
  <c r="T171" i="38"/>
  <c r="W11" i="38"/>
  <c r="Y11" i="38"/>
  <c r="Z11" i="38"/>
  <c r="Z12" i="38"/>
  <c r="Y12" i="38"/>
  <c r="W12" i="38"/>
  <c r="R26" i="38"/>
  <c r="R28" i="38" s="1"/>
  <c r="E28" i="38"/>
  <c r="T48" i="38"/>
  <c r="AD48" i="38"/>
  <c r="AD165" i="38"/>
  <c r="T165" i="38"/>
  <c r="AD169" i="38"/>
  <c r="T169" i="38"/>
  <c r="Z13" i="38"/>
  <c r="Y13" i="38"/>
  <c r="W13" i="38"/>
  <c r="E44" i="38"/>
  <c r="R37" i="38"/>
  <c r="AD49" i="38"/>
  <c r="T49" i="38"/>
  <c r="AD51" i="38"/>
  <c r="T51" i="38"/>
  <c r="R58" i="38"/>
  <c r="E60" i="38"/>
  <c r="T59" i="38"/>
  <c r="AD59" i="38"/>
  <c r="E143" i="38"/>
  <c r="R118" i="38"/>
  <c r="T119" i="38"/>
  <c r="AD119" i="38"/>
  <c r="T120" i="38"/>
  <c r="AD120" i="38"/>
  <c r="T121" i="38"/>
  <c r="AD121" i="38"/>
  <c r="T122" i="38"/>
  <c r="AD122" i="38"/>
  <c r="T123" i="38"/>
  <c r="AD123" i="38"/>
  <c r="T124" i="38"/>
  <c r="AD124" i="38"/>
  <c r="T125" i="38"/>
  <c r="AD125" i="38"/>
  <c r="T126" i="38"/>
  <c r="AD126" i="38"/>
  <c r="T127" i="38"/>
  <c r="AD127" i="38"/>
  <c r="T128" i="38"/>
  <c r="AD128" i="38"/>
  <c r="T129" i="38"/>
  <c r="AD129" i="38"/>
  <c r="T130" i="38"/>
  <c r="AD130" i="38"/>
  <c r="T131" i="38"/>
  <c r="AD131" i="38"/>
  <c r="T132" i="38"/>
  <c r="AD132" i="38"/>
  <c r="T133" i="38"/>
  <c r="AD133" i="38"/>
  <c r="T134" i="38"/>
  <c r="AD134" i="38"/>
  <c r="T135" i="38"/>
  <c r="AD135" i="38"/>
  <c r="T136" i="38"/>
  <c r="AD136" i="38"/>
  <c r="T137" i="38"/>
  <c r="AD137" i="38"/>
  <c r="T138" i="38"/>
  <c r="AD138" i="38"/>
  <c r="T139" i="38"/>
  <c r="AD139" i="38"/>
  <c r="AD166" i="38"/>
  <c r="T166" i="38"/>
  <c r="AD170" i="38"/>
  <c r="T170" i="38"/>
  <c r="AD179" i="38"/>
  <c r="T179" i="38"/>
  <c r="E89" i="38"/>
  <c r="R77" i="38"/>
  <c r="AD235" i="38"/>
  <c r="T235" i="38"/>
  <c r="T71" i="38"/>
  <c r="AD71" i="38"/>
  <c r="T72" i="38"/>
  <c r="AD72" i="38"/>
  <c r="T73" i="38"/>
  <c r="AD73" i="38"/>
  <c r="T74" i="38"/>
  <c r="AD74" i="38"/>
  <c r="W80" i="38"/>
  <c r="AB80" i="38"/>
  <c r="W81" i="38"/>
  <c r="AB81" i="38"/>
  <c r="W82" i="38"/>
  <c r="AB82" i="38"/>
  <c r="W83" i="38"/>
  <c r="AB83" i="38"/>
  <c r="W84" i="38"/>
  <c r="AB84" i="38"/>
  <c r="W85" i="38"/>
  <c r="AB85" i="38"/>
  <c r="W86" i="38"/>
  <c r="AB86" i="38"/>
  <c r="W87" i="38"/>
  <c r="AB87" i="38"/>
  <c r="W88" i="38"/>
  <c r="AB88" i="38"/>
  <c r="AB289" i="38"/>
  <c r="W289" i="38"/>
  <c r="AD52" i="38"/>
  <c r="T52" i="38"/>
  <c r="AD53" i="38"/>
  <c r="T53" i="38"/>
  <c r="AD54" i="38"/>
  <c r="T54" i="38"/>
  <c r="AD55" i="38"/>
  <c r="T55" i="38"/>
  <c r="E75" i="38"/>
  <c r="R62" i="38"/>
  <c r="AD63" i="38"/>
  <c r="T63" i="38"/>
  <c r="AD64" i="38"/>
  <c r="T64" i="38"/>
  <c r="AD65" i="38"/>
  <c r="T65" i="38"/>
  <c r="AD66" i="38"/>
  <c r="T66" i="38"/>
  <c r="AD67" i="38"/>
  <c r="T67" i="38"/>
  <c r="AD68" i="38"/>
  <c r="T68" i="38"/>
  <c r="AD69" i="38"/>
  <c r="T69" i="38"/>
  <c r="T140" i="38"/>
  <c r="AD140" i="38"/>
  <c r="T141" i="38"/>
  <c r="AD141" i="38"/>
  <c r="T142" i="38"/>
  <c r="AD142" i="38"/>
  <c r="AB194" i="38"/>
  <c r="W194" i="38"/>
  <c r="AD225" i="38"/>
  <c r="T225" i="38"/>
  <c r="T180" i="38"/>
  <c r="AD180" i="38"/>
  <c r="T186" i="38"/>
  <c r="AD186" i="38"/>
  <c r="R196" i="38"/>
  <c r="E214" i="38"/>
  <c r="V197" i="38"/>
  <c r="AC197" i="38"/>
  <c r="V198" i="38"/>
  <c r="AC198" i="38"/>
  <c r="V199" i="38"/>
  <c r="AC199" i="38"/>
  <c r="V200" i="38"/>
  <c r="AC200" i="38"/>
  <c r="V201" i="38"/>
  <c r="AC201" i="38"/>
  <c r="V202" i="38"/>
  <c r="AC202" i="38"/>
  <c r="V203" i="38"/>
  <c r="AC203" i="38"/>
  <c r="V204" i="38"/>
  <c r="AC204" i="38"/>
  <c r="V205" i="38"/>
  <c r="AC205" i="38"/>
  <c r="V206" i="38"/>
  <c r="AC206" i="38"/>
  <c r="V207" i="38"/>
  <c r="AC207" i="38"/>
  <c r="V208" i="38"/>
  <c r="AC208" i="38"/>
  <c r="V209" i="38"/>
  <c r="AC209" i="38"/>
  <c r="V210" i="38"/>
  <c r="AC210" i="38"/>
  <c r="V211" i="38"/>
  <c r="AC211" i="38"/>
  <c r="V212" i="38"/>
  <c r="AC212" i="38"/>
  <c r="V213" i="38"/>
  <c r="AC213" i="38"/>
  <c r="E300" i="38"/>
  <c r="R220" i="38"/>
  <c r="T221" i="38"/>
  <c r="AD221" i="38"/>
  <c r="T222" i="38"/>
  <c r="AD222" i="38"/>
  <c r="T226" i="38"/>
  <c r="AD226" i="38"/>
  <c r="T227" i="38"/>
  <c r="AD227" i="38"/>
  <c r="T228" i="38"/>
  <c r="AD228" i="38"/>
  <c r="T229" i="38"/>
  <c r="AD229" i="38"/>
  <c r="T230" i="38"/>
  <c r="AD230" i="38"/>
  <c r="T231" i="38"/>
  <c r="AD231" i="38"/>
  <c r="T232" i="38"/>
  <c r="AD232" i="38"/>
  <c r="W236" i="38"/>
  <c r="AB236" i="38"/>
  <c r="W240" i="38"/>
  <c r="AB240" i="38"/>
  <c r="AB266" i="38"/>
  <c r="W266" i="38"/>
  <c r="AB298" i="38"/>
  <c r="W298" i="38"/>
  <c r="AD510" i="38"/>
  <c r="U510" i="38"/>
  <c r="E161" i="38"/>
  <c r="R145" i="38"/>
  <c r="T146" i="38"/>
  <c r="AD146" i="38"/>
  <c r="T147" i="38"/>
  <c r="AD147" i="38"/>
  <c r="AD148" i="38"/>
  <c r="T148" i="38"/>
  <c r="AD149" i="38"/>
  <c r="T149" i="38"/>
  <c r="AD150" i="38"/>
  <c r="T150" i="38"/>
  <c r="AD151" i="38"/>
  <c r="T151" i="38"/>
  <c r="AD152" i="38"/>
  <c r="T152" i="38"/>
  <c r="AD153" i="38"/>
  <c r="T153" i="38"/>
  <c r="AD154" i="38"/>
  <c r="T154" i="38"/>
  <c r="AD155" i="38"/>
  <c r="T155" i="38"/>
  <c r="AD156" i="38"/>
  <c r="T156" i="38"/>
  <c r="AD157" i="38"/>
  <c r="T157" i="38"/>
  <c r="AD158" i="38"/>
  <c r="T158" i="38"/>
  <c r="AD159" i="38"/>
  <c r="T159" i="38"/>
  <c r="AD160" i="38"/>
  <c r="T160" i="38"/>
  <c r="Z177" i="38"/>
  <c r="Y177" i="38"/>
  <c r="W177" i="38"/>
  <c r="AD187" i="38"/>
  <c r="T187" i="38"/>
  <c r="AD223" i="38"/>
  <c r="T223" i="38"/>
  <c r="AD233" i="38"/>
  <c r="T233" i="38"/>
  <c r="AB237" i="38"/>
  <c r="W237" i="38"/>
  <c r="AD460" i="38"/>
  <c r="U460" i="38"/>
  <c r="AB193" i="38"/>
  <c r="W193" i="38"/>
  <c r="E218" i="38"/>
  <c r="R216" i="38"/>
  <c r="AC217" i="38"/>
  <c r="V217" i="38"/>
  <c r="AD224" i="38"/>
  <c r="T224" i="38"/>
  <c r="AD234" i="38"/>
  <c r="T234" i="38"/>
  <c r="AB238" i="38"/>
  <c r="W238" i="38"/>
  <c r="AB285" i="38"/>
  <c r="W285" i="38"/>
  <c r="W267" i="38"/>
  <c r="AB267" i="38"/>
  <c r="W286" i="38"/>
  <c r="AB286" i="38"/>
  <c r="W290" i="38"/>
  <c r="AB290" i="38"/>
  <c r="W299" i="38"/>
  <c r="AB299" i="38"/>
  <c r="R302" i="38"/>
  <c r="E306" i="38"/>
  <c r="V303" i="38"/>
  <c r="AC303" i="38"/>
  <c r="V304" i="38"/>
  <c r="AC304" i="38"/>
  <c r="V305" i="38"/>
  <c r="AC305" i="38"/>
  <c r="R329" i="38"/>
  <c r="E332" i="38"/>
  <c r="V330" i="38"/>
  <c r="AC330" i="38"/>
  <c r="V331" i="38"/>
  <c r="AC331" i="38"/>
  <c r="E453" i="38"/>
  <c r="R443" i="38"/>
  <c r="W444" i="38"/>
  <c r="AB444" i="38"/>
  <c r="W445" i="38"/>
  <c r="AB445" i="38"/>
  <c r="W446" i="38"/>
  <c r="AB446" i="38"/>
  <c r="W447" i="38"/>
  <c r="AB447" i="38"/>
  <c r="W448" i="38"/>
  <c r="AB448" i="38"/>
  <c r="W449" i="38"/>
  <c r="AB449" i="38"/>
  <c r="W450" i="38"/>
  <c r="AB450" i="38"/>
  <c r="W451" i="38"/>
  <c r="AB451" i="38"/>
  <c r="W452" i="38"/>
  <c r="AB452" i="38"/>
  <c r="AD514" i="38"/>
  <c r="U514" i="38"/>
  <c r="AB268" i="38"/>
  <c r="W268" i="38"/>
  <c r="AD272" i="38"/>
  <c r="T272" i="38"/>
  <c r="AD273" i="38"/>
  <c r="T273" i="38"/>
  <c r="AD274" i="38"/>
  <c r="T274" i="38"/>
  <c r="AD275" i="38"/>
  <c r="T275" i="38"/>
  <c r="AD276" i="38"/>
  <c r="T276" i="38"/>
  <c r="AD277" i="38"/>
  <c r="T277" i="38"/>
  <c r="AD278" i="38"/>
  <c r="T278" i="38"/>
  <c r="AD279" i="38"/>
  <c r="T279" i="38"/>
  <c r="AD280" i="38"/>
  <c r="T280" i="38"/>
  <c r="AD281" i="38"/>
  <c r="T281" i="38"/>
  <c r="AD282" i="38"/>
  <c r="T282" i="38"/>
  <c r="AB283" i="38"/>
  <c r="W283" i="38"/>
  <c r="AB287" i="38"/>
  <c r="W287" i="38"/>
  <c r="AB291" i="38"/>
  <c r="W291" i="38"/>
  <c r="AB292" i="38"/>
  <c r="W292" i="38"/>
  <c r="AB293" i="38"/>
  <c r="W293" i="38"/>
  <c r="AB294" i="38"/>
  <c r="W294" i="38"/>
  <c r="AB295" i="38"/>
  <c r="W295" i="38"/>
  <c r="E373" i="38"/>
  <c r="R352" i="38"/>
  <c r="V353" i="38"/>
  <c r="AC353" i="38"/>
  <c r="V354" i="38"/>
  <c r="AC354" i="38"/>
  <c r="V355" i="38"/>
  <c r="AC355" i="38"/>
  <c r="V356" i="38"/>
  <c r="AC356" i="38"/>
  <c r="AD518" i="38"/>
  <c r="U518" i="38"/>
  <c r="W564" i="38"/>
  <c r="Y564" i="38"/>
  <c r="Z564" i="38"/>
  <c r="AD263" i="38"/>
  <c r="T263" i="38"/>
  <c r="AD264" i="38"/>
  <c r="T264" i="38"/>
  <c r="AB265" i="38"/>
  <c r="W265" i="38"/>
  <c r="AB269" i="38"/>
  <c r="W269" i="38"/>
  <c r="AB284" i="38"/>
  <c r="W284" i="38"/>
  <c r="AB288" i="38"/>
  <c r="W288" i="38"/>
  <c r="AB296" i="38"/>
  <c r="W296" i="38"/>
  <c r="AB297" i="38"/>
  <c r="W297" i="38"/>
  <c r="AC308" i="38"/>
  <c r="V308" i="38"/>
  <c r="AC309" i="38"/>
  <c r="V309" i="38"/>
  <c r="E327" i="38"/>
  <c r="R311" i="38"/>
  <c r="AC312" i="38"/>
  <c r="V312" i="38"/>
  <c r="AC313" i="38"/>
  <c r="V313" i="38"/>
  <c r="AC314" i="38"/>
  <c r="V314" i="38"/>
  <c r="AC315" i="38"/>
  <c r="V315" i="38"/>
  <c r="AC316" i="38"/>
  <c r="V316" i="38"/>
  <c r="AC317" i="38"/>
  <c r="V317" i="38"/>
  <c r="AC318" i="38"/>
  <c r="V318" i="38"/>
  <c r="AC319" i="38"/>
  <c r="V319" i="38"/>
  <c r="AC320" i="38"/>
  <c r="V320" i="38"/>
  <c r="AC321" i="38"/>
  <c r="V321" i="38"/>
  <c r="AC322" i="38"/>
  <c r="V322" i="38"/>
  <c r="AC323" i="38"/>
  <c r="V323" i="38"/>
  <c r="AC324" i="38"/>
  <c r="V324" i="38"/>
  <c r="AC325" i="38"/>
  <c r="V325" i="38"/>
  <c r="AC326" i="38"/>
  <c r="V326" i="38"/>
  <c r="E350" i="38"/>
  <c r="R334" i="38"/>
  <c r="AC335" i="38"/>
  <c r="V335" i="38"/>
  <c r="AC336" i="38"/>
  <c r="V336" i="38"/>
  <c r="AC337" i="38"/>
  <c r="V337" i="38"/>
  <c r="AC338" i="38"/>
  <c r="V338" i="38"/>
  <c r="AC339" i="38"/>
  <c r="V339" i="38"/>
  <c r="AC340" i="38"/>
  <c r="V340" i="38"/>
  <c r="AC341" i="38"/>
  <c r="V341" i="38"/>
  <c r="AC342" i="38"/>
  <c r="V342" i="38"/>
  <c r="AC343" i="38"/>
  <c r="V343" i="38"/>
  <c r="AC344" i="38"/>
  <c r="V344" i="38"/>
  <c r="AC345" i="38"/>
  <c r="V345" i="38"/>
  <c r="AC346" i="38"/>
  <c r="V346" i="38"/>
  <c r="AC347" i="38"/>
  <c r="V347" i="38"/>
  <c r="AC348" i="38"/>
  <c r="V348" i="38"/>
  <c r="AC349" i="38"/>
  <c r="V349" i="38"/>
  <c r="V357" i="38"/>
  <c r="AC357" i="38"/>
  <c r="V358" i="38"/>
  <c r="AC358" i="38"/>
  <c r="AC359" i="38"/>
  <c r="V359" i="38"/>
  <c r="AC360" i="38"/>
  <c r="V360" i="38"/>
  <c r="AC361" i="38"/>
  <c r="V361" i="38"/>
  <c r="AC362" i="38"/>
  <c r="V362" i="38"/>
  <c r="AC363" i="38"/>
  <c r="V363" i="38"/>
  <c r="AC364" i="38"/>
  <c r="V364" i="38"/>
  <c r="AC365" i="38"/>
  <c r="V365" i="38"/>
  <c r="AC366" i="38"/>
  <c r="V366" i="38"/>
  <c r="AC367" i="38"/>
  <c r="V367" i="38"/>
  <c r="AC368" i="38"/>
  <c r="V368" i="38"/>
  <c r="AC369" i="38"/>
  <c r="V369" i="38"/>
  <c r="AC370" i="38"/>
  <c r="V370" i="38"/>
  <c r="AC371" i="38"/>
  <c r="V371" i="38"/>
  <c r="AC372" i="38"/>
  <c r="V372" i="38"/>
  <c r="E389" i="38"/>
  <c r="R388" i="38"/>
  <c r="E401" i="38"/>
  <c r="R394" i="38"/>
  <c r="AC396" i="38"/>
  <c r="V396" i="38"/>
  <c r="AC397" i="38"/>
  <c r="V397" i="38"/>
  <c r="AC398" i="38"/>
  <c r="V398" i="38"/>
  <c r="AC399" i="38"/>
  <c r="V399" i="38"/>
  <c r="AC400" i="38"/>
  <c r="V400" i="38"/>
  <c r="R424" i="38"/>
  <c r="AC425" i="38"/>
  <c r="V425" i="38"/>
  <c r="AD427" i="38"/>
  <c r="U427" i="38"/>
  <c r="AD428" i="38"/>
  <c r="U428" i="38"/>
  <c r="AD429" i="38"/>
  <c r="U429" i="38"/>
  <c r="AD430" i="38"/>
  <c r="U430" i="38"/>
  <c r="AD431" i="38"/>
  <c r="U431" i="38"/>
  <c r="AD432" i="38"/>
  <c r="U432" i="38"/>
  <c r="AD433" i="38"/>
  <c r="U433" i="38"/>
  <c r="AD434" i="38"/>
  <c r="U434" i="38"/>
  <c r="AD435" i="38"/>
  <c r="U435" i="38"/>
  <c r="AD436" i="38"/>
  <c r="U436" i="38"/>
  <c r="AD437" i="38"/>
  <c r="U437" i="38"/>
  <c r="AD438" i="38"/>
  <c r="U438" i="38"/>
  <c r="AD439" i="38"/>
  <c r="U439" i="38"/>
  <c r="AD440" i="38"/>
  <c r="U440" i="38"/>
  <c r="AD441" i="38"/>
  <c r="U441" i="38"/>
  <c r="E461" i="38"/>
  <c r="R455" i="38"/>
  <c r="AD456" i="38"/>
  <c r="U456" i="38"/>
  <c r="AD457" i="38"/>
  <c r="U457" i="38"/>
  <c r="AD458" i="38"/>
  <c r="U458" i="38"/>
  <c r="AD459" i="38"/>
  <c r="U459" i="38"/>
  <c r="AD509" i="38"/>
  <c r="U509" i="38"/>
  <c r="AD513" i="38"/>
  <c r="U513" i="38"/>
  <c r="AD517" i="38"/>
  <c r="U517" i="38"/>
  <c r="R376" i="38"/>
  <c r="E386" i="38"/>
  <c r="V377" i="38"/>
  <c r="AC377" i="38"/>
  <c r="V378" i="38"/>
  <c r="AC378" i="38"/>
  <c r="V379" i="38"/>
  <c r="AC379" i="38"/>
  <c r="V380" i="38"/>
  <c r="AC380" i="38"/>
  <c r="V381" i="38"/>
  <c r="AC381" i="38"/>
  <c r="V382" i="38"/>
  <c r="AC382" i="38"/>
  <c r="V383" i="38"/>
  <c r="AC383" i="38"/>
  <c r="V384" i="38"/>
  <c r="AC384" i="38"/>
  <c r="V385" i="38"/>
  <c r="AC385" i="38"/>
  <c r="R403" i="38"/>
  <c r="E422" i="38"/>
  <c r="V404" i="38"/>
  <c r="AC404" i="38"/>
  <c r="V405" i="38"/>
  <c r="AC405" i="38"/>
  <c r="V406" i="38"/>
  <c r="AC406" i="38"/>
  <c r="V407" i="38"/>
  <c r="AC407" i="38"/>
  <c r="V408" i="38"/>
  <c r="AC408" i="38"/>
  <c r="V409" i="38"/>
  <c r="AC409" i="38"/>
  <c r="V410" i="38"/>
  <c r="AC410" i="38"/>
  <c r="V411" i="38"/>
  <c r="AC411" i="38"/>
  <c r="V412" i="38"/>
  <c r="AC412" i="38"/>
  <c r="V413" i="38"/>
  <c r="AC413" i="38"/>
  <c r="V414" i="38"/>
  <c r="AC414" i="38"/>
  <c r="V415" i="38"/>
  <c r="AC415" i="38"/>
  <c r="V416" i="38"/>
  <c r="AC416" i="38"/>
  <c r="V417" i="38"/>
  <c r="AC417" i="38"/>
  <c r="V418" i="38"/>
  <c r="AC418" i="38"/>
  <c r="V419" i="38"/>
  <c r="AC419" i="38"/>
  <c r="V420" i="38"/>
  <c r="AC420" i="38"/>
  <c r="V421" i="38"/>
  <c r="AC421" i="38"/>
  <c r="AD507" i="38"/>
  <c r="U507" i="38"/>
  <c r="AD511" i="38"/>
  <c r="U511" i="38"/>
  <c r="AD515" i="38"/>
  <c r="U515" i="38"/>
  <c r="AB519" i="38"/>
  <c r="W519" i="38"/>
  <c r="AD465" i="38"/>
  <c r="U465" i="38"/>
  <c r="U466" i="38"/>
  <c r="AD468" i="38"/>
  <c r="U468" i="38"/>
  <c r="AD469" i="38"/>
  <c r="U469" i="38"/>
  <c r="U470" i="38"/>
  <c r="AD471" i="38"/>
  <c r="AD472" i="38"/>
  <c r="U472" i="38"/>
  <c r="AD473" i="38"/>
  <c r="U473" i="38"/>
  <c r="U475" i="38"/>
  <c r="AD476" i="38"/>
  <c r="U476" i="38"/>
  <c r="AD477" i="38"/>
  <c r="U477" i="38"/>
  <c r="AD508" i="38"/>
  <c r="U508" i="38"/>
  <c r="AD512" i="38"/>
  <c r="U512" i="38"/>
  <c r="U516" i="38"/>
  <c r="E557" i="38"/>
  <c r="R504" i="38"/>
  <c r="AD505" i="38"/>
  <c r="U505" i="38"/>
  <c r="AD506" i="38"/>
  <c r="U506" i="38"/>
  <c r="U540" i="38"/>
  <c r="AD541" i="38"/>
  <c r="U541" i="38"/>
  <c r="AD542" i="38"/>
  <c r="U542" i="38"/>
  <c r="AD481" i="38"/>
  <c r="U481" i="38"/>
  <c r="AD482" i="38"/>
  <c r="U482" i="38"/>
  <c r="U484" i="38"/>
  <c r="AD485" i="38"/>
  <c r="U485" i="38"/>
  <c r="AD486" i="38"/>
  <c r="U486" i="38"/>
  <c r="AD489" i="38"/>
  <c r="U489" i="38"/>
  <c r="AD490" i="38"/>
  <c r="U490" i="38"/>
  <c r="U492" i="38"/>
  <c r="AD493" i="38"/>
  <c r="U493" i="38"/>
  <c r="AD494" i="38"/>
  <c r="U494" i="38"/>
  <c r="AD497" i="38"/>
  <c r="U497" i="38"/>
  <c r="AD498" i="38"/>
  <c r="U498" i="38"/>
  <c r="U500" i="38"/>
  <c r="AD501" i="38"/>
  <c r="U501" i="38"/>
  <c r="AD502" i="38"/>
  <c r="U502" i="38"/>
  <c r="U520" i="38"/>
  <c r="AD520" i="38"/>
  <c r="AD521" i="38"/>
  <c r="U522" i="38"/>
  <c r="U523" i="38"/>
  <c r="AD523" i="38"/>
  <c r="U524" i="38"/>
  <c r="AD524" i="38"/>
  <c r="AD526" i="38"/>
  <c r="U527" i="38"/>
  <c r="AD527" i="38"/>
  <c r="U528" i="38"/>
  <c r="AD528" i="38"/>
  <c r="U577" i="38"/>
  <c r="AD577" i="38"/>
  <c r="AD536" i="38"/>
  <c r="AD537" i="38"/>
  <c r="U537" i="38"/>
  <c r="AB538" i="38"/>
  <c r="W538" i="38"/>
  <c r="U621" i="38"/>
  <c r="E599" i="38"/>
  <c r="R559" i="38"/>
  <c r="W561" i="38"/>
  <c r="AB562" i="38"/>
  <c r="W562" i="38"/>
  <c r="AB563" i="38"/>
  <c r="W563" i="38"/>
  <c r="AD581" i="38"/>
  <c r="U581" i="38"/>
  <c r="AD582" i="38"/>
  <c r="U582" i="38"/>
  <c r="Z613" i="38"/>
  <c r="W613" i="38"/>
  <c r="AC700" i="38"/>
  <c r="U544" i="38"/>
  <c r="AD544" i="38"/>
  <c r="AD546" i="38"/>
  <c r="AD547" i="38"/>
  <c r="AD565" i="38"/>
  <c r="U566" i="38"/>
  <c r="Z567" i="38"/>
  <c r="W567" i="38"/>
  <c r="Y567" i="38"/>
  <c r="W598" i="38"/>
  <c r="Z568" i="38"/>
  <c r="AD572" i="38"/>
  <c r="U572" i="38"/>
  <c r="AD573" i="38"/>
  <c r="U573" i="38"/>
  <c r="U575" i="38"/>
  <c r="R580" i="38"/>
  <c r="R586" i="38"/>
  <c r="R587" i="38"/>
  <c r="R588" i="38"/>
  <c r="R589" i="38"/>
  <c r="R590" i="38"/>
  <c r="W590" i="38" s="1"/>
  <c r="AB590" i="38" s="1"/>
  <c r="J626" i="38"/>
  <c r="R609" i="38"/>
  <c r="F696" i="38"/>
  <c r="R595" i="38"/>
  <c r="W595" i="38" s="1"/>
  <c r="AB595" i="38" s="1"/>
  <c r="G626" i="38"/>
  <c r="K626" i="38"/>
  <c r="O626" i="38"/>
  <c r="R610" i="38"/>
  <c r="R615" i="38"/>
  <c r="R616" i="38"/>
  <c r="R617" i="38"/>
  <c r="R622" i="38"/>
  <c r="R623" i="38"/>
  <c r="R624" i="38"/>
  <c r="R625" i="38"/>
  <c r="I696" i="38"/>
  <c r="Q696" i="38"/>
  <c r="R584" i="38"/>
  <c r="W584" i="38" s="1"/>
  <c r="AB584" i="38" s="1"/>
  <c r="R592" i="38"/>
  <c r="W592" i="38" s="1"/>
  <c r="AB592" i="38" s="1"/>
  <c r="R596" i="38"/>
  <c r="W596" i="38" s="1"/>
  <c r="AB596" i="38" s="1"/>
  <c r="H626" i="38"/>
  <c r="L626" i="38"/>
  <c r="P626" i="38"/>
  <c r="R604" i="38"/>
  <c r="R611" i="38"/>
  <c r="R618" i="38"/>
  <c r="J696" i="38"/>
  <c r="R597" i="38"/>
  <c r="W597" i="38" s="1"/>
  <c r="AB597" i="38" s="1"/>
  <c r="E626" i="38"/>
  <c r="R601" i="38"/>
  <c r="I626" i="38"/>
  <c r="M626" i="38"/>
  <c r="Q626" i="38"/>
  <c r="R605" i="38"/>
  <c r="W605" i="38" s="1"/>
  <c r="AB605" i="38" s="1"/>
  <c r="R606" i="38"/>
  <c r="W606" i="38" s="1"/>
  <c r="AB606" i="38" s="1"/>
  <c r="R607" i="38"/>
  <c r="W607" i="38" s="1"/>
  <c r="AB607" i="38" s="1"/>
  <c r="R608" i="38"/>
  <c r="R612" i="38"/>
  <c r="R619" i="38"/>
  <c r="R620" i="38"/>
  <c r="E696" i="38"/>
  <c r="R628" i="38"/>
  <c r="M696" i="38"/>
  <c r="R629" i="38"/>
  <c r="R630" i="38"/>
  <c r="R631" i="38"/>
  <c r="R632" i="38"/>
  <c r="R633" i="38"/>
  <c r="R634" i="38"/>
  <c r="R635" i="38"/>
  <c r="R636" i="38"/>
  <c r="R637" i="38"/>
  <c r="R638" i="38"/>
  <c r="R639" i="38"/>
  <c r="R640" i="38"/>
  <c r="R641" i="38"/>
  <c r="R642" i="38"/>
  <c r="R643" i="38"/>
  <c r="R644" i="38"/>
  <c r="R645" i="38"/>
  <c r="R646" i="38"/>
  <c r="H696" i="38"/>
  <c r="L696" i="38"/>
  <c r="P696" i="38"/>
  <c r="R647" i="38"/>
  <c r="R708" i="38"/>
  <c r="G696" i="38"/>
  <c r="K696" i="38"/>
  <c r="O696" i="38"/>
  <c r="R704" i="38"/>
  <c r="R667" i="38"/>
  <c r="R668" i="38"/>
  <c r="R669" i="38"/>
  <c r="R670" i="38"/>
  <c r="R671" i="38"/>
  <c r="R698" i="38"/>
  <c r="E709" i="38"/>
  <c r="R702" i="38"/>
  <c r="R706" i="38"/>
  <c r="R699" i="38"/>
  <c r="R703" i="38"/>
  <c r="R707" i="38"/>
  <c r="R648" i="38"/>
  <c r="R649" i="38"/>
  <c r="R650" i="38"/>
  <c r="R651" i="38"/>
  <c r="R652" i="38"/>
  <c r="R653" i="38"/>
  <c r="R654" i="38"/>
  <c r="R655" i="38"/>
  <c r="R656" i="38"/>
  <c r="R657" i="38"/>
  <c r="R658" i="38"/>
  <c r="R659" i="38"/>
  <c r="R660" i="38"/>
  <c r="R661" i="38"/>
  <c r="R662" i="38"/>
  <c r="R663" i="38"/>
  <c r="R664" i="38"/>
  <c r="R665" i="38"/>
  <c r="R666" i="38"/>
  <c r="R701" i="38"/>
  <c r="R705" i="38"/>
  <c r="Q709" i="38"/>
  <c r="R672" i="38"/>
  <c r="R673" i="38"/>
  <c r="R674" i="38"/>
  <c r="R675" i="38"/>
  <c r="R676" i="38"/>
  <c r="R677" i="38"/>
  <c r="R678" i="38"/>
  <c r="R679" i="38"/>
  <c r="R680" i="38"/>
  <c r="R681" i="38"/>
  <c r="R682" i="38"/>
  <c r="R683" i="38"/>
  <c r="R684" i="38"/>
  <c r="R685" i="38"/>
  <c r="R686" i="38"/>
  <c r="I709" i="38"/>
  <c r="M709" i="38"/>
  <c r="F709" i="38"/>
  <c r="J709" i="38"/>
  <c r="N709" i="38"/>
  <c r="R687" i="38"/>
  <c r="R688" i="38"/>
  <c r="R689" i="38"/>
  <c r="R690" i="38"/>
  <c r="R691" i="38"/>
  <c r="R692" i="38"/>
  <c r="R693" i="38"/>
  <c r="R694" i="38"/>
  <c r="R695" i="38"/>
  <c r="G709" i="38"/>
  <c r="K709" i="38"/>
  <c r="O709" i="38"/>
  <c r="H709" i="38"/>
  <c r="L709" i="38"/>
  <c r="P709" i="38"/>
  <c r="AD254" i="38"/>
  <c r="T254" i="38"/>
  <c r="AD257" i="38"/>
  <c r="T257" i="38"/>
  <c r="AD262" i="38"/>
  <c r="T262" i="38"/>
  <c r="AD245" i="38"/>
  <c r="T245" i="38"/>
  <c r="AD258" i="38"/>
  <c r="T258" i="38"/>
  <c r="AD249" i="38"/>
  <c r="T249" i="38"/>
  <c r="AD253" i="38"/>
  <c r="T253" i="38"/>
  <c r="T261" i="38"/>
  <c r="N391" i="38" l="1"/>
  <c r="F391" i="38"/>
  <c r="G391" i="38"/>
  <c r="G711" i="38"/>
  <c r="F711" i="38"/>
  <c r="E30" i="38"/>
  <c r="E32" i="38" s="1"/>
  <c r="H391" i="38"/>
  <c r="G714" i="38"/>
  <c r="F714" i="38"/>
  <c r="E93" i="38"/>
  <c r="E116" i="38" s="1"/>
  <c r="L711" i="38"/>
  <c r="L714" i="38" s="1"/>
  <c r="U576" i="38"/>
  <c r="U479" i="38"/>
  <c r="N711" i="38"/>
  <c r="N714" i="38" s="1"/>
  <c r="Q711" i="38"/>
  <c r="W568" i="38"/>
  <c r="Z571" i="38"/>
  <c r="AD545" i="38"/>
  <c r="AB560" i="38"/>
  <c r="AD525" i="38"/>
  <c r="U496" i="38"/>
  <c r="U488" i="38"/>
  <c r="U480" i="38"/>
  <c r="U474" i="38"/>
  <c r="U467" i="38"/>
  <c r="E463" i="38"/>
  <c r="E711" i="38" s="1"/>
  <c r="M711" i="38"/>
  <c r="M714" i="38" s="1"/>
  <c r="I711" i="38"/>
  <c r="I714" i="38" s="1"/>
  <c r="Y569" i="38"/>
  <c r="AD529" i="38"/>
  <c r="U478" i="38"/>
  <c r="H711" i="38"/>
  <c r="H714" i="38" s="1"/>
  <c r="Y598" i="38"/>
  <c r="Z570" i="38"/>
  <c r="O711" i="38"/>
  <c r="O714" i="38" s="1"/>
  <c r="Q714" i="38"/>
  <c r="U574" i="38"/>
  <c r="Y571" i="38"/>
  <c r="W614" i="38"/>
  <c r="AD583" i="38"/>
  <c r="Z569" i="38"/>
  <c r="Y570" i="38"/>
  <c r="U499" i="38"/>
  <c r="U495" i="38"/>
  <c r="U491" i="38"/>
  <c r="U487" i="38"/>
  <c r="U483" i="38"/>
  <c r="U543" i="38"/>
  <c r="U539" i="38"/>
  <c r="U503" i="38"/>
  <c r="P711" i="38"/>
  <c r="P714" i="38" s="1"/>
  <c r="K711" i="38"/>
  <c r="K714" i="38" s="1"/>
  <c r="J711" i="38"/>
  <c r="J714" i="38" s="1"/>
  <c r="AC695" i="38"/>
  <c r="V695" i="38"/>
  <c r="AC694" i="38"/>
  <c r="V694" i="38"/>
  <c r="AC693" i="38"/>
  <c r="V693" i="38"/>
  <c r="AC692" i="38"/>
  <c r="V692" i="38"/>
  <c r="AC691" i="38"/>
  <c r="V691" i="38"/>
  <c r="AC690" i="38"/>
  <c r="V690" i="38"/>
  <c r="AC689" i="38"/>
  <c r="V689" i="38"/>
  <c r="AC688" i="38"/>
  <c r="V688" i="38"/>
  <c r="V687" i="38"/>
  <c r="AC687" i="38"/>
  <c r="V686" i="38"/>
  <c r="AC686" i="38"/>
  <c r="V685" i="38"/>
  <c r="AC685" i="38"/>
  <c r="V684" i="38"/>
  <c r="AC684" i="38"/>
  <c r="V683" i="38"/>
  <c r="AC683" i="38"/>
  <c r="V682" i="38"/>
  <c r="AC682" i="38"/>
  <c r="V681" i="38"/>
  <c r="AC681" i="38"/>
  <c r="V680" i="38"/>
  <c r="AC680" i="38"/>
  <c r="V679" i="38"/>
  <c r="AC679" i="38"/>
  <c r="V678" i="38"/>
  <c r="AC678" i="38"/>
  <c r="V677" i="38"/>
  <c r="AC677" i="38"/>
  <c r="V676" i="38"/>
  <c r="AC676" i="38"/>
  <c r="V675" i="38"/>
  <c r="AC675" i="38"/>
  <c r="V674" i="38"/>
  <c r="AC674" i="38"/>
  <c r="V673" i="38"/>
  <c r="AC673" i="38"/>
  <c r="V672" i="38"/>
  <c r="AC672" i="38"/>
  <c r="AC705" i="38"/>
  <c r="V705" i="38"/>
  <c r="AC701" i="38"/>
  <c r="V701" i="38"/>
  <c r="AC666" i="38"/>
  <c r="V666" i="38"/>
  <c r="V665" i="38"/>
  <c r="AC665" i="38"/>
  <c r="V664" i="38"/>
  <c r="AC664" i="38"/>
  <c r="V663" i="38"/>
  <c r="AC663" i="38"/>
  <c r="V662" i="38"/>
  <c r="AC662" i="38"/>
  <c r="V661" i="38"/>
  <c r="AC661" i="38"/>
  <c r="V660" i="38"/>
  <c r="AC660" i="38"/>
  <c r="V659" i="38"/>
  <c r="AC659" i="38"/>
  <c r="V658" i="38"/>
  <c r="AC658" i="38"/>
  <c r="V657" i="38"/>
  <c r="AC657" i="38"/>
  <c r="V656" i="38"/>
  <c r="AC656" i="38"/>
  <c r="V655" i="38"/>
  <c r="AC655" i="38"/>
  <c r="V654" i="38"/>
  <c r="AC654" i="38"/>
  <c r="V653" i="38"/>
  <c r="AC653" i="38"/>
  <c r="V652" i="38"/>
  <c r="AC652" i="38"/>
  <c r="V651" i="38"/>
  <c r="AC651" i="38"/>
  <c r="V650" i="38"/>
  <c r="AC650" i="38"/>
  <c r="V649" i="38"/>
  <c r="AC649" i="38"/>
  <c r="V648" i="38"/>
  <c r="AC648" i="38"/>
  <c r="AC707" i="38"/>
  <c r="V707" i="38"/>
  <c r="AC703" i="38"/>
  <c r="V703" i="38"/>
  <c r="AC699" i="38"/>
  <c r="V699" i="38"/>
  <c r="AC706" i="38"/>
  <c r="V706" i="38"/>
  <c r="AC702" i="38"/>
  <c r="V702" i="38"/>
  <c r="AC698" i="38"/>
  <c r="V698" i="38"/>
  <c r="R709" i="38"/>
  <c r="V671" i="38"/>
  <c r="AC671" i="38"/>
  <c r="V670" i="38"/>
  <c r="AC670" i="38"/>
  <c r="V669" i="38"/>
  <c r="AC669" i="38"/>
  <c r="AC668" i="38"/>
  <c r="V668" i="38"/>
  <c r="AC667" i="38"/>
  <c r="V667" i="38"/>
  <c r="AC704" i="38"/>
  <c r="V704" i="38"/>
  <c r="AC708" i="38"/>
  <c r="V708" i="38"/>
  <c r="V647" i="38"/>
  <c r="AC647" i="38"/>
  <c r="V646" i="38"/>
  <c r="AC646" i="38"/>
  <c r="V645" i="38"/>
  <c r="AC645" i="38"/>
  <c r="V644" i="38"/>
  <c r="AC644" i="38"/>
  <c r="V643" i="38"/>
  <c r="AC643" i="38"/>
  <c r="V642" i="38"/>
  <c r="AC642" i="38"/>
  <c r="V641" i="38"/>
  <c r="AC641" i="38"/>
  <c r="V640" i="38"/>
  <c r="AC640" i="38"/>
  <c r="V639" i="38"/>
  <c r="AC639" i="38"/>
  <c r="V638" i="38"/>
  <c r="AC638" i="38"/>
  <c r="V637" i="38"/>
  <c r="AC637" i="38"/>
  <c r="V636" i="38"/>
  <c r="AC636" i="38"/>
  <c r="V635" i="38"/>
  <c r="AC635" i="38"/>
  <c r="V634" i="38"/>
  <c r="AC634" i="38"/>
  <c r="V633" i="38"/>
  <c r="AC633" i="38"/>
  <c r="V632" i="38"/>
  <c r="AC632" i="38"/>
  <c r="V631" i="38"/>
  <c r="AC631" i="38"/>
  <c r="V630" i="38"/>
  <c r="AC630" i="38"/>
  <c r="V629" i="38"/>
  <c r="AC629" i="38"/>
  <c r="R696" i="38"/>
  <c r="V628" i="38"/>
  <c r="AC628" i="38"/>
  <c r="AB620" i="38"/>
  <c r="W620" i="38"/>
  <c r="Z619" i="38"/>
  <c r="W619" i="38"/>
  <c r="AB612" i="38"/>
  <c r="W612" i="38"/>
  <c r="Z608" i="38"/>
  <c r="Y608" i="38"/>
  <c r="W608" i="38"/>
  <c r="R626" i="38"/>
  <c r="W601" i="38"/>
  <c r="AB601" i="38" s="1"/>
  <c r="AB618" i="38"/>
  <c r="W618" i="38"/>
  <c r="AB611" i="38"/>
  <c r="W611" i="38"/>
  <c r="Z604" i="38"/>
  <c r="Y604" i="38"/>
  <c r="W604" i="38"/>
  <c r="Y625" i="38"/>
  <c r="W625" i="38"/>
  <c r="W624" i="38"/>
  <c r="Y624" i="38"/>
  <c r="W623" i="38"/>
  <c r="Y623" i="38"/>
  <c r="W622" i="38"/>
  <c r="Z622" i="38"/>
  <c r="W617" i="38"/>
  <c r="AB617" i="38"/>
  <c r="W616" i="38"/>
  <c r="Z616" i="38"/>
  <c r="W615" i="38"/>
  <c r="Z615" i="38"/>
  <c r="U610" i="38"/>
  <c r="AD610" i="38"/>
  <c r="AB609" i="38"/>
  <c r="W609" i="38"/>
  <c r="U589" i="38"/>
  <c r="AD589" i="38"/>
  <c r="U588" i="38"/>
  <c r="AD588" i="38"/>
  <c r="U587" i="38"/>
  <c r="AD587" i="38"/>
  <c r="U586" i="38"/>
  <c r="AD586" i="38"/>
  <c r="AD580" i="38"/>
  <c r="U580" i="38"/>
  <c r="R599" i="38"/>
  <c r="AD559" i="38"/>
  <c r="U559" i="38"/>
  <c r="R557" i="38"/>
  <c r="AC504" i="38"/>
  <c r="V504" i="38"/>
  <c r="R422" i="38"/>
  <c r="V403" i="38"/>
  <c r="AC403" i="38"/>
  <c r="R386" i="38"/>
  <c r="V376" i="38"/>
  <c r="AC376" i="38"/>
  <c r="AD455" i="38"/>
  <c r="U455" i="38"/>
  <c r="R461" i="38"/>
  <c r="AC424" i="38"/>
  <c r="V424" i="38"/>
  <c r="AC394" i="38"/>
  <c r="V394" i="38"/>
  <c r="R401" i="38"/>
  <c r="AC388" i="38"/>
  <c r="V388" i="38"/>
  <c r="R389" i="38"/>
  <c r="AC334" i="38"/>
  <c r="R350" i="38"/>
  <c r="V334" i="38"/>
  <c r="AC311" i="38"/>
  <c r="V311" i="38"/>
  <c r="R327" i="38"/>
  <c r="V352" i="38"/>
  <c r="R373" i="38"/>
  <c r="AC352" i="38"/>
  <c r="R453" i="38"/>
  <c r="W443" i="38"/>
  <c r="AB443" i="38"/>
  <c r="V329" i="38"/>
  <c r="R332" i="38"/>
  <c r="AC329" i="38"/>
  <c r="V302" i="38"/>
  <c r="R306" i="38"/>
  <c r="AC302" i="38"/>
  <c r="AC216" i="38"/>
  <c r="V216" i="38"/>
  <c r="R218" i="38"/>
  <c r="R161" i="38"/>
  <c r="T145" i="38"/>
  <c r="AD145" i="38"/>
  <c r="T220" i="38"/>
  <c r="R300" i="38"/>
  <c r="AD220" i="38"/>
  <c r="V196" i="38"/>
  <c r="R214" i="38"/>
  <c r="AC196" i="38"/>
  <c r="R75" i="38"/>
  <c r="AD62" i="38"/>
  <c r="T62" i="38"/>
  <c r="T77" i="38"/>
  <c r="R89" i="38"/>
  <c r="R93" i="38" s="1"/>
  <c r="T118" i="38"/>
  <c r="AD118" i="38"/>
  <c r="R143" i="38"/>
  <c r="T58" i="38"/>
  <c r="R60" i="38"/>
  <c r="AD58" i="38"/>
  <c r="R44" i="38"/>
  <c r="AB37" i="38"/>
  <c r="W37" i="38"/>
  <c r="AD163" i="38"/>
  <c r="T163" i="38"/>
  <c r="R173" i="38"/>
  <c r="T95" i="38"/>
  <c r="R114" i="38"/>
  <c r="AD95" i="38"/>
  <c r="Y10" i="38"/>
  <c r="W10" i="38"/>
  <c r="R16" i="38"/>
  <c r="Z10" i="38"/>
  <c r="W18" i="38"/>
  <c r="R24" i="38"/>
  <c r="R30" i="38" s="1"/>
  <c r="Z18" i="38"/>
  <c r="Y18" i="38"/>
  <c r="R56" i="38"/>
  <c r="AD46" i="38"/>
  <c r="T46" i="38"/>
  <c r="R491" i="2"/>
  <c r="E391" i="38" l="1"/>
  <c r="R463" i="38"/>
  <c r="T714" i="38"/>
  <c r="AB714" i="38"/>
  <c r="R116" i="38"/>
  <c r="AC714" i="38"/>
  <c r="U714" i="38"/>
  <c r="U715" i="38" s="1"/>
  <c r="Z30" i="38"/>
  <c r="Z714" i="38" s="1"/>
  <c r="W30" i="38"/>
  <c r="Y30" i="38"/>
  <c r="Y714" i="38" s="1"/>
  <c r="AD714" i="38"/>
  <c r="R711" i="38"/>
  <c r="R32" i="38"/>
  <c r="R391" i="38" s="1"/>
  <c r="V714" i="38"/>
  <c r="W714" i="38"/>
  <c r="E714" i="38"/>
  <c r="U491" i="2"/>
  <c r="AD491" i="2"/>
  <c r="AB717" i="38" l="1"/>
  <c r="AB719" i="38" s="1"/>
  <c r="AC715" i="38"/>
  <c r="Z717" i="38" s="1"/>
  <c r="Z719" i="38" s="1"/>
  <c r="R714" i="38"/>
  <c r="R534" i="2"/>
  <c r="U534" i="2" s="1"/>
  <c r="AD534" i="2" l="1"/>
  <c r="Y717" i="38"/>
  <c r="Y719" i="38" s="1"/>
  <c r="AA712" i="37" l="1"/>
  <c r="AD442" i="37"/>
  <c r="R262" i="37"/>
  <c r="AD262" i="37" s="1"/>
  <c r="R261" i="37"/>
  <c r="AD261" i="37" s="1"/>
  <c r="R260" i="37"/>
  <c r="AD260" i="37" s="1"/>
  <c r="R259" i="37"/>
  <c r="AD259" i="37" s="1"/>
  <c r="R258" i="37"/>
  <c r="AD258" i="37" s="1"/>
  <c r="R257" i="37"/>
  <c r="AD257" i="37" s="1"/>
  <c r="R256" i="37"/>
  <c r="AD256" i="37" s="1"/>
  <c r="R255" i="37"/>
  <c r="AD255" i="37" s="1"/>
  <c r="R254" i="37"/>
  <c r="AD254" i="37" s="1"/>
  <c r="R253" i="37"/>
  <c r="AD253" i="37" s="1"/>
  <c r="R252" i="37"/>
  <c r="AD252" i="37" s="1"/>
  <c r="R251" i="37"/>
  <c r="AD251" i="37" s="1"/>
  <c r="R250" i="37"/>
  <c r="AD250" i="37" s="1"/>
  <c r="R249" i="37"/>
  <c r="AD249" i="37" s="1"/>
  <c r="R248" i="37"/>
  <c r="AD248" i="37" s="1"/>
  <c r="R247" i="37"/>
  <c r="AD247" i="37" s="1"/>
  <c r="R246" i="37"/>
  <c r="AD246" i="37" s="1"/>
  <c r="R245" i="37"/>
  <c r="AD245" i="37" s="1"/>
  <c r="R244" i="37"/>
  <c r="AD244" i="37" s="1"/>
  <c r="R243" i="37"/>
  <c r="AD243" i="37" s="1"/>
  <c r="R242" i="37"/>
  <c r="AD242" i="37" s="1"/>
  <c r="R241" i="37"/>
  <c r="AD241" i="37" s="1"/>
  <c r="R35" i="37"/>
  <c r="T248" i="37" l="1"/>
  <c r="T262" i="37"/>
  <c r="T246" i="37"/>
  <c r="T254" i="37"/>
  <c r="T244" i="37"/>
  <c r="T252" i="37"/>
  <c r="T260" i="37"/>
  <c r="T242" i="37"/>
  <c r="T250" i="37"/>
  <c r="T258" i="37"/>
  <c r="T256" i="37"/>
  <c r="I16" i="37"/>
  <c r="F16" i="37"/>
  <c r="H16" i="37"/>
  <c r="J16" i="37"/>
  <c r="L16" i="37"/>
  <c r="N16" i="37"/>
  <c r="P16" i="37"/>
  <c r="R11" i="37"/>
  <c r="W11" i="37" s="1"/>
  <c r="R13" i="37"/>
  <c r="Z13" i="37" s="1"/>
  <c r="R15" i="37"/>
  <c r="AB15" i="37" s="1"/>
  <c r="G24" i="37"/>
  <c r="I24" i="37"/>
  <c r="K24" i="37"/>
  <c r="M24" i="37"/>
  <c r="O24" i="37"/>
  <c r="Q24" i="37"/>
  <c r="F28" i="37"/>
  <c r="H28" i="37"/>
  <c r="J28" i="37"/>
  <c r="L28" i="37"/>
  <c r="N28" i="37"/>
  <c r="P28" i="37"/>
  <c r="R34" i="37"/>
  <c r="T34" i="37" s="1"/>
  <c r="G44" i="37"/>
  <c r="I44" i="37"/>
  <c r="K44" i="37"/>
  <c r="M44" i="37"/>
  <c r="O44" i="37"/>
  <c r="Q44" i="37"/>
  <c r="R38" i="37"/>
  <c r="AB38" i="37" s="1"/>
  <c r="R39" i="37"/>
  <c r="R40" i="37"/>
  <c r="AB40" i="37" s="1"/>
  <c r="R41" i="37"/>
  <c r="AB41" i="37" s="1"/>
  <c r="R42" i="37"/>
  <c r="AB42" i="37" s="1"/>
  <c r="R43" i="37"/>
  <c r="F56" i="37"/>
  <c r="H56" i="37"/>
  <c r="J56" i="37"/>
  <c r="L56" i="37"/>
  <c r="N56" i="37"/>
  <c r="P56" i="37"/>
  <c r="R47" i="37"/>
  <c r="AD47" i="37" s="1"/>
  <c r="R49" i="37"/>
  <c r="R51" i="37"/>
  <c r="AD51" i="37" s="1"/>
  <c r="F60" i="37"/>
  <c r="H60" i="37"/>
  <c r="J60" i="37"/>
  <c r="L60" i="37"/>
  <c r="N60" i="37"/>
  <c r="P60" i="37"/>
  <c r="F75" i="37"/>
  <c r="H75" i="37"/>
  <c r="J75" i="37"/>
  <c r="L75" i="37"/>
  <c r="N75" i="37"/>
  <c r="P75" i="37"/>
  <c r="R71" i="37"/>
  <c r="AD71" i="37" s="1"/>
  <c r="R72" i="37"/>
  <c r="AD72" i="37" s="1"/>
  <c r="R73" i="37"/>
  <c r="R74" i="37"/>
  <c r="AD74" i="37" s="1"/>
  <c r="G89" i="37"/>
  <c r="I89" i="37"/>
  <c r="K89" i="37"/>
  <c r="M89" i="37"/>
  <c r="O89" i="37"/>
  <c r="Q89" i="37"/>
  <c r="R80" i="37"/>
  <c r="R81" i="37"/>
  <c r="AB81" i="37" s="1"/>
  <c r="R82" i="37"/>
  <c r="W82" i="37" s="1"/>
  <c r="R83" i="37"/>
  <c r="AB83" i="37" s="1"/>
  <c r="R84" i="37"/>
  <c r="R85" i="37"/>
  <c r="AB85" i="37" s="1"/>
  <c r="R86" i="37"/>
  <c r="W86" i="37" s="1"/>
  <c r="R87" i="37"/>
  <c r="AB87" i="37" s="1"/>
  <c r="R88" i="37"/>
  <c r="G114" i="37"/>
  <c r="I114" i="37"/>
  <c r="K114" i="37"/>
  <c r="M114" i="37"/>
  <c r="O114" i="37"/>
  <c r="Q114" i="37"/>
  <c r="R96" i="37"/>
  <c r="T96" i="37" s="1"/>
  <c r="R97" i="37"/>
  <c r="R98" i="37"/>
  <c r="T98" i="37" s="1"/>
  <c r="R99" i="37"/>
  <c r="AD99" i="37" s="1"/>
  <c r="R100" i="37"/>
  <c r="AD100" i="37" s="1"/>
  <c r="R101" i="37"/>
  <c r="R102" i="37"/>
  <c r="AD102" i="37" s="1"/>
  <c r="R103" i="37"/>
  <c r="AD103" i="37" s="1"/>
  <c r="R104" i="37"/>
  <c r="AD104" i="37" s="1"/>
  <c r="R105" i="37"/>
  <c r="R106" i="37"/>
  <c r="AD106" i="37" s="1"/>
  <c r="R107" i="37"/>
  <c r="AD107" i="37" s="1"/>
  <c r="R108" i="37"/>
  <c r="AD108" i="37" s="1"/>
  <c r="R109" i="37"/>
  <c r="R110" i="37"/>
  <c r="AD110" i="37" s="1"/>
  <c r="R111" i="37"/>
  <c r="AD111" i="37" s="1"/>
  <c r="R112" i="37"/>
  <c r="AD112" i="37" s="1"/>
  <c r="R113" i="37"/>
  <c r="G143" i="37"/>
  <c r="I143" i="37"/>
  <c r="K143" i="37"/>
  <c r="M143" i="37"/>
  <c r="O143" i="37"/>
  <c r="Q143" i="37"/>
  <c r="R119" i="37"/>
  <c r="AD119" i="37" s="1"/>
  <c r="R120" i="37"/>
  <c r="R121" i="37"/>
  <c r="AD121" i="37" s="1"/>
  <c r="R122" i="37"/>
  <c r="AD122" i="37" s="1"/>
  <c r="R123" i="37"/>
  <c r="T123" i="37" s="1"/>
  <c r="R124" i="37"/>
  <c r="R125" i="37"/>
  <c r="T125" i="37" s="1"/>
  <c r="G16" i="37"/>
  <c r="K16" i="37"/>
  <c r="M16" i="37"/>
  <c r="O16" i="37"/>
  <c r="Q16" i="37"/>
  <c r="R12" i="37"/>
  <c r="Z12" i="37" s="1"/>
  <c r="R14" i="37"/>
  <c r="F24" i="37"/>
  <c r="H24" i="37"/>
  <c r="J24" i="37"/>
  <c r="L24" i="37"/>
  <c r="N24" i="37"/>
  <c r="P24" i="37"/>
  <c r="R19" i="37"/>
  <c r="R20" i="37"/>
  <c r="R21" i="37"/>
  <c r="R22" i="37"/>
  <c r="R23" i="37"/>
  <c r="G28" i="37"/>
  <c r="G30" i="37" s="1"/>
  <c r="I28" i="37"/>
  <c r="I30" i="37" s="1"/>
  <c r="K28" i="37"/>
  <c r="K30" i="37" s="1"/>
  <c r="M28" i="37"/>
  <c r="M30" i="37" s="1"/>
  <c r="O28" i="37"/>
  <c r="O30" i="37" s="1"/>
  <c r="Q28" i="37"/>
  <c r="Q30" i="37" s="1"/>
  <c r="R27" i="37"/>
  <c r="F44" i="37"/>
  <c r="H44" i="37"/>
  <c r="J44" i="37"/>
  <c r="L44" i="37"/>
  <c r="N44" i="37"/>
  <c r="P44" i="37"/>
  <c r="G56" i="37"/>
  <c r="I56" i="37"/>
  <c r="K56" i="37"/>
  <c r="M56" i="37"/>
  <c r="O56" i="37"/>
  <c r="Q56" i="37"/>
  <c r="R48" i="37"/>
  <c r="R50" i="37"/>
  <c r="R52" i="37"/>
  <c r="T52" i="37" s="1"/>
  <c r="R53" i="37"/>
  <c r="T53" i="37" s="1"/>
  <c r="R54" i="37"/>
  <c r="T54" i="37" s="1"/>
  <c r="R55" i="37"/>
  <c r="G60" i="37"/>
  <c r="I60" i="37"/>
  <c r="K60" i="37"/>
  <c r="M60" i="37"/>
  <c r="O60" i="37"/>
  <c r="Q60" i="37"/>
  <c r="R59" i="37"/>
  <c r="T59" i="37" s="1"/>
  <c r="G75" i="37"/>
  <c r="I75" i="37"/>
  <c r="I93" i="37" s="1"/>
  <c r="K75" i="37"/>
  <c r="K93" i="37" s="1"/>
  <c r="M75" i="37"/>
  <c r="O75" i="37"/>
  <c r="Q75" i="37"/>
  <c r="Q93" i="37" s="1"/>
  <c r="R63" i="37"/>
  <c r="T63" i="37" s="1"/>
  <c r="R64" i="37"/>
  <c r="T64" i="37" s="1"/>
  <c r="R65" i="37"/>
  <c r="R66" i="37"/>
  <c r="AD66" i="37" s="1"/>
  <c r="R67" i="37"/>
  <c r="T67" i="37" s="1"/>
  <c r="R68" i="37"/>
  <c r="AD68" i="37" s="1"/>
  <c r="R69" i="37"/>
  <c r="R70" i="37"/>
  <c r="T70" i="37" s="1"/>
  <c r="F89" i="37"/>
  <c r="F93" i="37" s="1"/>
  <c r="H89" i="37"/>
  <c r="J89" i="37"/>
  <c r="L89" i="37"/>
  <c r="L93" i="37" s="1"/>
  <c r="N89" i="37"/>
  <c r="N93" i="37" s="1"/>
  <c r="P89" i="37"/>
  <c r="R78" i="37"/>
  <c r="T78" i="37" s="1"/>
  <c r="F114" i="37"/>
  <c r="H114" i="37"/>
  <c r="J114" i="37"/>
  <c r="L114" i="37"/>
  <c r="N114" i="37"/>
  <c r="P114" i="37"/>
  <c r="F143" i="37"/>
  <c r="H143" i="37"/>
  <c r="J143" i="37"/>
  <c r="L143" i="37"/>
  <c r="N143" i="37"/>
  <c r="P143" i="37"/>
  <c r="R126" i="37"/>
  <c r="AD126" i="37" s="1"/>
  <c r="R127" i="37"/>
  <c r="R128" i="37"/>
  <c r="AD128" i="37" s="1"/>
  <c r="R129" i="37"/>
  <c r="R130" i="37"/>
  <c r="AD130" i="37" s="1"/>
  <c r="R131" i="37"/>
  <c r="R132" i="37"/>
  <c r="AD132" i="37" s="1"/>
  <c r="R133" i="37"/>
  <c r="AD133" i="37" s="1"/>
  <c r="R134" i="37"/>
  <c r="AD134" i="37" s="1"/>
  <c r="R135" i="37"/>
  <c r="R136" i="37"/>
  <c r="AD136" i="37" s="1"/>
  <c r="R137" i="37"/>
  <c r="R138" i="37"/>
  <c r="AD138" i="37" s="1"/>
  <c r="R139" i="37"/>
  <c r="R140" i="37"/>
  <c r="AD140" i="37" s="1"/>
  <c r="R141" i="37"/>
  <c r="AD141" i="37" s="1"/>
  <c r="R142" i="37"/>
  <c r="AD142" i="37" s="1"/>
  <c r="G161" i="37"/>
  <c r="I161" i="37"/>
  <c r="K161" i="37"/>
  <c r="M161" i="37"/>
  <c r="O161" i="37"/>
  <c r="Q161" i="37"/>
  <c r="R146" i="37"/>
  <c r="R147" i="37"/>
  <c r="AD147" i="37" s="1"/>
  <c r="R148" i="37"/>
  <c r="R149" i="37"/>
  <c r="AD149" i="37" s="1"/>
  <c r="R150" i="37"/>
  <c r="AD150" i="37" s="1"/>
  <c r="R151" i="37"/>
  <c r="T151" i="37" s="1"/>
  <c r="R152" i="37"/>
  <c r="R153" i="37"/>
  <c r="AD153" i="37" s="1"/>
  <c r="R154" i="37"/>
  <c r="AD154" i="37" s="1"/>
  <c r="R155" i="37"/>
  <c r="AD155" i="37" s="1"/>
  <c r="R156" i="37"/>
  <c r="T156" i="37" s="1"/>
  <c r="R157" i="37"/>
  <c r="AD157" i="37" s="1"/>
  <c r="R158" i="37"/>
  <c r="T158" i="37" s="1"/>
  <c r="R159" i="37"/>
  <c r="AD159" i="37" s="1"/>
  <c r="R160" i="37"/>
  <c r="G173" i="37"/>
  <c r="I173" i="37"/>
  <c r="K173" i="37"/>
  <c r="M173" i="37"/>
  <c r="O173" i="37"/>
  <c r="Q173" i="37"/>
  <c r="R164" i="37"/>
  <c r="T164" i="37" s="1"/>
  <c r="R165" i="37"/>
  <c r="AD165" i="37" s="1"/>
  <c r="R166" i="37"/>
  <c r="AD166" i="37" s="1"/>
  <c r="R167" i="37"/>
  <c r="T167" i="37" s="1"/>
  <c r="R168" i="37"/>
  <c r="AD168" i="37" s="1"/>
  <c r="R169" i="37"/>
  <c r="R170" i="37"/>
  <c r="AD170" i="37" s="1"/>
  <c r="R171" i="37"/>
  <c r="AD171" i="37" s="1"/>
  <c r="R172" i="37"/>
  <c r="T172" i="37" s="1"/>
  <c r="R175" i="37"/>
  <c r="W175" i="37" s="1"/>
  <c r="AB175" i="37" s="1"/>
  <c r="R176" i="37"/>
  <c r="W176" i="37" s="1"/>
  <c r="AB176" i="37" s="1"/>
  <c r="R177" i="37"/>
  <c r="Y177" i="37" s="1"/>
  <c r="R180" i="37"/>
  <c r="AD180" i="37" s="1"/>
  <c r="R182" i="37"/>
  <c r="W182" i="37" s="1"/>
  <c r="AB182" i="37" s="1"/>
  <c r="R186" i="37"/>
  <c r="T186" i="37" s="1"/>
  <c r="R188" i="37"/>
  <c r="W188" i="37" s="1"/>
  <c r="Z188" i="37" s="1"/>
  <c r="R189" i="37"/>
  <c r="W189" i="37" s="1"/>
  <c r="Z189" i="37" s="1"/>
  <c r="R190" i="37"/>
  <c r="W190" i="37" s="1"/>
  <c r="Y190" i="37" s="1"/>
  <c r="R191" i="37"/>
  <c r="W191" i="37" s="1"/>
  <c r="Y191" i="37" s="1"/>
  <c r="R193" i="37"/>
  <c r="W193" i="37" s="1"/>
  <c r="G214" i="37"/>
  <c r="I214" i="37"/>
  <c r="K214" i="37"/>
  <c r="M214" i="37"/>
  <c r="O214" i="37"/>
  <c r="Q214" i="37"/>
  <c r="R197" i="37"/>
  <c r="AC197" i="37" s="1"/>
  <c r="R198" i="37"/>
  <c r="V198" i="37" s="1"/>
  <c r="R199" i="37"/>
  <c r="V199" i="37" s="1"/>
  <c r="R200" i="37"/>
  <c r="R201" i="37"/>
  <c r="AC201" i="37" s="1"/>
  <c r="R202" i="37"/>
  <c r="AC202" i="37" s="1"/>
  <c r="R203" i="37"/>
  <c r="V203" i="37" s="1"/>
  <c r="R204" i="37"/>
  <c r="AC204" i="37" s="1"/>
  <c r="R205" i="37"/>
  <c r="AC205" i="37" s="1"/>
  <c r="R206" i="37"/>
  <c r="V206" i="37" s="1"/>
  <c r="R207" i="37"/>
  <c r="AC207" i="37" s="1"/>
  <c r="R208" i="37"/>
  <c r="R209" i="37"/>
  <c r="AC209" i="37" s="1"/>
  <c r="R210" i="37"/>
  <c r="AC210" i="37" s="1"/>
  <c r="R211" i="37"/>
  <c r="V211" i="37" s="1"/>
  <c r="R212" i="37"/>
  <c r="AC212" i="37" s="1"/>
  <c r="R213" i="37"/>
  <c r="AC213" i="37" s="1"/>
  <c r="G218" i="37"/>
  <c r="I218" i="37"/>
  <c r="K218" i="37"/>
  <c r="M218" i="37"/>
  <c r="O218" i="37"/>
  <c r="Q218" i="37"/>
  <c r="R217" i="37"/>
  <c r="AC217" i="37" s="1"/>
  <c r="G300" i="37"/>
  <c r="I300" i="37"/>
  <c r="K300" i="37"/>
  <c r="M300" i="37"/>
  <c r="O300" i="37"/>
  <c r="Q300" i="37"/>
  <c r="R221" i="37"/>
  <c r="AD221" i="37" s="1"/>
  <c r="R222" i="37"/>
  <c r="R224" i="37"/>
  <c r="AD224" i="37" s="1"/>
  <c r="R226" i="37"/>
  <c r="AD226" i="37" s="1"/>
  <c r="R227" i="37"/>
  <c r="T227" i="37" s="1"/>
  <c r="R228" i="37"/>
  <c r="AD228" i="37" s="1"/>
  <c r="R229" i="37"/>
  <c r="AD229" i="37" s="1"/>
  <c r="R230" i="37"/>
  <c r="T230" i="37" s="1"/>
  <c r="R231" i="37"/>
  <c r="T231" i="37" s="1"/>
  <c r="E16" i="37"/>
  <c r="R10" i="37"/>
  <c r="Z11" i="37"/>
  <c r="W15" i="37"/>
  <c r="E24" i="37"/>
  <c r="R18" i="37"/>
  <c r="E44" i="37"/>
  <c r="R37" i="37"/>
  <c r="T38" i="37"/>
  <c r="AB39" i="37"/>
  <c r="W39" i="37"/>
  <c r="W42" i="37"/>
  <c r="AB43" i="37"/>
  <c r="W43" i="37"/>
  <c r="AD49" i="37"/>
  <c r="T49" i="37"/>
  <c r="T51" i="37"/>
  <c r="T72" i="37"/>
  <c r="AD73" i="37"/>
  <c r="T73" i="37"/>
  <c r="R77" i="37"/>
  <c r="E89" i="37"/>
  <c r="AB80" i="37"/>
  <c r="W80" i="37"/>
  <c r="W81" i="37"/>
  <c r="W83" i="37"/>
  <c r="AB84" i="37"/>
  <c r="W84" i="37"/>
  <c r="AB86" i="37"/>
  <c r="W87" i="37"/>
  <c r="AB88" i="37"/>
  <c r="W88" i="37"/>
  <c r="R91" i="37"/>
  <c r="R95" i="37"/>
  <c r="E114" i="37"/>
  <c r="AD96" i="37"/>
  <c r="AD97" i="37"/>
  <c r="T97" i="37"/>
  <c r="AD98" i="37"/>
  <c r="T100" i="37"/>
  <c r="AD101" i="37"/>
  <c r="T101" i="37"/>
  <c r="T102" i="37"/>
  <c r="T104" i="37"/>
  <c r="AD105" i="37"/>
  <c r="T105" i="37"/>
  <c r="T107" i="37"/>
  <c r="T108" i="37"/>
  <c r="AD109" i="37"/>
  <c r="T109" i="37"/>
  <c r="T112" i="37"/>
  <c r="AD113" i="37"/>
  <c r="T113" i="37"/>
  <c r="E143" i="37"/>
  <c r="R118" i="37"/>
  <c r="T119" i="37"/>
  <c r="AD120" i="37"/>
  <c r="T120" i="37"/>
  <c r="AD123" i="37"/>
  <c r="AD124" i="37"/>
  <c r="T124" i="37"/>
  <c r="AD125" i="37"/>
  <c r="W12" i="37"/>
  <c r="Z14" i="37"/>
  <c r="W14" i="37"/>
  <c r="Y14" i="37"/>
  <c r="E28" i="37"/>
  <c r="E30" i="37" s="1"/>
  <c r="R26" i="37"/>
  <c r="E56" i="37"/>
  <c r="R46" i="37"/>
  <c r="T48" i="37"/>
  <c r="T50" i="37"/>
  <c r="AD50" i="37"/>
  <c r="AD53" i="37"/>
  <c r="AD54" i="37"/>
  <c r="T55" i="37"/>
  <c r="AD55" i="37"/>
  <c r="E60" i="37"/>
  <c r="R58" i="37"/>
  <c r="AD59" i="37"/>
  <c r="E75" i="37"/>
  <c r="R62" i="37"/>
  <c r="AD64" i="37"/>
  <c r="T65" i="37"/>
  <c r="AD65" i="37"/>
  <c r="T68" i="37"/>
  <c r="T69" i="37"/>
  <c r="AD69" i="37"/>
  <c r="AD127" i="37"/>
  <c r="T127" i="37"/>
  <c r="AD129" i="37"/>
  <c r="T129" i="37"/>
  <c r="AD131" i="37"/>
  <c r="T131" i="37"/>
  <c r="AD135" i="37"/>
  <c r="T135" i="37"/>
  <c r="AD137" i="37"/>
  <c r="T137" i="37"/>
  <c r="AD139" i="37"/>
  <c r="T139" i="37"/>
  <c r="T142" i="37"/>
  <c r="R145" i="37"/>
  <c r="E161" i="37"/>
  <c r="AD146" i="37"/>
  <c r="T146" i="37"/>
  <c r="AD148" i="37"/>
  <c r="T148" i="37"/>
  <c r="T150" i="37"/>
  <c r="AD152" i="37"/>
  <c r="T152" i="37"/>
  <c r="T153" i="37"/>
  <c r="AD156" i="37"/>
  <c r="AD158" i="37"/>
  <c r="AD160" i="37"/>
  <c r="T160" i="37"/>
  <c r="R163" i="37"/>
  <c r="E173" i="37"/>
  <c r="T165" i="37"/>
  <c r="AD167" i="37"/>
  <c r="AD169" i="37"/>
  <c r="T169" i="37"/>
  <c r="T171" i="37"/>
  <c r="Z177" i="37"/>
  <c r="W177" i="37"/>
  <c r="AB193" i="37"/>
  <c r="R196" i="37"/>
  <c r="E214" i="37"/>
  <c r="AC198" i="37"/>
  <c r="AC200" i="37"/>
  <c r="V200" i="37"/>
  <c r="V202" i="37"/>
  <c r="V204" i="37"/>
  <c r="AC206" i="37"/>
  <c r="AC208" i="37"/>
  <c r="V208" i="37"/>
  <c r="V210" i="37"/>
  <c r="V212" i="37"/>
  <c r="R216" i="37"/>
  <c r="E218" i="37"/>
  <c r="V217" i="37"/>
  <c r="E300" i="37"/>
  <c r="R220" i="37"/>
  <c r="AD222" i="37"/>
  <c r="T222" i="37"/>
  <c r="T226" i="37"/>
  <c r="T228" i="37"/>
  <c r="AD230" i="37"/>
  <c r="R232" i="37"/>
  <c r="R234" i="37"/>
  <c r="R236" i="37"/>
  <c r="R238" i="37"/>
  <c r="R240" i="37"/>
  <c r="R266" i="37"/>
  <c r="R268" i="37"/>
  <c r="R270" i="37"/>
  <c r="W270" i="37" s="1"/>
  <c r="AB270" i="37" s="1"/>
  <c r="R272" i="37"/>
  <c r="R273" i="37"/>
  <c r="R274" i="37"/>
  <c r="R275" i="37"/>
  <c r="R276" i="37"/>
  <c r="R277" i="37"/>
  <c r="R278" i="37"/>
  <c r="R279" i="37"/>
  <c r="R280" i="37"/>
  <c r="R281" i="37"/>
  <c r="R282" i="37"/>
  <c r="R283" i="37"/>
  <c r="R285" i="37"/>
  <c r="R287" i="37"/>
  <c r="R289" i="37"/>
  <c r="R291" i="37"/>
  <c r="R292" i="37"/>
  <c r="R293" i="37"/>
  <c r="R294" i="37"/>
  <c r="R295" i="37"/>
  <c r="R298" i="37"/>
  <c r="F306" i="37"/>
  <c r="H306" i="37"/>
  <c r="J306" i="37"/>
  <c r="L306" i="37"/>
  <c r="N306" i="37"/>
  <c r="P306" i="37"/>
  <c r="F327" i="37"/>
  <c r="H327" i="37"/>
  <c r="J327" i="37"/>
  <c r="L327" i="37"/>
  <c r="N327" i="37"/>
  <c r="P327" i="37"/>
  <c r="F332" i="37"/>
  <c r="H332" i="37"/>
  <c r="J332" i="37"/>
  <c r="L332" i="37"/>
  <c r="N332" i="37"/>
  <c r="P332" i="37"/>
  <c r="F350" i="37"/>
  <c r="H350" i="37"/>
  <c r="J350" i="37"/>
  <c r="L350" i="37"/>
  <c r="N350" i="37"/>
  <c r="P350" i="37"/>
  <c r="F373" i="37"/>
  <c r="H373" i="37"/>
  <c r="J373" i="37"/>
  <c r="L373" i="37"/>
  <c r="N373" i="37"/>
  <c r="P373" i="37"/>
  <c r="F386" i="37"/>
  <c r="H386" i="37"/>
  <c r="J386" i="37"/>
  <c r="L386" i="37"/>
  <c r="N386" i="37"/>
  <c r="P386" i="37"/>
  <c r="F161" i="37"/>
  <c r="H161" i="37"/>
  <c r="J161" i="37"/>
  <c r="L161" i="37"/>
  <c r="N161" i="37"/>
  <c r="P161" i="37"/>
  <c r="F173" i="37"/>
  <c r="H173" i="37"/>
  <c r="J173" i="37"/>
  <c r="L173" i="37"/>
  <c r="N173" i="37"/>
  <c r="P173" i="37"/>
  <c r="R178" i="37"/>
  <c r="W178" i="37" s="1"/>
  <c r="AB178" i="37" s="1"/>
  <c r="R179" i="37"/>
  <c r="R181" i="37"/>
  <c r="W181" i="37" s="1"/>
  <c r="AB181" i="37" s="1"/>
  <c r="R183" i="37"/>
  <c r="W183" i="37" s="1"/>
  <c r="Z183" i="37" s="1"/>
  <c r="R184" i="37"/>
  <c r="W184" i="37" s="1"/>
  <c r="Z184" i="37" s="1"/>
  <c r="R185" i="37"/>
  <c r="W185" i="37" s="1"/>
  <c r="AB185" i="37" s="1"/>
  <c r="R187" i="37"/>
  <c r="R194" i="37"/>
  <c r="F214" i="37"/>
  <c r="H214" i="37"/>
  <c r="J214" i="37"/>
  <c r="L214" i="37"/>
  <c r="N214" i="37"/>
  <c r="P214" i="37"/>
  <c r="F218" i="37"/>
  <c r="H218" i="37"/>
  <c r="J218" i="37"/>
  <c r="L218" i="37"/>
  <c r="N218" i="37"/>
  <c r="P218" i="37"/>
  <c r="F300" i="37"/>
  <c r="H300" i="37"/>
  <c r="J300" i="37"/>
  <c r="L300" i="37"/>
  <c r="N300" i="37"/>
  <c r="P300" i="37"/>
  <c r="R223" i="37"/>
  <c r="R225" i="37"/>
  <c r="R233" i="37"/>
  <c r="R235" i="37"/>
  <c r="R237" i="37"/>
  <c r="R239" i="37"/>
  <c r="R263" i="37"/>
  <c r="R264" i="37"/>
  <c r="R265" i="37"/>
  <c r="R267" i="37"/>
  <c r="R269" i="37"/>
  <c r="R271" i="37"/>
  <c r="W271" i="37" s="1"/>
  <c r="AB271" i="37" s="1"/>
  <c r="R284" i="37"/>
  <c r="R286" i="37"/>
  <c r="R288" i="37"/>
  <c r="R290" i="37"/>
  <c r="R296" i="37"/>
  <c r="R297" i="37"/>
  <c r="R299" i="37"/>
  <c r="E306" i="37"/>
  <c r="R302" i="37"/>
  <c r="G306" i="37"/>
  <c r="I306" i="37"/>
  <c r="K306" i="37"/>
  <c r="M306" i="37"/>
  <c r="O306" i="37"/>
  <c r="Q306" i="37"/>
  <c r="R303" i="37"/>
  <c r="R304" i="37"/>
  <c r="R305" i="37"/>
  <c r="R308" i="37"/>
  <c r="R309" i="37"/>
  <c r="E327" i="37"/>
  <c r="R311" i="37"/>
  <c r="G327" i="37"/>
  <c r="I327" i="37"/>
  <c r="K327" i="37"/>
  <c r="M327" i="37"/>
  <c r="O327" i="37"/>
  <c r="Q327" i="37"/>
  <c r="R312" i="37"/>
  <c r="R313" i="37"/>
  <c r="R314" i="37"/>
  <c r="R315" i="37"/>
  <c r="R316" i="37"/>
  <c r="R317" i="37"/>
  <c r="R318" i="37"/>
  <c r="R319" i="37"/>
  <c r="R320" i="37"/>
  <c r="R321" i="37"/>
  <c r="R322" i="37"/>
  <c r="R323" i="37"/>
  <c r="R324" i="37"/>
  <c r="R325" i="37"/>
  <c r="R326" i="37"/>
  <c r="E332" i="37"/>
  <c r="R329" i="37"/>
  <c r="G332" i="37"/>
  <c r="I332" i="37"/>
  <c r="K332" i="37"/>
  <c r="M332" i="37"/>
  <c r="O332" i="37"/>
  <c r="Q332" i="37"/>
  <c r="R330" i="37"/>
  <c r="R331" i="37"/>
  <c r="E350" i="37"/>
  <c r="R334" i="37"/>
  <c r="G350" i="37"/>
  <c r="I350" i="37"/>
  <c r="K350" i="37"/>
  <c r="M350" i="37"/>
  <c r="O350" i="37"/>
  <c r="Q350" i="37"/>
  <c r="R335" i="37"/>
  <c r="R336" i="37"/>
  <c r="R337" i="37"/>
  <c r="R338" i="37"/>
  <c r="R339" i="37"/>
  <c r="R340" i="37"/>
  <c r="R341" i="37"/>
  <c r="R342" i="37"/>
  <c r="R343" i="37"/>
  <c r="R344" i="37"/>
  <c r="R345" i="37"/>
  <c r="R346" i="37"/>
  <c r="R347" i="37"/>
  <c r="R348" i="37"/>
  <c r="R349" i="37"/>
  <c r="E373" i="37"/>
  <c r="R352" i="37"/>
  <c r="G373" i="37"/>
  <c r="I373" i="37"/>
  <c r="K373" i="37"/>
  <c r="M373" i="37"/>
  <c r="O373" i="37"/>
  <c r="Q373" i="37"/>
  <c r="R353" i="37"/>
  <c r="R354" i="37"/>
  <c r="R355" i="37"/>
  <c r="R356" i="37"/>
  <c r="R357" i="37"/>
  <c r="R358" i="37"/>
  <c r="R359" i="37"/>
  <c r="R360" i="37"/>
  <c r="R361" i="37"/>
  <c r="R362" i="37"/>
  <c r="R363" i="37"/>
  <c r="R364" i="37"/>
  <c r="R365" i="37"/>
  <c r="R366" i="37"/>
  <c r="R367" i="37"/>
  <c r="R368" i="37"/>
  <c r="R369" i="37"/>
  <c r="R370" i="37"/>
  <c r="R371" i="37"/>
  <c r="R372" i="37"/>
  <c r="E386" i="37"/>
  <c r="R376" i="37"/>
  <c r="G386" i="37"/>
  <c r="I386" i="37"/>
  <c r="K386" i="37"/>
  <c r="M386" i="37"/>
  <c r="O386" i="37"/>
  <c r="Q386" i="37"/>
  <c r="R377" i="37"/>
  <c r="R378" i="37"/>
  <c r="R379" i="37"/>
  <c r="R380" i="37"/>
  <c r="R381" i="37"/>
  <c r="R382" i="37"/>
  <c r="R383" i="37"/>
  <c r="R384" i="37"/>
  <c r="R385" i="37"/>
  <c r="F389" i="37"/>
  <c r="H389" i="37"/>
  <c r="J389" i="37"/>
  <c r="L389" i="37"/>
  <c r="N389" i="37"/>
  <c r="P389" i="37"/>
  <c r="F401" i="37"/>
  <c r="H401" i="37"/>
  <c r="J401" i="37"/>
  <c r="L401" i="37"/>
  <c r="N401" i="37"/>
  <c r="P401" i="37"/>
  <c r="F422" i="37"/>
  <c r="H422" i="37"/>
  <c r="J422" i="37"/>
  <c r="L422" i="37"/>
  <c r="N422" i="37"/>
  <c r="P422" i="37"/>
  <c r="R443" i="37"/>
  <c r="E453" i="37"/>
  <c r="G453" i="37"/>
  <c r="I453" i="37"/>
  <c r="K453" i="37"/>
  <c r="M453" i="37"/>
  <c r="O453" i="37"/>
  <c r="Q453" i="37"/>
  <c r="R444" i="37"/>
  <c r="R445" i="37"/>
  <c r="R446" i="37"/>
  <c r="R447" i="37"/>
  <c r="R448" i="37"/>
  <c r="R449" i="37"/>
  <c r="R450" i="37"/>
  <c r="R451" i="37"/>
  <c r="R452" i="37"/>
  <c r="R455" i="37"/>
  <c r="E461" i="37"/>
  <c r="G461" i="37"/>
  <c r="I461" i="37"/>
  <c r="K461" i="37"/>
  <c r="M461" i="37"/>
  <c r="O461" i="37"/>
  <c r="Q461" i="37"/>
  <c r="R456" i="37"/>
  <c r="R457" i="37"/>
  <c r="R458" i="37"/>
  <c r="R459" i="37"/>
  <c r="R460" i="37"/>
  <c r="R465" i="37"/>
  <c r="R466" i="37"/>
  <c r="R467" i="37"/>
  <c r="R468" i="37"/>
  <c r="R469" i="37"/>
  <c r="R470" i="37"/>
  <c r="R471" i="37"/>
  <c r="R472" i="37"/>
  <c r="R473" i="37"/>
  <c r="R474" i="37"/>
  <c r="R475" i="37"/>
  <c r="R476" i="37"/>
  <c r="R477" i="37"/>
  <c r="R478" i="37"/>
  <c r="R479" i="37"/>
  <c r="R480" i="37"/>
  <c r="R481" i="37"/>
  <c r="R482" i="37"/>
  <c r="R483" i="37"/>
  <c r="R484" i="37"/>
  <c r="R485" i="37"/>
  <c r="R486" i="37"/>
  <c r="R487" i="37"/>
  <c r="R488" i="37"/>
  <c r="R489" i="37"/>
  <c r="R490" i="37"/>
  <c r="R491" i="37"/>
  <c r="R492" i="37"/>
  <c r="R493" i="37"/>
  <c r="R494" i="37"/>
  <c r="R495" i="37"/>
  <c r="R496" i="37"/>
  <c r="R497" i="37"/>
  <c r="R498" i="37"/>
  <c r="R499" i="37"/>
  <c r="R500" i="37"/>
  <c r="R501" i="37"/>
  <c r="R502" i="37"/>
  <c r="R503" i="37"/>
  <c r="E555" i="37"/>
  <c r="I555" i="37"/>
  <c r="M555" i="37"/>
  <c r="Q555" i="37"/>
  <c r="R504" i="37"/>
  <c r="R505" i="37"/>
  <c r="R506" i="37"/>
  <c r="R507" i="37"/>
  <c r="R508" i="37"/>
  <c r="R509" i="37"/>
  <c r="R510" i="37"/>
  <c r="R511" i="37"/>
  <c r="R512" i="37"/>
  <c r="R513" i="37"/>
  <c r="R514" i="37"/>
  <c r="R515" i="37"/>
  <c r="R516" i="37"/>
  <c r="R517" i="37"/>
  <c r="E389" i="37"/>
  <c r="R388" i="37"/>
  <c r="G389" i="37"/>
  <c r="I389" i="37"/>
  <c r="K389" i="37"/>
  <c r="M389" i="37"/>
  <c r="O389" i="37"/>
  <c r="Q389" i="37"/>
  <c r="E401" i="37"/>
  <c r="R394" i="37"/>
  <c r="G401" i="37"/>
  <c r="I401" i="37"/>
  <c r="K401" i="37"/>
  <c r="M401" i="37"/>
  <c r="O401" i="37"/>
  <c r="Q401" i="37"/>
  <c r="R395" i="37"/>
  <c r="V395" i="37" s="1"/>
  <c r="AC395" i="37" s="1"/>
  <c r="R396" i="37"/>
  <c r="R397" i="37"/>
  <c r="R398" i="37"/>
  <c r="R399" i="37"/>
  <c r="R400" i="37"/>
  <c r="E422" i="37"/>
  <c r="R403" i="37"/>
  <c r="G422" i="37"/>
  <c r="I422" i="37"/>
  <c r="K422" i="37"/>
  <c r="M422" i="37"/>
  <c r="O422" i="37"/>
  <c r="Q422" i="37"/>
  <c r="R404" i="37"/>
  <c r="R405" i="37"/>
  <c r="R406" i="37"/>
  <c r="R407" i="37"/>
  <c r="R408" i="37"/>
  <c r="R409" i="37"/>
  <c r="R410" i="37"/>
  <c r="R411" i="37"/>
  <c r="R412" i="37"/>
  <c r="R413" i="37"/>
  <c r="R414" i="37"/>
  <c r="R415" i="37"/>
  <c r="R416" i="37"/>
  <c r="R417" i="37"/>
  <c r="R418" i="37"/>
  <c r="R419" i="37"/>
  <c r="R420" i="37"/>
  <c r="R421" i="37"/>
  <c r="R424" i="37"/>
  <c r="R425" i="37"/>
  <c r="R427" i="37"/>
  <c r="R428" i="37"/>
  <c r="R429" i="37"/>
  <c r="R430" i="37"/>
  <c r="R431" i="37"/>
  <c r="R432" i="37"/>
  <c r="R433" i="37"/>
  <c r="R434" i="37"/>
  <c r="R435" i="37"/>
  <c r="R436" i="37"/>
  <c r="R437" i="37"/>
  <c r="R438" i="37"/>
  <c r="R439" i="37"/>
  <c r="R440" i="37"/>
  <c r="R441" i="37"/>
  <c r="F453" i="37"/>
  <c r="H453" i="37"/>
  <c r="J453" i="37"/>
  <c r="L453" i="37"/>
  <c r="N453" i="37"/>
  <c r="P453" i="37"/>
  <c r="F461" i="37"/>
  <c r="H461" i="37"/>
  <c r="J461" i="37"/>
  <c r="L461" i="37"/>
  <c r="N461" i="37"/>
  <c r="P461" i="37"/>
  <c r="G555" i="37"/>
  <c r="K555" i="37"/>
  <c r="O555" i="37"/>
  <c r="R529" i="37"/>
  <c r="W529" i="37" s="1"/>
  <c r="AB529" i="37" s="1"/>
  <c r="R531" i="37"/>
  <c r="W531" i="37" s="1"/>
  <c r="AB531" i="37" s="1"/>
  <c r="R533" i="37"/>
  <c r="W533" i="37" s="1"/>
  <c r="AB533" i="37" s="1"/>
  <c r="R537" i="37"/>
  <c r="R538" i="37"/>
  <c r="R539" i="37"/>
  <c r="R540" i="37"/>
  <c r="R541" i="37"/>
  <c r="R542" i="37"/>
  <c r="R543" i="37"/>
  <c r="R544" i="37"/>
  <c r="R545" i="37"/>
  <c r="R546" i="37"/>
  <c r="W546" i="37" s="1"/>
  <c r="AB546" i="37" s="1"/>
  <c r="R548" i="37"/>
  <c r="W548" i="37" s="1"/>
  <c r="AB548" i="37" s="1"/>
  <c r="R550" i="37"/>
  <c r="W550" i="37" s="1"/>
  <c r="AB550" i="37" s="1"/>
  <c r="R552" i="37"/>
  <c r="W552" i="37" s="1"/>
  <c r="AB552" i="37" s="1"/>
  <c r="R554" i="37"/>
  <c r="U554" i="37" s="1"/>
  <c r="AD554" i="37" s="1"/>
  <c r="R557" i="37"/>
  <c r="E597" i="37"/>
  <c r="G597" i="37"/>
  <c r="I597" i="37"/>
  <c r="K597" i="37"/>
  <c r="M597" i="37"/>
  <c r="O597" i="37"/>
  <c r="Q597" i="37"/>
  <c r="R558" i="37"/>
  <c r="R559" i="37"/>
  <c r="R560" i="37"/>
  <c r="R561" i="37"/>
  <c r="R563" i="37"/>
  <c r="R564" i="37"/>
  <c r="R565" i="37"/>
  <c r="R567" i="37"/>
  <c r="R569" i="37"/>
  <c r="R574" i="37"/>
  <c r="R577" i="37"/>
  <c r="W577" i="37" s="1"/>
  <c r="AB577" i="37" s="1"/>
  <c r="R579" i="37"/>
  <c r="R580" i="37"/>
  <c r="R581" i="37"/>
  <c r="R582" i="37"/>
  <c r="W582" i="37" s="1"/>
  <c r="AB582" i="37" s="1"/>
  <c r="R584" i="37"/>
  <c r="R589" i="37"/>
  <c r="W589" i="37" s="1"/>
  <c r="AB589" i="37" s="1"/>
  <c r="R593" i="37"/>
  <c r="W593" i="37" s="1"/>
  <c r="AB593" i="37" s="1"/>
  <c r="G624" i="37"/>
  <c r="K624" i="37"/>
  <c r="O624" i="37"/>
  <c r="R602" i="37"/>
  <c r="R609" i="37"/>
  <c r="I694" i="37"/>
  <c r="Q694" i="37"/>
  <c r="R704" i="37"/>
  <c r="F555" i="37"/>
  <c r="H555" i="37"/>
  <c r="J555" i="37"/>
  <c r="L555" i="37"/>
  <c r="N555" i="37"/>
  <c r="P555" i="37"/>
  <c r="R518" i="37"/>
  <c r="R519" i="37"/>
  <c r="R520" i="37"/>
  <c r="R521" i="37"/>
  <c r="R522" i="37"/>
  <c r="R523" i="37"/>
  <c r="R524" i="37"/>
  <c r="R525" i="37"/>
  <c r="R526" i="37"/>
  <c r="R527" i="37"/>
  <c r="R528" i="37"/>
  <c r="W528" i="37" s="1"/>
  <c r="AB528" i="37" s="1"/>
  <c r="R530" i="37"/>
  <c r="W530" i="37" s="1"/>
  <c r="AB530" i="37" s="1"/>
  <c r="R532" i="37"/>
  <c r="W532" i="37" s="1"/>
  <c r="AB532" i="37" s="1"/>
  <c r="R534" i="37"/>
  <c r="R535" i="37"/>
  <c r="R536" i="37"/>
  <c r="R547" i="37"/>
  <c r="W547" i="37" s="1"/>
  <c r="AB547" i="37" s="1"/>
  <c r="R549" i="37"/>
  <c r="W549" i="37" s="1"/>
  <c r="AB549" i="37" s="1"/>
  <c r="R551" i="37"/>
  <c r="W551" i="37" s="1"/>
  <c r="AB551" i="37" s="1"/>
  <c r="R553" i="37"/>
  <c r="W553" i="37" s="1"/>
  <c r="AB553" i="37" s="1"/>
  <c r="F597" i="37"/>
  <c r="H597" i="37"/>
  <c r="J597" i="37"/>
  <c r="L597" i="37"/>
  <c r="N597" i="37"/>
  <c r="P597" i="37"/>
  <c r="R562" i="37"/>
  <c r="R566" i="37"/>
  <c r="R568" i="37"/>
  <c r="R570" i="37"/>
  <c r="R571" i="37"/>
  <c r="R572" i="37"/>
  <c r="R573" i="37"/>
  <c r="R575" i="37"/>
  <c r="R576" i="37"/>
  <c r="W576" i="37" s="1"/>
  <c r="AB576" i="37" s="1"/>
  <c r="R578" i="37"/>
  <c r="R583" i="37"/>
  <c r="W583" i="37" s="1"/>
  <c r="AB583" i="37" s="1"/>
  <c r="R591" i="37"/>
  <c r="W591" i="37" s="1"/>
  <c r="AB591" i="37" s="1"/>
  <c r="R595" i="37"/>
  <c r="W595" i="37" s="1"/>
  <c r="AB595" i="37" s="1"/>
  <c r="E624" i="37"/>
  <c r="R599" i="37"/>
  <c r="I624" i="37"/>
  <c r="M624" i="37"/>
  <c r="Q624" i="37"/>
  <c r="R607" i="37"/>
  <c r="R611" i="37"/>
  <c r="R612" i="37"/>
  <c r="R617" i="37"/>
  <c r="R618" i="37"/>
  <c r="E694" i="37"/>
  <c r="R626" i="37"/>
  <c r="M694" i="37"/>
  <c r="R627" i="37"/>
  <c r="R628" i="37"/>
  <c r="R629" i="37"/>
  <c r="R630" i="37"/>
  <c r="R631" i="37"/>
  <c r="R632" i="37"/>
  <c r="R633" i="37"/>
  <c r="R634" i="37"/>
  <c r="R635" i="37"/>
  <c r="R636" i="37"/>
  <c r="R637" i="37"/>
  <c r="R638" i="37"/>
  <c r="R639" i="37"/>
  <c r="R640" i="37"/>
  <c r="R641" i="37"/>
  <c r="R642" i="37"/>
  <c r="R643" i="37"/>
  <c r="R644" i="37"/>
  <c r="R645" i="37"/>
  <c r="R646" i="37"/>
  <c r="R647" i="37"/>
  <c r="R648" i="37"/>
  <c r="R649" i="37"/>
  <c r="R650" i="37"/>
  <c r="R651" i="37"/>
  <c r="R652" i="37"/>
  <c r="R653" i="37"/>
  <c r="R654" i="37"/>
  <c r="R655" i="37"/>
  <c r="R656" i="37"/>
  <c r="M707" i="37"/>
  <c r="R585" i="37"/>
  <c r="R586" i="37"/>
  <c r="R587" i="37"/>
  <c r="R588" i="37"/>
  <c r="W588" i="37" s="1"/>
  <c r="AB588" i="37" s="1"/>
  <c r="R590" i="37"/>
  <c r="W590" i="37" s="1"/>
  <c r="AB590" i="37" s="1"/>
  <c r="R592" i="37"/>
  <c r="W592" i="37" s="1"/>
  <c r="AB592" i="37" s="1"/>
  <c r="R594" i="37"/>
  <c r="W594" i="37" s="1"/>
  <c r="AB594" i="37" s="1"/>
  <c r="R596" i="37"/>
  <c r="F624" i="37"/>
  <c r="H624" i="37"/>
  <c r="J624" i="37"/>
  <c r="L624" i="37"/>
  <c r="N624" i="37"/>
  <c r="P624" i="37"/>
  <c r="R600" i="37"/>
  <c r="W600" i="37" s="1"/>
  <c r="AB600" i="37" s="1"/>
  <c r="R601" i="37"/>
  <c r="W601" i="37" s="1"/>
  <c r="AB601" i="37" s="1"/>
  <c r="R603" i="37"/>
  <c r="W603" i="37" s="1"/>
  <c r="AB603" i="37" s="1"/>
  <c r="R604" i="37"/>
  <c r="W604" i="37" s="1"/>
  <c r="AB604" i="37" s="1"/>
  <c r="R605" i="37"/>
  <c r="W605" i="37" s="1"/>
  <c r="AB605" i="37" s="1"/>
  <c r="R606" i="37"/>
  <c r="R608" i="37"/>
  <c r="R610" i="37"/>
  <c r="R613" i="37"/>
  <c r="R614" i="37"/>
  <c r="R615" i="37"/>
  <c r="R620" i="37"/>
  <c r="R621" i="37"/>
  <c r="R622" i="37"/>
  <c r="R623" i="37"/>
  <c r="G694" i="37"/>
  <c r="K694" i="37"/>
  <c r="O694" i="37"/>
  <c r="R702" i="37"/>
  <c r="R706" i="37"/>
  <c r="R616" i="37"/>
  <c r="R619" i="37"/>
  <c r="F694" i="37"/>
  <c r="H694" i="37"/>
  <c r="J694" i="37"/>
  <c r="L694" i="37"/>
  <c r="N694" i="37"/>
  <c r="P694" i="37"/>
  <c r="R657" i="37"/>
  <c r="R658" i="37"/>
  <c r="R659" i="37"/>
  <c r="R660" i="37"/>
  <c r="R661" i="37"/>
  <c r="R662" i="37"/>
  <c r="R663" i="37"/>
  <c r="R664" i="37"/>
  <c r="R665" i="37"/>
  <c r="R666" i="37"/>
  <c r="R667" i="37"/>
  <c r="R668" i="37"/>
  <c r="R669" i="37"/>
  <c r="R670" i="37"/>
  <c r="R696" i="37"/>
  <c r="E707" i="37"/>
  <c r="R697" i="37"/>
  <c r="R698" i="37"/>
  <c r="R699" i="37"/>
  <c r="R700" i="37"/>
  <c r="R701" i="37"/>
  <c r="R703" i="37"/>
  <c r="R705" i="37"/>
  <c r="I707" i="37"/>
  <c r="Q707" i="37"/>
  <c r="R671" i="37"/>
  <c r="R672" i="37"/>
  <c r="R673" i="37"/>
  <c r="R674" i="37"/>
  <c r="R675" i="37"/>
  <c r="R676" i="37"/>
  <c r="R677" i="37"/>
  <c r="R678" i="37"/>
  <c r="R679" i="37"/>
  <c r="R680" i="37"/>
  <c r="R681" i="37"/>
  <c r="R682" i="37"/>
  <c r="R683" i="37"/>
  <c r="R684" i="37"/>
  <c r="R685" i="37"/>
  <c r="R686" i="37"/>
  <c r="R687" i="37"/>
  <c r="R688" i="37"/>
  <c r="R689" i="37"/>
  <c r="R690" i="37"/>
  <c r="R691" i="37"/>
  <c r="R692" i="37"/>
  <c r="R693" i="37"/>
  <c r="G707" i="37"/>
  <c r="K707" i="37"/>
  <c r="O707" i="37"/>
  <c r="F707" i="37"/>
  <c r="H707" i="37"/>
  <c r="J707" i="37"/>
  <c r="L707" i="37"/>
  <c r="N707" i="37"/>
  <c r="P707" i="37"/>
  <c r="T241" i="37"/>
  <c r="T243" i="37"/>
  <c r="T245" i="37"/>
  <c r="T247" i="37"/>
  <c r="T249" i="37"/>
  <c r="T251" i="37"/>
  <c r="T253" i="37"/>
  <c r="T255" i="37"/>
  <c r="T257" i="37"/>
  <c r="T259" i="37"/>
  <c r="T261" i="37"/>
  <c r="AD172" i="37" l="1"/>
  <c r="T126" i="37"/>
  <c r="K463" i="37"/>
  <c r="M463" i="37"/>
  <c r="E463" i="37"/>
  <c r="E709" i="37" s="1"/>
  <c r="O463" i="37"/>
  <c r="O709" i="37" s="1"/>
  <c r="G463" i="37"/>
  <c r="Q463" i="37"/>
  <c r="I463" i="37"/>
  <c r="AD227" i="37"/>
  <c r="AC211" i="37"/>
  <c r="AC203" i="37"/>
  <c r="AD186" i="37"/>
  <c r="T157" i="37"/>
  <c r="T155" i="37"/>
  <c r="AD151" i="37"/>
  <c r="T149" i="37"/>
  <c r="T134" i="37"/>
  <c r="T66" i="37"/>
  <c r="AD52" i="37"/>
  <c r="AD48" i="37"/>
  <c r="Y12" i="37"/>
  <c r="T121" i="37"/>
  <c r="T106" i="37"/>
  <c r="W85" i="37"/>
  <c r="T47" i="37"/>
  <c r="Y11" i="37"/>
  <c r="K116" i="37"/>
  <c r="J93" i="37"/>
  <c r="AD164" i="37"/>
  <c r="T221" i="37"/>
  <c r="V207" i="37"/>
  <c r="T168" i="37"/>
  <c r="T159" i="37"/>
  <c r="AD63" i="37"/>
  <c r="T111" i="37"/>
  <c r="W41" i="37"/>
  <c r="AD231" i="37"/>
  <c r="AC199" i="37"/>
  <c r="T180" i="37"/>
  <c r="T154" i="37"/>
  <c r="T147" i="37"/>
  <c r="T141" i="37"/>
  <c r="T138" i="37"/>
  <c r="T133" i="37"/>
  <c r="T130" i="37"/>
  <c r="AD67" i="37"/>
  <c r="T110" i="37"/>
  <c r="T99" i="37"/>
  <c r="T74" i="37"/>
  <c r="W40" i="37"/>
  <c r="Y13" i="37"/>
  <c r="E93" i="37"/>
  <c r="E116" i="37" s="1"/>
  <c r="R28" i="37"/>
  <c r="T103" i="37"/>
  <c r="AB82" i="37"/>
  <c r="P93" i="37"/>
  <c r="H93" i="37"/>
  <c r="H116" i="37" s="1"/>
  <c r="M93" i="37"/>
  <c r="M116" i="37" s="1"/>
  <c r="M709" i="37"/>
  <c r="T229" i="37"/>
  <c r="T224" i="37"/>
  <c r="V213" i="37"/>
  <c r="V209" i="37"/>
  <c r="V205" i="37"/>
  <c r="V201" i="37"/>
  <c r="V197" i="37"/>
  <c r="T71" i="37"/>
  <c r="Q116" i="37"/>
  <c r="I116" i="37"/>
  <c r="G709" i="37"/>
  <c r="Q709" i="37"/>
  <c r="T170" i="37"/>
  <c r="T166" i="37"/>
  <c r="T140" i="37"/>
  <c r="T136" i="37"/>
  <c r="T132" i="37"/>
  <c r="T128" i="37"/>
  <c r="T122" i="37"/>
  <c r="W13" i="37"/>
  <c r="O93" i="37"/>
  <c r="O116" i="37" s="1"/>
  <c r="G93" i="37"/>
  <c r="G116" i="37" s="1"/>
  <c r="K709" i="37"/>
  <c r="I709" i="37"/>
  <c r="N463" i="37"/>
  <c r="N709" i="37" s="1"/>
  <c r="J463" i="37"/>
  <c r="J709" i="37" s="1"/>
  <c r="F463" i="37"/>
  <c r="F709" i="37" s="1"/>
  <c r="P116" i="37"/>
  <c r="L116" i="37"/>
  <c r="P463" i="37"/>
  <c r="P709" i="37" s="1"/>
  <c r="L463" i="37"/>
  <c r="L709" i="37" s="1"/>
  <c r="H463" i="37"/>
  <c r="N116" i="37"/>
  <c r="J116" i="37"/>
  <c r="F116" i="37"/>
  <c r="O32" i="37"/>
  <c r="K32" i="37"/>
  <c r="K391" i="37" s="1"/>
  <c r="P30" i="37"/>
  <c r="P32" i="37" s="1"/>
  <c r="L30" i="37"/>
  <c r="L32" i="37" s="1"/>
  <c r="H30" i="37"/>
  <c r="H32" i="37" s="1"/>
  <c r="H709" i="37"/>
  <c r="E32" i="37"/>
  <c r="Q32" i="37"/>
  <c r="Q391" i="37" s="1"/>
  <c r="M32" i="37"/>
  <c r="M391" i="37" s="1"/>
  <c r="G32" i="37"/>
  <c r="N30" i="37"/>
  <c r="N32" i="37" s="1"/>
  <c r="J30" i="37"/>
  <c r="J32" i="37" s="1"/>
  <c r="F30" i="37"/>
  <c r="F32" i="37" s="1"/>
  <c r="I32" i="37"/>
  <c r="AC693" i="37"/>
  <c r="V693" i="37"/>
  <c r="V692" i="37"/>
  <c r="AC692" i="37"/>
  <c r="V691" i="37"/>
  <c r="AC691" i="37"/>
  <c r="V690" i="37"/>
  <c r="AC690" i="37"/>
  <c r="V689" i="37"/>
  <c r="AC689" i="37"/>
  <c r="V688" i="37"/>
  <c r="AC688" i="37"/>
  <c r="V687" i="37"/>
  <c r="AC687" i="37"/>
  <c r="V686" i="37"/>
  <c r="AC686" i="37"/>
  <c r="V685" i="37"/>
  <c r="AC685" i="37"/>
  <c r="V684" i="37"/>
  <c r="AC684" i="37"/>
  <c r="V683" i="37"/>
  <c r="AC683" i="37"/>
  <c r="V682" i="37"/>
  <c r="AC682" i="37"/>
  <c r="V681" i="37"/>
  <c r="AC681" i="37"/>
  <c r="V680" i="37"/>
  <c r="AC680" i="37"/>
  <c r="V679" i="37"/>
  <c r="AC679" i="37"/>
  <c r="V678" i="37"/>
  <c r="AC678" i="37"/>
  <c r="V677" i="37"/>
  <c r="AC677" i="37"/>
  <c r="V676" i="37"/>
  <c r="AC676" i="37"/>
  <c r="V675" i="37"/>
  <c r="AC675" i="37"/>
  <c r="V674" i="37"/>
  <c r="AC674" i="37"/>
  <c r="V673" i="37"/>
  <c r="AC673" i="37"/>
  <c r="V672" i="37"/>
  <c r="AC672" i="37"/>
  <c r="V671" i="37"/>
  <c r="AC671" i="37"/>
  <c r="AC705" i="37"/>
  <c r="V705" i="37"/>
  <c r="AC703" i="37"/>
  <c r="V703" i="37"/>
  <c r="AC701" i="37"/>
  <c r="V701" i="37"/>
  <c r="AC700" i="37"/>
  <c r="V700" i="37"/>
  <c r="AC699" i="37"/>
  <c r="V699" i="37"/>
  <c r="AC698" i="37"/>
  <c r="V698" i="37"/>
  <c r="AC697" i="37"/>
  <c r="V697" i="37"/>
  <c r="R707" i="37"/>
  <c r="AC696" i="37"/>
  <c r="V696" i="37"/>
  <c r="V670" i="37"/>
  <c r="AC670" i="37"/>
  <c r="AC669" i="37"/>
  <c r="V669" i="37"/>
  <c r="AC668" i="37"/>
  <c r="V668" i="37"/>
  <c r="AC667" i="37"/>
  <c r="V667" i="37"/>
  <c r="AC666" i="37"/>
  <c r="V666" i="37"/>
  <c r="AC665" i="37"/>
  <c r="V665" i="37"/>
  <c r="AC664" i="37"/>
  <c r="V664" i="37"/>
  <c r="AC663" i="37"/>
  <c r="V663" i="37"/>
  <c r="AC662" i="37"/>
  <c r="V662" i="37"/>
  <c r="AC661" i="37"/>
  <c r="V661" i="37"/>
  <c r="AC660" i="37"/>
  <c r="V660" i="37"/>
  <c r="AC659" i="37"/>
  <c r="V659" i="37"/>
  <c r="AC658" i="37"/>
  <c r="V658" i="37"/>
  <c r="AC657" i="37"/>
  <c r="V657" i="37"/>
  <c r="U619" i="37"/>
  <c r="AD619" i="37"/>
  <c r="W616" i="37"/>
  <c r="AB616" i="37"/>
  <c r="AC706" i="37"/>
  <c r="V706" i="37"/>
  <c r="AC702" i="37"/>
  <c r="V702" i="37"/>
  <c r="Y623" i="37"/>
  <c r="W623" i="37"/>
  <c r="Y622" i="37"/>
  <c r="W622" i="37"/>
  <c r="Y621" i="37"/>
  <c r="W621" i="37"/>
  <c r="Z620" i="37"/>
  <c r="W620" i="37"/>
  <c r="AB615" i="37"/>
  <c r="W615" i="37"/>
  <c r="Z614" i="37"/>
  <c r="W614" i="37"/>
  <c r="Z613" i="37"/>
  <c r="W613" i="37"/>
  <c r="W610" i="37"/>
  <c r="AB610" i="37"/>
  <c r="U608" i="37"/>
  <c r="AD608" i="37"/>
  <c r="Z606" i="37"/>
  <c r="W606" i="37"/>
  <c r="Y606" i="37"/>
  <c r="Z596" i="37"/>
  <c r="W596" i="37"/>
  <c r="Y596" i="37"/>
  <c r="U587" i="37"/>
  <c r="AD587" i="37"/>
  <c r="U586" i="37"/>
  <c r="AD586" i="37"/>
  <c r="U585" i="37"/>
  <c r="AD585" i="37"/>
  <c r="AC656" i="37"/>
  <c r="V656" i="37"/>
  <c r="AC655" i="37"/>
  <c r="V655" i="37"/>
  <c r="AC654" i="37"/>
  <c r="V654" i="37"/>
  <c r="AC653" i="37"/>
  <c r="V653" i="37"/>
  <c r="AC652" i="37"/>
  <c r="V652" i="37"/>
  <c r="AC651" i="37"/>
  <c r="V651" i="37"/>
  <c r="AC650" i="37"/>
  <c r="V650" i="37"/>
  <c r="AC649" i="37"/>
  <c r="V649" i="37"/>
  <c r="AC648" i="37"/>
  <c r="V648" i="37"/>
  <c r="AC647" i="37"/>
  <c r="V647" i="37"/>
  <c r="AC646" i="37"/>
  <c r="V646" i="37"/>
  <c r="AC645" i="37"/>
  <c r="V645" i="37"/>
  <c r="AC644" i="37"/>
  <c r="V644" i="37"/>
  <c r="AC643" i="37"/>
  <c r="V643" i="37"/>
  <c r="AC642" i="37"/>
  <c r="V642" i="37"/>
  <c r="AC641" i="37"/>
  <c r="V641" i="37"/>
  <c r="AC640" i="37"/>
  <c r="V640" i="37"/>
  <c r="AC639" i="37"/>
  <c r="V639" i="37"/>
  <c r="AC638" i="37"/>
  <c r="V638" i="37"/>
  <c r="AC637" i="37"/>
  <c r="V637" i="37"/>
  <c r="AC636" i="37"/>
  <c r="V636" i="37"/>
  <c r="AC635" i="37"/>
  <c r="V635" i="37"/>
  <c r="AC634" i="37"/>
  <c r="V634" i="37"/>
  <c r="AC633" i="37"/>
  <c r="V633" i="37"/>
  <c r="AC632" i="37"/>
  <c r="V632" i="37"/>
  <c r="AC631" i="37"/>
  <c r="V631" i="37"/>
  <c r="AC630" i="37"/>
  <c r="V630" i="37"/>
  <c r="AC629" i="37"/>
  <c r="V629" i="37"/>
  <c r="AC628" i="37"/>
  <c r="V628" i="37"/>
  <c r="AC627" i="37"/>
  <c r="V627" i="37"/>
  <c r="R694" i="37"/>
  <c r="AC626" i="37"/>
  <c r="V626" i="37"/>
  <c r="AB618" i="37"/>
  <c r="W618" i="37"/>
  <c r="Z617" i="37"/>
  <c r="W617" i="37"/>
  <c r="AB612" i="37"/>
  <c r="W612" i="37"/>
  <c r="Z611" i="37"/>
  <c r="W611" i="37"/>
  <c r="AB607" i="37"/>
  <c r="W607" i="37"/>
  <c r="R624" i="37"/>
  <c r="W599" i="37"/>
  <c r="AB599" i="37" s="1"/>
  <c r="U578" i="37"/>
  <c r="AD578" i="37"/>
  <c r="U575" i="37"/>
  <c r="AD575" i="37"/>
  <c r="U573" i="37"/>
  <c r="AD573" i="37"/>
  <c r="U572" i="37"/>
  <c r="AD572" i="37"/>
  <c r="U571" i="37"/>
  <c r="AD571" i="37"/>
  <c r="U570" i="37"/>
  <c r="AD570" i="37"/>
  <c r="Z568" i="37"/>
  <c r="W568" i="37"/>
  <c r="Y568" i="37"/>
  <c r="Z566" i="37"/>
  <c r="W566" i="37"/>
  <c r="Y566" i="37"/>
  <c r="Z562" i="37"/>
  <c r="W562" i="37"/>
  <c r="Y562" i="37"/>
  <c r="W536" i="37"/>
  <c r="AB536" i="37"/>
  <c r="U535" i="37"/>
  <c r="AD535" i="37"/>
  <c r="U534" i="37"/>
  <c r="AD534" i="37"/>
  <c r="U527" i="37"/>
  <c r="AD527" i="37"/>
  <c r="U526" i="37"/>
  <c r="AD526" i="37"/>
  <c r="U525" i="37"/>
  <c r="AD525" i="37"/>
  <c r="U524" i="37"/>
  <c r="AD524" i="37"/>
  <c r="U523" i="37"/>
  <c r="AD523" i="37"/>
  <c r="U522" i="37"/>
  <c r="AD522" i="37"/>
  <c r="U521" i="37"/>
  <c r="AD521" i="37"/>
  <c r="U520" i="37"/>
  <c r="AD520" i="37"/>
  <c r="U519" i="37"/>
  <c r="AD519" i="37"/>
  <c r="U518" i="37"/>
  <c r="AD518" i="37"/>
  <c r="AC704" i="37"/>
  <c r="V704" i="37"/>
  <c r="AB609" i="37"/>
  <c r="W609" i="37"/>
  <c r="Y602" i="37"/>
  <c r="W602" i="37"/>
  <c r="Z602" i="37"/>
  <c r="U584" i="37"/>
  <c r="AD584" i="37"/>
  <c r="AD581" i="37"/>
  <c r="U581" i="37"/>
  <c r="AD580" i="37"/>
  <c r="U580" i="37"/>
  <c r="AD579" i="37"/>
  <c r="U579" i="37"/>
  <c r="AD574" i="37"/>
  <c r="U574" i="37"/>
  <c r="Y569" i="37"/>
  <c r="Z569" i="37"/>
  <c r="W569" i="37"/>
  <c r="Y567" i="37"/>
  <c r="Z567" i="37"/>
  <c r="W567" i="37"/>
  <c r="Y565" i="37"/>
  <c r="Z565" i="37"/>
  <c r="W565" i="37"/>
  <c r="AD564" i="37"/>
  <c r="U564" i="37"/>
  <c r="AD563" i="37"/>
  <c r="U563" i="37"/>
  <c r="AB561" i="37"/>
  <c r="W561" i="37"/>
  <c r="AB560" i="37"/>
  <c r="W560" i="37"/>
  <c r="AB559" i="37"/>
  <c r="W559" i="37"/>
  <c r="AB558" i="37"/>
  <c r="W558" i="37"/>
  <c r="R597" i="37"/>
  <c r="AD557" i="37"/>
  <c r="U557" i="37"/>
  <c r="AD545" i="37"/>
  <c r="U545" i="37"/>
  <c r="AD544" i="37"/>
  <c r="U544" i="37"/>
  <c r="AD543" i="37"/>
  <c r="U543" i="37"/>
  <c r="AD542" i="37"/>
  <c r="U542" i="37"/>
  <c r="AD541" i="37"/>
  <c r="U541" i="37"/>
  <c r="AD540" i="37"/>
  <c r="U540" i="37"/>
  <c r="AD539" i="37"/>
  <c r="U539" i="37"/>
  <c r="AD538" i="37"/>
  <c r="U538" i="37"/>
  <c r="AD537" i="37"/>
  <c r="U537" i="37"/>
  <c r="U441" i="37"/>
  <c r="AD441" i="37"/>
  <c r="U440" i="37"/>
  <c r="AD440" i="37"/>
  <c r="U439" i="37"/>
  <c r="AD439" i="37"/>
  <c r="U438" i="37"/>
  <c r="AD438" i="37"/>
  <c r="U437" i="37"/>
  <c r="AD437" i="37"/>
  <c r="U436" i="37"/>
  <c r="AD436" i="37"/>
  <c r="U435" i="37"/>
  <c r="AD435" i="37"/>
  <c r="U434" i="37"/>
  <c r="AD434" i="37"/>
  <c r="U433" i="37"/>
  <c r="AD433" i="37"/>
  <c r="U432" i="37"/>
  <c r="AD432" i="37"/>
  <c r="U431" i="37"/>
  <c r="AD431" i="37"/>
  <c r="U430" i="37"/>
  <c r="AD430" i="37"/>
  <c r="U429" i="37"/>
  <c r="AD429" i="37"/>
  <c r="U428" i="37"/>
  <c r="AD428" i="37"/>
  <c r="U427" i="37"/>
  <c r="AD427" i="37"/>
  <c r="V425" i="37"/>
  <c r="AC425" i="37"/>
  <c r="V424" i="37"/>
  <c r="AC424" i="37"/>
  <c r="V421" i="37"/>
  <c r="AC421" i="37"/>
  <c r="V420" i="37"/>
  <c r="AC420" i="37"/>
  <c r="V419" i="37"/>
  <c r="AC419" i="37"/>
  <c r="V418" i="37"/>
  <c r="AC418" i="37"/>
  <c r="V417" i="37"/>
  <c r="AC417" i="37"/>
  <c r="V416" i="37"/>
  <c r="AC416" i="37"/>
  <c r="V415" i="37"/>
  <c r="AC415" i="37"/>
  <c r="V414" i="37"/>
  <c r="AC414" i="37"/>
  <c r="V413" i="37"/>
  <c r="AC413" i="37"/>
  <c r="V412" i="37"/>
  <c r="AC412" i="37"/>
  <c r="V411" i="37"/>
  <c r="AC411" i="37"/>
  <c r="V410" i="37"/>
  <c r="AC410" i="37"/>
  <c r="V409" i="37"/>
  <c r="AC409" i="37"/>
  <c r="V408" i="37"/>
  <c r="AC408" i="37"/>
  <c r="V407" i="37"/>
  <c r="AC407" i="37"/>
  <c r="V406" i="37"/>
  <c r="AC406" i="37"/>
  <c r="V405" i="37"/>
  <c r="AC405" i="37"/>
  <c r="V404" i="37"/>
  <c r="AC404" i="37"/>
  <c r="V403" i="37"/>
  <c r="R422" i="37"/>
  <c r="AC403" i="37"/>
  <c r="V400" i="37"/>
  <c r="AC400" i="37"/>
  <c r="V399" i="37"/>
  <c r="AC399" i="37"/>
  <c r="V398" i="37"/>
  <c r="AC398" i="37"/>
  <c r="V397" i="37"/>
  <c r="AC397" i="37"/>
  <c r="V396" i="37"/>
  <c r="AC396" i="37"/>
  <c r="V394" i="37"/>
  <c r="R401" i="37"/>
  <c r="AC394" i="37"/>
  <c r="V388" i="37"/>
  <c r="R389" i="37"/>
  <c r="AC388" i="37"/>
  <c r="AB517" i="37"/>
  <c r="W517" i="37"/>
  <c r="AD516" i="37"/>
  <c r="U516" i="37"/>
  <c r="AD515" i="37"/>
  <c r="U515" i="37"/>
  <c r="AD514" i="37"/>
  <c r="U514" i="37"/>
  <c r="AD513" i="37"/>
  <c r="U513" i="37"/>
  <c r="AD512" i="37"/>
  <c r="U512" i="37"/>
  <c r="AD511" i="37"/>
  <c r="U511" i="37"/>
  <c r="AD510" i="37"/>
  <c r="U510" i="37"/>
  <c r="AD509" i="37"/>
  <c r="U509" i="37"/>
  <c r="AD508" i="37"/>
  <c r="U508" i="37"/>
  <c r="AD507" i="37"/>
  <c r="U507" i="37"/>
  <c r="AD506" i="37"/>
  <c r="U506" i="37"/>
  <c r="AD505" i="37"/>
  <c r="U505" i="37"/>
  <c r="AD504" i="37"/>
  <c r="U504" i="37"/>
  <c r="R555" i="37"/>
  <c r="AC503" i="37"/>
  <c r="V503" i="37"/>
  <c r="AD502" i="37"/>
  <c r="U502" i="37"/>
  <c r="AD501" i="37"/>
  <c r="U501" i="37"/>
  <c r="AD500" i="37"/>
  <c r="U500" i="37"/>
  <c r="AD499" i="37"/>
  <c r="U499" i="37"/>
  <c r="AD498" i="37"/>
  <c r="U498" i="37"/>
  <c r="AD497" i="37"/>
  <c r="U497" i="37"/>
  <c r="AD496" i="37"/>
  <c r="U496" i="37"/>
  <c r="AD495" i="37"/>
  <c r="U495" i="37"/>
  <c r="AD494" i="37"/>
  <c r="U494" i="37"/>
  <c r="AD493" i="37"/>
  <c r="U493" i="37"/>
  <c r="AD492" i="37"/>
  <c r="U492" i="37"/>
  <c r="AD491" i="37"/>
  <c r="U491" i="37"/>
  <c r="AD490" i="37"/>
  <c r="U490" i="37"/>
  <c r="AD489" i="37"/>
  <c r="U489" i="37"/>
  <c r="AD488" i="37"/>
  <c r="U488" i="37"/>
  <c r="AD487" i="37"/>
  <c r="U487" i="37"/>
  <c r="AD486" i="37"/>
  <c r="U486" i="37"/>
  <c r="AD485" i="37"/>
  <c r="U485" i="37"/>
  <c r="AD484" i="37"/>
  <c r="U484" i="37"/>
  <c r="AD483" i="37"/>
  <c r="U483" i="37"/>
  <c r="AD482" i="37"/>
  <c r="U482" i="37"/>
  <c r="AD481" i="37"/>
  <c r="U481" i="37"/>
  <c r="AD480" i="37"/>
  <c r="U480" i="37"/>
  <c r="AD479" i="37"/>
  <c r="U479" i="37"/>
  <c r="AD478" i="37"/>
  <c r="U478" i="37"/>
  <c r="AD477" i="37"/>
  <c r="U477" i="37"/>
  <c r="AD476" i="37"/>
  <c r="U476" i="37"/>
  <c r="AD475" i="37"/>
  <c r="U475" i="37"/>
  <c r="AD474" i="37"/>
  <c r="U474" i="37"/>
  <c r="AD473" i="37"/>
  <c r="U473" i="37"/>
  <c r="AD472" i="37"/>
  <c r="U472" i="37"/>
  <c r="AD471" i="37"/>
  <c r="U471" i="37"/>
  <c r="AD470" i="37"/>
  <c r="U470" i="37"/>
  <c r="AD469" i="37"/>
  <c r="U469" i="37"/>
  <c r="AD468" i="37"/>
  <c r="U468" i="37"/>
  <c r="AD467" i="37"/>
  <c r="U467" i="37"/>
  <c r="AD466" i="37"/>
  <c r="U466" i="37"/>
  <c r="AD465" i="37"/>
  <c r="U465" i="37"/>
  <c r="AD460" i="37"/>
  <c r="U460" i="37"/>
  <c r="AD459" i="37"/>
  <c r="U459" i="37"/>
  <c r="AD458" i="37"/>
  <c r="U458" i="37"/>
  <c r="AD457" i="37"/>
  <c r="U457" i="37"/>
  <c r="AD456" i="37"/>
  <c r="U456" i="37"/>
  <c r="R461" i="37"/>
  <c r="AD455" i="37"/>
  <c r="U455" i="37"/>
  <c r="AB452" i="37"/>
  <c r="W452" i="37"/>
  <c r="AB451" i="37"/>
  <c r="W451" i="37"/>
  <c r="AB450" i="37"/>
  <c r="W450" i="37"/>
  <c r="AB449" i="37"/>
  <c r="W449" i="37"/>
  <c r="AB448" i="37"/>
  <c r="W448" i="37"/>
  <c r="AB447" i="37"/>
  <c r="W447" i="37"/>
  <c r="AB446" i="37"/>
  <c r="W446" i="37"/>
  <c r="AB445" i="37"/>
  <c r="W445" i="37"/>
  <c r="AB444" i="37"/>
  <c r="W444" i="37"/>
  <c r="R453" i="37"/>
  <c r="AB443" i="37"/>
  <c r="W443" i="37"/>
  <c r="AC385" i="37"/>
  <c r="V385" i="37"/>
  <c r="V384" i="37"/>
  <c r="AC384" i="37"/>
  <c r="V383" i="37"/>
  <c r="AC383" i="37"/>
  <c r="V382" i="37"/>
  <c r="AC382" i="37"/>
  <c r="V381" i="37"/>
  <c r="AC381" i="37"/>
  <c r="V380" i="37"/>
  <c r="AC380" i="37"/>
  <c r="V379" i="37"/>
  <c r="AC379" i="37"/>
  <c r="V378" i="37"/>
  <c r="AC378" i="37"/>
  <c r="V377" i="37"/>
  <c r="AC377" i="37"/>
  <c r="R386" i="37"/>
  <c r="V376" i="37"/>
  <c r="AC376" i="37"/>
  <c r="V372" i="37"/>
  <c r="AC372" i="37"/>
  <c r="V371" i="37"/>
  <c r="AC371" i="37"/>
  <c r="V370" i="37"/>
  <c r="AC370" i="37"/>
  <c r="V369" i="37"/>
  <c r="AC369" i="37"/>
  <c r="V368" i="37"/>
  <c r="AC368" i="37"/>
  <c r="V367" i="37"/>
  <c r="AC367" i="37"/>
  <c r="V366" i="37"/>
  <c r="AC366" i="37"/>
  <c r="V365" i="37"/>
  <c r="AC365" i="37"/>
  <c r="V364" i="37"/>
  <c r="AC364" i="37"/>
  <c r="V363" i="37"/>
  <c r="AC363" i="37"/>
  <c r="V362" i="37"/>
  <c r="AC362" i="37"/>
  <c r="V361" i="37"/>
  <c r="AC361" i="37"/>
  <c r="V360" i="37"/>
  <c r="AC360" i="37"/>
  <c r="V359" i="37"/>
  <c r="AC359" i="37"/>
  <c r="V358" i="37"/>
  <c r="AC358" i="37"/>
  <c r="V357" i="37"/>
  <c r="AC357" i="37"/>
  <c r="V356" i="37"/>
  <c r="AC356" i="37"/>
  <c r="V355" i="37"/>
  <c r="AC355" i="37"/>
  <c r="V354" i="37"/>
  <c r="AC354" i="37"/>
  <c r="V353" i="37"/>
  <c r="AC353" i="37"/>
  <c r="V352" i="37"/>
  <c r="R373" i="37"/>
  <c r="AC352" i="37"/>
  <c r="V349" i="37"/>
  <c r="AC349" i="37"/>
  <c r="V348" i="37"/>
  <c r="AC348" i="37"/>
  <c r="V347" i="37"/>
  <c r="AC347" i="37"/>
  <c r="V346" i="37"/>
  <c r="AC346" i="37"/>
  <c r="V345" i="37"/>
  <c r="AC345" i="37"/>
  <c r="V344" i="37"/>
  <c r="AC344" i="37"/>
  <c r="V343" i="37"/>
  <c r="AC343" i="37"/>
  <c r="V342" i="37"/>
  <c r="AC342" i="37"/>
  <c r="V341" i="37"/>
  <c r="AC341" i="37"/>
  <c r="V340" i="37"/>
  <c r="AC340" i="37"/>
  <c r="V339" i="37"/>
  <c r="AC339" i="37"/>
  <c r="V338" i="37"/>
  <c r="AC338" i="37"/>
  <c r="V337" i="37"/>
  <c r="AC337" i="37"/>
  <c r="V336" i="37"/>
  <c r="AC336" i="37"/>
  <c r="V335" i="37"/>
  <c r="AC335" i="37"/>
  <c r="V334" i="37"/>
  <c r="R350" i="37"/>
  <c r="AC334" i="37"/>
  <c r="V331" i="37"/>
  <c r="AC331" i="37"/>
  <c r="V330" i="37"/>
  <c r="AC330" i="37"/>
  <c r="V329" i="37"/>
  <c r="R332" i="37"/>
  <c r="AC329" i="37"/>
  <c r="V326" i="37"/>
  <c r="AC326" i="37"/>
  <c r="V325" i="37"/>
  <c r="AC325" i="37"/>
  <c r="V324" i="37"/>
  <c r="AC324" i="37"/>
  <c r="V323" i="37"/>
  <c r="AC323" i="37"/>
  <c r="V322" i="37"/>
  <c r="AC322" i="37"/>
  <c r="V321" i="37"/>
  <c r="AC321" i="37"/>
  <c r="V320" i="37"/>
  <c r="AC320" i="37"/>
  <c r="V319" i="37"/>
  <c r="AC319" i="37"/>
  <c r="V318" i="37"/>
  <c r="AC318" i="37"/>
  <c r="V317" i="37"/>
  <c r="AC317" i="37"/>
  <c r="V316" i="37"/>
  <c r="AC316" i="37"/>
  <c r="V315" i="37"/>
  <c r="AC315" i="37"/>
  <c r="V314" i="37"/>
  <c r="AC314" i="37"/>
  <c r="V313" i="37"/>
  <c r="AC313" i="37"/>
  <c r="V312" i="37"/>
  <c r="AC312" i="37"/>
  <c r="V311" i="37"/>
  <c r="R327" i="37"/>
  <c r="AC311" i="37"/>
  <c r="V309" i="37"/>
  <c r="AC309" i="37"/>
  <c r="V308" i="37"/>
  <c r="AC308" i="37"/>
  <c r="V305" i="37"/>
  <c r="AC305" i="37"/>
  <c r="V304" i="37"/>
  <c r="AC304" i="37"/>
  <c r="V303" i="37"/>
  <c r="AC303" i="37"/>
  <c r="V302" i="37"/>
  <c r="R306" i="37"/>
  <c r="AC302" i="37"/>
  <c r="W299" i="37"/>
  <c r="AB299" i="37"/>
  <c r="W297" i="37"/>
  <c r="AB297" i="37"/>
  <c r="W296" i="37"/>
  <c r="AB296" i="37"/>
  <c r="W290" i="37"/>
  <c r="AB290" i="37"/>
  <c r="W288" i="37"/>
  <c r="AB288" i="37"/>
  <c r="W286" i="37"/>
  <c r="AB286" i="37"/>
  <c r="W284" i="37"/>
  <c r="AB284" i="37"/>
  <c r="W269" i="37"/>
  <c r="AB269" i="37"/>
  <c r="W267" i="37"/>
  <c r="AB267" i="37"/>
  <c r="W265" i="37"/>
  <c r="AB265" i="37"/>
  <c r="T264" i="37"/>
  <c r="AD264" i="37"/>
  <c r="T263" i="37"/>
  <c r="AD263" i="37"/>
  <c r="W239" i="37"/>
  <c r="AB239" i="37"/>
  <c r="W237" i="37"/>
  <c r="AB237" i="37"/>
  <c r="T235" i="37"/>
  <c r="AD235" i="37"/>
  <c r="T233" i="37"/>
  <c r="AD233" i="37"/>
  <c r="T225" i="37"/>
  <c r="AD225" i="37"/>
  <c r="T223" i="37"/>
  <c r="AD223" i="37"/>
  <c r="W194" i="37"/>
  <c r="AB194" i="37"/>
  <c r="T187" i="37"/>
  <c r="AD187" i="37"/>
  <c r="T179" i="37"/>
  <c r="AD179" i="37"/>
  <c r="AB298" i="37"/>
  <c r="W298" i="37"/>
  <c r="AB295" i="37"/>
  <c r="W295" i="37"/>
  <c r="AB294" i="37"/>
  <c r="W294" i="37"/>
  <c r="AB293" i="37"/>
  <c r="W293" i="37"/>
  <c r="AB292" i="37"/>
  <c r="W292" i="37"/>
  <c r="AB291" i="37"/>
  <c r="W291" i="37"/>
  <c r="AB289" i="37"/>
  <c r="W289" i="37"/>
  <c r="AB287" i="37"/>
  <c r="W287" i="37"/>
  <c r="AB285" i="37"/>
  <c r="W285" i="37"/>
  <c r="AB283" i="37"/>
  <c r="W283" i="37"/>
  <c r="AD282" i="37"/>
  <c r="T282" i="37"/>
  <c r="AD281" i="37"/>
  <c r="T281" i="37"/>
  <c r="AD280" i="37"/>
  <c r="T280" i="37"/>
  <c r="AD279" i="37"/>
  <c r="T279" i="37"/>
  <c r="AD278" i="37"/>
  <c r="T278" i="37"/>
  <c r="AD277" i="37"/>
  <c r="T277" i="37"/>
  <c r="AD276" i="37"/>
  <c r="T276" i="37"/>
  <c r="AD275" i="37"/>
  <c r="T275" i="37"/>
  <c r="AD274" i="37"/>
  <c r="T274" i="37"/>
  <c r="AD273" i="37"/>
  <c r="T273" i="37"/>
  <c r="AD272" i="37"/>
  <c r="T272" i="37"/>
  <c r="AB268" i="37"/>
  <c r="W268" i="37"/>
  <c r="AB266" i="37"/>
  <c r="W266" i="37"/>
  <c r="AB240" i="37"/>
  <c r="W240" i="37"/>
  <c r="AB238" i="37"/>
  <c r="W238" i="37"/>
  <c r="AB236" i="37"/>
  <c r="W236" i="37"/>
  <c r="AD234" i="37"/>
  <c r="T234" i="37"/>
  <c r="AD232" i="37"/>
  <c r="T232" i="37"/>
  <c r="AD220" i="37"/>
  <c r="R300" i="37"/>
  <c r="T220" i="37"/>
  <c r="R218" i="37"/>
  <c r="AC216" i="37"/>
  <c r="V216" i="37"/>
  <c r="R214" i="37"/>
  <c r="AC196" i="37"/>
  <c r="V196" i="37"/>
  <c r="R173" i="37"/>
  <c r="AD163" i="37"/>
  <c r="T163" i="37"/>
  <c r="R161" i="37"/>
  <c r="AD145" i="37"/>
  <c r="T145" i="37"/>
  <c r="R75" i="37"/>
  <c r="T62" i="37"/>
  <c r="AD62" i="37"/>
  <c r="T58" i="37"/>
  <c r="R60" i="37"/>
  <c r="AD58" i="37"/>
  <c r="T46" i="37"/>
  <c r="R56" i="37"/>
  <c r="AD46" i="37"/>
  <c r="R143" i="37"/>
  <c r="AD118" i="37"/>
  <c r="T118" i="37"/>
  <c r="R114" i="37"/>
  <c r="AD95" i="37"/>
  <c r="T95" i="37"/>
  <c r="R89" i="37"/>
  <c r="T77" i="37"/>
  <c r="AB37" i="37"/>
  <c r="R44" i="37"/>
  <c r="W37" i="37"/>
  <c r="Y18" i="37"/>
  <c r="R24" i="37"/>
  <c r="Z18" i="37"/>
  <c r="W18" i="37"/>
  <c r="R16" i="37"/>
  <c r="Z10" i="37"/>
  <c r="W10" i="37"/>
  <c r="Y10" i="37"/>
  <c r="R297" i="2"/>
  <c r="T297" i="2" s="1"/>
  <c r="R246" i="2"/>
  <c r="AD246" i="2" s="1"/>
  <c r="N391" i="37" l="1"/>
  <c r="H391" i="37"/>
  <c r="R93" i="37"/>
  <c r="J391" i="37"/>
  <c r="O391" i="37"/>
  <c r="O712" i="37" s="1"/>
  <c r="R463" i="37"/>
  <c r="R709" i="37" s="1"/>
  <c r="I391" i="37"/>
  <c r="I712" i="37" s="1"/>
  <c r="M712" i="37"/>
  <c r="L391" i="37"/>
  <c r="K712" i="37"/>
  <c r="T246" i="2"/>
  <c r="G391" i="37"/>
  <c r="R30" i="37"/>
  <c r="Y30" i="37" s="1"/>
  <c r="Y712" i="37" s="1"/>
  <c r="AB712" i="37"/>
  <c r="Q712" i="37"/>
  <c r="E391" i="37"/>
  <c r="E712" i="37" s="1"/>
  <c r="R116" i="37"/>
  <c r="AC712" i="37"/>
  <c r="P391" i="37"/>
  <c r="G712" i="37"/>
  <c r="F391" i="37"/>
  <c r="F712" i="37" s="1"/>
  <c r="AD297" i="2"/>
  <c r="T712" i="37"/>
  <c r="W30" i="37"/>
  <c r="W712" i="37" s="1"/>
  <c r="AD712" i="37"/>
  <c r="V712" i="37"/>
  <c r="L712" i="37"/>
  <c r="N712" i="37"/>
  <c r="U712" i="37"/>
  <c r="H712" i="37"/>
  <c r="P712" i="37"/>
  <c r="J712" i="37"/>
  <c r="Z30" i="37" l="1"/>
  <c r="Z712" i="37" s="1"/>
  <c r="AC713" i="37" s="1"/>
  <c r="Z715" i="37" s="1"/>
  <c r="Z717" i="37" s="1"/>
  <c r="AB715" i="37"/>
  <c r="U713" i="37"/>
  <c r="R32" i="37"/>
  <c r="R391" i="37" s="1"/>
  <c r="R712" i="37" s="1"/>
  <c r="R475" i="2"/>
  <c r="AB717" i="37" l="1"/>
  <c r="Y715" i="37"/>
  <c r="Y717" i="37" s="1"/>
  <c r="U475" i="2"/>
  <c r="AD475" i="2"/>
  <c r="R295" i="2" l="1"/>
  <c r="R245" i="2"/>
  <c r="AD295" i="2" l="1"/>
  <c r="T295" i="2"/>
  <c r="T245" i="2"/>
  <c r="AD245" i="2"/>
  <c r="R594" i="2" l="1"/>
  <c r="R595" i="2"/>
  <c r="W595" i="2" s="1"/>
  <c r="AB595" i="2" s="1"/>
  <c r="R444" i="2"/>
  <c r="AD594" i="2" l="1"/>
  <c r="U594" i="2"/>
  <c r="AD444" i="2"/>
  <c r="U444" i="2"/>
  <c r="R13" i="2" l="1"/>
  <c r="Y13" i="2" l="1"/>
  <c r="Z13" i="2"/>
  <c r="W13" i="2"/>
  <c r="R274" i="2" l="1"/>
  <c r="AD274" i="2" s="1"/>
  <c r="T274" i="2" l="1"/>
  <c r="R301" i="2" l="1"/>
  <c r="W301" i="2" s="1"/>
  <c r="R302" i="2"/>
  <c r="AB302" i="2" s="1"/>
  <c r="R303" i="2"/>
  <c r="W303" i="2" s="1"/>
  <c r="R304" i="2"/>
  <c r="W304" i="2" s="1"/>
  <c r="AB301" i="2" l="1"/>
  <c r="W302" i="2"/>
  <c r="AB303" i="2"/>
  <c r="AB304" i="2"/>
  <c r="R292" i="2" l="1"/>
  <c r="AD292" i="2" s="1"/>
  <c r="R490" i="2"/>
  <c r="U490" i="2" s="1"/>
  <c r="R551" i="2"/>
  <c r="W551" i="2" s="1"/>
  <c r="AB551" i="2" s="1"/>
  <c r="R42" i="2"/>
  <c r="W42" i="2" s="1"/>
  <c r="R244" i="2"/>
  <c r="T244" i="2" s="1"/>
  <c r="R570" i="2"/>
  <c r="W570" i="2" s="1"/>
  <c r="AB570" i="2" s="1"/>
  <c r="R578" i="2"/>
  <c r="W578" i="2" s="1"/>
  <c r="R41" i="2"/>
  <c r="AB41" i="2" s="1"/>
  <c r="R293" i="2"/>
  <c r="AD293" i="2" s="1"/>
  <c r="R294" i="2"/>
  <c r="T294" i="2" s="1"/>
  <c r="R582" i="2"/>
  <c r="AD582" i="2" s="1"/>
  <c r="R519" i="2"/>
  <c r="T292" i="2" l="1"/>
  <c r="U582" i="2"/>
  <c r="T293" i="2"/>
  <c r="AD294" i="2"/>
  <c r="AB42" i="2"/>
  <c r="W41" i="2"/>
  <c r="AD244" i="2"/>
  <c r="AB578" i="2"/>
  <c r="AD490" i="2"/>
  <c r="U519" i="2"/>
  <c r="AD519" i="2"/>
  <c r="R232" i="2"/>
  <c r="V232" i="2" l="1"/>
  <c r="AC232" i="2"/>
  <c r="R228" i="2" l="1"/>
  <c r="AC228" i="2" s="1"/>
  <c r="R434" i="2"/>
  <c r="V434" i="2" s="1"/>
  <c r="AC434" i="2" l="1"/>
  <c r="V228" i="2"/>
  <c r="R473" i="2" l="1"/>
  <c r="U473" i="2" l="1"/>
  <c r="AD473" i="2"/>
  <c r="R226" i="2" l="1"/>
  <c r="AC226" i="2" s="1"/>
  <c r="R227" i="2"/>
  <c r="V227" i="2" s="1"/>
  <c r="R433" i="2"/>
  <c r="V433" i="2" s="1"/>
  <c r="R520" i="2"/>
  <c r="U520" i="2" s="1"/>
  <c r="R432" i="2"/>
  <c r="V432" i="2" s="1"/>
  <c r="R518" i="2"/>
  <c r="AD518" i="2" s="1"/>
  <c r="AD520" i="2" l="1"/>
  <c r="U518" i="2"/>
  <c r="V226" i="2"/>
  <c r="AC433" i="2"/>
  <c r="AC432" i="2"/>
  <c r="AC227" i="2"/>
  <c r="R488" i="2" l="1"/>
  <c r="AD488" i="2" s="1"/>
  <c r="U488" i="2" l="1"/>
  <c r="R542" i="2" l="1"/>
  <c r="U542" i="2" s="1"/>
  <c r="R487" i="2"/>
  <c r="AD487" i="2" s="1"/>
  <c r="R500" i="2"/>
  <c r="AD500" i="2" s="1"/>
  <c r="R243" i="2"/>
  <c r="T243" i="2" s="1"/>
  <c r="R296" i="2"/>
  <c r="T296" i="2" s="1"/>
  <c r="U487" i="2" l="1"/>
  <c r="U500" i="2"/>
  <c r="AD243" i="2"/>
  <c r="AD296" i="2"/>
  <c r="AD542" i="2"/>
  <c r="R237" i="2" l="1"/>
  <c r="T237" i="2" s="1"/>
  <c r="R240" i="2"/>
  <c r="T240" i="2" s="1"/>
  <c r="R238" i="2"/>
  <c r="AD238" i="2" s="1"/>
  <c r="R239" i="2"/>
  <c r="AD239" i="2" s="1"/>
  <c r="R484" i="2"/>
  <c r="U484" i="2" s="1"/>
  <c r="R647" i="2"/>
  <c r="V647" i="2" s="1"/>
  <c r="R461" i="2"/>
  <c r="W461" i="2" s="1"/>
  <c r="T239" i="2" l="1"/>
  <c r="T238" i="2"/>
  <c r="AD240" i="2"/>
  <c r="AD237" i="2"/>
  <c r="AD484" i="2"/>
  <c r="AC647" i="2"/>
  <c r="AB461" i="2"/>
  <c r="R290" i="2" l="1"/>
  <c r="AD290" i="2" s="1"/>
  <c r="R50" i="2"/>
  <c r="T50" i="2" l="1"/>
  <c r="AD50" i="2"/>
  <c r="T290" i="2"/>
  <c r="R602" i="2" l="1"/>
  <c r="W602" i="2" s="1"/>
  <c r="AB602" i="2" s="1"/>
  <c r="R571" i="2"/>
  <c r="W571" i="2" s="1"/>
  <c r="AB571" i="2" s="1"/>
  <c r="R605" i="2" l="1"/>
  <c r="R599" i="2"/>
  <c r="R59" i="2"/>
  <c r="U605" i="2" l="1"/>
  <c r="AD605" i="2"/>
  <c r="AD59" i="2"/>
  <c r="T59" i="2"/>
  <c r="AD599" i="2"/>
  <c r="U599" i="2"/>
  <c r="AD458" i="2" l="1"/>
  <c r="AA731" i="2" l="1"/>
  <c r="R35" i="2" l="1"/>
  <c r="R256" i="2" l="1"/>
  <c r="R263" i="2"/>
  <c r="R276" i="2"/>
  <c r="R272" i="2"/>
  <c r="R277" i="2"/>
  <c r="R273" i="2"/>
  <c r="R264" i="2"/>
  <c r="R261" i="2"/>
  <c r="R269" i="2"/>
  <c r="R266" i="2"/>
  <c r="R265" i="2"/>
  <c r="R275" i="2"/>
  <c r="R259" i="2"/>
  <c r="R260" i="2"/>
  <c r="R271" i="2"/>
  <c r="R262" i="2"/>
  <c r="R257" i="2"/>
  <c r="R267" i="2"/>
  <c r="R268" i="2"/>
  <c r="R270" i="2"/>
  <c r="R258" i="2"/>
  <c r="AD258" i="2" l="1"/>
  <c r="T258" i="2"/>
  <c r="AD257" i="2"/>
  <c r="T257" i="2"/>
  <c r="T259" i="2"/>
  <c r="AD259" i="2"/>
  <c r="AD272" i="2"/>
  <c r="T272" i="2"/>
  <c r="AD260" i="2"/>
  <c r="T260" i="2"/>
  <c r="AD265" i="2"/>
  <c r="T265" i="2"/>
  <c r="AD273" i="2"/>
  <c r="T273" i="2"/>
  <c r="T277" i="2"/>
  <c r="AD277" i="2"/>
  <c r="T270" i="2"/>
  <c r="AD270" i="2"/>
  <c r="AD262" i="2"/>
  <c r="T262" i="2"/>
  <c r="T271" i="2"/>
  <c r="AD271" i="2"/>
  <c r="AD264" i="2"/>
  <c r="T264" i="2"/>
  <c r="AD266" i="2"/>
  <c r="T266" i="2"/>
  <c r="T276" i="2"/>
  <c r="AD276" i="2"/>
  <c r="AD269" i="2"/>
  <c r="T269" i="2"/>
  <c r="AD256" i="2"/>
  <c r="T256" i="2"/>
  <c r="AD268" i="2"/>
  <c r="T268" i="2"/>
  <c r="AD267" i="2"/>
  <c r="T267" i="2"/>
  <c r="AD275" i="2"/>
  <c r="T275" i="2"/>
  <c r="AD261" i="2"/>
  <c r="T261" i="2"/>
  <c r="T263" i="2"/>
  <c r="AD263" i="2"/>
  <c r="R537" i="2" l="1"/>
  <c r="R351" i="2"/>
  <c r="AC351" i="2" s="1"/>
  <c r="R346" i="2"/>
  <c r="R311" i="2"/>
  <c r="R133" i="2"/>
  <c r="R124" i="2"/>
  <c r="R380" i="2"/>
  <c r="R86" i="2"/>
  <c r="R67" i="2"/>
  <c r="R378" i="2"/>
  <c r="R175" i="2"/>
  <c r="R572" i="2"/>
  <c r="W572" i="2" s="1"/>
  <c r="AB572" i="2" s="1"/>
  <c r="R287" i="2"/>
  <c r="R172" i="2"/>
  <c r="R23" i="2"/>
  <c r="R85" i="2"/>
  <c r="R350" i="2"/>
  <c r="R546" i="2"/>
  <c r="R509" i="2"/>
  <c r="R76" i="2"/>
  <c r="R187" i="2"/>
  <c r="W187" i="2" s="1"/>
  <c r="AB187" i="2" s="1"/>
  <c r="Q148" i="2"/>
  <c r="R123" i="2"/>
  <c r="R559" i="2"/>
  <c r="R522" i="2"/>
  <c r="R305" i="2"/>
  <c r="R507" i="2"/>
  <c r="R620" i="2"/>
  <c r="W620" i="2" s="1"/>
  <c r="AB620" i="2" s="1"/>
  <c r="R219" i="2"/>
  <c r="R166" i="2"/>
  <c r="R27" i="2"/>
  <c r="R430" i="2"/>
  <c r="AC430" i="2" s="1"/>
  <c r="R641" i="2"/>
  <c r="W641" i="2" s="1"/>
  <c r="R337" i="2"/>
  <c r="R550" i="2"/>
  <c r="W550" i="2" s="1"/>
  <c r="AB550" i="2" s="1"/>
  <c r="R540" i="2"/>
  <c r="R539" i="2"/>
  <c r="R505" i="2"/>
  <c r="R73" i="2"/>
  <c r="R724" i="2"/>
  <c r="R309" i="2"/>
  <c r="R603" i="2"/>
  <c r="R720" i="2"/>
  <c r="R250" i="2"/>
  <c r="AD250" i="2" s="1"/>
  <c r="R236" i="2"/>
  <c r="R624" i="2"/>
  <c r="W624" i="2" s="1"/>
  <c r="AB624" i="2" s="1"/>
  <c r="R111" i="2"/>
  <c r="R247" i="2"/>
  <c r="R379" i="2"/>
  <c r="R10" i="2"/>
  <c r="Q16" i="2"/>
  <c r="R332" i="2"/>
  <c r="R299" i="2"/>
  <c r="R670" i="2"/>
  <c r="R101" i="2"/>
  <c r="R675" i="2"/>
  <c r="R445" i="2"/>
  <c r="R48" i="2"/>
  <c r="R252" i="2"/>
  <c r="R472" i="2"/>
  <c r="R164" i="2"/>
  <c r="R328" i="2"/>
  <c r="R79" i="2"/>
  <c r="R11" i="2"/>
  <c r="Z11" i="2" s="1"/>
  <c r="R20" i="2"/>
  <c r="R411" i="2"/>
  <c r="R447" i="2"/>
  <c r="R115" i="2"/>
  <c r="R253" i="2"/>
  <c r="R108" i="2"/>
  <c r="R695" i="2"/>
  <c r="R429" i="2"/>
  <c r="R674" i="2"/>
  <c r="R284" i="2"/>
  <c r="R688" i="2"/>
  <c r="R590" i="2"/>
  <c r="R216" i="2"/>
  <c r="R96" i="2"/>
  <c r="R249" i="2"/>
  <c r="T249" i="2" s="1"/>
  <c r="R446" i="2"/>
  <c r="R450" i="2"/>
  <c r="R340" i="2"/>
  <c r="R508" i="2"/>
  <c r="R419" i="2"/>
  <c r="R364" i="2"/>
  <c r="R658" i="2"/>
  <c r="R481" i="2"/>
  <c r="R494" i="2"/>
  <c r="R381" i="2"/>
  <c r="Q94" i="2"/>
  <c r="R82" i="2"/>
  <c r="R476" i="2"/>
  <c r="R308" i="2"/>
  <c r="R146" i="2"/>
  <c r="R282" i="2"/>
  <c r="R659" i="2"/>
  <c r="R141" i="2"/>
  <c r="T141" i="2" s="1"/>
  <c r="R585" i="2"/>
  <c r="R279" i="2"/>
  <c r="R362" i="2"/>
  <c r="R160" i="2"/>
  <c r="Q401" i="2"/>
  <c r="R391" i="2"/>
  <c r="R654" i="2"/>
  <c r="R78" i="2"/>
  <c r="R254" i="2"/>
  <c r="R621" i="2"/>
  <c r="R83" i="2"/>
  <c r="T83" i="2" s="1"/>
  <c r="R353" i="2"/>
  <c r="R474" i="2"/>
  <c r="R709" i="2"/>
  <c r="R196" i="2"/>
  <c r="W196" i="2" s="1"/>
  <c r="Y196" i="2" s="1"/>
  <c r="Q477" i="2"/>
  <c r="R471" i="2"/>
  <c r="R646" i="2"/>
  <c r="AC646" i="2" s="1"/>
  <c r="R697" i="2"/>
  <c r="R531" i="2"/>
  <c r="R368" i="2"/>
  <c r="R163" i="2"/>
  <c r="R291" i="2"/>
  <c r="R716" i="2"/>
  <c r="R418" i="2"/>
  <c r="Q437" i="2"/>
  <c r="R439" i="2"/>
  <c r="R485" i="2"/>
  <c r="R553" i="2"/>
  <c r="R645" i="2"/>
  <c r="Q713" i="2"/>
  <c r="R349" i="2"/>
  <c r="Q365" i="2"/>
  <c r="R372" i="2"/>
  <c r="R105" i="2"/>
  <c r="Q388" i="2"/>
  <c r="R367" i="2"/>
  <c r="R663" i="2"/>
  <c r="R135" i="2"/>
  <c r="R671" i="2"/>
  <c r="R56" i="2"/>
  <c r="R601" i="2"/>
  <c r="W601" i="2" s="1"/>
  <c r="AB601" i="2" s="1"/>
  <c r="R326" i="2"/>
  <c r="Q342" i="2"/>
  <c r="R255" i="2"/>
  <c r="R501" i="2"/>
  <c r="R145" i="2"/>
  <c r="R327" i="2"/>
  <c r="AC327" i="2" s="1"/>
  <c r="R410" i="2"/>
  <c r="V410" i="2" s="1"/>
  <c r="R398" i="2"/>
  <c r="R339" i="2"/>
  <c r="R331" i="2"/>
  <c r="R102" i="2"/>
  <c r="R710" i="2"/>
  <c r="R673" i="2"/>
  <c r="V673" i="2" s="1"/>
  <c r="R144" i="2"/>
  <c r="R49" i="2"/>
  <c r="R442" i="2"/>
  <c r="R495" i="2"/>
  <c r="R223" i="2"/>
  <c r="R177" i="2"/>
  <c r="R584" i="2"/>
  <c r="R701" i="2"/>
  <c r="R683" i="2"/>
  <c r="R464" i="2"/>
  <c r="R215" i="2"/>
  <c r="R92" i="2"/>
  <c r="R691" i="2"/>
  <c r="R369" i="2"/>
  <c r="R719" i="2"/>
  <c r="R152" i="2"/>
  <c r="R692" i="2"/>
  <c r="R557" i="2"/>
  <c r="R431" i="2"/>
  <c r="AC431" i="2" s="1"/>
  <c r="R93" i="2"/>
  <c r="R156" i="2"/>
  <c r="R354" i="2"/>
  <c r="R684" i="2"/>
  <c r="R112" i="2"/>
  <c r="Q347" i="2"/>
  <c r="R344" i="2"/>
  <c r="R693" i="2"/>
  <c r="R506" i="2"/>
  <c r="R352" i="2"/>
  <c r="R482" i="2"/>
  <c r="R548" i="2"/>
  <c r="W548" i="2" s="1"/>
  <c r="AB548" i="2" s="1"/>
  <c r="R606" i="2"/>
  <c r="R375" i="2"/>
  <c r="R181" i="2"/>
  <c r="W181" i="2" s="1"/>
  <c r="AB181" i="2" s="1"/>
  <c r="R280" i="2"/>
  <c r="R221" i="2"/>
  <c r="R465" i="2"/>
  <c r="R533" i="2"/>
  <c r="R489" i="2"/>
  <c r="R558" i="2"/>
  <c r="R562" i="2"/>
  <c r="R139" i="2"/>
  <c r="R598" i="2"/>
  <c r="R356" i="2"/>
  <c r="R593" i="2"/>
  <c r="R285" i="2"/>
  <c r="W285" i="2" s="1"/>
  <c r="AB285" i="2" s="1"/>
  <c r="R717" i="2"/>
  <c r="R176" i="2"/>
  <c r="R604" i="2"/>
  <c r="R609" i="2"/>
  <c r="W609" i="2" s="1"/>
  <c r="AB609" i="2" s="1"/>
  <c r="R650" i="2"/>
  <c r="R395" i="2"/>
  <c r="R588" i="2"/>
  <c r="R421" i="2"/>
  <c r="R627" i="2"/>
  <c r="R52" i="2"/>
  <c r="R435" i="2"/>
  <c r="R657" i="2"/>
  <c r="R581" i="2"/>
  <c r="R556" i="2"/>
  <c r="R414" i="2"/>
  <c r="R679" i="2"/>
  <c r="R289" i="2"/>
  <c r="R660" i="2"/>
  <c r="R370" i="2"/>
  <c r="R577" i="2"/>
  <c r="R371" i="2"/>
  <c r="R314" i="2"/>
  <c r="R541" i="2"/>
  <c r="U541" i="2" s="1"/>
  <c r="R569" i="2"/>
  <c r="W569" i="2" s="1"/>
  <c r="AB569" i="2" s="1"/>
  <c r="R532" i="2"/>
  <c r="R634" i="2"/>
  <c r="R199" i="2"/>
  <c r="R100" i="2"/>
  <c r="Q119" i="2"/>
  <c r="R529" i="2"/>
  <c r="R528" i="2"/>
  <c r="R690" i="2"/>
  <c r="R125" i="2"/>
  <c r="R700" i="2"/>
  <c r="R324" i="2"/>
  <c r="R53" i="2"/>
  <c r="R153" i="2"/>
  <c r="R130" i="2"/>
  <c r="R182" i="2"/>
  <c r="W182" i="2" s="1"/>
  <c r="AB182" i="2" s="1"/>
  <c r="R116" i="2"/>
  <c r="R496" i="2"/>
  <c r="R568" i="2"/>
  <c r="W568" i="2" s="1"/>
  <c r="AB568" i="2" s="1"/>
  <c r="R209" i="2"/>
  <c r="R191" i="2"/>
  <c r="W191" i="2" s="1"/>
  <c r="AB191" i="2" s="1"/>
  <c r="R306" i="2"/>
  <c r="R385" i="2"/>
  <c r="R357" i="2"/>
  <c r="R184" i="2"/>
  <c r="W184" i="2" s="1"/>
  <c r="AB184" i="2" s="1"/>
  <c r="R666" i="2"/>
  <c r="R281" i="2"/>
  <c r="R702" i="2"/>
  <c r="R129" i="2"/>
  <c r="R502" i="2"/>
  <c r="R512" i="2"/>
  <c r="R682" i="2"/>
  <c r="R34" i="2"/>
  <c r="T34" i="2" s="1"/>
  <c r="R454" i="2"/>
  <c r="R338" i="2"/>
  <c r="R320" i="2"/>
  <c r="R525" i="2"/>
  <c r="R150" i="2"/>
  <c r="Q167" i="2"/>
  <c r="R622" i="2"/>
  <c r="W622" i="2" s="1"/>
  <c r="AB622" i="2" s="1"/>
  <c r="R649" i="2"/>
  <c r="R300" i="2"/>
  <c r="R652" i="2"/>
  <c r="R665" i="2"/>
  <c r="R619" i="2"/>
  <c r="W619" i="2" s="1"/>
  <c r="AB619" i="2" s="1"/>
  <c r="R698" i="2"/>
  <c r="R608" i="2"/>
  <c r="W608" i="2" s="1"/>
  <c r="AB608" i="2" s="1"/>
  <c r="R526" i="2"/>
  <c r="R579" i="2"/>
  <c r="R517" i="2"/>
  <c r="AD517" i="2" s="1"/>
  <c r="R586" i="2"/>
  <c r="R712" i="2"/>
  <c r="R545" i="2"/>
  <c r="R591" i="2"/>
  <c r="R468" i="2"/>
  <c r="R638" i="2"/>
  <c r="R723" i="2"/>
  <c r="R373" i="2"/>
  <c r="R413" i="2"/>
  <c r="R635" i="2"/>
  <c r="R516" i="2"/>
  <c r="U516" i="2" s="1"/>
  <c r="R440" i="2"/>
  <c r="R483" i="2"/>
  <c r="R154" i="2"/>
  <c r="R334" i="2"/>
  <c r="R192" i="2"/>
  <c r="R114" i="2"/>
  <c r="R648" i="2"/>
  <c r="AC648" i="2" s="1"/>
  <c r="R707" i="2"/>
  <c r="R387" i="2"/>
  <c r="R195" i="2"/>
  <c r="W195" i="2" s="1"/>
  <c r="Z195" i="2" s="1"/>
  <c r="R544" i="2"/>
  <c r="R536" i="2"/>
  <c r="R420" i="2"/>
  <c r="R68" i="2"/>
  <c r="R22" i="2"/>
  <c r="R136" i="2"/>
  <c r="R626" i="2"/>
  <c r="Q616" i="2"/>
  <c r="R576" i="2"/>
  <c r="U576" i="2" s="1"/>
  <c r="R220" i="2"/>
  <c r="R157" i="2"/>
  <c r="R174" i="2"/>
  <c r="R589" i="2"/>
  <c r="R143" i="2"/>
  <c r="R54" i="2"/>
  <c r="R170" i="2"/>
  <c r="R615" i="2"/>
  <c r="R159" i="2"/>
  <c r="R359" i="2"/>
  <c r="R336" i="2"/>
  <c r="R383" i="2"/>
  <c r="R211" i="2"/>
  <c r="Q229" i="2"/>
  <c r="R521" i="2"/>
  <c r="Q574" i="2"/>
  <c r="R90" i="2"/>
  <c r="R38" i="2"/>
  <c r="R319" i="2"/>
  <c r="R190" i="2"/>
  <c r="W190" i="2" s="1"/>
  <c r="Z190" i="2" s="1"/>
  <c r="R706" i="2"/>
  <c r="R317" i="2"/>
  <c r="Q321" i="2"/>
  <c r="R443" i="2"/>
  <c r="R341" i="2"/>
  <c r="R711" i="2"/>
  <c r="R77" i="2"/>
  <c r="R656" i="2"/>
  <c r="R137" i="2"/>
  <c r="R653" i="2"/>
  <c r="R703" i="2"/>
  <c r="R188" i="2"/>
  <c r="W188" i="2" s="1"/>
  <c r="AB188" i="2" s="1"/>
  <c r="R113" i="2"/>
  <c r="R288" i="2"/>
  <c r="R165" i="2"/>
  <c r="R580" i="2"/>
  <c r="R425" i="2"/>
  <c r="R722" i="2"/>
  <c r="R567" i="2"/>
  <c r="W567" i="2" s="1"/>
  <c r="AB567" i="2" s="1"/>
  <c r="R64" i="2"/>
  <c r="R718" i="2"/>
  <c r="R117" i="2"/>
  <c r="R323" i="2"/>
  <c r="R396" i="2"/>
  <c r="R162" i="2"/>
  <c r="R126" i="2"/>
  <c r="R563" i="2"/>
  <c r="R212" i="2"/>
  <c r="R672" i="2"/>
  <c r="R493" i="2"/>
  <c r="R436" i="2"/>
  <c r="R573" i="2"/>
  <c r="U573" i="2" s="1"/>
  <c r="AD573" i="2" s="1"/>
  <c r="R118" i="2"/>
  <c r="R467" i="2"/>
  <c r="R708" i="2"/>
  <c r="R46" i="2"/>
  <c r="R721" i="2"/>
  <c r="R452" i="2"/>
  <c r="R283" i="2"/>
  <c r="R457" i="2"/>
  <c r="R676" i="2"/>
  <c r="R161" i="2"/>
  <c r="R185" i="2"/>
  <c r="R694" i="2"/>
  <c r="R74" i="2"/>
  <c r="R151" i="2"/>
  <c r="R456" i="2"/>
  <c r="R242" i="2"/>
  <c r="R91" i="2"/>
  <c r="R424" i="2"/>
  <c r="R329" i="2"/>
  <c r="R335" i="2"/>
  <c r="R423" i="2"/>
  <c r="R138" i="2"/>
  <c r="R248" i="2"/>
  <c r="R197" i="2"/>
  <c r="W197" i="2" s="1"/>
  <c r="Y197" i="2" s="1"/>
  <c r="Q24" i="2"/>
  <c r="R18" i="2"/>
  <c r="R610" i="2"/>
  <c r="W610" i="2" s="1"/>
  <c r="AB610" i="2" s="1"/>
  <c r="R651" i="2"/>
  <c r="R333" i="2"/>
  <c r="Q469" i="2"/>
  <c r="Q479" i="2" s="1"/>
  <c r="R459" i="2"/>
  <c r="R630" i="2"/>
  <c r="R662" i="2"/>
  <c r="R664" i="2"/>
  <c r="R377" i="2"/>
  <c r="R104" i="2"/>
  <c r="R486" i="2"/>
  <c r="R224" i="2"/>
  <c r="AC224" i="2" s="1"/>
  <c r="R183" i="2"/>
  <c r="R173" i="2"/>
  <c r="R515" i="2"/>
  <c r="U515" i="2" s="1"/>
  <c r="R330" i="2"/>
  <c r="R403" i="2"/>
  <c r="Q404" i="2"/>
  <c r="R499" i="2"/>
  <c r="R363" i="2"/>
  <c r="R504" i="2"/>
  <c r="R142" i="2"/>
  <c r="Q233" i="2"/>
  <c r="R231" i="2"/>
  <c r="R110" i="2"/>
  <c r="R134" i="2"/>
  <c r="R614" i="2"/>
  <c r="W614" i="2" s="1"/>
  <c r="AB614" i="2" s="1"/>
  <c r="R422" i="2"/>
  <c r="R384" i="2"/>
  <c r="R298" i="2"/>
  <c r="R587" i="2"/>
  <c r="R412" i="2"/>
  <c r="R655" i="2"/>
  <c r="R451" i="2"/>
  <c r="R462" i="2"/>
  <c r="R543" i="2"/>
  <c r="R400" i="2"/>
  <c r="R560" i="2"/>
  <c r="R497" i="2"/>
  <c r="R386" i="2"/>
  <c r="Q179" i="2"/>
  <c r="R169" i="2"/>
  <c r="R705" i="2"/>
  <c r="R426" i="2"/>
  <c r="R427" i="2"/>
  <c r="R552" i="2"/>
  <c r="W552" i="2" s="1"/>
  <c r="AB552" i="2" s="1"/>
  <c r="R397" i="2"/>
  <c r="R213" i="2"/>
  <c r="R538" i="2"/>
  <c r="R47" i="2"/>
  <c r="R69" i="2"/>
  <c r="R696" i="2"/>
  <c r="R625" i="2"/>
  <c r="R633" i="2"/>
  <c r="R466" i="2"/>
  <c r="Q643" i="2"/>
  <c r="R618" i="2"/>
  <c r="R513" i="2"/>
  <c r="R286" i="2"/>
  <c r="W286" i="2" s="1"/>
  <c r="AB286" i="2" s="1"/>
  <c r="R669" i="2"/>
  <c r="R361" i="2"/>
  <c r="R492" i="2"/>
  <c r="R523" i="2"/>
  <c r="R561" i="2"/>
  <c r="R132" i="2"/>
  <c r="R225" i="2"/>
  <c r="AC225" i="2" s="1"/>
  <c r="R19" i="2"/>
  <c r="Q44" i="2"/>
  <c r="R37" i="2"/>
  <c r="R40" i="2"/>
  <c r="R374" i="2"/>
  <c r="R394" i="2"/>
  <c r="R310" i="2"/>
  <c r="R640" i="2"/>
  <c r="W640" i="2" s="1"/>
  <c r="R636" i="2"/>
  <c r="R611" i="2"/>
  <c r="W611" i="2" s="1"/>
  <c r="AB611" i="2" s="1"/>
  <c r="R460" i="2"/>
  <c r="R106" i="2"/>
  <c r="R547" i="2"/>
  <c r="W547" i="2" s="1"/>
  <c r="AB547" i="2" s="1"/>
  <c r="R463" i="2"/>
  <c r="R382" i="2"/>
  <c r="R89" i="2"/>
  <c r="R596" i="2"/>
  <c r="W596" i="2" s="1"/>
  <c r="AB596" i="2" s="1"/>
  <c r="R71" i="2"/>
  <c r="R235" i="2"/>
  <c r="Q315" i="2"/>
  <c r="R583" i="2"/>
  <c r="R687" i="2"/>
  <c r="R685" i="2"/>
  <c r="R194" i="2"/>
  <c r="W194" i="2" s="1"/>
  <c r="Z194" i="2" s="1"/>
  <c r="R428" i="2"/>
  <c r="R628" i="2"/>
  <c r="R12" i="2"/>
  <c r="R345" i="2"/>
  <c r="R222" i="2"/>
  <c r="R128" i="2"/>
  <c r="R87" i="2"/>
  <c r="R393" i="2"/>
  <c r="R39" i="2"/>
  <c r="R107" i="2"/>
  <c r="R549" i="2"/>
  <c r="W549" i="2" s="1"/>
  <c r="AB549" i="2" s="1"/>
  <c r="R511" i="2"/>
  <c r="Q61" i="2"/>
  <c r="R60" i="2"/>
  <c r="R555" i="2"/>
  <c r="R193" i="2"/>
  <c r="R667" i="2"/>
  <c r="R629" i="2"/>
  <c r="R313" i="2"/>
  <c r="R600" i="2"/>
  <c r="R127" i="2"/>
  <c r="R535" i="2"/>
  <c r="R140" i="2"/>
  <c r="R171" i="2"/>
  <c r="R530" i="2"/>
  <c r="R218" i="2"/>
  <c r="R217" i="2"/>
  <c r="R607" i="2"/>
  <c r="W607" i="2" s="1"/>
  <c r="AB607" i="2" s="1"/>
  <c r="R564" i="2"/>
  <c r="R661" i="2"/>
  <c r="R686" i="2"/>
  <c r="R689" i="2"/>
  <c r="R503" i="2"/>
  <c r="Q57" i="2"/>
  <c r="R678" i="2"/>
  <c r="R241" i="2"/>
  <c r="R147" i="2"/>
  <c r="R14" i="2"/>
  <c r="R307" i="2"/>
  <c r="R453" i="2"/>
  <c r="U453" i="2" s="1"/>
  <c r="R189" i="2"/>
  <c r="W189" i="2" s="1"/>
  <c r="Z189" i="2" s="1"/>
  <c r="R632" i="2"/>
  <c r="Z632" i="2" s="1"/>
  <c r="R15" i="2"/>
  <c r="R355" i="2"/>
  <c r="R55" i="2"/>
  <c r="R399" i="2"/>
  <c r="Q416" i="2"/>
  <c r="R409" i="2"/>
  <c r="R699" i="2"/>
  <c r="R637" i="2"/>
  <c r="R392" i="2"/>
  <c r="R704" i="2"/>
  <c r="R178" i="2"/>
  <c r="R527" i="2"/>
  <c r="R592" i="2"/>
  <c r="R358" i="2"/>
  <c r="R415" i="2"/>
  <c r="R318" i="2"/>
  <c r="R103" i="2"/>
  <c r="R631" i="2"/>
  <c r="R565" i="2"/>
  <c r="W565" i="2" s="1"/>
  <c r="AB565" i="2" s="1"/>
  <c r="R360" i="2"/>
  <c r="R642" i="2"/>
  <c r="R455" i="2"/>
  <c r="R677" i="2"/>
  <c r="R186" i="2"/>
  <c r="R251" i="2"/>
  <c r="R668" i="2"/>
  <c r="R43" i="2"/>
  <c r="R109" i="2"/>
  <c r="R88" i="2"/>
  <c r="R639" i="2"/>
  <c r="R715" i="2"/>
  <c r="Q726" i="2"/>
  <c r="R680" i="2"/>
  <c r="R681" i="2"/>
  <c r="R597" i="2"/>
  <c r="R21" i="2"/>
  <c r="R376" i="2"/>
  <c r="R554" i="2"/>
  <c r="R131" i="2"/>
  <c r="R214" i="2"/>
  <c r="Q28" i="2"/>
  <c r="R26" i="2"/>
  <c r="R28" i="2" s="1"/>
  <c r="R623" i="2"/>
  <c r="W623" i="2" s="1"/>
  <c r="AB623" i="2" s="1"/>
  <c r="R510" i="2"/>
  <c r="R312" i="2"/>
  <c r="R524" i="2"/>
  <c r="R725" i="2"/>
  <c r="R613" i="2"/>
  <c r="W613" i="2" s="1"/>
  <c r="AB613" i="2" s="1"/>
  <c r="R155" i="2"/>
  <c r="R75" i="2"/>
  <c r="T75" i="2" s="1"/>
  <c r="Q80" i="2"/>
  <c r="R63" i="2"/>
  <c r="R612" i="2"/>
  <c r="W612" i="2" s="1"/>
  <c r="AB612" i="2" s="1"/>
  <c r="R278" i="2"/>
  <c r="R448" i="2"/>
  <c r="R566" i="2"/>
  <c r="W566" i="2" s="1"/>
  <c r="AB566" i="2" s="1"/>
  <c r="R514" i="2"/>
  <c r="V225" i="2"/>
  <c r="AD576" i="2"/>
  <c r="V648" i="2"/>
  <c r="AD516" i="2"/>
  <c r="AD249" i="2"/>
  <c r="Y641" i="2"/>
  <c r="AD515" i="2"/>
  <c r="AC673" i="2"/>
  <c r="V327" i="2"/>
  <c r="V351" i="2"/>
  <c r="V430" i="2" l="1"/>
  <c r="T250" i="2"/>
  <c r="Y11" i="2"/>
  <c r="AD141" i="2"/>
  <c r="AD541" i="2"/>
  <c r="U517" i="2"/>
  <c r="V224" i="2"/>
  <c r="V431" i="2"/>
  <c r="V646" i="2"/>
  <c r="W11" i="2"/>
  <c r="Y640" i="2"/>
  <c r="Q30" i="2"/>
  <c r="Q32" i="2" s="1"/>
  <c r="AD453" i="2"/>
  <c r="Q728" i="2"/>
  <c r="W632" i="2"/>
  <c r="R616" i="2"/>
  <c r="Q98" i="2"/>
  <c r="Q121" i="2" s="1"/>
  <c r="AD278" i="2"/>
  <c r="T278" i="2"/>
  <c r="AD63" i="2"/>
  <c r="R80" i="2"/>
  <c r="T63" i="2"/>
  <c r="U524" i="2"/>
  <c r="AD524" i="2"/>
  <c r="U510" i="2"/>
  <c r="AD510" i="2"/>
  <c r="V214" i="2"/>
  <c r="AC214" i="2"/>
  <c r="AC376" i="2"/>
  <c r="V376" i="2"/>
  <c r="AD597" i="2"/>
  <c r="U597" i="2"/>
  <c r="AC680" i="2"/>
  <c r="V680" i="2"/>
  <c r="R726" i="2"/>
  <c r="V715" i="2"/>
  <c r="AC715" i="2"/>
  <c r="AB88" i="2"/>
  <c r="W88" i="2"/>
  <c r="W43" i="2"/>
  <c r="AB43" i="2"/>
  <c r="W251" i="2"/>
  <c r="AB251" i="2"/>
  <c r="AC677" i="2"/>
  <c r="V677" i="2"/>
  <c r="W642" i="2"/>
  <c r="Y642" i="2"/>
  <c r="AD103" i="2"/>
  <c r="T103" i="2"/>
  <c r="AC415" i="2"/>
  <c r="V415" i="2"/>
  <c r="AD592" i="2"/>
  <c r="U592" i="2"/>
  <c r="T178" i="2"/>
  <c r="AD178" i="2"/>
  <c r="AC392" i="2"/>
  <c r="V392" i="2"/>
  <c r="V409" i="2"/>
  <c r="AC409" i="2"/>
  <c r="R416" i="2"/>
  <c r="V399" i="2"/>
  <c r="AC399" i="2"/>
  <c r="AC355" i="2"/>
  <c r="V355" i="2"/>
  <c r="Y14" i="2"/>
  <c r="W14" i="2"/>
  <c r="Z14" i="2"/>
  <c r="AD241" i="2"/>
  <c r="T241" i="2"/>
  <c r="R57" i="2"/>
  <c r="U503" i="2"/>
  <c r="AD503" i="2"/>
  <c r="AC686" i="2"/>
  <c r="V686" i="2"/>
  <c r="U514" i="2"/>
  <c r="AD514" i="2"/>
  <c r="U448" i="2"/>
  <c r="AD448" i="2"/>
  <c r="AD155" i="2"/>
  <c r="T155" i="2"/>
  <c r="AC725" i="2"/>
  <c r="V725" i="2"/>
  <c r="AB312" i="2"/>
  <c r="W312" i="2"/>
  <c r="AD131" i="2"/>
  <c r="T131" i="2"/>
  <c r="U554" i="2"/>
  <c r="AD554" i="2"/>
  <c r="V681" i="2"/>
  <c r="AC681" i="2"/>
  <c r="W639" i="2"/>
  <c r="Z639" i="2"/>
  <c r="T109" i="2"/>
  <c r="AD109" i="2"/>
  <c r="AC668" i="2"/>
  <c r="V668" i="2"/>
  <c r="T186" i="2"/>
  <c r="AD186" i="2"/>
  <c r="AD455" i="2"/>
  <c r="U455" i="2"/>
  <c r="V360" i="2"/>
  <c r="AC360" i="2"/>
  <c r="AB631" i="2"/>
  <c r="W631" i="2"/>
  <c r="V318" i="2"/>
  <c r="AC318" i="2"/>
  <c r="V358" i="2"/>
  <c r="AC358" i="2"/>
  <c r="U527" i="2"/>
  <c r="AD527" i="2"/>
  <c r="AC704" i="2"/>
  <c r="V704" i="2"/>
  <c r="W637" i="2"/>
  <c r="AB637" i="2"/>
  <c r="V699" i="2"/>
  <c r="AC699" i="2"/>
  <c r="T55" i="2"/>
  <c r="AD55" i="2"/>
  <c r="W15" i="2"/>
  <c r="AB15" i="2"/>
  <c r="W307" i="2"/>
  <c r="AB307" i="2"/>
  <c r="T147" i="2"/>
  <c r="AD147" i="2"/>
  <c r="AC678" i="2"/>
  <c r="V678" i="2"/>
  <c r="AC689" i="2"/>
  <c r="V689" i="2"/>
  <c r="AC661" i="2"/>
  <c r="V661" i="2"/>
  <c r="AC218" i="2"/>
  <c r="V218" i="2"/>
  <c r="AD171" i="2"/>
  <c r="T171" i="2"/>
  <c r="U535" i="2"/>
  <c r="AD535" i="2"/>
  <c r="T127" i="2"/>
  <c r="AD127" i="2"/>
  <c r="W313" i="2"/>
  <c r="AB313" i="2"/>
  <c r="V667" i="2"/>
  <c r="AC667" i="2"/>
  <c r="W555" i="2"/>
  <c r="AB555" i="2"/>
  <c r="AD107" i="2"/>
  <c r="T107" i="2"/>
  <c r="V393" i="2"/>
  <c r="AC393" i="2"/>
  <c r="T128" i="2"/>
  <c r="AD128" i="2"/>
  <c r="V345" i="2"/>
  <c r="AC345" i="2"/>
  <c r="AB628" i="2"/>
  <c r="W628" i="2"/>
  <c r="V687" i="2"/>
  <c r="AC687" i="2"/>
  <c r="AD71" i="2"/>
  <c r="T71" i="2"/>
  <c r="W89" i="2"/>
  <c r="AB89" i="2"/>
  <c r="W463" i="2"/>
  <c r="AB463" i="2"/>
  <c r="T106" i="2"/>
  <c r="AD106" i="2"/>
  <c r="V394" i="2"/>
  <c r="AC394" i="2"/>
  <c r="V374" i="2"/>
  <c r="AC374" i="2"/>
  <c r="W37" i="2"/>
  <c r="AB37" i="2"/>
  <c r="R44" i="2"/>
  <c r="AD132" i="2"/>
  <c r="T132" i="2"/>
  <c r="AD523" i="2"/>
  <c r="U523" i="2"/>
  <c r="V361" i="2"/>
  <c r="AC361" i="2"/>
  <c r="AD513" i="2"/>
  <c r="U513" i="2"/>
  <c r="W633" i="2"/>
  <c r="Z633" i="2"/>
  <c r="V696" i="2"/>
  <c r="AC696" i="2"/>
  <c r="AD47" i="2"/>
  <c r="T47" i="2"/>
  <c r="U538" i="2"/>
  <c r="AD538" i="2"/>
  <c r="AC397" i="2"/>
  <c r="V397" i="2"/>
  <c r="AC427" i="2"/>
  <c r="V427" i="2"/>
  <c r="AC705" i="2"/>
  <c r="V705" i="2"/>
  <c r="U497" i="2"/>
  <c r="AD497" i="2"/>
  <c r="AC400" i="2"/>
  <c r="V400" i="2"/>
  <c r="W462" i="2"/>
  <c r="AB462" i="2"/>
  <c r="V655" i="2"/>
  <c r="AC655" i="2"/>
  <c r="W587" i="2"/>
  <c r="Z587" i="2"/>
  <c r="Y587" i="2"/>
  <c r="V384" i="2"/>
  <c r="AC384" i="2"/>
  <c r="T110" i="2"/>
  <c r="AD110" i="2"/>
  <c r="U504" i="2"/>
  <c r="AD504" i="2"/>
  <c r="U499" i="2"/>
  <c r="AD499" i="2"/>
  <c r="R404" i="2"/>
  <c r="AC403" i="2"/>
  <c r="V403" i="2"/>
  <c r="Y183" i="2"/>
  <c r="W183" i="2"/>
  <c r="Z183" i="2"/>
  <c r="U486" i="2"/>
  <c r="AD486" i="2"/>
  <c r="V377" i="2"/>
  <c r="AC377" i="2"/>
  <c r="AC664" i="2"/>
  <c r="V664" i="2"/>
  <c r="V662" i="2"/>
  <c r="AC662" i="2"/>
  <c r="AB459" i="2"/>
  <c r="R469" i="2"/>
  <c r="W459" i="2"/>
  <c r="AC333" i="2"/>
  <c r="V333" i="2"/>
  <c r="T248" i="2"/>
  <c r="AD248" i="2"/>
  <c r="V423" i="2"/>
  <c r="AC423" i="2"/>
  <c r="V329" i="2"/>
  <c r="AC329" i="2"/>
  <c r="W91" i="2"/>
  <c r="AB91" i="2"/>
  <c r="U456" i="2"/>
  <c r="AD456" i="2"/>
  <c r="AD74" i="2"/>
  <c r="T74" i="2"/>
  <c r="AD185" i="2"/>
  <c r="T185" i="2"/>
  <c r="V676" i="2"/>
  <c r="AC676" i="2"/>
  <c r="AB283" i="2"/>
  <c r="W283" i="2"/>
  <c r="V721" i="2"/>
  <c r="AC721" i="2"/>
  <c r="AC708" i="2"/>
  <c r="V708" i="2"/>
  <c r="T118" i="2"/>
  <c r="AD118" i="2"/>
  <c r="AC436" i="2"/>
  <c r="V436" i="2"/>
  <c r="V672" i="2"/>
  <c r="AC672" i="2"/>
  <c r="U563" i="2"/>
  <c r="AD563" i="2"/>
  <c r="V396" i="2"/>
  <c r="AC396" i="2"/>
  <c r="AD117" i="2"/>
  <c r="T117" i="2"/>
  <c r="T64" i="2"/>
  <c r="AD64" i="2"/>
  <c r="AC722" i="2"/>
  <c r="V722" i="2"/>
  <c r="W580" i="2"/>
  <c r="AB580" i="2"/>
  <c r="AD113" i="2"/>
  <c r="T113" i="2"/>
  <c r="AC703" i="2"/>
  <c r="V703" i="2"/>
  <c r="AD137" i="2"/>
  <c r="T137" i="2"/>
  <c r="AD77" i="2"/>
  <c r="T77" i="2"/>
  <c r="AC341" i="2"/>
  <c r="V341" i="2"/>
  <c r="V706" i="2"/>
  <c r="AC706" i="2"/>
  <c r="V319" i="2"/>
  <c r="AC319" i="2"/>
  <c r="AC383" i="2"/>
  <c r="V383" i="2"/>
  <c r="AC359" i="2"/>
  <c r="V359" i="2"/>
  <c r="Y615" i="2"/>
  <c r="Z615" i="2"/>
  <c r="W615" i="2"/>
  <c r="T54" i="2"/>
  <c r="AD54" i="2"/>
  <c r="AD589" i="2"/>
  <c r="U589" i="2"/>
  <c r="AD157" i="2"/>
  <c r="T157" i="2"/>
  <c r="AD136" i="2"/>
  <c r="T136" i="2"/>
  <c r="T68" i="2"/>
  <c r="AD68" i="2"/>
  <c r="W536" i="2"/>
  <c r="AB536" i="2"/>
  <c r="AC707" i="2"/>
  <c r="V707" i="2"/>
  <c r="T114" i="2"/>
  <c r="AD114" i="2"/>
  <c r="AD154" i="2"/>
  <c r="T154" i="2"/>
  <c r="AC440" i="2"/>
  <c r="V440" i="2"/>
  <c r="W635" i="2"/>
  <c r="AB635" i="2"/>
  <c r="V373" i="2"/>
  <c r="AC373" i="2"/>
  <c r="AD638" i="2"/>
  <c r="U638" i="2"/>
  <c r="U591" i="2"/>
  <c r="AD591" i="2"/>
  <c r="AC712" i="2"/>
  <c r="V712" i="2"/>
  <c r="AD526" i="2"/>
  <c r="U526" i="2"/>
  <c r="AC652" i="2"/>
  <c r="V652" i="2"/>
  <c r="AC649" i="2"/>
  <c r="V649" i="2"/>
  <c r="AC320" i="2"/>
  <c r="V320" i="2"/>
  <c r="AD454" i="2"/>
  <c r="U454" i="2"/>
  <c r="V682" i="2"/>
  <c r="AC682" i="2"/>
  <c r="AD502" i="2"/>
  <c r="U502" i="2"/>
  <c r="AC702" i="2"/>
  <c r="V702" i="2"/>
  <c r="V666" i="2"/>
  <c r="AC666" i="2"/>
  <c r="V357" i="2"/>
  <c r="AC357" i="2"/>
  <c r="AB306" i="2"/>
  <c r="W306" i="2"/>
  <c r="W209" i="2"/>
  <c r="AB209" i="2"/>
  <c r="U496" i="2"/>
  <c r="AD496" i="2"/>
  <c r="AD53" i="2"/>
  <c r="T53" i="2"/>
  <c r="V700" i="2"/>
  <c r="AC700" i="2"/>
  <c r="AD528" i="2"/>
  <c r="U528" i="2"/>
  <c r="AB199" i="2"/>
  <c r="W199" i="2"/>
  <c r="AD532" i="2"/>
  <c r="U532" i="2"/>
  <c r="W314" i="2"/>
  <c r="AB314" i="2"/>
  <c r="AB577" i="2"/>
  <c r="W577" i="2"/>
  <c r="V660" i="2"/>
  <c r="AC660" i="2"/>
  <c r="AD556" i="2"/>
  <c r="U556" i="2"/>
  <c r="AC657" i="2"/>
  <c r="V657" i="2"/>
  <c r="AD52" i="2"/>
  <c r="T52" i="2"/>
  <c r="AC421" i="2"/>
  <c r="V421" i="2"/>
  <c r="V395" i="2"/>
  <c r="AC395" i="2"/>
  <c r="T176" i="2"/>
  <c r="AD176" i="2"/>
  <c r="AC356" i="2"/>
  <c r="V356" i="2"/>
  <c r="U598" i="2"/>
  <c r="AD598" i="2"/>
  <c r="U562" i="2"/>
  <c r="AD562" i="2"/>
  <c r="AD489" i="2"/>
  <c r="U489" i="2"/>
  <c r="W465" i="2"/>
  <c r="AB465" i="2"/>
  <c r="AB280" i="2"/>
  <c r="W280" i="2"/>
  <c r="V375" i="2"/>
  <c r="AC375" i="2"/>
  <c r="AC352" i="2"/>
  <c r="V352" i="2"/>
  <c r="V693" i="2"/>
  <c r="AC693" i="2"/>
  <c r="AC684" i="2"/>
  <c r="V684" i="2"/>
  <c r="T156" i="2"/>
  <c r="AD156" i="2"/>
  <c r="AC692" i="2"/>
  <c r="V692" i="2"/>
  <c r="V719" i="2"/>
  <c r="AC719" i="2"/>
  <c r="V691" i="2"/>
  <c r="AC691" i="2"/>
  <c r="AC215" i="2"/>
  <c r="V215" i="2"/>
  <c r="V683" i="2"/>
  <c r="AC683" i="2"/>
  <c r="Z584" i="2"/>
  <c r="W584" i="2"/>
  <c r="Y584" i="2"/>
  <c r="V223" i="2"/>
  <c r="AC223" i="2"/>
  <c r="AD442" i="2"/>
  <c r="U442" i="2"/>
  <c r="AD144" i="2"/>
  <c r="T144" i="2"/>
  <c r="V710" i="2"/>
  <c r="AC710" i="2"/>
  <c r="AC331" i="2"/>
  <c r="V331" i="2"/>
  <c r="V398" i="2"/>
  <c r="AC398" i="2"/>
  <c r="U501" i="2"/>
  <c r="AD501" i="2"/>
  <c r="V671" i="2"/>
  <c r="AC671" i="2"/>
  <c r="AD135" i="2"/>
  <c r="T135" i="2"/>
  <c r="AC367" i="2"/>
  <c r="V367" i="2"/>
  <c r="R388" i="2"/>
  <c r="AC372" i="2"/>
  <c r="V372" i="2"/>
  <c r="R365" i="2"/>
  <c r="V349" i="2"/>
  <c r="AC349" i="2"/>
  <c r="V645" i="2"/>
  <c r="AC645" i="2"/>
  <c r="R713" i="2"/>
  <c r="AD485" i="2"/>
  <c r="U485" i="2"/>
  <c r="AC716" i="2"/>
  <c r="V716" i="2"/>
  <c r="T163" i="2"/>
  <c r="AD163" i="2"/>
  <c r="AD531" i="2"/>
  <c r="U531" i="2"/>
  <c r="AC709" i="2"/>
  <c r="V709" i="2"/>
  <c r="AB254" i="2"/>
  <c r="W254" i="2"/>
  <c r="AC654" i="2"/>
  <c r="V654" i="2"/>
  <c r="V362" i="2"/>
  <c r="AC362" i="2"/>
  <c r="W585" i="2"/>
  <c r="Z585" i="2"/>
  <c r="Y585" i="2"/>
  <c r="AC659" i="2"/>
  <c r="V659" i="2"/>
  <c r="W282" i="2"/>
  <c r="AB282" i="2"/>
  <c r="AB308" i="2"/>
  <c r="W308" i="2"/>
  <c r="R94" i="2"/>
  <c r="T82" i="2"/>
  <c r="AC381" i="2"/>
  <c r="V381" i="2"/>
  <c r="AD481" i="2"/>
  <c r="U481" i="2"/>
  <c r="V364" i="2"/>
  <c r="AC364" i="2"/>
  <c r="AD508" i="2"/>
  <c r="U508" i="2"/>
  <c r="U450" i="2"/>
  <c r="AD450" i="2"/>
  <c r="U590" i="2"/>
  <c r="AD590" i="2"/>
  <c r="W284" i="2"/>
  <c r="AB284" i="2"/>
  <c r="V429" i="2"/>
  <c r="AC429" i="2"/>
  <c r="T108" i="2"/>
  <c r="AD108" i="2"/>
  <c r="AD115" i="2"/>
  <c r="T115" i="2"/>
  <c r="V411" i="2"/>
  <c r="AC411" i="2"/>
  <c r="V328" i="2"/>
  <c r="AC328" i="2"/>
  <c r="AD472" i="2"/>
  <c r="U472" i="2"/>
  <c r="T48" i="2"/>
  <c r="AD48" i="2"/>
  <c r="V675" i="2"/>
  <c r="AC675" i="2"/>
  <c r="V670" i="2"/>
  <c r="AC670" i="2"/>
  <c r="AC379" i="2"/>
  <c r="V379" i="2"/>
  <c r="T111" i="2"/>
  <c r="AD111" i="2"/>
  <c r="T236" i="2"/>
  <c r="AD236" i="2"/>
  <c r="AC720" i="2"/>
  <c r="V720" i="2"/>
  <c r="W309" i="2"/>
  <c r="AB309" i="2"/>
  <c r="T73" i="2"/>
  <c r="AD73" i="2"/>
  <c r="U539" i="2"/>
  <c r="AD539" i="2"/>
  <c r="V219" i="2"/>
  <c r="AC219" i="2"/>
  <c r="AD507" i="2"/>
  <c r="U507" i="2"/>
  <c r="AD522" i="2"/>
  <c r="U522" i="2"/>
  <c r="T123" i="2"/>
  <c r="R148" i="2"/>
  <c r="AD123" i="2"/>
  <c r="AD509" i="2"/>
  <c r="U509" i="2"/>
  <c r="V350" i="2"/>
  <c r="AC350" i="2"/>
  <c r="T172" i="2"/>
  <c r="AD172" i="2"/>
  <c r="AC378" i="2"/>
  <c r="V378" i="2"/>
  <c r="W86" i="2"/>
  <c r="AB86" i="2"/>
  <c r="AD124" i="2"/>
  <c r="T124" i="2"/>
  <c r="AB311" i="2"/>
  <c r="W311" i="2"/>
  <c r="U564" i="2"/>
  <c r="AD564" i="2"/>
  <c r="V217" i="2"/>
  <c r="AC217" i="2"/>
  <c r="AD530" i="2"/>
  <c r="U530" i="2"/>
  <c r="AD140" i="2"/>
  <c r="T140" i="2"/>
  <c r="U600" i="2"/>
  <c r="AD600" i="2"/>
  <c r="W629" i="2"/>
  <c r="AB629" i="2"/>
  <c r="T193" i="2"/>
  <c r="AD193" i="2"/>
  <c r="R61" i="2"/>
  <c r="T60" i="2"/>
  <c r="AD60" i="2"/>
  <c r="AD511" i="2"/>
  <c r="U511" i="2"/>
  <c r="W39" i="2"/>
  <c r="AB39" i="2"/>
  <c r="W87" i="2"/>
  <c r="AB87" i="2"/>
  <c r="V222" i="2"/>
  <c r="AC222" i="2"/>
  <c r="Y12" i="2"/>
  <c r="Z12" i="2"/>
  <c r="W12" i="2"/>
  <c r="V428" i="2"/>
  <c r="AC428" i="2"/>
  <c r="AC685" i="2"/>
  <c r="V685" i="2"/>
  <c r="AD583" i="2"/>
  <c r="U583" i="2"/>
  <c r="AD235" i="2"/>
  <c r="R315" i="2"/>
  <c r="T235" i="2"/>
  <c r="AC382" i="2"/>
  <c r="V382" i="2"/>
  <c r="AB460" i="2"/>
  <c r="W460" i="2"/>
  <c r="W636" i="2"/>
  <c r="Z636" i="2"/>
  <c r="W310" i="2"/>
  <c r="AB310" i="2"/>
  <c r="AB40" i="2"/>
  <c r="W40" i="2"/>
  <c r="AD561" i="2"/>
  <c r="U561" i="2"/>
  <c r="U492" i="2"/>
  <c r="AD492" i="2"/>
  <c r="AC669" i="2"/>
  <c r="V669" i="2"/>
  <c r="R643" i="2"/>
  <c r="W618" i="2"/>
  <c r="AB618" i="2" s="1"/>
  <c r="AB466" i="2"/>
  <c r="W466" i="2"/>
  <c r="W625" i="2"/>
  <c r="Z625" i="2"/>
  <c r="Y625" i="2"/>
  <c r="T69" i="2"/>
  <c r="AD69" i="2"/>
  <c r="AC213" i="2"/>
  <c r="V213" i="2"/>
  <c r="V426" i="2"/>
  <c r="AC426" i="2"/>
  <c r="T169" i="2"/>
  <c r="R179" i="2"/>
  <c r="AD169" i="2"/>
  <c r="V386" i="2"/>
  <c r="AC386" i="2"/>
  <c r="U560" i="2"/>
  <c r="AD560" i="2"/>
  <c r="AD543" i="2"/>
  <c r="U543" i="2"/>
  <c r="U451" i="2"/>
  <c r="AD451" i="2"/>
  <c r="V412" i="2"/>
  <c r="AC412" i="2"/>
  <c r="W298" i="2"/>
  <c r="AB298" i="2"/>
  <c r="V422" i="2"/>
  <c r="AC422" i="2"/>
  <c r="T134" i="2"/>
  <c r="AD134" i="2"/>
  <c r="R233" i="2"/>
  <c r="V231" i="2"/>
  <c r="AC231" i="2"/>
  <c r="T142" i="2"/>
  <c r="AD142" i="2"/>
  <c r="V363" i="2"/>
  <c r="AC363" i="2"/>
  <c r="V330" i="2"/>
  <c r="AC330" i="2"/>
  <c r="T173" i="2"/>
  <c r="AD173" i="2"/>
  <c r="AD104" i="2"/>
  <c r="T104" i="2"/>
  <c r="W630" i="2"/>
  <c r="Z630" i="2"/>
  <c r="AC651" i="2"/>
  <c r="V651" i="2"/>
  <c r="R24" i="2"/>
  <c r="R30" i="2" s="1"/>
  <c r="W30" i="2" s="1"/>
  <c r="Z18" i="2"/>
  <c r="Y18" i="2"/>
  <c r="W18" i="2"/>
  <c r="AD138" i="2"/>
  <c r="T138" i="2"/>
  <c r="AC335" i="2"/>
  <c r="V335" i="2"/>
  <c r="AC424" i="2"/>
  <c r="V424" i="2"/>
  <c r="AD242" i="2"/>
  <c r="T242" i="2"/>
  <c r="T151" i="2"/>
  <c r="AD151" i="2"/>
  <c r="AC694" i="2"/>
  <c r="V694" i="2"/>
  <c r="T161" i="2"/>
  <c r="AD161" i="2"/>
  <c r="U457" i="2"/>
  <c r="AD457" i="2"/>
  <c r="U452" i="2"/>
  <c r="AD452" i="2"/>
  <c r="T46" i="2"/>
  <c r="AD46" i="2"/>
  <c r="AB467" i="2"/>
  <c r="W467" i="2"/>
  <c r="AD493" i="2"/>
  <c r="U493" i="2"/>
  <c r="AC212" i="2"/>
  <c r="V212" i="2"/>
  <c r="T126" i="2"/>
  <c r="AD126" i="2"/>
  <c r="AD162" i="2"/>
  <c r="T162" i="2"/>
  <c r="AC323" i="2"/>
  <c r="V323" i="2"/>
  <c r="AC718" i="2"/>
  <c r="V718" i="2"/>
  <c r="V425" i="2"/>
  <c r="AC425" i="2"/>
  <c r="AD165" i="2"/>
  <c r="T165" i="2"/>
  <c r="AD288" i="2"/>
  <c r="T288" i="2"/>
  <c r="V653" i="2"/>
  <c r="AC653" i="2"/>
  <c r="V656" i="2"/>
  <c r="AC656" i="2"/>
  <c r="V711" i="2"/>
  <c r="AC711" i="2"/>
  <c r="AD443" i="2"/>
  <c r="U443" i="2"/>
  <c r="V317" i="2"/>
  <c r="R321" i="2"/>
  <c r="AC317" i="2"/>
  <c r="AB38" i="2"/>
  <c r="T38" i="2"/>
  <c r="W90" i="2"/>
  <c r="AB90" i="2"/>
  <c r="V521" i="2"/>
  <c r="R574" i="2"/>
  <c r="AC521" i="2"/>
  <c r="R229" i="2"/>
  <c r="V211" i="2"/>
  <c r="AC211" i="2"/>
  <c r="V336" i="2"/>
  <c r="AC336" i="2"/>
  <c r="AD159" i="2"/>
  <c r="T159" i="2"/>
  <c r="AD170" i="2"/>
  <c r="T170" i="2"/>
  <c r="T143" i="2"/>
  <c r="AD143" i="2"/>
  <c r="T174" i="2"/>
  <c r="AD174" i="2"/>
  <c r="AC220" i="2"/>
  <c r="V220" i="2"/>
  <c r="W626" i="2"/>
  <c r="AB626" i="2"/>
  <c r="V420" i="2"/>
  <c r="AC420" i="2"/>
  <c r="U544" i="2"/>
  <c r="AD544" i="2"/>
  <c r="V387" i="2"/>
  <c r="AC387" i="2"/>
  <c r="AD192" i="2"/>
  <c r="T192" i="2"/>
  <c r="V334" i="2"/>
  <c r="AC334" i="2"/>
  <c r="AD483" i="2"/>
  <c r="U483" i="2"/>
  <c r="V413" i="2"/>
  <c r="AC413" i="2"/>
  <c r="AC723" i="2"/>
  <c r="V723" i="2"/>
  <c r="AB468" i="2"/>
  <c r="W468" i="2"/>
  <c r="AD545" i="2"/>
  <c r="U545" i="2"/>
  <c r="Z586" i="2"/>
  <c r="Y586" i="2"/>
  <c r="W586" i="2"/>
  <c r="AB579" i="2"/>
  <c r="W579" i="2"/>
  <c r="AC698" i="2"/>
  <c r="V698" i="2"/>
  <c r="AC665" i="2"/>
  <c r="V665" i="2"/>
  <c r="AB300" i="2"/>
  <c r="W300" i="2"/>
  <c r="T150" i="2"/>
  <c r="AD150" i="2"/>
  <c r="R167" i="2"/>
  <c r="U525" i="2"/>
  <c r="AD525" i="2"/>
  <c r="V338" i="2"/>
  <c r="AC338" i="2"/>
  <c r="AD512" i="2"/>
  <c r="U512" i="2"/>
  <c r="T129" i="2"/>
  <c r="AD129" i="2"/>
  <c r="AB281" i="2"/>
  <c r="W281" i="2"/>
  <c r="V385" i="2"/>
  <c r="AC385" i="2"/>
  <c r="T116" i="2"/>
  <c r="AD116" i="2"/>
  <c r="T130" i="2"/>
  <c r="AD130" i="2"/>
  <c r="AD153" i="2"/>
  <c r="T153" i="2"/>
  <c r="V324" i="2"/>
  <c r="AC324" i="2"/>
  <c r="T125" i="2"/>
  <c r="AD125" i="2"/>
  <c r="AC690" i="2"/>
  <c r="V690" i="2"/>
  <c r="AD529" i="2"/>
  <c r="U529" i="2"/>
  <c r="T100" i="2"/>
  <c r="R119" i="2"/>
  <c r="AD100" i="2"/>
  <c r="AB634" i="2"/>
  <c r="W634" i="2"/>
  <c r="AC371" i="2"/>
  <c r="V371" i="2"/>
  <c r="V370" i="2"/>
  <c r="AC370" i="2"/>
  <c r="AD289" i="2"/>
  <c r="T289" i="2"/>
  <c r="V679" i="2"/>
  <c r="AC679" i="2"/>
  <c r="V414" i="2"/>
  <c r="AC414" i="2"/>
  <c r="Z581" i="2"/>
  <c r="W581" i="2"/>
  <c r="Y581" i="2"/>
  <c r="AC435" i="2"/>
  <c r="V435" i="2"/>
  <c r="AD627" i="2"/>
  <c r="U627" i="2"/>
  <c r="Z588" i="2"/>
  <c r="Y588" i="2"/>
  <c r="W588" i="2"/>
  <c r="V650" i="2"/>
  <c r="AC650" i="2"/>
  <c r="AD604" i="2"/>
  <c r="U604" i="2"/>
  <c r="V717" i="2"/>
  <c r="AC717" i="2"/>
  <c r="U593" i="2"/>
  <c r="AD593" i="2"/>
  <c r="AD139" i="2"/>
  <c r="T139" i="2"/>
  <c r="U558" i="2"/>
  <c r="AD558" i="2"/>
  <c r="U533" i="2"/>
  <c r="AD533" i="2"/>
  <c r="AC221" i="2"/>
  <c r="V221" i="2"/>
  <c r="U606" i="2"/>
  <c r="AD606" i="2"/>
  <c r="AD482" i="2"/>
  <c r="U482" i="2"/>
  <c r="AD506" i="2"/>
  <c r="U506" i="2"/>
  <c r="V344" i="2"/>
  <c r="AC344" i="2"/>
  <c r="R347" i="2"/>
  <c r="AC410" i="2" s="1"/>
  <c r="AD112" i="2"/>
  <c r="T112" i="2"/>
  <c r="AC354" i="2"/>
  <c r="V354" i="2"/>
  <c r="W93" i="2"/>
  <c r="AB93" i="2"/>
  <c r="AD557" i="2"/>
  <c r="U557" i="2"/>
  <c r="T152" i="2"/>
  <c r="AD152" i="2"/>
  <c r="V369" i="2"/>
  <c r="AC369" i="2"/>
  <c r="W92" i="2"/>
  <c r="AB92" i="2"/>
  <c r="W464" i="2"/>
  <c r="AB464" i="2"/>
  <c r="V701" i="2"/>
  <c r="AC701" i="2"/>
  <c r="T177" i="2"/>
  <c r="AD177" i="2"/>
  <c r="AD495" i="2"/>
  <c r="U495" i="2"/>
  <c r="T49" i="2"/>
  <c r="AD49" i="2"/>
  <c r="AD102" i="2"/>
  <c r="T102" i="2"/>
  <c r="V339" i="2"/>
  <c r="AC339" i="2"/>
  <c r="T145" i="2"/>
  <c r="AD145" i="2"/>
  <c r="AB255" i="2"/>
  <c r="W255" i="2"/>
  <c r="AC326" i="2"/>
  <c r="R342" i="2"/>
  <c r="V326" i="2"/>
  <c r="T56" i="2"/>
  <c r="AD56" i="2"/>
  <c r="AC663" i="2"/>
  <c r="V663" i="2"/>
  <c r="AD105" i="2"/>
  <c r="T105" i="2"/>
  <c r="U553" i="2"/>
  <c r="AD553" i="2"/>
  <c r="AC439" i="2"/>
  <c r="V439" i="2"/>
  <c r="AC418" i="2"/>
  <c r="R437" i="2"/>
  <c r="V418" i="2"/>
  <c r="AD291" i="2"/>
  <c r="T291" i="2"/>
  <c r="V368" i="2"/>
  <c r="AC368" i="2"/>
  <c r="V697" i="2"/>
  <c r="AC697" i="2"/>
  <c r="U471" i="2"/>
  <c r="AD471" i="2"/>
  <c r="R477" i="2"/>
  <c r="AD474" i="2"/>
  <c r="U474" i="2"/>
  <c r="V353" i="2"/>
  <c r="AC353" i="2"/>
  <c r="Z621" i="2"/>
  <c r="Y621" i="2"/>
  <c r="W621" i="2"/>
  <c r="AD78" i="2"/>
  <c r="T78" i="2"/>
  <c r="V391" i="2"/>
  <c r="AC391" i="2"/>
  <c r="R401" i="2"/>
  <c r="T160" i="2"/>
  <c r="AD160" i="2"/>
  <c r="T279" i="2"/>
  <c r="AD279" i="2"/>
  <c r="AD146" i="2"/>
  <c r="T146" i="2"/>
  <c r="U476" i="2"/>
  <c r="AD476" i="2"/>
  <c r="AD494" i="2"/>
  <c r="U494" i="2"/>
  <c r="V658" i="2"/>
  <c r="AC658" i="2"/>
  <c r="AC419" i="2"/>
  <c r="V419" i="2"/>
  <c r="AC340" i="2"/>
  <c r="V340" i="2"/>
  <c r="AD446" i="2"/>
  <c r="U446" i="2"/>
  <c r="AC216" i="2"/>
  <c r="V216" i="2"/>
  <c r="AC688" i="2"/>
  <c r="V688" i="2"/>
  <c r="V674" i="2"/>
  <c r="AC674" i="2"/>
  <c r="AC695" i="2"/>
  <c r="V695" i="2"/>
  <c r="AB253" i="2"/>
  <c r="W253" i="2"/>
  <c r="U447" i="2"/>
  <c r="AD447" i="2"/>
  <c r="T79" i="2"/>
  <c r="AD79" i="2"/>
  <c r="AD164" i="2"/>
  <c r="T164" i="2"/>
  <c r="W252" i="2"/>
  <c r="AB252" i="2"/>
  <c r="AD445" i="2"/>
  <c r="U445" i="2"/>
  <c r="AD101" i="2"/>
  <c r="T101" i="2"/>
  <c r="W299" i="2"/>
  <c r="AB299" i="2"/>
  <c r="AC332" i="2"/>
  <c r="V332" i="2"/>
  <c r="W10" i="2"/>
  <c r="R16" i="2"/>
  <c r="Z10" i="2"/>
  <c r="Y10" i="2"/>
  <c r="T247" i="2"/>
  <c r="AD247" i="2"/>
  <c r="AD603" i="2"/>
  <c r="U603" i="2"/>
  <c r="V724" i="2"/>
  <c r="AC724" i="2"/>
  <c r="AD505" i="2"/>
  <c r="U505" i="2"/>
  <c r="AD540" i="2"/>
  <c r="U540" i="2"/>
  <c r="V337" i="2"/>
  <c r="AC337" i="2"/>
  <c r="T166" i="2"/>
  <c r="AD166" i="2"/>
  <c r="AB305" i="2"/>
  <c r="W305" i="2"/>
  <c r="U559" i="2"/>
  <c r="AD559" i="2"/>
  <c r="AD76" i="2"/>
  <c r="T76" i="2"/>
  <c r="U546" i="2"/>
  <c r="AD546" i="2"/>
  <c r="AB85" i="2"/>
  <c r="W85" i="2"/>
  <c r="T287" i="2"/>
  <c r="AD287" i="2"/>
  <c r="AD175" i="2"/>
  <c r="T175" i="2"/>
  <c r="AD67" i="2"/>
  <c r="T67" i="2"/>
  <c r="V380" i="2"/>
  <c r="AC380" i="2"/>
  <c r="T133" i="2"/>
  <c r="AD133" i="2"/>
  <c r="V346" i="2"/>
  <c r="AC346" i="2"/>
  <c r="U537" i="2"/>
  <c r="AD537" i="2"/>
  <c r="Q406" i="2" l="1"/>
  <c r="R32" i="2"/>
  <c r="R98" i="2"/>
  <c r="R121" i="2" s="1"/>
  <c r="R479" i="2"/>
  <c r="R728" i="2" s="1"/>
  <c r="Q731" i="2"/>
  <c r="Z30" i="2"/>
  <c r="Z731" i="2" s="1"/>
  <c r="Y30" i="2"/>
  <c r="Y731" i="2" s="1"/>
  <c r="AC731" i="2"/>
  <c r="T731" i="2"/>
  <c r="U731" i="2"/>
  <c r="AD731" i="2"/>
  <c r="V731" i="2"/>
  <c r="W731" i="2"/>
  <c r="AB731" i="2"/>
  <c r="R406" i="2" l="1"/>
  <c r="R731" i="2" s="1"/>
  <c r="AC732" i="2"/>
  <c r="Z734" i="2" s="1"/>
  <c r="Z736" i="2" s="1"/>
  <c r="AB734" i="2"/>
  <c r="U732" i="2"/>
  <c r="Y734" i="2" l="1"/>
  <c r="Y736" i="2" s="1"/>
  <c r="AB73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2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2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2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22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2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1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1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0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0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04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2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2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2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sharedStrings.xml><?xml version="1.0" encoding="utf-8"?>
<sst xmlns="http://schemas.openxmlformats.org/spreadsheetml/2006/main" count="34463" uniqueCount="1046">
  <si>
    <t>AMA Total</t>
  </si>
  <si>
    <t>1012</t>
  </si>
  <si>
    <t>*</t>
  </si>
  <si>
    <t>Gas Plant In Service</t>
  </si>
  <si>
    <t>1062</t>
  </si>
  <si>
    <t>Gas Plant Completed Not Classified</t>
  </si>
  <si>
    <t>CWIP - Gas</t>
  </si>
  <si>
    <t xml:space="preserve">   TOTAL UTILITY PLANT</t>
  </si>
  <si>
    <t>1082</t>
  </si>
  <si>
    <t>8</t>
  </si>
  <si>
    <t>RWIP - Gas</t>
  </si>
  <si>
    <t>Accum Prov Deprec - Gas Util</t>
  </si>
  <si>
    <t>1112</t>
  </si>
  <si>
    <t>Amortization Expense (Intangible Plant)</t>
  </si>
  <si>
    <t>1152</t>
  </si>
  <si>
    <t>Accum Prov for Gas Acq Adj</t>
  </si>
  <si>
    <t xml:space="preserve">    Subtotal - Accum Depreciation</t>
  </si>
  <si>
    <t>1087</t>
  </si>
  <si>
    <t>Accum Prov Gas - Non-ARO</t>
  </si>
  <si>
    <t>1088</t>
  </si>
  <si>
    <t>Gas Accum Prov ARO</t>
  </si>
  <si>
    <t xml:space="preserve">   Subtotal - reclassed Accum Deprec</t>
  </si>
  <si>
    <t xml:space="preserve">   TOTAL ACCUM DEPRECIATION</t>
  </si>
  <si>
    <t xml:space="preserve">    NET PLANT</t>
  </si>
  <si>
    <t>1231</t>
  </si>
  <si>
    <t xml:space="preserve">Investment in Subs </t>
  </si>
  <si>
    <t xml:space="preserve">   TOTAL INVESTMENT IN SUBS</t>
  </si>
  <si>
    <t>1210</t>
  </si>
  <si>
    <t>Nonutility Property</t>
  </si>
  <si>
    <t>1220</t>
  </si>
  <si>
    <t>Nonutility Acc Prov Depr &amp; Amort</t>
  </si>
  <si>
    <t xml:space="preserve">   TOTAL OTHER INVESTMENTS</t>
  </si>
  <si>
    <t>1310</t>
  </si>
  <si>
    <t>1*</t>
  </si>
  <si>
    <t>1350</t>
  </si>
  <si>
    <t xml:space="preserve">   TOTAL CASH</t>
  </si>
  <si>
    <t>1360</t>
  </si>
  <si>
    <t xml:space="preserve">   TOTAL CASH EQUIVALENTS</t>
  </si>
  <si>
    <t>1420</t>
  </si>
  <si>
    <t>1432</t>
  </si>
  <si>
    <t>1710</t>
  </si>
  <si>
    <t>Interest &amp; Dividends Receivable</t>
  </si>
  <si>
    <t xml:space="preserve">   Subtotal - Other A/R</t>
  </si>
  <si>
    <t xml:space="preserve">   </t>
  </si>
  <si>
    <t>1410</t>
  </si>
  <si>
    <t xml:space="preserve">Notes Receivable - Imperium Renewable  </t>
  </si>
  <si>
    <t>2*</t>
  </si>
  <si>
    <t>Notes Receivable - Touchstone</t>
  </si>
  <si>
    <t>1460</t>
  </si>
  <si>
    <t>Accts Receivable - MDU</t>
  </si>
  <si>
    <t>Accts Receivable - CSG</t>
  </si>
  <si>
    <t>Accts Receivable - PCEH</t>
  </si>
  <si>
    <t>Accts Receivable - IGC</t>
  </si>
  <si>
    <t>Accts Receivable - WBI</t>
  </si>
  <si>
    <t>Accts Receivable - Knife River</t>
  </si>
  <si>
    <t xml:space="preserve">   Subtotal - Interco A/R</t>
  </si>
  <si>
    <t>1466</t>
  </si>
  <si>
    <t>Intercompany settlements</t>
  </si>
  <si>
    <t xml:space="preserve">   TOTAL RECEIVABLES</t>
  </si>
  <si>
    <t>1442</t>
  </si>
  <si>
    <t>1443</t>
  </si>
  <si>
    <t>1449</t>
  </si>
  <si>
    <t xml:space="preserve">   TOTAL ACCUM PROV UNCOLLECT</t>
  </si>
  <si>
    <t xml:space="preserve">   NET RECEIVABLES</t>
  </si>
  <si>
    <t>1540</t>
  </si>
  <si>
    <t>1630</t>
  </si>
  <si>
    <t>1641</t>
  </si>
  <si>
    <t>02</t>
  </si>
  <si>
    <t>Pipeline Imbalances</t>
  </si>
  <si>
    <t>04</t>
  </si>
  <si>
    <t>Storage Boil-Off</t>
  </si>
  <si>
    <t>1642</t>
  </si>
  <si>
    <t>Liquified Natural Gas Stored</t>
  </si>
  <si>
    <t xml:space="preserve">    NET INVENTORIES</t>
  </si>
  <si>
    <t>1655</t>
  </si>
  <si>
    <t xml:space="preserve">Prepayments - Insurance </t>
  </si>
  <si>
    <t>1659</t>
  </si>
  <si>
    <t>22</t>
  </si>
  <si>
    <t>Prepayments - Gas Storage</t>
  </si>
  <si>
    <t>1860</t>
  </si>
  <si>
    <t>1747</t>
  </si>
  <si>
    <t>Misc Current and Accrued Assets</t>
  </si>
  <si>
    <t>1750</t>
  </si>
  <si>
    <t>01</t>
  </si>
  <si>
    <t>Derivative Instruments - Current</t>
  </si>
  <si>
    <t xml:space="preserve">   TOTAL CURRENT &amp; ACCR ASSETS</t>
  </si>
  <si>
    <t>1732</t>
  </si>
  <si>
    <t>1734</t>
  </si>
  <si>
    <t xml:space="preserve">   TOTAL ACCRUED REVENUES</t>
  </si>
  <si>
    <t>1900</t>
  </si>
  <si>
    <t>1910</t>
  </si>
  <si>
    <t>1810</t>
  </si>
  <si>
    <t>12</t>
  </si>
  <si>
    <t>Unamort Debt Exp - 7.48% - 2027</t>
  </si>
  <si>
    <t>13</t>
  </si>
  <si>
    <t>Unamort Debt Exp - 7.10% - 2029</t>
  </si>
  <si>
    <t>17</t>
  </si>
  <si>
    <t xml:space="preserve">Unamort Debt Exp - 5.25% Insured notes </t>
  </si>
  <si>
    <t>18</t>
  </si>
  <si>
    <t>Unamort Debt Exp - 5.21% - 2020</t>
  </si>
  <si>
    <t>19</t>
  </si>
  <si>
    <t>Unamort Debt Exp - 5.79% - 2037</t>
  </si>
  <si>
    <t>20</t>
  </si>
  <si>
    <t>Unamort Debt Exp - 4.11% - 2025</t>
  </si>
  <si>
    <t>21</t>
  </si>
  <si>
    <t>Unamort Debt Exp - 4.36% - 2028</t>
  </si>
  <si>
    <t>Unamort Debt Exp - LOC 7/9/2018</t>
  </si>
  <si>
    <t>23</t>
  </si>
  <si>
    <t>24</t>
  </si>
  <si>
    <t>25</t>
  </si>
  <si>
    <t>26</t>
  </si>
  <si>
    <t xml:space="preserve">   TOTAL UNAMORT DEBT EXPENSE</t>
  </si>
  <si>
    <t>1890</t>
  </si>
  <si>
    <t>03</t>
  </si>
  <si>
    <t>Unam Loss Reaq Debt - 7.50% - 2031</t>
  </si>
  <si>
    <t>Derivative Instruments - Noncurrent</t>
  </si>
  <si>
    <t>1823</t>
  </si>
  <si>
    <t>1840</t>
  </si>
  <si>
    <t>Other clearing</t>
  </si>
  <si>
    <t>1862</t>
  </si>
  <si>
    <t>1866</t>
  </si>
  <si>
    <t>I/C Asset-Net Benefit Funding</t>
  </si>
  <si>
    <t xml:space="preserve">   TOTAL DEFERRED CHG &amp; OTH ASSETS</t>
  </si>
  <si>
    <t>Purchased Gas Costs</t>
  </si>
  <si>
    <t>Gas Operating Expense</t>
  </si>
  <si>
    <t>Gas Operating Expense-4880</t>
  </si>
  <si>
    <t>Gas Maintenance Expense</t>
  </si>
  <si>
    <t xml:space="preserve">   TOTAL O&amp;M EXPENSES</t>
  </si>
  <si>
    <t>4073</t>
  </si>
  <si>
    <t>Regulatory debits</t>
  </si>
  <si>
    <t>4081</t>
  </si>
  <si>
    <t>Taxes Other Than Income - Payroll Taxes</t>
  </si>
  <si>
    <t xml:space="preserve">     Subtotal Taxes Other Than Income</t>
  </si>
  <si>
    <t>4032</t>
  </si>
  <si>
    <t>Depreciation Expense - Gas</t>
  </si>
  <si>
    <t>4042</t>
  </si>
  <si>
    <t>4062</t>
  </si>
  <si>
    <t>Amort Acquis Adj - Gas</t>
  </si>
  <si>
    <t xml:space="preserve">   TOTAL DEPRECIATION</t>
  </si>
  <si>
    <t>4271</t>
  </si>
  <si>
    <t>Interest on LTD - 1st Mortgage Bonds</t>
  </si>
  <si>
    <t>4279</t>
  </si>
  <si>
    <t>Interest on LTD - Other</t>
  </si>
  <si>
    <t>1</t>
  </si>
  <si>
    <t>LOC Interest</t>
  </si>
  <si>
    <t>4310</t>
  </si>
  <si>
    <t>4280</t>
  </si>
  <si>
    <t>Amort of Debt Disc &amp; Expense</t>
  </si>
  <si>
    <t>4281</t>
  </si>
  <si>
    <t xml:space="preserve">     Subtotal Interest Expense</t>
  </si>
  <si>
    <t>4091</t>
  </si>
  <si>
    <t>4092</t>
  </si>
  <si>
    <t>4101</t>
  </si>
  <si>
    <t>4102</t>
  </si>
  <si>
    <t>4111</t>
  </si>
  <si>
    <t>4112</t>
  </si>
  <si>
    <t xml:space="preserve">     Subtotal Income Taxes</t>
  </si>
  <si>
    <t>4211</t>
  </si>
  <si>
    <t>Gain on Disposition of Property</t>
  </si>
  <si>
    <t>4212</t>
  </si>
  <si>
    <t>Loss on Disposition of Property</t>
  </si>
  <si>
    <t>4261</t>
  </si>
  <si>
    <t>Donations</t>
  </si>
  <si>
    <t>4263</t>
  </si>
  <si>
    <t>Penalties</t>
  </si>
  <si>
    <t>4264</t>
  </si>
  <si>
    <t>4265</t>
  </si>
  <si>
    <t>4171</t>
  </si>
  <si>
    <t>Expense of Nonutility</t>
  </si>
  <si>
    <t>Purchased Gas Expense of Nonutility</t>
  </si>
  <si>
    <t>4082</t>
  </si>
  <si>
    <t xml:space="preserve">     Subtotal BTL Expense</t>
  </si>
  <si>
    <t>4380</t>
  </si>
  <si>
    <t>Dividend Decl - Common Stock</t>
  </si>
  <si>
    <t xml:space="preserve">     Subtotal Dividends</t>
  </si>
  <si>
    <t xml:space="preserve">   TOTAL DEBITS</t>
  </si>
  <si>
    <t>2010</t>
  </si>
  <si>
    <t>Common Stock Issued</t>
  </si>
  <si>
    <t>Unapprop Retained Earnings</t>
  </si>
  <si>
    <t>2</t>
  </si>
  <si>
    <t>3</t>
  </si>
  <si>
    <t>R/E Performance Share Dividend Equivalents</t>
  </si>
  <si>
    <t>2071</t>
  </si>
  <si>
    <t>Premium on Capital Stock</t>
  </si>
  <si>
    <t>2100</t>
  </si>
  <si>
    <t>Misc Paid in Capital</t>
  </si>
  <si>
    <t>2190</t>
  </si>
  <si>
    <t xml:space="preserve">     TOTAL EQUITY</t>
  </si>
  <si>
    <t>7.48% MTN Due 9/15/2027</t>
  </si>
  <si>
    <t>7.10% MTN Due 3/16/2029</t>
  </si>
  <si>
    <t>Insured Qtrly 5.25% Notes Due 2/1/2035</t>
  </si>
  <si>
    <t>5.21% MTN Due 9/1/2020</t>
  </si>
  <si>
    <t>5.79% MTN Due 3/8/2037</t>
  </si>
  <si>
    <t>4.11% Snr Nt Due 8/23/2025</t>
  </si>
  <si>
    <t>4.36% Snr Nt Due 8/23/2028</t>
  </si>
  <si>
    <t>Committed Line of Credit</t>
  </si>
  <si>
    <t xml:space="preserve">     TOTAL LONG-TERM DEBT</t>
  </si>
  <si>
    <t>2310</t>
  </si>
  <si>
    <t>Short-term debt</t>
  </si>
  <si>
    <t>Notes payable to Associated Companies</t>
  </si>
  <si>
    <t>2321</t>
  </si>
  <si>
    <t>2322</t>
  </si>
  <si>
    <t>000</t>
  </si>
  <si>
    <t>Accts Pay - Gas costs</t>
  </si>
  <si>
    <t>2323</t>
  </si>
  <si>
    <t>Accts Pay - Future Source</t>
  </si>
  <si>
    <t>Accts Pay - Knife River</t>
  </si>
  <si>
    <t>Accts Pay - CSG</t>
  </si>
  <si>
    <t>Accts Pay - PCEH</t>
  </si>
  <si>
    <t xml:space="preserve">     Subtotal Accounts Payable Intercompany</t>
  </si>
  <si>
    <t>2412</t>
  </si>
  <si>
    <t>2411</t>
  </si>
  <si>
    <t xml:space="preserve">     Subtotal Tax Collections Payable</t>
  </si>
  <si>
    <t xml:space="preserve">     TOTAL ACCOUNTS PAYABLE</t>
  </si>
  <si>
    <t>Income Taxes Accrued</t>
  </si>
  <si>
    <t>2362</t>
  </si>
  <si>
    <t>2363</t>
  </si>
  <si>
    <t>2364</t>
  </si>
  <si>
    <t>2380</t>
  </si>
  <si>
    <t>Dividends Declared</t>
  </si>
  <si>
    <t>2351</t>
  </si>
  <si>
    <t>Customer Deposits</t>
  </si>
  <si>
    <t>2372</t>
  </si>
  <si>
    <t>2422</t>
  </si>
  <si>
    <t>2423</t>
  </si>
  <si>
    <t>Misc Current Liab - Vacation Wages</t>
  </si>
  <si>
    <t>WA</t>
  </si>
  <si>
    <t>OR</t>
  </si>
  <si>
    <t>2282</t>
  </si>
  <si>
    <t>Curr Yr Due SGL Automotive</t>
  </si>
  <si>
    <t>2292</t>
  </si>
  <si>
    <t>Core Gas Supply Hedging - Reg Liability</t>
  </si>
  <si>
    <t xml:space="preserve">     TOTAL MISC CURRENT LIABILITIES</t>
  </si>
  <si>
    <t>2283</t>
  </si>
  <si>
    <t>2300</t>
  </si>
  <si>
    <t>2520</t>
  </si>
  <si>
    <t>Reg Liab Post Retirement FAS 158</t>
  </si>
  <si>
    <t>Other Regulatory Liabilities - SFAS 109 Regulatory</t>
  </si>
  <si>
    <t>Regulatory Asset - ARO</t>
  </si>
  <si>
    <t xml:space="preserve">     TOTAL DEFERRED CREDITS</t>
  </si>
  <si>
    <t>2550</t>
  </si>
  <si>
    <t>Deferred Investment Tax Credits</t>
  </si>
  <si>
    <t>2820</t>
  </si>
  <si>
    <t>2830</t>
  </si>
  <si>
    <t xml:space="preserve">    TOTAL INCOME TAXES</t>
  </si>
  <si>
    <t>4002</t>
  </si>
  <si>
    <t>4009</t>
  </si>
  <si>
    <t>4880</t>
  </si>
  <si>
    <t>4890</t>
  </si>
  <si>
    <t>4891</t>
  </si>
  <si>
    <t>4930</t>
  </si>
  <si>
    <t>Rent from Gas Properties</t>
  </si>
  <si>
    <t>4940</t>
  </si>
  <si>
    <t>Interdepartmental Rents</t>
  </si>
  <si>
    <t>4950</t>
  </si>
  <si>
    <t>4962</t>
  </si>
  <si>
    <t xml:space="preserve">     TOTAL GAS REVENUE</t>
  </si>
  <si>
    <t>Interest and Dividend Income</t>
  </si>
  <si>
    <t>4210</t>
  </si>
  <si>
    <t>Misc Non-Oper Income</t>
  </si>
  <si>
    <t>4191</t>
  </si>
  <si>
    <t>4320</t>
  </si>
  <si>
    <t>4170</t>
  </si>
  <si>
    <t>Nonutility Revenues</t>
  </si>
  <si>
    <t xml:space="preserve">     TOTAL OTHER REVENUE</t>
  </si>
  <si>
    <t xml:space="preserve">     TOTAL CREDITS</t>
  </si>
  <si>
    <t>Ledger Type</t>
  </si>
  <si>
    <t>AA</t>
  </si>
  <si>
    <t>Year</t>
  </si>
  <si>
    <t>Format</t>
  </si>
  <si>
    <t>LTD</t>
  </si>
  <si>
    <t>Period</t>
  </si>
  <si>
    <t>Currency</t>
  </si>
  <si>
    <t>***</t>
  </si>
  <si>
    <t>Company</t>
  </si>
  <si>
    <t>00047</t>
  </si>
  <si>
    <t>4</t>
  </si>
  <si>
    <t>5</t>
  </si>
  <si>
    <t>6</t>
  </si>
  <si>
    <t>7</t>
  </si>
  <si>
    <t>9</t>
  </si>
  <si>
    <t>10</t>
  </si>
  <si>
    <t>11</t>
  </si>
  <si>
    <t>1244</t>
  </si>
  <si>
    <t>47</t>
  </si>
  <si>
    <t>2104</t>
  </si>
  <si>
    <t>2105</t>
  </si>
  <si>
    <t>2106</t>
  </si>
  <si>
    <t>2107</t>
  </si>
  <si>
    <t>47031</t>
  </si>
  <si>
    <t>47088</t>
  </si>
  <si>
    <t>47107</t>
  </si>
  <si>
    <t>47531</t>
  </si>
  <si>
    <t>47OR</t>
  </si>
  <si>
    <t>47WA</t>
  </si>
  <si>
    <t>00</t>
  </si>
  <si>
    <t>100</t>
  </si>
  <si>
    <t>300</t>
  </si>
  <si>
    <t>400</t>
  </si>
  <si>
    <t>47031000</t>
  </si>
  <si>
    <t>47088000</t>
  </si>
  <si>
    <t>47090000</t>
  </si>
  <si>
    <t>47107000</t>
  </si>
  <si>
    <t>47358000</t>
  </si>
  <si>
    <t>47491000</t>
  </si>
  <si>
    <t>47531000</t>
  </si>
  <si>
    <t>47586000</t>
  </si>
  <si>
    <t>47657000</t>
  </si>
  <si>
    <t>47698000</t>
  </si>
  <si>
    <t>47931000</t>
  </si>
  <si>
    <t>47968000</t>
  </si>
  <si>
    <t>2308</t>
  </si>
  <si>
    <t>2400</t>
  </si>
  <si>
    <t>2301</t>
  </si>
  <si>
    <t>2501</t>
  </si>
  <si>
    <t>47920000</t>
  </si>
  <si>
    <t>47585000</t>
  </si>
  <si>
    <t>2401</t>
  </si>
  <si>
    <t>20425</t>
  </si>
  <si>
    <t>20424</t>
  </si>
  <si>
    <t>14</t>
  </si>
  <si>
    <t>965</t>
  </si>
  <si>
    <t>975</t>
  </si>
  <si>
    <t>865</t>
  </si>
  <si>
    <t>875</t>
  </si>
  <si>
    <t>2037</t>
  </si>
  <si>
    <t>2042</t>
  </si>
  <si>
    <t>2044</t>
  </si>
  <si>
    <t>1000</t>
  </si>
  <si>
    <t>1010</t>
  </si>
  <si>
    <t>1020</t>
  </si>
  <si>
    <t>1100</t>
  </si>
  <si>
    <t>1110</t>
  </si>
  <si>
    <t>1120</t>
  </si>
  <si>
    <t>1200</t>
  </si>
  <si>
    <t>2020</t>
  </si>
  <si>
    <t>2200</t>
  </si>
  <si>
    <t>2220</t>
  </si>
  <si>
    <t>4020</t>
  </si>
  <si>
    <t>4100</t>
  </si>
  <si>
    <t>4120</t>
  </si>
  <si>
    <t>4220</t>
  </si>
  <si>
    <t>OR1</t>
  </si>
  <si>
    <t>201</t>
  </si>
  <si>
    <t>20208</t>
  </si>
  <si>
    <t>20430</t>
  </si>
  <si>
    <t>20431</t>
  </si>
  <si>
    <t>20444</t>
  </si>
  <si>
    <t>20449</t>
  </si>
  <si>
    <t>20462</t>
  </si>
  <si>
    <t>20463</t>
  </si>
  <si>
    <t>20477</t>
  </si>
  <si>
    <t>20478</t>
  </si>
  <si>
    <t>20472</t>
  </si>
  <si>
    <t>20476</t>
  </si>
  <si>
    <t>20443</t>
  </si>
  <si>
    <t>20448</t>
  </si>
  <si>
    <t>20460</t>
  </si>
  <si>
    <t>20479</t>
  </si>
  <si>
    <t>YTD</t>
  </si>
  <si>
    <t>1441</t>
  </si>
  <si>
    <t>1445</t>
  </si>
  <si>
    <t>2442</t>
  </si>
  <si>
    <t>2443</t>
  </si>
  <si>
    <t>3441</t>
  </si>
  <si>
    <t>3442</t>
  </si>
  <si>
    <t>^TOIPR</t>
  </si>
  <si>
    <t>^Pgas</t>
  </si>
  <si>
    <t>^OMGasOp</t>
  </si>
  <si>
    <t>[*,/5191]</t>
  </si>
  <si>
    <t>2488*</t>
  </si>
  <si>
    <t>^OMGasM</t>
  </si>
  <si>
    <t>2111</t>
  </si>
  <si>
    <t>3111</t>
  </si>
  <si>
    <t>3112</t>
  </si>
  <si>
    <t>1221</t>
  </si>
  <si>
    <t>1222</t>
  </si>
  <si>
    <t>4114</t>
  </si>
  <si>
    <t>6011</t>
  </si>
  <si>
    <t>001*</t>
  </si>
  <si>
    <t>067*</t>
  </si>
  <si>
    <t>046*</t>
  </si>
  <si>
    <t>048*</t>
  </si>
  <si>
    <t>060*</t>
  </si>
  <si>
    <t>062*</t>
  </si>
  <si>
    <t>0</t>
  </si>
  <si>
    <t>2160</t>
  </si>
  <si>
    <t>2240</t>
  </si>
  <si>
    <t>2242</t>
  </si>
  <si>
    <t>07</t>
  </si>
  <si>
    <t>06</t>
  </si>
  <si>
    <t>2330</t>
  </si>
  <si>
    <t>045</t>
  </si>
  <si>
    <t>101</t>
  </si>
  <si>
    <t>010</t>
  </si>
  <si>
    <t>401</t>
  </si>
  <si>
    <t>009</t>
  </si>
  <si>
    <t>321</t>
  </si>
  <si>
    <t>322</t>
  </si>
  <si>
    <t>320</t>
  </si>
  <si>
    <t>335</t>
  </si>
  <si>
    <t>339</t>
  </si>
  <si>
    <t>2340</t>
  </si>
  <si>
    <t>005*</t>
  </si>
  <si>
    <t>008*</t>
  </si>
  <si>
    <t>2361</t>
  </si>
  <si>
    <t>30</t>
  </si>
  <si>
    <t>31</t>
  </si>
  <si>
    <t>2420</t>
  </si>
  <si>
    <t>202</t>
  </si>
  <si>
    <t>224</t>
  </si>
  <si>
    <t>2429</t>
  </si>
  <si>
    <t>304</t>
  </si>
  <si>
    <t>329</t>
  </si>
  <si>
    <t>408</t>
  </si>
  <si>
    <t>2284</t>
  </si>
  <si>
    <t>2530</t>
  </si>
  <si>
    <t>01272</t>
  </si>
  <si>
    <t>01273</t>
  </si>
  <si>
    <t>01287</t>
  </si>
  <si>
    <t>01999</t>
  </si>
  <si>
    <t>02009</t>
  </si>
  <si>
    <t>02008</t>
  </si>
  <si>
    <t>01253</t>
  </si>
  <si>
    <t>01254</t>
  </si>
  <si>
    <t>01286</t>
  </si>
  <si>
    <t>2440</t>
  </si>
  <si>
    <t>2992</t>
  </si>
  <si>
    <t>200</t>
  </si>
  <si>
    <t>0200</t>
  </si>
  <si>
    <t>2539</t>
  </si>
  <si>
    <t>0108</t>
  </si>
  <si>
    <t>0104</t>
  </si>
  <si>
    <t>0101</t>
  </si>
  <si>
    <t>0106</t>
  </si>
  <si>
    <t>2540</t>
  </si>
  <si>
    <t>20222</t>
  </si>
  <si>
    <t>20201</t>
  </si>
  <si>
    <t>20217</t>
  </si>
  <si>
    <t>20209</t>
  </si>
  <si>
    <t>961</t>
  </si>
  <si>
    <t>962</t>
  </si>
  <si>
    <t>96301</t>
  </si>
  <si>
    <t>861</t>
  </si>
  <si>
    <t>862</t>
  </si>
  <si>
    <t>86301</t>
  </si>
  <si>
    <t>96302</t>
  </si>
  <si>
    <t>86302</t>
  </si>
  <si>
    <t>4800</t>
  </si>
  <si>
    <t>4800CP</t>
  </si>
  <si>
    <t>4809</t>
  </si>
  <si>
    <t>4809DE</t>
  </si>
  <si>
    <t>4810</t>
  </si>
  <si>
    <t>4810CP</t>
  </si>
  <si>
    <t>4810DE</t>
  </si>
  <si>
    <t>4811</t>
  </si>
  <si>
    <t>4811DE</t>
  </si>
  <si>
    <t>4813</t>
  </si>
  <si>
    <t>4809CP</t>
  </si>
  <si>
    <t>4811CP</t>
  </si>
  <si>
    <t>4813CP</t>
  </si>
  <si>
    <t>DAMG</t>
  </si>
  <si>
    <t>MMAT</t>
  </si>
  <si>
    <t>MSRV</t>
  </si>
  <si>
    <t>SLMD</t>
  </si>
  <si>
    <t>4861</t>
  </si>
  <si>
    <t>4863</t>
  </si>
  <si>
    <t>MISC</t>
  </si>
  <si>
    <t>4190</t>
  </si>
  <si>
    <t>1331</t>
  </si>
  <si>
    <t>1333</t>
  </si>
  <si>
    <t>1511</t>
  </si>
  <si>
    <t>Assets</t>
  </si>
  <si>
    <t>Liabilities</t>
  </si>
  <si>
    <t>Washington</t>
  </si>
  <si>
    <t>Oregon</t>
  </si>
  <si>
    <t>Non-Utility</t>
  </si>
  <si>
    <t>Allocated</t>
  </si>
  <si>
    <t>Invested Capital</t>
  </si>
  <si>
    <t>Working Capital</t>
  </si>
  <si>
    <t xml:space="preserve">     ---------------------------------------------------------</t>
  </si>
  <si>
    <t>Current</t>
  </si>
  <si>
    <t>Invested</t>
  </si>
  <si>
    <t>Capital</t>
  </si>
  <si>
    <t>Total</t>
  </si>
  <si>
    <t>Investment</t>
  </si>
  <si>
    <t>Allocator (3-Factor Formula)</t>
  </si>
  <si>
    <t>Cash Working Capital</t>
  </si>
  <si>
    <t>Allocation Percentages based to Total Investment</t>
  </si>
  <si>
    <t>Allocated Working Capital</t>
  </si>
  <si>
    <t>Prepayments - Software Maintenance Fee</t>
  </si>
  <si>
    <t>Prepayments - Other</t>
  </si>
  <si>
    <t>Other Regulatory Asset - FAS 158 - MDUR Pension</t>
  </si>
  <si>
    <t>2047</t>
  </si>
  <si>
    <t>1832</t>
  </si>
  <si>
    <t>Preliminary Survey &amp; Investigations</t>
  </si>
  <si>
    <t>20480</t>
  </si>
  <si>
    <t>SISP</t>
  </si>
  <si>
    <t>4262*</t>
  </si>
  <si>
    <t>96303</t>
  </si>
  <si>
    <t>964</t>
  </si>
  <si>
    <t>96305</t>
  </si>
  <si>
    <t>86303</t>
  </si>
  <si>
    <t>86305</t>
  </si>
  <si>
    <t>864</t>
  </si>
  <si>
    <t>Interest Accrued - Line of Credit Loan Fee</t>
  </si>
  <si>
    <t>Interest Accrued - Line of Credit Accrued Interest</t>
  </si>
  <si>
    <t>2428</t>
  </si>
  <si>
    <t>336</t>
  </si>
  <si>
    <t>96304</t>
  </si>
  <si>
    <t>47020430</t>
  </si>
  <si>
    <t>47020431</t>
  </si>
  <si>
    <t>47020444</t>
  </si>
  <si>
    <t>47020449</t>
  </si>
  <si>
    <t>47020478</t>
  </si>
  <si>
    <t>Accts Pay - MDU</t>
  </si>
  <si>
    <t>004*</t>
  </si>
  <si>
    <t>OR2</t>
  </si>
  <si>
    <t>WA1</t>
  </si>
  <si>
    <t>4800CV</t>
  </si>
  <si>
    <t>4809CV</t>
  </si>
  <si>
    <t>4810CV</t>
  </si>
  <si>
    <t>4811CV</t>
  </si>
  <si>
    <t>4813CV</t>
  </si>
  <si>
    <t>20481</t>
  </si>
  <si>
    <t>20482</t>
  </si>
  <si>
    <t>20483</t>
  </si>
  <si>
    <t>20484</t>
  </si>
  <si>
    <t>20485</t>
  </si>
  <si>
    <t>20486</t>
  </si>
  <si>
    <t>20487</t>
  </si>
  <si>
    <t>TRA</t>
  </si>
  <si>
    <t>4390</t>
  </si>
  <si>
    <t>403</t>
  </si>
  <si>
    <t>2199</t>
  </si>
  <si>
    <t>Money Sweep (REPO) Account</t>
  </si>
  <si>
    <t>Accts Receivable - MDUR Resources</t>
  </si>
  <si>
    <t>Accts Receivable - Centenial Holdings</t>
  </si>
  <si>
    <t>47968001</t>
  </si>
  <si>
    <t>47586001</t>
  </si>
  <si>
    <t>20461</t>
  </si>
  <si>
    <t>2101</t>
  </si>
  <si>
    <t>2103</t>
  </si>
  <si>
    <t>15</t>
  </si>
  <si>
    <t>Other Investments - Funds held in trust</t>
  </si>
  <si>
    <t>Other Investments - Misc Insurance Assets</t>
  </si>
  <si>
    <t>Other Investments - SISP Defined Cont Plan</t>
  </si>
  <si>
    <t>Cash - General Account US Bank</t>
  </si>
  <si>
    <t>Cash - Acct Payable Disbursement</t>
  </si>
  <si>
    <t>Cash - Payroll Disbursement</t>
  </si>
  <si>
    <t>Cash - Concentration AP and Payroll</t>
  </si>
  <si>
    <t>Working Funds - Aberdeen</t>
  </si>
  <si>
    <t>Working Funds - Bellingham</t>
  </si>
  <si>
    <t>Working Funds - Longview</t>
  </si>
  <si>
    <t>Working Funds - Bremerton</t>
  </si>
  <si>
    <t>Temporary Cash Investments - Money Sweep (REPO) Account</t>
  </si>
  <si>
    <t>Customer Accounts Receivable - Suspense</t>
  </si>
  <si>
    <t>Other Accounts Receivable - Misc.</t>
  </si>
  <si>
    <t>Other Accounts Receivable - Billing Clearing Control</t>
  </si>
  <si>
    <t>Other Accounts Receivable - Empolyee Receivable</t>
  </si>
  <si>
    <t>Other Accounts Receivable - Old Cascade SISP Payments &amp; Unbilled Oregon PPF accrual</t>
  </si>
  <si>
    <t>Accts Receivable - FutureSource</t>
  </si>
  <si>
    <t>Accum Prov for Uncollect - Gas Balance Forward</t>
  </si>
  <si>
    <t>Customer Accounts Receivable - Large Volume</t>
  </si>
  <si>
    <t>Customer Accounts Receivable - Gas</t>
  </si>
  <si>
    <t>Accum Prov for Uncollect - Gas Current Year Write-Offs</t>
  </si>
  <si>
    <t>Accum Prov for Uncollect - Gas Current Year Recoveries</t>
  </si>
  <si>
    <t>Accum Prov for Uncollect - Gas Current Year Provision</t>
  </si>
  <si>
    <t>Accum Prov for Uncollect - Large Volume Balance Forward</t>
  </si>
  <si>
    <t>Accum Prov for Uncollect - Large Volume Current Year Write-Offs</t>
  </si>
  <si>
    <t>Accum Prov for Uncollect - Large Volume Current Year Recoveries</t>
  </si>
  <si>
    <t>Accum Prov for Uncollect - Large Volume Current Year Provision</t>
  </si>
  <si>
    <t>Other Receivables - Balance Forward</t>
  </si>
  <si>
    <t>Other Receivables - Current Year Write-Offs</t>
  </si>
  <si>
    <t>Other Receivables - Current Year Recoveries</t>
  </si>
  <si>
    <t>Other Receivables - Current Year Provision</t>
  </si>
  <si>
    <t>Plant Materials &amp; Op Supplies - Central Stores</t>
  </si>
  <si>
    <t>Plant Materials &amp; Op Supplies - Aberdeen</t>
  </si>
  <si>
    <t>Plant Materials &amp; Op Supplies - Bellingham</t>
  </si>
  <si>
    <t>Plant Materials &amp; Op Supplies - Bend</t>
  </si>
  <si>
    <t>Plant Materials &amp; Op Supplies - Bremerton</t>
  </si>
  <si>
    <t>Plant Materials &amp; Op Supplies - Hermiston</t>
  </si>
  <si>
    <t>Plant Materials &amp; Op Supplies - Kennewick</t>
  </si>
  <si>
    <t>Plant Materials &amp; Op Supplies - Longview</t>
  </si>
  <si>
    <t>Plant Materials &amp; Op Supplies - Moses Lake</t>
  </si>
  <si>
    <t>Plant Materials &amp; Op Supplies - Mount Vernon</t>
  </si>
  <si>
    <t>Plant Materials &amp; Op Supplies - Mount Vernon Fab Shop</t>
  </si>
  <si>
    <t>Plant Materials &amp; Op Supplies - Ontario</t>
  </si>
  <si>
    <t>Plant Materials &amp; Op Supplies - Pendleton</t>
  </si>
  <si>
    <t>Plant Materials &amp; Op Supplies - Walla Walla</t>
  </si>
  <si>
    <t>Plant Materials &amp; Op Supplies - Wenatchee</t>
  </si>
  <si>
    <t>Plant Materials &amp; Op Supplies - Yakima</t>
  </si>
  <si>
    <t>Plant Materials &amp; Op Supplies - Yakima Fab Shop</t>
  </si>
  <si>
    <t>Plant Materials &amp; Op Supplies - Odorant Inventory</t>
  </si>
  <si>
    <t>Undistributed Stores Exp - Inventory Freight Clearing</t>
  </si>
  <si>
    <t>Undistributed Stores Exp - Inventory Adjustment/Variance Clearing</t>
  </si>
  <si>
    <t>Undistributed Stores Exp - Non-Inventory Purchases Clearing</t>
  </si>
  <si>
    <t>Prepayments - Federal Income Tax</t>
  </si>
  <si>
    <t>Prepayments - FIN48 Current</t>
  </si>
  <si>
    <t>Prepayments - Gas Cost</t>
  </si>
  <si>
    <t>Prepayments - State Income Tax</t>
  </si>
  <si>
    <t>Prepayments - Gross Revenue Fee</t>
  </si>
  <si>
    <t>Prepayments - Dept. of Energy Fee</t>
  </si>
  <si>
    <t>Prepayments - Property Tax</t>
  </si>
  <si>
    <t>Prepayments - Vehicle Licensing</t>
  </si>
  <si>
    <t>Misc Def Dr - Regulatory assets current Core Gas Supply Hedging</t>
  </si>
  <si>
    <t>Accrued Gas Revenues - Unbilled Residential</t>
  </si>
  <si>
    <t>Accrued Gas Revenues - Unbilled Commercial</t>
  </si>
  <si>
    <t>Accrued Gas Revenues - Unbilled Industrial</t>
  </si>
  <si>
    <t>Accrued Transportation Revenues - Unbilled Transportation</t>
  </si>
  <si>
    <t>Accrued Transportation Revenues - Unbilled Transportation - Egen</t>
  </si>
  <si>
    <t>Accumulated Deferred Income Tax - Federal FAS109 Adjustment</t>
  </si>
  <si>
    <t>Accumulated Deferred Income Tax - Federal FAS109 Grossup</t>
  </si>
  <si>
    <t>Accumulated Deferred Income Tax - Federal Customer Advances</t>
  </si>
  <si>
    <t>Accumulated Deferred Income Tax - Federal NonReg</t>
  </si>
  <si>
    <t>Accumulated Deferred Income Tax - Federal noncurrent Reg</t>
  </si>
  <si>
    <t>Accumulated Deferred Income Tax - Federal current Reg</t>
  </si>
  <si>
    <t>Accumulated Deferred Income Tax - State FAS109 Grossup</t>
  </si>
  <si>
    <t>Accumulated Deferred Income Tax - State FAS109 Adjustment</t>
  </si>
  <si>
    <t>Accumulated Deferred Income Tax - State Customer Advances</t>
  </si>
  <si>
    <t>Accumulated Deferred Income Tax - State Tax Reform Plant RB</t>
  </si>
  <si>
    <t>Accumulated Deferred Income Tax - State NonReg</t>
  </si>
  <si>
    <t>Accumulated Deferred Income Tax - State noncurrent Reg</t>
  </si>
  <si>
    <t>Accumulated Deferred Income Tax - State current Reg</t>
  </si>
  <si>
    <t>Accumulated Deferred Income Tax - Federal Tax Reform Plant RB</t>
  </si>
  <si>
    <t>(Over) Under Recovery of Purchased Gas Costs</t>
  </si>
  <si>
    <t>Unamort Debt Exp - 4.09% - 2044</t>
  </si>
  <si>
    <t>Unamort Debt Exp - 4.24% - 2054</t>
  </si>
  <si>
    <t>Unamort Debt Exp - 4.09% - 2045</t>
  </si>
  <si>
    <t>Unamort Debt Exp - 4.24% - 2055</t>
  </si>
  <si>
    <t>Other Regulatory Asset - MAOP</t>
  </si>
  <si>
    <t>Other Regulatory Asset - SFAS 109</t>
  </si>
  <si>
    <t>Other Regulatory Asset - Low Income Weatherization</t>
  </si>
  <si>
    <t>Other Regulatory Asset - Commercial Conservation Program</t>
  </si>
  <si>
    <t>Other Regulatory Asset - Conservation Administration &amp; Program Delivery Fees</t>
  </si>
  <si>
    <t>Other Regulatory Asset - Residential Conservation Program</t>
  </si>
  <si>
    <t>Other Regulatory Asset - Conservation Consolidated Adjustment</t>
  </si>
  <si>
    <t>Payroll clearing - Medical post tax</t>
  </si>
  <si>
    <t>Payroll clearing - Dental post tax</t>
  </si>
  <si>
    <t>Payroll clearing - Vision post tax</t>
  </si>
  <si>
    <t>Payroll clearing - Voluntary Life</t>
  </si>
  <si>
    <t>Payroll clearing - AD&amp;D</t>
  </si>
  <si>
    <t>Payroll clearing - Spouse Life</t>
  </si>
  <si>
    <t>Payroll clearing - Dependent Life</t>
  </si>
  <si>
    <t>Payroll clearing - EAP Employer</t>
  </si>
  <si>
    <t>Payroll clearing - LTD</t>
  </si>
  <si>
    <t>Payroll clearing - Oregon Workers Comp.</t>
  </si>
  <si>
    <t>Payroll clearing - Oregon Workers Comp. - Benefit Assess</t>
  </si>
  <si>
    <t>Payroll clearing - Washington Workers Comp.</t>
  </si>
  <si>
    <t>Payroll clearing - Medical pre tax</t>
  </si>
  <si>
    <t>Payroll clearing - Medical Employer</t>
  </si>
  <si>
    <t>Payroll clearing - Dental pre tax</t>
  </si>
  <si>
    <t>Payroll clearing - Dental Employer</t>
  </si>
  <si>
    <t>Payroll clearing - Vision pre tax</t>
  </si>
  <si>
    <t>Payroll clearing - NCLI employer</t>
  </si>
  <si>
    <t>Payroll clearing - AD&amp;D Employer</t>
  </si>
  <si>
    <t>Payroll clearing - LTD Employer</t>
  </si>
  <si>
    <t>Payroll clearing - STD Employer</t>
  </si>
  <si>
    <t>Misc Def Dr - Post Retirement FAS158</t>
  </si>
  <si>
    <t>Misc Def Dr - Intervener Funding Residual</t>
  </si>
  <si>
    <t>Misc Def Dr - Intervener Funding Deferral</t>
  </si>
  <si>
    <t>Misc Def Dr - Intervener Funding Preauth. Mat</t>
  </si>
  <si>
    <t>Misc Def Dr - Eugene MGP</t>
  </si>
  <si>
    <t>Misc Def Dr - Bremerton MGP</t>
  </si>
  <si>
    <t>Misc Def Dr - Bellingham MGP</t>
  </si>
  <si>
    <t>Misc Def Dr - Enviromental Remediation Cost Adjustment</t>
  </si>
  <si>
    <t>Misc Def Dr - MAOP Pre-Code Costs</t>
  </si>
  <si>
    <t>Misc Def Dr - Weather Variance Deferral</t>
  </si>
  <si>
    <t>Misc Def Dr - Conservation Variance Deferral</t>
  </si>
  <si>
    <t>Misc Def Dr - Conservation Technical Adjustment</t>
  </si>
  <si>
    <t>Misc Def Dr - Decoupling Deferral</t>
  </si>
  <si>
    <t>Misc Def Dr - Decoupling Mechanism Adjustment</t>
  </si>
  <si>
    <t>Misc Def Dr - MAOP Deferred Costs</t>
  </si>
  <si>
    <t>Taxes Other Than Income - Gross Revenue Regulatory Fee</t>
  </si>
  <si>
    <t>Taxes Other Than Income - Property Tax</t>
  </si>
  <si>
    <t>Taxes Other Than Income - Business &amp; Occupation Tax</t>
  </si>
  <si>
    <t>Taxes Other Than Income - Public Utility Tax</t>
  </si>
  <si>
    <t>Taxes Other Than Income - Department of Energy Fee</t>
  </si>
  <si>
    <t>Taxes Other Than Income - Franchise Taxes</t>
  </si>
  <si>
    <t>Taxes Other Than Income - Franchise Taxes Add on</t>
  </si>
  <si>
    <t>Taxes Other Than Income - Other Tax</t>
  </si>
  <si>
    <t>Amortization Lim-Term Plant - Software</t>
  </si>
  <si>
    <t>Amort of Loss on Reacquired Debt</t>
  </si>
  <si>
    <t>Other Interest Expense - Commitment Fee</t>
  </si>
  <si>
    <t>Other Interest Expense - Customer Deposits</t>
  </si>
  <si>
    <t>Other Interest Expense - Deferred Gas Costs</t>
  </si>
  <si>
    <t>Other Interest Expense - Other Deferral Balances</t>
  </si>
  <si>
    <t>Income Taxes, Other Inc &amp; Deductions - Federal</t>
  </si>
  <si>
    <t>Income Taxes, Other Inc &amp; Deductions - State</t>
  </si>
  <si>
    <t>Prov for DIT- Other Inc &amp; Deductions - Federal Non-Utility</t>
  </si>
  <si>
    <t>Prov for DIT- Other Inc &amp; Deductions - State Non-Utility</t>
  </si>
  <si>
    <t>Investment Tax Credits</t>
  </si>
  <si>
    <t>Income Taxes, Utility Operations - Federal</t>
  </si>
  <si>
    <t>Income Taxes, Utility Operations - State</t>
  </si>
  <si>
    <t>Prov for DIT- Utility Operations - Federal</t>
  </si>
  <si>
    <t>Prov for DIT- Utility Operations - State</t>
  </si>
  <si>
    <t>Prov for DIT (CR) - Utility Op Income - Federal</t>
  </si>
  <si>
    <t>Prov for DIT (CR) - Utility Op Income - State</t>
  </si>
  <si>
    <t>Prov for DIT (CR) - Other Inc &amp; Deductions - Federal Non-Utility</t>
  </si>
  <si>
    <t>Prov for DIT (CR) - Other Inc &amp; Deductions - State Non-Utility</t>
  </si>
  <si>
    <t>Lobbying</t>
  </si>
  <si>
    <t>Other Deductions - Corporate Development</t>
  </si>
  <si>
    <t>Taxes Other Than Income - BTL Property Tax</t>
  </si>
  <si>
    <t>Other Comprehensive Income - CNG SERP</t>
  </si>
  <si>
    <t>Other Comprehensive Income - MDUR Resources SISP</t>
  </si>
  <si>
    <t>4.09% Snr Nt Due 11/24/2044</t>
  </si>
  <si>
    <t>4.24% Snr Nt Due 11/24/2054</t>
  </si>
  <si>
    <t>4.09% Snr Nt Due 01/15/2045</t>
  </si>
  <si>
    <t>4.24% Snr Nt Due 01/15/2055</t>
  </si>
  <si>
    <t xml:space="preserve">Trade Accounts Payable </t>
  </si>
  <si>
    <t>Accts Pay - VISA Credit Card - PNC Bank</t>
  </si>
  <si>
    <t>Accts Pay - Miscellaneous</t>
  </si>
  <si>
    <t>Accts Pay - Cap-Ex</t>
  </si>
  <si>
    <t>Accts Pay - Bank Charges</t>
  </si>
  <si>
    <t>Accts Pay - 401K Employee Contribution</t>
  </si>
  <si>
    <t>Accts Pay - FSA - Medical</t>
  </si>
  <si>
    <t>Accts Pay - CC&amp;B Customer Refund Requests</t>
  </si>
  <si>
    <t>Accts Pay - 401K Loan Provision</t>
  </si>
  <si>
    <t>Accts Pay - HSA Employee Contribution</t>
  </si>
  <si>
    <t>Accts Pay - Misc. Payroll Deductions</t>
  </si>
  <si>
    <t>Accts Pay - MDUR Resources</t>
  </si>
  <si>
    <t>Accts Pay - Centenial Holdings</t>
  </si>
  <si>
    <t>Accts Pay - IGC</t>
  </si>
  <si>
    <t>Accts Pay - WBI</t>
  </si>
  <si>
    <t>Tax Collection Pay - Employee Federeal Income Tax W/H</t>
  </si>
  <si>
    <t>Tax Collection Pay - Employee FICA W/H</t>
  </si>
  <si>
    <t>Tax Collection Pay - Employee State Income Tax W/H</t>
  </si>
  <si>
    <t>Tax Collection Pay - Employee State Transit W/H</t>
  </si>
  <si>
    <t>Accrued Provision - Injuries &amp; Damages NC (Eugene MGP)</t>
  </si>
  <si>
    <t>Accrued Provision - Injuries &amp; Damages NC (Bremerton MGP)</t>
  </si>
  <si>
    <t>Accrued Provision - Injuries &amp; Damages NC (Bellingham MGP)</t>
  </si>
  <si>
    <t>Income Taxes Accrued - Federal</t>
  </si>
  <si>
    <t>Other Taxes Accrued - FICA</t>
  </si>
  <si>
    <t>Other Taxes Accrued - FICA - Incentive Comp</t>
  </si>
  <si>
    <t>Other Taxes Accrued - Federal Unemployment</t>
  </si>
  <si>
    <t>Other Taxes Accrued - Washington Unemployment</t>
  </si>
  <si>
    <t>Other Taxes Accrued - Oregon Unemployment</t>
  </si>
  <si>
    <t>Other Taxes Accrued - Oregon Workers Comp</t>
  </si>
  <si>
    <t>Other Taxes Accrued - Washington Workers Comp</t>
  </si>
  <si>
    <t>Other Taxes Accrued - Oregon Workers Comp Benefit Assist</t>
  </si>
  <si>
    <t>Other Taxes Accrued - Washington Use Tax</t>
  </si>
  <si>
    <t>Other Taxes Accrued - Washington Sales Tax</t>
  </si>
  <si>
    <t>Interest Accrued - 7.48% MTN due 9/15/2027</t>
  </si>
  <si>
    <t>Interest Accrued - 7.10% MTN due 3/16/2029</t>
  </si>
  <si>
    <t>Interest Accrued - Insured Qtrly 5.25% Notes</t>
  </si>
  <si>
    <t>Interest Accrued - 5.21% MTN due 9/1/2020</t>
  </si>
  <si>
    <t>Interest Accrued - 5.79% MTN due 3/8/2037</t>
  </si>
  <si>
    <t>Interest Accrued - 4.11% Sr Nt due 8/23/2025</t>
  </si>
  <si>
    <t>Interest Accrued - 4.36% Sr Nt due 8/23/2028</t>
  </si>
  <si>
    <t>Interest Accrued - 4.09% Sr Nt due 11/24/2044</t>
  </si>
  <si>
    <t>Interest Accrued - 4.24% Sr Nt due 11/24/2054</t>
  </si>
  <si>
    <t>Interest Accrued - 4.09% Sr Nt due 1/15/2045</t>
  </si>
  <si>
    <t>Interest Accrued - 4.24% Sr Nt due 1/15/2055</t>
  </si>
  <si>
    <t>Other Current Liabilities - Misc. Accruals</t>
  </si>
  <si>
    <t>Other Current Liabilities - Accrued Accounting, Audit &amp; Tax</t>
  </si>
  <si>
    <t>Other Current Liabilities - SERP Current Liability</t>
  </si>
  <si>
    <t>Misc Current Liab - Wages Payable</t>
  </si>
  <si>
    <t>Misc Current Liab - Variable Pay Incentive Comp.</t>
  </si>
  <si>
    <t>Misc Current Liab - 401K - Employer Match</t>
  </si>
  <si>
    <t>Misc Current Liab - Accrued 401K Defined Con</t>
  </si>
  <si>
    <t>Misc Current Liab - Accrued 401K Profit Plan</t>
  </si>
  <si>
    <t>Misc Current Liab - Winter Help Program</t>
  </si>
  <si>
    <t>Misc Current Liab - Energy Trust of Oregon</t>
  </si>
  <si>
    <t>Misc Current Liab - Weatherization</t>
  </si>
  <si>
    <t>Misc Current Liab - Low Income Bill Assist</t>
  </si>
  <si>
    <t>Misc Current Liab - Conservation Achievement Tariff</t>
  </si>
  <si>
    <t>Accrued Provision - Tax Reform</t>
  </si>
  <si>
    <t>Other Taxes Accrued - Property Tax</t>
  </si>
  <si>
    <t>Other Taxes Accrued - City Franchise Tax</t>
  </si>
  <si>
    <t>Other Taxes Accrued - City Tax</t>
  </si>
  <si>
    <t>Other Taxes Accrued - Yakama Indian Nation Tax</t>
  </si>
  <si>
    <t>Other Taxes Accrued - Swinomish Tribal Tax</t>
  </si>
  <si>
    <t>Other Taxes Accrued - Gross Revenue Fee</t>
  </si>
  <si>
    <t>Other Taxes Accrued - Excise Tax</t>
  </si>
  <si>
    <t>Other Deferred Credits - Gas Costs</t>
  </si>
  <si>
    <t>Other Deferred Credits - Commodity Deferral</t>
  </si>
  <si>
    <t>Other Deferred Credits - Demand Deferral</t>
  </si>
  <si>
    <t>Other Deferred Credits - Consolidated Gas Cost Tech Adjustment</t>
  </si>
  <si>
    <t>Other Deferred Credits - Gas Cost Unbilled Ammortization</t>
  </si>
  <si>
    <t>Pension and Benefits - Deferred Compensation</t>
  </si>
  <si>
    <t>Pension and Benefits - SISP Defined Contribution Plan</t>
  </si>
  <si>
    <t>Pension and Benefits - MDUR SISP FAS158</t>
  </si>
  <si>
    <t>ARO Liability - Noncurrent</t>
  </si>
  <si>
    <t>Customer Advances for Construction - Balance</t>
  </si>
  <si>
    <t>Customer Advances for Construction - Addition</t>
  </si>
  <si>
    <t>Customer Advances for Construction - Refund</t>
  </si>
  <si>
    <t xml:space="preserve">Customer Advances for Construction - DCC/CCC Refundable </t>
  </si>
  <si>
    <t>Customer Advances for Construction - Forfeitures</t>
  </si>
  <si>
    <t>Other Deferred Credits - Customer Unclaimed Credit</t>
  </si>
  <si>
    <t>Pension Contribution</t>
  </si>
  <si>
    <t>Other Deferred Credits - SGL Automotive</t>
  </si>
  <si>
    <t>Other Regulatory Liabilities - Unbilled Ammortization</t>
  </si>
  <si>
    <t>Other Regulatory Liabilities - Federal impOR rate change</t>
  </si>
  <si>
    <t>Other Regulatory Liabilities - Protected-Plus EDIT</t>
  </si>
  <si>
    <t>Other Regulatory Liabilities - Protected-Plus EDIT grossup</t>
  </si>
  <si>
    <t>Other Regulatory Liabilities - Unprotected EDIT</t>
  </si>
  <si>
    <t>Other Regulatory Liabilities - Unprotected EDIT grossup</t>
  </si>
  <si>
    <t>Other Regulatory Liabilities - Temp Federal Income Tax Credit</t>
  </si>
  <si>
    <t>Other Regulatory Liabilities - Temp Federal Income Tax Credit grossup</t>
  </si>
  <si>
    <t>Other Regulatory Liabilities - Difference Temp Federal Income Tax Credit</t>
  </si>
  <si>
    <t>Accum DIT - Federal FAS109 grossup</t>
  </si>
  <si>
    <t>Accum DIT - Federal FAS109 adjustment</t>
  </si>
  <si>
    <t>Accum DIT - Federal Utility Plant Deferred, APB11. RB</t>
  </si>
  <si>
    <t>Accum DIT - Federal Oregon Rate Change Def</t>
  </si>
  <si>
    <t>Accum DIT - State FAS109 grossup</t>
  </si>
  <si>
    <t>Accum DIT - State FAS109 adjustment</t>
  </si>
  <si>
    <t>Accum DIT - State Utility Plant Deferred, APB11. RB</t>
  </si>
  <si>
    <t>Accum DIT - State Oregon Rate Change Def</t>
  </si>
  <si>
    <t>Accum DIT - Federal DIT-Tax Reform Plant</t>
  </si>
  <si>
    <t>Accum DIT - Federal Unamortized Loss on Reaquired Debt, RB</t>
  </si>
  <si>
    <t>Accum DIT - Federal Def Tax Liability, NonReg</t>
  </si>
  <si>
    <t>Accum DIT - Federal Def Tax Liability, NC, Reg</t>
  </si>
  <si>
    <t>Accum DIT - State Unamortized Loss on Reaquired Debt, RB</t>
  </si>
  <si>
    <t>Accum DIT - State Def Tax Liability, NonReg</t>
  </si>
  <si>
    <t>Accum DIT - State Def Tax Liability, NC, Reg</t>
  </si>
  <si>
    <t>Other Gas Revenues - Miscelllaneous</t>
  </si>
  <si>
    <t>Gas Billed Revenue - Residential</t>
  </si>
  <si>
    <t>Gas Billed Revenue - Residential Conservation</t>
  </si>
  <si>
    <t>Gas Billed Revenue - Residential CAP</t>
  </si>
  <si>
    <t>Gas Billed Revenue - Industrial</t>
  </si>
  <si>
    <t>Gas Billed Revenue - Industrial Deficiency Billing</t>
  </si>
  <si>
    <t>Gas Billed Revenue - Commercial</t>
  </si>
  <si>
    <t>Gas Billed Revenue - Commercial CAP</t>
  </si>
  <si>
    <t>Gas Billed Revenue - Commercial Deficiency Billing</t>
  </si>
  <si>
    <t>Gas Billed Revenue - Interruptible Industrial</t>
  </si>
  <si>
    <t>Gas Billed Revenue - Residential Decoupling</t>
  </si>
  <si>
    <t>Gas Billed Revenue - Industrial Decoupling</t>
  </si>
  <si>
    <t>Gas Billed Revenue - Industrial Conservation</t>
  </si>
  <si>
    <t>Gas Billed Revenue - Commercial Decoupling</t>
  </si>
  <si>
    <t>Gas Billed Revenue - Commercial Conservation</t>
  </si>
  <si>
    <t>Gas Billed Revenue - Interruptible Commercial</t>
  </si>
  <si>
    <t>Gas Billed Revenue - Interruptible Commercial Deficiency Billing</t>
  </si>
  <si>
    <t>Gas Billed Revenue - Interruptible Commercial Conservation</t>
  </si>
  <si>
    <t>Gas Billed Revenue - Interruptible Commercial Decoupling</t>
  </si>
  <si>
    <t>Gas Billed Revenue - Interruptible Industrial Decoupling</t>
  </si>
  <si>
    <t>Gas Billed Revenue - Interruptible Industrial Conservation</t>
  </si>
  <si>
    <t>Unbilled Gas Revenue - Residential</t>
  </si>
  <si>
    <t>Unbilled Gas Revenue - Commercial</t>
  </si>
  <si>
    <t>Unbilled Gas Revenue - Interruptible Industrial</t>
  </si>
  <si>
    <t>Unbilled Gas Revenue - Interruptible Commercial</t>
  </si>
  <si>
    <t>Other Gas Revenues - 3rd Party Damage</t>
  </si>
  <si>
    <t>Other Gas Revenues - Miscelllaneous Material Sales</t>
  </si>
  <si>
    <t>Other Gas Revenues - Service Line Modifications</t>
  </si>
  <si>
    <t>Misc Gas Service Revenue - Miscellaneous</t>
  </si>
  <si>
    <t>Misc Gas Service Revenue - Service Line Modifications</t>
  </si>
  <si>
    <t>Misc Gas Service Revenue - 3rd Party Damages</t>
  </si>
  <si>
    <t>Misc Gas Service Revenue - Service Line Modification</t>
  </si>
  <si>
    <t>Misc Gas Service Revenue - Miscellaneous Material Sales</t>
  </si>
  <si>
    <t>Gas Transportation Revenues - Large Volume Industrial</t>
  </si>
  <si>
    <t>Gas Transportation Revenues - Electric Generation Industrial</t>
  </si>
  <si>
    <t>Unbilled Gas Transport Revenues - Large Volume Industrial</t>
  </si>
  <si>
    <t>Unbilled Gas Transport Revenues - Electric Generation Industrial</t>
  </si>
  <si>
    <t>Tax Reform</t>
  </si>
  <si>
    <t>Interest and Dividend Income - CIAC Tax grossup</t>
  </si>
  <si>
    <t>Interest and Dividend Income - PGA related</t>
  </si>
  <si>
    <t>Interest and Dividend Income - Short Term Investments</t>
  </si>
  <si>
    <t>Allow Other Funds Used During Construction</t>
  </si>
  <si>
    <t>Cash Discounts</t>
  </si>
  <si>
    <t>Allow Borrowed Funds Used During Construction</t>
  </si>
  <si>
    <t>Tax Reform - Noncore</t>
  </si>
  <si>
    <t>WA2</t>
  </si>
  <si>
    <t>Unbilled Gas Revenue - Residential Conservation</t>
  </si>
  <si>
    <t>Unbilled Gas Revenue - Commercial Conservation</t>
  </si>
  <si>
    <t>2370</t>
  </si>
  <si>
    <t>Interest Accrued - Short-term debt</t>
  </si>
  <si>
    <t>Other Accounts Receivable - Federal Income Tax</t>
  </si>
  <si>
    <t>Other Accounts Receivable - State Income Tax</t>
  </si>
  <si>
    <t>Other Accounts Receivable - Prepaid FIN48 - Current</t>
  </si>
  <si>
    <t>Misc Def Dr - Unbilled Decoupling Amort</t>
  </si>
  <si>
    <t>1111</t>
  </si>
  <si>
    <t>Other Interest Expense - Short-term debt</t>
  </si>
  <si>
    <t>Other Interest Expense - Deferred Compensation</t>
  </si>
  <si>
    <t>011</t>
  </si>
  <si>
    <t>Accrued Tax Interest</t>
  </si>
  <si>
    <t>40</t>
  </si>
  <si>
    <t>41</t>
  </si>
  <si>
    <t>LOC - Commitment Fee</t>
  </si>
  <si>
    <t>01288</t>
  </si>
  <si>
    <t>Other Deferred Credits - Temporary Gas Cst 3-year Ammortization</t>
  </si>
  <si>
    <t>20488</t>
  </si>
  <si>
    <t>@ACCTCatCode02:107</t>
  </si>
  <si>
    <t>@ACCTCatCode02:184</t>
  </si>
  <si>
    <t>001</t>
  </si>
  <si>
    <t>048</t>
  </si>
  <si>
    <t>Interdepartmental Rents - MDU</t>
  </si>
  <si>
    <t>Interdepartmental Rents - IGC</t>
  </si>
  <si>
    <t>0109</t>
  </si>
  <si>
    <t>FAS 158 - MDUR Post-Retirement</t>
  </si>
  <si>
    <t>FAS 158 - MDUR Pension</t>
  </si>
  <si>
    <t>28</t>
  </si>
  <si>
    <t>29</t>
  </si>
  <si>
    <t>Interest Accrued - 3.82% Sr Nt due 6/13/2034</t>
  </si>
  <si>
    <t>Interest Accrued - 4.26% Sr Nt due 6/13/2049</t>
  </si>
  <si>
    <t>27</t>
  </si>
  <si>
    <t>Interest Accrued - 3.62% Sr Nt due 6/13/2029</t>
  </si>
  <si>
    <t>3.62% Snr Nt Due 06/13/2029</t>
  </si>
  <si>
    <t>3.82% Snr Nt Due 06/13/2034</t>
  </si>
  <si>
    <t>4.26% Snr Nt Due 06/13/2049</t>
  </si>
  <si>
    <t>020</t>
  </si>
  <si>
    <t>Gas Plant In Service-Excluding ARO</t>
  </si>
  <si>
    <t>Gas Plant In Service-ARO Only</t>
  </si>
  <si>
    <t>Accum Prov Deprec - Gas Util Excluding ARO</t>
  </si>
  <si>
    <t>Accum Prov Deprec - Gas Util ARO Only</t>
  </si>
  <si>
    <t>Unamort Debt Exp - 3.62% - 2029</t>
  </si>
  <si>
    <t>Unamort Debt Exp - 3.82% - 2034</t>
  </si>
  <si>
    <t>Unamort Debt Exp - 4.26% - 2049</t>
  </si>
  <si>
    <t>Other Regulatory Asset - FAS 158 Pension</t>
  </si>
  <si>
    <t>2049</t>
  </si>
  <si>
    <t>Other Regulatory Asset - FAS 158 Post-Retirment</t>
  </si>
  <si>
    <t>2048</t>
  </si>
  <si>
    <t>Other Regulatory Asset - FAS 158 - MDUR Post-Retirement</t>
  </si>
  <si>
    <t>Plant Materials &amp; Op Supplies - Truck Stock WA</t>
  </si>
  <si>
    <t>Other Taxes Accrued - Dept. of Energy Fee</t>
  </si>
  <si>
    <t>299</t>
  </si>
  <si>
    <t>Taxes Other Than Income - Delaware - MDUR</t>
  </si>
  <si>
    <t>323</t>
  </si>
  <si>
    <t>Accts Pay - Child Support</t>
  </si>
  <si>
    <t>5.21% MTN Due 9/1/2020 - Due within 1 Year</t>
  </si>
  <si>
    <t>2241</t>
  </si>
  <si>
    <t>[01999,20401999]</t>
  </si>
  <si>
    <t>Accrued Provision - Injuries &amp; Damages Current</t>
  </si>
  <si>
    <t>Accrued Provision - Injuries &amp; Damages Non Current</t>
  </si>
  <si>
    <t>02011</t>
  </si>
  <si>
    <t>Core Gas Supply Hedging</t>
  </si>
  <si>
    <t>02010</t>
  </si>
  <si>
    <t>Temporary Cash Investments - Money Center Account - US Bank</t>
  </si>
  <si>
    <t>01289</t>
  </si>
  <si>
    <t>20489</t>
  </si>
  <si>
    <t>Other Regulatory Liabilities - OR Temp Federal Income Tax Credit</t>
  </si>
  <si>
    <t>1084</t>
  </si>
  <si>
    <t>1014</t>
  </si>
  <si>
    <t>2110</t>
  </si>
  <si>
    <t>Money Center Acctount - US Bank</t>
  </si>
  <si>
    <t>Misc Def Dr - Over-Refunded Temp FIT</t>
  </si>
  <si>
    <t>004</t>
  </si>
  <si>
    <t>Interdepartmental Rents - MDUR</t>
  </si>
  <si>
    <t>Accts Pay - InterSource</t>
  </si>
  <si>
    <t>007*</t>
  </si>
  <si>
    <t>FIN 48 - Current</t>
  </si>
  <si>
    <t>2050</t>
  </si>
  <si>
    <t>Other Regulatory Asset - CAT Regulatory Asset</t>
  </si>
  <si>
    <t>102</t>
  </si>
  <si>
    <t>Other Taxes Accrued - FICA - Deferred</t>
  </si>
  <si>
    <t>50</t>
  </si>
  <si>
    <t>Other Taxes Accrued - CAT Fee</t>
  </si>
  <si>
    <t>105</t>
  </si>
  <si>
    <t>Other Taxes Accrued - Medicare</t>
  </si>
  <si>
    <t>Invoice Pending - Goods O</t>
  </si>
  <si>
    <t>Unamort Debt Exp - 3.58% - 2050</t>
  </si>
  <si>
    <t>Unamort Debt Exp - 3.78% - 2060</t>
  </si>
  <si>
    <t>3.58% Snr Nt Due 06/15/2050</t>
  </si>
  <si>
    <t>3.78% Snr Nt Due 06/15/2060</t>
  </si>
  <si>
    <t>Interest Accrued - 3.58% Sr Nt due 6/15/2050</t>
  </si>
  <si>
    <t>Interest Accrued - 3.78% Sr Nt due 6/15/2060</t>
  </si>
  <si>
    <t>July 2020</t>
  </si>
  <si>
    <t>Tax Collection Pay - Employee Medicare W/H</t>
  </si>
  <si>
    <t>August 2020</t>
  </si>
  <si>
    <t>September 2020</t>
  </si>
  <si>
    <t>October 2020</t>
  </si>
  <si>
    <t>32</t>
  </si>
  <si>
    <t>Unamort Debt Exp - 3.34% - 2060</t>
  </si>
  <si>
    <t>3.34% Snr Nt Due 10/30/2060</t>
  </si>
  <si>
    <t>November 2020</t>
  </si>
  <si>
    <t>Unam Loss Reaq Debt - Retired IQN 5.25% (Issued 3.34%)</t>
  </si>
  <si>
    <t>Interest Accrued - 3.34% Sr Nt due 10/30/2060</t>
  </si>
  <si>
    <t>December 2020</t>
  </si>
  <si>
    <t>301</t>
  </si>
  <si>
    <t>Other Taxes Accrued - Worker's Compensation-St</t>
  </si>
  <si>
    <t>2051</t>
  </si>
  <si>
    <t>01291</t>
  </si>
  <si>
    <t>Other Deferred Credits - OR Covid-19 Savings</t>
  </si>
  <si>
    <t>01290</t>
  </si>
  <si>
    <t>Other Deferred Credits - WA Covid-19 Savings</t>
  </si>
  <si>
    <t>Pension and Benefits - SERP Deferred Compensation</t>
  </si>
  <si>
    <t>051</t>
  </si>
  <si>
    <t>052</t>
  </si>
  <si>
    <t>Other Investments - Deferred Compensation Assets</t>
  </si>
  <si>
    <t>Other Investments - Unrealized Gains Deferred Comp</t>
  </si>
  <si>
    <t>Misc Def Dr - MAOP Non-Current 8/18 Amort</t>
  </si>
  <si>
    <t>Misc Def Dr - MAOP Non-Current 3/20 Amort</t>
  </si>
  <si>
    <t>Misc Def Dr - MAOP Non-Current 5/21 Amort</t>
  </si>
  <si>
    <t>1021</t>
  </si>
  <si>
    <t>Other Taxes Accrued - FICA - Deferred-Noncurrent</t>
  </si>
  <si>
    <t>2021</t>
  </si>
  <si>
    <t>January 2021</t>
  </si>
  <si>
    <t>4920</t>
  </si>
  <si>
    <t>Payroll clearing - Business Travel Employer</t>
  </si>
  <si>
    <t>Misc Def Dr - OR CAP Residential Weather Deferral</t>
  </si>
  <si>
    <t>Misc Def Dr - OR CAP Residential Conservation Deferral</t>
  </si>
  <si>
    <t>Misc Def Dr - OR CAP Commercial Weather Deferral</t>
  </si>
  <si>
    <t>Misc Def Dr - OR CAP Commercial Conservation Deferral</t>
  </si>
  <si>
    <t>February 2021</t>
  </si>
  <si>
    <t>1052</t>
  </si>
  <si>
    <t>Plant Held for Futrure Use</t>
  </si>
  <si>
    <t>March 2021</t>
  </si>
  <si>
    <t>April 2021</t>
  </si>
  <si>
    <t>005</t>
  </si>
  <si>
    <t>Accts Pay - Ghostcard Payable Clearing</t>
  </si>
  <si>
    <t>0110</t>
  </si>
  <si>
    <t>Other Deferred Credits - Resers</t>
  </si>
  <si>
    <t>2052</t>
  </si>
  <si>
    <t>Other Regulatory Asset - Big Heart Grant</t>
  </si>
  <si>
    <t>Misc Def Dr - Big Heart Grant</t>
  </si>
  <si>
    <t>May 2021</t>
  </si>
  <si>
    <t>June 2021</t>
  </si>
  <si>
    <t>ID</t>
  </si>
  <si>
    <t>July 2021</t>
  </si>
  <si>
    <t>Other Regulatory Asset - OR Covid-19 Deferred Costs-Current</t>
  </si>
  <si>
    <t>Other Regulatory Asset - OR Covid-19 Deferred Costs-Non-Current</t>
  </si>
  <si>
    <t>2053</t>
  </si>
  <si>
    <t>Misc Def Dr - WA Covid-19 Deferred Costs-Current</t>
  </si>
  <si>
    <t>Misc Def Dr - WA Covid-19 Deferred Costs-Non-Current</t>
  </si>
  <si>
    <t>August 2021</t>
  </si>
  <si>
    <t>Other Deferred Credits - Resers Noncurrent</t>
  </si>
  <si>
    <t>0111</t>
  </si>
  <si>
    <t>Other Deferred Credits - Resers Current</t>
  </si>
  <si>
    <t>Other Taxes Accrued - Idaho Unemployment</t>
  </si>
  <si>
    <t>September 2021</t>
  </si>
  <si>
    <t xml:space="preserve">Other Accounts Receivable - Receivable CC&amp;B </t>
  </si>
  <si>
    <t>041</t>
  </si>
  <si>
    <t>Other Accounts Receivable - IRS Tax Levy</t>
  </si>
  <si>
    <t>October 2021</t>
  </si>
  <si>
    <t>Other Accounts Receivable - US EPA</t>
  </si>
  <si>
    <t>2112</t>
  </si>
  <si>
    <t>Cash - General Account Wells Fargo</t>
  </si>
  <si>
    <t>November 2021</t>
  </si>
  <si>
    <t>Core Market Commodity</t>
  </si>
  <si>
    <t>Core Market Demand</t>
  </si>
  <si>
    <t>Gas Cost Ammortization</t>
  </si>
  <si>
    <t>Gas Cost Ammortization Accrual Unbilled</t>
  </si>
  <si>
    <t>Gas Cost Ammortization- 3 year</t>
  </si>
  <si>
    <t>December 2021</t>
  </si>
  <si>
    <t>WA3</t>
  </si>
  <si>
    <t>Other Taxes Accrued - Washington Cares Tax</t>
  </si>
  <si>
    <t>Prepayments - Other Non-Deductible</t>
  </si>
  <si>
    <t>312</t>
  </si>
  <si>
    <t>Accts Pay - Employee Union Dues</t>
  </si>
  <si>
    <t>January 2020</t>
  </si>
  <si>
    <t>February 2020</t>
  </si>
  <si>
    <t>March 2020</t>
  </si>
  <si>
    <t>April 2020</t>
  </si>
  <si>
    <t>May 2020</t>
  </si>
  <si>
    <t>June 2020</t>
  </si>
  <si>
    <t>Check</t>
  </si>
  <si>
    <t>December 2019</t>
  </si>
  <si>
    <t>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</si>
</sst>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\ &quot;F&quot;_-;\-* #,##0\ &quot;F&quot;_-;_-* &quot;-&quot;\ &quot;F&quot;_-;_-@_-"/>
    <numFmt numFmtId="166" formatCode="&quot;$&quot;###0;[Red]\(&quot;$&quot;###0\)"/>
    <numFmt numFmtId="167" formatCode="&quot;$&quot;#,##0\ ;\(&quot;$&quot;#,##0\)"/>
    <numFmt numFmtId="168" formatCode="mmmm\ d\,\ yyyy"/>
    <numFmt numFmtId="169" formatCode="########\-###\-###"/>
    <numFmt numFmtId="170" formatCode="0.0"/>
    <numFmt numFmtId="171" formatCode="_-* #,##0.000000_-;\-* #,##0.000000_-;_-* &quot;-&quot;??????_-;_-@_-"/>
    <numFmt numFmtId="172" formatCode="#,##0.000;[Red]\-#,##0.000"/>
    <numFmt numFmtId="173" formatCode="General_)"/>
    <numFmt numFmtId="174" formatCode="#,##0.0_);\(#,##0.0\);\-\ ;"/>
    <numFmt numFmtId="175" formatCode="#,##0.0_);\(#,##0.0\)"/>
    <numFmt numFmtId="176" formatCode="#,##0.0000"/>
    <numFmt numFmtId="177" formatCode="mmm\ dd\,\ yyyy"/>
    <numFmt numFmtId="178" formatCode="[$-409]m/d/yy\ h:mm\ AM/PM;@"/>
  </numFmts>
  <fonts count="1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name val="Arial MT"/>
    </font>
    <font>
      <sz val="12"/>
      <color indexed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trike/>
      <sz val="8"/>
      <name val="Arial"/>
      <family val="2"/>
    </font>
    <font>
      <sz val="8"/>
      <color indexed="8"/>
      <name val="Arial"/>
      <family val="2"/>
    </font>
    <font>
      <sz val="8"/>
      <color indexed="12"/>
      <name val="Tms Rmn"/>
    </font>
    <font>
      <b/>
      <sz val="8"/>
      <color indexed="8"/>
      <name val="Arial"/>
      <family val="2"/>
    </font>
    <font>
      <sz val="8"/>
      <name val="Times New Roman"/>
      <family val="1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8"/>
      <color indexed="8"/>
      <name val="Courier New"/>
      <family val="3"/>
    </font>
    <font>
      <sz val="10"/>
      <color indexed="8"/>
      <name val="Helv"/>
    </font>
    <font>
      <b/>
      <sz val="8"/>
      <name val="Times New Roman"/>
      <family val="1"/>
    </font>
    <font>
      <sz val="11"/>
      <color theme="1"/>
      <name val="Arial"/>
      <family val="2"/>
    </font>
    <font>
      <sz val="10"/>
      <name val="Tahoma"/>
      <family val="2"/>
    </font>
    <font>
      <sz val="11"/>
      <color theme="1"/>
      <name val="Times New Roman"/>
      <family val="2"/>
    </font>
    <font>
      <sz val="10"/>
      <name val="Geneva"/>
    </font>
    <font>
      <sz val="12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name val="Tms Rmn"/>
    </font>
    <font>
      <sz val="10"/>
      <name val="Helv"/>
    </font>
    <font>
      <sz val="11"/>
      <name val="Arial"/>
      <family val="2"/>
    </font>
    <font>
      <sz val="10"/>
      <name val="Geneva"/>
      <family val="2"/>
    </font>
    <font>
      <sz val="10"/>
      <name val="Times New Roman"/>
      <family val="1"/>
    </font>
    <font>
      <sz val="10"/>
      <color indexed="24"/>
      <name val="Courier New"/>
      <family val="3"/>
    </font>
    <font>
      <u/>
      <sz val="9.9499999999999993"/>
      <color indexed="8"/>
      <name val="Times New Roman"/>
      <family val="1"/>
    </font>
    <font>
      <sz val="8"/>
      <name val="Helv"/>
    </font>
    <font>
      <sz val="8"/>
      <color indexed="18"/>
      <name val="Times New Roman"/>
      <family val="1"/>
    </font>
    <font>
      <b/>
      <sz val="11"/>
      <color indexed="8"/>
      <name val="Calibri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6"/>
      <name val="Times New Roman"/>
      <family val="1"/>
    </font>
    <font>
      <sz val="18"/>
      <name val="Arial"/>
      <family val="2"/>
    </font>
    <font>
      <i/>
      <sz val="12"/>
      <name val="Arial"/>
      <family val="2"/>
    </font>
    <font>
      <u/>
      <sz val="7.5"/>
      <color theme="0"/>
      <name val="Arial"/>
      <family val="2"/>
    </font>
    <font>
      <u/>
      <sz val="10"/>
      <color theme="0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12"/>
      <color indexed="24"/>
      <name val="Times New Roman"/>
      <family val="1"/>
    </font>
    <font>
      <b/>
      <sz val="15"/>
      <color indexed="62"/>
      <name val="Calibri"/>
      <family val="2"/>
    </font>
    <font>
      <b/>
      <sz val="18"/>
      <name val="Arial"/>
      <family val="2"/>
    </font>
    <font>
      <sz val="10"/>
      <color indexed="24"/>
      <name val="Times New Roman"/>
      <family val="1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b/>
      <i/>
      <sz val="8"/>
      <color indexed="18"/>
      <name val="Helv"/>
    </font>
    <font>
      <sz val="11"/>
      <color indexed="48"/>
      <name val="Calibri"/>
      <family val="2"/>
    </font>
    <font>
      <sz val="10"/>
      <color indexed="12"/>
      <name val="Arial"/>
      <family val="2"/>
    </font>
    <font>
      <sz val="11"/>
      <color indexed="53"/>
      <name val="Calibri"/>
      <family val="2"/>
    </font>
    <font>
      <b/>
      <sz val="8"/>
      <name val="Arial"/>
      <family val="2"/>
    </font>
    <font>
      <sz val="11"/>
      <color indexed="60"/>
      <name val="Calibri"/>
      <family val="2"/>
    </font>
    <font>
      <sz val="11"/>
      <color indexed="8"/>
      <name val="TimesNewRomanPS"/>
    </font>
    <font>
      <sz val="10"/>
      <name val="Courier"/>
      <family val="3"/>
    </font>
    <font>
      <sz val="10"/>
      <color indexed="8"/>
      <name val="MS Sans Serif"/>
      <family val="2"/>
    </font>
    <font>
      <sz val="11"/>
      <name val="Times New Roman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i/>
      <sz val="8"/>
      <name val="Times New Roman"/>
      <family val="1"/>
    </font>
    <font>
      <sz val="10"/>
      <color indexed="11"/>
      <name val="Geneva"/>
    </font>
    <font>
      <sz val="10"/>
      <name val="Book Antiqua"/>
      <family val="1"/>
    </font>
    <font>
      <b/>
      <sz val="12"/>
      <color indexed="8"/>
      <name val="Arial"/>
      <family val="2"/>
    </font>
    <font>
      <sz val="8"/>
      <color indexed="14"/>
      <name val="Helvetica"/>
    </font>
    <font>
      <sz val="8"/>
      <color indexed="14"/>
      <name val="Helvetica"/>
      <family val="2"/>
    </font>
    <font>
      <sz val="8"/>
      <color indexed="12"/>
      <name val="Arial"/>
      <family val="2"/>
    </font>
    <font>
      <b/>
      <sz val="10"/>
      <color indexed="39"/>
      <name val="Arial"/>
      <family val="2"/>
    </font>
    <font>
      <sz val="8"/>
      <color indexed="1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sz val="12"/>
      <name val="Arial MT"/>
    </font>
    <font>
      <b/>
      <sz val="18"/>
      <color indexed="62"/>
      <name val="Cambria"/>
      <family val="2"/>
    </font>
    <font>
      <b/>
      <sz val="10"/>
      <name val="Arial"/>
      <family val="2"/>
    </font>
    <font>
      <b/>
      <sz val="10"/>
      <name val="Helv"/>
    </font>
    <font>
      <b/>
      <sz val="9"/>
      <name val="Arial"/>
      <family val="2"/>
    </font>
    <font>
      <sz val="7"/>
      <name val="Times New Roman"/>
      <family val="1"/>
    </font>
    <font>
      <b/>
      <u/>
      <sz val="9"/>
      <name val="Arial"/>
      <family val="2"/>
    </font>
    <font>
      <sz val="10"/>
      <name val="LinePrinter"/>
    </font>
    <font>
      <sz val="8"/>
      <color indexed="8"/>
      <name val="Wingdings"/>
      <charset val="2"/>
    </font>
    <font>
      <sz val="11"/>
      <color indexed="10"/>
      <name val="Calibri"/>
      <family val="2"/>
    </font>
    <font>
      <sz val="8"/>
      <color indexed="9"/>
      <name val="Arial"/>
      <family val="2"/>
    </font>
    <font>
      <b/>
      <sz val="10"/>
      <color indexed="12"/>
      <name val="Arial"/>
      <family val="2"/>
    </font>
    <font>
      <b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4"/>
      </patternFill>
    </fill>
    <fill>
      <patternFill patternType="solid">
        <fgColor indexed="9"/>
        <bgColor indexed="15"/>
      </patternFill>
    </fill>
    <fill>
      <patternFill patternType="lightGray"/>
    </fill>
    <fill>
      <patternFill patternType="solid">
        <fgColor indexed="6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399">
    <xf numFmtId="0" fontId="0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43" fontId="18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4" fillId="3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4" fillId="3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4" fillId="3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4" fillId="3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4" fillId="4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4" fillId="4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4" fillId="4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4" fillId="3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4" fillId="3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4" fillId="4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4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4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4" fillId="3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4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4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38" borderId="0" applyNumberFormat="0" applyBorder="0" applyAlignment="0" applyProtection="0"/>
    <xf numFmtId="0" fontId="24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4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4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38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38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49" borderId="0" applyNumberFormat="0" applyFill="0" applyBorder="0" applyAlignment="0" applyProtection="0">
      <protection locked="0"/>
    </xf>
    <xf numFmtId="0" fontId="28" fillId="0" borderId="0" applyNumberFormat="0" applyFill="0" applyBorder="0" applyAlignment="0" applyProtection="0"/>
    <xf numFmtId="0" fontId="29" fillId="49" borderId="11" applyNumberFormat="0" applyFill="0" applyBorder="0" applyAlignment="0" applyProtection="0">
      <protection locked="0"/>
    </xf>
    <xf numFmtId="0" fontId="30" fillId="0" borderId="12" applyNumberFormat="0" applyFont="0" applyFill="0" applyAlignment="0" applyProtection="0"/>
    <xf numFmtId="0" fontId="30" fillId="0" borderId="12" applyNumberFormat="0" applyFont="0" applyFill="0" applyAlignment="0" applyProtection="0"/>
    <xf numFmtId="0" fontId="18" fillId="0" borderId="13" applyNumberFormat="0" applyFill="0" applyAlignment="0" applyProtection="0"/>
    <xf numFmtId="0" fontId="18" fillId="0" borderId="13" applyNumberFormat="0" applyFill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2" fillId="39" borderId="15" applyNumberFormat="0" applyAlignment="0" applyProtection="0"/>
    <xf numFmtId="0" fontId="32" fillId="39" borderId="15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2" fillId="39" borderId="15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2" fillId="39" borderId="15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/>
    <xf numFmtId="0" fontId="35" fillId="51" borderId="0">
      <alignment horizontal="left"/>
    </xf>
    <xf numFmtId="0" fontId="29" fillId="51" borderId="0">
      <alignment horizontal="right"/>
    </xf>
    <xf numFmtId="0" fontId="29" fillId="51" borderId="0">
      <alignment horizontal="center"/>
    </xf>
    <xf numFmtId="0" fontId="29" fillId="51" borderId="0">
      <alignment horizontal="right"/>
    </xf>
    <xf numFmtId="0" fontId="36" fillId="51" borderId="0">
      <alignment horizontal="left"/>
    </xf>
    <xf numFmtId="165" fontId="18" fillId="0" borderId="0"/>
    <xf numFmtId="165" fontId="18" fillId="0" borderId="0"/>
    <xf numFmtId="165" fontId="18" fillId="0" borderId="0"/>
    <xf numFmtId="165" fontId="18" fillId="0" borderId="0"/>
    <xf numFmtId="165" fontId="18" fillId="0" borderId="0"/>
    <xf numFmtId="165" fontId="18" fillId="0" borderId="0"/>
    <xf numFmtId="165" fontId="18" fillId="0" borderId="0"/>
    <xf numFmtId="165" fontId="18" fillId="0" borderId="0"/>
    <xf numFmtId="1" fontId="37" fillId="0" borderId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40" fontId="38" fillId="0" borderId="0" applyFont="0" applyFill="0" applyBorder="0" applyAlignment="0" applyProtection="0">
      <alignment horizontal="center"/>
    </xf>
    <xf numFmtId="0" fontId="38" fillId="0" borderId="0" applyFont="0" applyFill="0" applyBorder="0" applyAlignment="0" applyProtection="0">
      <alignment horizontal="center"/>
    </xf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51" fillId="0" borderId="0" applyFont="0" applyFill="0" applyBorder="0" applyAlignment="0" applyProtection="0"/>
    <xf numFmtId="0" fontId="47" fillId="0" borderId="0"/>
    <xf numFmtId="0" fontId="47" fillId="0" borderId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" fontId="51" fillId="0" borderId="0" applyFont="0" applyFill="0" applyBorder="0" applyAlignment="0" applyProtection="0"/>
    <xf numFmtId="3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" fontId="18" fillId="0" borderId="0" applyFont="0" applyFill="0" applyBorder="0" applyAlignment="0" applyProtection="0"/>
    <xf numFmtId="37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7" fontId="18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7" fontId="18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" fontId="51" fillId="0" borderId="0" applyFont="0" applyFill="0" applyBorder="0" applyAlignment="0" applyProtection="0"/>
    <xf numFmtId="0" fontId="47" fillId="0" borderId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8" fontId="30" fillId="0" borderId="0" applyFont="0" applyFill="0" applyBorder="0" applyAlignment="0" applyProtection="0"/>
    <xf numFmtId="8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44" fontId="18" fillId="0" borderId="0" applyFont="0" applyFill="0" applyBorder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8" fontId="49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44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166" fontId="53" fillId="0" borderId="0" applyFont="0" applyFill="0" applyBorder="0" applyProtection="0">
      <alignment horizontal="right"/>
    </xf>
    <xf numFmtId="5" fontId="47" fillId="0" borderId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5" fontId="18" fillId="0" borderId="0" applyFill="0" applyBorder="0" applyAlignment="0" applyProtection="0"/>
    <xf numFmtId="5" fontId="18" fillId="0" borderId="0" applyFill="0" applyBorder="0" applyAlignment="0" applyProtection="0"/>
    <xf numFmtId="0" fontId="18" fillId="0" borderId="0" applyFont="0" applyFill="0" applyBorder="0" applyAlignment="0" applyProtection="0"/>
    <xf numFmtId="7" fontId="53" fillId="0" borderId="0" applyFill="0" applyBorder="0">
      <alignment horizontal="right"/>
    </xf>
    <xf numFmtId="8" fontId="54" fillId="0" borderId="0" applyNumberFormat="0" applyFill="0" applyBorder="0" applyAlignment="0"/>
    <xf numFmtId="0" fontId="51" fillId="0" borderId="0" applyFont="0" applyFill="0" applyBorder="0" applyAlignment="0" applyProtection="0"/>
    <xf numFmtId="0" fontId="47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" fontId="18" fillId="0" borderId="0" applyFont="0" applyFill="0" applyBorder="0" applyAlignment="0" applyProtection="0"/>
    <xf numFmtId="0" fontId="18" fillId="0" borderId="0"/>
    <xf numFmtId="0" fontId="18" fillId="0" borderId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0" fontId="51" fillId="0" borderId="0" applyFont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8" fontId="18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8" fontId="18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8" fontId="18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0" fontId="43" fillId="0" borderId="0" applyFill="0" applyBorder="0" applyAlignment="0" applyProtection="0"/>
    <xf numFmtId="0" fontId="55" fillId="52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Protection="0"/>
    <xf numFmtId="3" fontId="30" fillId="0" borderId="0" applyFill="0" applyBorder="0" applyAlignment="0" applyProtection="0"/>
    <xf numFmtId="3" fontId="30" fillId="0" borderId="0" applyFill="0" applyBorder="0" applyAlignment="0" applyProtection="0"/>
    <xf numFmtId="3" fontId="30" fillId="0" borderId="0" applyProtection="0"/>
    <xf numFmtId="3" fontId="57" fillId="0" borderId="0" applyFill="0" applyBorder="0" applyAlignment="0" applyProtection="0"/>
    <xf numFmtId="3" fontId="57" fillId="0" borderId="0" applyFill="0" applyBorder="0" applyAlignment="0" applyProtection="0"/>
    <xf numFmtId="3" fontId="58" fillId="0" borderId="0" applyProtection="0"/>
    <xf numFmtId="3" fontId="43" fillId="0" borderId="0" applyFill="0" applyBorder="0" applyAlignment="0" applyProtection="0"/>
    <xf numFmtId="3" fontId="43" fillId="0" borderId="0" applyFill="0" applyBorder="0" applyAlignment="0" applyProtection="0"/>
    <xf numFmtId="3" fontId="50" fillId="0" borderId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Protection="0"/>
    <xf numFmtId="3" fontId="33" fillId="0" borderId="0" applyFill="0" applyBorder="0" applyAlignment="0" applyProtection="0"/>
    <xf numFmtId="3" fontId="33" fillId="0" borderId="0" applyFill="0" applyBorder="0" applyAlignment="0" applyProtection="0"/>
    <xf numFmtId="3" fontId="33" fillId="0" borderId="0" applyProtection="0"/>
    <xf numFmtId="3" fontId="60" fillId="0" borderId="0" applyFill="0" applyBorder="0" applyAlignment="0" applyProtection="0"/>
    <xf numFmtId="3" fontId="60" fillId="0" borderId="0" applyFill="0" applyBorder="0" applyAlignment="0" applyProtection="0"/>
    <xf numFmtId="3" fontId="60" fillId="0" borderId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18" fillId="0" borderId="0" applyFill="0" applyBorder="0" applyAlignment="0" applyProtection="0"/>
    <xf numFmtId="2" fontId="18" fillId="0" borderId="0" applyFill="0" applyBorder="0" applyAlignment="0" applyProtection="0"/>
    <xf numFmtId="2" fontId="18" fillId="0" borderId="0" applyFont="0" applyFill="0" applyBorder="0" applyAlignment="0" applyProtection="0"/>
    <xf numFmtId="0" fontId="53" fillId="0" borderId="0" applyFill="0" applyBorder="0">
      <alignment horizontal="right"/>
    </xf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33" fillId="49" borderId="16" applyFont="0" applyBorder="0" applyAlignment="0" applyProtection="0">
      <alignment vertical="top"/>
    </xf>
    <xf numFmtId="0" fontId="33" fillId="49" borderId="16" applyFont="0" applyBorder="0" applyAlignment="0" applyProtection="0">
      <alignment vertical="top"/>
    </xf>
    <xf numFmtId="0" fontId="33" fillId="49" borderId="16" applyFont="0" applyBorder="0" applyAlignment="0" applyProtection="0">
      <alignment vertical="top"/>
    </xf>
    <xf numFmtId="0" fontId="33" fillId="49" borderId="16" applyFont="0" applyBorder="0" applyAlignment="0" applyProtection="0">
      <alignment vertical="top"/>
    </xf>
    <xf numFmtId="0" fontId="63" fillId="0" borderId="0" applyFont="0" applyFill="0" applyBorder="0" applyAlignment="0" applyProtection="0">
      <alignment horizontal="left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4" fillId="5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4" fillId="5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38" fontId="33" fillId="56" borderId="0" applyNumberFormat="0" applyBorder="0" applyAlignment="0" applyProtection="0"/>
    <xf numFmtId="0" fontId="65" fillId="0" borderId="0"/>
    <xf numFmtId="0" fontId="66" fillId="0" borderId="17" applyNumberFormat="0" applyAlignment="0" applyProtection="0">
      <alignment horizontal="left" vertical="center"/>
    </xf>
    <xf numFmtId="0" fontId="66" fillId="0" borderId="18">
      <alignment horizontal="left" vertical="center"/>
    </xf>
    <xf numFmtId="0" fontId="66" fillId="0" borderId="18">
      <alignment horizontal="left" vertical="center"/>
    </xf>
    <xf numFmtId="0" fontId="66" fillId="0" borderId="18">
      <alignment horizontal="left" vertical="center"/>
    </xf>
    <xf numFmtId="0" fontId="66" fillId="0" borderId="18">
      <alignment horizontal="left" vertical="center"/>
    </xf>
    <xf numFmtId="0" fontId="66" fillId="0" borderId="18">
      <alignment horizontal="left" vertical="center"/>
    </xf>
    <xf numFmtId="0" fontId="66" fillId="0" borderId="18">
      <alignment horizontal="left" vertical="center"/>
    </xf>
    <xf numFmtId="0" fontId="66" fillId="0" borderId="18">
      <alignment horizontal="left" vertical="center"/>
    </xf>
    <xf numFmtId="0" fontId="66" fillId="0" borderId="18">
      <alignment horizontal="left" vertical="center"/>
    </xf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7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8" fillId="0" borderId="19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19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8" fillId="0" borderId="19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8" fillId="0" borderId="19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9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0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71" fillId="0" borderId="20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20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1" fillId="0" borderId="20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1" fillId="0" borderId="20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6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2" fillId="0" borderId="21" applyNumberFormat="0" applyFill="0" applyAlignment="0" applyProtection="0"/>
    <xf numFmtId="0" fontId="72" fillId="0" borderId="21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2" fillId="0" borderId="21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2" fillId="0" borderId="21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10" fontId="33" fillId="57" borderId="16" applyNumberFormat="0" applyBorder="0" applyAlignment="0" applyProtection="0"/>
    <xf numFmtId="10" fontId="33" fillId="57" borderId="16" applyNumberFormat="0" applyBorder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5" fillId="0" borderId="0" applyNumberFormat="0" applyFill="0" applyBorder="0" applyAlignment="0">
      <protection locked="0"/>
    </xf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3" fillId="57" borderId="0" applyNumberFormat="0" applyFont="0" applyBorder="0" applyAlignment="0" applyProtection="0">
      <alignment horizontal="center"/>
      <protection locked="0"/>
    </xf>
    <xf numFmtId="0" fontId="33" fillId="57" borderId="0" applyNumberFormat="0" applyFont="0" applyBorder="0" applyAlignment="0" applyProtection="0">
      <alignment horizontal="center"/>
      <protection locked="0"/>
    </xf>
    <xf numFmtId="0" fontId="33" fillId="57" borderId="22" applyNumberFormat="0" applyFont="0" applyAlignment="0" applyProtection="0">
      <alignment horizontal="center"/>
      <protection locked="0"/>
    </xf>
    <xf numFmtId="0" fontId="33" fillId="57" borderId="22" applyNumberFormat="0" applyFont="0" applyAlignment="0" applyProtection="0">
      <alignment horizontal="center"/>
      <protection locked="0"/>
    </xf>
    <xf numFmtId="0" fontId="33" fillId="57" borderId="22" applyNumberFormat="0" applyFont="0" applyAlignment="0" applyProtection="0">
      <alignment horizontal="center"/>
      <protection locked="0"/>
    </xf>
    <xf numFmtId="0" fontId="33" fillId="57" borderId="22" applyNumberFormat="0" applyFont="0" applyAlignment="0" applyProtection="0">
      <alignment horizontal="center"/>
      <protection locked="0"/>
    </xf>
    <xf numFmtId="0" fontId="35" fillId="51" borderId="0">
      <alignment horizontal="left"/>
    </xf>
    <xf numFmtId="0" fontId="35" fillId="51" borderId="0">
      <alignment horizontal="left"/>
    </xf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78" fillId="0" borderId="23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78" fillId="0" borderId="23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22" fillId="58" borderId="0"/>
    <xf numFmtId="169" fontId="18" fillId="0" borderId="0"/>
    <xf numFmtId="170" fontId="79" fillId="0" borderId="0" applyNumberFormat="0" applyFill="0" applyBorder="0" applyAlignment="0" applyProtection="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171" fontId="18" fillId="0" borderId="0" applyFill="0" applyBorder="0" applyProtection="0">
      <alignment horizontal="right"/>
    </xf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0" fillId="47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0" fillId="47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64" fontId="20" fillId="0" borderId="0" applyFont="0" applyAlignment="0" applyProtection="0"/>
    <xf numFmtId="37" fontId="81" fillId="0" borderId="0" applyNumberFormat="0" applyFill="0" applyBorder="0"/>
    <xf numFmtId="0" fontId="33" fillId="0" borderId="24" applyNumberFormat="0" applyBorder="0" applyAlignment="0"/>
    <xf numFmtId="172" fontId="18" fillId="0" borderId="0"/>
    <xf numFmtId="0" fontId="18" fillId="0" borderId="0"/>
    <xf numFmtId="173" fontId="34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37" fontId="82" fillId="0" borderId="0"/>
    <xf numFmtId="0" fontId="18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50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83" fillId="0" borderId="0"/>
    <xf numFmtId="0" fontId="18" fillId="0" borderId="0"/>
    <xf numFmtId="0" fontId="84" fillId="0" borderId="0"/>
    <xf numFmtId="0" fontId="1" fillId="0" borderId="0"/>
    <xf numFmtId="0" fontId="18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84" fillId="0" borderId="0"/>
    <xf numFmtId="0" fontId="45" fillId="0" borderId="0"/>
    <xf numFmtId="0" fontId="41" fillId="0" borderId="0"/>
    <xf numFmtId="0" fontId="4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9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4" fillId="0" borderId="0"/>
    <xf numFmtId="0" fontId="18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39" fontId="47" fillId="0" borderId="0"/>
    <xf numFmtId="0" fontId="1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47" fillId="0" borderId="0"/>
    <xf numFmtId="0" fontId="85" fillId="0" borderId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4" fontId="19" fillId="0" borderId="0" applyFont="0" applyFill="0" applyBorder="0" applyProtection="0"/>
    <xf numFmtId="174" fontId="19" fillId="0" borderId="0" applyFont="0" applyFill="0" applyBorder="0" applyProtection="0"/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74" fontId="19" fillId="0" borderId="0" applyFont="0" applyFill="0" applyBorder="0" applyProtection="0"/>
    <xf numFmtId="174" fontId="19" fillId="0" borderId="0" applyFont="0" applyFill="0" applyBorder="0" applyProtection="0"/>
    <xf numFmtId="174" fontId="19" fillId="0" borderId="0" applyFont="0" applyFill="0" applyBorder="0" applyProtection="0"/>
    <xf numFmtId="174" fontId="19" fillId="0" borderId="0" applyFont="0" applyFill="0" applyBorder="0" applyProtection="0"/>
    <xf numFmtId="174" fontId="19" fillId="0" borderId="0" applyFont="0" applyFill="0" applyBorder="0" applyProtection="0"/>
    <xf numFmtId="174" fontId="19" fillId="0" borderId="0" applyFont="0" applyFill="0" applyBorder="0" applyProtection="0"/>
    <xf numFmtId="0" fontId="3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40" fontId="87" fillId="49" borderId="0">
      <alignment horizontal="right"/>
    </xf>
    <xf numFmtId="40" fontId="88" fillId="49" borderId="0">
      <alignment horizontal="right"/>
    </xf>
    <xf numFmtId="40" fontId="87" fillId="49" borderId="0">
      <alignment horizontal="right"/>
    </xf>
    <xf numFmtId="40" fontId="87" fillId="49" borderId="0">
      <alignment horizontal="right"/>
    </xf>
    <xf numFmtId="0" fontId="89" fillId="49" borderId="0">
      <alignment horizontal="right"/>
    </xf>
    <xf numFmtId="0" fontId="35" fillId="49" borderId="0">
      <alignment horizontal="left"/>
    </xf>
    <xf numFmtId="0" fontId="90" fillId="49" borderId="11"/>
    <xf numFmtId="0" fontId="35" fillId="49" borderId="0">
      <alignment horizontal="left"/>
    </xf>
    <xf numFmtId="0" fontId="90" fillId="0" borderId="0" applyBorder="0">
      <alignment horizontal="centerContinuous"/>
    </xf>
    <xf numFmtId="0" fontId="91" fillId="0" borderId="0" applyBorder="0">
      <alignment horizontal="centerContinuous"/>
    </xf>
    <xf numFmtId="0" fontId="92" fillId="0" borderId="0" applyFill="0" applyBorder="0" applyProtection="0">
      <alignment horizontal="left"/>
    </xf>
    <xf numFmtId="0" fontId="93" fillId="0" borderId="0" applyFill="0" applyBorder="0" applyProtection="0">
      <alignment horizontal="left"/>
    </xf>
    <xf numFmtId="12" fontId="66" fillId="59" borderId="12">
      <alignment horizontal="left"/>
    </xf>
    <xf numFmtId="12" fontId="66" fillId="59" borderId="12">
      <alignment horizontal="left"/>
    </xf>
    <xf numFmtId="0" fontId="18" fillId="0" borderId="0" applyFont="0" applyFill="0" applyBorder="0" applyAlignment="0" applyProtection="0"/>
    <xf numFmtId="0" fontId="47" fillId="0" borderId="0"/>
    <xf numFmtId="0" fontId="47" fillId="0" borderId="0"/>
    <xf numFmtId="0" fontId="18" fillId="0" borderId="0" applyFont="0" applyFill="0" applyBorder="0" applyAlignment="0" applyProtection="0"/>
    <xf numFmtId="0" fontId="94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0" fillId="0" borderId="0" applyFont="0" applyFill="0" applyBorder="0" applyProtection="0">
      <alignment horizontal="right"/>
    </xf>
    <xf numFmtId="0" fontId="30" fillId="0" borderId="0" applyFont="0" applyFill="0" applyBorder="0" applyProtection="0">
      <alignment horizontal="right"/>
    </xf>
    <xf numFmtId="9" fontId="95" fillId="0" borderId="0"/>
    <xf numFmtId="0" fontId="96" fillId="0" borderId="0"/>
    <xf numFmtId="0" fontId="53" fillId="0" borderId="0" applyFill="0" applyBorder="0">
      <alignment horizontal="right"/>
    </xf>
    <xf numFmtId="0" fontId="79" fillId="56" borderId="16" applyNumberFormat="0" applyFont="0" applyAlignment="0" applyProtection="0"/>
    <xf numFmtId="0" fontId="79" fillId="56" borderId="16" applyNumberFormat="0" applyFont="0" applyAlignment="0" applyProtection="0"/>
    <xf numFmtId="0" fontId="33" fillId="56" borderId="0" applyNumberFormat="0" applyFont="0" applyBorder="0" applyAlignment="0" applyProtection="0">
      <alignment horizontal="center"/>
      <protection locked="0"/>
    </xf>
    <xf numFmtId="0" fontId="33" fillId="56" borderId="0" applyNumberFormat="0" applyFont="0" applyBorder="0" applyAlignment="0" applyProtection="0">
      <alignment horizontal="center"/>
      <protection locked="0"/>
    </xf>
    <xf numFmtId="0" fontId="50" fillId="0" borderId="0">
      <alignment vertical="top"/>
    </xf>
    <xf numFmtId="0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0" fontId="35" fillId="51" borderId="0">
      <alignment horizontal="center"/>
    </xf>
    <xf numFmtId="49" fontId="97" fillId="51" borderId="0">
      <alignment horizontal="center"/>
    </xf>
    <xf numFmtId="37" fontId="98" fillId="0" borderId="0" applyNumberFormat="0" applyFill="0" applyBorder="0" applyAlignment="0" applyProtection="0"/>
    <xf numFmtId="37" fontId="99" fillId="0" borderId="0" applyNumberFormat="0" applyFill="0" applyBorder="0" applyAlignment="0" applyProtection="0"/>
    <xf numFmtId="0" fontId="29" fillId="51" borderId="0">
      <alignment horizontal="center"/>
    </xf>
    <xf numFmtId="0" fontId="29" fillId="51" borderId="0">
      <alignment horizontal="centerContinuous"/>
    </xf>
    <xf numFmtId="0" fontId="27" fillId="51" borderId="0">
      <alignment horizontal="left"/>
    </xf>
    <xf numFmtId="49" fontId="27" fillId="51" borderId="0">
      <alignment horizontal="center"/>
    </xf>
    <xf numFmtId="0" fontId="35" fillId="51" borderId="0">
      <alignment horizontal="left"/>
    </xf>
    <xf numFmtId="49" fontId="27" fillId="51" borderId="0">
      <alignment horizontal="left"/>
    </xf>
    <xf numFmtId="0" fontId="35" fillId="51" borderId="0">
      <alignment horizontal="centerContinuous"/>
    </xf>
    <xf numFmtId="0" fontId="35" fillId="51" borderId="0">
      <alignment horizontal="right"/>
    </xf>
    <xf numFmtId="49" fontId="35" fillId="51" borderId="0">
      <alignment horizontal="left"/>
    </xf>
    <xf numFmtId="0" fontId="29" fillId="51" borderId="0">
      <alignment horizontal="right"/>
    </xf>
    <xf numFmtId="0" fontId="27" fillId="60" borderId="0">
      <alignment horizontal="center"/>
    </xf>
    <xf numFmtId="0" fontId="100" fillId="60" borderId="0">
      <alignment horizontal="center"/>
    </xf>
    <xf numFmtId="4" fontId="35" fillId="61" borderId="27" applyNumberFormat="0" applyProtection="0">
      <alignment vertical="center"/>
    </xf>
    <xf numFmtId="4" fontId="35" fillId="61" borderId="27" applyNumberFormat="0" applyProtection="0">
      <alignment vertical="center"/>
    </xf>
    <xf numFmtId="4" fontId="35" fillId="61" borderId="27" applyNumberFormat="0" applyProtection="0">
      <alignment vertical="center"/>
    </xf>
    <xf numFmtId="4" fontId="35" fillId="61" borderId="27" applyNumberFormat="0" applyProtection="0">
      <alignment vertical="center"/>
    </xf>
    <xf numFmtId="4" fontId="35" fillId="61" borderId="27" applyNumberFormat="0" applyProtection="0">
      <alignment vertical="center"/>
    </xf>
    <xf numFmtId="4" fontId="35" fillId="61" borderId="27" applyNumberFormat="0" applyProtection="0">
      <alignment vertical="center"/>
    </xf>
    <xf numFmtId="4" fontId="35" fillId="61" borderId="27" applyNumberFormat="0" applyProtection="0">
      <alignment vertical="center"/>
    </xf>
    <xf numFmtId="4" fontId="35" fillId="61" borderId="27" applyNumberFormat="0" applyProtection="0">
      <alignment vertical="center"/>
    </xf>
    <xf numFmtId="4" fontId="35" fillId="61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vertical="center"/>
    </xf>
    <xf numFmtId="4" fontId="35" fillId="62" borderId="27" applyNumberFormat="0" applyProtection="0">
      <alignment vertical="center"/>
    </xf>
    <xf numFmtId="4" fontId="35" fillId="62" borderId="27" applyNumberFormat="0" applyProtection="0">
      <alignment vertical="center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0" fontId="35" fillId="62" borderId="27" applyNumberFormat="0" applyProtection="0">
      <alignment horizontal="left" vertical="top" indent="1"/>
    </xf>
    <xf numFmtId="0" fontId="35" fillId="62" borderId="27" applyNumberFormat="0" applyProtection="0">
      <alignment horizontal="left" vertical="top" indent="1"/>
    </xf>
    <xf numFmtId="0" fontId="35" fillId="62" borderId="27" applyNumberFormat="0" applyProtection="0">
      <alignment horizontal="left" vertical="top" indent="1"/>
    </xf>
    <xf numFmtId="0" fontId="35" fillId="62" borderId="27" applyNumberFormat="0" applyProtection="0">
      <alignment horizontal="left" vertical="top" indent="1"/>
    </xf>
    <xf numFmtId="0" fontId="35" fillId="62" borderId="27" applyNumberFormat="0" applyProtection="0">
      <alignment horizontal="left" vertical="top" indent="1"/>
    </xf>
    <xf numFmtId="0" fontId="35" fillId="62" borderId="27" applyNumberFormat="0" applyProtection="0">
      <alignment horizontal="left" vertical="top" indent="1"/>
    </xf>
    <xf numFmtId="0" fontId="35" fillId="62" borderId="27" applyNumberFormat="0" applyProtection="0">
      <alignment horizontal="left" vertical="top" indent="1"/>
    </xf>
    <xf numFmtId="0" fontId="35" fillId="62" borderId="27" applyNumberFormat="0" applyProtection="0">
      <alignment horizontal="left" vertical="top" indent="1"/>
    </xf>
    <xf numFmtId="0" fontId="35" fillId="62" borderId="27" applyNumberFormat="0" applyProtection="0">
      <alignment horizontal="left" vertical="top" indent="1"/>
    </xf>
    <xf numFmtId="4" fontId="35" fillId="63" borderId="0" applyNumberFormat="0" applyProtection="0">
      <alignment horizontal="left" vertical="center" indent="1"/>
    </xf>
    <xf numFmtId="4" fontId="35" fillId="63" borderId="27" applyNumberFormat="0" applyProtection="0"/>
    <xf numFmtId="4" fontId="35" fillId="63" borderId="28" applyNumberFormat="0" applyProtection="0">
      <alignment vertical="center"/>
    </xf>
    <xf numFmtId="4" fontId="35" fillId="63" borderId="28" applyNumberFormat="0" applyProtection="0">
      <alignment vertical="center"/>
    </xf>
    <xf numFmtId="4" fontId="35" fillId="63" borderId="28" applyNumberFormat="0" applyProtection="0">
      <alignment vertical="center"/>
    </xf>
    <xf numFmtId="4" fontId="35" fillId="63" borderId="27" applyNumberFormat="0" applyProtection="0"/>
    <xf numFmtId="4" fontId="35" fillId="63" borderId="27" applyNumberFormat="0" applyProtection="0"/>
    <xf numFmtId="4" fontId="35" fillId="63" borderId="0" applyNumberFormat="0" applyProtection="0">
      <alignment horizontal="left" vertical="center" indent="1"/>
    </xf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8" applyNumberFormat="0" applyProtection="0">
      <alignment vertical="center"/>
    </xf>
    <xf numFmtId="4" fontId="35" fillId="63" borderId="28" applyNumberFormat="0" applyProtection="0">
      <alignment vertical="center"/>
    </xf>
    <xf numFmtId="4" fontId="35" fillId="63" borderId="28" applyNumberFormat="0" applyProtection="0">
      <alignment vertical="center"/>
    </xf>
    <xf numFmtId="4" fontId="35" fillId="63" borderId="28" applyNumberFormat="0" applyProtection="0">
      <alignment vertical="center"/>
    </xf>
    <xf numFmtId="4" fontId="35" fillId="63" borderId="28" applyNumberFormat="0" applyProtection="0">
      <alignment vertical="center"/>
    </xf>
    <xf numFmtId="4" fontId="35" fillId="63" borderId="28" applyNumberFormat="0" applyProtection="0">
      <alignment vertical="center"/>
    </xf>
    <xf numFmtId="4" fontId="35" fillId="63" borderId="28" applyNumberFormat="0" applyProtection="0">
      <alignment vertical="center"/>
    </xf>
    <xf numFmtId="4" fontId="35" fillId="63" borderId="27" applyNumberFormat="0" applyProtection="0"/>
    <xf numFmtId="4" fontId="87" fillId="64" borderId="27" applyNumberFormat="0" applyProtection="0">
      <alignment horizontal="right" vertical="center"/>
    </xf>
    <xf numFmtId="4" fontId="87" fillId="64" borderId="27" applyNumberFormat="0" applyProtection="0">
      <alignment horizontal="right" vertical="center"/>
    </xf>
    <xf numFmtId="4" fontId="87" fillId="64" borderId="27" applyNumberFormat="0" applyProtection="0">
      <alignment horizontal="right" vertical="center"/>
    </xf>
    <xf numFmtId="4" fontId="87" fillId="64" borderId="27" applyNumberFormat="0" applyProtection="0">
      <alignment horizontal="right" vertical="center"/>
    </xf>
    <xf numFmtId="4" fontId="87" fillId="64" borderId="27" applyNumberFormat="0" applyProtection="0">
      <alignment horizontal="right" vertical="center"/>
    </xf>
    <xf numFmtId="4" fontId="87" fillId="64" borderId="27" applyNumberFormat="0" applyProtection="0">
      <alignment horizontal="right" vertical="center"/>
    </xf>
    <xf numFmtId="4" fontId="87" fillId="64" borderId="27" applyNumberFormat="0" applyProtection="0">
      <alignment horizontal="right" vertical="center"/>
    </xf>
    <xf numFmtId="4" fontId="87" fillId="64" borderId="27" applyNumberFormat="0" applyProtection="0">
      <alignment horizontal="right" vertical="center"/>
    </xf>
    <xf numFmtId="4" fontId="87" fillId="64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35" fillId="73" borderId="29" applyNumberFormat="0" applyProtection="0">
      <alignment horizontal="left" vertical="center" indent="1"/>
    </xf>
    <xf numFmtId="4" fontId="87" fillId="74" borderId="0" applyNumberFormat="0" applyProtection="0">
      <alignment horizontal="left" indent="1"/>
    </xf>
    <xf numFmtId="4" fontId="87" fillId="74" borderId="0" applyNumberFormat="0" applyProtection="0">
      <alignment horizontal="left" indent="1"/>
    </xf>
    <xf numFmtId="4" fontId="87" fillId="74" borderId="0" applyNumberFormat="0" applyProtection="0">
      <alignment horizontal="left" indent="1"/>
    </xf>
    <xf numFmtId="4" fontId="87" fillId="74" borderId="0" applyNumberFormat="0" applyProtection="0">
      <alignment horizontal="left" indent="1"/>
    </xf>
    <xf numFmtId="4" fontId="87" fillId="74" borderId="0" applyNumberFormat="0" applyProtection="0">
      <alignment horizontal="left" indent="1"/>
    </xf>
    <xf numFmtId="4" fontId="87" fillId="74" borderId="0" applyNumberFormat="0" applyProtection="0">
      <alignment horizontal="left" indent="1"/>
    </xf>
    <xf numFmtId="4" fontId="87" fillId="74" borderId="0" applyNumberFormat="0" applyProtection="0">
      <alignment horizontal="left" vertical="center" indent="1"/>
    </xf>
    <xf numFmtId="4" fontId="87" fillId="74" borderId="0" applyNumberFormat="0" applyProtection="0">
      <alignment horizontal="left" indent="1"/>
    </xf>
    <xf numFmtId="4" fontId="87" fillId="74" borderId="0" applyNumberFormat="0" applyProtection="0">
      <alignment horizontal="left" indent="1"/>
    </xf>
    <xf numFmtId="4" fontId="97" fillId="75" borderId="0" applyNumberFormat="0" applyProtection="0">
      <alignment horizontal="left" vertical="center" indent="1"/>
    </xf>
    <xf numFmtId="4" fontId="97" fillId="75" borderId="0" applyNumberFormat="0" applyProtection="0">
      <alignment horizontal="left" vertical="center" indent="1"/>
    </xf>
    <xf numFmtId="4" fontId="97" fillId="76" borderId="0" applyNumberFormat="0" applyProtection="0">
      <alignment horizontal="left" vertical="center" indent="1"/>
    </xf>
    <xf numFmtId="4" fontId="97" fillId="75" borderId="0" applyNumberFormat="0" applyProtection="0">
      <alignment horizontal="left" vertical="center" indent="1"/>
    </xf>
    <xf numFmtId="4" fontId="97" fillId="76" borderId="0" applyNumberFormat="0" applyProtection="0">
      <alignment horizontal="left" vertical="center" indent="1"/>
    </xf>
    <xf numFmtId="4" fontId="97" fillId="75" borderId="0" applyNumberFormat="0" applyProtection="0">
      <alignment horizontal="left" vertical="center" indent="1"/>
    </xf>
    <xf numFmtId="4" fontId="97" fillId="75" borderId="0" applyNumberFormat="0" applyProtection="0">
      <alignment horizontal="left" vertical="center" indent="1"/>
    </xf>
    <xf numFmtId="4" fontId="87" fillId="77" borderId="27" applyNumberFormat="0" applyProtection="0">
      <alignment horizontal="right" vertical="center"/>
    </xf>
    <xf numFmtId="4" fontId="87" fillId="77" borderId="27" applyNumberFormat="0" applyProtection="0">
      <alignment horizontal="right" vertical="center"/>
    </xf>
    <xf numFmtId="4" fontId="87" fillId="77" borderId="27" applyNumberFormat="0" applyProtection="0">
      <alignment horizontal="right" vertical="center"/>
    </xf>
    <xf numFmtId="4" fontId="87" fillId="77" borderId="27" applyNumberFormat="0" applyProtection="0">
      <alignment horizontal="right" vertical="center"/>
    </xf>
    <xf numFmtId="4" fontId="87" fillId="77" borderId="27" applyNumberFormat="0" applyProtection="0">
      <alignment horizontal="right" vertical="center"/>
    </xf>
    <xf numFmtId="4" fontId="87" fillId="77" borderId="27" applyNumberFormat="0" applyProtection="0">
      <alignment horizontal="right" vertical="center"/>
    </xf>
    <xf numFmtId="4" fontId="87" fillId="77" borderId="27" applyNumberFormat="0" applyProtection="0">
      <alignment horizontal="right" vertical="center"/>
    </xf>
    <xf numFmtId="4" fontId="87" fillId="77" borderId="27" applyNumberFormat="0" applyProtection="0">
      <alignment horizontal="right" vertical="center"/>
    </xf>
    <xf numFmtId="4" fontId="87" fillId="77" borderId="27" applyNumberFormat="0" applyProtection="0">
      <alignment horizontal="right" vertical="center"/>
    </xf>
    <xf numFmtId="4" fontId="102" fillId="78" borderId="0" applyNumberFormat="0" applyProtection="0">
      <alignment horizontal="left" indent="1"/>
    </xf>
    <xf numFmtId="4" fontId="102" fillId="78" borderId="0" applyNumberFormat="0" applyProtection="0">
      <alignment horizontal="left" indent="1"/>
    </xf>
    <xf numFmtId="4" fontId="87" fillId="74" borderId="0" applyNumberFormat="0" applyProtection="0">
      <alignment horizontal="left" vertical="center" indent="1"/>
    </xf>
    <xf numFmtId="4" fontId="102" fillId="78" borderId="0" applyNumberFormat="0" applyProtection="0">
      <alignment horizontal="left" indent="1"/>
    </xf>
    <xf numFmtId="4" fontId="102" fillId="78" borderId="0" applyNumberFormat="0" applyProtection="0">
      <alignment horizontal="left" indent="1"/>
    </xf>
    <xf numFmtId="4" fontId="87" fillId="74" borderId="0" applyNumberFormat="0" applyProtection="0">
      <alignment horizontal="left" vertical="center" indent="1"/>
    </xf>
    <xf numFmtId="4" fontId="102" fillId="78" borderId="0" applyNumberFormat="0" applyProtection="0">
      <alignment horizontal="left" indent="1"/>
    </xf>
    <xf numFmtId="4" fontId="102" fillId="78" borderId="0" applyNumberFormat="0" applyProtection="0">
      <alignment horizontal="left" indent="1"/>
    </xf>
    <xf numFmtId="4" fontId="102" fillId="78" borderId="0" applyNumberFormat="0" applyProtection="0">
      <alignment horizontal="left" indent="1"/>
    </xf>
    <xf numFmtId="4" fontId="102" fillId="78" borderId="0" applyNumberFormat="0" applyProtection="0">
      <alignment horizontal="left" indent="1"/>
    </xf>
    <xf numFmtId="4" fontId="103" fillId="0" borderId="0" applyNumberFormat="0" applyProtection="0">
      <alignment horizontal="left" vertical="center" indent="1"/>
    </xf>
    <xf numFmtId="4" fontId="102" fillId="78" borderId="0" applyNumberFormat="0" applyProtection="0">
      <alignment horizontal="left" indent="1"/>
    </xf>
    <xf numFmtId="4" fontId="102" fillId="78" borderId="0" applyNumberFormat="0" applyProtection="0">
      <alignment horizontal="left" indent="1"/>
    </xf>
    <xf numFmtId="4" fontId="29" fillId="79" borderId="0" applyNumberFormat="0" applyProtection="0"/>
    <xf numFmtId="4" fontId="29" fillId="79" borderId="0" applyNumberFormat="0" applyProtection="0"/>
    <xf numFmtId="4" fontId="87" fillId="77" borderId="0" applyNumberFormat="0" applyProtection="0">
      <alignment horizontal="left" vertical="center" indent="1"/>
    </xf>
    <xf numFmtId="4" fontId="29" fillId="79" borderId="0" applyNumberFormat="0" applyProtection="0"/>
    <xf numFmtId="4" fontId="87" fillId="77" borderId="0" applyNumberFormat="0" applyProtection="0">
      <alignment horizontal="left" vertical="center" indent="1"/>
    </xf>
    <xf numFmtId="4" fontId="29" fillId="79" borderId="0" applyNumberFormat="0" applyProtection="0"/>
    <xf numFmtId="4" fontId="29" fillId="79" borderId="0" applyNumberFormat="0" applyProtection="0"/>
    <xf numFmtId="4" fontId="29" fillId="79" borderId="0" applyNumberFormat="0" applyProtection="0"/>
    <xf numFmtId="4" fontId="29" fillId="79" borderId="0" applyNumberFormat="0" applyProtection="0"/>
    <xf numFmtId="4" fontId="29" fillId="0" borderId="0" applyNumberFormat="0" applyProtection="0">
      <alignment horizontal="left" vertical="center" indent="1"/>
    </xf>
    <xf numFmtId="4" fontId="29" fillId="79" borderId="0" applyNumberFormat="0" applyProtection="0"/>
    <xf numFmtId="4" fontId="29" fillId="79" borderId="0" applyNumberFormat="0" applyProtection="0"/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1" borderId="16" applyNumberFormat="0">
      <protection locked="0"/>
    </xf>
    <xf numFmtId="0" fontId="18" fillId="51" borderId="16" applyNumberFormat="0">
      <protection locked="0"/>
    </xf>
    <xf numFmtId="0" fontId="18" fillId="51" borderId="16" applyNumberFormat="0">
      <protection locked="0"/>
    </xf>
    <xf numFmtId="0" fontId="18" fillId="51" borderId="16" applyNumberFormat="0">
      <protection locked="0"/>
    </xf>
    <xf numFmtId="0" fontId="18" fillId="51" borderId="16" applyNumberFormat="0">
      <protection locked="0"/>
    </xf>
    <xf numFmtId="0" fontId="18" fillId="51" borderId="16" applyNumberFormat="0">
      <protection locked="0"/>
    </xf>
    <xf numFmtId="4" fontId="87" fillId="57" borderId="27" applyNumberFormat="0" applyProtection="0">
      <alignment vertical="center"/>
    </xf>
    <xf numFmtId="4" fontId="87" fillId="57" borderId="27" applyNumberFormat="0" applyProtection="0">
      <alignment vertical="center"/>
    </xf>
    <xf numFmtId="4" fontId="87" fillId="57" borderId="27" applyNumberFormat="0" applyProtection="0">
      <alignment vertical="center"/>
    </xf>
    <xf numFmtId="4" fontId="87" fillId="57" borderId="27" applyNumberFormat="0" applyProtection="0">
      <alignment vertical="center"/>
    </xf>
    <xf numFmtId="4" fontId="87" fillId="57" borderId="27" applyNumberFormat="0" applyProtection="0">
      <alignment vertical="center"/>
    </xf>
    <xf numFmtId="4" fontId="87" fillId="57" borderId="27" applyNumberFormat="0" applyProtection="0">
      <alignment vertical="center"/>
    </xf>
    <xf numFmtId="4" fontId="87" fillId="57" borderId="27" applyNumberFormat="0" applyProtection="0">
      <alignment vertical="center"/>
    </xf>
    <xf numFmtId="4" fontId="87" fillId="57" borderId="27" applyNumberFormat="0" applyProtection="0">
      <alignment vertical="center"/>
    </xf>
    <xf numFmtId="4" fontId="87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87" fillId="57" borderId="27" applyNumberFormat="0" applyProtection="0">
      <alignment horizontal="left" vertical="center" indent="1"/>
    </xf>
    <xf numFmtId="4" fontId="87" fillId="57" borderId="27" applyNumberFormat="0" applyProtection="0">
      <alignment horizontal="left" vertical="center" indent="1"/>
    </xf>
    <xf numFmtId="4" fontId="87" fillId="57" borderId="27" applyNumberFormat="0" applyProtection="0">
      <alignment horizontal="left" vertical="center" indent="1"/>
    </xf>
    <xf numFmtId="4" fontId="87" fillId="57" borderId="27" applyNumberFormat="0" applyProtection="0">
      <alignment horizontal="left" vertical="center" indent="1"/>
    </xf>
    <xf numFmtId="4" fontId="87" fillId="57" borderId="27" applyNumberFormat="0" applyProtection="0">
      <alignment horizontal="left" vertical="center" indent="1"/>
    </xf>
    <xf numFmtId="4" fontId="87" fillId="57" borderId="27" applyNumberFormat="0" applyProtection="0">
      <alignment horizontal="left" vertical="center" indent="1"/>
    </xf>
    <xf numFmtId="4" fontId="87" fillId="57" borderId="27" applyNumberFormat="0" applyProtection="0">
      <alignment horizontal="left" vertical="center" indent="1"/>
    </xf>
    <xf numFmtId="4" fontId="87" fillId="57" borderId="27" applyNumberFormat="0" applyProtection="0">
      <alignment horizontal="left" vertical="center" indent="1"/>
    </xf>
    <xf numFmtId="4" fontId="87" fillId="57" borderId="27" applyNumberFormat="0" applyProtection="0">
      <alignment horizontal="left" vertical="center" indent="1"/>
    </xf>
    <xf numFmtId="0" fontId="87" fillId="57" borderId="27" applyNumberFormat="0" applyProtection="0">
      <alignment horizontal="left" vertical="top" indent="1"/>
    </xf>
    <xf numFmtId="0" fontId="87" fillId="57" borderId="27" applyNumberFormat="0" applyProtection="0">
      <alignment horizontal="left" vertical="top" indent="1"/>
    </xf>
    <xf numFmtId="0" fontId="87" fillId="57" borderId="27" applyNumberFormat="0" applyProtection="0">
      <alignment horizontal="left" vertical="top" indent="1"/>
    </xf>
    <xf numFmtId="0" fontId="87" fillId="57" borderId="27" applyNumberFormat="0" applyProtection="0">
      <alignment horizontal="left" vertical="top" indent="1"/>
    </xf>
    <xf numFmtId="0" fontId="87" fillId="57" borderId="27" applyNumberFormat="0" applyProtection="0">
      <alignment horizontal="left" vertical="top" indent="1"/>
    </xf>
    <xf numFmtId="0" fontId="87" fillId="57" borderId="27" applyNumberFormat="0" applyProtection="0">
      <alignment horizontal="left" vertical="top" indent="1"/>
    </xf>
    <xf numFmtId="0" fontId="87" fillId="57" borderId="27" applyNumberFormat="0" applyProtection="0">
      <alignment horizontal="left" vertical="top" indent="1"/>
    </xf>
    <xf numFmtId="0" fontId="87" fillId="57" borderId="27" applyNumberFormat="0" applyProtection="0">
      <alignment horizontal="left" vertical="top" indent="1"/>
    </xf>
    <xf numFmtId="0" fontId="87" fillId="57" borderId="27" applyNumberFormat="0" applyProtection="0">
      <alignment horizontal="left" vertical="top" indent="1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49" borderId="30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49" borderId="27" applyNumberFormat="0" applyProtection="0">
      <alignment horizontal="left" vertical="center" indent="1"/>
    </xf>
    <xf numFmtId="4" fontId="87" fillId="49" borderId="27" applyNumberFormat="0" applyProtection="0">
      <alignment horizontal="left" vertical="center" indent="1"/>
    </xf>
    <xf numFmtId="4" fontId="87" fillId="49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77" borderId="27" applyNumberFormat="0" applyProtection="0">
      <alignment horizontal="left" vertical="center" indent="1"/>
    </xf>
    <xf numFmtId="4" fontId="87" fillId="77" borderId="27" applyNumberFormat="0" applyProtection="0">
      <alignment horizontal="left" vertical="center" indent="1"/>
    </xf>
    <xf numFmtId="4" fontId="87" fillId="77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center" vertical="top"/>
    </xf>
    <xf numFmtId="0" fontId="87" fillId="63" borderId="27" applyNumberFormat="0" applyProtection="0">
      <alignment horizontal="center" vertical="top"/>
    </xf>
    <xf numFmtId="0" fontId="87" fillId="63" borderId="27" applyNumberFormat="0" applyProtection="0">
      <alignment horizontal="center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4" fontId="69" fillId="0" borderId="0" applyNumberFormat="0" applyProtection="0">
      <alignment horizontal="left" vertical="center"/>
    </xf>
    <xf numFmtId="4" fontId="105" fillId="82" borderId="0" applyNumberFormat="0" applyProtection="0">
      <alignment horizontal="left"/>
    </xf>
    <xf numFmtId="4" fontId="105" fillId="82" borderId="0" applyNumberFormat="0" applyProtection="0">
      <alignment horizontal="left"/>
    </xf>
    <xf numFmtId="4" fontId="105" fillId="82" borderId="0" applyNumberFormat="0" applyProtection="0">
      <alignment horizontal="left"/>
    </xf>
    <xf numFmtId="4" fontId="105" fillId="82" borderId="0" applyNumberFormat="0" applyProtection="0">
      <alignment horizontal="left"/>
    </xf>
    <xf numFmtId="4" fontId="105" fillId="82" borderId="0" applyNumberFormat="0" applyProtection="0">
      <alignment horizontal="left"/>
    </xf>
    <xf numFmtId="4" fontId="105" fillId="82" borderId="0" applyNumberFormat="0" applyProtection="0">
      <alignment horizontal="left"/>
    </xf>
    <xf numFmtId="4" fontId="69" fillId="0" borderId="0" applyNumberFormat="0" applyProtection="0">
      <alignment horizontal="left" vertical="center"/>
    </xf>
    <xf numFmtId="4" fontId="105" fillId="82" borderId="0" applyNumberFormat="0" applyProtection="0">
      <alignment horizontal="left"/>
    </xf>
    <xf numFmtId="4" fontId="106" fillId="74" borderId="27" applyNumberFormat="0" applyProtection="0">
      <alignment horizontal="right" vertical="center"/>
    </xf>
    <xf numFmtId="4" fontId="106" fillId="74" borderId="27" applyNumberFormat="0" applyProtection="0">
      <alignment horizontal="right" vertical="center"/>
    </xf>
    <xf numFmtId="4" fontId="106" fillId="74" borderId="27" applyNumberFormat="0" applyProtection="0">
      <alignment horizontal="right" vertical="center"/>
    </xf>
    <xf numFmtId="4" fontId="106" fillId="74" borderId="27" applyNumberFormat="0" applyProtection="0">
      <alignment horizontal="right" vertical="center"/>
    </xf>
    <xf numFmtId="4" fontId="106" fillId="74" borderId="27" applyNumberFormat="0" applyProtection="0">
      <alignment horizontal="right" vertical="center"/>
    </xf>
    <xf numFmtId="4" fontId="106" fillId="74" borderId="27" applyNumberFormat="0" applyProtection="0">
      <alignment horizontal="right" vertical="center"/>
    </xf>
    <xf numFmtId="4" fontId="106" fillId="74" borderId="27" applyNumberFormat="0" applyProtection="0">
      <alignment horizontal="right" vertical="center"/>
    </xf>
    <xf numFmtId="4" fontId="106" fillId="74" borderId="27" applyNumberFormat="0" applyProtection="0">
      <alignment horizontal="right" vertical="center"/>
    </xf>
    <xf numFmtId="4" fontId="106" fillId="74" borderId="27" applyNumberFormat="0" applyProtection="0">
      <alignment horizontal="right" vertical="center"/>
    </xf>
    <xf numFmtId="37" fontId="107" fillId="83" borderId="0" applyNumberFormat="0" applyFont="0" applyBorder="0" applyAlignment="0" applyProtection="0"/>
    <xf numFmtId="0" fontId="50" fillId="84" borderId="0" applyNumberFormat="0" applyFont="0" applyBorder="0" applyAlignment="0" applyProtection="0"/>
    <xf numFmtId="0" fontId="108" fillId="0" borderId="0" applyNumberFormat="0" applyFill="0" applyBorder="0" applyAlignment="0" applyProtection="0"/>
    <xf numFmtId="176" fontId="18" fillId="0" borderId="31">
      <alignment horizontal="justify" vertical="top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87" fillId="0" borderId="0">
      <alignment vertical="top"/>
    </xf>
    <xf numFmtId="177" fontId="18" fillId="0" borderId="0" applyFill="0" applyBorder="0" applyAlignment="0" applyProtection="0">
      <alignment wrapText="1"/>
    </xf>
    <xf numFmtId="0" fontId="109" fillId="0" borderId="0" applyNumberFormat="0" applyFill="0" applyBorder="0">
      <alignment horizontal="center" wrapText="1"/>
    </xf>
    <xf numFmtId="0" fontId="109" fillId="0" borderId="0" applyNumberFormat="0" applyFill="0" applyBorder="0">
      <alignment horizontal="center" wrapText="1"/>
    </xf>
    <xf numFmtId="0" fontId="79" fillId="56" borderId="0" applyNumberFormat="0" applyFont="0" applyBorder="0" applyAlignment="0" applyProtection="0"/>
    <xf numFmtId="173" fontId="110" fillId="0" borderId="0" applyNumberFormat="0" applyFill="0" applyBorder="0" applyAlignment="0">
      <alignment horizontal="left"/>
    </xf>
    <xf numFmtId="0" fontId="111" fillId="0" borderId="0" applyFill="0" applyBorder="0" applyProtection="0">
      <alignment horizontal="center" vertical="center"/>
    </xf>
    <xf numFmtId="0" fontId="111" fillId="0" borderId="0" applyFill="0" applyBorder="0" applyProtection="0"/>
    <xf numFmtId="0" fontId="109" fillId="0" borderId="0" applyFill="0" applyBorder="0" applyProtection="0">
      <alignment horizontal="left"/>
    </xf>
    <xf numFmtId="0" fontId="112" fillId="0" borderId="0" applyFill="0" applyBorder="0" applyProtection="0">
      <alignment horizontal="left" vertical="top"/>
    </xf>
    <xf numFmtId="0" fontId="27" fillId="49" borderId="10" applyNumberFormat="0" applyFont="0" applyFill="0" applyAlignment="0" applyProtection="0">
      <protection locked="0"/>
    </xf>
    <xf numFmtId="0" fontId="27" fillId="49" borderId="10" applyNumberFormat="0" applyFont="0" applyFill="0" applyAlignment="0" applyProtection="0">
      <protection locked="0"/>
    </xf>
    <xf numFmtId="0" fontId="27" fillId="49" borderId="10" applyNumberFormat="0" applyFont="0" applyFill="0" applyAlignment="0" applyProtection="0">
      <protection locked="0"/>
    </xf>
    <xf numFmtId="0" fontId="27" fillId="49" borderId="10" applyNumberFormat="0" applyFont="0" applyFill="0" applyAlignment="0" applyProtection="0">
      <protection locked="0"/>
    </xf>
    <xf numFmtId="0" fontId="27" fillId="49" borderId="10" applyNumberFormat="0" applyFont="0" applyFill="0" applyAlignment="0" applyProtection="0">
      <protection locked="0"/>
    </xf>
    <xf numFmtId="0" fontId="27" fillId="49" borderId="10" applyNumberFormat="0" applyFont="0" applyFill="0" applyAlignment="0" applyProtection="0">
      <protection locked="0"/>
    </xf>
    <xf numFmtId="0" fontId="27" fillId="49" borderId="10" applyNumberFormat="0" applyFont="0" applyFill="0" applyAlignment="0" applyProtection="0">
      <protection locked="0"/>
    </xf>
    <xf numFmtId="0" fontId="27" fillId="49" borderId="32" applyNumberFormat="0" applyFont="0" applyFill="0" applyAlignment="0" applyProtection="0">
      <protection locked="0"/>
    </xf>
    <xf numFmtId="0" fontId="79" fillId="0" borderId="0" applyNumberFormat="0" applyFill="0" applyBorder="0" applyAlignment="0" applyProtection="0"/>
    <xf numFmtId="18" fontId="27" fillId="49" borderId="0" applyFont="0" applyFill="0" applyBorder="0" applyAlignment="0" applyProtection="0">
      <protection locked="0"/>
    </xf>
    <xf numFmtId="18" fontId="27" fillId="49" borderId="0" applyFont="0" applyFill="0" applyBorder="0" applyAlignment="0" applyProtection="0">
      <protection locked="0"/>
    </xf>
    <xf numFmtId="0" fontId="11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9" fillId="0" borderId="16">
      <alignment horizontal="center" vertical="center" wrapText="1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09" fillId="0" borderId="16">
      <alignment horizontal="center" vertical="center" wrapText="1"/>
    </xf>
    <xf numFmtId="0" fontId="109" fillId="0" borderId="16">
      <alignment horizontal="center" vertical="center" wrapText="1"/>
    </xf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1" fillId="0" borderId="33" applyNumberFormat="0" applyFont="0" applyFill="0" applyAlignment="0" applyProtection="0"/>
    <xf numFmtId="0" fontId="16" fillId="0" borderId="9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1" fillId="0" borderId="33" applyNumberFormat="0" applyFon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8" fillId="0" borderId="33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7" fillId="0" borderId="35"/>
    <xf numFmtId="173" fontId="114" fillId="0" borderId="0">
      <alignment horizontal="left"/>
    </xf>
    <xf numFmtId="0" fontId="47" fillId="0" borderId="36"/>
    <xf numFmtId="38" fontId="87" fillId="0" borderId="37" applyFill="0" applyBorder="0" applyAlignment="0" applyProtection="0">
      <protection locked="0"/>
    </xf>
    <xf numFmtId="38" fontId="87" fillId="0" borderId="37" applyFill="0" applyBorder="0" applyAlignment="0" applyProtection="0">
      <protection locked="0"/>
    </xf>
    <xf numFmtId="37" fontId="33" fillId="62" borderId="0" applyNumberFormat="0" applyBorder="0" applyAlignment="0" applyProtection="0"/>
    <xf numFmtId="37" fontId="33" fillId="0" borderId="0"/>
    <xf numFmtId="3" fontId="100" fillId="85" borderId="38" applyProtection="0"/>
    <xf numFmtId="0" fontId="115" fillId="51" borderId="0">
      <alignment horizont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49" borderId="0" applyNumberFormat="0" applyFont="0" applyAlignment="0" applyProtection="0"/>
    <xf numFmtId="0" fontId="79" fillId="49" borderId="39" applyNumberFormat="0" applyFont="0" applyAlignment="0" applyProtection="0">
      <protection locked="0"/>
    </xf>
    <xf numFmtId="0" fontId="79" fillId="49" borderId="39" applyNumberFormat="0" applyFont="0" applyAlignment="0" applyProtection="0">
      <protection locked="0"/>
    </xf>
    <xf numFmtId="0" fontId="79" fillId="49" borderId="39" applyNumberFormat="0" applyFont="0" applyAlignment="0" applyProtection="0">
      <protection locked="0"/>
    </xf>
    <xf numFmtId="0" fontId="79" fillId="49" borderId="39" applyNumberFormat="0" applyFont="0" applyAlignment="0" applyProtection="0">
      <protection locked="0"/>
    </xf>
    <xf numFmtId="0" fontId="79" fillId="49" borderId="39" applyNumberFormat="0" applyFont="0" applyAlignment="0" applyProtection="0">
      <protection locked="0"/>
    </xf>
    <xf numFmtId="0" fontId="79" fillId="49" borderId="39" applyNumberFormat="0" applyFont="0" applyAlignment="0" applyProtection="0">
      <protection locked="0"/>
    </xf>
    <xf numFmtId="0" fontId="79" fillId="49" borderId="39" applyNumberFormat="0" applyFont="0" applyAlignment="0" applyProtection="0">
      <protection locked="0"/>
    </xf>
    <xf numFmtId="0" fontId="117" fillId="0" borderId="0" applyNumberFormat="0" applyFill="0" applyBorder="0" applyAlignment="0" applyProtection="0"/>
    <xf numFmtId="0" fontId="30" fillId="0" borderId="0" applyFont="0" applyFill="0" applyBorder="0" applyProtection="0">
      <alignment horizontal="right"/>
    </xf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8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</cellStyleXfs>
  <cellXfs count="82">
    <xf numFmtId="0" fontId="0" fillId="0" borderId="0" xfId="0"/>
    <xf numFmtId="0" fontId="18" fillId="0" borderId="0" xfId="0" quotePrefix="1" applyFont="1"/>
    <xf numFmtId="49" fontId="18" fillId="0" borderId="0" xfId="1" applyNumberFormat="1" applyFont="1"/>
    <xf numFmtId="49" fontId="44" fillId="0" borderId="0" xfId="29" applyNumberFormat="1" applyFont="1" applyFill="1"/>
    <xf numFmtId="49" fontId="18" fillId="56" borderId="0" xfId="26044" applyNumberFormat="1" applyFont="1" applyFill="1" applyAlignment="1">
      <alignment horizontal="right"/>
    </xf>
    <xf numFmtId="43" fontId="44" fillId="0" borderId="0" xfId="14" applyFont="1"/>
    <xf numFmtId="0" fontId="44" fillId="0" borderId="0" xfId="0" quotePrefix="1" applyFont="1"/>
    <xf numFmtId="43" fontId="44" fillId="0" borderId="0" xfId="14" applyFont="1" applyFill="1"/>
    <xf numFmtId="0" fontId="18" fillId="0" borderId="0" xfId="17" applyNumberFormat="1" applyFont="1" applyFill="1"/>
    <xf numFmtId="43" fontId="18" fillId="0" borderId="0" xfId="17" applyNumberFormat="1" applyFont="1" applyFill="1"/>
    <xf numFmtId="49" fontId="18" fillId="0" borderId="0" xfId="29" applyNumberFormat="1" applyFont="1" applyFill="1"/>
    <xf numFmtId="43" fontId="18" fillId="0" borderId="0" xfId="30" applyFont="1" applyFill="1"/>
    <xf numFmtId="2" fontId="44" fillId="0" borderId="0" xfId="29" applyNumberFormat="1" applyFont="1" applyFill="1" applyAlignment="1">
      <alignment wrapText="1"/>
    </xf>
    <xf numFmtId="2" fontId="18" fillId="0" borderId="0" xfId="1" applyNumberFormat="1" applyFont="1" applyAlignment="1">
      <alignment wrapText="1"/>
    </xf>
    <xf numFmtId="49" fontId="118" fillId="0" borderId="0" xfId="26044" applyNumberFormat="1" applyFont="1" applyAlignment="1">
      <alignment horizontal="center"/>
    </xf>
    <xf numFmtId="0" fontId="119" fillId="0" borderId="0" xfId="0" applyFont="1"/>
    <xf numFmtId="43" fontId="109" fillId="0" borderId="41" xfId="6" applyFont="1" applyFill="1" applyBorder="1"/>
    <xf numFmtId="49" fontId="44" fillId="0" borderId="0" xfId="19" applyNumberFormat="1" applyFont="1" applyFill="1"/>
    <xf numFmtId="49" fontId="18" fillId="0" borderId="0" xfId="1" applyNumberFormat="1" applyFont="1" applyFill="1"/>
    <xf numFmtId="49" fontId="119" fillId="0" borderId="0" xfId="29" applyNumberFormat="1" applyFont="1" applyFill="1"/>
    <xf numFmtId="43" fontId="109" fillId="0" borderId="0" xfId="5" applyFont="1" applyFill="1"/>
    <xf numFmtId="49" fontId="44" fillId="0" borderId="0" xfId="21" applyNumberFormat="1" applyFont="1" applyFill="1"/>
    <xf numFmtId="49" fontId="109" fillId="0" borderId="22" xfId="26044" applyNumberFormat="1" applyFont="1" applyFill="1" applyBorder="1" applyAlignment="1">
      <alignment horizontal="center"/>
    </xf>
    <xf numFmtId="49" fontId="109" fillId="0" borderId="22" xfId="26044" quotePrefix="1" applyNumberFormat="1" applyFont="1" applyFill="1" applyBorder="1" applyAlignment="1">
      <alignment horizontal="center"/>
    </xf>
    <xf numFmtId="49" fontId="18" fillId="0" borderId="0" xfId="26044" applyNumberFormat="1" applyFont="1" applyAlignment="1">
      <alignment horizontal="center"/>
    </xf>
    <xf numFmtId="0" fontId="44" fillId="0" borderId="0" xfId="0" applyFont="1"/>
    <xf numFmtId="49" fontId="18" fillId="0" borderId="0" xfId="17" applyNumberFormat="1" applyFont="1" applyFill="1"/>
    <xf numFmtId="43" fontId="18" fillId="0" borderId="0" xfId="14" applyFont="1"/>
    <xf numFmtId="43" fontId="18" fillId="0" borderId="0" xfId="28" applyFont="1" applyFill="1"/>
    <xf numFmtId="49" fontId="18" fillId="0" borderId="0" xfId="37" applyNumberFormat="1" applyFont="1" applyFill="1"/>
    <xf numFmtId="43" fontId="18" fillId="0" borderId="0" xfId="6" applyFont="1" applyFill="1"/>
    <xf numFmtId="43" fontId="18" fillId="0" borderId="0" xfId="6" applyFont="1" applyFill="1" applyBorder="1"/>
    <xf numFmtId="43" fontId="18" fillId="0" borderId="40" xfId="6" applyFont="1" applyFill="1" applyBorder="1"/>
    <xf numFmtId="43" fontId="18" fillId="0" borderId="0" xfId="5" applyFont="1" applyFill="1"/>
    <xf numFmtId="43" fontId="18" fillId="0" borderId="0" xfId="8" applyFont="1" applyFill="1"/>
    <xf numFmtId="43" fontId="18" fillId="0" borderId="0" xfId="8" applyFont="1" applyFill="1" applyBorder="1"/>
    <xf numFmtId="43" fontId="18" fillId="0" borderId="0" xfId="38" applyFont="1" applyFill="1"/>
    <xf numFmtId="43" fontId="18" fillId="0" borderId="0" xfId="6" applyNumberFormat="1" applyFont="1" applyFill="1"/>
    <xf numFmtId="43" fontId="18" fillId="0" borderId="18" xfId="6" applyNumberFormat="1" applyFont="1" applyFill="1" applyBorder="1"/>
    <xf numFmtId="43" fontId="18" fillId="0" borderId="22" xfId="6" applyNumberFormat="1" applyFont="1" applyFill="1" applyBorder="1"/>
    <xf numFmtId="0" fontId="44" fillId="86" borderId="0" xfId="0" quotePrefix="1" applyFont="1" applyFill="1"/>
    <xf numFmtId="43" fontId="18" fillId="0" borderId="0" xfId="5" applyFont="1" applyFill="1"/>
    <xf numFmtId="49" fontId="18" fillId="0" borderId="0" xfId="26396" applyNumberFormat="1" applyFont="1"/>
    <xf numFmtId="49" fontId="18" fillId="0" borderId="0" xfId="26398" applyNumberFormat="1"/>
    <xf numFmtId="49" fontId="18" fillId="0" borderId="0" xfId="26398" applyNumberFormat="1" applyFont="1"/>
    <xf numFmtId="43" fontId="18" fillId="0" borderId="0" xfId="6" applyFont="1" applyFill="1"/>
    <xf numFmtId="43" fontId="18" fillId="0" borderId="40" xfId="6" applyFont="1" applyFill="1" applyBorder="1"/>
    <xf numFmtId="43" fontId="18" fillId="0" borderId="0" xfId="8" applyFont="1" applyFill="1"/>
    <xf numFmtId="0" fontId="119" fillId="0" borderId="0" xfId="0" applyFont="1" applyAlignment="1">
      <alignment horizontal="center"/>
    </xf>
    <xf numFmtId="43" fontId="44" fillId="0" borderId="0" xfId="0" applyNumberFormat="1" applyFont="1"/>
    <xf numFmtId="43" fontId="119" fillId="0" borderId="0" xfId="0" applyNumberFormat="1" applyFont="1"/>
    <xf numFmtId="39" fontId="44" fillId="0" borderId="0" xfId="0" applyNumberFormat="1" applyFont="1"/>
    <xf numFmtId="39" fontId="119" fillId="0" borderId="0" xfId="0" applyNumberFormat="1" applyFont="1"/>
    <xf numFmtId="10" fontId="44" fillId="0" borderId="0" xfId="0" applyNumberFormat="1" applyFont="1"/>
    <xf numFmtId="39" fontId="44" fillId="0" borderId="42" xfId="0" applyNumberFormat="1" applyFont="1" applyBorder="1"/>
    <xf numFmtId="43" fontId="18" fillId="0" borderId="22" xfId="6" applyFont="1" applyFill="1" applyBorder="1"/>
    <xf numFmtId="43" fontId="18" fillId="0" borderId="22" xfId="8" applyFont="1" applyFill="1" applyBorder="1"/>
    <xf numFmtId="49" fontId="18" fillId="0" borderId="0" xfId="26396" quotePrefix="1" applyNumberFormat="1" applyFont="1"/>
    <xf numFmtId="10" fontId="119" fillId="0" borderId="0" xfId="0" applyNumberFormat="1" applyFont="1"/>
    <xf numFmtId="0" fontId="44" fillId="0" borderId="0" xfId="0" applyFont="1" applyFill="1"/>
    <xf numFmtId="39" fontId="44" fillId="0" borderId="0" xfId="0" applyNumberFormat="1" applyFont="1" applyFill="1"/>
    <xf numFmtId="43" fontId="44" fillId="0" borderId="0" xfId="0" applyNumberFormat="1" applyFont="1" applyFill="1"/>
    <xf numFmtId="49" fontId="18" fillId="87" borderId="0" xfId="5" applyNumberFormat="1" applyFont="1" applyFill="1"/>
    <xf numFmtId="39" fontId="44" fillId="0" borderId="16" xfId="0" applyNumberFormat="1" applyFont="1" applyBorder="1"/>
    <xf numFmtId="10" fontId="119" fillId="88" borderId="0" xfId="0" applyNumberFormat="1" applyFont="1" applyFill="1"/>
    <xf numFmtId="0" fontId="119" fillId="86" borderId="0" xfId="0" applyFont="1" applyFill="1"/>
    <xf numFmtId="0" fontId="44" fillId="86" borderId="0" xfId="0" applyFont="1" applyFill="1"/>
    <xf numFmtId="39" fontId="44" fillId="86" borderId="0" xfId="0" applyNumberFormat="1" applyFont="1" applyFill="1"/>
    <xf numFmtId="0" fontId="44" fillId="89" borderId="0" xfId="0" quotePrefix="1" applyFont="1" applyFill="1"/>
    <xf numFmtId="49" fontId="44" fillId="89" borderId="0" xfId="29" applyNumberFormat="1" applyFont="1" applyFill="1"/>
    <xf numFmtId="43" fontId="18" fillId="89" borderId="0" xfId="6" applyFont="1" applyFill="1"/>
    <xf numFmtId="43" fontId="18" fillId="89" borderId="0" xfId="8" applyFont="1" applyFill="1"/>
    <xf numFmtId="0" fontId="44" fillId="89" borderId="0" xfId="0" applyFont="1" applyFill="1"/>
    <xf numFmtId="43" fontId="44" fillId="89" borderId="0" xfId="0" applyNumberFormat="1" applyFont="1" applyFill="1"/>
    <xf numFmtId="39" fontId="44" fillId="89" borderId="0" xfId="0" applyNumberFormat="1" applyFont="1" applyFill="1"/>
    <xf numFmtId="0" fontId="44" fillId="0" borderId="0" xfId="0" quotePrefix="1" applyFont="1" applyFill="1"/>
    <xf numFmtId="0" fontId="44" fillId="0" borderId="0" xfId="0" applyFont="1" applyAlignment="1">
      <alignment horizontal="center" wrapText="1"/>
    </xf>
    <xf numFmtId="0" fontId="44" fillId="0" borderId="0" xfId="0" applyFont="1" applyAlignment="1">
      <alignment horizontal="center" wrapText="1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119" fillId="0" borderId="0" xfId="0" applyFont="1" applyAlignment="1">
      <alignment horizontal="right"/>
    </xf>
    <xf numFmtId="43" fontId="18" fillId="0" borderId="10" xfId="6" applyFont="1" applyFill="1" applyBorder="1"/>
  </cellXfs>
  <cellStyles count="26399">
    <cellStyle name="20% - Accent1 10" xfId="40" xr:uid="{00000000-0005-0000-0000-000000000000}"/>
    <cellStyle name="20% - Accent1 10 2" xfId="41" xr:uid="{00000000-0005-0000-0000-000001000000}"/>
    <cellStyle name="20% - Accent1 10 2 2" xfId="42" xr:uid="{00000000-0005-0000-0000-000002000000}"/>
    <cellStyle name="20% - Accent1 10 2 2 2" xfId="43" xr:uid="{00000000-0005-0000-0000-000003000000}"/>
    <cellStyle name="20% - Accent1 10 2 3" xfId="44" xr:uid="{00000000-0005-0000-0000-000004000000}"/>
    <cellStyle name="20% - Accent1 10 2 3 2" xfId="45" xr:uid="{00000000-0005-0000-0000-000005000000}"/>
    <cellStyle name="20% - Accent1 10 2 4" xfId="46" xr:uid="{00000000-0005-0000-0000-000006000000}"/>
    <cellStyle name="20% - Accent1 10 2 4 2" xfId="47" xr:uid="{00000000-0005-0000-0000-000007000000}"/>
    <cellStyle name="20% - Accent1 10 2 5" xfId="48" xr:uid="{00000000-0005-0000-0000-000008000000}"/>
    <cellStyle name="20% - Accent1 10 2 5 2" xfId="49" xr:uid="{00000000-0005-0000-0000-000009000000}"/>
    <cellStyle name="20% - Accent1 10 2 6" xfId="50" xr:uid="{00000000-0005-0000-0000-00000A000000}"/>
    <cellStyle name="20% - Accent1 10 3" xfId="51" xr:uid="{00000000-0005-0000-0000-00000B000000}"/>
    <cellStyle name="20% - Accent1 10 3 2" xfId="52" xr:uid="{00000000-0005-0000-0000-00000C000000}"/>
    <cellStyle name="20% - Accent1 10 4" xfId="53" xr:uid="{00000000-0005-0000-0000-00000D000000}"/>
    <cellStyle name="20% - Accent1 10 4 2" xfId="54" xr:uid="{00000000-0005-0000-0000-00000E000000}"/>
    <cellStyle name="20% - Accent1 10 5" xfId="55" xr:uid="{00000000-0005-0000-0000-00000F000000}"/>
    <cellStyle name="20% - Accent1 10 5 2" xfId="56" xr:uid="{00000000-0005-0000-0000-000010000000}"/>
    <cellStyle name="20% - Accent1 10 6" xfId="57" xr:uid="{00000000-0005-0000-0000-000011000000}"/>
    <cellStyle name="20% - Accent1 10 6 2" xfId="58" xr:uid="{00000000-0005-0000-0000-000012000000}"/>
    <cellStyle name="20% - Accent1 10 7" xfId="59" xr:uid="{00000000-0005-0000-0000-000013000000}"/>
    <cellStyle name="20% - Accent1 10 8" xfId="60" xr:uid="{00000000-0005-0000-0000-000014000000}"/>
    <cellStyle name="20% - Accent1 11" xfId="61" xr:uid="{00000000-0005-0000-0000-000015000000}"/>
    <cellStyle name="20% - Accent1 11 2" xfId="62" xr:uid="{00000000-0005-0000-0000-000016000000}"/>
    <cellStyle name="20% - Accent1 11 2 2" xfId="63" xr:uid="{00000000-0005-0000-0000-000017000000}"/>
    <cellStyle name="20% - Accent1 11 2 2 2" xfId="64" xr:uid="{00000000-0005-0000-0000-000018000000}"/>
    <cellStyle name="20% - Accent1 11 2 3" xfId="65" xr:uid="{00000000-0005-0000-0000-000019000000}"/>
    <cellStyle name="20% - Accent1 11 2 3 2" xfId="66" xr:uid="{00000000-0005-0000-0000-00001A000000}"/>
    <cellStyle name="20% - Accent1 11 2 4" xfId="67" xr:uid="{00000000-0005-0000-0000-00001B000000}"/>
    <cellStyle name="20% - Accent1 11 2 4 2" xfId="68" xr:uid="{00000000-0005-0000-0000-00001C000000}"/>
    <cellStyle name="20% - Accent1 11 2 5" xfId="69" xr:uid="{00000000-0005-0000-0000-00001D000000}"/>
    <cellStyle name="20% - Accent1 11 2 5 2" xfId="70" xr:uid="{00000000-0005-0000-0000-00001E000000}"/>
    <cellStyle name="20% - Accent1 11 2 6" xfId="71" xr:uid="{00000000-0005-0000-0000-00001F000000}"/>
    <cellStyle name="20% - Accent1 11 3" xfId="72" xr:uid="{00000000-0005-0000-0000-000020000000}"/>
    <cellStyle name="20% - Accent1 11 3 2" xfId="73" xr:uid="{00000000-0005-0000-0000-000021000000}"/>
    <cellStyle name="20% - Accent1 11 4" xfId="74" xr:uid="{00000000-0005-0000-0000-000022000000}"/>
    <cellStyle name="20% - Accent1 11 4 2" xfId="75" xr:uid="{00000000-0005-0000-0000-000023000000}"/>
    <cellStyle name="20% - Accent1 11 5" xfId="76" xr:uid="{00000000-0005-0000-0000-000024000000}"/>
    <cellStyle name="20% - Accent1 11 5 2" xfId="77" xr:uid="{00000000-0005-0000-0000-000025000000}"/>
    <cellStyle name="20% - Accent1 11 6" xfId="78" xr:uid="{00000000-0005-0000-0000-000026000000}"/>
    <cellStyle name="20% - Accent1 11 6 2" xfId="79" xr:uid="{00000000-0005-0000-0000-000027000000}"/>
    <cellStyle name="20% - Accent1 11 7" xfId="80" xr:uid="{00000000-0005-0000-0000-000028000000}"/>
    <cellStyle name="20% - Accent1 11 8" xfId="81" xr:uid="{00000000-0005-0000-0000-000029000000}"/>
    <cellStyle name="20% - Accent1 12" xfId="82" xr:uid="{00000000-0005-0000-0000-00002A000000}"/>
    <cellStyle name="20% - Accent1 12 2" xfId="83" xr:uid="{00000000-0005-0000-0000-00002B000000}"/>
    <cellStyle name="20% - Accent1 12 2 2" xfId="84" xr:uid="{00000000-0005-0000-0000-00002C000000}"/>
    <cellStyle name="20% - Accent1 12 2 2 2" xfId="85" xr:uid="{00000000-0005-0000-0000-00002D000000}"/>
    <cellStyle name="20% - Accent1 12 2 3" xfId="86" xr:uid="{00000000-0005-0000-0000-00002E000000}"/>
    <cellStyle name="20% - Accent1 12 2 3 2" xfId="87" xr:uid="{00000000-0005-0000-0000-00002F000000}"/>
    <cellStyle name="20% - Accent1 12 2 4" xfId="88" xr:uid="{00000000-0005-0000-0000-000030000000}"/>
    <cellStyle name="20% - Accent1 12 2 4 2" xfId="89" xr:uid="{00000000-0005-0000-0000-000031000000}"/>
    <cellStyle name="20% - Accent1 12 2 5" xfId="90" xr:uid="{00000000-0005-0000-0000-000032000000}"/>
    <cellStyle name="20% - Accent1 12 2 5 2" xfId="91" xr:uid="{00000000-0005-0000-0000-000033000000}"/>
    <cellStyle name="20% - Accent1 12 2 6" xfId="92" xr:uid="{00000000-0005-0000-0000-000034000000}"/>
    <cellStyle name="20% - Accent1 12 3" xfId="93" xr:uid="{00000000-0005-0000-0000-000035000000}"/>
    <cellStyle name="20% - Accent1 12 3 2" xfId="94" xr:uid="{00000000-0005-0000-0000-000036000000}"/>
    <cellStyle name="20% - Accent1 12 4" xfId="95" xr:uid="{00000000-0005-0000-0000-000037000000}"/>
    <cellStyle name="20% - Accent1 12 4 2" xfId="96" xr:uid="{00000000-0005-0000-0000-000038000000}"/>
    <cellStyle name="20% - Accent1 12 5" xfId="97" xr:uid="{00000000-0005-0000-0000-000039000000}"/>
    <cellStyle name="20% - Accent1 12 5 2" xfId="98" xr:uid="{00000000-0005-0000-0000-00003A000000}"/>
    <cellStyle name="20% - Accent1 12 6" xfId="99" xr:uid="{00000000-0005-0000-0000-00003B000000}"/>
    <cellStyle name="20% - Accent1 12 6 2" xfId="100" xr:uid="{00000000-0005-0000-0000-00003C000000}"/>
    <cellStyle name="20% - Accent1 12 7" xfId="101" xr:uid="{00000000-0005-0000-0000-00003D000000}"/>
    <cellStyle name="20% - Accent1 12 8" xfId="102" xr:uid="{00000000-0005-0000-0000-00003E000000}"/>
    <cellStyle name="20% - Accent1 13" xfId="103" xr:uid="{00000000-0005-0000-0000-00003F000000}"/>
    <cellStyle name="20% - Accent1 13 2" xfId="104" xr:uid="{00000000-0005-0000-0000-000040000000}"/>
    <cellStyle name="20% - Accent1 13 2 2" xfId="105" xr:uid="{00000000-0005-0000-0000-000041000000}"/>
    <cellStyle name="20% - Accent1 13 2 2 2" xfId="106" xr:uid="{00000000-0005-0000-0000-000042000000}"/>
    <cellStyle name="20% - Accent1 13 2 3" xfId="107" xr:uid="{00000000-0005-0000-0000-000043000000}"/>
    <cellStyle name="20% - Accent1 13 2 3 2" xfId="108" xr:uid="{00000000-0005-0000-0000-000044000000}"/>
    <cellStyle name="20% - Accent1 13 2 4" xfId="109" xr:uid="{00000000-0005-0000-0000-000045000000}"/>
    <cellStyle name="20% - Accent1 13 2 4 2" xfId="110" xr:uid="{00000000-0005-0000-0000-000046000000}"/>
    <cellStyle name="20% - Accent1 13 2 5" xfId="111" xr:uid="{00000000-0005-0000-0000-000047000000}"/>
    <cellStyle name="20% - Accent1 13 2 5 2" xfId="112" xr:uid="{00000000-0005-0000-0000-000048000000}"/>
    <cellStyle name="20% - Accent1 13 2 6" xfId="113" xr:uid="{00000000-0005-0000-0000-000049000000}"/>
    <cellStyle name="20% - Accent1 13 3" xfId="114" xr:uid="{00000000-0005-0000-0000-00004A000000}"/>
    <cellStyle name="20% - Accent1 13 3 2" xfId="115" xr:uid="{00000000-0005-0000-0000-00004B000000}"/>
    <cellStyle name="20% - Accent1 13 4" xfId="116" xr:uid="{00000000-0005-0000-0000-00004C000000}"/>
    <cellStyle name="20% - Accent1 13 4 2" xfId="117" xr:uid="{00000000-0005-0000-0000-00004D000000}"/>
    <cellStyle name="20% - Accent1 13 5" xfId="118" xr:uid="{00000000-0005-0000-0000-00004E000000}"/>
    <cellStyle name="20% - Accent1 13 5 2" xfId="119" xr:uid="{00000000-0005-0000-0000-00004F000000}"/>
    <cellStyle name="20% - Accent1 13 6" xfId="120" xr:uid="{00000000-0005-0000-0000-000050000000}"/>
    <cellStyle name="20% - Accent1 13 6 2" xfId="121" xr:uid="{00000000-0005-0000-0000-000051000000}"/>
    <cellStyle name="20% - Accent1 13 7" xfId="122" xr:uid="{00000000-0005-0000-0000-000052000000}"/>
    <cellStyle name="20% - Accent1 13 8" xfId="123" xr:uid="{00000000-0005-0000-0000-000053000000}"/>
    <cellStyle name="20% - Accent1 14" xfId="124" xr:uid="{00000000-0005-0000-0000-000054000000}"/>
    <cellStyle name="20% - Accent1 14 2" xfId="125" xr:uid="{00000000-0005-0000-0000-000055000000}"/>
    <cellStyle name="20% - Accent1 14 2 2" xfId="126" xr:uid="{00000000-0005-0000-0000-000056000000}"/>
    <cellStyle name="20% - Accent1 14 2 2 2" xfId="127" xr:uid="{00000000-0005-0000-0000-000057000000}"/>
    <cellStyle name="20% - Accent1 14 2 3" xfId="128" xr:uid="{00000000-0005-0000-0000-000058000000}"/>
    <cellStyle name="20% - Accent1 14 2 3 2" xfId="129" xr:uid="{00000000-0005-0000-0000-000059000000}"/>
    <cellStyle name="20% - Accent1 14 2 4" xfId="130" xr:uid="{00000000-0005-0000-0000-00005A000000}"/>
    <cellStyle name="20% - Accent1 14 2 4 2" xfId="131" xr:uid="{00000000-0005-0000-0000-00005B000000}"/>
    <cellStyle name="20% - Accent1 14 2 5" xfId="132" xr:uid="{00000000-0005-0000-0000-00005C000000}"/>
    <cellStyle name="20% - Accent1 14 2 5 2" xfId="133" xr:uid="{00000000-0005-0000-0000-00005D000000}"/>
    <cellStyle name="20% - Accent1 14 2 6" xfId="134" xr:uid="{00000000-0005-0000-0000-00005E000000}"/>
    <cellStyle name="20% - Accent1 14 3" xfId="135" xr:uid="{00000000-0005-0000-0000-00005F000000}"/>
    <cellStyle name="20% - Accent1 14 3 2" xfId="136" xr:uid="{00000000-0005-0000-0000-000060000000}"/>
    <cellStyle name="20% - Accent1 14 4" xfId="137" xr:uid="{00000000-0005-0000-0000-000061000000}"/>
    <cellStyle name="20% - Accent1 14 4 2" xfId="138" xr:uid="{00000000-0005-0000-0000-000062000000}"/>
    <cellStyle name="20% - Accent1 14 5" xfId="139" xr:uid="{00000000-0005-0000-0000-000063000000}"/>
    <cellStyle name="20% - Accent1 14 5 2" xfId="140" xr:uid="{00000000-0005-0000-0000-000064000000}"/>
    <cellStyle name="20% - Accent1 14 6" xfId="141" xr:uid="{00000000-0005-0000-0000-000065000000}"/>
    <cellStyle name="20% - Accent1 14 6 2" xfId="142" xr:uid="{00000000-0005-0000-0000-000066000000}"/>
    <cellStyle name="20% - Accent1 14 7" xfId="143" xr:uid="{00000000-0005-0000-0000-000067000000}"/>
    <cellStyle name="20% - Accent1 14 8" xfId="144" xr:uid="{00000000-0005-0000-0000-000068000000}"/>
    <cellStyle name="20% - Accent1 15" xfId="145" xr:uid="{00000000-0005-0000-0000-000069000000}"/>
    <cellStyle name="20% - Accent1 15 2" xfId="146" xr:uid="{00000000-0005-0000-0000-00006A000000}"/>
    <cellStyle name="20% - Accent1 15 2 2" xfId="147" xr:uid="{00000000-0005-0000-0000-00006B000000}"/>
    <cellStyle name="20% - Accent1 15 2 2 2" xfId="148" xr:uid="{00000000-0005-0000-0000-00006C000000}"/>
    <cellStyle name="20% - Accent1 15 2 3" xfId="149" xr:uid="{00000000-0005-0000-0000-00006D000000}"/>
    <cellStyle name="20% - Accent1 15 2 3 2" xfId="150" xr:uid="{00000000-0005-0000-0000-00006E000000}"/>
    <cellStyle name="20% - Accent1 15 2 4" xfId="151" xr:uid="{00000000-0005-0000-0000-00006F000000}"/>
    <cellStyle name="20% - Accent1 15 2 4 2" xfId="152" xr:uid="{00000000-0005-0000-0000-000070000000}"/>
    <cellStyle name="20% - Accent1 15 2 5" xfId="153" xr:uid="{00000000-0005-0000-0000-000071000000}"/>
    <cellStyle name="20% - Accent1 15 2 5 2" xfId="154" xr:uid="{00000000-0005-0000-0000-000072000000}"/>
    <cellStyle name="20% - Accent1 15 2 6" xfId="155" xr:uid="{00000000-0005-0000-0000-000073000000}"/>
    <cellStyle name="20% - Accent1 15 3" xfId="156" xr:uid="{00000000-0005-0000-0000-000074000000}"/>
    <cellStyle name="20% - Accent1 15 3 2" xfId="157" xr:uid="{00000000-0005-0000-0000-000075000000}"/>
    <cellStyle name="20% - Accent1 15 4" xfId="158" xr:uid="{00000000-0005-0000-0000-000076000000}"/>
    <cellStyle name="20% - Accent1 15 4 2" xfId="159" xr:uid="{00000000-0005-0000-0000-000077000000}"/>
    <cellStyle name="20% - Accent1 15 5" xfId="160" xr:uid="{00000000-0005-0000-0000-000078000000}"/>
    <cellStyle name="20% - Accent1 15 5 2" xfId="161" xr:uid="{00000000-0005-0000-0000-000079000000}"/>
    <cellStyle name="20% - Accent1 15 6" xfId="162" xr:uid="{00000000-0005-0000-0000-00007A000000}"/>
    <cellStyle name="20% - Accent1 15 6 2" xfId="163" xr:uid="{00000000-0005-0000-0000-00007B000000}"/>
    <cellStyle name="20% - Accent1 15 7" xfId="164" xr:uid="{00000000-0005-0000-0000-00007C000000}"/>
    <cellStyle name="20% - Accent1 15 8" xfId="165" xr:uid="{00000000-0005-0000-0000-00007D000000}"/>
    <cellStyle name="20% - Accent1 16" xfId="166" xr:uid="{00000000-0005-0000-0000-00007E000000}"/>
    <cellStyle name="20% - Accent1 16 2" xfId="167" xr:uid="{00000000-0005-0000-0000-00007F000000}"/>
    <cellStyle name="20% - Accent1 16 2 2" xfId="168" xr:uid="{00000000-0005-0000-0000-000080000000}"/>
    <cellStyle name="20% - Accent1 16 2 2 2" xfId="169" xr:uid="{00000000-0005-0000-0000-000081000000}"/>
    <cellStyle name="20% - Accent1 16 2 3" xfId="170" xr:uid="{00000000-0005-0000-0000-000082000000}"/>
    <cellStyle name="20% - Accent1 16 2 3 2" xfId="171" xr:uid="{00000000-0005-0000-0000-000083000000}"/>
    <cellStyle name="20% - Accent1 16 2 4" xfId="172" xr:uid="{00000000-0005-0000-0000-000084000000}"/>
    <cellStyle name="20% - Accent1 16 2 4 2" xfId="173" xr:uid="{00000000-0005-0000-0000-000085000000}"/>
    <cellStyle name="20% - Accent1 16 2 5" xfId="174" xr:uid="{00000000-0005-0000-0000-000086000000}"/>
    <cellStyle name="20% - Accent1 16 2 5 2" xfId="175" xr:uid="{00000000-0005-0000-0000-000087000000}"/>
    <cellStyle name="20% - Accent1 16 2 6" xfId="176" xr:uid="{00000000-0005-0000-0000-000088000000}"/>
    <cellStyle name="20% - Accent1 16 3" xfId="177" xr:uid="{00000000-0005-0000-0000-000089000000}"/>
    <cellStyle name="20% - Accent1 16 3 2" xfId="178" xr:uid="{00000000-0005-0000-0000-00008A000000}"/>
    <cellStyle name="20% - Accent1 16 4" xfId="179" xr:uid="{00000000-0005-0000-0000-00008B000000}"/>
    <cellStyle name="20% - Accent1 16 4 2" xfId="180" xr:uid="{00000000-0005-0000-0000-00008C000000}"/>
    <cellStyle name="20% - Accent1 16 5" xfId="181" xr:uid="{00000000-0005-0000-0000-00008D000000}"/>
    <cellStyle name="20% - Accent1 16 5 2" xfId="182" xr:uid="{00000000-0005-0000-0000-00008E000000}"/>
    <cellStyle name="20% - Accent1 16 6" xfId="183" xr:uid="{00000000-0005-0000-0000-00008F000000}"/>
    <cellStyle name="20% - Accent1 16 6 2" xfId="184" xr:uid="{00000000-0005-0000-0000-000090000000}"/>
    <cellStyle name="20% - Accent1 16 7" xfId="185" xr:uid="{00000000-0005-0000-0000-000091000000}"/>
    <cellStyle name="20% - Accent1 16 8" xfId="186" xr:uid="{00000000-0005-0000-0000-000092000000}"/>
    <cellStyle name="20% - Accent1 17" xfId="187" xr:uid="{00000000-0005-0000-0000-000093000000}"/>
    <cellStyle name="20% - Accent1 17 2" xfId="188" xr:uid="{00000000-0005-0000-0000-000094000000}"/>
    <cellStyle name="20% - Accent1 17 2 2" xfId="189" xr:uid="{00000000-0005-0000-0000-000095000000}"/>
    <cellStyle name="20% - Accent1 17 2 2 2" xfId="190" xr:uid="{00000000-0005-0000-0000-000096000000}"/>
    <cellStyle name="20% - Accent1 17 2 3" xfId="191" xr:uid="{00000000-0005-0000-0000-000097000000}"/>
    <cellStyle name="20% - Accent1 17 2 3 2" xfId="192" xr:uid="{00000000-0005-0000-0000-000098000000}"/>
    <cellStyle name="20% - Accent1 17 2 4" xfId="193" xr:uid="{00000000-0005-0000-0000-000099000000}"/>
    <cellStyle name="20% - Accent1 17 2 4 2" xfId="194" xr:uid="{00000000-0005-0000-0000-00009A000000}"/>
    <cellStyle name="20% - Accent1 17 2 5" xfId="195" xr:uid="{00000000-0005-0000-0000-00009B000000}"/>
    <cellStyle name="20% - Accent1 17 2 5 2" xfId="196" xr:uid="{00000000-0005-0000-0000-00009C000000}"/>
    <cellStyle name="20% - Accent1 17 2 6" xfId="197" xr:uid="{00000000-0005-0000-0000-00009D000000}"/>
    <cellStyle name="20% - Accent1 17 3" xfId="198" xr:uid="{00000000-0005-0000-0000-00009E000000}"/>
    <cellStyle name="20% - Accent1 17 3 2" xfId="199" xr:uid="{00000000-0005-0000-0000-00009F000000}"/>
    <cellStyle name="20% - Accent1 17 4" xfId="200" xr:uid="{00000000-0005-0000-0000-0000A0000000}"/>
    <cellStyle name="20% - Accent1 17 4 2" xfId="201" xr:uid="{00000000-0005-0000-0000-0000A1000000}"/>
    <cellStyle name="20% - Accent1 17 5" xfId="202" xr:uid="{00000000-0005-0000-0000-0000A2000000}"/>
    <cellStyle name="20% - Accent1 17 5 2" xfId="203" xr:uid="{00000000-0005-0000-0000-0000A3000000}"/>
    <cellStyle name="20% - Accent1 17 6" xfId="204" xr:uid="{00000000-0005-0000-0000-0000A4000000}"/>
    <cellStyle name="20% - Accent1 17 6 2" xfId="205" xr:uid="{00000000-0005-0000-0000-0000A5000000}"/>
    <cellStyle name="20% - Accent1 17 7" xfId="206" xr:uid="{00000000-0005-0000-0000-0000A6000000}"/>
    <cellStyle name="20% - Accent1 17 8" xfId="207" xr:uid="{00000000-0005-0000-0000-0000A7000000}"/>
    <cellStyle name="20% - Accent1 18" xfId="208" xr:uid="{00000000-0005-0000-0000-0000A8000000}"/>
    <cellStyle name="20% - Accent1 18 2" xfId="209" xr:uid="{00000000-0005-0000-0000-0000A9000000}"/>
    <cellStyle name="20% - Accent1 18 2 2" xfId="210" xr:uid="{00000000-0005-0000-0000-0000AA000000}"/>
    <cellStyle name="20% - Accent1 18 2 2 2" xfId="211" xr:uid="{00000000-0005-0000-0000-0000AB000000}"/>
    <cellStyle name="20% - Accent1 18 2 3" xfId="212" xr:uid="{00000000-0005-0000-0000-0000AC000000}"/>
    <cellStyle name="20% - Accent1 18 2 3 2" xfId="213" xr:uid="{00000000-0005-0000-0000-0000AD000000}"/>
    <cellStyle name="20% - Accent1 18 2 4" xfId="214" xr:uid="{00000000-0005-0000-0000-0000AE000000}"/>
    <cellStyle name="20% - Accent1 18 2 4 2" xfId="215" xr:uid="{00000000-0005-0000-0000-0000AF000000}"/>
    <cellStyle name="20% - Accent1 18 2 5" xfId="216" xr:uid="{00000000-0005-0000-0000-0000B0000000}"/>
    <cellStyle name="20% - Accent1 18 2 5 2" xfId="217" xr:uid="{00000000-0005-0000-0000-0000B1000000}"/>
    <cellStyle name="20% - Accent1 18 2 6" xfId="218" xr:uid="{00000000-0005-0000-0000-0000B2000000}"/>
    <cellStyle name="20% - Accent1 18 3" xfId="219" xr:uid="{00000000-0005-0000-0000-0000B3000000}"/>
    <cellStyle name="20% - Accent1 18 3 2" xfId="220" xr:uid="{00000000-0005-0000-0000-0000B4000000}"/>
    <cellStyle name="20% - Accent1 18 4" xfId="221" xr:uid="{00000000-0005-0000-0000-0000B5000000}"/>
    <cellStyle name="20% - Accent1 18 4 2" xfId="222" xr:uid="{00000000-0005-0000-0000-0000B6000000}"/>
    <cellStyle name="20% - Accent1 18 5" xfId="223" xr:uid="{00000000-0005-0000-0000-0000B7000000}"/>
    <cellStyle name="20% - Accent1 18 5 2" xfId="224" xr:uid="{00000000-0005-0000-0000-0000B8000000}"/>
    <cellStyle name="20% - Accent1 18 6" xfId="225" xr:uid="{00000000-0005-0000-0000-0000B9000000}"/>
    <cellStyle name="20% - Accent1 18 6 2" xfId="226" xr:uid="{00000000-0005-0000-0000-0000BA000000}"/>
    <cellStyle name="20% - Accent1 18 7" xfId="227" xr:uid="{00000000-0005-0000-0000-0000BB000000}"/>
    <cellStyle name="20% - Accent1 18 8" xfId="228" xr:uid="{00000000-0005-0000-0000-0000BC000000}"/>
    <cellStyle name="20% - Accent1 19" xfId="229" xr:uid="{00000000-0005-0000-0000-0000BD000000}"/>
    <cellStyle name="20% - Accent1 19 2" xfId="230" xr:uid="{00000000-0005-0000-0000-0000BE000000}"/>
    <cellStyle name="20% - Accent1 19 2 2" xfId="231" xr:uid="{00000000-0005-0000-0000-0000BF000000}"/>
    <cellStyle name="20% - Accent1 19 2 2 2" xfId="232" xr:uid="{00000000-0005-0000-0000-0000C0000000}"/>
    <cellStyle name="20% - Accent1 19 2 3" xfId="233" xr:uid="{00000000-0005-0000-0000-0000C1000000}"/>
    <cellStyle name="20% - Accent1 19 2 3 2" xfId="234" xr:uid="{00000000-0005-0000-0000-0000C2000000}"/>
    <cellStyle name="20% - Accent1 19 2 4" xfId="235" xr:uid="{00000000-0005-0000-0000-0000C3000000}"/>
    <cellStyle name="20% - Accent1 19 2 4 2" xfId="236" xr:uid="{00000000-0005-0000-0000-0000C4000000}"/>
    <cellStyle name="20% - Accent1 19 2 5" xfId="237" xr:uid="{00000000-0005-0000-0000-0000C5000000}"/>
    <cellStyle name="20% - Accent1 19 2 5 2" xfId="238" xr:uid="{00000000-0005-0000-0000-0000C6000000}"/>
    <cellStyle name="20% - Accent1 19 2 6" xfId="239" xr:uid="{00000000-0005-0000-0000-0000C7000000}"/>
    <cellStyle name="20% - Accent1 19 3" xfId="240" xr:uid="{00000000-0005-0000-0000-0000C8000000}"/>
    <cellStyle name="20% - Accent1 19 3 2" xfId="241" xr:uid="{00000000-0005-0000-0000-0000C9000000}"/>
    <cellStyle name="20% - Accent1 19 4" xfId="242" xr:uid="{00000000-0005-0000-0000-0000CA000000}"/>
    <cellStyle name="20% - Accent1 19 4 2" xfId="243" xr:uid="{00000000-0005-0000-0000-0000CB000000}"/>
    <cellStyle name="20% - Accent1 19 5" xfId="244" xr:uid="{00000000-0005-0000-0000-0000CC000000}"/>
    <cellStyle name="20% - Accent1 19 5 2" xfId="245" xr:uid="{00000000-0005-0000-0000-0000CD000000}"/>
    <cellStyle name="20% - Accent1 19 6" xfId="246" xr:uid="{00000000-0005-0000-0000-0000CE000000}"/>
    <cellStyle name="20% - Accent1 19 6 2" xfId="247" xr:uid="{00000000-0005-0000-0000-0000CF000000}"/>
    <cellStyle name="20% - Accent1 19 7" xfId="248" xr:uid="{00000000-0005-0000-0000-0000D0000000}"/>
    <cellStyle name="20% - Accent1 19 8" xfId="249" xr:uid="{00000000-0005-0000-0000-0000D1000000}"/>
    <cellStyle name="20% - Accent1 2" xfId="250" xr:uid="{00000000-0005-0000-0000-0000D2000000}"/>
    <cellStyle name="20% - Accent1 2 10" xfId="251" xr:uid="{00000000-0005-0000-0000-0000D3000000}"/>
    <cellStyle name="20% - Accent1 2 11" xfId="252" xr:uid="{00000000-0005-0000-0000-0000D4000000}"/>
    <cellStyle name="20% - Accent1 2 2" xfId="253" xr:uid="{00000000-0005-0000-0000-0000D5000000}"/>
    <cellStyle name="20% - Accent1 2 2 2" xfId="254" xr:uid="{00000000-0005-0000-0000-0000D6000000}"/>
    <cellStyle name="20% - Accent1 2 2 2 2" xfId="255" xr:uid="{00000000-0005-0000-0000-0000D7000000}"/>
    <cellStyle name="20% - Accent1 2 2 3" xfId="256" xr:uid="{00000000-0005-0000-0000-0000D8000000}"/>
    <cellStyle name="20% - Accent1 2 2 3 2" xfId="257" xr:uid="{00000000-0005-0000-0000-0000D9000000}"/>
    <cellStyle name="20% - Accent1 2 2 4" xfId="258" xr:uid="{00000000-0005-0000-0000-0000DA000000}"/>
    <cellStyle name="20% - Accent1 2 2 4 2" xfId="259" xr:uid="{00000000-0005-0000-0000-0000DB000000}"/>
    <cellStyle name="20% - Accent1 2 2 5" xfId="260" xr:uid="{00000000-0005-0000-0000-0000DC000000}"/>
    <cellStyle name="20% - Accent1 2 2 5 2" xfId="261" xr:uid="{00000000-0005-0000-0000-0000DD000000}"/>
    <cellStyle name="20% - Accent1 2 2 6" xfId="262" xr:uid="{00000000-0005-0000-0000-0000DE000000}"/>
    <cellStyle name="20% - Accent1 2 2 7" xfId="263" xr:uid="{00000000-0005-0000-0000-0000DF000000}"/>
    <cellStyle name="20% - Accent1 2 2 8" xfId="264" xr:uid="{00000000-0005-0000-0000-0000E0000000}"/>
    <cellStyle name="20% - Accent1 2 2 9" xfId="265" xr:uid="{00000000-0005-0000-0000-0000E1000000}"/>
    <cellStyle name="20% - Accent1 2 3" xfId="266" xr:uid="{00000000-0005-0000-0000-0000E2000000}"/>
    <cellStyle name="20% - Accent1 2 3 2" xfId="267" xr:uid="{00000000-0005-0000-0000-0000E3000000}"/>
    <cellStyle name="20% - Accent1 2 4" xfId="268" xr:uid="{00000000-0005-0000-0000-0000E4000000}"/>
    <cellStyle name="20% - Accent1 2 4 2" xfId="269" xr:uid="{00000000-0005-0000-0000-0000E5000000}"/>
    <cellStyle name="20% - Accent1 2 5" xfId="270" xr:uid="{00000000-0005-0000-0000-0000E6000000}"/>
    <cellStyle name="20% - Accent1 2 5 2" xfId="271" xr:uid="{00000000-0005-0000-0000-0000E7000000}"/>
    <cellStyle name="20% - Accent1 2 6" xfId="272" xr:uid="{00000000-0005-0000-0000-0000E8000000}"/>
    <cellStyle name="20% - Accent1 2 6 2" xfId="273" xr:uid="{00000000-0005-0000-0000-0000E9000000}"/>
    <cellStyle name="20% - Accent1 2 7" xfId="274" xr:uid="{00000000-0005-0000-0000-0000EA000000}"/>
    <cellStyle name="20% - Accent1 2 8" xfId="275" xr:uid="{00000000-0005-0000-0000-0000EB000000}"/>
    <cellStyle name="20% - Accent1 2 9" xfId="276" xr:uid="{00000000-0005-0000-0000-0000EC000000}"/>
    <cellStyle name="20% - Accent1 20" xfId="277" xr:uid="{00000000-0005-0000-0000-0000ED000000}"/>
    <cellStyle name="20% - Accent1 20 2" xfId="278" xr:uid="{00000000-0005-0000-0000-0000EE000000}"/>
    <cellStyle name="20% - Accent1 20 2 2" xfId="279" xr:uid="{00000000-0005-0000-0000-0000EF000000}"/>
    <cellStyle name="20% - Accent1 20 2 2 2" xfId="280" xr:uid="{00000000-0005-0000-0000-0000F0000000}"/>
    <cellStyle name="20% - Accent1 20 2 3" xfId="281" xr:uid="{00000000-0005-0000-0000-0000F1000000}"/>
    <cellStyle name="20% - Accent1 20 2 3 2" xfId="282" xr:uid="{00000000-0005-0000-0000-0000F2000000}"/>
    <cellStyle name="20% - Accent1 20 2 4" xfId="283" xr:uid="{00000000-0005-0000-0000-0000F3000000}"/>
    <cellStyle name="20% - Accent1 20 2 4 2" xfId="284" xr:uid="{00000000-0005-0000-0000-0000F4000000}"/>
    <cellStyle name="20% - Accent1 20 2 5" xfId="285" xr:uid="{00000000-0005-0000-0000-0000F5000000}"/>
    <cellStyle name="20% - Accent1 20 2 5 2" xfId="286" xr:uid="{00000000-0005-0000-0000-0000F6000000}"/>
    <cellStyle name="20% - Accent1 20 2 6" xfId="287" xr:uid="{00000000-0005-0000-0000-0000F7000000}"/>
    <cellStyle name="20% - Accent1 20 3" xfId="288" xr:uid="{00000000-0005-0000-0000-0000F8000000}"/>
    <cellStyle name="20% - Accent1 20 3 2" xfId="289" xr:uid="{00000000-0005-0000-0000-0000F9000000}"/>
    <cellStyle name="20% - Accent1 20 4" xfId="290" xr:uid="{00000000-0005-0000-0000-0000FA000000}"/>
    <cellStyle name="20% - Accent1 20 4 2" xfId="291" xr:uid="{00000000-0005-0000-0000-0000FB000000}"/>
    <cellStyle name="20% - Accent1 20 5" xfId="292" xr:uid="{00000000-0005-0000-0000-0000FC000000}"/>
    <cellStyle name="20% - Accent1 20 5 2" xfId="293" xr:uid="{00000000-0005-0000-0000-0000FD000000}"/>
    <cellStyle name="20% - Accent1 20 6" xfId="294" xr:uid="{00000000-0005-0000-0000-0000FE000000}"/>
    <cellStyle name="20% - Accent1 20 6 2" xfId="295" xr:uid="{00000000-0005-0000-0000-0000FF000000}"/>
    <cellStyle name="20% - Accent1 20 7" xfId="296" xr:uid="{00000000-0005-0000-0000-000000010000}"/>
    <cellStyle name="20% - Accent1 20 8" xfId="297" xr:uid="{00000000-0005-0000-0000-000001010000}"/>
    <cellStyle name="20% - Accent1 21" xfId="298" xr:uid="{00000000-0005-0000-0000-000002010000}"/>
    <cellStyle name="20% - Accent1 21 2" xfId="299" xr:uid="{00000000-0005-0000-0000-000003010000}"/>
    <cellStyle name="20% - Accent1 21 2 2" xfId="300" xr:uid="{00000000-0005-0000-0000-000004010000}"/>
    <cellStyle name="20% - Accent1 21 2 2 2" xfId="301" xr:uid="{00000000-0005-0000-0000-000005010000}"/>
    <cellStyle name="20% - Accent1 21 2 3" xfId="302" xr:uid="{00000000-0005-0000-0000-000006010000}"/>
    <cellStyle name="20% - Accent1 21 2 3 2" xfId="303" xr:uid="{00000000-0005-0000-0000-000007010000}"/>
    <cellStyle name="20% - Accent1 21 2 4" xfId="304" xr:uid="{00000000-0005-0000-0000-000008010000}"/>
    <cellStyle name="20% - Accent1 21 2 4 2" xfId="305" xr:uid="{00000000-0005-0000-0000-000009010000}"/>
    <cellStyle name="20% - Accent1 21 2 5" xfId="306" xr:uid="{00000000-0005-0000-0000-00000A010000}"/>
    <cellStyle name="20% - Accent1 21 2 5 2" xfId="307" xr:uid="{00000000-0005-0000-0000-00000B010000}"/>
    <cellStyle name="20% - Accent1 21 2 6" xfId="308" xr:uid="{00000000-0005-0000-0000-00000C010000}"/>
    <cellStyle name="20% - Accent1 21 3" xfId="309" xr:uid="{00000000-0005-0000-0000-00000D010000}"/>
    <cellStyle name="20% - Accent1 21 3 2" xfId="310" xr:uid="{00000000-0005-0000-0000-00000E010000}"/>
    <cellStyle name="20% - Accent1 21 4" xfId="311" xr:uid="{00000000-0005-0000-0000-00000F010000}"/>
    <cellStyle name="20% - Accent1 21 4 2" xfId="312" xr:uid="{00000000-0005-0000-0000-000010010000}"/>
    <cellStyle name="20% - Accent1 21 5" xfId="313" xr:uid="{00000000-0005-0000-0000-000011010000}"/>
    <cellStyle name="20% - Accent1 21 5 2" xfId="314" xr:uid="{00000000-0005-0000-0000-000012010000}"/>
    <cellStyle name="20% - Accent1 21 6" xfId="315" xr:uid="{00000000-0005-0000-0000-000013010000}"/>
    <cellStyle name="20% - Accent1 21 6 2" xfId="316" xr:uid="{00000000-0005-0000-0000-000014010000}"/>
    <cellStyle name="20% - Accent1 21 7" xfId="317" xr:uid="{00000000-0005-0000-0000-000015010000}"/>
    <cellStyle name="20% - Accent1 21 8" xfId="318" xr:uid="{00000000-0005-0000-0000-000016010000}"/>
    <cellStyle name="20% - Accent1 22" xfId="319" xr:uid="{00000000-0005-0000-0000-000017010000}"/>
    <cellStyle name="20% - Accent1 22 2" xfId="320" xr:uid="{00000000-0005-0000-0000-000018010000}"/>
    <cellStyle name="20% - Accent1 22 2 2" xfId="321" xr:uid="{00000000-0005-0000-0000-000019010000}"/>
    <cellStyle name="20% - Accent1 22 2 2 2" xfId="322" xr:uid="{00000000-0005-0000-0000-00001A010000}"/>
    <cellStyle name="20% - Accent1 22 2 3" xfId="323" xr:uid="{00000000-0005-0000-0000-00001B010000}"/>
    <cellStyle name="20% - Accent1 22 2 3 2" xfId="324" xr:uid="{00000000-0005-0000-0000-00001C010000}"/>
    <cellStyle name="20% - Accent1 22 2 4" xfId="325" xr:uid="{00000000-0005-0000-0000-00001D010000}"/>
    <cellStyle name="20% - Accent1 22 2 4 2" xfId="326" xr:uid="{00000000-0005-0000-0000-00001E010000}"/>
    <cellStyle name="20% - Accent1 22 2 5" xfId="327" xr:uid="{00000000-0005-0000-0000-00001F010000}"/>
    <cellStyle name="20% - Accent1 22 2 5 2" xfId="328" xr:uid="{00000000-0005-0000-0000-000020010000}"/>
    <cellStyle name="20% - Accent1 22 2 6" xfId="329" xr:uid="{00000000-0005-0000-0000-000021010000}"/>
    <cellStyle name="20% - Accent1 22 3" xfId="330" xr:uid="{00000000-0005-0000-0000-000022010000}"/>
    <cellStyle name="20% - Accent1 22 3 2" xfId="331" xr:uid="{00000000-0005-0000-0000-000023010000}"/>
    <cellStyle name="20% - Accent1 22 4" xfId="332" xr:uid="{00000000-0005-0000-0000-000024010000}"/>
    <cellStyle name="20% - Accent1 22 4 2" xfId="333" xr:uid="{00000000-0005-0000-0000-000025010000}"/>
    <cellStyle name="20% - Accent1 22 5" xfId="334" xr:uid="{00000000-0005-0000-0000-000026010000}"/>
    <cellStyle name="20% - Accent1 22 5 2" xfId="335" xr:uid="{00000000-0005-0000-0000-000027010000}"/>
    <cellStyle name="20% - Accent1 22 6" xfId="336" xr:uid="{00000000-0005-0000-0000-000028010000}"/>
    <cellStyle name="20% - Accent1 22 6 2" xfId="337" xr:uid="{00000000-0005-0000-0000-000029010000}"/>
    <cellStyle name="20% - Accent1 22 7" xfId="338" xr:uid="{00000000-0005-0000-0000-00002A010000}"/>
    <cellStyle name="20% - Accent1 22 8" xfId="339" xr:uid="{00000000-0005-0000-0000-00002B010000}"/>
    <cellStyle name="20% - Accent1 23" xfId="340" xr:uid="{00000000-0005-0000-0000-00002C010000}"/>
    <cellStyle name="20% - Accent1 23 2" xfId="341" xr:uid="{00000000-0005-0000-0000-00002D010000}"/>
    <cellStyle name="20% - Accent1 23 2 2" xfId="342" xr:uid="{00000000-0005-0000-0000-00002E010000}"/>
    <cellStyle name="20% - Accent1 23 2 2 2" xfId="343" xr:uid="{00000000-0005-0000-0000-00002F010000}"/>
    <cellStyle name="20% - Accent1 23 2 3" xfId="344" xr:uid="{00000000-0005-0000-0000-000030010000}"/>
    <cellStyle name="20% - Accent1 23 2 3 2" xfId="345" xr:uid="{00000000-0005-0000-0000-000031010000}"/>
    <cellStyle name="20% - Accent1 23 2 4" xfId="346" xr:uid="{00000000-0005-0000-0000-000032010000}"/>
    <cellStyle name="20% - Accent1 23 2 4 2" xfId="347" xr:uid="{00000000-0005-0000-0000-000033010000}"/>
    <cellStyle name="20% - Accent1 23 2 5" xfId="348" xr:uid="{00000000-0005-0000-0000-000034010000}"/>
    <cellStyle name="20% - Accent1 23 2 5 2" xfId="349" xr:uid="{00000000-0005-0000-0000-000035010000}"/>
    <cellStyle name="20% - Accent1 23 2 6" xfId="350" xr:uid="{00000000-0005-0000-0000-000036010000}"/>
    <cellStyle name="20% - Accent1 23 3" xfId="351" xr:uid="{00000000-0005-0000-0000-000037010000}"/>
    <cellStyle name="20% - Accent1 23 3 2" xfId="352" xr:uid="{00000000-0005-0000-0000-000038010000}"/>
    <cellStyle name="20% - Accent1 23 4" xfId="353" xr:uid="{00000000-0005-0000-0000-000039010000}"/>
    <cellStyle name="20% - Accent1 23 4 2" xfId="354" xr:uid="{00000000-0005-0000-0000-00003A010000}"/>
    <cellStyle name="20% - Accent1 23 5" xfId="355" xr:uid="{00000000-0005-0000-0000-00003B010000}"/>
    <cellStyle name="20% - Accent1 23 5 2" xfId="356" xr:uid="{00000000-0005-0000-0000-00003C010000}"/>
    <cellStyle name="20% - Accent1 23 6" xfId="357" xr:uid="{00000000-0005-0000-0000-00003D010000}"/>
    <cellStyle name="20% - Accent1 23 6 2" xfId="358" xr:uid="{00000000-0005-0000-0000-00003E010000}"/>
    <cellStyle name="20% - Accent1 23 7" xfId="359" xr:uid="{00000000-0005-0000-0000-00003F010000}"/>
    <cellStyle name="20% - Accent1 23 8" xfId="360" xr:uid="{00000000-0005-0000-0000-000040010000}"/>
    <cellStyle name="20% - Accent1 24" xfId="361" xr:uid="{00000000-0005-0000-0000-000041010000}"/>
    <cellStyle name="20% - Accent1 24 2" xfId="362" xr:uid="{00000000-0005-0000-0000-000042010000}"/>
    <cellStyle name="20% - Accent1 24 2 2" xfId="363" xr:uid="{00000000-0005-0000-0000-000043010000}"/>
    <cellStyle name="20% - Accent1 24 2 2 2" xfId="364" xr:uid="{00000000-0005-0000-0000-000044010000}"/>
    <cellStyle name="20% - Accent1 24 2 3" xfId="365" xr:uid="{00000000-0005-0000-0000-000045010000}"/>
    <cellStyle name="20% - Accent1 24 2 3 2" xfId="366" xr:uid="{00000000-0005-0000-0000-000046010000}"/>
    <cellStyle name="20% - Accent1 24 2 4" xfId="367" xr:uid="{00000000-0005-0000-0000-000047010000}"/>
    <cellStyle name="20% - Accent1 24 2 4 2" xfId="368" xr:uid="{00000000-0005-0000-0000-000048010000}"/>
    <cellStyle name="20% - Accent1 24 2 5" xfId="369" xr:uid="{00000000-0005-0000-0000-000049010000}"/>
    <cellStyle name="20% - Accent1 24 2 5 2" xfId="370" xr:uid="{00000000-0005-0000-0000-00004A010000}"/>
    <cellStyle name="20% - Accent1 24 2 6" xfId="371" xr:uid="{00000000-0005-0000-0000-00004B010000}"/>
    <cellStyle name="20% - Accent1 24 3" xfId="372" xr:uid="{00000000-0005-0000-0000-00004C010000}"/>
    <cellStyle name="20% - Accent1 24 3 2" xfId="373" xr:uid="{00000000-0005-0000-0000-00004D010000}"/>
    <cellStyle name="20% - Accent1 24 4" xfId="374" xr:uid="{00000000-0005-0000-0000-00004E010000}"/>
    <cellStyle name="20% - Accent1 24 4 2" xfId="375" xr:uid="{00000000-0005-0000-0000-00004F010000}"/>
    <cellStyle name="20% - Accent1 24 5" xfId="376" xr:uid="{00000000-0005-0000-0000-000050010000}"/>
    <cellStyle name="20% - Accent1 24 5 2" xfId="377" xr:uid="{00000000-0005-0000-0000-000051010000}"/>
    <cellStyle name="20% - Accent1 24 6" xfId="378" xr:uid="{00000000-0005-0000-0000-000052010000}"/>
    <cellStyle name="20% - Accent1 24 6 2" xfId="379" xr:uid="{00000000-0005-0000-0000-000053010000}"/>
    <cellStyle name="20% - Accent1 24 7" xfId="380" xr:uid="{00000000-0005-0000-0000-000054010000}"/>
    <cellStyle name="20% - Accent1 24 8" xfId="381" xr:uid="{00000000-0005-0000-0000-000055010000}"/>
    <cellStyle name="20% - Accent1 25" xfId="382" xr:uid="{00000000-0005-0000-0000-000056010000}"/>
    <cellStyle name="20% - Accent1 25 2" xfId="383" xr:uid="{00000000-0005-0000-0000-000057010000}"/>
    <cellStyle name="20% - Accent1 25 2 2" xfId="384" xr:uid="{00000000-0005-0000-0000-000058010000}"/>
    <cellStyle name="20% - Accent1 25 2 2 2" xfId="385" xr:uid="{00000000-0005-0000-0000-000059010000}"/>
    <cellStyle name="20% - Accent1 25 2 3" xfId="386" xr:uid="{00000000-0005-0000-0000-00005A010000}"/>
    <cellStyle name="20% - Accent1 25 2 3 2" xfId="387" xr:uid="{00000000-0005-0000-0000-00005B010000}"/>
    <cellStyle name="20% - Accent1 25 2 4" xfId="388" xr:uid="{00000000-0005-0000-0000-00005C010000}"/>
    <cellStyle name="20% - Accent1 25 2 4 2" xfId="389" xr:uid="{00000000-0005-0000-0000-00005D010000}"/>
    <cellStyle name="20% - Accent1 25 2 5" xfId="390" xr:uid="{00000000-0005-0000-0000-00005E010000}"/>
    <cellStyle name="20% - Accent1 25 2 5 2" xfId="391" xr:uid="{00000000-0005-0000-0000-00005F010000}"/>
    <cellStyle name="20% - Accent1 25 2 6" xfId="392" xr:uid="{00000000-0005-0000-0000-000060010000}"/>
    <cellStyle name="20% - Accent1 25 3" xfId="393" xr:uid="{00000000-0005-0000-0000-000061010000}"/>
    <cellStyle name="20% - Accent1 25 3 2" xfId="394" xr:uid="{00000000-0005-0000-0000-000062010000}"/>
    <cellStyle name="20% - Accent1 25 4" xfId="395" xr:uid="{00000000-0005-0000-0000-000063010000}"/>
    <cellStyle name="20% - Accent1 25 4 2" xfId="396" xr:uid="{00000000-0005-0000-0000-000064010000}"/>
    <cellStyle name="20% - Accent1 25 5" xfId="397" xr:uid="{00000000-0005-0000-0000-000065010000}"/>
    <cellStyle name="20% - Accent1 25 5 2" xfId="398" xr:uid="{00000000-0005-0000-0000-000066010000}"/>
    <cellStyle name="20% - Accent1 25 6" xfId="399" xr:uid="{00000000-0005-0000-0000-000067010000}"/>
    <cellStyle name="20% - Accent1 25 6 2" xfId="400" xr:uid="{00000000-0005-0000-0000-000068010000}"/>
    <cellStyle name="20% - Accent1 25 7" xfId="401" xr:uid="{00000000-0005-0000-0000-000069010000}"/>
    <cellStyle name="20% - Accent1 25 8" xfId="402" xr:uid="{00000000-0005-0000-0000-00006A010000}"/>
    <cellStyle name="20% - Accent1 26" xfId="403" xr:uid="{00000000-0005-0000-0000-00006B010000}"/>
    <cellStyle name="20% - Accent1 26 2" xfId="404" xr:uid="{00000000-0005-0000-0000-00006C010000}"/>
    <cellStyle name="20% - Accent1 26 2 2" xfId="405" xr:uid="{00000000-0005-0000-0000-00006D010000}"/>
    <cellStyle name="20% - Accent1 26 2 2 2" xfId="406" xr:uid="{00000000-0005-0000-0000-00006E010000}"/>
    <cellStyle name="20% - Accent1 26 2 3" xfId="407" xr:uid="{00000000-0005-0000-0000-00006F010000}"/>
    <cellStyle name="20% - Accent1 26 2 3 2" xfId="408" xr:uid="{00000000-0005-0000-0000-000070010000}"/>
    <cellStyle name="20% - Accent1 26 2 4" xfId="409" xr:uid="{00000000-0005-0000-0000-000071010000}"/>
    <cellStyle name="20% - Accent1 26 2 4 2" xfId="410" xr:uid="{00000000-0005-0000-0000-000072010000}"/>
    <cellStyle name="20% - Accent1 26 2 5" xfId="411" xr:uid="{00000000-0005-0000-0000-000073010000}"/>
    <cellStyle name="20% - Accent1 26 2 5 2" xfId="412" xr:uid="{00000000-0005-0000-0000-000074010000}"/>
    <cellStyle name="20% - Accent1 26 2 6" xfId="413" xr:uid="{00000000-0005-0000-0000-000075010000}"/>
    <cellStyle name="20% - Accent1 26 3" xfId="414" xr:uid="{00000000-0005-0000-0000-000076010000}"/>
    <cellStyle name="20% - Accent1 26 3 2" xfId="415" xr:uid="{00000000-0005-0000-0000-000077010000}"/>
    <cellStyle name="20% - Accent1 26 4" xfId="416" xr:uid="{00000000-0005-0000-0000-000078010000}"/>
    <cellStyle name="20% - Accent1 26 4 2" xfId="417" xr:uid="{00000000-0005-0000-0000-000079010000}"/>
    <cellStyle name="20% - Accent1 26 5" xfId="418" xr:uid="{00000000-0005-0000-0000-00007A010000}"/>
    <cellStyle name="20% - Accent1 26 5 2" xfId="419" xr:uid="{00000000-0005-0000-0000-00007B010000}"/>
    <cellStyle name="20% - Accent1 26 6" xfId="420" xr:uid="{00000000-0005-0000-0000-00007C010000}"/>
    <cellStyle name="20% - Accent1 26 6 2" xfId="421" xr:uid="{00000000-0005-0000-0000-00007D010000}"/>
    <cellStyle name="20% - Accent1 26 7" xfId="422" xr:uid="{00000000-0005-0000-0000-00007E010000}"/>
    <cellStyle name="20% - Accent1 26 8" xfId="423" xr:uid="{00000000-0005-0000-0000-00007F010000}"/>
    <cellStyle name="20% - Accent1 27" xfId="424" xr:uid="{00000000-0005-0000-0000-000080010000}"/>
    <cellStyle name="20% - Accent1 27 2" xfId="425" xr:uid="{00000000-0005-0000-0000-000081010000}"/>
    <cellStyle name="20% - Accent1 27 2 2" xfId="426" xr:uid="{00000000-0005-0000-0000-000082010000}"/>
    <cellStyle name="20% - Accent1 27 2 2 2" xfId="427" xr:uid="{00000000-0005-0000-0000-000083010000}"/>
    <cellStyle name="20% - Accent1 27 2 3" xfId="428" xr:uid="{00000000-0005-0000-0000-000084010000}"/>
    <cellStyle name="20% - Accent1 27 2 3 2" xfId="429" xr:uid="{00000000-0005-0000-0000-000085010000}"/>
    <cellStyle name="20% - Accent1 27 2 4" xfId="430" xr:uid="{00000000-0005-0000-0000-000086010000}"/>
    <cellStyle name="20% - Accent1 27 2 4 2" xfId="431" xr:uid="{00000000-0005-0000-0000-000087010000}"/>
    <cellStyle name="20% - Accent1 27 2 5" xfId="432" xr:uid="{00000000-0005-0000-0000-000088010000}"/>
    <cellStyle name="20% - Accent1 27 2 5 2" xfId="433" xr:uid="{00000000-0005-0000-0000-000089010000}"/>
    <cellStyle name="20% - Accent1 27 2 6" xfId="434" xr:uid="{00000000-0005-0000-0000-00008A010000}"/>
    <cellStyle name="20% - Accent1 27 3" xfId="435" xr:uid="{00000000-0005-0000-0000-00008B010000}"/>
    <cellStyle name="20% - Accent1 27 3 2" xfId="436" xr:uid="{00000000-0005-0000-0000-00008C010000}"/>
    <cellStyle name="20% - Accent1 27 4" xfId="437" xr:uid="{00000000-0005-0000-0000-00008D010000}"/>
    <cellStyle name="20% - Accent1 27 4 2" xfId="438" xr:uid="{00000000-0005-0000-0000-00008E010000}"/>
    <cellStyle name="20% - Accent1 27 5" xfId="439" xr:uid="{00000000-0005-0000-0000-00008F010000}"/>
    <cellStyle name="20% - Accent1 27 5 2" xfId="440" xr:uid="{00000000-0005-0000-0000-000090010000}"/>
    <cellStyle name="20% - Accent1 27 6" xfId="441" xr:uid="{00000000-0005-0000-0000-000091010000}"/>
    <cellStyle name="20% - Accent1 27 6 2" xfId="442" xr:uid="{00000000-0005-0000-0000-000092010000}"/>
    <cellStyle name="20% - Accent1 27 7" xfId="443" xr:uid="{00000000-0005-0000-0000-000093010000}"/>
    <cellStyle name="20% - Accent1 27 8" xfId="444" xr:uid="{00000000-0005-0000-0000-000094010000}"/>
    <cellStyle name="20% - Accent1 28" xfId="445" xr:uid="{00000000-0005-0000-0000-000095010000}"/>
    <cellStyle name="20% - Accent1 28 2" xfId="446" xr:uid="{00000000-0005-0000-0000-000096010000}"/>
    <cellStyle name="20% - Accent1 28 2 2" xfId="447" xr:uid="{00000000-0005-0000-0000-000097010000}"/>
    <cellStyle name="20% - Accent1 28 2 2 2" xfId="448" xr:uid="{00000000-0005-0000-0000-000098010000}"/>
    <cellStyle name="20% - Accent1 28 2 3" xfId="449" xr:uid="{00000000-0005-0000-0000-000099010000}"/>
    <cellStyle name="20% - Accent1 28 2 3 2" xfId="450" xr:uid="{00000000-0005-0000-0000-00009A010000}"/>
    <cellStyle name="20% - Accent1 28 2 4" xfId="451" xr:uid="{00000000-0005-0000-0000-00009B010000}"/>
    <cellStyle name="20% - Accent1 28 2 4 2" xfId="452" xr:uid="{00000000-0005-0000-0000-00009C010000}"/>
    <cellStyle name="20% - Accent1 28 2 5" xfId="453" xr:uid="{00000000-0005-0000-0000-00009D010000}"/>
    <cellStyle name="20% - Accent1 28 2 5 2" xfId="454" xr:uid="{00000000-0005-0000-0000-00009E010000}"/>
    <cellStyle name="20% - Accent1 28 2 6" xfId="455" xr:uid="{00000000-0005-0000-0000-00009F010000}"/>
    <cellStyle name="20% - Accent1 28 3" xfId="456" xr:uid="{00000000-0005-0000-0000-0000A0010000}"/>
    <cellStyle name="20% - Accent1 28 3 2" xfId="457" xr:uid="{00000000-0005-0000-0000-0000A1010000}"/>
    <cellStyle name="20% - Accent1 28 4" xfId="458" xr:uid="{00000000-0005-0000-0000-0000A2010000}"/>
    <cellStyle name="20% - Accent1 28 4 2" xfId="459" xr:uid="{00000000-0005-0000-0000-0000A3010000}"/>
    <cellStyle name="20% - Accent1 28 5" xfId="460" xr:uid="{00000000-0005-0000-0000-0000A4010000}"/>
    <cellStyle name="20% - Accent1 28 5 2" xfId="461" xr:uid="{00000000-0005-0000-0000-0000A5010000}"/>
    <cellStyle name="20% - Accent1 28 6" xfId="462" xr:uid="{00000000-0005-0000-0000-0000A6010000}"/>
    <cellStyle name="20% - Accent1 28 6 2" xfId="463" xr:uid="{00000000-0005-0000-0000-0000A7010000}"/>
    <cellStyle name="20% - Accent1 28 7" xfId="464" xr:uid="{00000000-0005-0000-0000-0000A8010000}"/>
    <cellStyle name="20% - Accent1 28 8" xfId="465" xr:uid="{00000000-0005-0000-0000-0000A9010000}"/>
    <cellStyle name="20% - Accent1 29" xfId="466" xr:uid="{00000000-0005-0000-0000-0000AA010000}"/>
    <cellStyle name="20% - Accent1 29 2" xfId="467" xr:uid="{00000000-0005-0000-0000-0000AB010000}"/>
    <cellStyle name="20% - Accent1 29 2 2" xfId="468" xr:uid="{00000000-0005-0000-0000-0000AC010000}"/>
    <cellStyle name="20% - Accent1 29 2 2 2" xfId="469" xr:uid="{00000000-0005-0000-0000-0000AD010000}"/>
    <cellStyle name="20% - Accent1 29 2 3" xfId="470" xr:uid="{00000000-0005-0000-0000-0000AE010000}"/>
    <cellStyle name="20% - Accent1 29 2 3 2" xfId="471" xr:uid="{00000000-0005-0000-0000-0000AF010000}"/>
    <cellStyle name="20% - Accent1 29 2 4" xfId="472" xr:uid="{00000000-0005-0000-0000-0000B0010000}"/>
    <cellStyle name="20% - Accent1 29 2 4 2" xfId="473" xr:uid="{00000000-0005-0000-0000-0000B1010000}"/>
    <cellStyle name="20% - Accent1 29 2 5" xfId="474" xr:uid="{00000000-0005-0000-0000-0000B2010000}"/>
    <cellStyle name="20% - Accent1 29 2 5 2" xfId="475" xr:uid="{00000000-0005-0000-0000-0000B3010000}"/>
    <cellStyle name="20% - Accent1 29 2 6" xfId="476" xr:uid="{00000000-0005-0000-0000-0000B4010000}"/>
    <cellStyle name="20% - Accent1 29 3" xfId="477" xr:uid="{00000000-0005-0000-0000-0000B5010000}"/>
    <cellStyle name="20% - Accent1 29 3 2" xfId="478" xr:uid="{00000000-0005-0000-0000-0000B6010000}"/>
    <cellStyle name="20% - Accent1 29 4" xfId="479" xr:uid="{00000000-0005-0000-0000-0000B7010000}"/>
    <cellStyle name="20% - Accent1 29 4 2" xfId="480" xr:uid="{00000000-0005-0000-0000-0000B8010000}"/>
    <cellStyle name="20% - Accent1 29 5" xfId="481" xr:uid="{00000000-0005-0000-0000-0000B9010000}"/>
    <cellStyle name="20% - Accent1 29 5 2" xfId="482" xr:uid="{00000000-0005-0000-0000-0000BA010000}"/>
    <cellStyle name="20% - Accent1 29 6" xfId="483" xr:uid="{00000000-0005-0000-0000-0000BB010000}"/>
    <cellStyle name="20% - Accent1 29 6 2" xfId="484" xr:uid="{00000000-0005-0000-0000-0000BC010000}"/>
    <cellStyle name="20% - Accent1 29 7" xfId="485" xr:uid="{00000000-0005-0000-0000-0000BD010000}"/>
    <cellStyle name="20% - Accent1 29 8" xfId="486" xr:uid="{00000000-0005-0000-0000-0000BE010000}"/>
    <cellStyle name="20% - Accent1 3" xfId="487" xr:uid="{00000000-0005-0000-0000-0000BF010000}"/>
    <cellStyle name="20% - Accent1 3 10" xfId="488" xr:uid="{00000000-0005-0000-0000-0000C0010000}"/>
    <cellStyle name="20% - Accent1 3 11" xfId="489" xr:uid="{00000000-0005-0000-0000-0000C1010000}"/>
    <cellStyle name="20% - Accent1 3 2" xfId="490" xr:uid="{00000000-0005-0000-0000-0000C2010000}"/>
    <cellStyle name="20% - Accent1 3 2 2" xfId="491" xr:uid="{00000000-0005-0000-0000-0000C3010000}"/>
    <cellStyle name="20% - Accent1 3 2 2 2" xfId="492" xr:uid="{00000000-0005-0000-0000-0000C4010000}"/>
    <cellStyle name="20% - Accent1 3 2 3" xfId="493" xr:uid="{00000000-0005-0000-0000-0000C5010000}"/>
    <cellStyle name="20% - Accent1 3 2 3 2" xfId="494" xr:uid="{00000000-0005-0000-0000-0000C6010000}"/>
    <cellStyle name="20% - Accent1 3 2 4" xfId="495" xr:uid="{00000000-0005-0000-0000-0000C7010000}"/>
    <cellStyle name="20% - Accent1 3 2 4 2" xfId="496" xr:uid="{00000000-0005-0000-0000-0000C8010000}"/>
    <cellStyle name="20% - Accent1 3 2 5" xfId="497" xr:uid="{00000000-0005-0000-0000-0000C9010000}"/>
    <cellStyle name="20% - Accent1 3 2 5 2" xfId="498" xr:uid="{00000000-0005-0000-0000-0000CA010000}"/>
    <cellStyle name="20% - Accent1 3 2 6" xfId="499" xr:uid="{00000000-0005-0000-0000-0000CB010000}"/>
    <cellStyle name="20% - Accent1 3 2 7" xfId="500" xr:uid="{00000000-0005-0000-0000-0000CC010000}"/>
    <cellStyle name="20% - Accent1 3 2 8" xfId="501" xr:uid="{00000000-0005-0000-0000-0000CD010000}"/>
    <cellStyle name="20% - Accent1 3 2 9" xfId="502" xr:uid="{00000000-0005-0000-0000-0000CE010000}"/>
    <cellStyle name="20% - Accent1 3 3" xfId="503" xr:uid="{00000000-0005-0000-0000-0000CF010000}"/>
    <cellStyle name="20% - Accent1 3 3 2" xfId="504" xr:uid="{00000000-0005-0000-0000-0000D0010000}"/>
    <cellStyle name="20% - Accent1 3 4" xfId="505" xr:uid="{00000000-0005-0000-0000-0000D1010000}"/>
    <cellStyle name="20% - Accent1 3 4 2" xfId="506" xr:uid="{00000000-0005-0000-0000-0000D2010000}"/>
    <cellStyle name="20% - Accent1 3 5" xfId="507" xr:uid="{00000000-0005-0000-0000-0000D3010000}"/>
    <cellStyle name="20% - Accent1 3 5 2" xfId="508" xr:uid="{00000000-0005-0000-0000-0000D4010000}"/>
    <cellStyle name="20% - Accent1 3 6" xfId="509" xr:uid="{00000000-0005-0000-0000-0000D5010000}"/>
    <cellStyle name="20% - Accent1 3 6 2" xfId="510" xr:uid="{00000000-0005-0000-0000-0000D6010000}"/>
    <cellStyle name="20% - Accent1 3 7" xfId="511" xr:uid="{00000000-0005-0000-0000-0000D7010000}"/>
    <cellStyle name="20% - Accent1 3 8" xfId="512" xr:uid="{00000000-0005-0000-0000-0000D8010000}"/>
    <cellStyle name="20% - Accent1 3 9" xfId="513" xr:uid="{00000000-0005-0000-0000-0000D9010000}"/>
    <cellStyle name="20% - Accent1 30" xfId="514" xr:uid="{00000000-0005-0000-0000-0000DA010000}"/>
    <cellStyle name="20% - Accent1 30 2" xfId="515" xr:uid="{00000000-0005-0000-0000-0000DB010000}"/>
    <cellStyle name="20% - Accent1 30 2 2" xfId="516" xr:uid="{00000000-0005-0000-0000-0000DC010000}"/>
    <cellStyle name="20% - Accent1 30 2 2 2" xfId="517" xr:uid="{00000000-0005-0000-0000-0000DD010000}"/>
    <cellStyle name="20% - Accent1 30 2 3" xfId="518" xr:uid="{00000000-0005-0000-0000-0000DE010000}"/>
    <cellStyle name="20% - Accent1 30 2 3 2" xfId="519" xr:uid="{00000000-0005-0000-0000-0000DF010000}"/>
    <cellStyle name="20% - Accent1 30 2 4" xfId="520" xr:uid="{00000000-0005-0000-0000-0000E0010000}"/>
    <cellStyle name="20% - Accent1 30 2 4 2" xfId="521" xr:uid="{00000000-0005-0000-0000-0000E1010000}"/>
    <cellStyle name="20% - Accent1 30 2 5" xfId="522" xr:uid="{00000000-0005-0000-0000-0000E2010000}"/>
    <cellStyle name="20% - Accent1 30 2 5 2" xfId="523" xr:uid="{00000000-0005-0000-0000-0000E3010000}"/>
    <cellStyle name="20% - Accent1 30 2 6" xfId="524" xr:uid="{00000000-0005-0000-0000-0000E4010000}"/>
    <cellStyle name="20% - Accent1 30 3" xfId="525" xr:uid="{00000000-0005-0000-0000-0000E5010000}"/>
    <cellStyle name="20% - Accent1 30 3 2" xfId="526" xr:uid="{00000000-0005-0000-0000-0000E6010000}"/>
    <cellStyle name="20% - Accent1 30 4" xfId="527" xr:uid="{00000000-0005-0000-0000-0000E7010000}"/>
    <cellStyle name="20% - Accent1 30 4 2" xfId="528" xr:uid="{00000000-0005-0000-0000-0000E8010000}"/>
    <cellStyle name="20% - Accent1 30 5" xfId="529" xr:uid="{00000000-0005-0000-0000-0000E9010000}"/>
    <cellStyle name="20% - Accent1 30 5 2" xfId="530" xr:uid="{00000000-0005-0000-0000-0000EA010000}"/>
    <cellStyle name="20% - Accent1 30 6" xfId="531" xr:uid="{00000000-0005-0000-0000-0000EB010000}"/>
    <cellStyle name="20% - Accent1 30 6 2" xfId="532" xr:uid="{00000000-0005-0000-0000-0000EC010000}"/>
    <cellStyle name="20% - Accent1 30 7" xfId="533" xr:uid="{00000000-0005-0000-0000-0000ED010000}"/>
    <cellStyle name="20% - Accent1 30 8" xfId="534" xr:uid="{00000000-0005-0000-0000-0000EE010000}"/>
    <cellStyle name="20% - Accent1 31" xfId="535" xr:uid="{00000000-0005-0000-0000-0000EF010000}"/>
    <cellStyle name="20% - Accent1 31 2" xfId="536" xr:uid="{00000000-0005-0000-0000-0000F0010000}"/>
    <cellStyle name="20% - Accent1 31 2 2" xfId="537" xr:uid="{00000000-0005-0000-0000-0000F1010000}"/>
    <cellStyle name="20% - Accent1 31 2 2 2" xfId="538" xr:uid="{00000000-0005-0000-0000-0000F2010000}"/>
    <cellStyle name="20% - Accent1 31 2 3" xfId="539" xr:uid="{00000000-0005-0000-0000-0000F3010000}"/>
    <cellStyle name="20% - Accent1 31 2 3 2" xfId="540" xr:uid="{00000000-0005-0000-0000-0000F4010000}"/>
    <cellStyle name="20% - Accent1 31 2 4" xfId="541" xr:uid="{00000000-0005-0000-0000-0000F5010000}"/>
    <cellStyle name="20% - Accent1 31 2 4 2" xfId="542" xr:uid="{00000000-0005-0000-0000-0000F6010000}"/>
    <cellStyle name="20% - Accent1 31 2 5" xfId="543" xr:uid="{00000000-0005-0000-0000-0000F7010000}"/>
    <cellStyle name="20% - Accent1 31 2 5 2" xfId="544" xr:uid="{00000000-0005-0000-0000-0000F8010000}"/>
    <cellStyle name="20% - Accent1 31 2 6" xfId="545" xr:uid="{00000000-0005-0000-0000-0000F9010000}"/>
    <cellStyle name="20% - Accent1 31 3" xfId="546" xr:uid="{00000000-0005-0000-0000-0000FA010000}"/>
    <cellStyle name="20% - Accent1 31 3 2" xfId="547" xr:uid="{00000000-0005-0000-0000-0000FB010000}"/>
    <cellStyle name="20% - Accent1 31 4" xfId="548" xr:uid="{00000000-0005-0000-0000-0000FC010000}"/>
    <cellStyle name="20% - Accent1 31 4 2" xfId="549" xr:uid="{00000000-0005-0000-0000-0000FD010000}"/>
    <cellStyle name="20% - Accent1 31 5" xfId="550" xr:uid="{00000000-0005-0000-0000-0000FE010000}"/>
    <cellStyle name="20% - Accent1 31 5 2" xfId="551" xr:uid="{00000000-0005-0000-0000-0000FF010000}"/>
    <cellStyle name="20% - Accent1 31 6" xfId="552" xr:uid="{00000000-0005-0000-0000-000000020000}"/>
    <cellStyle name="20% - Accent1 31 6 2" xfId="553" xr:uid="{00000000-0005-0000-0000-000001020000}"/>
    <cellStyle name="20% - Accent1 31 7" xfId="554" xr:uid="{00000000-0005-0000-0000-000002020000}"/>
    <cellStyle name="20% - Accent1 31 8" xfId="555" xr:uid="{00000000-0005-0000-0000-000003020000}"/>
    <cellStyle name="20% - Accent1 32" xfId="556" xr:uid="{00000000-0005-0000-0000-000004020000}"/>
    <cellStyle name="20% - Accent1 32 2" xfId="557" xr:uid="{00000000-0005-0000-0000-000005020000}"/>
    <cellStyle name="20% - Accent1 32 2 2" xfId="558" xr:uid="{00000000-0005-0000-0000-000006020000}"/>
    <cellStyle name="20% - Accent1 32 2 2 2" xfId="559" xr:uid="{00000000-0005-0000-0000-000007020000}"/>
    <cellStyle name="20% - Accent1 32 2 3" xfId="560" xr:uid="{00000000-0005-0000-0000-000008020000}"/>
    <cellStyle name="20% - Accent1 32 2 3 2" xfId="561" xr:uid="{00000000-0005-0000-0000-000009020000}"/>
    <cellStyle name="20% - Accent1 32 2 4" xfId="562" xr:uid="{00000000-0005-0000-0000-00000A020000}"/>
    <cellStyle name="20% - Accent1 32 2 4 2" xfId="563" xr:uid="{00000000-0005-0000-0000-00000B020000}"/>
    <cellStyle name="20% - Accent1 32 2 5" xfId="564" xr:uid="{00000000-0005-0000-0000-00000C020000}"/>
    <cellStyle name="20% - Accent1 32 2 5 2" xfId="565" xr:uid="{00000000-0005-0000-0000-00000D020000}"/>
    <cellStyle name="20% - Accent1 32 2 6" xfId="566" xr:uid="{00000000-0005-0000-0000-00000E020000}"/>
    <cellStyle name="20% - Accent1 32 3" xfId="567" xr:uid="{00000000-0005-0000-0000-00000F020000}"/>
    <cellStyle name="20% - Accent1 32 3 2" xfId="568" xr:uid="{00000000-0005-0000-0000-000010020000}"/>
    <cellStyle name="20% - Accent1 32 4" xfId="569" xr:uid="{00000000-0005-0000-0000-000011020000}"/>
    <cellStyle name="20% - Accent1 32 4 2" xfId="570" xr:uid="{00000000-0005-0000-0000-000012020000}"/>
    <cellStyle name="20% - Accent1 32 5" xfId="571" xr:uid="{00000000-0005-0000-0000-000013020000}"/>
    <cellStyle name="20% - Accent1 32 5 2" xfId="572" xr:uid="{00000000-0005-0000-0000-000014020000}"/>
    <cellStyle name="20% - Accent1 32 6" xfId="573" xr:uid="{00000000-0005-0000-0000-000015020000}"/>
    <cellStyle name="20% - Accent1 32 6 2" xfId="574" xr:uid="{00000000-0005-0000-0000-000016020000}"/>
    <cellStyle name="20% - Accent1 32 7" xfId="575" xr:uid="{00000000-0005-0000-0000-000017020000}"/>
    <cellStyle name="20% - Accent1 32 8" xfId="576" xr:uid="{00000000-0005-0000-0000-000018020000}"/>
    <cellStyle name="20% - Accent1 33" xfId="577" xr:uid="{00000000-0005-0000-0000-000019020000}"/>
    <cellStyle name="20% - Accent1 33 2" xfId="578" xr:uid="{00000000-0005-0000-0000-00001A020000}"/>
    <cellStyle name="20% - Accent1 33 2 2" xfId="579" xr:uid="{00000000-0005-0000-0000-00001B020000}"/>
    <cellStyle name="20% - Accent1 33 2 2 2" xfId="580" xr:uid="{00000000-0005-0000-0000-00001C020000}"/>
    <cellStyle name="20% - Accent1 33 2 3" xfId="581" xr:uid="{00000000-0005-0000-0000-00001D020000}"/>
    <cellStyle name="20% - Accent1 33 2 3 2" xfId="582" xr:uid="{00000000-0005-0000-0000-00001E020000}"/>
    <cellStyle name="20% - Accent1 33 2 4" xfId="583" xr:uid="{00000000-0005-0000-0000-00001F020000}"/>
    <cellStyle name="20% - Accent1 33 2 4 2" xfId="584" xr:uid="{00000000-0005-0000-0000-000020020000}"/>
    <cellStyle name="20% - Accent1 33 2 5" xfId="585" xr:uid="{00000000-0005-0000-0000-000021020000}"/>
    <cellStyle name="20% - Accent1 33 2 5 2" xfId="586" xr:uid="{00000000-0005-0000-0000-000022020000}"/>
    <cellStyle name="20% - Accent1 33 2 6" xfId="587" xr:uid="{00000000-0005-0000-0000-000023020000}"/>
    <cellStyle name="20% - Accent1 33 3" xfId="588" xr:uid="{00000000-0005-0000-0000-000024020000}"/>
    <cellStyle name="20% - Accent1 33 3 2" xfId="589" xr:uid="{00000000-0005-0000-0000-000025020000}"/>
    <cellStyle name="20% - Accent1 33 4" xfId="590" xr:uid="{00000000-0005-0000-0000-000026020000}"/>
    <cellStyle name="20% - Accent1 33 4 2" xfId="591" xr:uid="{00000000-0005-0000-0000-000027020000}"/>
    <cellStyle name="20% - Accent1 33 5" xfId="592" xr:uid="{00000000-0005-0000-0000-000028020000}"/>
    <cellStyle name="20% - Accent1 33 5 2" xfId="593" xr:uid="{00000000-0005-0000-0000-000029020000}"/>
    <cellStyle name="20% - Accent1 33 6" xfId="594" xr:uid="{00000000-0005-0000-0000-00002A020000}"/>
    <cellStyle name="20% - Accent1 33 6 2" xfId="595" xr:uid="{00000000-0005-0000-0000-00002B020000}"/>
    <cellStyle name="20% - Accent1 33 7" xfId="596" xr:uid="{00000000-0005-0000-0000-00002C020000}"/>
    <cellStyle name="20% - Accent1 33 8" xfId="597" xr:uid="{00000000-0005-0000-0000-00002D020000}"/>
    <cellStyle name="20% - Accent1 34" xfId="598" xr:uid="{00000000-0005-0000-0000-00002E020000}"/>
    <cellStyle name="20% - Accent1 34 2" xfId="599" xr:uid="{00000000-0005-0000-0000-00002F020000}"/>
    <cellStyle name="20% - Accent1 34 2 2" xfId="600" xr:uid="{00000000-0005-0000-0000-000030020000}"/>
    <cellStyle name="20% - Accent1 34 2 2 2" xfId="601" xr:uid="{00000000-0005-0000-0000-000031020000}"/>
    <cellStyle name="20% - Accent1 34 2 3" xfId="602" xr:uid="{00000000-0005-0000-0000-000032020000}"/>
    <cellStyle name="20% - Accent1 34 2 3 2" xfId="603" xr:uid="{00000000-0005-0000-0000-000033020000}"/>
    <cellStyle name="20% - Accent1 34 2 4" xfId="604" xr:uid="{00000000-0005-0000-0000-000034020000}"/>
    <cellStyle name="20% - Accent1 34 2 4 2" xfId="605" xr:uid="{00000000-0005-0000-0000-000035020000}"/>
    <cellStyle name="20% - Accent1 34 2 5" xfId="606" xr:uid="{00000000-0005-0000-0000-000036020000}"/>
    <cellStyle name="20% - Accent1 34 2 5 2" xfId="607" xr:uid="{00000000-0005-0000-0000-000037020000}"/>
    <cellStyle name="20% - Accent1 34 2 6" xfId="608" xr:uid="{00000000-0005-0000-0000-000038020000}"/>
    <cellStyle name="20% - Accent1 34 3" xfId="609" xr:uid="{00000000-0005-0000-0000-000039020000}"/>
    <cellStyle name="20% - Accent1 34 3 2" xfId="610" xr:uid="{00000000-0005-0000-0000-00003A020000}"/>
    <cellStyle name="20% - Accent1 34 4" xfId="611" xr:uid="{00000000-0005-0000-0000-00003B020000}"/>
    <cellStyle name="20% - Accent1 34 4 2" xfId="612" xr:uid="{00000000-0005-0000-0000-00003C020000}"/>
    <cellStyle name="20% - Accent1 34 5" xfId="613" xr:uid="{00000000-0005-0000-0000-00003D020000}"/>
    <cellStyle name="20% - Accent1 34 5 2" xfId="614" xr:uid="{00000000-0005-0000-0000-00003E020000}"/>
    <cellStyle name="20% - Accent1 34 6" xfId="615" xr:uid="{00000000-0005-0000-0000-00003F020000}"/>
    <cellStyle name="20% - Accent1 34 6 2" xfId="616" xr:uid="{00000000-0005-0000-0000-000040020000}"/>
    <cellStyle name="20% - Accent1 34 7" xfId="617" xr:uid="{00000000-0005-0000-0000-000041020000}"/>
    <cellStyle name="20% - Accent1 34 8" xfId="618" xr:uid="{00000000-0005-0000-0000-000042020000}"/>
    <cellStyle name="20% - Accent1 35" xfId="619" xr:uid="{00000000-0005-0000-0000-000043020000}"/>
    <cellStyle name="20% - Accent1 35 2" xfId="620" xr:uid="{00000000-0005-0000-0000-000044020000}"/>
    <cellStyle name="20% - Accent1 35 2 2" xfId="621" xr:uid="{00000000-0005-0000-0000-000045020000}"/>
    <cellStyle name="20% - Accent1 35 2 2 2" xfId="622" xr:uid="{00000000-0005-0000-0000-000046020000}"/>
    <cellStyle name="20% - Accent1 35 2 3" xfId="623" xr:uid="{00000000-0005-0000-0000-000047020000}"/>
    <cellStyle name="20% - Accent1 35 2 3 2" xfId="624" xr:uid="{00000000-0005-0000-0000-000048020000}"/>
    <cellStyle name="20% - Accent1 35 2 4" xfId="625" xr:uid="{00000000-0005-0000-0000-000049020000}"/>
    <cellStyle name="20% - Accent1 35 2 4 2" xfId="626" xr:uid="{00000000-0005-0000-0000-00004A020000}"/>
    <cellStyle name="20% - Accent1 35 2 5" xfId="627" xr:uid="{00000000-0005-0000-0000-00004B020000}"/>
    <cellStyle name="20% - Accent1 35 2 5 2" xfId="628" xr:uid="{00000000-0005-0000-0000-00004C020000}"/>
    <cellStyle name="20% - Accent1 35 2 6" xfId="629" xr:uid="{00000000-0005-0000-0000-00004D020000}"/>
    <cellStyle name="20% - Accent1 35 3" xfId="630" xr:uid="{00000000-0005-0000-0000-00004E020000}"/>
    <cellStyle name="20% - Accent1 35 3 2" xfId="631" xr:uid="{00000000-0005-0000-0000-00004F020000}"/>
    <cellStyle name="20% - Accent1 35 4" xfId="632" xr:uid="{00000000-0005-0000-0000-000050020000}"/>
    <cellStyle name="20% - Accent1 35 4 2" xfId="633" xr:uid="{00000000-0005-0000-0000-000051020000}"/>
    <cellStyle name="20% - Accent1 35 5" xfId="634" xr:uid="{00000000-0005-0000-0000-000052020000}"/>
    <cellStyle name="20% - Accent1 35 5 2" xfId="635" xr:uid="{00000000-0005-0000-0000-000053020000}"/>
    <cellStyle name="20% - Accent1 35 6" xfId="636" xr:uid="{00000000-0005-0000-0000-000054020000}"/>
    <cellStyle name="20% - Accent1 35 6 2" xfId="637" xr:uid="{00000000-0005-0000-0000-000055020000}"/>
    <cellStyle name="20% - Accent1 35 7" xfId="638" xr:uid="{00000000-0005-0000-0000-000056020000}"/>
    <cellStyle name="20% - Accent1 35 8" xfId="639" xr:uid="{00000000-0005-0000-0000-000057020000}"/>
    <cellStyle name="20% - Accent1 36" xfId="640" xr:uid="{00000000-0005-0000-0000-000058020000}"/>
    <cellStyle name="20% - Accent1 36 2" xfId="641" xr:uid="{00000000-0005-0000-0000-000059020000}"/>
    <cellStyle name="20% - Accent1 36 2 2" xfId="642" xr:uid="{00000000-0005-0000-0000-00005A020000}"/>
    <cellStyle name="20% - Accent1 36 2 2 2" xfId="643" xr:uid="{00000000-0005-0000-0000-00005B020000}"/>
    <cellStyle name="20% - Accent1 36 2 3" xfId="644" xr:uid="{00000000-0005-0000-0000-00005C020000}"/>
    <cellStyle name="20% - Accent1 36 2 3 2" xfId="645" xr:uid="{00000000-0005-0000-0000-00005D020000}"/>
    <cellStyle name="20% - Accent1 36 2 4" xfId="646" xr:uid="{00000000-0005-0000-0000-00005E020000}"/>
    <cellStyle name="20% - Accent1 36 2 4 2" xfId="647" xr:uid="{00000000-0005-0000-0000-00005F020000}"/>
    <cellStyle name="20% - Accent1 36 2 5" xfId="648" xr:uid="{00000000-0005-0000-0000-000060020000}"/>
    <cellStyle name="20% - Accent1 36 2 5 2" xfId="649" xr:uid="{00000000-0005-0000-0000-000061020000}"/>
    <cellStyle name="20% - Accent1 36 2 6" xfId="650" xr:uid="{00000000-0005-0000-0000-000062020000}"/>
    <cellStyle name="20% - Accent1 36 3" xfId="651" xr:uid="{00000000-0005-0000-0000-000063020000}"/>
    <cellStyle name="20% - Accent1 36 3 2" xfId="652" xr:uid="{00000000-0005-0000-0000-000064020000}"/>
    <cellStyle name="20% - Accent1 36 4" xfId="653" xr:uid="{00000000-0005-0000-0000-000065020000}"/>
    <cellStyle name="20% - Accent1 36 4 2" xfId="654" xr:uid="{00000000-0005-0000-0000-000066020000}"/>
    <cellStyle name="20% - Accent1 36 5" xfId="655" xr:uid="{00000000-0005-0000-0000-000067020000}"/>
    <cellStyle name="20% - Accent1 36 5 2" xfId="656" xr:uid="{00000000-0005-0000-0000-000068020000}"/>
    <cellStyle name="20% - Accent1 36 6" xfId="657" xr:uid="{00000000-0005-0000-0000-000069020000}"/>
    <cellStyle name="20% - Accent1 36 6 2" xfId="658" xr:uid="{00000000-0005-0000-0000-00006A020000}"/>
    <cellStyle name="20% - Accent1 36 7" xfId="659" xr:uid="{00000000-0005-0000-0000-00006B020000}"/>
    <cellStyle name="20% - Accent1 36 8" xfId="660" xr:uid="{00000000-0005-0000-0000-00006C020000}"/>
    <cellStyle name="20% - Accent1 37" xfId="661" xr:uid="{00000000-0005-0000-0000-00006D020000}"/>
    <cellStyle name="20% - Accent1 37 2" xfId="662" xr:uid="{00000000-0005-0000-0000-00006E020000}"/>
    <cellStyle name="20% - Accent1 37 2 2" xfId="663" xr:uid="{00000000-0005-0000-0000-00006F020000}"/>
    <cellStyle name="20% - Accent1 37 2 2 2" xfId="664" xr:uid="{00000000-0005-0000-0000-000070020000}"/>
    <cellStyle name="20% - Accent1 37 2 3" xfId="665" xr:uid="{00000000-0005-0000-0000-000071020000}"/>
    <cellStyle name="20% - Accent1 37 2 3 2" xfId="666" xr:uid="{00000000-0005-0000-0000-000072020000}"/>
    <cellStyle name="20% - Accent1 37 2 4" xfId="667" xr:uid="{00000000-0005-0000-0000-000073020000}"/>
    <cellStyle name="20% - Accent1 37 2 4 2" xfId="668" xr:uid="{00000000-0005-0000-0000-000074020000}"/>
    <cellStyle name="20% - Accent1 37 2 5" xfId="669" xr:uid="{00000000-0005-0000-0000-000075020000}"/>
    <cellStyle name="20% - Accent1 37 2 5 2" xfId="670" xr:uid="{00000000-0005-0000-0000-000076020000}"/>
    <cellStyle name="20% - Accent1 37 2 6" xfId="671" xr:uid="{00000000-0005-0000-0000-000077020000}"/>
    <cellStyle name="20% - Accent1 37 3" xfId="672" xr:uid="{00000000-0005-0000-0000-000078020000}"/>
    <cellStyle name="20% - Accent1 37 3 2" xfId="673" xr:uid="{00000000-0005-0000-0000-000079020000}"/>
    <cellStyle name="20% - Accent1 37 4" xfId="674" xr:uid="{00000000-0005-0000-0000-00007A020000}"/>
    <cellStyle name="20% - Accent1 37 4 2" xfId="675" xr:uid="{00000000-0005-0000-0000-00007B020000}"/>
    <cellStyle name="20% - Accent1 37 5" xfId="676" xr:uid="{00000000-0005-0000-0000-00007C020000}"/>
    <cellStyle name="20% - Accent1 37 5 2" xfId="677" xr:uid="{00000000-0005-0000-0000-00007D020000}"/>
    <cellStyle name="20% - Accent1 37 6" xfId="678" xr:uid="{00000000-0005-0000-0000-00007E020000}"/>
    <cellStyle name="20% - Accent1 37 6 2" xfId="679" xr:uid="{00000000-0005-0000-0000-00007F020000}"/>
    <cellStyle name="20% - Accent1 37 7" xfId="680" xr:uid="{00000000-0005-0000-0000-000080020000}"/>
    <cellStyle name="20% - Accent1 37 8" xfId="681" xr:uid="{00000000-0005-0000-0000-000081020000}"/>
    <cellStyle name="20% - Accent1 38" xfId="682" xr:uid="{00000000-0005-0000-0000-000082020000}"/>
    <cellStyle name="20% - Accent1 38 2" xfId="683" xr:uid="{00000000-0005-0000-0000-000083020000}"/>
    <cellStyle name="20% - Accent1 38 2 2" xfId="684" xr:uid="{00000000-0005-0000-0000-000084020000}"/>
    <cellStyle name="20% - Accent1 38 2 2 2" xfId="685" xr:uid="{00000000-0005-0000-0000-000085020000}"/>
    <cellStyle name="20% - Accent1 38 2 3" xfId="686" xr:uid="{00000000-0005-0000-0000-000086020000}"/>
    <cellStyle name="20% - Accent1 38 2 3 2" xfId="687" xr:uid="{00000000-0005-0000-0000-000087020000}"/>
    <cellStyle name="20% - Accent1 38 2 4" xfId="688" xr:uid="{00000000-0005-0000-0000-000088020000}"/>
    <cellStyle name="20% - Accent1 38 2 4 2" xfId="689" xr:uid="{00000000-0005-0000-0000-000089020000}"/>
    <cellStyle name="20% - Accent1 38 2 5" xfId="690" xr:uid="{00000000-0005-0000-0000-00008A020000}"/>
    <cellStyle name="20% - Accent1 38 2 5 2" xfId="691" xr:uid="{00000000-0005-0000-0000-00008B020000}"/>
    <cellStyle name="20% - Accent1 38 2 6" xfId="692" xr:uid="{00000000-0005-0000-0000-00008C020000}"/>
    <cellStyle name="20% - Accent1 38 3" xfId="693" xr:uid="{00000000-0005-0000-0000-00008D020000}"/>
    <cellStyle name="20% - Accent1 38 3 2" xfId="694" xr:uid="{00000000-0005-0000-0000-00008E020000}"/>
    <cellStyle name="20% - Accent1 38 4" xfId="695" xr:uid="{00000000-0005-0000-0000-00008F020000}"/>
    <cellStyle name="20% - Accent1 38 4 2" xfId="696" xr:uid="{00000000-0005-0000-0000-000090020000}"/>
    <cellStyle name="20% - Accent1 38 5" xfId="697" xr:uid="{00000000-0005-0000-0000-000091020000}"/>
    <cellStyle name="20% - Accent1 38 5 2" xfId="698" xr:uid="{00000000-0005-0000-0000-000092020000}"/>
    <cellStyle name="20% - Accent1 38 6" xfId="699" xr:uid="{00000000-0005-0000-0000-000093020000}"/>
    <cellStyle name="20% - Accent1 38 6 2" xfId="700" xr:uid="{00000000-0005-0000-0000-000094020000}"/>
    <cellStyle name="20% - Accent1 38 7" xfId="701" xr:uid="{00000000-0005-0000-0000-000095020000}"/>
    <cellStyle name="20% - Accent1 38 8" xfId="702" xr:uid="{00000000-0005-0000-0000-000096020000}"/>
    <cellStyle name="20% - Accent1 39" xfId="703" xr:uid="{00000000-0005-0000-0000-000097020000}"/>
    <cellStyle name="20% - Accent1 39 2" xfId="704" xr:uid="{00000000-0005-0000-0000-000098020000}"/>
    <cellStyle name="20% - Accent1 39 2 2" xfId="705" xr:uid="{00000000-0005-0000-0000-000099020000}"/>
    <cellStyle name="20% - Accent1 39 2 2 2" xfId="706" xr:uid="{00000000-0005-0000-0000-00009A020000}"/>
    <cellStyle name="20% - Accent1 39 2 3" xfId="707" xr:uid="{00000000-0005-0000-0000-00009B020000}"/>
    <cellStyle name="20% - Accent1 39 2 3 2" xfId="708" xr:uid="{00000000-0005-0000-0000-00009C020000}"/>
    <cellStyle name="20% - Accent1 39 2 4" xfId="709" xr:uid="{00000000-0005-0000-0000-00009D020000}"/>
    <cellStyle name="20% - Accent1 39 2 4 2" xfId="710" xr:uid="{00000000-0005-0000-0000-00009E020000}"/>
    <cellStyle name="20% - Accent1 39 2 5" xfId="711" xr:uid="{00000000-0005-0000-0000-00009F020000}"/>
    <cellStyle name="20% - Accent1 39 2 5 2" xfId="712" xr:uid="{00000000-0005-0000-0000-0000A0020000}"/>
    <cellStyle name="20% - Accent1 39 2 6" xfId="713" xr:uid="{00000000-0005-0000-0000-0000A1020000}"/>
    <cellStyle name="20% - Accent1 39 3" xfId="714" xr:uid="{00000000-0005-0000-0000-0000A2020000}"/>
    <cellStyle name="20% - Accent1 39 3 2" xfId="715" xr:uid="{00000000-0005-0000-0000-0000A3020000}"/>
    <cellStyle name="20% - Accent1 39 4" xfId="716" xr:uid="{00000000-0005-0000-0000-0000A4020000}"/>
    <cellStyle name="20% - Accent1 39 4 2" xfId="717" xr:uid="{00000000-0005-0000-0000-0000A5020000}"/>
    <cellStyle name="20% - Accent1 39 5" xfId="718" xr:uid="{00000000-0005-0000-0000-0000A6020000}"/>
    <cellStyle name="20% - Accent1 39 5 2" xfId="719" xr:uid="{00000000-0005-0000-0000-0000A7020000}"/>
    <cellStyle name="20% - Accent1 39 6" xfId="720" xr:uid="{00000000-0005-0000-0000-0000A8020000}"/>
    <cellStyle name="20% - Accent1 39 6 2" xfId="721" xr:uid="{00000000-0005-0000-0000-0000A9020000}"/>
    <cellStyle name="20% - Accent1 39 7" xfId="722" xr:uid="{00000000-0005-0000-0000-0000AA020000}"/>
    <cellStyle name="20% - Accent1 39 8" xfId="723" xr:uid="{00000000-0005-0000-0000-0000AB020000}"/>
    <cellStyle name="20% - Accent1 4" xfId="724" xr:uid="{00000000-0005-0000-0000-0000AC020000}"/>
    <cellStyle name="20% - Accent1 4 10" xfId="725" xr:uid="{00000000-0005-0000-0000-0000AD020000}"/>
    <cellStyle name="20% - Accent1 4 11" xfId="726" xr:uid="{00000000-0005-0000-0000-0000AE020000}"/>
    <cellStyle name="20% - Accent1 4 2" xfId="727" xr:uid="{00000000-0005-0000-0000-0000AF020000}"/>
    <cellStyle name="20% - Accent1 4 2 2" xfId="728" xr:uid="{00000000-0005-0000-0000-0000B0020000}"/>
    <cellStyle name="20% - Accent1 4 2 2 2" xfId="729" xr:uid="{00000000-0005-0000-0000-0000B1020000}"/>
    <cellStyle name="20% - Accent1 4 2 3" xfId="730" xr:uid="{00000000-0005-0000-0000-0000B2020000}"/>
    <cellStyle name="20% - Accent1 4 2 3 2" xfId="731" xr:uid="{00000000-0005-0000-0000-0000B3020000}"/>
    <cellStyle name="20% - Accent1 4 2 4" xfId="732" xr:uid="{00000000-0005-0000-0000-0000B4020000}"/>
    <cellStyle name="20% - Accent1 4 2 4 2" xfId="733" xr:uid="{00000000-0005-0000-0000-0000B5020000}"/>
    <cellStyle name="20% - Accent1 4 2 5" xfId="734" xr:uid="{00000000-0005-0000-0000-0000B6020000}"/>
    <cellStyle name="20% - Accent1 4 2 5 2" xfId="735" xr:uid="{00000000-0005-0000-0000-0000B7020000}"/>
    <cellStyle name="20% - Accent1 4 2 6" xfId="736" xr:uid="{00000000-0005-0000-0000-0000B8020000}"/>
    <cellStyle name="20% - Accent1 4 2 7" xfId="737" xr:uid="{00000000-0005-0000-0000-0000B9020000}"/>
    <cellStyle name="20% - Accent1 4 2 8" xfId="738" xr:uid="{00000000-0005-0000-0000-0000BA020000}"/>
    <cellStyle name="20% - Accent1 4 2 9" xfId="739" xr:uid="{00000000-0005-0000-0000-0000BB020000}"/>
    <cellStyle name="20% - Accent1 4 3" xfId="740" xr:uid="{00000000-0005-0000-0000-0000BC020000}"/>
    <cellStyle name="20% - Accent1 4 3 2" xfId="741" xr:uid="{00000000-0005-0000-0000-0000BD020000}"/>
    <cellStyle name="20% - Accent1 4 4" xfId="742" xr:uid="{00000000-0005-0000-0000-0000BE020000}"/>
    <cellStyle name="20% - Accent1 4 4 2" xfId="743" xr:uid="{00000000-0005-0000-0000-0000BF020000}"/>
    <cellStyle name="20% - Accent1 4 5" xfId="744" xr:uid="{00000000-0005-0000-0000-0000C0020000}"/>
    <cellStyle name="20% - Accent1 4 5 2" xfId="745" xr:uid="{00000000-0005-0000-0000-0000C1020000}"/>
    <cellStyle name="20% - Accent1 4 6" xfId="746" xr:uid="{00000000-0005-0000-0000-0000C2020000}"/>
    <cellStyle name="20% - Accent1 4 6 2" xfId="747" xr:uid="{00000000-0005-0000-0000-0000C3020000}"/>
    <cellStyle name="20% - Accent1 4 7" xfId="748" xr:uid="{00000000-0005-0000-0000-0000C4020000}"/>
    <cellStyle name="20% - Accent1 4 8" xfId="749" xr:uid="{00000000-0005-0000-0000-0000C5020000}"/>
    <cellStyle name="20% - Accent1 4 9" xfId="750" xr:uid="{00000000-0005-0000-0000-0000C6020000}"/>
    <cellStyle name="20% - Accent1 40" xfId="751" xr:uid="{00000000-0005-0000-0000-0000C7020000}"/>
    <cellStyle name="20% - Accent1 40 2" xfId="752" xr:uid="{00000000-0005-0000-0000-0000C8020000}"/>
    <cellStyle name="20% - Accent1 40 2 2" xfId="753" xr:uid="{00000000-0005-0000-0000-0000C9020000}"/>
    <cellStyle name="20% - Accent1 40 2 2 2" xfId="754" xr:uid="{00000000-0005-0000-0000-0000CA020000}"/>
    <cellStyle name="20% - Accent1 40 2 3" xfId="755" xr:uid="{00000000-0005-0000-0000-0000CB020000}"/>
    <cellStyle name="20% - Accent1 40 2 3 2" xfId="756" xr:uid="{00000000-0005-0000-0000-0000CC020000}"/>
    <cellStyle name="20% - Accent1 40 2 4" xfId="757" xr:uid="{00000000-0005-0000-0000-0000CD020000}"/>
    <cellStyle name="20% - Accent1 40 2 4 2" xfId="758" xr:uid="{00000000-0005-0000-0000-0000CE020000}"/>
    <cellStyle name="20% - Accent1 40 2 5" xfId="759" xr:uid="{00000000-0005-0000-0000-0000CF020000}"/>
    <cellStyle name="20% - Accent1 40 2 5 2" xfId="760" xr:uid="{00000000-0005-0000-0000-0000D0020000}"/>
    <cellStyle name="20% - Accent1 40 2 6" xfId="761" xr:uid="{00000000-0005-0000-0000-0000D1020000}"/>
    <cellStyle name="20% - Accent1 40 3" xfId="762" xr:uid="{00000000-0005-0000-0000-0000D2020000}"/>
    <cellStyle name="20% - Accent1 40 3 2" xfId="763" xr:uid="{00000000-0005-0000-0000-0000D3020000}"/>
    <cellStyle name="20% - Accent1 40 4" xfId="764" xr:uid="{00000000-0005-0000-0000-0000D4020000}"/>
    <cellStyle name="20% - Accent1 40 4 2" xfId="765" xr:uid="{00000000-0005-0000-0000-0000D5020000}"/>
    <cellStyle name="20% - Accent1 40 5" xfId="766" xr:uid="{00000000-0005-0000-0000-0000D6020000}"/>
    <cellStyle name="20% - Accent1 40 5 2" xfId="767" xr:uid="{00000000-0005-0000-0000-0000D7020000}"/>
    <cellStyle name="20% - Accent1 40 6" xfId="768" xr:uid="{00000000-0005-0000-0000-0000D8020000}"/>
    <cellStyle name="20% - Accent1 40 6 2" xfId="769" xr:uid="{00000000-0005-0000-0000-0000D9020000}"/>
    <cellStyle name="20% - Accent1 40 7" xfId="770" xr:uid="{00000000-0005-0000-0000-0000DA020000}"/>
    <cellStyle name="20% - Accent1 40 8" xfId="771" xr:uid="{00000000-0005-0000-0000-0000DB020000}"/>
    <cellStyle name="20% - Accent1 41" xfId="772" xr:uid="{00000000-0005-0000-0000-0000DC020000}"/>
    <cellStyle name="20% - Accent1 41 2" xfId="773" xr:uid="{00000000-0005-0000-0000-0000DD020000}"/>
    <cellStyle name="20% - Accent1 41 2 2" xfId="774" xr:uid="{00000000-0005-0000-0000-0000DE020000}"/>
    <cellStyle name="20% - Accent1 41 2 2 2" xfId="775" xr:uid="{00000000-0005-0000-0000-0000DF020000}"/>
    <cellStyle name="20% - Accent1 41 2 3" xfId="776" xr:uid="{00000000-0005-0000-0000-0000E0020000}"/>
    <cellStyle name="20% - Accent1 41 2 3 2" xfId="777" xr:uid="{00000000-0005-0000-0000-0000E1020000}"/>
    <cellStyle name="20% - Accent1 41 2 4" xfId="778" xr:uid="{00000000-0005-0000-0000-0000E2020000}"/>
    <cellStyle name="20% - Accent1 41 2 4 2" xfId="779" xr:uid="{00000000-0005-0000-0000-0000E3020000}"/>
    <cellStyle name="20% - Accent1 41 2 5" xfId="780" xr:uid="{00000000-0005-0000-0000-0000E4020000}"/>
    <cellStyle name="20% - Accent1 41 2 5 2" xfId="781" xr:uid="{00000000-0005-0000-0000-0000E5020000}"/>
    <cellStyle name="20% - Accent1 41 2 6" xfId="782" xr:uid="{00000000-0005-0000-0000-0000E6020000}"/>
    <cellStyle name="20% - Accent1 41 3" xfId="783" xr:uid="{00000000-0005-0000-0000-0000E7020000}"/>
    <cellStyle name="20% - Accent1 41 3 2" xfId="784" xr:uid="{00000000-0005-0000-0000-0000E8020000}"/>
    <cellStyle name="20% - Accent1 41 4" xfId="785" xr:uid="{00000000-0005-0000-0000-0000E9020000}"/>
    <cellStyle name="20% - Accent1 41 4 2" xfId="786" xr:uid="{00000000-0005-0000-0000-0000EA020000}"/>
    <cellStyle name="20% - Accent1 41 5" xfId="787" xr:uid="{00000000-0005-0000-0000-0000EB020000}"/>
    <cellStyle name="20% - Accent1 41 5 2" xfId="788" xr:uid="{00000000-0005-0000-0000-0000EC020000}"/>
    <cellStyle name="20% - Accent1 41 6" xfId="789" xr:uid="{00000000-0005-0000-0000-0000ED020000}"/>
    <cellStyle name="20% - Accent1 41 6 2" xfId="790" xr:uid="{00000000-0005-0000-0000-0000EE020000}"/>
    <cellStyle name="20% - Accent1 41 7" xfId="791" xr:uid="{00000000-0005-0000-0000-0000EF020000}"/>
    <cellStyle name="20% - Accent1 41 8" xfId="792" xr:uid="{00000000-0005-0000-0000-0000F0020000}"/>
    <cellStyle name="20% - Accent1 42" xfId="793" xr:uid="{00000000-0005-0000-0000-0000F1020000}"/>
    <cellStyle name="20% - Accent1 42 2" xfId="794" xr:uid="{00000000-0005-0000-0000-0000F2020000}"/>
    <cellStyle name="20% - Accent1 42 2 2" xfId="795" xr:uid="{00000000-0005-0000-0000-0000F3020000}"/>
    <cellStyle name="20% - Accent1 42 2 2 2" xfId="796" xr:uid="{00000000-0005-0000-0000-0000F4020000}"/>
    <cellStyle name="20% - Accent1 42 2 3" xfId="797" xr:uid="{00000000-0005-0000-0000-0000F5020000}"/>
    <cellStyle name="20% - Accent1 42 2 3 2" xfId="798" xr:uid="{00000000-0005-0000-0000-0000F6020000}"/>
    <cellStyle name="20% - Accent1 42 2 4" xfId="799" xr:uid="{00000000-0005-0000-0000-0000F7020000}"/>
    <cellStyle name="20% - Accent1 42 2 4 2" xfId="800" xr:uid="{00000000-0005-0000-0000-0000F8020000}"/>
    <cellStyle name="20% - Accent1 42 2 5" xfId="801" xr:uid="{00000000-0005-0000-0000-0000F9020000}"/>
    <cellStyle name="20% - Accent1 42 2 5 2" xfId="802" xr:uid="{00000000-0005-0000-0000-0000FA020000}"/>
    <cellStyle name="20% - Accent1 42 2 6" xfId="803" xr:uid="{00000000-0005-0000-0000-0000FB020000}"/>
    <cellStyle name="20% - Accent1 42 3" xfId="804" xr:uid="{00000000-0005-0000-0000-0000FC020000}"/>
    <cellStyle name="20% - Accent1 42 3 2" xfId="805" xr:uid="{00000000-0005-0000-0000-0000FD020000}"/>
    <cellStyle name="20% - Accent1 42 4" xfId="806" xr:uid="{00000000-0005-0000-0000-0000FE020000}"/>
    <cellStyle name="20% - Accent1 42 4 2" xfId="807" xr:uid="{00000000-0005-0000-0000-0000FF020000}"/>
    <cellStyle name="20% - Accent1 42 5" xfId="808" xr:uid="{00000000-0005-0000-0000-000000030000}"/>
    <cellStyle name="20% - Accent1 42 5 2" xfId="809" xr:uid="{00000000-0005-0000-0000-000001030000}"/>
    <cellStyle name="20% - Accent1 42 6" xfId="810" xr:uid="{00000000-0005-0000-0000-000002030000}"/>
    <cellStyle name="20% - Accent1 42 6 2" xfId="811" xr:uid="{00000000-0005-0000-0000-000003030000}"/>
    <cellStyle name="20% - Accent1 42 7" xfId="812" xr:uid="{00000000-0005-0000-0000-000004030000}"/>
    <cellStyle name="20% - Accent1 42 8" xfId="813" xr:uid="{00000000-0005-0000-0000-000005030000}"/>
    <cellStyle name="20% - Accent1 43" xfId="814" xr:uid="{00000000-0005-0000-0000-000006030000}"/>
    <cellStyle name="20% - Accent1 43 2" xfId="815" xr:uid="{00000000-0005-0000-0000-000007030000}"/>
    <cellStyle name="20% - Accent1 43 2 2" xfId="816" xr:uid="{00000000-0005-0000-0000-000008030000}"/>
    <cellStyle name="20% - Accent1 43 2 2 2" xfId="817" xr:uid="{00000000-0005-0000-0000-000009030000}"/>
    <cellStyle name="20% - Accent1 43 2 3" xfId="818" xr:uid="{00000000-0005-0000-0000-00000A030000}"/>
    <cellStyle name="20% - Accent1 43 2 3 2" xfId="819" xr:uid="{00000000-0005-0000-0000-00000B030000}"/>
    <cellStyle name="20% - Accent1 43 2 4" xfId="820" xr:uid="{00000000-0005-0000-0000-00000C030000}"/>
    <cellStyle name="20% - Accent1 43 2 4 2" xfId="821" xr:uid="{00000000-0005-0000-0000-00000D030000}"/>
    <cellStyle name="20% - Accent1 43 2 5" xfId="822" xr:uid="{00000000-0005-0000-0000-00000E030000}"/>
    <cellStyle name="20% - Accent1 43 2 5 2" xfId="823" xr:uid="{00000000-0005-0000-0000-00000F030000}"/>
    <cellStyle name="20% - Accent1 43 2 6" xfId="824" xr:uid="{00000000-0005-0000-0000-000010030000}"/>
    <cellStyle name="20% - Accent1 43 3" xfId="825" xr:uid="{00000000-0005-0000-0000-000011030000}"/>
    <cellStyle name="20% - Accent1 43 3 2" xfId="826" xr:uid="{00000000-0005-0000-0000-000012030000}"/>
    <cellStyle name="20% - Accent1 43 4" xfId="827" xr:uid="{00000000-0005-0000-0000-000013030000}"/>
    <cellStyle name="20% - Accent1 43 4 2" xfId="828" xr:uid="{00000000-0005-0000-0000-000014030000}"/>
    <cellStyle name="20% - Accent1 43 5" xfId="829" xr:uid="{00000000-0005-0000-0000-000015030000}"/>
    <cellStyle name="20% - Accent1 43 5 2" xfId="830" xr:uid="{00000000-0005-0000-0000-000016030000}"/>
    <cellStyle name="20% - Accent1 43 6" xfId="831" xr:uid="{00000000-0005-0000-0000-000017030000}"/>
    <cellStyle name="20% - Accent1 43 6 2" xfId="832" xr:uid="{00000000-0005-0000-0000-000018030000}"/>
    <cellStyle name="20% - Accent1 43 7" xfId="833" xr:uid="{00000000-0005-0000-0000-000019030000}"/>
    <cellStyle name="20% - Accent1 43 8" xfId="834" xr:uid="{00000000-0005-0000-0000-00001A030000}"/>
    <cellStyle name="20% - Accent1 44" xfId="835" xr:uid="{00000000-0005-0000-0000-00001B030000}"/>
    <cellStyle name="20% - Accent1 44 2" xfId="836" xr:uid="{00000000-0005-0000-0000-00001C030000}"/>
    <cellStyle name="20% - Accent1 44 2 2" xfId="837" xr:uid="{00000000-0005-0000-0000-00001D030000}"/>
    <cellStyle name="20% - Accent1 44 2 2 2" xfId="838" xr:uid="{00000000-0005-0000-0000-00001E030000}"/>
    <cellStyle name="20% - Accent1 44 2 3" xfId="839" xr:uid="{00000000-0005-0000-0000-00001F030000}"/>
    <cellStyle name="20% - Accent1 44 2 3 2" xfId="840" xr:uid="{00000000-0005-0000-0000-000020030000}"/>
    <cellStyle name="20% - Accent1 44 2 4" xfId="841" xr:uid="{00000000-0005-0000-0000-000021030000}"/>
    <cellStyle name="20% - Accent1 44 2 4 2" xfId="842" xr:uid="{00000000-0005-0000-0000-000022030000}"/>
    <cellStyle name="20% - Accent1 44 2 5" xfId="843" xr:uid="{00000000-0005-0000-0000-000023030000}"/>
    <cellStyle name="20% - Accent1 44 2 5 2" xfId="844" xr:uid="{00000000-0005-0000-0000-000024030000}"/>
    <cellStyle name="20% - Accent1 44 2 6" xfId="845" xr:uid="{00000000-0005-0000-0000-000025030000}"/>
    <cellStyle name="20% - Accent1 44 3" xfId="846" xr:uid="{00000000-0005-0000-0000-000026030000}"/>
    <cellStyle name="20% - Accent1 44 3 2" xfId="847" xr:uid="{00000000-0005-0000-0000-000027030000}"/>
    <cellStyle name="20% - Accent1 44 4" xfId="848" xr:uid="{00000000-0005-0000-0000-000028030000}"/>
    <cellStyle name="20% - Accent1 44 4 2" xfId="849" xr:uid="{00000000-0005-0000-0000-000029030000}"/>
    <cellStyle name="20% - Accent1 44 5" xfId="850" xr:uid="{00000000-0005-0000-0000-00002A030000}"/>
    <cellStyle name="20% - Accent1 44 5 2" xfId="851" xr:uid="{00000000-0005-0000-0000-00002B030000}"/>
    <cellStyle name="20% - Accent1 44 6" xfId="852" xr:uid="{00000000-0005-0000-0000-00002C030000}"/>
    <cellStyle name="20% - Accent1 44 6 2" xfId="853" xr:uid="{00000000-0005-0000-0000-00002D030000}"/>
    <cellStyle name="20% - Accent1 44 7" xfId="854" xr:uid="{00000000-0005-0000-0000-00002E030000}"/>
    <cellStyle name="20% - Accent1 44 8" xfId="855" xr:uid="{00000000-0005-0000-0000-00002F030000}"/>
    <cellStyle name="20% - Accent1 45" xfId="856" xr:uid="{00000000-0005-0000-0000-000030030000}"/>
    <cellStyle name="20% - Accent1 45 2" xfId="857" xr:uid="{00000000-0005-0000-0000-000031030000}"/>
    <cellStyle name="20% - Accent1 45 2 2" xfId="858" xr:uid="{00000000-0005-0000-0000-000032030000}"/>
    <cellStyle name="20% - Accent1 45 2 2 2" xfId="859" xr:uid="{00000000-0005-0000-0000-000033030000}"/>
    <cellStyle name="20% - Accent1 45 2 3" xfId="860" xr:uid="{00000000-0005-0000-0000-000034030000}"/>
    <cellStyle name="20% - Accent1 45 2 3 2" xfId="861" xr:uid="{00000000-0005-0000-0000-000035030000}"/>
    <cellStyle name="20% - Accent1 45 2 4" xfId="862" xr:uid="{00000000-0005-0000-0000-000036030000}"/>
    <cellStyle name="20% - Accent1 45 2 4 2" xfId="863" xr:uid="{00000000-0005-0000-0000-000037030000}"/>
    <cellStyle name="20% - Accent1 45 2 5" xfId="864" xr:uid="{00000000-0005-0000-0000-000038030000}"/>
    <cellStyle name="20% - Accent1 45 2 5 2" xfId="865" xr:uid="{00000000-0005-0000-0000-000039030000}"/>
    <cellStyle name="20% - Accent1 45 2 6" xfId="866" xr:uid="{00000000-0005-0000-0000-00003A030000}"/>
    <cellStyle name="20% - Accent1 45 3" xfId="867" xr:uid="{00000000-0005-0000-0000-00003B030000}"/>
    <cellStyle name="20% - Accent1 45 3 2" xfId="868" xr:uid="{00000000-0005-0000-0000-00003C030000}"/>
    <cellStyle name="20% - Accent1 45 4" xfId="869" xr:uid="{00000000-0005-0000-0000-00003D030000}"/>
    <cellStyle name="20% - Accent1 45 4 2" xfId="870" xr:uid="{00000000-0005-0000-0000-00003E030000}"/>
    <cellStyle name="20% - Accent1 45 5" xfId="871" xr:uid="{00000000-0005-0000-0000-00003F030000}"/>
    <cellStyle name="20% - Accent1 45 5 2" xfId="872" xr:uid="{00000000-0005-0000-0000-000040030000}"/>
    <cellStyle name="20% - Accent1 45 6" xfId="873" xr:uid="{00000000-0005-0000-0000-000041030000}"/>
    <cellStyle name="20% - Accent1 45 6 2" xfId="874" xr:uid="{00000000-0005-0000-0000-000042030000}"/>
    <cellStyle name="20% - Accent1 45 7" xfId="875" xr:uid="{00000000-0005-0000-0000-000043030000}"/>
    <cellStyle name="20% - Accent1 45 8" xfId="876" xr:uid="{00000000-0005-0000-0000-000044030000}"/>
    <cellStyle name="20% - Accent1 46" xfId="877" xr:uid="{00000000-0005-0000-0000-000045030000}"/>
    <cellStyle name="20% - Accent1 46 2" xfId="878" xr:uid="{00000000-0005-0000-0000-000046030000}"/>
    <cellStyle name="20% - Accent1 46 2 2" xfId="879" xr:uid="{00000000-0005-0000-0000-000047030000}"/>
    <cellStyle name="20% - Accent1 46 2 2 2" xfId="880" xr:uid="{00000000-0005-0000-0000-000048030000}"/>
    <cellStyle name="20% - Accent1 46 2 3" xfId="881" xr:uid="{00000000-0005-0000-0000-000049030000}"/>
    <cellStyle name="20% - Accent1 46 2 3 2" xfId="882" xr:uid="{00000000-0005-0000-0000-00004A030000}"/>
    <cellStyle name="20% - Accent1 46 2 4" xfId="883" xr:uid="{00000000-0005-0000-0000-00004B030000}"/>
    <cellStyle name="20% - Accent1 46 2 4 2" xfId="884" xr:uid="{00000000-0005-0000-0000-00004C030000}"/>
    <cellStyle name="20% - Accent1 46 2 5" xfId="885" xr:uid="{00000000-0005-0000-0000-00004D030000}"/>
    <cellStyle name="20% - Accent1 46 2 5 2" xfId="886" xr:uid="{00000000-0005-0000-0000-00004E030000}"/>
    <cellStyle name="20% - Accent1 46 2 6" xfId="887" xr:uid="{00000000-0005-0000-0000-00004F030000}"/>
    <cellStyle name="20% - Accent1 46 3" xfId="888" xr:uid="{00000000-0005-0000-0000-000050030000}"/>
    <cellStyle name="20% - Accent1 46 3 2" xfId="889" xr:uid="{00000000-0005-0000-0000-000051030000}"/>
    <cellStyle name="20% - Accent1 46 4" xfId="890" xr:uid="{00000000-0005-0000-0000-000052030000}"/>
    <cellStyle name="20% - Accent1 46 4 2" xfId="891" xr:uid="{00000000-0005-0000-0000-000053030000}"/>
    <cellStyle name="20% - Accent1 46 5" xfId="892" xr:uid="{00000000-0005-0000-0000-000054030000}"/>
    <cellStyle name="20% - Accent1 46 5 2" xfId="893" xr:uid="{00000000-0005-0000-0000-000055030000}"/>
    <cellStyle name="20% - Accent1 46 6" xfId="894" xr:uid="{00000000-0005-0000-0000-000056030000}"/>
    <cellStyle name="20% - Accent1 46 6 2" xfId="895" xr:uid="{00000000-0005-0000-0000-000057030000}"/>
    <cellStyle name="20% - Accent1 46 7" xfId="896" xr:uid="{00000000-0005-0000-0000-000058030000}"/>
    <cellStyle name="20% - Accent1 46 8" xfId="897" xr:uid="{00000000-0005-0000-0000-000059030000}"/>
    <cellStyle name="20% - Accent1 47" xfId="898" xr:uid="{00000000-0005-0000-0000-00005A030000}"/>
    <cellStyle name="20% - Accent1 47 2" xfId="899" xr:uid="{00000000-0005-0000-0000-00005B030000}"/>
    <cellStyle name="20% - Accent1 47 2 2" xfId="900" xr:uid="{00000000-0005-0000-0000-00005C030000}"/>
    <cellStyle name="20% - Accent1 47 2 2 2" xfId="901" xr:uid="{00000000-0005-0000-0000-00005D030000}"/>
    <cellStyle name="20% - Accent1 47 2 3" xfId="902" xr:uid="{00000000-0005-0000-0000-00005E030000}"/>
    <cellStyle name="20% - Accent1 47 2 3 2" xfId="903" xr:uid="{00000000-0005-0000-0000-00005F030000}"/>
    <cellStyle name="20% - Accent1 47 2 4" xfId="904" xr:uid="{00000000-0005-0000-0000-000060030000}"/>
    <cellStyle name="20% - Accent1 47 2 4 2" xfId="905" xr:uid="{00000000-0005-0000-0000-000061030000}"/>
    <cellStyle name="20% - Accent1 47 2 5" xfId="906" xr:uid="{00000000-0005-0000-0000-000062030000}"/>
    <cellStyle name="20% - Accent1 47 2 5 2" xfId="907" xr:uid="{00000000-0005-0000-0000-000063030000}"/>
    <cellStyle name="20% - Accent1 47 2 6" xfId="908" xr:uid="{00000000-0005-0000-0000-000064030000}"/>
    <cellStyle name="20% - Accent1 47 3" xfId="909" xr:uid="{00000000-0005-0000-0000-000065030000}"/>
    <cellStyle name="20% - Accent1 47 3 2" xfId="910" xr:uid="{00000000-0005-0000-0000-000066030000}"/>
    <cellStyle name="20% - Accent1 47 4" xfId="911" xr:uid="{00000000-0005-0000-0000-000067030000}"/>
    <cellStyle name="20% - Accent1 47 4 2" xfId="912" xr:uid="{00000000-0005-0000-0000-000068030000}"/>
    <cellStyle name="20% - Accent1 47 5" xfId="913" xr:uid="{00000000-0005-0000-0000-000069030000}"/>
    <cellStyle name="20% - Accent1 47 5 2" xfId="914" xr:uid="{00000000-0005-0000-0000-00006A030000}"/>
    <cellStyle name="20% - Accent1 47 6" xfId="915" xr:uid="{00000000-0005-0000-0000-00006B030000}"/>
    <cellStyle name="20% - Accent1 47 6 2" xfId="916" xr:uid="{00000000-0005-0000-0000-00006C030000}"/>
    <cellStyle name="20% - Accent1 47 7" xfId="917" xr:uid="{00000000-0005-0000-0000-00006D030000}"/>
    <cellStyle name="20% - Accent1 47 8" xfId="918" xr:uid="{00000000-0005-0000-0000-00006E030000}"/>
    <cellStyle name="20% - Accent1 48" xfId="919" xr:uid="{00000000-0005-0000-0000-00006F030000}"/>
    <cellStyle name="20% - Accent1 48 2" xfId="920" xr:uid="{00000000-0005-0000-0000-000070030000}"/>
    <cellStyle name="20% - Accent1 48 2 2" xfId="921" xr:uid="{00000000-0005-0000-0000-000071030000}"/>
    <cellStyle name="20% - Accent1 48 2 2 2" xfId="922" xr:uid="{00000000-0005-0000-0000-000072030000}"/>
    <cellStyle name="20% - Accent1 48 2 3" xfId="923" xr:uid="{00000000-0005-0000-0000-000073030000}"/>
    <cellStyle name="20% - Accent1 48 2 3 2" xfId="924" xr:uid="{00000000-0005-0000-0000-000074030000}"/>
    <cellStyle name="20% - Accent1 48 2 4" xfId="925" xr:uid="{00000000-0005-0000-0000-000075030000}"/>
    <cellStyle name="20% - Accent1 48 2 4 2" xfId="926" xr:uid="{00000000-0005-0000-0000-000076030000}"/>
    <cellStyle name="20% - Accent1 48 2 5" xfId="927" xr:uid="{00000000-0005-0000-0000-000077030000}"/>
    <cellStyle name="20% - Accent1 48 2 5 2" xfId="928" xr:uid="{00000000-0005-0000-0000-000078030000}"/>
    <cellStyle name="20% - Accent1 48 2 6" xfId="929" xr:uid="{00000000-0005-0000-0000-000079030000}"/>
    <cellStyle name="20% - Accent1 48 3" xfId="930" xr:uid="{00000000-0005-0000-0000-00007A030000}"/>
    <cellStyle name="20% - Accent1 48 3 2" xfId="931" xr:uid="{00000000-0005-0000-0000-00007B030000}"/>
    <cellStyle name="20% - Accent1 48 4" xfId="932" xr:uid="{00000000-0005-0000-0000-00007C030000}"/>
    <cellStyle name="20% - Accent1 48 4 2" xfId="933" xr:uid="{00000000-0005-0000-0000-00007D030000}"/>
    <cellStyle name="20% - Accent1 48 5" xfId="934" xr:uid="{00000000-0005-0000-0000-00007E030000}"/>
    <cellStyle name="20% - Accent1 48 5 2" xfId="935" xr:uid="{00000000-0005-0000-0000-00007F030000}"/>
    <cellStyle name="20% - Accent1 48 6" xfId="936" xr:uid="{00000000-0005-0000-0000-000080030000}"/>
    <cellStyle name="20% - Accent1 48 6 2" xfId="937" xr:uid="{00000000-0005-0000-0000-000081030000}"/>
    <cellStyle name="20% - Accent1 48 7" xfId="938" xr:uid="{00000000-0005-0000-0000-000082030000}"/>
    <cellStyle name="20% - Accent1 48 8" xfId="939" xr:uid="{00000000-0005-0000-0000-000083030000}"/>
    <cellStyle name="20% - Accent1 49" xfId="940" xr:uid="{00000000-0005-0000-0000-000084030000}"/>
    <cellStyle name="20% - Accent1 49 2" xfId="941" xr:uid="{00000000-0005-0000-0000-000085030000}"/>
    <cellStyle name="20% - Accent1 49 2 2" xfId="942" xr:uid="{00000000-0005-0000-0000-000086030000}"/>
    <cellStyle name="20% - Accent1 49 2 2 2" xfId="943" xr:uid="{00000000-0005-0000-0000-000087030000}"/>
    <cellStyle name="20% - Accent1 49 2 3" xfId="944" xr:uid="{00000000-0005-0000-0000-000088030000}"/>
    <cellStyle name="20% - Accent1 49 2 3 2" xfId="945" xr:uid="{00000000-0005-0000-0000-000089030000}"/>
    <cellStyle name="20% - Accent1 49 2 4" xfId="946" xr:uid="{00000000-0005-0000-0000-00008A030000}"/>
    <cellStyle name="20% - Accent1 49 2 4 2" xfId="947" xr:uid="{00000000-0005-0000-0000-00008B030000}"/>
    <cellStyle name="20% - Accent1 49 2 5" xfId="948" xr:uid="{00000000-0005-0000-0000-00008C030000}"/>
    <cellStyle name="20% - Accent1 49 2 5 2" xfId="949" xr:uid="{00000000-0005-0000-0000-00008D030000}"/>
    <cellStyle name="20% - Accent1 49 2 6" xfId="950" xr:uid="{00000000-0005-0000-0000-00008E030000}"/>
    <cellStyle name="20% - Accent1 49 3" xfId="951" xr:uid="{00000000-0005-0000-0000-00008F030000}"/>
    <cellStyle name="20% - Accent1 49 3 2" xfId="952" xr:uid="{00000000-0005-0000-0000-000090030000}"/>
    <cellStyle name="20% - Accent1 49 4" xfId="953" xr:uid="{00000000-0005-0000-0000-000091030000}"/>
    <cellStyle name="20% - Accent1 49 4 2" xfId="954" xr:uid="{00000000-0005-0000-0000-000092030000}"/>
    <cellStyle name="20% - Accent1 49 5" xfId="955" xr:uid="{00000000-0005-0000-0000-000093030000}"/>
    <cellStyle name="20% - Accent1 49 5 2" xfId="956" xr:uid="{00000000-0005-0000-0000-000094030000}"/>
    <cellStyle name="20% - Accent1 49 6" xfId="957" xr:uid="{00000000-0005-0000-0000-000095030000}"/>
    <cellStyle name="20% - Accent1 49 6 2" xfId="958" xr:uid="{00000000-0005-0000-0000-000096030000}"/>
    <cellStyle name="20% - Accent1 49 7" xfId="959" xr:uid="{00000000-0005-0000-0000-000097030000}"/>
    <cellStyle name="20% - Accent1 49 8" xfId="960" xr:uid="{00000000-0005-0000-0000-000098030000}"/>
    <cellStyle name="20% - Accent1 5" xfId="961" xr:uid="{00000000-0005-0000-0000-000099030000}"/>
    <cellStyle name="20% - Accent1 5 10" xfId="962" xr:uid="{00000000-0005-0000-0000-00009A030000}"/>
    <cellStyle name="20% - Accent1 5 11" xfId="963" xr:uid="{00000000-0005-0000-0000-00009B030000}"/>
    <cellStyle name="20% - Accent1 5 2" xfId="964" xr:uid="{00000000-0005-0000-0000-00009C030000}"/>
    <cellStyle name="20% - Accent1 5 2 2" xfId="965" xr:uid="{00000000-0005-0000-0000-00009D030000}"/>
    <cellStyle name="20% - Accent1 5 2 2 2" xfId="966" xr:uid="{00000000-0005-0000-0000-00009E030000}"/>
    <cellStyle name="20% - Accent1 5 2 3" xfId="967" xr:uid="{00000000-0005-0000-0000-00009F030000}"/>
    <cellStyle name="20% - Accent1 5 2 3 2" xfId="968" xr:uid="{00000000-0005-0000-0000-0000A0030000}"/>
    <cellStyle name="20% - Accent1 5 2 4" xfId="969" xr:uid="{00000000-0005-0000-0000-0000A1030000}"/>
    <cellStyle name="20% - Accent1 5 2 4 2" xfId="970" xr:uid="{00000000-0005-0000-0000-0000A2030000}"/>
    <cellStyle name="20% - Accent1 5 2 5" xfId="971" xr:uid="{00000000-0005-0000-0000-0000A3030000}"/>
    <cellStyle name="20% - Accent1 5 2 5 2" xfId="972" xr:uid="{00000000-0005-0000-0000-0000A4030000}"/>
    <cellStyle name="20% - Accent1 5 2 6" xfId="973" xr:uid="{00000000-0005-0000-0000-0000A5030000}"/>
    <cellStyle name="20% - Accent1 5 2 7" xfId="974" xr:uid="{00000000-0005-0000-0000-0000A6030000}"/>
    <cellStyle name="20% - Accent1 5 2 8" xfId="975" xr:uid="{00000000-0005-0000-0000-0000A7030000}"/>
    <cellStyle name="20% - Accent1 5 2 9" xfId="976" xr:uid="{00000000-0005-0000-0000-0000A8030000}"/>
    <cellStyle name="20% - Accent1 5 3" xfId="977" xr:uid="{00000000-0005-0000-0000-0000A9030000}"/>
    <cellStyle name="20% - Accent1 5 3 2" xfId="978" xr:uid="{00000000-0005-0000-0000-0000AA030000}"/>
    <cellStyle name="20% - Accent1 5 4" xfId="979" xr:uid="{00000000-0005-0000-0000-0000AB030000}"/>
    <cellStyle name="20% - Accent1 5 4 2" xfId="980" xr:uid="{00000000-0005-0000-0000-0000AC030000}"/>
    <cellStyle name="20% - Accent1 5 5" xfId="981" xr:uid="{00000000-0005-0000-0000-0000AD030000}"/>
    <cellStyle name="20% - Accent1 5 5 2" xfId="982" xr:uid="{00000000-0005-0000-0000-0000AE030000}"/>
    <cellStyle name="20% - Accent1 5 6" xfId="983" xr:uid="{00000000-0005-0000-0000-0000AF030000}"/>
    <cellStyle name="20% - Accent1 5 6 2" xfId="984" xr:uid="{00000000-0005-0000-0000-0000B0030000}"/>
    <cellStyle name="20% - Accent1 5 7" xfId="985" xr:uid="{00000000-0005-0000-0000-0000B1030000}"/>
    <cellStyle name="20% - Accent1 5 8" xfId="986" xr:uid="{00000000-0005-0000-0000-0000B2030000}"/>
    <cellStyle name="20% - Accent1 5 9" xfId="987" xr:uid="{00000000-0005-0000-0000-0000B3030000}"/>
    <cellStyle name="20% - Accent1 50" xfId="988" xr:uid="{00000000-0005-0000-0000-0000B4030000}"/>
    <cellStyle name="20% - Accent1 50 2" xfId="989" xr:uid="{00000000-0005-0000-0000-0000B5030000}"/>
    <cellStyle name="20% - Accent1 50 2 2" xfId="990" xr:uid="{00000000-0005-0000-0000-0000B6030000}"/>
    <cellStyle name="20% - Accent1 50 2 2 2" xfId="991" xr:uid="{00000000-0005-0000-0000-0000B7030000}"/>
    <cellStyle name="20% - Accent1 50 2 3" xfId="992" xr:uid="{00000000-0005-0000-0000-0000B8030000}"/>
    <cellStyle name="20% - Accent1 50 2 3 2" xfId="993" xr:uid="{00000000-0005-0000-0000-0000B9030000}"/>
    <cellStyle name="20% - Accent1 50 2 4" xfId="994" xr:uid="{00000000-0005-0000-0000-0000BA030000}"/>
    <cellStyle name="20% - Accent1 50 2 4 2" xfId="995" xr:uid="{00000000-0005-0000-0000-0000BB030000}"/>
    <cellStyle name="20% - Accent1 50 2 5" xfId="996" xr:uid="{00000000-0005-0000-0000-0000BC030000}"/>
    <cellStyle name="20% - Accent1 50 2 5 2" xfId="997" xr:uid="{00000000-0005-0000-0000-0000BD030000}"/>
    <cellStyle name="20% - Accent1 50 2 6" xfId="998" xr:uid="{00000000-0005-0000-0000-0000BE030000}"/>
    <cellStyle name="20% - Accent1 50 3" xfId="999" xr:uid="{00000000-0005-0000-0000-0000BF030000}"/>
    <cellStyle name="20% - Accent1 50 3 2" xfId="1000" xr:uid="{00000000-0005-0000-0000-0000C0030000}"/>
    <cellStyle name="20% - Accent1 50 4" xfId="1001" xr:uid="{00000000-0005-0000-0000-0000C1030000}"/>
    <cellStyle name="20% - Accent1 50 4 2" xfId="1002" xr:uid="{00000000-0005-0000-0000-0000C2030000}"/>
    <cellStyle name="20% - Accent1 50 5" xfId="1003" xr:uid="{00000000-0005-0000-0000-0000C3030000}"/>
    <cellStyle name="20% - Accent1 50 5 2" xfId="1004" xr:uid="{00000000-0005-0000-0000-0000C4030000}"/>
    <cellStyle name="20% - Accent1 50 6" xfId="1005" xr:uid="{00000000-0005-0000-0000-0000C5030000}"/>
    <cellStyle name="20% - Accent1 50 6 2" xfId="1006" xr:uid="{00000000-0005-0000-0000-0000C6030000}"/>
    <cellStyle name="20% - Accent1 50 7" xfId="1007" xr:uid="{00000000-0005-0000-0000-0000C7030000}"/>
    <cellStyle name="20% - Accent1 50 8" xfId="1008" xr:uid="{00000000-0005-0000-0000-0000C8030000}"/>
    <cellStyle name="20% - Accent1 51" xfId="1009" xr:uid="{00000000-0005-0000-0000-0000C9030000}"/>
    <cellStyle name="20% - Accent1 51 2" xfId="1010" xr:uid="{00000000-0005-0000-0000-0000CA030000}"/>
    <cellStyle name="20% - Accent1 51 2 2" xfId="1011" xr:uid="{00000000-0005-0000-0000-0000CB030000}"/>
    <cellStyle name="20% - Accent1 51 2 2 2" xfId="1012" xr:uid="{00000000-0005-0000-0000-0000CC030000}"/>
    <cellStyle name="20% - Accent1 51 2 3" xfId="1013" xr:uid="{00000000-0005-0000-0000-0000CD030000}"/>
    <cellStyle name="20% - Accent1 51 2 3 2" xfId="1014" xr:uid="{00000000-0005-0000-0000-0000CE030000}"/>
    <cellStyle name="20% - Accent1 51 2 4" xfId="1015" xr:uid="{00000000-0005-0000-0000-0000CF030000}"/>
    <cellStyle name="20% - Accent1 51 2 4 2" xfId="1016" xr:uid="{00000000-0005-0000-0000-0000D0030000}"/>
    <cellStyle name="20% - Accent1 51 2 5" xfId="1017" xr:uid="{00000000-0005-0000-0000-0000D1030000}"/>
    <cellStyle name="20% - Accent1 51 2 5 2" xfId="1018" xr:uid="{00000000-0005-0000-0000-0000D2030000}"/>
    <cellStyle name="20% - Accent1 51 2 6" xfId="1019" xr:uid="{00000000-0005-0000-0000-0000D3030000}"/>
    <cellStyle name="20% - Accent1 51 3" xfId="1020" xr:uid="{00000000-0005-0000-0000-0000D4030000}"/>
    <cellStyle name="20% - Accent1 51 3 2" xfId="1021" xr:uid="{00000000-0005-0000-0000-0000D5030000}"/>
    <cellStyle name="20% - Accent1 51 4" xfId="1022" xr:uid="{00000000-0005-0000-0000-0000D6030000}"/>
    <cellStyle name="20% - Accent1 51 4 2" xfId="1023" xr:uid="{00000000-0005-0000-0000-0000D7030000}"/>
    <cellStyle name="20% - Accent1 51 5" xfId="1024" xr:uid="{00000000-0005-0000-0000-0000D8030000}"/>
    <cellStyle name="20% - Accent1 51 5 2" xfId="1025" xr:uid="{00000000-0005-0000-0000-0000D9030000}"/>
    <cellStyle name="20% - Accent1 51 6" xfId="1026" xr:uid="{00000000-0005-0000-0000-0000DA030000}"/>
    <cellStyle name="20% - Accent1 51 6 2" xfId="1027" xr:uid="{00000000-0005-0000-0000-0000DB030000}"/>
    <cellStyle name="20% - Accent1 51 7" xfId="1028" xr:uid="{00000000-0005-0000-0000-0000DC030000}"/>
    <cellStyle name="20% - Accent1 51 8" xfId="1029" xr:uid="{00000000-0005-0000-0000-0000DD030000}"/>
    <cellStyle name="20% - Accent1 52" xfId="1030" xr:uid="{00000000-0005-0000-0000-0000DE030000}"/>
    <cellStyle name="20% - Accent1 52 2" xfId="1031" xr:uid="{00000000-0005-0000-0000-0000DF030000}"/>
    <cellStyle name="20% - Accent1 52 2 2" xfId="1032" xr:uid="{00000000-0005-0000-0000-0000E0030000}"/>
    <cellStyle name="20% - Accent1 52 2 2 2" xfId="1033" xr:uid="{00000000-0005-0000-0000-0000E1030000}"/>
    <cellStyle name="20% - Accent1 52 2 3" xfId="1034" xr:uid="{00000000-0005-0000-0000-0000E2030000}"/>
    <cellStyle name="20% - Accent1 52 2 3 2" xfId="1035" xr:uid="{00000000-0005-0000-0000-0000E3030000}"/>
    <cellStyle name="20% - Accent1 52 2 4" xfId="1036" xr:uid="{00000000-0005-0000-0000-0000E4030000}"/>
    <cellStyle name="20% - Accent1 52 2 4 2" xfId="1037" xr:uid="{00000000-0005-0000-0000-0000E5030000}"/>
    <cellStyle name="20% - Accent1 52 2 5" xfId="1038" xr:uid="{00000000-0005-0000-0000-0000E6030000}"/>
    <cellStyle name="20% - Accent1 52 2 5 2" xfId="1039" xr:uid="{00000000-0005-0000-0000-0000E7030000}"/>
    <cellStyle name="20% - Accent1 52 2 6" xfId="1040" xr:uid="{00000000-0005-0000-0000-0000E8030000}"/>
    <cellStyle name="20% - Accent1 52 3" xfId="1041" xr:uid="{00000000-0005-0000-0000-0000E9030000}"/>
    <cellStyle name="20% - Accent1 52 3 2" xfId="1042" xr:uid="{00000000-0005-0000-0000-0000EA030000}"/>
    <cellStyle name="20% - Accent1 52 4" xfId="1043" xr:uid="{00000000-0005-0000-0000-0000EB030000}"/>
    <cellStyle name="20% - Accent1 52 4 2" xfId="1044" xr:uid="{00000000-0005-0000-0000-0000EC030000}"/>
    <cellStyle name="20% - Accent1 52 5" xfId="1045" xr:uid="{00000000-0005-0000-0000-0000ED030000}"/>
    <cellStyle name="20% - Accent1 52 5 2" xfId="1046" xr:uid="{00000000-0005-0000-0000-0000EE030000}"/>
    <cellStyle name="20% - Accent1 52 6" xfId="1047" xr:uid="{00000000-0005-0000-0000-0000EF030000}"/>
    <cellStyle name="20% - Accent1 52 6 2" xfId="1048" xr:uid="{00000000-0005-0000-0000-0000F0030000}"/>
    <cellStyle name="20% - Accent1 52 7" xfId="1049" xr:uid="{00000000-0005-0000-0000-0000F1030000}"/>
    <cellStyle name="20% - Accent1 52 8" xfId="1050" xr:uid="{00000000-0005-0000-0000-0000F2030000}"/>
    <cellStyle name="20% - Accent1 53" xfId="1051" xr:uid="{00000000-0005-0000-0000-0000F3030000}"/>
    <cellStyle name="20% - Accent1 53 2" xfId="1052" xr:uid="{00000000-0005-0000-0000-0000F4030000}"/>
    <cellStyle name="20% - Accent1 53 2 2" xfId="1053" xr:uid="{00000000-0005-0000-0000-0000F5030000}"/>
    <cellStyle name="20% - Accent1 53 2 2 2" xfId="1054" xr:uid="{00000000-0005-0000-0000-0000F6030000}"/>
    <cellStyle name="20% - Accent1 53 2 3" xfId="1055" xr:uid="{00000000-0005-0000-0000-0000F7030000}"/>
    <cellStyle name="20% - Accent1 53 2 3 2" xfId="1056" xr:uid="{00000000-0005-0000-0000-0000F8030000}"/>
    <cellStyle name="20% - Accent1 53 2 4" xfId="1057" xr:uid="{00000000-0005-0000-0000-0000F9030000}"/>
    <cellStyle name="20% - Accent1 53 2 4 2" xfId="1058" xr:uid="{00000000-0005-0000-0000-0000FA030000}"/>
    <cellStyle name="20% - Accent1 53 2 5" xfId="1059" xr:uid="{00000000-0005-0000-0000-0000FB030000}"/>
    <cellStyle name="20% - Accent1 53 2 5 2" xfId="1060" xr:uid="{00000000-0005-0000-0000-0000FC030000}"/>
    <cellStyle name="20% - Accent1 53 2 6" xfId="1061" xr:uid="{00000000-0005-0000-0000-0000FD030000}"/>
    <cellStyle name="20% - Accent1 53 3" xfId="1062" xr:uid="{00000000-0005-0000-0000-0000FE030000}"/>
    <cellStyle name="20% - Accent1 53 3 2" xfId="1063" xr:uid="{00000000-0005-0000-0000-0000FF030000}"/>
    <cellStyle name="20% - Accent1 53 4" xfId="1064" xr:uid="{00000000-0005-0000-0000-000000040000}"/>
    <cellStyle name="20% - Accent1 53 4 2" xfId="1065" xr:uid="{00000000-0005-0000-0000-000001040000}"/>
    <cellStyle name="20% - Accent1 53 5" xfId="1066" xr:uid="{00000000-0005-0000-0000-000002040000}"/>
    <cellStyle name="20% - Accent1 53 5 2" xfId="1067" xr:uid="{00000000-0005-0000-0000-000003040000}"/>
    <cellStyle name="20% - Accent1 53 6" xfId="1068" xr:uid="{00000000-0005-0000-0000-000004040000}"/>
    <cellStyle name="20% - Accent1 53 6 2" xfId="1069" xr:uid="{00000000-0005-0000-0000-000005040000}"/>
    <cellStyle name="20% - Accent1 53 7" xfId="1070" xr:uid="{00000000-0005-0000-0000-000006040000}"/>
    <cellStyle name="20% - Accent1 53 8" xfId="1071" xr:uid="{00000000-0005-0000-0000-000007040000}"/>
    <cellStyle name="20% - Accent1 54" xfId="1072" xr:uid="{00000000-0005-0000-0000-000008040000}"/>
    <cellStyle name="20% - Accent1 54 2" xfId="1073" xr:uid="{00000000-0005-0000-0000-000009040000}"/>
    <cellStyle name="20% - Accent1 54 2 2" xfId="1074" xr:uid="{00000000-0005-0000-0000-00000A040000}"/>
    <cellStyle name="20% - Accent1 54 2 2 2" xfId="1075" xr:uid="{00000000-0005-0000-0000-00000B040000}"/>
    <cellStyle name="20% - Accent1 54 2 3" xfId="1076" xr:uid="{00000000-0005-0000-0000-00000C040000}"/>
    <cellStyle name="20% - Accent1 54 2 3 2" xfId="1077" xr:uid="{00000000-0005-0000-0000-00000D040000}"/>
    <cellStyle name="20% - Accent1 54 2 4" xfId="1078" xr:uid="{00000000-0005-0000-0000-00000E040000}"/>
    <cellStyle name="20% - Accent1 54 2 4 2" xfId="1079" xr:uid="{00000000-0005-0000-0000-00000F040000}"/>
    <cellStyle name="20% - Accent1 54 2 5" xfId="1080" xr:uid="{00000000-0005-0000-0000-000010040000}"/>
    <cellStyle name="20% - Accent1 54 2 5 2" xfId="1081" xr:uid="{00000000-0005-0000-0000-000011040000}"/>
    <cellStyle name="20% - Accent1 54 2 6" xfId="1082" xr:uid="{00000000-0005-0000-0000-000012040000}"/>
    <cellStyle name="20% - Accent1 54 3" xfId="1083" xr:uid="{00000000-0005-0000-0000-000013040000}"/>
    <cellStyle name="20% - Accent1 54 3 2" xfId="1084" xr:uid="{00000000-0005-0000-0000-000014040000}"/>
    <cellStyle name="20% - Accent1 54 4" xfId="1085" xr:uid="{00000000-0005-0000-0000-000015040000}"/>
    <cellStyle name="20% - Accent1 54 4 2" xfId="1086" xr:uid="{00000000-0005-0000-0000-000016040000}"/>
    <cellStyle name="20% - Accent1 54 5" xfId="1087" xr:uid="{00000000-0005-0000-0000-000017040000}"/>
    <cellStyle name="20% - Accent1 54 5 2" xfId="1088" xr:uid="{00000000-0005-0000-0000-000018040000}"/>
    <cellStyle name="20% - Accent1 54 6" xfId="1089" xr:uid="{00000000-0005-0000-0000-000019040000}"/>
    <cellStyle name="20% - Accent1 54 6 2" xfId="1090" xr:uid="{00000000-0005-0000-0000-00001A040000}"/>
    <cellStyle name="20% - Accent1 54 7" xfId="1091" xr:uid="{00000000-0005-0000-0000-00001B040000}"/>
    <cellStyle name="20% - Accent1 54 8" xfId="1092" xr:uid="{00000000-0005-0000-0000-00001C040000}"/>
    <cellStyle name="20% - Accent1 55" xfId="1093" xr:uid="{00000000-0005-0000-0000-00001D040000}"/>
    <cellStyle name="20% - Accent1 55 2" xfId="1094" xr:uid="{00000000-0005-0000-0000-00001E040000}"/>
    <cellStyle name="20% - Accent1 55 2 2" xfId="1095" xr:uid="{00000000-0005-0000-0000-00001F040000}"/>
    <cellStyle name="20% - Accent1 55 2 2 2" xfId="1096" xr:uid="{00000000-0005-0000-0000-000020040000}"/>
    <cellStyle name="20% - Accent1 55 2 3" xfId="1097" xr:uid="{00000000-0005-0000-0000-000021040000}"/>
    <cellStyle name="20% - Accent1 55 2 3 2" xfId="1098" xr:uid="{00000000-0005-0000-0000-000022040000}"/>
    <cellStyle name="20% - Accent1 55 2 4" xfId="1099" xr:uid="{00000000-0005-0000-0000-000023040000}"/>
    <cellStyle name="20% - Accent1 55 2 4 2" xfId="1100" xr:uid="{00000000-0005-0000-0000-000024040000}"/>
    <cellStyle name="20% - Accent1 55 2 5" xfId="1101" xr:uid="{00000000-0005-0000-0000-000025040000}"/>
    <cellStyle name="20% - Accent1 55 2 5 2" xfId="1102" xr:uid="{00000000-0005-0000-0000-000026040000}"/>
    <cellStyle name="20% - Accent1 55 2 6" xfId="1103" xr:uid="{00000000-0005-0000-0000-000027040000}"/>
    <cellStyle name="20% - Accent1 55 3" xfId="1104" xr:uid="{00000000-0005-0000-0000-000028040000}"/>
    <cellStyle name="20% - Accent1 55 3 2" xfId="1105" xr:uid="{00000000-0005-0000-0000-000029040000}"/>
    <cellStyle name="20% - Accent1 55 4" xfId="1106" xr:uid="{00000000-0005-0000-0000-00002A040000}"/>
    <cellStyle name="20% - Accent1 55 4 2" xfId="1107" xr:uid="{00000000-0005-0000-0000-00002B040000}"/>
    <cellStyle name="20% - Accent1 55 5" xfId="1108" xr:uid="{00000000-0005-0000-0000-00002C040000}"/>
    <cellStyle name="20% - Accent1 55 5 2" xfId="1109" xr:uid="{00000000-0005-0000-0000-00002D040000}"/>
    <cellStyle name="20% - Accent1 55 6" xfId="1110" xr:uid="{00000000-0005-0000-0000-00002E040000}"/>
    <cellStyle name="20% - Accent1 55 6 2" xfId="1111" xr:uid="{00000000-0005-0000-0000-00002F040000}"/>
    <cellStyle name="20% - Accent1 55 7" xfId="1112" xr:uid="{00000000-0005-0000-0000-000030040000}"/>
    <cellStyle name="20% - Accent1 55 8" xfId="1113" xr:uid="{00000000-0005-0000-0000-000031040000}"/>
    <cellStyle name="20% - Accent1 56" xfId="1114" xr:uid="{00000000-0005-0000-0000-000032040000}"/>
    <cellStyle name="20% - Accent1 56 2" xfId="1115" xr:uid="{00000000-0005-0000-0000-000033040000}"/>
    <cellStyle name="20% - Accent1 56 2 2" xfId="1116" xr:uid="{00000000-0005-0000-0000-000034040000}"/>
    <cellStyle name="20% - Accent1 56 2 2 2" xfId="1117" xr:uid="{00000000-0005-0000-0000-000035040000}"/>
    <cellStyle name="20% - Accent1 56 2 3" xfId="1118" xr:uid="{00000000-0005-0000-0000-000036040000}"/>
    <cellStyle name="20% - Accent1 56 2 3 2" xfId="1119" xr:uid="{00000000-0005-0000-0000-000037040000}"/>
    <cellStyle name="20% - Accent1 56 2 4" xfId="1120" xr:uid="{00000000-0005-0000-0000-000038040000}"/>
    <cellStyle name="20% - Accent1 56 2 4 2" xfId="1121" xr:uid="{00000000-0005-0000-0000-000039040000}"/>
    <cellStyle name="20% - Accent1 56 2 5" xfId="1122" xr:uid="{00000000-0005-0000-0000-00003A040000}"/>
    <cellStyle name="20% - Accent1 56 2 5 2" xfId="1123" xr:uid="{00000000-0005-0000-0000-00003B040000}"/>
    <cellStyle name="20% - Accent1 56 2 6" xfId="1124" xr:uid="{00000000-0005-0000-0000-00003C040000}"/>
    <cellStyle name="20% - Accent1 56 3" xfId="1125" xr:uid="{00000000-0005-0000-0000-00003D040000}"/>
    <cellStyle name="20% - Accent1 56 3 2" xfId="1126" xr:uid="{00000000-0005-0000-0000-00003E040000}"/>
    <cellStyle name="20% - Accent1 56 4" xfId="1127" xr:uid="{00000000-0005-0000-0000-00003F040000}"/>
    <cellStyle name="20% - Accent1 56 4 2" xfId="1128" xr:uid="{00000000-0005-0000-0000-000040040000}"/>
    <cellStyle name="20% - Accent1 56 5" xfId="1129" xr:uid="{00000000-0005-0000-0000-000041040000}"/>
    <cellStyle name="20% - Accent1 56 5 2" xfId="1130" xr:uid="{00000000-0005-0000-0000-000042040000}"/>
    <cellStyle name="20% - Accent1 56 6" xfId="1131" xr:uid="{00000000-0005-0000-0000-000043040000}"/>
    <cellStyle name="20% - Accent1 56 6 2" xfId="1132" xr:uid="{00000000-0005-0000-0000-000044040000}"/>
    <cellStyle name="20% - Accent1 56 7" xfId="1133" xr:uid="{00000000-0005-0000-0000-000045040000}"/>
    <cellStyle name="20% - Accent1 56 8" xfId="1134" xr:uid="{00000000-0005-0000-0000-000046040000}"/>
    <cellStyle name="20% - Accent1 57" xfId="1135" xr:uid="{00000000-0005-0000-0000-000047040000}"/>
    <cellStyle name="20% - Accent1 57 2" xfId="1136" xr:uid="{00000000-0005-0000-0000-000048040000}"/>
    <cellStyle name="20% - Accent1 57 2 2" xfId="1137" xr:uid="{00000000-0005-0000-0000-000049040000}"/>
    <cellStyle name="20% - Accent1 57 2 2 2" xfId="1138" xr:uid="{00000000-0005-0000-0000-00004A040000}"/>
    <cellStyle name="20% - Accent1 57 2 3" xfId="1139" xr:uid="{00000000-0005-0000-0000-00004B040000}"/>
    <cellStyle name="20% - Accent1 57 2 3 2" xfId="1140" xr:uid="{00000000-0005-0000-0000-00004C040000}"/>
    <cellStyle name="20% - Accent1 57 2 4" xfId="1141" xr:uid="{00000000-0005-0000-0000-00004D040000}"/>
    <cellStyle name="20% - Accent1 57 2 4 2" xfId="1142" xr:uid="{00000000-0005-0000-0000-00004E040000}"/>
    <cellStyle name="20% - Accent1 57 2 5" xfId="1143" xr:uid="{00000000-0005-0000-0000-00004F040000}"/>
    <cellStyle name="20% - Accent1 57 2 5 2" xfId="1144" xr:uid="{00000000-0005-0000-0000-000050040000}"/>
    <cellStyle name="20% - Accent1 57 2 6" xfId="1145" xr:uid="{00000000-0005-0000-0000-000051040000}"/>
    <cellStyle name="20% - Accent1 57 3" xfId="1146" xr:uid="{00000000-0005-0000-0000-000052040000}"/>
    <cellStyle name="20% - Accent1 57 3 2" xfId="1147" xr:uid="{00000000-0005-0000-0000-000053040000}"/>
    <cellStyle name="20% - Accent1 57 4" xfId="1148" xr:uid="{00000000-0005-0000-0000-000054040000}"/>
    <cellStyle name="20% - Accent1 57 4 2" xfId="1149" xr:uid="{00000000-0005-0000-0000-000055040000}"/>
    <cellStyle name="20% - Accent1 57 5" xfId="1150" xr:uid="{00000000-0005-0000-0000-000056040000}"/>
    <cellStyle name="20% - Accent1 57 5 2" xfId="1151" xr:uid="{00000000-0005-0000-0000-000057040000}"/>
    <cellStyle name="20% - Accent1 57 6" xfId="1152" xr:uid="{00000000-0005-0000-0000-000058040000}"/>
    <cellStyle name="20% - Accent1 57 6 2" xfId="1153" xr:uid="{00000000-0005-0000-0000-000059040000}"/>
    <cellStyle name="20% - Accent1 57 7" xfId="1154" xr:uid="{00000000-0005-0000-0000-00005A040000}"/>
    <cellStyle name="20% - Accent1 57 8" xfId="1155" xr:uid="{00000000-0005-0000-0000-00005B040000}"/>
    <cellStyle name="20% - Accent1 58" xfId="1156" xr:uid="{00000000-0005-0000-0000-00005C040000}"/>
    <cellStyle name="20% - Accent1 58 2" xfId="1157" xr:uid="{00000000-0005-0000-0000-00005D040000}"/>
    <cellStyle name="20% - Accent1 58 2 2" xfId="1158" xr:uid="{00000000-0005-0000-0000-00005E040000}"/>
    <cellStyle name="20% - Accent1 58 2 2 2" xfId="1159" xr:uid="{00000000-0005-0000-0000-00005F040000}"/>
    <cellStyle name="20% - Accent1 58 2 3" xfId="1160" xr:uid="{00000000-0005-0000-0000-000060040000}"/>
    <cellStyle name="20% - Accent1 58 2 3 2" xfId="1161" xr:uid="{00000000-0005-0000-0000-000061040000}"/>
    <cellStyle name="20% - Accent1 58 2 4" xfId="1162" xr:uid="{00000000-0005-0000-0000-000062040000}"/>
    <cellStyle name="20% - Accent1 58 2 4 2" xfId="1163" xr:uid="{00000000-0005-0000-0000-000063040000}"/>
    <cellStyle name="20% - Accent1 58 2 5" xfId="1164" xr:uid="{00000000-0005-0000-0000-000064040000}"/>
    <cellStyle name="20% - Accent1 58 2 5 2" xfId="1165" xr:uid="{00000000-0005-0000-0000-000065040000}"/>
    <cellStyle name="20% - Accent1 58 2 6" xfId="1166" xr:uid="{00000000-0005-0000-0000-000066040000}"/>
    <cellStyle name="20% - Accent1 58 3" xfId="1167" xr:uid="{00000000-0005-0000-0000-000067040000}"/>
    <cellStyle name="20% - Accent1 58 3 2" xfId="1168" xr:uid="{00000000-0005-0000-0000-000068040000}"/>
    <cellStyle name="20% - Accent1 58 4" xfId="1169" xr:uid="{00000000-0005-0000-0000-000069040000}"/>
    <cellStyle name="20% - Accent1 58 4 2" xfId="1170" xr:uid="{00000000-0005-0000-0000-00006A040000}"/>
    <cellStyle name="20% - Accent1 58 5" xfId="1171" xr:uid="{00000000-0005-0000-0000-00006B040000}"/>
    <cellStyle name="20% - Accent1 58 5 2" xfId="1172" xr:uid="{00000000-0005-0000-0000-00006C040000}"/>
    <cellStyle name="20% - Accent1 58 6" xfId="1173" xr:uid="{00000000-0005-0000-0000-00006D040000}"/>
    <cellStyle name="20% - Accent1 58 6 2" xfId="1174" xr:uid="{00000000-0005-0000-0000-00006E040000}"/>
    <cellStyle name="20% - Accent1 58 7" xfId="1175" xr:uid="{00000000-0005-0000-0000-00006F040000}"/>
    <cellStyle name="20% - Accent1 58 8" xfId="1176" xr:uid="{00000000-0005-0000-0000-000070040000}"/>
    <cellStyle name="20% - Accent1 59" xfId="1177" xr:uid="{00000000-0005-0000-0000-000071040000}"/>
    <cellStyle name="20% - Accent1 59 2" xfId="1178" xr:uid="{00000000-0005-0000-0000-000072040000}"/>
    <cellStyle name="20% - Accent1 59 2 2" xfId="1179" xr:uid="{00000000-0005-0000-0000-000073040000}"/>
    <cellStyle name="20% - Accent1 59 2 2 2" xfId="1180" xr:uid="{00000000-0005-0000-0000-000074040000}"/>
    <cellStyle name="20% - Accent1 59 2 3" xfId="1181" xr:uid="{00000000-0005-0000-0000-000075040000}"/>
    <cellStyle name="20% - Accent1 59 2 3 2" xfId="1182" xr:uid="{00000000-0005-0000-0000-000076040000}"/>
    <cellStyle name="20% - Accent1 59 2 4" xfId="1183" xr:uid="{00000000-0005-0000-0000-000077040000}"/>
    <cellStyle name="20% - Accent1 59 2 4 2" xfId="1184" xr:uid="{00000000-0005-0000-0000-000078040000}"/>
    <cellStyle name="20% - Accent1 59 2 5" xfId="1185" xr:uid="{00000000-0005-0000-0000-000079040000}"/>
    <cellStyle name="20% - Accent1 59 2 5 2" xfId="1186" xr:uid="{00000000-0005-0000-0000-00007A040000}"/>
    <cellStyle name="20% - Accent1 59 2 6" xfId="1187" xr:uid="{00000000-0005-0000-0000-00007B040000}"/>
    <cellStyle name="20% - Accent1 59 3" xfId="1188" xr:uid="{00000000-0005-0000-0000-00007C040000}"/>
    <cellStyle name="20% - Accent1 59 3 2" xfId="1189" xr:uid="{00000000-0005-0000-0000-00007D040000}"/>
    <cellStyle name="20% - Accent1 59 4" xfId="1190" xr:uid="{00000000-0005-0000-0000-00007E040000}"/>
    <cellStyle name="20% - Accent1 59 4 2" xfId="1191" xr:uid="{00000000-0005-0000-0000-00007F040000}"/>
    <cellStyle name="20% - Accent1 59 5" xfId="1192" xr:uid="{00000000-0005-0000-0000-000080040000}"/>
    <cellStyle name="20% - Accent1 59 5 2" xfId="1193" xr:uid="{00000000-0005-0000-0000-000081040000}"/>
    <cellStyle name="20% - Accent1 59 6" xfId="1194" xr:uid="{00000000-0005-0000-0000-000082040000}"/>
    <cellStyle name="20% - Accent1 59 6 2" xfId="1195" xr:uid="{00000000-0005-0000-0000-000083040000}"/>
    <cellStyle name="20% - Accent1 59 7" xfId="1196" xr:uid="{00000000-0005-0000-0000-000084040000}"/>
    <cellStyle name="20% - Accent1 59 8" xfId="1197" xr:uid="{00000000-0005-0000-0000-000085040000}"/>
    <cellStyle name="20% - Accent1 6" xfId="1198" xr:uid="{00000000-0005-0000-0000-000086040000}"/>
    <cellStyle name="20% - Accent1 6 10" xfId="1199" xr:uid="{00000000-0005-0000-0000-000087040000}"/>
    <cellStyle name="20% - Accent1 6 11" xfId="1200" xr:uid="{00000000-0005-0000-0000-000088040000}"/>
    <cellStyle name="20% - Accent1 6 2" xfId="1201" xr:uid="{00000000-0005-0000-0000-000089040000}"/>
    <cellStyle name="20% - Accent1 6 2 2" xfId="1202" xr:uid="{00000000-0005-0000-0000-00008A040000}"/>
    <cellStyle name="20% - Accent1 6 2 2 2" xfId="1203" xr:uid="{00000000-0005-0000-0000-00008B040000}"/>
    <cellStyle name="20% - Accent1 6 2 3" xfId="1204" xr:uid="{00000000-0005-0000-0000-00008C040000}"/>
    <cellStyle name="20% - Accent1 6 2 3 2" xfId="1205" xr:uid="{00000000-0005-0000-0000-00008D040000}"/>
    <cellStyle name="20% - Accent1 6 2 4" xfId="1206" xr:uid="{00000000-0005-0000-0000-00008E040000}"/>
    <cellStyle name="20% - Accent1 6 2 4 2" xfId="1207" xr:uid="{00000000-0005-0000-0000-00008F040000}"/>
    <cellStyle name="20% - Accent1 6 2 5" xfId="1208" xr:uid="{00000000-0005-0000-0000-000090040000}"/>
    <cellStyle name="20% - Accent1 6 2 5 2" xfId="1209" xr:uid="{00000000-0005-0000-0000-000091040000}"/>
    <cellStyle name="20% - Accent1 6 2 6" xfId="1210" xr:uid="{00000000-0005-0000-0000-000092040000}"/>
    <cellStyle name="20% - Accent1 6 2 7" xfId="1211" xr:uid="{00000000-0005-0000-0000-000093040000}"/>
    <cellStyle name="20% - Accent1 6 2 8" xfId="1212" xr:uid="{00000000-0005-0000-0000-000094040000}"/>
    <cellStyle name="20% - Accent1 6 2 9" xfId="1213" xr:uid="{00000000-0005-0000-0000-000095040000}"/>
    <cellStyle name="20% - Accent1 6 3" xfId="1214" xr:uid="{00000000-0005-0000-0000-000096040000}"/>
    <cellStyle name="20% - Accent1 6 3 2" xfId="1215" xr:uid="{00000000-0005-0000-0000-000097040000}"/>
    <cellStyle name="20% - Accent1 6 4" xfId="1216" xr:uid="{00000000-0005-0000-0000-000098040000}"/>
    <cellStyle name="20% - Accent1 6 4 2" xfId="1217" xr:uid="{00000000-0005-0000-0000-000099040000}"/>
    <cellStyle name="20% - Accent1 6 5" xfId="1218" xr:uid="{00000000-0005-0000-0000-00009A040000}"/>
    <cellStyle name="20% - Accent1 6 5 2" xfId="1219" xr:uid="{00000000-0005-0000-0000-00009B040000}"/>
    <cellStyle name="20% - Accent1 6 6" xfId="1220" xr:uid="{00000000-0005-0000-0000-00009C040000}"/>
    <cellStyle name="20% - Accent1 6 6 2" xfId="1221" xr:uid="{00000000-0005-0000-0000-00009D040000}"/>
    <cellStyle name="20% - Accent1 6 7" xfId="1222" xr:uid="{00000000-0005-0000-0000-00009E040000}"/>
    <cellStyle name="20% - Accent1 6 8" xfId="1223" xr:uid="{00000000-0005-0000-0000-00009F040000}"/>
    <cellStyle name="20% - Accent1 6 9" xfId="1224" xr:uid="{00000000-0005-0000-0000-0000A0040000}"/>
    <cellStyle name="20% - Accent1 60" xfId="1225" xr:uid="{00000000-0005-0000-0000-0000A1040000}"/>
    <cellStyle name="20% - Accent1 60 2" xfId="1226" xr:uid="{00000000-0005-0000-0000-0000A2040000}"/>
    <cellStyle name="20% - Accent1 60 2 2" xfId="1227" xr:uid="{00000000-0005-0000-0000-0000A3040000}"/>
    <cellStyle name="20% - Accent1 60 2 2 2" xfId="1228" xr:uid="{00000000-0005-0000-0000-0000A4040000}"/>
    <cellStyle name="20% - Accent1 60 2 3" xfId="1229" xr:uid="{00000000-0005-0000-0000-0000A5040000}"/>
    <cellStyle name="20% - Accent1 60 2 3 2" xfId="1230" xr:uid="{00000000-0005-0000-0000-0000A6040000}"/>
    <cellStyle name="20% - Accent1 60 2 4" xfId="1231" xr:uid="{00000000-0005-0000-0000-0000A7040000}"/>
    <cellStyle name="20% - Accent1 60 2 4 2" xfId="1232" xr:uid="{00000000-0005-0000-0000-0000A8040000}"/>
    <cellStyle name="20% - Accent1 60 2 5" xfId="1233" xr:uid="{00000000-0005-0000-0000-0000A9040000}"/>
    <cellStyle name="20% - Accent1 60 2 5 2" xfId="1234" xr:uid="{00000000-0005-0000-0000-0000AA040000}"/>
    <cellStyle name="20% - Accent1 60 2 6" xfId="1235" xr:uid="{00000000-0005-0000-0000-0000AB040000}"/>
    <cellStyle name="20% - Accent1 60 3" xfId="1236" xr:uid="{00000000-0005-0000-0000-0000AC040000}"/>
    <cellStyle name="20% - Accent1 60 3 2" xfId="1237" xr:uid="{00000000-0005-0000-0000-0000AD040000}"/>
    <cellStyle name="20% - Accent1 60 4" xfId="1238" xr:uid="{00000000-0005-0000-0000-0000AE040000}"/>
    <cellStyle name="20% - Accent1 60 4 2" xfId="1239" xr:uid="{00000000-0005-0000-0000-0000AF040000}"/>
    <cellStyle name="20% - Accent1 60 5" xfId="1240" xr:uid="{00000000-0005-0000-0000-0000B0040000}"/>
    <cellStyle name="20% - Accent1 60 5 2" xfId="1241" xr:uid="{00000000-0005-0000-0000-0000B1040000}"/>
    <cellStyle name="20% - Accent1 60 6" xfId="1242" xr:uid="{00000000-0005-0000-0000-0000B2040000}"/>
    <cellStyle name="20% - Accent1 60 6 2" xfId="1243" xr:uid="{00000000-0005-0000-0000-0000B3040000}"/>
    <cellStyle name="20% - Accent1 60 7" xfId="1244" xr:uid="{00000000-0005-0000-0000-0000B4040000}"/>
    <cellStyle name="20% - Accent1 60 8" xfId="1245" xr:uid="{00000000-0005-0000-0000-0000B5040000}"/>
    <cellStyle name="20% - Accent1 61" xfId="1246" xr:uid="{00000000-0005-0000-0000-0000B6040000}"/>
    <cellStyle name="20% - Accent1 61 2" xfId="1247" xr:uid="{00000000-0005-0000-0000-0000B7040000}"/>
    <cellStyle name="20% - Accent1 61 2 2" xfId="1248" xr:uid="{00000000-0005-0000-0000-0000B8040000}"/>
    <cellStyle name="20% - Accent1 61 2 2 2" xfId="1249" xr:uid="{00000000-0005-0000-0000-0000B9040000}"/>
    <cellStyle name="20% - Accent1 61 2 3" xfId="1250" xr:uid="{00000000-0005-0000-0000-0000BA040000}"/>
    <cellStyle name="20% - Accent1 61 2 3 2" xfId="1251" xr:uid="{00000000-0005-0000-0000-0000BB040000}"/>
    <cellStyle name="20% - Accent1 61 2 4" xfId="1252" xr:uid="{00000000-0005-0000-0000-0000BC040000}"/>
    <cellStyle name="20% - Accent1 61 2 4 2" xfId="1253" xr:uid="{00000000-0005-0000-0000-0000BD040000}"/>
    <cellStyle name="20% - Accent1 61 2 5" xfId="1254" xr:uid="{00000000-0005-0000-0000-0000BE040000}"/>
    <cellStyle name="20% - Accent1 61 2 5 2" xfId="1255" xr:uid="{00000000-0005-0000-0000-0000BF040000}"/>
    <cellStyle name="20% - Accent1 61 2 6" xfId="1256" xr:uid="{00000000-0005-0000-0000-0000C0040000}"/>
    <cellStyle name="20% - Accent1 61 3" xfId="1257" xr:uid="{00000000-0005-0000-0000-0000C1040000}"/>
    <cellStyle name="20% - Accent1 61 3 2" xfId="1258" xr:uid="{00000000-0005-0000-0000-0000C2040000}"/>
    <cellStyle name="20% - Accent1 61 4" xfId="1259" xr:uid="{00000000-0005-0000-0000-0000C3040000}"/>
    <cellStyle name="20% - Accent1 61 4 2" xfId="1260" xr:uid="{00000000-0005-0000-0000-0000C4040000}"/>
    <cellStyle name="20% - Accent1 61 5" xfId="1261" xr:uid="{00000000-0005-0000-0000-0000C5040000}"/>
    <cellStyle name="20% - Accent1 61 5 2" xfId="1262" xr:uid="{00000000-0005-0000-0000-0000C6040000}"/>
    <cellStyle name="20% - Accent1 61 6" xfId="1263" xr:uid="{00000000-0005-0000-0000-0000C7040000}"/>
    <cellStyle name="20% - Accent1 61 6 2" xfId="1264" xr:uid="{00000000-0005-0000-0000-0000C8040000}"/>
    <cellStyle name="20% - Accent1 61 7" xfId="1265" xr:uid="{00000000-0005-0000-0000-0000C9040000}"/>
    <cellStyle name="20% - Accent1 61 8" xfId="1266" xr:uid="{00000000-0005-0000-0000-0000CA040000}"/>
    <cellStyle name="20% - Accent1 62" xfId="1267" xr:uid="{00000000-0005-0000-0000-0000CB040000}"/>
    <cellStyle name="20% - Accent1 62 2" xfId="1268" xr:uid="{00000000-0005-0000-0000-0000CC040000}"/>
    <cellStyle name="20% - Accent1 62 2 2" xfId="1269" xr:uid="{00000000-0005-0000-0000-0000CD040000}"/>
    <cellStyle name="20% - Accent1 62 2 2 2" xfId="1270" xr:uid="{00000000-0005-0000-0000-0000CE040000}"/>
    <cellStyle name="20% - Accent1 62 2 3" xfId="1271" xr:uid="{00000000-0005-0000-0000-0000CF040000}"/>
    <cellStyle name="20% - Accent1 62 2 3 2" xfId="1272" xr:uid="{00000000-0005-0000-0000-0000D0040000}"/>
    <cellStyle name="20% - Accent1 62 2 4" xfId="1273" xr:uid="{00000000-0005-0000-0000-0000D1040000}"/>
    <cellStyle name="20% - Accent1 62 2 4 2" xfId="1274" xr:uid="{00000000-0005-0000-0000-0000D2040000}"/>
    <cellStyle name="20% - Accent1 62 2 5" xfId="1275" xr:uid="{00000000-0005-0000-0000-0000D3040000}"/>
    <cellStyle name="20% - Accent1 62 2 5 2" xfId="1276" xr:uid="{00000000-0005-0000-0000-0000D4040000}"/>
    <cellStyle name="20% - Accent1 62 2 6" xfId="1277" xr:uid="{00000000-0005-0000-0000-0000D5040000}"/>
    <cellStyle name="20% - Accent1 62 3" xfId="1278" xr:uid="{00000000-0005-0000-0000-0000D6040000}"/>
    <cellStyle name="20% - Accent1 62 3 2" xfId="1279" xr:uid="{00000000-0005-0000-0000-0000D7040000}"/>
    <cellStyle name="20% - Accent1 62 4" xfId="1280" xr:uid="{00000000-0005-0000-0000-0000D8040000}"/>
    <cellStyle name="20% - Accent1 62 4 2" xfId="1281" xr:uid="{00000000-0005-0000-0000-0000D9040000}"/>
    <cellStyle name="20% - Accent1 62 5" xfId="1282" xr:uid="{00000000-0005-0000-0000-0000DA040000}"/>
    <cellStyle name="20% - Accent1 62 5 2" xfId="1283" xr:uid="{00000000-0005-0000-0000-0000DB040000}"/>
    <cellStyle name="20% - Accent1 62 6" xfId="1284" xr:uid="{00000000-0005-0000-0000-0000DC040000}"/>
    <cellStyle name="20% - Accent1 62 6 2" xfId="1285" xr:uid="{00000000-0005-0000-0000-0000DD040000}"/>
    <cellStyle name="20% - Accent1 62 7" xfId="1286" xr:uid="{00000000-0005-0000-0000-0000DE040000}"/>
    <cellStyle name="20% - Accent1 62 8" xfId="1287" xr:uid="{00000000-0005-0000-0000-0000DF040000}"/>
    <cellStyle name="20% - Accent1 63" xfId="1288" xr:uid="{00000000-0005-0000-0000-0000E0040000}"/>
    <cellStyle name="20% - Accent1 63 2" xfId="1289" xr:uid="{00000000-0005-0000-0000-0000E1040000}"/>
    <cellStyle name="20% - Accent1 63 2 2" xfId="1290" xr:uid="{00000000-0005-0000-0000-0000E2040000}"/>
    <cellStyle name="20% - Accent1 63 2 2 2" xfId="1291" xr:uid="{00000000-0005-0000-0000-0000E3040000}"/>
    <cellStyle name="20% - Accent1 63 2 3" xfId="1292" xr:uid="{00000000-0005-0000-0000-0000E4040000}"/>
    <cellStyle name="20% - Accent1 63 2 3 2" xfId="1293" xr:uid="{00000000-0005-0000-0000-0000E5040000}"/>
    <cellStyle name="20% - Accent1 63 2 4" xfId="1294" xr:uid="{00000000-0005-0000-0000-0000E6040000}"/>
    <cellStyle name="20% - Accent1 63 2 4 2" xfId="1295" xr:uid="{00000000-0005-0000-0000-0000E7040000}"/>
    <cellStyle name="20% - Accent1 63 2 5" xfId="1296" xr:uid="{00000000-0005-0000-0000-0000E8040000}"/>
    <cellStyle name="20% - Accent1 63 2 5 2" xfId="1297" xr:uid="{00000000-0005-0000-0000-0000E9040000}"/>
    <cellStyle name="20% - Accent1 63 2 6" xfId="1298" xr:uid="{00000000-0005-0000-0000-0000EA040000}"/>
    <cellStyle name="20% - Accent1 63 3" xfId="1299" xr:uid="{00000000-0005-0000-0000-0000EB040000}"/>
    <cellStyle name="20% - Accent1 63 3 2" xfId="1300" xr:uid="{00000000-0005-0000-0000-0000EC040000}"/>
    <cellStyle name="20% - Accent1 63 4" xfId="1301" xr:uid="{00000000-0005-0000-0000-0000ED040000}"/>
    <cellStyle name="20% - Accent1 63 4 2" xfId="1302" xr:uid="{00000000-0005-0000-0000-0000EE040000}"/>
    <cellStyle name="20% - Accent1 63 5" xfId="1303" xr:uid="{00000000-0005-0000-0000-0000EF040000}"/>
    <cellStyle name="20% - Accent1 63 5 2" xfId="1304" xr:uid="{00000000-0005-0000-0000-0000F0040000}"/>
    <cellStyle name="20% - Accent1 63 6" xfId="1305" xr:uid="{00000000-0005-0000-0000-0000F1040000}"/>
    <cellStyle name="20% - Accent1 63 6 2" xfId="1306" xr:uid="{00000000-0005-0000-0000-0000F2040000}"/>
    <cellStyle name="20% - Accent1 63 7" xfId="1307" xr:uid="{00000000-0005-0000-0000-0000F3040000}"/>
    <cellStyle name="20% - Accent1 63 8" xfId="1308" xr:uid="{00000000-0005-0000-0000-0000F4040000}"/>
    <cellStyle name="20% - Accent1 64" xfId="1309" xr:uid="{00000000-0005-0000-0000-0000F5040000}"/>
    <cellStyle name="20% - Accent1 64 2" xfId="1310" xr:uid="{00000000-0005-0000-0000-0000F6040000}"/>
    <cellStyle name="20% - Accent1 64 2 2" xfId="1311" xr:uid="{00000000-0005-0000-0000-0000F7040000}"/>
    <cellStyle name="20% - Accent1 64 2 2 2" xfId="1312" xr:uid="{00000000-0005-0000-0000-0000F8040000}"/>
    <cellStyle name="20% - Accent1 64 2 3" xfId="1313" xr:uid="{00000000-0005-0000-0000-0000F9040000}"/>
    <cellStyle name="20% - Accent1 64 2 3 2" xfId="1314" xr:uid="{00000000-0005-0000-0000-0000FA040000}"/>
    <cellStyle name="20% - Accent1 64 2 4" xfId="1315" xr:uid="{00000000-0005-0000-0000-0000FB040000}"/>
    <cellStyle name="20% - Accent1 64 2 4 2" xfId="1316" xr:uid="{00000000-0005-0000-0000-0000FC040000}"/>
    <cellStyle name="20% - Accent1 64 2 5" xfId="1317" xr:uid="{00000000-0005-0000-0000-0000FD040000}"/>
    <cellStyle name="20% - Accent1 64 2 5 2" xfId="1318" xr:uid="{00000000-0005-0000-0000-0000FE040000}"/>
    <cellStyle name="20% - Accent1 64 2 6" xfId="1319" xr:uid="{00000000-0005-0000-0000-0000FF040000}"/>
    <cellStyle name="20% - Accent1 64 3" xfId="1320" xr:uid="{00000000-0005-0000-0000-000000050000}"/>
    <cellStyle name="20% - Accent1 64 3 2" xfId="1321" xr:uid="{00000000-0005-0000-0000-000001050000}"/>
    <cellStyle name="20% - Accent1 64 4" xfId="1322" xr:uid="{00000000-0005-0000-0000-000002050000}"/>
    <cellStyle name="20% - Accent1 64 4 2" xfId="1323" xr:uid="{00000000-0005-0000-0000-000003050000}"/>
    <cellStyle name="20% - Accent1 64 5" xfId="1324" xr:uid="{00000000-0005-0000-0000-000004050000}"/>
    <cellStyle name="20% - Accent1 64 5 2" xfId="1325" xr:uid="{00000000-0005-0000-0000-000005050000}"/>
    <cellStyle name="20% - Accent1 64 6" xfId="1326" xr:uid="{00000000-0005-0000-0000-000006050000}"/>
    <cellStyle name="20% - Accent1 64 6 2" xfId="1327" xr:uid="{00000000-0005-0000-0000-000007050000}"/>
    <cellStyle name="20% - Accent1 64 7" xfId="1328" xr:uid="{00000000-0005-0000-0000-000008050000}"/>
    <cellStyle name="20% - Accent1 64 8" xfId="1329" xr:uid="{00000000-0005-0000-0000-000009050000}"/>
    <cellStyle name="20% - Accent1 65" xfId="1330" xr:uid="{00000000-0005-0000-0000-00000A050000}"/>
    <cellStyle name="20% - Accent1 65 2" xfId="1331" xr:uid="{00000000-0005-0000-0000-00000B050000}"/>
    <cellStyle name="20% - Accent1 65 2 2" xfId="1332" xr:uid="{00000000-0005-0000-0000-00000C050000}"/>
    <cellStyle name="20% - Accent1 65 2 2 2" xfId="1333" xr:uid="{00000000-0005-0000-0000-00000D050000}"/>
    <cellStyle name="20% - Accent1 65 2 3" xfId="1334" xr:uid="{00000000-0005-0000-0000-00000E050000}"/>
    <cellStyle name="20% - Accent1 65 2 3 2" xfId="1335" xr:uid="{00000000-0005-0000-0000-00000F050000}"/>
    <cellStyle name="20% - Accent1 65 2 4" xfId="1336" xr:uid="{00000000-0005-0000-0000-000010050000}"/>
    <cellStyle name="20% - Accent1 65 2 4 2" xfId="1337" xr:uid="{00000000-0005-0000-0000-000011050000}"/>
    <cellStyle name="20% - Accent1 65 2 5" xfId="1338" xr:uid="{00000000-0005-0000-0000-000012050000}"/>
    <cellStyle name="20% - Accent1 65 2 5 2" xfId="1339" xr:uid="{00000000-0005-0000-0000-000013050000}"/>
    <cellStyle name="20% - Accent1 65 2 6" xfId="1340" xr:uid="{00000000-0005-0000-0000-000014050000}"/>
    <cellStyle name="20% - Accent1 65 3" xfId="1341" xr:uid="{00000000-0005-0000-0000-000015050000}"/>
    <cellStyle name="20% - Accent1 65 3 2" xfId="1342" xr:uid="{00000000-0005-0000-0000-000016050000}"/>
    <cellStyle name="20% - Accent1 65 4" xfId="1343" xr:uid="{00000000-0005-0000-0000-000017050000}"/>
    <cellStyle name="20% - Accent1 65 4 2" xfId="1344" xr:uid="{00000000-0005-0000-0000-000018050000}"/>
    <cellStyle name="20% - Accent1 65 5" xfId="1345" xr:uid="{00000000-0005-0000-0000-000019050000}"/>
    <cellStyle name="20% - Accent1 65 5 2" xfId="1346" xr:uid="{00000000-0005-0000-0000-00001A050000}"/>
    <cellStyle name="20% - Accent1 65 6" xfId="1347" xr:uid="{00000000-0005-0000-0000-00001B050000}"/>
    <cellStyle name="20% - Accent1 65 6 2" xfId="1348" xr:uid="{00000000-0005-0000-0000-00001C050000}"/>
    <cellStyle name="20% - Accent1 65 7" xfId="1349" xr:uid="{00000000-0005-0000-0000-00001D050000}"/>
    <cellStyle name="20% - Accent1 65 8" xfId="1350" xr:uid="{00000000-0005-0000-0000-00001E050000}"/>
    <cellStyle name="20% - Accent1 66" xfId="1351" xr:uid="{00000000-0005-0000-0000-00001F050000}"/>
    <cellStyle name="20% - Accent1 66 2" xfId="1352" xr:uid="{00000000-0005-0000-0000-000020050000}"/>
    <cellStyle name="20% - Accent1 66 2 2" xfId="1353" xr:uid="{00000000-0005-0000-0000-000021050000}"/>
    <cellStyle name="20% - Accent1 66 2 2 2" xfId="1354" xr:uid="{00000000-0005-0000-0000-000022050000}"/>
    <cellStyle name="20% - Accent1 66 2 3" xfId="1355" xr:uid="{00000000-0005-0000-0000-000023050000}"/>
    <cellStyle name="20% - Accent1 66 2 3 2" xfId="1356" xr:uid="{00000000-0005-0000-0000-000024050000}"/>
    <cellStyle name="20% - Accent1 66 2 4" xfId="1357" xr:uid="{00000000-0005-0000-0000-000025050000}"/>
    <cellStyle name="20% - Accent1 66 2 4 2" xfId="1358" xr:uid="{00000000-0005-0000-0000-000026050000}"/>
    <cellStyle name="20% - Accent1 66 2 5" xfId="1359" xr:uid="{00000000-0005-0000-0000-000027050000}"/>
    <cellStyle name="20% - Accent1 66 2 5 2" xfId="1360" xr:uid="{00000000-0005-0000-0000-000028050000}"/>
    <cellStyle name="20% - Accent1 66 2 6" xfId="1361" xr:uid="{00000000-0005-0000-0000-000029050000}"/>
    <cellStyle name="20% - Accent1 66 3" xfId="1362" xr:uid="{00000000-0005-0000-0000-00002A050000}"/>
    <cellStyle name="20% - Accent1 66 3 2" xfId="1363" xr:uid="{00000000-0005-0000-0000-00002B050000}"/>
    <cellStyle name="20% - Accent1 66 4" xfId="1364" xr:uid="{00000000-0005-0000-0000-00002C050000}"/>
    <cellStyle name="20% - Accent1 66 4 2" xfId="1365" xr:uid="{00000000-0005-0000-0000-00002D050000}"/>
    <cellStyle name="20% - Accent1 66 5" xfId="1366" xr:uid="{00000000-0005-0000-0000-00002E050000}"/>
    <cellStyle name="20% - Accent1 66 5 2" xfId="1367" xr:uid="{00000000-0005-0000-0000-00002F050000}"/>
    <cellStyle name="20% - Accent1 66 6" xfId="1368" xr:uid="{00000000-0005-0000-0000-000030050000}"/>
    <cellStyle name="20% - Accent1 66 6 2" xfId="1369" xr:uid="{00000000-0005-0000-0000-000031050000}"/>
    <cellStyle name="20% - Accent1 66 7" xfId="1370" xr:uid="{00000000-0005-0000-0000-000032050000}"/>
    <cellStyle name="20% - Accent1 66 8" xfId="1371" xr:uid="{00000000-0005-0000-0000-000033050000}"/>
    <cellStyle name="20% - Accent1 67" xfId="1372" xr:uid="{00000000-0005-0000-0000-000034050000}"/>
    <cellStyle name="20% - Accent1 67 2" xfId="1373" xr:uid="{00000000-0005-0000-0000-000035050000}"/>
    <cellStyle name="20% - Accent1 67 2 2" xfId="1374" xr:uid="{00000000-0005-0000-0000-000036050000}"/>
    <cellStyle name="20% - Accent1 67 2 2 2" xfId="1375" xr:uid="{00000000-0005-0000-0000-000037050000}"/>
    <cellStyle name="20% - Accent1 67 2 3" xfId="1376" xr:uid="{00000000-0005-0000-0000-000038050000}"/>
    <cellStyle name="20% - Accent1 67 2 3 2" xfId="1377" xr:uid="{00000000-0005-0000-0000-000039050000}"/>
    <cellStyle name="20% - Accent1 67 2 4" xfId="1378" xr:uid="{00000000-0005-0000-0000-00003A050000}"/>
    <cellStyle name="20% - Accent1 67 2 4 2" xfId="1379" xr:uid="{00000000-0005-0000-0000-00003B050000}"/>
    <cellStyle name="20% - Accent1 67 2 5" xfId="1380" xr:uid="{00000000-0005-0000-0000-00003C050000}"/>
    <cellStyle name="20% - Accent1 67 2 5 2" xfId="1381" xr:uid="{00000000-0005-0000-0000-00003D050000}"/>
    <cellStyle name="20% - Accent1 67 2 6" xfId="1382" xr:uid="{00000000-0005-0000-0000-00003E050000}"/>
    <cellStyle name="20% - Accent1 67 3" xfId="1383" xr:uid="{00000000-0005-0000-0000-00003F050000}"/>
    <cellStyle name="20% - Accent1 67 3 2" xfId="1384" xr:uid="{00000000-0005-0000-0000-000040050000}"/>
    <cellStyle name="20% - Accent1 67 4" xfId="1385" xr:uid="{00000000-0005-0000-0000-000041050000}"/>
    <cellStyle name="20% - Accent1 67 4 2" xfId="1386" xr:uid="{00000000-0005-0000-0000-000042050000}"/>
    <cellStyle name="20% - Accent1 67 5" xfId="1387" xr:uid="{00000000-0005-0000-0000-000043050000}"/>
    <cellStyle name="20% - Accent1 67 5 2" xfId="1388" xr:uid="{00000000-0005-0000-0000-000044050000}"/>
    <cellStyle name="20% - Accent1 67 6" xfId="1389" xr:uid="{00000000-0005-0000-0000-000045050000}"/>
    <cellStyle name="20% - Accent1 67 6 2" xfId="1390" xr:uid="{00000000-0005-0000-0000-000046050000}"/>
    <cellStyle name="20% - Accent1 67 7" xfId="1391" xr:uid="{00000000-0005-0000-0000-000047050000}"/>
    <cellStyle name="20% - Accent1 67 8" xfId="1392" xr:uid="{00000000-0005-0000-0000-000048050000}"/>
    <cellStyle name="20% - Accent1 68" xfId="1393" xr:uid="{00000000-0005-0000-0000-000049050000}"/>
    <cellStyle name="20% - Accent1 68 2" xfId="1394" xr:uid="{00000000-0005-0000-0000-00004A050000}"/>
    <cellStyle name="20% - Accent1 68 2 2" xfId="1395" xr:uid="{00000000-0005-0000-0000-00004B050000}"/>
    <cellStyle name="20% - Accent1 68 2 2 2" xfId="1396" xr:uid="{00000000-0005-0000-0000-00004C050000}"/>
    <cellStyle name="20% - Accent1 68 2 3" xfId="1397" xr:uid="{00000000-0005-0000-0000-00004D050000}"/>
    <cellStyle name="20% - Accent1 68 2 3 2" xfId="1398" xr:uid="{00000000-0005-0000-0000-00004E050000}"/>
    <cellStyle name="20% - Accent1 68 2 4" xfId="1399" xr:uid="{00000000-0005-0000-0000-00004F050000}"/>
    <cellStyle name="20% - Accent1 68 2 4 2" xfId="1400" xr:uid="{00000000-0005-0000-0000-000050050000}"/>
    <cellStyle name="20% - Accent1 68 2 5" xfId="1401" xr:uid="{00000000-0005-0000-0000-000051050000}"/>
    <cellStyle name="20% - Accent1 68 2 5 2" xfId="1402" xr:uid="{00000000-0005-0000-0000-000052050000}"/>
    <cellStyle name="20% - Accent1 68 2 6" xfId="1403" xr:uid="{00000000-0005-0000-0000-000053050000}"/>
    <cellStyle name="20% - Accent1 68 3" xfId="1404" xr:uid="{00000000-0005-0000-0000-000054050000}"/>
    <cellStyle name="20% - Accent1 68 3 2" xfId="1405" xr:uid="{00000000-0005-0000-0000-000055050000}"/>
    <cellStyle name="20% - Accent1 68 4" xfId="1406" xr:uid="{00000000-0005-0000-0000-000056050000}"/>
    <cellStyle name="20% - Accent1 68 4 2" xfId="1407" xr:uid="{00000000-0005-0000-0000-000057050000}"/>
    <cellStyle name="20% - Accent1 68 5" xfId="1408" xr:uid="{00000000-0005-0000-0000-000058050000}"/>
    <cellStyle name="20% - Accent1 68 5 2" xfId="1409" xr:uid="{00000000-0005-0000-0000-000059050000}"/>
    <cellStyle name="20% - Accent1 68 6" xfId="1410" xr:uid="{00000000-0005-0000-0000-00005A050000}"/>
    <cellStyle name="20% - Accent1 68 6 2" xfId="1411" xr:uid="{00000000-0005-0000-0000-00005B050000}"/>
    <cellStyle name="20% - Accent1 68 7" xfId="1412" xr:uid="{00000000-0005-0000-0000-00005C050000}"/>
    <cellStyle name="20% - Accent1 68 8" xfId="1413" xr:uid="{00000000-0005-0000-0000-00005D050000}"/>
    <cellStyle name="20% - Accent1 69" xfId="1414" xr:uid="{00000000-0005-0000-0000-00005E050000}"/>
    <cellStyle name="20% - Accent1 69 2" xfId="1415" xr:uid="{00000000-0005-0000-0000-00005F050000}"/>
    <cellStyle name="20% - Accent1 69 2 2" xfId="1416" xr:uid="{00000000-0005-0000-0000-000060050000}"/>
    <cellStyle name="20% - Accent1 69 2 2 2" xfId="1417" xr:uid="{00000000-0005-0000-0000-000061050000}"/>
    <cellStyle name="20% - Accent1 69 2 3" xfId="1418" xr:uid="{00000000-0005-0000-0000-000062050000}"/>
    <cellStyle name="20% - Accent1 69 2 3 2" xfId="1419" xr:uid="{00000000-0005-0000-0000-000063050000}"/>
    <cellStyle name="20% - Accent1 69 2 4" xfId="1420" xr:uid="{00000000-0005-0000-0000-000064050000}"/>
    <cellStyle name="20% - Accent1 69 2 4 2" xfId="1421" xr:uid="{00000000-0005-0000-0000-000065050000}"/>
    <cellStyle name="20% - Accent1 69 2 5" xfId="1422" xr:uid="{00000000-0005-0000-0000-000066050000}"/>
    <cellStyle name="20% - Accent1 69 2 5 2" xfId="1423" xr:uid="{00000000-0005-0000-0000-000067050000}"/>
    <cellStyle name="20% - Accent1 69 2 6" xfId="1424" xr:uid="{00000000-0005-0000-0000-000068050000}"/>
    <cellStyle name="20% - Accent1 69 3" xfId="1425" xr:uid="{00000000-0005-0000-0000-000069050000}"/>
    <cellStyle name="20% - Accent1 69 3 2" xfId="1426" xr:uid="{00000000-0005-0000-0000-00006A050000}"/>
    <cellStyle name="20% - Accent1 69 4" xfId="1427" xr:uid="{00000000-0005-0000-0000-00006B050000}"/>
    <cellStyle name="20% - Accent1 69 4 2" xfId="1428" xr:uid="{00000000-0005-0000-0000-00006C050000}"/>
    <cellStyle name="20% - Accent1 69 5" xfId="1429" xr:uid="{00000000-0005-0000-0000-00006D050000}"/>
    <cellStyle name="20% - Accent1 69 5 2" xfId="1430" xr:uid="{00000000-0005-0000-0000-00006E050000}"/>
    <cellStyle name="20% - Accent1 69 6" xfId="1431" xr:uid="{00000000-0005-0000-0000-00006F050000}"/>
    <cellStyle name="20% - Accent1 69 6 2" xfId="1432" xr:uid="{00000000-0005-0000-0000-000070050000}"/>
    <cellStyle name="20% - Accent1 69 7" xfId="1433" xr:uid="{00000000-0005-0000-0000-000071050000}"/>
    <cellStyle name="20% - Accent1 69 8" xfId="1434" xr:uid="{00000000-0005-0000-0000-000072050000}"/>
    <cellStyle name="20% - Accent1 7" xfId="1435" xr:uid="{00000000-0005-0000-0000-000073050000}"/>
    <cellStyle name="20% - Accent1 7 10" xfId="1436" xr:uid="{00000000-0005-0000-0000-000074050000}"/>
    <cellStyle name="20% - Accent1 7 11" xfId="1437" xr:uid="{00000000-0005-0000-0000-000075050000}"/>
    <cellStyle name="20% - Accent1 7 2" xfId="1438" xr:uid="{00000000-0005-0000-0000-000076050000}"/>
    <cellStyle name="20% - Accent1 7 2 2" xfId="1439" xr:uid="{00000000-0005-0000-0000-000077050000}"/>
    <cellStyle name="20% - Accent1 7 2 2 2" xfId="1440" xr:uid="{00000000-0005-0000-0000-000078050000}"/>
    <cellStyle name="20% - Accent1 7 2 3" xfId="1441" xr:uid="{00000000-0005-0000-0000-000079050000}"/>
    <cellStyle name="20% - Accent1 7 2 3 2" xfId="1442" xr:uid="{00000000-0005-0000-0000-00007A050000}"/>
    <cellStyle name="20% - Accent1 7 2 4" xfId="1443" xr:uid="{00000000-0005-0000-0000-00007B050000}"/>
    <cellStyle name="20% - Accent1 7 2 4 2" xfId="1444" xr:uid="{00000000-0005-0000-0000-00007C050000}"/>
    <cellStyle name="20% - Accent1 7 2 5" xfId="1445" xr:uid="{00000000-0005-0000-0000-00007D050000}"/>
    <cellStyle name="20% - Accent1 7 2 5 2" xfId="1446" xr:uid="{00000000-0005-0000-0000-00007E050000}"/>
    <cellStyle name="20% - Accent1 7 2 6" xfId="1447" xr:uid="{00000000-0005-0000-0000-00007F050000}"/>
    <cellStyle name="20% - Accent1 7 2 7" xfId="1448" xr:uid="{00000000-0005-0000-0000-000080050000}"/>
    <cellStyle name="20% - Accent1 7 2 8" xfId="1449" xr:uid="{00000000-0005-0000-0000-000081050000}"/>
    <cellStyle name="20% - Accent1 7 2 9" xfId="1450" xr:uid="{00000000-0005-0000-0000-000082050000}"/>
    <cellStyle name="20% - Accent1 7 3" xfId="1451" xr:uid="{00000000-0005-0000-0000-000083050000}"/>
    <cellStyle name="20% - Accent1 7 3 2" xfId="1452" xr:uid="{00000000-0005-0000-0000-000084050000}"/>
    <cellStyle name="20% - Accent1 7 4" xfId="1453" xr:uid="{00000000-0005-0000-0000-000085050000}"/>
    <cellStyle name="20% - Accent1 7 4 2" xfId="1454" xr:uid="{00000000-0005-0000-0000-000086050000}"/>
    <cellStyle name="20% - Accent1 7 5" xfId="1455" xr:uid="{00000000-0005-0000-0000-000087050000}"/>
    <cellStyle name="20% - Accent1 7 5 2" xfId="1456" xr:uid="{00000000-0005-0000-0000-000088050000}"/>
    <cellStyle name="20% - Accent1 7 6" xfId="1457" xr:uid="{00000000-0005-0000-0000-000089050000}"/>
    <cellStyle name="20% - Accent1 7 6 2" xfId="1458" xr:uid="{00000000-0005-0000-0000-00008A050000}"/>
    <cellStyle name="20% - Accent1 7 7" xfId="1459" xr:uid="{00000000-0005-0000-0000-00008B050000}"/>
    <cellStyle name="20% - Accent1 7 8" xfId="1460" xr:uid="{00000000-0005-0000-0000-00008C050000}"/>
    <cellStyle name="20% - Accent1 7 9" xfId="1461" xr:uid="{00000000-0005-0000-0000-00008D050000}"/>
    <cellStyle name="20% - Accent1 70" xfId="1462" xr:uid="{00000000-0005-0000-0000-00008E050000}"/>
    <cellStyle name="20% - Accent1 70 2" xfId="1463" xr:uid="{00000000-0005-0000-0000-00008F050000}"/>
    <cellStyle name="20% - Accent1 70 2 2" xfId="1464" xr:uid="{00000000-0005-0000-0000-000090050000}"/>
    <cellStyle name="20% - Accent1 70 2 2 2" xfId="1465" xr:uid="{00000000-0005-0000-0000-000091050000}"/>
    <cellStyle name="20% - Accent1 70 2 3" xfId="1466" xr:uid="{00000000-0005-0000-0000-000092050000}"/>
    <cellStyle name="20% - Accent1 70 2 3 2" xfId="1467" xr:uid="{00000000-0005-0000-0000-000093050000}"/>
    <cellStyle name="20% - Accent1 70 2 4" xfId="1468" xr:uid="{00000000-0005-0000-0000-000094050000}"/>
    <cellStyle name="20% - Accent1 70 2 4 2" xfId="1469" xr:uid="{00000000-0005-0000-0000-000095050000}"/>
    <cellStyle name="20% - Accent1 70 2 5" xfId="1470" xr:uid="{00000000-0005-0000-0000-000096050000}"/>
    <cellStyle name="20% - Accent1 70 2 5 2" xfId="1471" xr:uid="{00000000-0005-0000-0000-000097050000}"/>
    <cellStyle name="20% - Accent1 70 2 6" xfId="1472" xr:uid="{00000000-0005-0000-0000-000098050000}"/>
    <cellStyle name="20% - Accent1 70 3" xfId="1473" xr:uid="{00000000-0005-0000-0000-000099050000}"/>
    <cellStyle name="20% - Accent1 70 3 2" xfId="1474" xr:uid="{00000000-0005-0000-0000-00009A050000}"/>
    <cellStyle name="20% - Accent1 70 4" xfId="1475" xr:uid="{00000000-0005-0000-0000-00009B050000}"/>
    <cellStyle name="20% - Accent1 70 4 2" xfId="1476" xr:uid="{00000000-0005-0000-0000-00009C050000}"/>
    <cellStyle name="20% - Accent1 70 5" xfId="1477" xr:uid="{00000000-0005-0000-0000-00009D050000}"/>
    <cellStyle name="20% - Accent1 70 5 2" xfId="1478" xr:uid="{00000000-0005-0000-0000-00009E050000}"/>
    <cellStyle name="20% - Accent1 70 6" xfId="1479" xr:uid="{00000000-0005-0000-0000-00009F050000}"/>
    <cellStyle name="20% - Accent1 70 6 2" xfId="1480" xr:uid="{00000000-0005-0000-0000-0000A0050000}"/>
    <cellStyle name="20% - Accent1 70 7" xfId="1481" xr:uid="{00000000-0005-0000-0000-0000A1050000}"/>
    <cellStyle name="20% - Accent1 70 8" xfId="1482" xr:uid="{00000000-0005-0000-0000-0000A2050000}"/>
    <cellStyle name="20% - Accent1 71" xfId="1483" xr:uid="{00000000-0005-0000-0000-0000A3050000}"/>
    <cellStyle name="20% - Accent1 71 2" xfId="1484" xr:uid="{00000000-0005-0000-0000-0000A4050000}"/>
    <cellStyle name="20% - Accent1 71 2 2" xfId="1485" xr:uid="{00000000-0005-0000-0000-0000A5050000}"/>
    <cellStyle name="20% - Accent1 71 2 2 2" xfId="1486" xr:uid="{00000000-0005-0000-0000-0000A6050000}"/>
    <cellStyle name="20% - Accent1 71 2 3" xfId="1487" xr:uid="{00000000-0005-0000-0000-0000A7050000}"/>
    <cellStyle name="20% - Accent1 71 2 3 2" xfId="1488" xr:uid="{00000000-0005-0000-0000-0000A8050000}"/>
    <cellStyle name="20% - Accent1 71 2 4" xfId="1489" xr:uid="{00000000-0005-0000-0000-0000A9050000}"/>
    <cellStyle name="20% - Accent1 71 2 4 2" xfId="1490" xr:uid="{00000000-0005-0000-0000-0000AA050000}"/>
    <cellStyle name="20% - Accent1 71 2 5" xfId="1491" xr:uid="{00000000-0005-0000-0000-0000AB050000}"/>
    <cellStyle name="20% - Accent1 71 2 5 2" xfId="1492" xr:uid="{00000000-0005-0000-0000-0000AC050000}"/>
    <cellStyle name="20% - Accent1 71 2 6" xfId="1493" xr:uid="{00000000-0005-0000-0000-0000AD050000}"/>
    <cellStyle name="20% - Accent1 71 3" xfId="1494" xr:uid="{00000000-0005-0000-0000-0000AE050000}"/>
    <cellStyle name="20% - Accent1 71 3 2" xfId="1495" xr:uid="{00000000-0005-0000-0000-0000AF050000}"/>
    <cellStyle name="20% - Accent1 71 4" xfId="1496" xr:uid="{00000000-0005-0000-0000-0000B0050000}"/>
    <cellStyle name="20% - Accent1 71 4 2" xfId="1497" xr:uid="{00000000-0005-0000-0000-0000B1050000}"/>
    <cellStyle name="20% - Accent1 71 5" xfId="1498" xr:uid="{00000000-0005-0000-0000-0000B2050000}"/>
    <cellStyle name="20% - Accent1 71 5 2" xfId="1499" xr:uid="{00000000-0005-0000-0000-0000B3050000}"/>
    <cellStyle name="20% - Accent1 71 6" xfId="1500" xr:uid="{00000000-0005-0000-0000-0000B4050000}"/>
    <cellStyle name="20% - Accent1 71 6 2" xfId="1501" xr:uid="{00000000-0005-0000-0000-0000B5050000}"/>
    <cellStyle name="20% - Accent1 71 7" xfId="1502" xr:uid="{00000000-0005-0000-0000-0000B6050000}"/>
    <cellStyle name="20% - Accent1 71 8" xfId="1503" xr:uid="{00000000-0005-0000-0000-0000B7050000}"/>
    <cellStyle name="20% - Accent1 72" xfId="1504" xr:uid="{00000000-0005-0000-0000-0000B8050000}"/>
    <cellStyle name="20% - Accent1 72 2" xfId="1505" xr:uid="{00000000-0005-0000-0000-0000B9050000}"/>
    <cellStyle name="20% - Accent1 72 2 2" xfId="1506" xr:uid="{00000000-0005-0000-0000-0000BA050000}"/>
    <cellStyle name="20% - Accent1 72 2 2 2" xfId="1507" xr:uid="{00000000-0005-0000-0000-0000BB050000}"/>
    <cellStyle name="20% - Accent1 72 2 3" xfId="1508" xr:uid="{00000000-0005-0000-0000-0000BC050000}"/>
    <cellStyle name="20% - Accent1 72 2 3 2" xfId="1509" xr:uid="{00000000-0005-0000-0000-0000BD050000}"/>
    <cellStyle name="20% - Accent1 72 2 4" xfId="1510" xr:uid="{00000000-0005-0000-0000-0000BE050000}"/>
    <cellStyle name="20% - Accent1 72 2 4 2" xfId="1511" xr:uid="{00000000-0005-0000-0000-0000BF050000}"/>
    <cellStyle name="20% - Accent1 72 2 5" xfId="1512" xr:uid="{00000000-0005-0000-0000-0000C0050000}"/>
    <cellStyle name="20% - Accent1 72 2 5 2" xfId="1513" xr:uid="{00000000-0005-0000-0000-0000C1050000}"/>
    <cellStyle name="20% - Accent1 72 2 6" xfId="1514" xr:uid="{00000000-0005-0000-0000-0000C2050000}"/>
    <cellStyle name="20% - Accent1 72 3" xfId="1515" xr:uid="{00000000-0005-0000-0000-0000C3050000}"/>
    <cellStyle name="20% - Accent1 72 3 2" xfId="1516" xr:uid="{00000000-0005-0000-0000-0000C4050000}"/>
    <cellStyle name="20% - Accent1 72 4" xfId="1517" xr:uid="{00000000-0005-0000-0000-0000C5050000}"/>
    <cellStyle name="20% - Accent1 72 4 2" xfId="1518" xr:uid="{00000000-0005-0000-0000-0000C6050000}"/>
    <cellStyle name="20% - Accent1 72 5" xfId="1519" xr:uid="{00000000-0005-0000-0000-0000C7050000}"/>
    <cellStyle name="20% - Accent1 72 5 2" xfId="1520" xr:uid="{00000000-0005-0000-0000-0000C8050000}"/>
    <cellStyle name="20% - Accent1 72 6" xfId="1521" xr:uid="{00000000-0005-0000-0000-0000C9050000}"/>
    <cellStyle name="20% - Accent1 72 6 2" xfId="1522" xr:uid="{00000000-0005-0000-0000-0000CA050000}"/>
    <cellStyle name="20% - Accent1 72 7" xfId="1523" xr:uid="{00000000-0005-0000-0000-0000CB050000}"/>
    <cellStyle name="20% - Accent1 72 8" xfId="1524" xr:uid="{00000000-0005-0000-0000-0000CC050000}"/>
    <cellStyle name="20% - Accent1 8" xfId="1525" xr:uid="{00000000-0005-0000-0000-0000CD050000}"/>
    <cellStyle name="20% - Accent1 8 2" xfId="1526" xr:uid="{00000000-0005-0000-0000-0000CE050000}"/>
    <cellStyle name="20% - Accent1 8 2 2" xfId="1527" xr:uid="{00000000-0005-0000-0000-0000CF050000}"/>
    <cellStyle name="20% - Accent1 8 2 2 2" xfId="1528" xr:uid="{00000000-0005-0000-0000-0000D0050000}"/>
    <cellStyle name="20% - Accent1 8 2 3" xfId="1529" xr:uid="{00000000-0005-0000-0000-0000D1050000}"/>
    <cellStyle name="20% - Accent1 8 2 3 2" xfId="1530" xr:uid="{00000000-0005-0000-0000-0000D2050000}"/>
    <cellStyle name="20% - Accent1 8 2 4" xfId="1531" xr:uid="{00000000-0005-0000-0000-0000D3050000}"/>
    <cellStyle name="20% - Accent1 8 2 4 2" xfId="1532" xr:uid="{00000000-0005-0000-0000-0000D4050000}"/>
    <cellStyle name="20% - Accent1 8 2 5" xfId="1533" xr:uid="{00000000-0005-0000-0000-0000D5050000}"/>
    <cellStyle name="20% - Accent1 8 2 5 2" xfId="1534" xr:uid="{00000000-0005-0000-0000-0000D6050000}"/>
    <cellStyle name="20% - Accent1 8 2 6" xfId="1535" xr:uid="{00000000-0005-0000-0000-0000D7050000}"/>
    <cellStyle name="20% - Accent1 8 3" xfId="1536" xr:uid="{00000000-0005-0000-0000-0000D8050000}"/>
    <cellStyle name="20% - Accent1 8 3 2" xfId="1537" xr:uid="{00000000-0005-0000-0000-0000D9050000}"/>
    <cellStyle name="20% - Accent1 8 4" xfId="1538" xr:uid="{00000000-0005-0000-0000-0000DA050000}"/>
    <cellStyle name="20% - Accent1 8 4 2" xfId="1539" xr:uid="{00000000-0005-0000-0000-0000DB050000}"/>
    <cellStyle name="20% - Accent1 8 5" xfId="1540" xr:uid="{00000000-0005-0000-0000-0000DC050000}"/>
    <cellStyle name="20% - Accent1 8 5 2" xfId="1541" xr:uid="{00000000-0005-0000-0000-0000DD050000}"/>
    <cellStyle name="20% - Accent1 8 6" xfId="1542" xr:uid="{00000000-0005-0000-0000-0000DE050000}"/>
    <cellStyle name="20% - Accent1 8 6 2" xfId="1543" xr:uid="{00000000-0005-0000-0000-0000DF050000}"/>
    <cellStyle name="20% - Accent1 8 7" xfId="1544" xr:uid="{00000000-0005-0000-0000-0000E0050000}"/>
    <cellStyle name="20% - Accent1 8 8" xfId="1545" xr:uid="{00000000-0005-0000-0000-0000E1050000}"/>
    <cellStyle name="20% - Accent1 9" xfId="1546" xr:uid="{00000000-0005-0000-0000-0000E2050000}"/>
    <cellStyle name="20% - Accent1 9 2" xfId="1547" xr:uid="{00000000-0005-0000-0000-0000E3050000}"/>
    <cellStyle name="20% - Accent1 9 2 2" xfId="1548" xr:uid="{00000000-0005-0000-0000-0000E4050000}"/>
    <cellStyle name="20% - Accent1 9 2 2 2" xfId="1549" xr:uid="{00000000-0005-0000-0000-0000E5050000}"/>
    <cellStyle name="20% - Accent1 9 2 3" xfId="1550" xr:uid="{00000000-0005-0000-0000-0000E6050000}"/>
    <cellStyle name="20% - Accent1 9 2 3 2" xfId="1551" xr:uid="{00000000-0005-0000-0000-0000E7050000}"/>
    <cellStyle name="20% - Accent1 9 2 4" xfId="1552" xr:uid="{00000000-0005-0000-0000-0000E8050000}"/>
    <cellStyle name="20% - Accent1 9 2 4 2" xfId="1553" xr:uid="{00000000-0005-0000-0000-0000E9050000}"/>
    <cellStyle name="20% - Accent1 9 2 5" xfId="1554" xr:uid="{00000000-0005-0000-0000-0000EA050000}"/>
    <cellStyle name="20% - Accent1 9 2 5 2" xfId="1555" xr:uid="{00000000-0005-0000-0000-0000EB050000}"/>
    <cellStyle name="20% - Accent1 9 2 6" xfId="1556" xr:uid="{00000000-0005-0000-0000-0000EC050000}"/>
    <cellStyle name="20% - Accent1 9 3" xfId="1557" xr:uid="{00000000-0005-0000-0000-0000ED050000}"/>
    <cellStyle name="20% - Accent1 9 3 2" xfId="1558" xr:uid="{00000000-0005-0000-0000-0000EE050000}"/>
    <cellStyle name="20% - Accent1 9 4" xfId="1559" xr:uid="{00000000-0005-0000-0000-0000EF050000}"/>
    <cellStyle name="20% - Accent1 9 4 2" xfId="1560" xr:uid="{00000000-0005-0000-0000-0000F0050000}"/>
    <cellStyle name="20% - Accent1 9 5" xfId="1561" xr:uid="{00000000-0005-0000-0000-0000F1050000}"/>
    <cellStyle name="20% - Accent1 9 5 2" xfId="1562" xr:uid="{00000000-0005-0000-0000-0000F2050000}"/>
    <cellStyle name="20% - Accent1 9 6" xfId="1563" xr:uid="{00000000-0005-0000-0000-0000F3050000}"/>
    <cellStyle name="20% - Accent1 9 6 2" xfId="1564" xr:uid="{00000000-0005-0000-0000-0000F4050000}"/>
    <cellStyle name="20% - Accent1 9 7" xfId="1565" xr:uid="{00000000-0005-0000-0000-0000F5050000}"/>
    <cellStyle name="20% - Accent1 9 8" xfId="1566" xr:uid="{00000000-0005-0000-0000-0000F6050000}"/>
    <cellStyle name="20% - Accent2 10" xfId="1567" xr:uid="{00000000-0005-0000-0000-0000F7050000}"/>
    <cellStyle name="20% - Accent2 10 2" xfId="1568" xr:uid="{00000000-0005-0000-0000-0000F8050000}"/>
    <cellStyle name="20% - Accent2 10 2 2" xfId="1569" xr:uid="{00000000-0005-0000-0000-0000F9050000}"/>
    <cellStyle name="20% - Accent2 10 2 2 2" xfId="1570" xr:uid="{00000000-0005-0000-0000-0000FA050000}"/>
    <cellStyle name="20% - Accent2 10 2 3" xfId="1571" xr:uid="{00000000-0005-0000-0000-0000FB050000}"/>
    <cellStyle name="20% - Accent2 10 2 3 2" xfId="1572" xr:uid="{00000000-0005-0000-0000-0000FC050000}"/>
    <cellStyle name="20% - Accent2 10 2 4" xfId="1573" xr:uid="{00000000-0005-0000-0000-0000FD050000}"/>
    <cellStyle name="20% - Accent2 10 2 4 2" xfId="1574" xr:uid="{00000000-0005-0000-0000-0000FE050000}"/>
    <cellStyle name="20% - Accent2 10 2 5" xfId="1575" xr:uid="{00000000-0005-0000-0000-0000FF050000}"/>
    <cellStyle name="20% - Accent2 10 2 5 2" xfId="1576" xr:uid="{00000000-0005-0000-0000-000000060000}"/>
    <cellStyle name="20% - Accent2 10 2 6" xfId="1577" xr:uid="{00000000-0005-0000-0000-000001060000}"/>
    <cellStyle name="20% - Accent2 10 3" xfId="1578" xr:uid="{00000000-0005-0000-0000-000002060000}"/>
    <cellStyle name="20% - Accent2 10 3 2" xfId="1579" xr:uid="{00000000-0005-0000-0000-000003060000}"/>
    <cellStyle name="20% - Accent2 10 4" xfId="1580" xr:uid="{00000000-0005-0000-0000-000004060000}"/>
    <cellStyle name="20% - Accent2 10 4 2" xfId="1581" xr:uid="{00000000-0005-0000-0000-000005060000}"/>
    <cellStyle name="20% - Accent2 10 5" xfId="1582" xr:uid="{00000000-0005-0000-0000-000006060000}"/>
    <cellStyle name="20% - Accent2 10 5 2" xfId="1583" xr:uid="{00000000-0005-0000-0000-000007060000}"/>
    <cellStyle name="20% - Accent2 10 6" xfId="1584" xr:uid="{00000000-0005-0000-0000-000008060000}"/>
    <cellStyle name="20% - Accent2 10 6 2" xfId="1585" xr:uid="{00000000-0005-0000-0000-000009060000}"/>
    <cellStyle name="20% - Accent2 10 7" xfId="1586" xr:uid="{00000000-0005-0000-0000-00000A060000}"/>
    <cellStyle name="20% - Accent2 10 8" xfId="1587" xr:uid="{00000000-0005-0000-0000-00000B060000}"/>
    <cellStyle name="20% - Accent2 11" xfId="1588" xr:uid="{00000000-0005-0000-0000-00000C060000}"/>
    <cellStyle name="20% - Accent2 11 2" xfId="1589" xr:uid="{00000000-0005-0000-0000-00000D060000}"/>
    <cellStyle name="20% - Accent2 11 2 2" xfId="1590" xr:uid="{00000000-0005-0000-0000-00000E060000}"/>
    <cellStyle name="20% - Accent2 11 2 2 2" xfId="1591" xr:uid="{00000000-0005-0000-0000-00000F060000}"/>
    <cellStyle name="20% - Accent2 11 2 3" xfId="1592" xr:uid="{00000000-0005-0000-0000-000010060000}"/>
    <cellStyle name="20% - Accent2 11 2 3 2" xfId="1593" xr:uid="{00000000-0005-0000-0000-000011060000}"/>
    <cellStyle name="20% - Accent2 11 2 4" xfId="1594" xr:uid="{00000000-0005-0000-0000-000012060000}"/>
    <cellStyle name="20% - Accent2 11 2 4 2" xfId="1595" xr:uid="{00000000-0005-0000-0000-000013060000}"/>
    <cellStyle name="20% - Accent2 11 2 5" xfId="1596" xr:uid="{00000000-0005-0000-0000-000014060000}"/>
    <cellStyle name="20% - Accent2 11 2 5 2" xfId="1597" xr:uid="{00000000-0005-0000-0000-000015060000}"/>
    <cellStyle name="20% - Accent2 11 2 6" xfId="1598" xr:uid="{00000000-0005-0000-0000-000016060000}"/>
    <cellStyle name="20% - Accent2 11 3" xfId="1599" xr:uid="{00000000-0005-0000-0000-000017060000}"/>
    <cellStyle name="20% - Accent2 11 3 2" xfId="1600" xr:uid="{00000000-0005-0000-0000-000018060000}"/>
    <cellStyle name="20% - Accent2 11 4" xfId="1601" xr:uid="{00000000-0005-0000-0000-000019060000}"/>
    <cellStyle name="20% - Accent2 11 4 2" xfId="1602" xr:uid="{00000000-0005-0000-0000-00001A060000}"/>
    <cellStyle name="20% - Accent2 11 5" xfId="1603" xr:uid="{00000000-0005-0000-0000-00001B060000}"/>
    <cellStyle name="20% - Accent2 11 5 2" xfId="1604" xr:uid="{00000000-0005-0000-0000-00001C060000}"/>
    <cellStyle name="20% - Accent2 11 6" xfId="1605" xr:uid="{00000000-0005-0000-0000-00001D060000}"/>
    <cellStyle name="20% - Accent2 11 6 2" xfId="1606" xr:uid="{00000000-0005-0000-0000-00001E060000}"/>
    <cellStyle name="20% - Accent2 11 7" xfId="1607" xr:uid="{00000000-0005-0000-0000-00001F060000}"/>
    <cellStyle name="20% - Accent2 11 8" xfId="1608" xr:uid="{00000000-0005-0000-0000-000020060000}"/>
    <cellStyle name="20% - Accent2 12" xfId="1609" xr:uid="{00000000-0005-0000-0000-000021060000}"/>
    <cellStyle name="20% - Accent2 12 2" xfId="1610" xr:uid="{00000000-0005-0000-0000-000022060000}"/>
    <cellStyle name="20% - Accent2 12 2 2" xfId="1611" xr:uid="{00000000-0005-0000-0000-000023060000}"/>
    <cellStyle name="20% - Accent2 12 2 2 2" xfId="1612" xr:uid="{00000000-0005-0000-0000-000024060000}"/>
    <cellStyle name="20% - Accent2 12 2 3" xfId="1613" xr:uid="{00000000-0005-0000-0000-000025060000}"/>
    <cellStyle name="20% - Accent2 12 2 3 2" xfId="1614" xr:uid="{00000000-0005-0000-0000-000026060000}"/>
    <cellStyle name="20% - Accent2 12 2 4" xfId="1615" xr:uid="{00000000-0005-0000-0000-000027060000}"/>
    <cellStyle name="20% - Accent2 12 2 4 2" xfId="1616" xr:uid="{00000000-0005-0000-0000-000028060000}"/>
    <cellStyle name="20% - Accent2 12 2 5" xfId="1617" xr:uid="{00000000-0005-0000-0000-000029060000}"/>
    <cellStyle name="20% - Accent2 12 2 5 2" xfId="1618" xr:uid="{00000000-0005-0000-0000-00002A060000}"/>
    <cellStyle name="20% - Accent2 12 2 6" xfId="1619" xr:uid="{00000000-0005-0000-0000-00002B060000}"/>
    <cellStyle name="20% - Accent2 12 3" xfId="1620" xr:uid="{00000000-0005-0000-0000-00002C060000}"/>
    <cellStyle name="20% - Accent2 12 3 2" xfId="1621" xr:uid="{00000000-0005-0000-0000-00002D060000}"/>
    <cellStyle name="20% - Accent2 12 4" xfId="1622" xr:uid="{00000000-0005-0000-0000-00002E060000}"/>
    <cellStyle name="20% - Accent2 12 4 2" xfId="1623" xr:uid="{00000000-0005-0000-0000-00002F060000}"/>
    <cellStyle name="20% - Accent2 12 5" xfId="1624" xr:uid="{00000000-0005-0000-0000-000030060000}"/>
    <cellStyle name="20% - Accent2 12 5 2" xfId="1625" xr:uid="{00000000-0005-0000-0000-000031060000}"/>
    <cellStyle name="20% - Accent2 12 6" xfId="1626" xr:uid="{00000000-0005-0000-0000-000032060000}"/>
    <cellStyle name="20% - Accent2 12 6 2" xfId="1627" xr:uid="{00000000-0005-0000-0000-000033060000}"/>
    <cellStyle name="20% - Accent2 12 7" xfId="1628" xr:uid="{00000000-0005-0000-0000-000034060000}"/>
    <cellStyle name="20% - Accent2 12 8" xfId="1629" xr:uid="{00000000-0005-0000-0000-000035060000}"/>
    <cellStyle name="20% - Accent2 13" xfId="1630" xr:uid="{00000000-0005-0000-0000-000036060000}"/>
    <cellStyle name="20% - Accent2 13 2" xfId="1631" xr:uid="{00000000-0005-0000-0000-000037060000}"/>
    <cellStyle name="20% - Accent2 13 2 2" xfId="1632" xr:uid="{00000000-0005-0000-0000-000038060000}"/>
    <cellStyle name="20% - Accent2 13 2 2 2" xfId="1633" xr:uid="{00000000-0005-0000-0000-000039060000}"/>
    <cellStyle name="20% - Accent2 13 2 3" xfId="1634" xr:uid="{00000000-0005-0000-0000-00003A060000}"/>
    <cellStyle name="20% - Accent2 13 2 3 2" xfId="1635" xr:uid="{00000000-0005-0000-0000-00003B060000}"/>
    <cellStyle name="20% - Accent2 13 2 4" xfId="1636" xr:uid="{00000000-0005-0000-0000-00003C060000}"/>
    <cellStyle name="20% - Accent2 13 2 4 2" xfId="1637" xr:uid="{00000000-0005-0000-0000-00003D060000}"/>
    <cellStyle name="20% - Accent2 13 2 5" xfId="1638" xr:uid="{00000000-0005-0000-0000-00003E060000}"/>
    <cellStyle name="20% - Accent2 13 2 5 2" xfId="1639" xr:uid="{00000000-0005-0000-0000-00003F060000}"/>
    <cellStyle name="20% - Accent2 13 2 6" xfId="1640" xr:uid="{00000000-0005-0000-0000-000040060000}"/>
    <cellStyle name="20% - Accent2 13 3" xfId="1641" xr:uid="{00000000-0005-0000-0000-000041060000}"/>
    <cellStyle name="20% - Accent2 13 3 2" xfId="1642" xr:uid="{00000000-0005-0000-0000-000042060000}"/>
    <cellStyle name="20% - Accent2 13 4" xfId="1643" xr:uid="{00000000-0005-0000-0000-000043060000}"/>
    <cellStyle name="20% - Accent2 13 4 2" xfId="1644" xr:uid="{00000000-0005-0000-0000-000044060000}"/>
    <cellStyle name="20% - Accent2 13 5" xfId="1645" xr:uid="{00000000-0005-0000-0000-000045060000}"/>
    <cellStyle name="20% - Accent2 13 5 2" xfId="1646" xr:uid="{00000000-0005-0000-0000-000046060000}"/>
    <cellStyle name="20% - Accent2 13 6" xfId="1647" xr:uid="{00000000-0005-0000-0000-000047060000}"/>
    <cellStyle name="20% - Accent2 13 6 2" xfId="1648" xr:uid="{00000000-0005-0000-0000-000048060000}"/>
    <cellStyle name="20% - Accent2 13 7" xfId="1649" xr:uid="{00000000-0005-0000-0000-000049060000}"/>
    <cellStyle name="20% - Accent2 13 8" xfId="1650" xr:uid="{00000000-0005-0000-0000-00004A060000}"/>
    <cellStyle name="20% - Accent2 14" xfId="1651" xr:uid="{00000000-0005-0000-0000-00004B060000}"/>
    <cellStyle name="20% - Accent2 14 2" xfId="1652" xr:uid="{00000000-0005-0000-0000-00004C060000}"/>
    <cellStyle name="20% - Accent2 14 2 2" xfId="1653" xr:uid="{00000000-0005-0000-0000-00004D060000}"/>
    <cellStyle name="20% - Accent2 14 2 2 2" xfId="1654" xr:uid="{00000000-0005-0000-0000-00004E060000}"/>
    <cellStyle name="20% - Accent2 14 2 3" xfId="1655" xr:uid="{00000000-0005-0000-0000-00004F060000}"/>
    <cellStyle name="20% - Accent2 14 2 3 2" xfId="1656" xr:uid="{00000000-0005-0000-0000-000050060000}"/>
    <cellStyle name="20% - Accent2 14 2 4" xfId="1657" xr:uid="{00000000-0005-0000-0000-000051060000}"/>
    <cellStyle name="20% - Accent2 14 2 4 2" xfId="1658" xr:uid="{00000000-0005-0000-0000-000052060000}"/>
    <cellStyle name="20% - Accent2 14 2 5" xfId="1659" xr:uid="{00000000-0005-0000-0000-000053060000}"/>
    <cellStyle name="20% - Accent2 14 2 5 2" xfId="1660" xr:uid="{00000000-0005-0000-0000-000054060000}"/>
    <cellStyle name="20% - Accent2 14 2 6" xfId="1661" xr:uid="{00000000-0005-0000-0000-000055060000}"/>
    <cellStyle name="20% - Accent2 14 3" xfId="1662" xr:uid="{00000000-0005-0000-0000-000056060000}"/>
    <cellStyle name="20% - Accent2 14 3 2" xfId="1663" xr:uid="{00000000-0005-0000-0000-000057060000}"/>
    <cellStyle name="20% - Accent2 14 4" xfId="1664" xr:uid="{00000000-0005-0000-0000-000058060000}"/>
    <cellStyle name="20% - Accent2 14 4 2" xfId="1665" xr:uid="{00000000-0005-0000-0000-000059060000}"/>
    <cellStyle name="20% - Accent2 14 5" xfId="1666" xr:uid="{00000000-0005-0000-0000-00005A060000}"/>
    <cellStyle name="20% - Accent2 14 5 2" xfId="1667" xr:uid="{00000000-0005-0000-0000-00005B060000}"/>
    <cellStyle name="20% - Accent2 14 6" xfId="1668" xr:uid="{00000000-0005-0000-0000-00005C060000}"/>
    <cellStyle name="20% - Accent2 14 6 2" xfId="1669" xr:uid="{00000000-0005-0000-0000-00005D060000}"/>
    <cellStyle name="20% - Accent2 14 7" xfId="1670" xr:uid="{00000000-0005-0000-0000-00005E060000}"/>
    <cellStyle name="20% - Accent2 14 8" xfId="1671" xr:uid="{00000000-0005-0000-0000-00005F060000}"/>
    <cellStyle name="20% - Accent2 15" xfId="1672" xr:uid="{00000000-0005-0000-0000-000060060000}"/>
    <cellStyle name="20% - Accent2 15 2" xfId="1673" xr:uid="{00000000-0005-0000-0000-000061060000}"/>
    <cellStyle name="20% - Accent2 15 2 2" xfId="1674" xr:uid="{00000000-0005-0000-0000-000062060000}"/>
    <cellStyle name="20% - Accent2 15 2 2 2" xfId="1675" xr:uid="{00000000-0005-0000-0000-000063060000}"/>
    <cellStyle name="20% - Accent2 15 2 3" xfId="1676" xr:uid="{00000000-0005-0000-0000-000064060000}"/>
    <cellStyle name="20% - Accent2 15 2 3 2" xfId="1677" xr:uid="{00000000-0005-0000-0000-000065060000}"/>
    <cellStyle name="20% - Accent2 15 2 4" xfId="1678" xr:uid="{00000000-0005-0000-0000-000066060000}"/>
    <cellStyle name="20% - Accent2 15 2 4 2" xfId="1679" xr:uid="{00000000-0005-0000-0000-000067060000}"/>
    <cellStyle name="20% - Accent2 15 2 5" xfId="1680" xr:uid="{00000000-0005-0000-0000-000068060000}"/>
    <cellStyle name="20% - Accent2 15 2 5 2" xfId="1681" xr:uid="{00000000-0005-0000-0000-000069060000}"/>
    <cellStyle name="20% - Accent2 15 2 6" xfId="1682" xr:uid="{00000000-0005-0000-0000-00006A060000}"/>
    <cellStyle name="20% - Accent2 15 3" xfId="1683" xr:uid="{00000000-0005-0000-0000-00006B060000}"/>
    <cellStyle name="20% - Accent2 15 3 2" xfId="1684" xr:uid="{00000000-0005-0000-0000-00006C060000}"/>
    <cellStyle name="20% - Accent2 15 4" xfId="1685" xr:uid="{00000000-0005-0000-0000-00006D060000}"/>
    <cellStyle name="20% - Accent2 15 4 2" xfId="1686" xr:uid="{00000000-0005-0000-0000-00006E060000}"/>
    <cellStyle name="20% - Accent2 15 5" xfId="1687" xr:uid="{00000000-0005-0000-0000-00006F060000}"/>
    <cellStyle name="20% - Accent2 15 5 2" xfId="1688" xr:uid="{00000000-0005-0000-0000-000070060000}"/>
    <cellStyle name="20% - Accent2 15 6" xfId="1689" xr:uid="{00000000-0005-0000-0000-000071060000}"/>
    <cellStyle name="20% - Accent2 15 6 2" xfId="1690" xr:uid="{00000000-0005-0000-0000-000072060000}"/>
    <cellStyle name="20% - Accent2 15 7" xfId="1691" xr:uid="{00000000-0005-0000-0000-000073060000}"/>
    <cellStyle name="20% - Accent2 15 8" xfId="1692" xr:uid="{00000000-0005-0000-0000-000074060000}"/>
    <cellStyle name="20% - Accent2 16" xfId="1693" xr:uid="{00000000-0005-0000-0000-000075060000}"/>
    <cellStyle name="20% - Accent2 16 2" xfId="1694" xr:uid="{00000000-0005-0000-0000-000076060000}"/>
    <cellStyle name="20% - Accent2 16 2 2" xfId="1695" xr:uid="{00000000-0005-0000-0000-000077060000}"/>
    <cellStyle name="20% - Accent2 16 2 2 2" xfId="1696" xr:uid="{00000000-0005-0000-0000-000078060000}"/>
    <cellStyle name="20% - Accent2 16 2 3" xfId="1697" xr:uid="{00000000-0005-0000-0000-000079060000}"/>
    <cellStyle name="20% - Accent2 16 2 3 2" xfId="1698" xr:uid="{00000000-0005-0000-0000-00007A060000}"/>
    <cellStyle name="20% - Accent2 16 2 4" xfId="1699" xr:uid="{00000000-0005-0000-0000-00007B060000}"/>
    <cellStyle name="20% - Accent2 16 2 4 2" xfId="1700" xr:uid="{00000000-0005-0000-0000-00007C060000}"/>
    <cellStyle name="20% - Accent2 16 2 5" xfId="1701" xr:uid="{00000000-0005-0000-0000-00007D060000}"/>
    <cellStyle name="20% - Accent2 16 2 5 2" xfId="1702" xr:uid="{00000000-0005-0000-0000-00007E060000}"/>
    <cellStyle name="20% - Accent2 16 2 6" xfId="1703" xr:uid="{00000000-0005-0000-0000-00007F060000}"/>
    <cellStyle name="20% - Accent2 16 3" xfId="1704" xr:uid="{00000000-0005-0000-0000-000080060000}"/>
    <cellStyle name="20% - Accent2 16 3 2" xfId="1705" xr:uid="{00000000-0005-0000-0000-000081060000}"/>
    <cellStyle name="20% - Accent2 16 4" xfId="1706" xr:uid="{00000000-0005-0000-0000-000082060000}"/>
    <cellStyle name="20% - Accent2 16 4 2" xfId="1707" xr:uid="{00000000-0005-0000-0000-000083060000}"/>
    <cellStyle name="20% - Accent2 16 5" xfId="1708" xr:uid="{00000000-0005-0000-0000-000084060000}"/>
    <cellStyle name="20% - Accent2 16 5 2" xfId="1709" xr:uid="{00000000-0005-0000-0000-000085060000}"/>
    <cellStyle name="20% - Accent2 16 6" xfId="1710" xr:uid="{00000000-0005-0000-0000-000086060000}"/>
    <cellStyle name="20% - Accent2 16 6 2" xfId="1711" xr:uid="{00000000-0005-0000-0000-000087060000}"/>
    <cellStyle name="20% - Accent2 16 7" xfId="1712" xr:uid="{00000000-0005-0000-0000-000088060000}"/>
    <cellStyle name="20% - Accent2 16 8" xfId="1713" xr:uid="{00000000-0005-0000-0000-000089060000}"/>
    <cellStyle name="20% - Accent2 17" xfId="1714" xr:uid="{00000000-0005-0000-0000-00008A060000}"/>
    <cellStyle name="20% - Accent2 17 2" xfId="1715" xr:uid="{00000000-0005-0000-0000-00008B060000}"/>
    <cellStyle name="20% - Accent2 17 2 2" xfId="1716" xr:uid="{00000000-0005-0000-0000-00008C060000}"/>
    <cellStyle name="20% - Accent2 17 2 2 2" xfId="1717" xr:uid="{00000000-0005-0000-0000-00008D060000}"/>
    <cellStyle name="20% - Accent2 17 2 3" xfId="1718" xr:uid="{00000000-0005-0000-0000-00008E060000}"/>
    <cellStyle name="20% - Accent2 17 2 3 2" xfId="1719" xr:uid="{00000000-0005-0000-0000-00008F060000}"/>
    <cellStyle name="20% - Accent2 17 2 4" xfId="1720" xr:uid="{00000000-0005-0000-0000-000090060000}"/>
    <cellStyle name="20% - Accent2 17 2 4 2" xfId="1721" xr:uid="{00000000-0005-0000-0000-000091060000}"/>
    <cellStyle name="20% - Accent2 17 2 5" xfId="1722" xr:uid="{00000000-0005-0000-0000-000092060000}"/>
    <cellStyle name="20% - Accent2 17 2 5 2" xfId="1723" xr:uid="{00000000-0005-0000-0000-000093060000}"/>
    <cellStyle name="20% - Accent2 17 2 6" xfId="1724" xr:uid="{00000000-0005-0000-0000-000094060000}"/>
    <cellStyle name="20% - Accent2 17 3" xfId="1725" xr:uid="{00000000-0005-0000-0000-000095060000}"/>
    <cellStyle name="20% - Accent2 17 3 2" xfId="1726" xr:uid="{00000000-0005-0000-0000-000096060000}"/>
    <cellStyle name="20% - Accent2 17 4" xfId="1727" xr:uid="{00000000-0005-0000-0000-000097060000}"/>
    <cellStyle name="20% - Accent2 17 4 2" xfId="1728" xr:uid="{00000000-0005-0000-0000-000098060000}"/>
    <cellStyle name="20% - Accent2 17 5" xfId="1729" xr:uid="{00000000-0005-0000-0000-000099060000}"/>
    <cellStyle name="20% - Accent2 17 5 2" xfId="1730" xr:uid="{00000000-0005-0000-0000-00009A060000}"/>
    <cellStyle name="20% - Accent2 17 6" xfId="1731" xr:uid="{00000000-0005-0000-0000-00009B060000}"/>
    <cellStyle name="20% - Accent2 17 6 2" xfId="1732" xr:uid="{00000000-0005-0000-0000-00009C060000}"/>
    <cellStyle name="20% - Accent2 17 7" xfId="1733" xr:uid="{00000000-0005-0000-0000-00009D060000}"/>
    <cellStyle name="20% - Accent2 17 8" xfId="1734" xr:uid="{00000000-0005-0000-0000-00009E060000}"/>
    <cellStyle name="20% - Accent2 18" xfId="1735" xr:uid="{00000000-0005-0000-0000-00009F060000}"/>
    <cellStyle name="20% - Accent2 18 2" xfId="1736" xr:uid="{00000000-0005-0000-0000-0000A0060000}"/>
    <cellStyle name="20% - Accent2 18 2 2" xfId="1737" xr:uid="{00000000-0005-0000-0000-0000A1060000}"/>
    <cellStyle name="20% - Accent2 18 2 2 2" xfId="1738" xr:uid="{00000000-0005-0000-0000-0000A2060000}"/>
    <cellStyle name="20% - Accent2 18 2 3" xfId="1739" xr:uid="{00000000-0005-0000-0000-0000A3060000}"/>
    <cellStyle name="20% - Accent2 18 2 3 2" xfId="1740" xr:uid="{00000000-0005-0000-0000-0000A4060000}"/>
    <cellStyle name="20% - Accent2 18 2 4" xfId="1741" xr:uid="{00000000-0005-0000-0000-0000A5060000}"/>
    <cellStyle name="20% - Accent2 18 2 4 2" xfId="1742" xr:uid="{00000000-0005-0000-0000-0000A6060000}"/>
    <cellStyle name="20% - Accent2 18 2 5" xfId="1743" xr:uid="{00000000-0005-0000-0000-0000A7060000}"/>
    <cellStyle name="20% - Accent2 18 2 5 2" xfId="1744" xr:uid="{00000000-0005-0000-0000-0000A8060000}"/>
    <cellStyle name="20% - Accent2 18 2 6" xfId="1745" xr:uid="{00000000-0005-0000-0000-0000A9060000}"/>
    <cellStyle name="20% - Accent2 18 3" xfId="1746" xr:uid="{00000000-0005-0000-0000-0000AA060000}"/>
    <cellStyle name="20% - Accent2 18 3 2" xfId="1747" xr:uid="{00000000-0005-0000-0000-0000AB060000}"/>
    <cellStyle name="20% - Accent2 18 4" xfId="1748" xr:uid="{00000000-0005-0000-0000-0000AC060000}"/>
    <cellStyle name="20% - Accent2 18 4 2" xfId="1749" xr:uid="{00000000-0005-0000-0000-0000AD060000}"/>
    <cellStyle name="20% - Accent2 18 5" xfId="1750" xr:uid="{00000000-0005-0000-0000-0000AE060000}"/>
    <cellStyle name="20% - Accent2 18 5 2" xfId="1751" xr:uid="{00000000-0005-0000-0000-0000AF060000}"/>
    <cellStyle name="20% - Accent2 18 6" xfId="1752" xr:uid="{00000000-0005-0000-0000-0000B0060000}"/>
    <cellStyle name="20% - Accent2 18 6 2" xfId="1753" xr:uid="{00000000-0005-0000-0000-0000B1060000}"/>
    <cellStyle name="20% - Accent2 18 7" xfId="1754" xr:uid="{00000000-0005-0000-0000-0000B2060000}"/>
    <cellStyle name="20% - Accent2 18 8" xfId="1755" xr:uid="{00000000-0005-0000-0000-0000B3060000}"/>
    <cellStyle name="20% - Accent2 19" xfId="1756" xr:uid="{00000000-0005-0000-0000-0000B4060000}"/>
    <cellStyle name="20% - Accent2 19 2" xfId="1757" xr:uid="{00000000-0005-0000-0000-0000B5060000}"/>
    <cellStyle name="20% - Accent2 19 2 2" xfId="1758" xr:uid="{00000000-0005-0000-0000-0000B6060000}"/>
    <cellStyle name="20% - Accent2 19 2 2 2" xfId="1759" xr:uid="{00000000-0005-0000-0000-0000B7060000}"/>
    <cellStyle name="20% - Accent2 19 2 3" xfId="1760" xr:uid="{00000000-0005-0000-0000-0000B8060000}"/>
    <cellStyle name="20% - Accent2 19 2 3 2" xfId="1761" xr:uid="{00000000-0005-0000-0000-0000B9060000}"/>
    <cellStyle name="20% - Accent2 19 2 4" xfId="1762" xr:uid="{00000000-0005-0000-0000-0000BA060000}"/>
    <cellStyle name="20% - Accent2 19 2 4 2" xfId="1763" xr:uid="{00000000-0005-0000-0000-0000BB060000}"/>
    <cellStyle name="20% - Accent2 19 2 5" xfId="1764" xr:uid="{00000000-0005-0000-0000-0000BC060000}"/>
    <cellStyle name="20% - Accent2 19 2 5 2" xfId="1765" xr:uid="{00000000-0005-0000-0000-0000BD060000}"/>
    <cellStyle name="20% - Accent2 19 2 6" xfId="1766" xr:uid="{00000000-0005-0000-0000-0000BE060000}"/>
    <cellStyle name="20% - Accent2 19 3" xfId="1767" xr:uid="{00000000-0005-0000-0000-0000BF060000}"/>
    <cellStyle name="20% - Accent2 19 3 2" xfId="1768" xr:uid="{00000000-0005-0000-0000-0000C0060000}"/>
    <cellStyle name="20% - Accent2 19 4" xfId="1769" xr:uid="{00000000-0005-0000-0000-0000C1060000}"/>
    <cellStyle name="20% - Accent2 19 4 2" xfId="1770" xr:uid="{00000000-0005-0000-0000-0000C2060000}"/>
    <cellStyle name="20% - Accent2 19 5" xfId="1771" xr:uid="{00000000-0005-0000-0000-0000C3060000}"/>
    <cellStyle name="20% - Accent2 19 5 2" xfId="1772" xr:uid="{00000000-0005-0000-0000-0000C4060000}"/>
    <cellStyle name="20% - Accent2 19 6" xfId="1773" xr:uid="{00000000-0005-0000-0000-0000C5060000}"/>
    <cellStyle name="20% - Accent2 19 6 2" xfId="1774" xr:uid="{00000000-0005-0000-0000-0000C6060000}"/>
    <cellStyle name="20% - Accent2 19 7" xfId="1775" xr:uid="{00000000-0005-0000-0000-0000C7060000}"/>
    <cellStyle name="20% - Accent2 19 8" xfId="1776" xr:uid="{00000000-0005-0000-0000-0000C8060000}"/>
    <cellStyle name="20% - Accent2 2" xfId="1777" xr:uid="{00000000-0005-0000-0000-0000C9060000}"/>
    <cellStyle name="20% - Accent2 2 10" xfId="1778" xr:uid="{00000000-0005-0000-0000-0000CA060000}"/>
    <cellStyle name="20% - Accent2 2 11" xfId="1779" xr:uid="{00000000-0005-0000-0000-0000CB060000}"/>
    <cellStyle name="20% - Accent2 2 2" xfId="1780" xr:uid="{00000000-0005-0000-0000-0000CC060000}"/>
    <cellStyle name="20% - Accent2 2 2 2" xfId="1781" xr:uid="{00000000-0005-0000-0000-0000CD060000}"/>
    <cellStyle name="20% - Accent2 2 2 2 2" xfId="1782" xr:uid="{00000000-0005-0000-0000-0000CE060000}"/>
    <cellStyle name="20% - Accent2 2 2 3" xfId="1783" xr:uid="{00000000-0005-0000-0000-0000CF060000}"/>
    <cellStyle name="20% - Accent2 2 2 3 2" xfId="1784" xr:uid="{00000000-0005-0000-0000-0000D0060000}"/>
    <cellStyle name="20% - Accent2 2 2 4" xfId="1785" xr:uid="{00000000-0005-0000-0000-0000D1060000}"/>
    <cellStyle name="20% - Accent2 2 2 4 2" xfId="1786" xr:uid="{00000000-0005-0000-0000-0000D2060000}"/>
    <cellStyle name="20% - Accent2 2 2 5" xfId="1787" xr:uid="{00000000-0005-0000-0000-0000D3060000}"/>
    <cellStyle name="20% - Accent2 2 2 5 2" xfId="1788" xr:uid="{00000000-0005-0000-0000-0000D4060000}"/>
    <cellStyle name="20% - Accent2 2 2 6" xfId="1789" xr:uid="{00000000-0005-0000-0000-0000D5060000}"/>
    <cellStyle name="20% - Accent2 2 2 7" xfId="1790" xr:uid="{00000000-0005-0000-0000-0000D6060000}"/>
    <cellStyle name="20% - Accent2 2 2 8" xfId="1791" xr:uid="{00000000-0005-0000-0000-0000D7060000}"/>
    <cellStyle name="20% - Accent2 2 2 9" xfId="1792" xr:uid="{00000000-0005-0000-0000-0000D8060000}"/>
    <cellStyle name="20% - Accent2 2 3" xfId="1793" xr:uid="{00000000-0005-0000-0000-0000D9060000}"/>
    <cellStyle name="20% - Accent2 2 3 2" xfId="1794" xr:uid="{00000000-0005-0000-0000-0000DA060000}"/>
    <cellStyle name="20% - Accent2 2 4" xfId="1795" xr:uid="{00000000-0005-0000-0000-0000DB060000}"/>
    <cellStyle name="20% - Accent2 2 4 2" xfId="1796" xr:uid="{00000000-0005-0000-0000-0000DC060000}"/>
    <cellStyle name="20% - Accent2 2 5" xfId="1797" xr:uid="{00000000-0005-0000-0000-0000DD060000}"/>
    <cellStyle name="20% - Accent2 2 5 2" xfId="1798" xr:uid="{00000000-0005-0000-0000-0000DE060000}"/>
    <cellStyle name="20% - Accent2 2 6" xfId="1799" xr:uid="{00000000-0005-0000-0000-0000DF060000}"/>
    <cellStyle name="20% - Accent2 2 6 2" xfId="1800" xr:uid="{00000000-0005-0000-0000-0000E0060000}"/>
    <cellStyle name="20% - Accent2 2 7" xfId="1801" xr:uid="{00000000-0005-0000-0000-0000E1060000}"/>
    <cellStyle name="20% - Accent2 2 8" xfId="1802" xr:uid="{00000000-0005-0000-0000-0000E2060000}"/>
    <cellStyle name="20% - Accent2 2 9" xfId="1803" xr:uid="{00000000-0005-0000-0000-0000E3060000}"/>
    <cellStyle name="20% - Accent2 20" xfId="1804" xr:uid="{00000000-0005-0000-0000-0000E4060000}"/>
    <cellStyle name="20% - Accent2 20 2" xfId="1805" xr:uid="{00000000-0005-0000-0000-0000E5060000}"/>
    <cellStyle name="20% - Accent2 20 2 2" xfId="1806" xr:uid="{00000000-0005-0000-0000-0000E6060000}"/>
    <cellStyle name="20% - Accent2 20 2 2 2" xfId="1807" xr:uid="{00000000-0005-0000-0000-0000E7060000}"/>
    <cellStyle name="20% - Accent2 20 2 3" xfId="1808" xr:uid="{00000000-0005-0000-0000-0000E8060000}"/>
    <cellStyle name="20% - Accent2 20 2 3 2" xfId="1809" xr:uid="{00000000-0005-0000-0000-0000E9060000}"/>
    <cellStyle name="20% - Accent2 20 2 4" xfId="1810" xr:uid="{00000000-0005-0000-0000-0000EA060000}"/>
    <cellStyle name="20% - Accent2 20 2 4 2" xfId="1811" xr:uid="{00000000-0005-0000-0000-0000EB060000}"/>
    <cellStyle name="20% - Accent2 20 2 5" xfId="1812" xr:uid="{00000000-0005-0000-0000-0000EC060000}"/>
    <cellStyle name="20% - Accent2 20 2 5 2" xfId="1813" xr:uid="{00000000-0005-0000-0000-0000ED060000}"/>
    <cellStyle name="20% - Accent2 20 2 6" xfId="1814" xr:uid="{00000000-0005-0000-0000-0000EE060000}"/>
    <cellStyle name="20% - Accent2 20 3" xfId="1815" xr:uid="{00000000-0005-0000-0000-0000EF060000}"/>
    <cellStyle name="20% - Accent2 20 3 2" xfId="1816" xr:uid="{00000000-0005-0000-0000-0000F0060000}"/>
    <cellStyle name="20% - Accent2 20 4" xfId="1817" xr:uid="{00000000-0005-0000-0000-0000F1060000}"/>
    <cellStyle name="20% - Accent2 20 4 2" xfId="1818" xr:uid="{00000000-0005-0000-0000-0000F2060000}"/>
    <cellStyle name="20% - Accent2 20 5" xfId="1819" xr:uid="{00000000-0005-0000-0000-0000F3060000}"/>
    <cellStyle name="20% - Accent2 20 5 2" xfId="1820" xr:uid="{00000000-0005-0000-0000-0000F4060000}"/>
    <cellStyle name="20% - Accent2 20 6" xfId="1821" xr:uid="{00000000-0005-0000-0000-0000F5060000}"/>
    <cellStyle name="20% - Accent2 20 6 2" xfId="1822" xr:uid="{00000000-0005-0000-0000-0000F6060000}"/>
    <cellStyle name="20% - Accent2 20 7" xfId="1823" xr:uid="{00000000-0005-0000-0000-0000F7060000}"/>
    <cellStyle name="20% - Accent2 20 8" xfId="1824" xr:uid="{00000000-0005-0000-0000-0000F8060000}"/>
    <cellStyle name="20% - Accent2 21" xfId="1825" xr:uid="{00000000-0005-0000-0000-0000F9060000}"/>
    <cellStyle name="20% - Accent2 21 2" xfId="1826" xr:uid="{00000000-0005-0000-0000-0000FA060000}"/>
    <cellStyle name="20% - Accent2 21 2 2" xfId="1827" xr:uid="{00000000-0005-0000-0000-0000FB060000}"/>
    <cellStyle name="20% - Accent2 21 2 2 2" xfId="1828" xr:uid="{00000000-0005-0000-0000-0000FC060000}"/>
    <cellStyle name="20% - Accent2 21 2 3" xfId="1829" xr:uid="{00000000-0005-0000-0000-0000FD060000}"/>
    <cellStyle name="20% - Accent2 21 2 3 2" xfId="1830" xr:uid="{00000000-0005-0000-0000-0000FE060000}"/>
    <cellStyle name="20% - Accent2 21 2 4" xfId="1831" xr:uid="{00000000-0005-0000-0000-0000FF060000}"/>
    <cellStyle name="20% - Accent2 21 2 4 2" xfId="1832" xr:uid="{00000000-0005-0000-0000-000000070000}"/>
    <cellStyle name="20% - Accent2 21 2 5" xfId="1833" xr:uid="{00000000-0005-0000-0000-000001070000}"/>
    <cellStyle name="20% - Accent2 21 2 5 2" xfId="1834" xr:uid="{00000000-0005-0000-0000-000002070000}"/>
    <cellStyle name="20% - Accent2 21 2 6" xfId="1835" xr:uid="{00000000-0005-0000-0000-000003070000}"/>
    <cellStyle name="20% - Accent2 21 3" xfId="1836" xr:uid="{00000000-0005-0000-0000-000004070000}"/>
    <cellStyle name="20% - Accent2 21 3 2" xfId="1837" xr:uid="{00000000-0005-0000-0000-000005070000}"/>
    <cellStyle name="20% - Accent2 21 4" xfId="1838" xr:uid="{00000000-0005-0000-0000-000006070000}"/>
    <cellStyle name="20% - Accent2 21 4 2" xfId="1839" xr:uid="{00000000-0005-0000-0000-000007070000}"/>
    <cellStyle name="20% - Accent2 21 5" xfId="1840" xr:uid="{00000000-0005-0000-0000-000008070000}"/>
    <cellStyle name="20% - Accent2 21 5 2" xfId="1841" xr:uid="{00000000-0005-0000-0000-000009070000}"/>
    <cellStyle name="20% - Accent2 21 6" xfId="1842" xr:uid="{00000000-0005-0000-0000-00000A070000}"/>
    <cellStyle name="20% - Accent2 21 6 2" xfId="1843" xr:uid="{00000000-0005-0000-0000-00000B070000}"/>
    <cellStyle name="20% - Accent2 21 7" xfId="1844" xr:uid="{00000000-0005-0000-0000-00000C070000}"/>
    <cellStyle name="20% - Accent2 21 8" xfId="1845" xr:uid="{00000000-0005-0000-0000-00000D070000}"/>
    <cellStyle name="20% - Accent2 22" xfId="1846" xr:uid="{00000000-0005-0000-0000-00000E070000}"/>
    <cellStyle name="20% - Accent2 22 2" xfId="1847" xr:uid="{00000000-0005-0000-0000-00000F070000}"/>
    <cellStyle name="20% - Accent2 22 2 2" xfId="1848" xr:uid="{00000000-0005-0000-0000-000010070000}"/>
    <cellStyle name="20% - Accent2 22 2 2 2" xfId="1849" xr:uid="{00000000-0005-0000-0000-000011070000}"/>
    <cellStyle name="20% - Accent2 22 2 3" xfId="1850" xr:uid="{00000000-0005-0000-0000-000012070000}"/>
    <cellStyle name="20% - Accent2 22 2 3 2" xfId="1851" xr:uid="{00000000-0005-0000-0000-000013070000}"/>
    <cellStyle name="20% - Accent2 22 2 4" xfId="1852" xr:uid="{00000000-0005-0000-0000-000014070000}"/>
    <cellStyle name="20% - Accent2 22 2 4 2" xfId="1853" xr:uid="{00000000-0005-0000-0000-000015070000}"/>
    <cellStyle name="20% - Accent2 22 2 5" xfId="1854" xr:uid="{00000000-0005-0000-0000-000016070000}"/>
    <cellStyle name="20% - Accent2 22 2 5 2" xfId="1855" xr:uid="{00000000-0005-0000-0000-000017070000}"/>
    <cellStyle name="20% - Accent2 22 2 6" xfId="1856" xr:uid="{00000000-0005-0000-0000-000018070000}"/>
    <cellStyle name="20% - Accent2 22 3" xfId="1857" xr:uid="{00000000-0005-0000-0000-000019070000}"/>
    <cellStyle name="20% - Accent2 22 3 2" xfId="1858" xr:uid="{00000000-0005-0000-0000-00001A070000}"/>
    <cellStyle name="20% - Accent2 22 4" xfId="1859" xr:uid="{00000000-0005-0000-0000-00001B070000}"/>
    <cellStyle name="20% - Accent2 22 4 2" xfId="1860" xr:uid="{00000000-0005-0000-0000-00001C070000}"/>
    <cellStyle name="20% - Accent2 22 5" xfId="1861" xr:uid="{00000000-0005-0000-0000-00001D070000}"/>
    <cellStyle name="20% - Accent2 22 5 2" xfId="1862" xr:uid="{00000000-0005-0000-0000-00001E070000}"/>
    <cellStyle name="20% - Accent2 22 6" xfId="1863" xr:uid="{00000000-0005-0000-0000-00001F070000}"/>
    <cellStyle name="20% - Accent2 22 6 2" xfId="1864" xr:uid="{00000000-0005-0000-0000-000020070000}"/>
    <cellStyle name="20% - Accent2 22 7" xfId="1865" xr:uid="{00000000-0005-0000-0000-000021070000}"/>
    <cellStyle name="20% - Accent2 22 8" xfId="1866" xr:uid="{00000000-0005-0000-0000-000022070000}"/>
    <cellStyle name="20% - Accent2 23" xfId="1867" xr:uid="{00000000-0005-0000-0000-000023070000}"/>
    <cellStyle name="20% - Accent2 23 2" xfId="1868" xr:uid="{00000000-0005-0000-0000-000024070000}"/>
    <cellStyle name="20% - Accent2 23 2 2" xfId="1869" xr:uid="{00000000-0005-0000-0000-000025070000}"/>
    <cellStyle name="20% - Accent2 23 2 2 2" xfId="1870" xr:uid="{00000000-0005-0000-0000-000026070000}"/>
    <cellStyle name="20% - Accent2 23 2 3" xfId="1871" xr:uid="{00000000-0005-0000-0000-000027070000}"/>
    <cellStyle name="20% - Accent2 23 2 3 2" xfId="1872" xr:uid="{00000000-0005-0000-0000-000028070000}"/>
    <cellStyle name="20% - Accent2 23 2 4" xfId="1873" xr:uid="{00000000-0005-0000-0000-000029070000}"/>
    <cellStyle name="20% - Accent2 23 2 4 2" xfId="1874" xr:uid="{00000000-0005-0000-0000-00002A070000}"/>
    <cellStyle name="20% - Accent2 23 2 5" xfId="1875" xr:uid="{00000000-0005-0000-0000-00002B070000}"/>
    <cellStyle name="20% - Accent2 23 2 5 2" xfId="1876" xr:uid="{00000000-0005-0000-0000-00002C070000}"/>
    <cellStyle name="20% - Accent2 23 2 6" xfId="1877" xr:uid="{00000000-0005-0000-0000-00002D070000}"/>
    <cellStyle name="20% - Accent2 23 3" xfId="1878" xr:uid="{00000000-0005-0000-0000-00002E070000}"/>
    <cellStyle name="20% - Accent2 23 3 2" xfId="1879" xr:uid="{00000000-0005-0000-0000-00002F070000}"/>
    <cellStyle name="20% - Accent2 23 4" xfId="1880" xr:uid="{00000000-0005-0000-0000-000030070000}"/>
    <cellStyle name="20% - Accent2 23 4 2" xfId="1881" xr:uid="{00000000-0005-0000-0000-000031070000}"/>
    <cellStyle name="20% - Accent2 23 5" xfId="1882" xr:uid="{00000000-0005-0000-0000-000032070000}"/>
    <cellStyle name="20% - Accent2 23 5 2" xfId="1883" xr:uid="{00000000-0005-0000-0000-000033070000}"/>
    <cellStyle name="20% - Accent2 23 6" xfId="1884" xr:uid="{00000000-0005-0000-0000-000034070000}"/>
    <cellStyle name="20% - Accent2 23 6 2" xfId="1885" xr:uid="{00000000-0005-0000-0000-000035070000}"/>
    <cellStyle name="20% - Accent2 23 7" xfId="1886" xr:uid="{00000000-0005-0000-0000-000036070000}"/>
    <cellStyle name="20% - Accent2 23 8" xfId="1887" xr:uid="{00000000-0005-0000-0000-000037070000}"/>
    <cellStyle name="20% - Accent2 24" xfId="1888" xr:uid="{00000000-0005-0000-0000-000038070000}"/>
    <cellStyle name="20% - Accent2 24 2" xfId="1889" xr:uid="{00000000-0005-0000-0000-000039070000}"/>
    <cellStyle name="20% - Accent2 24 2 2" xfId="1890" xr:uid="{00000000-0005-0000-0000-00003A070000}"/>
    <cellStyle name="20% - Accent2 24 2 2 2" xfId="1891" xr:uid="{00000000-0005-0000-0000-00003B070000}"/>
    <cellStyle name="20% - Accent2 24 2 3" xfId="1892" xr:uid="{00000000-0005-0000-0000-00003C070000}"/>
    <cellStyle name="20% - Accent2 24 2 3 2" xfId="1893" xr:uid="{00000000-0005-0000-0000-00003D070000}"/>
    <cellStyle name="20% - Accent2 24 2 4" xfId="1894" xr:uid="{00000000-0005-0000-0000-00003E070000}"/>
    <cellStyle name="20% - Accent2 24 2 4 2" xfId="1895" xr:uid="{00000000-0005-0000-0000-00003F070000}"/>
    <cellStyle name="20% - Accent2 24 2 5" xfId="1896" xr:uid="{00000000-0005-0000-0000-000040070000}"/>
    <cellStyle name="20% - Accent2 24 2 5 2" xfId="1897" xr:uid="{00000000-0005-0000-0000-000041070000}"/>
    <cellStyle name="20% - Accent2 24 2 6" xfId="1898" xr:uid="{00000000-0005-0000-0000-000042070000}"/>
    <cellStyle name="20% - Accent2 24 3" xfId="1899" xr:uid="{00000000-0005-0000-0000-000043070000}"/>
    <cellStyle name="20% - Accent2 24 3 2" xfId="1900" xr:uid="{00000000-0005-0000-0000-000044070000}"/>
    <cellStyle name="20% - Accent2 24 4" xfId="1901" xr:uid="{00000000-0005-0000-0000-000045070000}"/>
    <cellStyle name="20% - Accent2 24 4 2" xfId="1902" xr:uid="{00000000-0005-0000-0000-000046070000}"/>
    <cellStyle name="20% - Accent2 24 5" xfId="1903" xr:uid="{00000000-0005-0000-0000-000047070000}"/>
    <cellStyle name="20% - Accent2 24 5 2" xfId="1904" xr:uid="{00000000-0005-0000-0000-000048070000}"/>
    <cellStyle name="20% - Accent2 24 6" xfId="1905" xr:uid="{00000000-0005-0000-0000-000049070000}"/>
    <cellStyle name="20% - Accent2 24 6 2" xfId="1906" xr:uid="{00000000-0005-0000-0000-00004A070000}"/>
    <cellStyle name="20% - Accent2 24 7" xfId="1907" xr:uid="{00000000-0005-0000-0000-00004B070000}"/>
    <cellStyle name="20% - Accent2 24 8" xfId="1908" xr:uid="{00000000-0005-0000-0000-00004C070000}"/>
    <cellStyle name="20% - Accent2 25" xfId="1909" xr:uid="{00000000-0005-0000-0000-00004D070000}"/>
    <cellStyle name="20% - Accent2 25 2" xfId="1910" xr:uid="{00000000-0005-0000-0000-00004E070000}"/>
    <cellStyle name="20% - Accent2 25 2 2" xfId="1911" xr:uid="{00000000-0005-0000-0000-00004F070000}"/>
    <cellStyle name="20% - Accent2 25 2 2 2" xfId="1912" xr:uid="{00000000-0005-0000-0000-000050070000}"/>
    <cellStyle name="20% - Accent2 25 2 3" xfId="1913" xr:uid="{00000000-0005-0000-0000-000051070000}"/>
    <cellStyle name="20% - Accent2 25 2 3 2" xfId="1914" xr:uid="{00000000-0005-0000-0000-000052070000}"/>
    <cellStyle name="20% - Accent2 25 2 4" xfId="1915" xr:uid="{00000000-0005-0000-0000-000053070000}"/>
    <cellStyle name="20% - Accent2 25 2 4 2" xfId="1916" xr:uid="{00000000-0005-0000-0000-000054070000}"/>
    <cellStyle name="20% - Accent2 25 2 5" xfId="1917" xr:uid="{00000000-0005-0000-0000-000055070000}"/>
    <cellStyle name="20% - Accent2 25 2 5 2" xfId="1918" xr:uid="{00000000-0005-0000-0000-000056070000}"/>
    <cellStyle name="20% - Accent2 25 2 6" xfId="1919" xr:uid="{00000000-0005-0000-0000-000057070000}"/>
    <cellStyle name="20% - Accent2 25 3" xfId="1920" xr:uid="{00000000-0005-0000-0000-000058070000}"/>
    <cellStyle name="20% - Accent2 25 3 2" xfId="1921" xr:uid="{00000000-0005-0000-0000-000059070000}"/>
    <cellStyle name="20% - Accent2 25 4" xfId="1922" xr:uid="{00000000-0005-0000-0000-00005A070000}"/>
    <cellStyle name="20% - Accent2 25 4 2" xfId="1923" xr:uid="{00000000-0005-0000-0000-00005B070000}"/>
    <cellStyle name="20% - Accent2 25 5" xfId="1924" xr:uid="{00000000-0005-0000-0000-00005C070000}"/>
    <cellStyle name="20% - Accent2 25 5 2" xfId="1925" xr:uid="{00000000-0005-0000-0000-00005D070000}"/>
    <cellStyle name="20% - Accent2 25 6" xfId="1926" xr:uid="{00000000-0005-0000-0000-00005E070000}"/>
    <cellStyle name="20% - Accent2 25 6 2" xfId="1927" xr:uid="{00000000-0005-0000-0000-00005F070000}"/>
    <cellStyle name="20% - Accent2 25 7" xfId="1928" xr:uid="{00000000-0005-0000-0000-000060070000}"/>
    <cellStyle name="20% - Accent2 25 8" xfId="1929" xr:uid="{00000000-0005-0000-0000-000061070000}"/>
    <cellStyle name="20% - Accent2 26" xfId="1930" xr:uid="{00000000-0005-0000-0000-000062070000}"/>
    <cellStyle name="20% - Accent2 26 2" xfId="1931" xr:uid="{00000000-0005-0000-0000-000063070000}"/>
    <cellStyle name="20% - Accent2 26 2 2" xfId="1932" xr:uid="{00000000-0005-0000-0000-000064070000}"/>
    <cellStyle name="20% - Accent2 26 2 2 2" xfId="1933" xr:uid="{00000000-0005-0000-0000-000065070000}"/>
    <cellStyle name="20% - Accent2 26 2 3" xfId="1934" xr:uid="{00000000-0005-0000-0000-000066070000}"/>
    <cellStyle name="20% - Accent2 26 2 3 2" xfId="1935" xr:uid="{00000000-0005-0000-0000-000067070000}"/>
    <cellStyle name="20% - Accent2 26 2 4" xfId="1936" xr:uid="{00000000-0005-0000-0000-000068070000}"/>
    <cellStyle name="20% - Accent2 26 2 4 2" xfId="1937" xr:uid="{00000000-0005-0000-0000-000069070000}"/>
    <cellStyle name="20% - Accent2 26 2 5" xfId="1938" xr:uid="{00000000-0005-0000-0000-00006A070000}"/>
    <cellStyle name="20% - Accent2 26 2 5 2" xfId="1939" xr:uid="{00000000-0005-0000-0000-00006B070000}"/>
    <cellStyle name="20% - Accent2 26 2 6" xfId="1940" xr:uid="{00000000-0005-0000-0000-00006C070000}"/>
    <cellStyle name="20% - Accent2 26 3" xfId="1941" xr:uid="{00000000-0005-0000-0000-00006D070000}"/>
    <cellStyle name="20% - Accent2 26 3 2" xfId="1942" xr:uid="{00000000-0005-0000-0000-00006E070000}"/>
    <cellStyle name="20% - Accent2 26 4" xfId="1943" xr:uid="{00000000-0005-0000-0000-00006F070000}"/>
    <cellStyle name="20% - Accent2 26 4 2" xfId="1944" xr:uid="{00000000-0005-0000-0000-000070070000}"/>
    <cellStyle name="20% - Accent2 26 5" xfId="1945" xr:uid="{00000000-0005-0000-0000-000071070000}"/>
    <cellStyle name="20% - Accent2 26 5 2" xfId="1946" xr:uid="{00000000-0005-0000-0000-000072070000}"/>
    <cellStyle name="20% - Accent2 26 6" xfId="1947" xr:uid="{00000000-0005-0000-0000-000073070000}"/>
    <cellStyle name="20% - Accent2 26 6 2" xfId="1948" xr:uid="{00000000-0005-0000-0000-000074070000}"/>
    <cellStyle name="20% - Accent2 26 7" xfId="1949" xr:uid="{00000000-0005-0000-0000-000075070000}"/>
    <cellStyle name="20% - Accent2 26 8" xfId="1950" xr:uid="{00000000-0005-0000-0000-000076070000}"/>
    <cellStyle name="20% - Accent2 27" xfId="1951" xr:uid="{00000000-0005-0000-0000-000077070000}"/>
    <cellStyle name="20% - Accent2 27 2" xfId="1952" xr:uid="{00000000-0005-0000-0000-000078070000}"/>
    <cellStyle name="20% - Accent2 27 2 2" xfId="1953" xr:uid="{00000000-0005-0000-0000-000079070000}"/>
    <cellStyle name="20% - Accent2 27 2 2 2" xfId="1954" xr:uid="{00000000-0005-0000-0000-00007A070000}"/>
    <cellStyle name="20% - Accent2 27 2 3" xfId="1955" xr:uid="{00000000-0005-0000-0000-00007B070000}"/>
    <cellStyle name="20% - Accent2 27 2 3 2" xfId="1956" xr:uid="{00000000-0005-0000-0000-00007C070000}"/>
    <cellStyle name="20% - Accent2 27 2 4" xfId="1957" xr:uid="{00000000-0005-0000-0000-00007D070000}"/>
    <cellStyle name="20% - Accent2 27 2 4 2" xfId="1958" xr:uid="{00000000-0005-0000-0000-00007E070000}"/>
    <cellStyle name="20% - Accent2 27 2 5" xfId="1959" xr:uid="{00000000-0005-0000-0000-00007F070000}"/>
    <cellStyle name="20% - Accent2 27 2 5 2" xfId="1960" xr:uid="{00000000-0005-0000-0000-000080070000}"/>
    <cellStyle name="20% - Accent2 27 2 6" xfId="1961" xr:uid="{00000000-0005-0000-0000-000081070000}"/>
    <cellStyle name="20% - Accent2 27 3" xfId="1962" xr:uid="{00000000-0005-0000-0000-000082070000}"/>
    <cellStyle name="20% - Accent2 27 3 2" xfId="1963" xr:uid="{00000000-0005-0000-0000-000083070000}"/>
    <cellStyle name="20% - Accent2 27 4" xfId="1964" xr:uid="{00000000-0005-0000-0000-000084070000}"/>
    <cellStyle name="20% - Accent2 27 4 2" xfId="1965" xr:uid="{00000000-0005-0000-0000-000085070000}"/>
    <cellStyle name="20% - Accent2 27 5" xfId="1966" xr:uid="{00000000-0005-0000-0000-000086070000}"/>
    <cellStyle name="20% - Accent2 27 5 2" xfId="1967" xr:uid="{00000000-0005-0000-0000-000087070000}"/>
    <cellStyle name="20% - Accent2 27 6" xfId="1968" xr:uid="{00000000-0005-0000-0000-000088070000}"/>
    <cellStyle name="20% - Accent2 27 6 2" xfId="1969" xr:uid="{00000000-0005-0000-0000-000089070000}"/>
    <cellStyle name="20% - Accent2 27 7" xfId="1970" xr:uid="{00000000-0005-0000-0000-00008A070000}"/>
    <cellStyle name="20% - Accent2 27 8" xfId="1971" xr:uid="{00000000-0005-0000-0000-00008B070000}"/>
    <cellStyle name="20% - Accent2 28" xfId="1972" xr:uid="{00000000-0005-0000-0000-00008C070000}"/>
    <cellStyle name="20% - Accent2 28 2" xfId="1973" xr:uid="{00000000-0005-0000-0000-00008D070000}"/>
    <cellStyle name="20% - Accent2 28 2 2" xfId="1974" xr:uid="{00000000-0005-0000-0000-00008E070000}"/>
    <cellStyle name="20% - Accent2 28 2 2 2" xfId="1975" xr:uid="{00000000-0005-0000-0000-00008F070000}"/>
    <cellStyle name="20% - Accent2 28 2 3" xfId="1976" xr:uid="{00000000-0005-0000-0000-000090070000}"/>
    <cellStyle name="20% - Accent2 28 2 3 2" xfId="1977" xr:uid="{00000000-0005-0000-0000-000091070000}"/>
    <cellStyle name="20% - Accent2 28 2 4" xfId="1978" xr:uid="{00000000-0005-0000-0000-000092070000}"/>
    <cellStyle name="20% - Accent2 28 2 4 2" xfId="1979" xr:uid="{00000000-0005-0000-0000-000093070000}"/>
    <cellStyle name="20% - Accent2 28 2 5" xfId="1980" xr:uid="{00000000-0005-0000-0000-000094070000}"/>
    <cellStyle name="20% - Accent2 28 2 5 2" xfId="1981" xr:uid="{00000000-0005-0000-0000-000095070000}"/>
    <cellStyle name="20% - Accent2 28 2 6" xfId="1982" xr:uid="{00000000-0005-0000-0000-000096070000}"/>
    <cellStyle name="20% - Accent2 28 3" xfId="1983" xr:uid="{00000000-0005-0000-0000-000097070000}"/>
    <cellStyle name="20% - Accent2 28 3 2" xfId="1984" xr:uid="{00000000-0005-0000-0000-000098070000}"/>
    <cellStyle name="20% - Accent2 28 4" xfId="1985" xr:uid="{00000000-0005-0000-0000-000099070000}"/>
    <cellStyle name="20% - Accent2 28 4 2" xfId="1986" xr:uid="{00000000-0005-0000-0000-00009A070000}"/>
    <cellStyle name="20% - Accent2 28 5" xfId="1987" xr:uid="{00000000-0005-0000-0000-00009B070000}"/>
    <cellStyle name="20% - Accent2 28 5 2" xfId="1988" xr:uid="{00000000-0005-0000-0000-00009C070000}"/>
    <cellStyle name="20% - Accent2 28 6" xfId="1989" xr:uid="{00000000-0005-0000-0000-00009D070000}"/>
    <cellStyle name="20% - Accent2 28 6 2" xfId="1990" xr:uid="{00000000-0005-0000-0000-00009E070000}"/>
    <cellStyle name="20% - Accent2 28 7" xfId="1991" xr:uid="{00000000-0005-0000-0000-00009F070000}"/>
    <cellStyle name="20% - Accent2 28 8" xfId="1992" xr:uid="{00000000-0005-0000-0000-0000A0070000}"/>
    <cellStyle name="20% - Accent2 29" xfId="1993" xr:uid="{00000000-0005-0000-0000-0000A1070000}"/>
    <cellStyle name="20% - Accent2 29 2" xfId="1994" xr:uid="{00000000-0005-0000-0000-0000A2070000}"/>
    <cellStyle name="20% - Accent2 29 2 2" xfId="1995" xr:uid="{00000000-0005-0000-0000-0000A3070000}"/>
    <cellStyle name="20% - Accent2 29 2 2 2" xfId="1996" xr:uid="{00000000-0005-0000-0000-0000A4070000}"/>
    <cellStyle name="20% - Accent2 29 2 3" xfId="1997" xr:uid="{00000000-0005-0000-0000-0000A5070000}"/>
    <cellStyle name="20% - Accent2 29 2 3 2" xfId="1998" xr:uid="{00000000-0005-0000-0000-0000A6070000}"/>
    <cellStyle name="20% - Accent2 29 2 4" xfId="1999" xr:uid="{00000000-0005-0000-0000-0000A7070000}"/>
    <cellStyle name="20% - Accent2 29 2 4 2" xfId="2000" xr:uid="{00000000-0005-0000-0000-0000A8070000}"/>
    <cellStyle name="20% - Accent2 29 2 5" xfId="2001" xr:uid="{00000000-0005-0000-0000-0000A9070000}"/>
    <cellStyle name="20% - Accent2 29 2 5 2" xfId="2002" xr:uid="{00000000-0005-0000-0000-0000AA070000}"/>
    <cellStyle name="20% - Accent2 29 2 6" xfId="2003" xr:uid="{00000000-0005-0000-0000-0000AB070000}"/>
    <cellStyle name="20% - Accent2 29 3" xfId="2004" xr:uid="{00000000-0005-0000-0000-0000AC070000}"/>
    <cellStyle name="20% - Accent2 29 3 2" xfId="2005" xr:uid="{00000000-0005-0000-0000-0000AD070000}"/>
    <cellStyle name="20% - Accent2 29 4" xfId="2006" xr:uid="{00000000-0005-0000-0000-0000AE070000}"/>
    <cellStyle name="20% - Accent2 29 4 2" xfId="2007" xr:uid="{00000000-0005-0000-0000-0000AF070000}"/>
    <cellStyle name="20% - Accent2 29 5" xfId="2008" xr:uid="{00000000-0005-0000-0000-0000B0070000}"/>
    <cellStyle name="20% - Accent2 29 5 2" xfId="2009" xr:uid="{00000000-0005-0000-0000-0000B1070000}"/>
    <cellStyle name="20% - Accent2 29 6" xfId="2010" xr:uid="{00000000-0005-0000-0000-0000B2070000}"/>
    <cellStyle name="20% - Accent2 29 6 2" xfId="2011" xr:uid="{00000000-0005-0000-0000-0000B3070000}"/>
    <cellStyle name="20% - Accent2 29 7" xfId="2012" xr:uid="{00000000-0005-0000-0000-0000B4070000}"/>
    <cellStyle name="20% - Accent2 29 8" xfId="2013" xr:uid="{00000000-0005-0000-0000-0000B5070000}"/>
    <cellStyle name="20% - Accent2 3" xfId="2014" xr:uid="{00000000-0005-0000-0000-0000B6070000}"/>
    <cellStyle name="20% - Accent2 3 10" xfId="2015" xr:uid="{00000000-0005-0000-0000-0000B7070000}"/>
    <cellStyle name="20% - Accent2 3 11" xfId="2016" xr:uid="{00000000-0005-0000-0000-0000B8070000}"/>
    <cellStyle name="20% - Accent2 3 2" xfId="2017" xr:uid="{00000000-0005-0000-0000-0000B9070000}"/>
    <cellStyle name="20% - Accent2 3 2 2" xfId="2018" xr:uid="{00000000-0005-0000-0000-0000BA070000}"/>
    <cellStyle name="20% - Accent2 3 2 2 2" xfId="2019" xr:uid="{00000000-0005-0000-0000-0000BB070000}"/>
    <cellStyle name="20% - Accent2 3 2 3" xfId="2020" xr:uid="{00000000-0005-0000-0000-0000BC070000}"/>
    <cellStyle name="20% - Accent2 3 2 3 2" xfId="2021" xr:uid="{00000000-0005-0000-0000-0000BD070000}"/>
    <cellStyle name="20% - Accent2 3 2 4" xfId="2022" xr:uid="{00000000-0005-0000-0000-0000BE070000}"/>
    <cellStyle name="20% - Accent2 3 2 4 2" xfId="2023" xr:uid="{00000000-0005-0000-0000-0000BF070000}"/>
    <cellStyle name="20% - Accent2 3 2 5" xfId="2024" xr:uid="{00000000-0005-0000-0000-0000C0070000}"/>
    <cellStyle name="20% - Accent2 3 2 5 2" xfId="2025" xr:uid="{00000000-0005-0000-0000-0000C1070000}"/>
    <cellStyle name="20% - Accent2 3 2 6" xfId="2026" xr:uid="{00000000-0005-0000-0000-0000C2070000}"/>
    <cellStyle name="20% - Accent2 3 2 7" xfId="2027" xr:uid="{00000000-0005-0000-0000-0000C3070000}"/>
    <cellStyle name="20% - Accent2 3 2 8" xfId="2028" xr:uid="{00000000-0005-0000-0000-0000C4070000}"/>
    <cellStyle name="20% - Accent2 3 2 9" xfId="2029" xr:uid="{00000000-0005-0000-0000-0000C5070000}"/>
    <cellStyle name="20% - Accent2 3 3" xfId="2030" xr:uid="{00000000-0005-0000-0000-0000C6070000}"/>
    <cellStyle name="20% - Accent2 3 3 2" xfId="2031" xr:uid="{00000000-0005-0000-0000-0000C7070000}"/>
    <cellStyle name="20% - Accent2 3 4" xfId="2032" xr:uid="{00000000-0005-0000-0000-0000C8070000}"/>
    <cellStyle name="20% - Accent2 3 4 2" xfId="2033" xr:uid="{00000000-0005-0000-0000-0000C9070000}"/>
    <cellStyle name="20% - Accent2 3 5" xfId="2034" xr:uid="{00000000-0005-0000-0000-0000CA070000}"/>
    <cellStyle name="20% - Accent2 3 5 2" xfId="2035" xr:uid="{00000000-0005-0000-0000-0000CB070000}"/>
    <cellStyle name="20% - Accent2 3 6" xfId="2036" xr:uid="{00000000-0005-0000-0000-0000CC070000}"/>
    <cellStyle name="20% - Accent2 3 6 2" xfId="2037" xr:uid="{00000000-0005-0000-0000-0000CD070000}"/>
    <cellStyle name="20% - Accent2 3 7" xfId="2038" xr:uid="{00000000-0005-0000-0000-0000CE070000}"/>
    <cellStyle name="20% - Accent2 3 8" xfId="2039" xr:uid="{00000000-0005-0000-0000-0000CF070000}"/>
    <cellStyle name="20% - Accent2 3 9" xfId="2040" xr:uid="{00000000-0005-0000-0000-0000D0070000}"/>
    <cellStyle name="20% - Accent2 30" xfId="2041" xr:uid="{00000000-0005-0000-0000-0000D1070000}"/>
    <cellStyle name="20% - Accent2 30 2" xfId="2042" xr:uid="{00000000-0005-0000-0000-0000D2070000}"/>
    <cellStyle name="20% - Accent2 30 2 2" xfId="2043" xr:uid="{00000000-0005-0000-0000-0000D3070000}"/>
    <cellStyle name="20% - Accent2 30 2 2 2" xfId="2044" xr:uid="{00000000-0005-0000-0000-0000D4070000}"/>
    <cellStyle name="20% - Accent2 30 2 3" xfId="2045" xr:uid="{00000000-0005-0000-0000-0000D5070000}"/>
    <cellStyle name="20% - Accent2 30 2 3 2" xfId="2046" xr:uid="{00000000-0005-0000-0000-0000D6070000}"/>
    <cellStyle name="20% - Accent2 30 2 4" xfId="2047" xr:uid="{00000000-0005-0000-0000-0000D7070000}"/>
    <cellStyle name="20% - Accent2 30 2 4 2" xfId="2048" xr:uid="{00000000-0005-0000-0000-0000D8070000}"/>
    <cellStyle name="20% - Accent2 30 2 5" xfId="2049" xr:uid="{00000000-0005-0000-0000-0000D9070000}"/>
    <cellStyle name="20% - Accent2 30 2 5 2" xfId="2050" xr:uid="{00000000-0005-0000-0000-0000DA070000}"/>
    <cellStyle name="20% - Accent2 30 2 6" xfId="2051" xr:uid="{00000000-0005-0000-0000-0000DB070000}"/>
    <cellStyle name="20% - Accent2 30 3" xfId="2052" xr:uid="{00000000-0005-0000-0000-0000DC070000}"/>
    <cellStyle name="20% - Accent2 30 3 2" xfId="2053" xr:uid="{00000000-0005-0000-0000-0000DD070000}"/>
    <cellStyle name="20% - Accent2 30 4" xfId="2054" xr:uid="{00000000-0005-0000-0000-0000DE070000}"/>
    <cellStyle name="20% - Accent2 30 4 2" xfId="2055" xr:uid="{00000000-0005-0000-0000-0000DF070000}"/>
    <cellStyle name="20% - Accent2 30 5" xfId="2056" xr:uid="{00000000-0005-0000-0000-0000E0070000}"/>
    <cellStyle name="20% - Accent2 30 5 2" xfId="2057" xr:uid="{00000000-0005-0000-0000-0000E1070000}"/>
    <cellStyle name="20% - Accent2 30 6" xfId="2058" xr:uid="{00000000-0005-0000-0000-0000E2070000}"/>
    <cellStyle name="20% - Accent2 30 6 2" xfId="2059" xr:uid="{00000000-0005-0000-0000-0000E3070000}"/>
    <cellStyle name="20% - Accent2 30 7" xfId="2060" xr:uid="{00000000-0005-0000-0000-0000E4070000}"/>
    <cellStyle name="20% - Accent2 30 8" xfId="2061" xr:uid="{00000000-0005-0000-0000-0000E5070000}"/>
    <cellStyle name="20% - Accent2 31" xfId="2062" xr:uid="{00000000-0005-0000-0000-0000E6070000}"/>
    <cellStyle name="20% - Accent2 31 2" xfId="2063" xr:uid="{00000000-0005-0000-0000-0000E7070000}"/>
    <cellStyle name="20% - Accent2 31 2 2" xfId="2064" xr:uid="{00000000-0005-0000-0000-0000E8070000}"/>
    <cellStyle name="20% - Accent2 31 2 2 2" xfId="2065" xr:uid="{00000000-0005-0000-0000-0000E9070000}"/>
    <cellStyle name="20% - Accent2 31 2 3" xfId="2066" xr:uid="{00000000-0005-0000-0000-0000EA070000}"/>
    <cellStyle name="20% - Accent2 31 2 3 2" xfId="2067" xr:uid="{00000000-0005-0000-0000-0000EB070000}"/>
    <cellStyle name="20% - Accent2 31 2 4" xfId="2068" xr:uid="{00000000-0005-0000-0000-0000EC070000}"/>
    <cellStyle name="20% - Accent2 31 2 4 2" xfId="2069" xr:uid="{00000000-0005-0000-0000-0000ED070000}"/>
    <cellStyle name="20% - Accent2 31 2 5" xfId="2070" xr:uid="{00000000-0005-0000-0000-0000EE070000}"/>
    <cellStyle name="20% - Accent2 31 2 5 2" xfId="2071" xr:uid="{00000000-0005-0000-0000-0000EF070000}"/>
    <cellStyle name="20% - Accent2 31 2 6" xfId="2072" xr:uid="{00000000-0005-0000-0000-0000F0070000}"/>
    <cellStyle name="20% - Accent2 31 3" xfId="2073" xr:uid="{00000000-0005-0000-0000-0000F1070000}"/>
    <cellStyle name="20% - Accent2 31 3 2" xfId="2074" xr:uid="{00000000-0005-0000-0000-0000F2070000}"/>
    <cellStyle name="20% - Accent2 31 4" xfId="2075" xr:uid="{00000000-0005-0000-0000-0000F3070000}"/>
    <cellStyle name="20% - Accent2 31 4 2" xfId="2076" xr:uid="{00000000-0005-0000-0000-0000F4070000}"/>
    <cellStyle name="20% - Accent2 31 5" xfId="2077" xr:uid="{00000000-0005-0000-0000-0000F5070000}"/>
    <cellStyle name="20% - Accent2 31 5 2" xfId="2078" xr:uid="{00000000-0005-0000-0000-0000F6070000}"/>
    <cellStyle name="20% - Accent2 31 6" xfId="2079" xr:uid="{00000000-0005-0000-0000-0000F7070000}"/>
    <cellStyle name="20% - Accent2 31 6 2" xfId="2080" xr:uid="{00000000-0005-0000-0000-0000F8070000}"/>
    <cellStyle name="20% - Accent2 31 7" xfId="2081" xr:uid="{00000000-0005-0000-0000-0000F9070000}"/>
    <cellStyle name="20% - Accent2 31 8" xfId="2082" xr:uid="{00000000-0005-0000-0000-0000FA070000}"/>
    <cellStyle name="20% - Accent2 32" xfId="2083" xr:uid="{00000000-0005-0000-0000-0000FB070000}"/>
    <cellStyle name="20% - Accent2 32 2" xfId="2084" xr:uid="{00000000-0005-0000-0000-0000FC070000}"/>
    <cellStyle name="20% - Accent2 32 2 2" xfId="2085" xr:uid="{00000000-0005-0000-0000-0000FD070000}"/>
    <cellStyle name="20% - Accent2 32 2 2 2" xfId="2086" xr:uid="{00000000-0005-0000-0000-0000FE070000}"/>
    <cellStyle name="20% - Accent2 32 2 3" xfId="2087" xr:uid="{00000000-0005-0000-0000-0000FF070000}"/>
    <cellStyle name="20% - Accent2 32 2 3 2" xfId="2088" xr:uid="{00000000-0005-0000-0000-000000080000}"/>
    <cellStyle name="20% - Accent2 32 2 4" xfId="2089" xr:uid="{00000000-0005-0000-0000-000001080000}"/>
    <cellStyle name="20% - Accent2 32 2 4 2" xfId="2090" xr:uid="{00000000-0005-0000-0000-000002080000}"/>
    <cellStyle name="20% - Accent2 32 2 5" xfId="2091" xr:uid="{00000000-0005-0000-0000-000003080000}"/>
    <cellStyle name="20% - Accent2 32 2 5 2" xfId="2092" xr:uid="{00000000-0005-0000-0000-000004080000}"/>
    <cellStyle name="20% - Accent2 32 2 6" xfId="2093" xr:uid="{00000000-0005-0000-0000-000005080000}"/>
    <cellStyle name="20% - Accent2 32 3" xfId="2094" xr:uid="{00000000-0005-0000-0000-000006080000}"/>
    <cellStyle name="20% - Accent2 32 3 2" xfId="2095" xr:uid="{00000000-0005-0000-0000-000007080000}"/>
    <cellStyle name="20% - Accent2 32 4" xfId="2096" xr:uid="{00000000-0005-0000-0000-000008080000}"/>
    <cellStyle name="20% - Accent2 32 4 2" xfId="2097" xr:uid="{00000000-0005-0000-0000-000009080000}"/>
    <cellStyle name="20% - Accent2 32 5" xfId="2098" xr:uid="{00000000-0005-0000-0000-00000A080000}"/>
    <cellStyle name="20% - Accent2 32 5 2" xfId="2099" xr:uid="{00000000-0005-0000-0000-00000B080000}"/>
    <cellStyle name="20% - Accent2 32 6" xfId="2100" xr:uid="{00000000-0005-0000-0000-00000C080000}"/>
    <cellStyle name="20% - Accent2 32 6 2" xfId="2101" xr:uid="{00000000-0005-0000-0000-00000D080000}"/>
    <cellStyle name="20% - Accent2 32 7" xfId="2102" xr:uid="{00000000-0005-0000-0000-00000E080000}"/>
    <cellStyle name="20% - Accent2 32 8" xfId="2103" xr:uid="{00000000-0005-0000-0000-00000F080000}"/>
    <cellStyle name="20% - Accent2 33" xfId="2104" xr:uid="{00000000-0005-0000-0000-000010080000}"/>
    <cellStyle name="20% - Accent2 33 2" xfId="2105" xr:uid="{00000000-0005-0000-0000-000011080000}"/>
    <cellStyle name="20% - Accent2 33 2 2" xfId="2106" xr:uid="{00000000-0005-0000-0000-000012080000}"/>
    <cellStyle name="20% - Accent2 33 2 2 2" xfId="2107" xr:uid="{00000000-0005-0000-0000-000013080000}"/>
    <cellStyle name="20% - Accent2 33 2 3" xfId="2108" xr:uid="{00000000-0005-0000-0000-000014080000}"/>
    <cellStyle name="20% - Accent2 33 2 3 2" xfId="2109" xr:uid="{00000000-0005-0000-0000-000015080000}"/>
    <cellStyle name="20% - Accent2 33 2 4" xfId="2110" xr:uid="{00000000-0005-0000-0000-000016080000}"/>
    <cellStyle name="20% - Accent2 33 2 4 2" xfId="2111" xr:uid="{00000000-0005-0000-0000-000017080000}"/>
    <cellStyle name="20% - Accent2 33 2 5" xfId="2112" xr:uid="{00000000-0005-0000-0000-000018080000}"/>
    <cellStyle name="20% - Accent2 33 2 5 2" xfId="2113" xr:uid="{00000000-0005-0000-0000-000019080000}"/>
    <cellStyle name="20% - Accent2 33 2 6" xfId="2114" xr:uid="{00000000-0005-0000-0000-00001A080000}"/>
    <cellStyle name="20% - Accent2 33 3" xfId="2115" xr:uid="{00000000-0005-0000-0000-00001B080000}"/>
    <cellStyle name="20% - Accent2 33 3 2" xfId="2116" xr:uid="{00000000-0005-0000-0000-00001C080000}"/>
    <cellStyle name="20% - Accent2 33 4" xfId="2117" xr:uid="{00000000-0005-0000-0000-00001D080000}"/>
    <cellStyle name="20% - Accent2 33 4 2" xfId="2118" xr:uid="{00000000-0005-0000-0000-00001E080000}"/>
    <cellStyle name="20% - Accent2 33 5" xfId="2119" xr:uid="{00000000-0005-0000-0000-00001F080000}"/>
    <cellStyle name="20% - Accent2 33 5 2" xfId="2120" xr:uid="{00000000-0005-0000-0000-000020080000}"/>
    <cellStyle name="20% - Accent2 33 6" xfId="2121" xr:uid="{00000000-0005-0000-0000-000021080000}"/>
    <cellStyle name="20% - Accent2 33 6 2" xfId="2122" xr:uid="{00000000-0005-0000-0000-000022080000}"/>
    <cellStyle name="20% - Accent2 33 7" xfId="2123" xr:uid="{00000000-0005-0000-0000-000023080000}"/>
    <cellStyle name="20% - Accent2 33 8" xfId="2124" xr:uid="{00000000-0005-0000-0000-000024080000}"/>
    <cellStyle name="20% - Accent2 34" xfId="2125" xr:uid="{00000000-0005-0000-0000-000025080000}"/>
    <cellStyle name="20% - Accent2 34 2" xfId="2126" xr:uid="{00000000-0005-0000-0000-000026080000}"/>
    <cellStyle name="20% - Accent2 34 2 2" xfId="2127" xr:uid="{00000000-0005-0000-0000-000027080000}"/>
    <cellStyle name="20% - Accent2 34 2 2 2" xfId="2128" xr:uid="{00000000-0005-0000-0000-000028080000}"/>
    <cellStyle name="20% - Accent2 34 2 3" xfId="2129" xr:uid="{00000000-0005-0000-0000-000029080000}"/>
    <cellStyle name="20% - Accent2 34 2 3 2" xfId="2130" xr:uid="{00000000-0005-0000-0000-00002A080000}"/>
    <cellStyle name="20% - Accent2 34 2 4" xfId="2131" xr:uid="{00000000-0005-0000-0000-00002B080000}"/>
    <cellStyle name="20% - Accent2 34 2 4 2" xfId="2132" xr:uid="{00000000-0005-0000-0000-00002C080000}"/>
    <cellStyle name="20% - Accent2 34 2 5" xfId="2133" xr:uid="{00000000-0005-0000-0000-00002D080000}"/>
    <cellStyle name="20% - Accent2 34 2 5 2" xfId="2134" xr:uid="{00000000-0005-0000-0000-00002E080000}"/>
    <cellStyle name="20% - Accent2 34 2 6" xfId="2135" xr:uid="{00000000-0005-0000-0000-00002F080000}"/>
    <cellStyle name="20% - Accent2 34 3" xfId="2136" xr:uid="{00000000-0005-0000-0000-000030080000}"/>
    <cellStyle name="20% - Accent2 34 3 2" xfId="2137" xr:uid="{00000000-0005-0000-0000-000031080000}"/>
    <cellStyle name="20% - Accent2 34 4" xfId="2138" xr:uid="{00000000-0005-0000-0000-000032080000}"/>
    <cellStyle name="20% - Accent2 34 4 2" xfId="2139" xr:uid="{00000000-0005-0000-0000-000033080000}"/>
    <cellStyle name="20% - Accent2 34 5" xfId="2140" xr:uid="{00000000-0005-0000-0000-000034080000}"/>
    <cellStyle name="20% - Accent2 34 5 2" xfId="2141" xr:uid="{00000000-0005-0000-0000-000035080000}"/>
    <cellStyle name="20% - Accent2 34 6" xfId="2142" xr:uid="{00000000-0005-0000-0000-000036080000}"/>
    <cellStyle name="20% - Accent2 34 6 2" xfId="2143" xr:uid="{00000000-0005-0000-0000-000037080000}"/>
    <cellStyle name="20% - Accent2 34 7" xfId="2144" xr:uid="{00000000-0005-0000-0000-000038080000}"/>
    <cellStyle name="20% - Accent2 34 8" xfId="2145" xr:uid="{00000000-0005-0000-0000-000039080000}"/>
    <cellStyle name="20% - Accent2 35" xfId="2146" xr:uid="{00000000-0005-0000-0000-00003A080000}"/>
    <cellStyle name="20% - Accent2 35 2" xfId="2147" xr:uid="{00000000-0005-0000-0000-00003B080000}"/>
    <cellStyle name="20% - Accent2 35 2 2" xfId="2148" xr:uid="{00000000-0005-0000-0000-00003C080000}"/>
    <cellStyle name="20% - Accent2 35 2 2 2" xfId="2149" xr:uid="{00000000-0005-0000-0000-00003D080000}"/>
    <cellStyle name="20% - Accent2 35 2 3" xfId="2150" xr:uid="{00000000-0005-0000-0000-00003E080000}"/>
    <cellStyle name="20% - Accent2 35 2 3 2" xfId="2151" xr:uid="{00000000-0005-0000-0000-00003F080000}"/>
    <cellStyle name="20% - Accent2 35 2 4" xfId="2152" xr:uid="{00000000-0005-0000-0000-000040080000}"/>
    <cellStyle name="20% - Accent2 35 2 4 2" xfId="2153" xr:uid="{00000000-0005-0000-0000-000041080000}"/>
    <cellStyle name="20% - Accent2 35 2 5" xfId="2154" xr:uid="{00000000-0005-0000-0000-000042080000}"/>
    <cellStyle name="20% - Accent2 35 2 5 2" xfId="2155" xr:uid="{00000000-0005-0000-0000-000043080000}"/>
    <cellStyle name="20% - Accent2 35 2 6" xfId="2156" xr:uid="{00000000-0005-0000-0000-000044080000}"/>
    <cellStyle name="20% - Accent2 35 3" xfId="2157" xr:uid="{00000000-0005-0000-0000-000045080000}"/>
    <cellStyle name="20% - Accent2 35 3 2" xfId="2158" xr:uid="{00000000-0005-0000-0000-000046080000}"/>
    <cellStyle name="20% - Accent2 35 4" xfId="2159" xr:uid="{00000000-0005-0000-0000-000047080000}"/>
    <cellStyle name="20% - Accent2 35 4 2" xfId="2160" xr:uid="{00000000-0005-0000-0000-000048080000}"/>
    <cellStyle name="20% - Accent2 35 5" xfId="2161" xr:uid="{00000000-0005-0000-0000-000049080000}"/>
    <cellStyle name="20% - Accent2 35 5 2" xfId="2162" xr:uid="{00000000-0005-0000-0000-00004A080000}"/>
    <cellStyle name="20% - Accent2 35 6" xfId="2163" xr:uid="{00000000-0005-0000-0000-00004B080000}"/>
    <cellStyle name="20% - Accent2 35 6 2" xfId="2164" xr:uid="{00000000-0005-0000-0000-00004C080000}"/>
    <cellStyle name="20% - Accent2 35 7" xfId="2165" xr:uid="{00000000-0005-0000-0000-00004D080000}"/>
    <cellStyle name="20% - Accent2 35 8" xfId="2166" xr:uid="{00000000-0005-0000-0000-00004E080000}"/>
    <cellStyle name="20% - Accent2 36" xfId="2167" xr:uid="{00000000-0005-0000-0000-00004F080000}"/>
    <cellStyle name="20% - Accent2 36 2" xfId="2168" xr:uid="{00000000-0005-0000-0000-000050080000}"/>
    <cellStyle name="20% - Accent2 36 2 2" xfId="2169" xr:uid="{00000000-0005-0000-0000-000051080000}"/>
    <cellStyle name="20% - Accent2 36 2 2 2" xfId="2170" xr:uid="{00000000-0005-0000-0000-000052080000}"/>
    <cellStyle name="20% - Accent2 36 2 3" xfId="2171" xr:uid="{00000000-0005-0000-0000-000053080000}"/>
    <cellStyle name="20% - Accent2 36 2 3 2" xfId="2172" xr:uid="{00000000-0005-0000-0000-000054080000}"/>
    <cellStyle name="20% - Accent2 36 2 4" xfId="2173" xr:uid="{00000000-0005-0000-0000-000055080000}"/>
    <cellStyle name="20% - Accent2 36 2 4 2" xfId="2174" xr:uid="{00000000-0005-0000-0000-000056080000}"/>
    <cellStyle name="20% - Accent2 36 2 5" xfId="2175" xr:uid="{00000000-0005-0000-0000-000057080000}"/>
    <cellStyle name="20% - Accent2 36 2 5 2" xfId="2176" xr:uid="{00000000-0005-0000-0000-000058080000}"/>
    <cellStyle name="20% - Accent2 36 2 6" xfId="2177" xr:uid="{00000000-0005-0000-0000-000059080000}"/>
    <cellStyle name="20% - Accent2 36 3" xfId="2178" xr:uid="{00000000-0005-0000-0000-00005A080000}"/>
    <cellStyle name="20% - Accent2 36 3 2" xfId="2179" xr:uid="{00000000-0005-0000-0000-00005B080000}"/>
    <cellStyle name="20% - Accent2 36 4" xfId="2180" xr:uid="{00000000-0005-0000-0000-00005C080000}"/>
    <cellStyle name="20% - Accent2 36 4 2" xfId="2181" xr:uid="{00000000-0005-0000-0000-00005D080000}"/>
    <cellStyle name="20% - Accent2 36 5" xfId="2182" xr:uid="{00000000-0005-0000-0000-00005E080000}"/>
    <cellStyle name="20% - Accent2 36 5 2" xfId="2183" xr:uid="{00000000-0005-0000-0000-00005F080000}"/>
    <cellStyle name="20% - Accent2 36 6" xfId="2184" xr:uid="{00000000-0005-0000-0000-000060080000}"/>
    <cellStyle name="20% - Accent2 36 6 2" xfId="2185" xr:uid="{00000000-0005-0000-0000-000061080000}"/>
    <cellStyle name="20% - Accent2 36 7" xfId="2186" xr:uid="{00000000-0005-0000-0000-000062080000}"/>
    <cellStyle name="20% - Accent2 36 8" xfId="2187" xr:uid="{00000000-0005-0000-0000-000063080000}"/>
    <cellStyle name="20% - Accent2 37" xfId="2188" xr:uid="{00000000-0005-0000-0000-000064080000}"/>
    <cellStyle name="20% - Accent2 37 2" xfId="2189" xr:uid="{00000000-0005-0000-0000-000065080000}"/>
    <cellStyle name="20% - Accent2 37 2 2" xfId="2190" xr:uid="{00000000-0005-0000-0000-000066080000}"/>
    <cellStyle name="20% - Accent2 37 2 2 2" xfId="2191" xr:uid="{00000000-0005-0000-0000-000067080000}"/>
    <cellStyle name="20% - Accent2 37 2 3" xfId="2192" xr:uid="{00000000-0005-0000-0000-000068080000}"/>
    <cellStyle name="20% - Accent2 37 2 3 2" xfId="2193" xr:uid="{00000000-0005-0000-0000-000069080000}"/>
    <cellStyle name="20% - Accent2 37 2 4" xfId="2194" xr:uid="{00000000-0005-0000-0000-00006A080000}"/>
    <cellStyle name="20% - Accent2 37 2 4 2" xfId="2195" xr:uid="{00000000-0005-0000-0000-00006B080000}"/>
    <cellStyle name="20% - Accent2 37 2 5" xfId="2196" xr:uid="{00000000-0005-0000-0000-00006C080000}"/>
    <cellStyle name="20% - Accent2 37 2 5 2" xfId="2197" xr:uid="{00000000-0005-0000-0000-00006D080000}"/>
    <cellStyle name="20% - Accent2 37 2 6" xfId="2198" xr:uid="{00000000-0005-0000-0000-00006E080000}"/>
    <cellStyle name="20% - Accent2 37 3" xfId="2199" xr:uid="{00000000-0005-0000-0000-00006F080000}"/>
    <cellStyle name="20% - Accent2 37 3 2" xfId="2200" xr:uid="{00000000-0005-0000-0000-000070080000}"/>
    <cellStyle name="20% - Accent2 37 4" xfId="2201" xr:uid="{00000000-0005-0000-0000-000071080000}"/>
    <cellStyle name="20% - Accent2 37 4 2" xfId="2202" xr:uid="{00000000-0005-0000-0000-000072080000}"/>
    <cellStyle name="20% - Accent2 37 5" xfId="2203" xr:uid="{00000000-0005-0000-0000-000073080000}"/>
    <cellStyle name="20% - Accent2 37 5 2" xfId="2204" xr:uid="{00000000-0005-0000-0000-000074080000}"/>
    <cellStyle name="20% - Accent2 37 6" xfId="2205" xr:uid="{00000000-0005-0000-0000-000075080000}"/>
    <cellStyle name="20% - Accent2 37 6 2" xfId="2206" xr:uid="{00000000-0005-0000-0000-000076080000}"/>
    <cellStyle name="20% - Accent2 37 7" xfId="2207" xr:uid="{00000000-0005-0000-0000-000077080000}"/>
    <cellStyle name="20% - Accent2 37 8" xfId="2208" xr:uid="{00000000-0005-0000-0000-000078080000}"/>
    <cellStyle name="20% - Accent2 38" xfId="2209" xr:uid="{00000000-0005-0000-0000-000079080000}"/>
    <cellStyle name="20% - Accent2 38 2" xfId="2210" xr:uid="{00000000-0005-0000-0000-00007A080000}"/>
    <cellStyle name="20% - Accent2 38 2 2" xfId="2211" xr:uid="{00000000-0005-0000-0000-00007B080000}"/>
    <cellStyle name="20% - Accent2 38 2 2 2" xfId="2212" xr:uid="{00000000-0005-0000-0000-00007C080000}"/>
    <cellStyle name="20% - Accent2 38 2 3" xfId="2213" xr:uid="{00000000-0005-0000-0000-00007D080000}"/>
    <cellStyle name="20% - Accent2 38 2 3 2" xfId="2214" xr:uid="{00000000-0005-0000-0000-00007E080000}"/>
    <cellStyle name="20% - Accent2 38 2 4" xfId="2215" xr:uid="{00000000-0005-0000-0000-00007F080000}"/>
    <cellStyle name="20% - Accent2 38 2 4 2" xfId="2216" xr:uid="{00000000-0005-0000-0000-000080080000}"/>
    <cellStyle name="20% - Accent2 38 2 5" xfId="2217" xr:uid="{00000000-0005-0000-0000-000081080000}"/>
    <cellStyle name="20% - Accent2 38 2 5 2" xfId="2218" xr:uid="{00000000-0005-0000-0000-000082080000}"/>
    <cellStyle name="20% - Accent2 38 2 6" xfId="2219" xr:uid="{00000000-0005-0000-0000-000083080000}"/>
    <cellStyle name="20% - Accent2 38 3" xfId="2220" xr:uid="{00000000-0005-0000-0000-000084080000}"/>
    <cellStyle name="20% - Accent2 38 3 2" xfId="2221" xr:uid="{00000000-0005-0000-0000-000085080000}"/>
    <cellStyle name="20% - Accent2 38 4" xfId="2222" xr:uid="{00000000-0005-0000-0000-000086080000}"/>
    <cellStyle name="20% - Accent2 38 4 2" xfId="2223" xr:uid="{00000000-0005-0000-0000-000087080000}"/>
    <cellStyle name="20% - Accent2 38 5" xfId="2224" xr:uid="{00000000-0005-0000-0000-000088080000}"/>
    <cellStyle name="20% - Accent2 38 5 2" xfId="2225" xr:uid="{00000000-0005-0000-0000-000089080000}"/>
    <cellStyle name="20% - Accent2 38 6" xfId="2226" xr:uid="{00000000-0005-0000-0000-00008A080000}"/>
    <cellStyle name="20% - Accent2 38 6 2" xfId="2227" xr:uid="{00000000-0005-0000-0000-00008B080000}"/>
    <cellStyle name="20% - Accent2 38 7" xfId="2228" xr:uid="{00000000-0005-0000-0000-00008C080000}"/>
    <cellStyle name="20% - Accent2 38 8" xfId="2229" xr:uid="{00000000-0005-0000-0000-00008D080000}"/>
    <cellStyle name="20% - Accent2 39" xfId="2230" xr:uid="{00000000-0005-0000-0000-00008E080000}"/>
    <cellStyle name="20% - Accent2 39 2" xfId="2231" xr:uid="{00000000-0005-0000-0000-00008F080000}"/>
    <cellStyle name="20% - Accent2 39 2 2" xfId="2232" xr:uid="{00000000-0005-0000-0000-000090080000}"/>
    <cellStyle name="20% - Accent2 39 2 2 2" xfId="2233" xr:uid="{00000000-0005-0000-0000-000091080000}"/>
    <cellStyle name="20% - Accent2 39 2 3" xfId="2234" xr:uid="{00000000-0005-0000-0000-000092080000}"/>
    <cellStyle name="20% - Accent2 39 2 3 2" xfId="2235" xr:uid="{00000000-0005-0000-0000-000093080000}"/>
    <cellStyle name="20% - Accent2 39 2 4" xfId="2236" xr:uid="{00000000-0005-0000-0000-000094080000}"/>
    <cellStyle name="20% - Accent2 39 2 4 2" xfId="2237" xr:uid="{00000000-0005-0000-0000-000095080000}"/>
    <cellStyle name="20% - Accent2 39 2 5" xfId="2238" xr:uid="{00000000-0005-0000-0000-000096080000}"/>
    <cellStyle name="20% - Accent2 39 2 5 2" xfId="2239" xr:uid="{00000000-0005-0000-0000-000097080000}"/>
    <cellStyle name="20% - Accent2 39 2 6" xfId="2240" xr:uid="{00000000-0005-0000-0000-000098080000}"/>
    <cellStyle name="20% - Accent2 39 3" xfId="2241" xr:uid="{00000000-0005-0000-0000-000099080000}"/>
    <cellStyle name="20% - Accent2 39 3 2" xfId="2242" xr:uid="{00000000-0005-0000-0000-00009A080000}"/>
    <cellStyle name="20% - Accent2 39 4" xfId="2243" xr:uid="{00000000-0005-0000-0000-00009B080000}"/>
    <cellStyle name="20% - Accent2 39 4 2" xfId="2244" xr:uid="{00000000-0005-0000-0000-00009C080000}"/>
    <cellStyle name="20% - Accent2 39 5" xfId="2245" xr:uid="{00000000-0005-0000-0000-00009D080000}"/>
    <cellStyle name="20% - Accent2 39 5 2" xfId="2246" xr:uid="{00000000-0005-0000-0000-00009E080000}"/>
    <cellStyle name="20% - Accent2 39 6" xfId="2247" xr:uid="{00000000-0005-0000-0000-00009F080000}"/>
    <cellStyle name="20% - Accent2 39 6 2" xfId="2248" xr:uid="{00000000-0005-0000-0000-0000A0080000}"/>
    <cellStyle name="20% - Accent2 39 7" xfId="2249" xr:uid="{00000000-0005-0000-0000-0000A1080000}"/>
    <cellStyle name="20% - Accent2 39 8" xfId="2250" xr:uid="{00000000-0005-0000-0000-0000A2080000}"/>
    <cellStyle name="20% - Accent2 4" xfId="2251" xr:uid="{00000000-0005-0000-0000-0000A3080000}"/>
    <cellStyle name="20% - Accent2 4 10" xfId="2252" xr:uid="{00000000-0005-0000-0000-0000A4080000}"/>
    <cellStyle name="20% - Accent2 4 11" xfId="2253" xr:uid="{00000000-0005-0000-0000-0000A5080000}"/>
    <cellStyle name="20% - Accent2 4 2" xfId="2254" xr:uid="{00000000-0005-0000-0000-0000A6080000}"/>
    <cellStyle name="20% - Accent2 4 2 2" xfId="2255" xr:uid="{00000000-0005-0000-0000-0000A7080000}"/>
    <cellStyle name="20% - Accent2 4 2 2 2" xfId="2256" xr:uid="{00000000-0005-0000-0000-0000A8080000}"/>
    <cellStyle name="20% - Accent2 4 2 3" xfId="2257" xr:uid="{00000000-0005-0000-0000-0000A9080000}"/>
    <cellStyle name="20% - Accent2 4 2 3 2" xfId="2258" xr:uid="{00000000-0005-0000-0000-0000AA080000}"/>
    <cellStyle name="20% - Accent2 4 2 4" xfId="2259" xr:uid="{00000000-0005-0000-0000-0000AB080000}"/>
    <cellStyle name="20% - Accent2 4 2 4 2" xfId="2260" xr:uid="{00000000-0005-0000-0000-0000AC080000}"/>
    <cellStyle name="20% - Accent2 4 2 5" xfId="2261" xr:uid="{00000000-0005-0000-0000-0000AD080000}"/>
    <cellStyle name="20% - Accent2 4 2 5 2" xfId="2262" xr:uid="{00000000-0005-0000-0000-0000AE080000}"/>
    <cellStyle name="20% - Accent2 4 2 6" xfId="2263" xr:uid="{00000000-0005-0000-0000-0000AF080000}"/>
    <cellStyle name="20% - Accent2 4 2 7" xfId="2264" xr:uid="{00000000-0005-0000-0000-0000B0080000}"/>
    <cellStyle name="20% - Accent2 4 2 8" xfId="2265" xr:uid="{00000000-0005-0000-0000-0000B1080000}"/>
    <cellStyle name="20% - Accent2 4 2 9" xfId="2266" xr:uid="{00000000-0005-0000-0000-0000B2080000}"/>
    <cellStyle name="20% - Accent2 4 3" xfId="2267" xr:uid="{00000000-0005-0000-0000-0000B3080000}"/>
    <cellStyle name="20% - Accent2 4 3 2" xfId="2268" xr:uid="{00000000-0005-0000-0000-0000B4080000}"/>
    <cellStyle name="20% - Accent2 4 4" xfId="2269" xr:uid="{00000000-0005-0000-0000-0000B5080000}"/>
    <cellStyle name="20% - Accent2 4 4 2" xfId="2270" xr:uid="{00000000-0005-0000-0000-0000B6080000}"/>
    <cellStyle name="20% - Accent2 4 5" xfId="2271" xr:uid="{00000000-0005-0000-0000-0000B7080000}"/>
    <cellStyle name="20% - Accent2 4 5 2" xfId="2272" xr:uid="{00000000-0005-0000-0000-0000B8080000}"/>
    <cellStyle name="20% - Accent2 4 6" xfId="2273" xr:uid="{00000000-0005-0000-0000-0000B9080000}"/>
    <cellStyle name="20% - Accent2 4 6 2" xfId="2274" xr:uid="{00000000-0005-0000-0000-0000BA080000}"/>
    <cellStyle name="20% - Accent2 4 7" xfId="2275" xr:uid="{00000000-0005-0000-0000-0000BB080000}"/>
    <cellStyle name="20% - Accent2 4 8" xfId="2276" xr:uid="{00000000-0005-0000-0000-0000BC080000}"/>
    <cellStyle name="20% - Accent2 4 9" xfId="2277" xr:uid="{00000000-0005-0000-0000-0000BD080000}"/>
    <cellStyle name="20% - Accent2 40" xfId="2278" xr:uid="{00000000-0005-0000-0000-0000BE080000}"/>
    <cellStyle name="20% - Accent2 40 2" xfId="2279" xr:uid="{00000000-0005-0000-0000-0000BF080000}"/>
    <cellStyle name="20% - Accent2 40 2 2" xfId="2280" xr:uid="{00000000-0005-0000-0000-0000C0080000}"/>
    <cellStyle name="20% - Accent2 40 2 2 2" xfId="2281" xr:uid="{00000000-0005-0000-0000-0000C1080000}"/>
    <cellStyle name="20% - Accent2 40 2 3" xfId="2282" xr:uid="{00000000-0005-0000-0000-0000C2080000}"/>
    <cellStyle name="20% - Accent2 40 2 3 2" xfId="2283" xr:uid="{00000000-0005-0000-0000-0000C3080000}"/>
    <cellStyle name="20% - Accent2 40 2 4" xfId="2284" xr:uid="{00000000-0005-0000-0000-0000C4080000}"/>
    <cellStyle name="20% - Accent2 40 2 4 2" xfId="2285" xr:uid="{00000000-0005-0000-0000-0000C5080000}"/>
    <cellStyle name="20% - Accent2 40 2 5" xfId="2286" xr:uid="{00000000-0005-0000-0000-0000C6080000}"/>
    <cellStyle name="20% - Accent2 40 2 5 2" xfId="2287" xr:uid="{00000000-0005-0000-0000-0000C7080000}"/>
    <cellStyle name="20% - Accent2 40 2 6" xfId="2288" xr:uid="{00000000-0005-0000-0000-0000C8080000}"/>
    <cellStyle name="20% - Accent2 40 3" xfId="2289" xr:uid="{00000000-0005-0000-0000-0000C9080000}"/>
    <cellStyle name="20% - Accent2 40 3 2" xfId="2290" xr:uid="{00000000-0005-0000-0000-0000CA080000}"/>
    <cellStyle name="20% - Accent2 40 4" xfId="2291" xr:uid="{00000000-0005-0000-0000-0000CB080000}"/>
    <cellStyle name="20% - Accent2 40 4 2" xfId="2292" xr:uid="{00000000-0005-0000-0000-0000CC080000}"/>
    <cellStyle name="20% - Accent2 40 5" xfId="2293" xr:uid="{00000000-0005-0000-0000-0000CD080000}"/>
    <cellStyle name="20% - Accent2 40 5 2" xfId="2294" xr:uid="{00000000-0005-0000-0000-0000CE080000}"/>
    <cellStyle name="20% - Accent2 40 6" xfId="2295" xr:uid="{00000000-0005-0000-0000-0000CF080000}"/>
    <cellStyle name="20% - Accent2 40 6 2" xfId="2296" xr:uid="{00000000-0005-0000-0000-0000D0080000}"/>
    <cellStyle name="20% - Accent2 40 7" xfId="2297" xr:uid="{00000000-0005-0000-0000-0000D1080000}"/>
    <cellStyle name="20% - Accent2 40 8" xfId="2298" xr:uid="{00000000-0005-0000-0000-0000D2080000}"/>
    <cellStyle name="20% - Accent2 41" xfId="2299" xr:uid="{00000000-0005-0000-0000-0000D3080000}"/>
    <cellStyle name="20% - Accent2 41 2" xfId="2300" xr:uid="{00000000-0005-0000-0000-0000D4080000}"/>
    <cellStyle name="20% - Accent2 41 2 2" xfId="2301" xr:uid="{00000000-0005-0000-0000-0000D5080000}"/>
    <cellStyle name="20% - Accent2 41 2 2 2" xfId="2302" xr:uid="{00000000-0005-0000-0000-0000D6080000}"/>
    <cellStyle name="20% - Accent2 41 2 3" xfId="2303" xr:uid="{00000000-0005-0000-0000-0000D7080000}"/>
    <cellStyle name="20% - Accent2 41 2 3 2" xfId="2304" xr:uid="{00000000-0005-0000-0000-0000D8080000}"/>
    <cellStyle name="20% - Accent2 41 2 4" xfId="2305" xr:uid="{00000000-0005-0000-0000-0000D9080000}"/>
    <cellStyle name="20% - Accent2 41 2 4 2" xfId="2306" xr:uid="{00000000-0005-0000-0000-0000DA080000}"/>
    <cellStyle name="20% - Accent2 41 2 5" xfId="2307" xr:uid="{00000000-0005-0000-0000-0000DB080000}"/>
    <cellStyle name="20% - Accent2 41 2 5 2" xfId="2308" xr:uid="{00000000-0005-0000-0000-0000DC080000}"/>
    <cellStyle name="20% - Accent2 41 2 6" xfId="2309" xr:uid="{00000000-0005-0000-0000-0000DD080000}"/>
    <cellStyle name="20% - Accent2 41 3" xfId="2310" xr:uid="{00000000-0005-0000-0000-0000DE080000}"/>
    <cellStyle name="20% - Accent2 41 3 2" xfId="2311" xr:uid="{00000000-0005-0000-0000-0000DF080000}"/>
    <cellStyle name="20% - Accent2 41 4" xfId="2312" xr:uid="{00000000-0005-0000-0000-0000E0080000}"/>
    <cellStyle name="20% - Accent2 41 4 2" xfId="2313" xr:uid="{00000000-0005-0000-0000-0000E1080000}"/>
    <cellStyle name="20% - Accent2 41 5" xfId="2314" xr:uid="{00000000-0005-0000-0000-0000E2080000}"/>
    <cellStyle name="20% - Accent2 41 5 2" xfId="2315" xr:uid="{00000000-0005-0000-0000-0000E3080000}"/>
    <cellStyle name="20% - Accent2 41 6" xfId="2316" xr:uid="{00000000-0005-0000-0000-0000E4080000}"/>
    <cellStyle name="20% - Accent2 41 6 2" xfId="2317" xr:uid="{00000000-0005-0000-0000-0000E5080000}"/>
    <cellStyle name="20% - Accent2 41 7" xfId="2318" xr:uid="{00000000-0005-0000-0000-0000E6080000}"/>
    <cellStyle name="20% - Accent2 41 8" xfId="2319" xr:uid="{00000000-0005-0000-0000-0000E7080000}"/>
    <cellStyle name="20% - Accent2 42" xfId="2320" xr:uid="{00000000-0005-0000-0000-0000E8080000}"/>
    <cellStyle name="20% - Accent2 42 2" xfId="2321" xr:uid="{00000000-0005-0000-0000-0000E9080000}"/>
    <cellStyle name="20% - Accent2 42 2 2" xfId="2322" xr:uid="{00000000-0005-0000-0000-0000EA080000}"/>
    <cellStyle name="20% - Accent2 42 2 2 2" xfId="2323" xr:uid="{00000000-0005-0000-0000-0000EB080000}"/>
    <cellStyle name="20% - Accent2 42 2 3" xfId="2324" xr:uid="{00000000-0005-0000-0000-0000EC080000}"/>
    <cellStyle name="20% - Accent2 42 2 3 2" xfId="2325" xr:uid="{00000000-0005-0000-0000-0000ED080000}"/>
    <cellStyle name="20% - Accent2 42 2 4" xfId="2326" xr:uid="{00000000-0005-0000-0000-0000EE080000}"/>
    <cellStyle name="20% - Accent2 42 2 4 2" xfId="2327" xr:uid="{00000000-0005-0000-0000-0000EF080000}"/>
    <cellStyle name="20% - Accent2 42 2 5" xfId="2328" xr:uid="{00000000-0005-0000-0000-0000F0080000}"/>
    <cellStyle name="20% - Accent2 42 2 5 2" xfId="2329" xr:uid="{00000000-0005-0000-0000-0000F1080000}"/>
    <cellStyle name="20% - Accent2 42 2 6" xfId="2330" xr:uid="{00000000-0005-0000-0000-0000F2080000}"/>
    <cellStyle name="20% - Accent2 42 3" xfId="2331" xr:uid="{00000000-0005-0000-0000-0000F3080000}"/>
    <cellStyle name="20% - Accent2 42 3 2" xfId="2332" xr:uid="{00000000-0005-0000-0000-0000F4080000}"/>
    <cellStyle name="20% - Accent2 42 4" xfId="2333" xr:uid="{00000000-0005-0000-0000-0000F5080000}"/>
    <cellStyle name="20% - Accent2 42 4 2" xfId="2334" xr:uid="{00000000-0005-0000-0000-0000F6080000}"/>
    <cellStyle name="20% - Accent2 42 5" xfId="2335" xr:uid="{00000000-0005-0000-0000-0000F7080000}"/>
    <cellStyle name="20% - Accent2 42 5 2" xfId="2336" xr:uid="{00000000-0005-0000-0000-0000F8080000}"/>
    <cellStyle name="20% - Accent2 42 6" xfId="2337" xr:uid="{00000000-0005-0000-0000-0000F9080000}"/>
    <cellStyle name="20% - Accent2 42 6 2" xfId="2338" xr:uid="{00000000-0005-0000-0000-0000FA080000}"/>
    <cellStyle name="20% - Accent2 42 7" xfId="2339" xr:uid="{00000000-0005-0000-0000-0000FB080000}"/>
    <cellStyle name="20% - Accent2 42 8" xfId="2340" xr:uid="{00000000-0005-0000-0000-0000FC080000}"/>
    <cellStyle name="20% - Accent2 43" xfId="2341" xr:uid="{00000000-0005-0000-0000-0000FD080000}"/>
    <cellStyle name="20% - Accent2 43 2" xfId="2342" xr:uid="{00000000-0005-0000-0000-0000FE080000}"/>
    <cellStyle name="20% - Accent2 43 2 2" xfId="2343" xr:uid="{00000000-0005-0000-0000-0000FF080000}"/>
    <cellStyle name="20% - Accent2 43 2 2 2" xfId="2344" xr:uid="{00000000-0005-0000-0000-000000090000}"/>
    <cellStyle name="20% - Accent2 43 2 3" xfId="2345" xr:uid="{00000000-0005-0000-0000-000001090000}"/>
    <cellStyle name="20% - Accent2 43 2 3 2" xfId="2346" xr:uid="{00000000-0005-0000-0000-000002090000}"/>
    <cellStyle name="20% - Accent2 43 2 4" xfId="2347" xr:uid="{00000000-0005-0000-0000-000003090000}"/>
    <cellStyle name="20% - Accent2 43 2 4 2" xfId="2348" xr:uid="{00000000-0005-0000-0000-000004090000}"/>
    <cellStyle name="20% - Accent2 43 2 5" xfId="2349" xr:uid="{00000000-0005-0000-0000-000005090000}"/>
    <cellStyle name="20% - Accent2 43 2 5 2" xfId="2350" xr:uid="{00000000-0005-0000-0000-000006090000}"/>
    <cellStyle name="20% - Accent2 43 2 6" xfId="2351" xr:uid="{00000000-0005-0000-0000-000007090000}"/>
    <cellStyle name="20% - Accent2 43 3" xfId="2352" xr:uid="{00000000-0005-0000-0000-000008090000}"/>
    <cellStyle name="20% - Accent2 43 3 2" xfId="2353" xr:uid="{00000000-0005-0000-0000-000009090000}"/>
    <cellStyle name="20% - Accent2 43 4" xfId="2354" xr:uid="{00000000-0005-0000-0000-00000A090000}"/>
    <cellStyle name="20% - Accent2 43 4 2" xfId="2355" xr:uid="{00000000-0005-0000-0000-00000B090000}"/>
    <cellStyle name="20% - Accent2 43 5" xfId="2356" xr:uid="{00000000-0005-0000-0000-00000C090000}"/>
    <cellStyle name="20% - Accent2 43 5 2" xfId="2357" xr:uid="{00000000-0005-0000-0000-00000D090000}"/>
    <cellStyle name="20% - Accent2 43 6" xfId="2358" xr:uid="{00000000-0005-0000-0000-00000E090000}"/>
    <cellStyle name="20% - Accent2 43 6 2" xfId="2359" xr:uid="{00000000-0005-0000-0000-00000F090000}"/>
    <cellStyle name="20% - Accent2 43 7" xfId="2360" xr:uid="{00000000-0005-0000-0000-000010090000}"/>
    <cellStyle name="20% - Accent2 43 8" xfId="2361" xr:uid="{00000000-0005-0000-0000-000011090000}"/>
    <cellStyle name="20% - Accent2 44" xfId="2362" xr:uid="{00000000-0005-0000-0000-000012090000}"/>
    <cellStyle name="20% - Accent2 44 2" xfId="2363" xr:uid="{00000000-0005-0000-0000-000013090000}"/>
    <cellStyle name="20% - Accent2 44 2 2" xfId="2364" xr:uid="{00000000-0005-0000-0000-000014090000}"/>
    <cellStyle name="20% - Accent2 44 2 2 2" xfId="2365" xr:uid="{00000000-0005-0000-0000-000015090000}"/>
    <cellStyle name="20% - Accent2 44 2 3" xfId="2366" xr:uid="{00000000-0005-0000-0000-000016090000}"/>
    <cellStyle name="20% - Accent2 44 2 3 2" xfId="2367" xr:uid="{00000000-0005-0000-0000-000017090000}"/>
    <cellStyle name="20% - Accent2 44 2 4" xfId="2368" xr:uid="{00000000-0005-0000-0000-000018090000}"/>
    <cellStyle name="20% - Accent2 44 2 4 2" xfId="2369" xr:uid="{00000000-0005-0000-0000-000019090000}"/>
    <cellStyle name="20% - Accent2 44 2 5" xfId="2370" xr:uid="{00000000-0005-0000-0000-00001A090000}"/>
    <cellStyle name="20% - Accent2 44 2 5 2" xfId="2371" xr:uid="{00000000-0005-0000-0000-00001B090000}"/>
    <cellStyle name="20% - Accent2 44 2 6" xfId="2372" xr:uid="{00000000-0005-0000-0000-00001C090000}"/>
    <cellStyle name="20% - Accent2 44 3" xfId="2373" xr:uid="{00000000-0005-0000-0000-00001D090000}"/>
    <cellStyle name="20% - Accent2 44 3 2" xfId="2374" xr:uid="{00000000-0005-0000-0000-00001E090000}"/>
    <cellStyle name="20% - Accent2 44 4" xfId="2375" xr:uid="{00000000-0005-0000-0000-00001F090000}"/>
    <cellStyle name="20% - Accent2 44 4 2" xfId="2376" xr:uid="{00000000-0005-0000-0000-000020090000}"/>
    <cellStyle name="20% - Accent2 44 5" xfId="2377" xr:uid="{00000000-0005-0000-0000-000021090000}"/>
    <cellStyle name="20% - Accent2 44 5 2" xfId="2378" xr:uid="{00000000-0005-0000-0000-000022090000}"/>
    <cellStyle name="20% - Accent2 44 6" xfId="2379" xr:uid="{00000000-0005-0000-0000-000023090000}"/>
    <cellStyle name="20% - Accent2 44 6 2" xfId="2380" xr:uid="{00000000-0005-0000-0000-000024090000}"/>
    <cellStyle name="20% - Accent2 44 7" xfId="2381" xr:uid="{00000000-0005-0000-0000-000025090000}"/>
    <cellStyle name="20% - Accent2 44 8" xfId="2382" xr:uid="{00000000-0005-0000-0000-000026090000}"/>
    <cellStyle name="20% - Accent2 45" xfId="2383" xr:uid="{00000000-0005-0000-0000-000027090000}"/>
    <cellStyle name="20% - Accent2 45 2" xfId="2384" xr:uid="{00000000-0005-0000-0000-000028090000}"/>
    <cellStyle name="20% - Accent2 45 2 2" xfId="2385" xr:uid="{00000000-0005-0000-0000-000029090000}"/>
    <cellStyle name="20% - Accent2 45 2 2 2" xfId="2386" xr:uid="{00000000-0005-0000-0000-00002A090000}"/>
    <cellStyle name="20% - Accent2 45 2 3" xfId="2387" xr:uid="{00000000-0005-0000-0000-00002B090000}"/>
    <cellStyle name="20% - Accent2 45 2 3 2" xfId="2388" xr:uid="{00000000-0005-0000-0000-00002C090000}"/>
    <cellStyle name="20% - Accent2 45 2 4" xfId="2389" xr:uid="{00000000-0005-0000-0000-00002D090000}"/>
    <cellStyle name="20% - Accent2 45 2 4 2" xfId="2390" xr:uid="{00000000-0005-0000-0000-00002E090000}"/>
    <cellStyle name="20% - Accent2 45 2 5" xfId="2391" xr:uid="{00000000-0005-0000-0000-00002F090000}"/>
    <cellStyle name="20% - Accent2 45 2 5 2" xfId="2392" xr:uid="{00000000-0005-0000-0000-000030090000}"/>
    <cellStyle name="20% - Accent2 45 2 6" xfId="2393" xr:uid="{00000000-0005-0000-0000-000031090000}"/>
    <cellStyle name="20% - Accent2 45 3" xfId="2394" xr:uid="{00000000-0005-0000-0000-000032090000}"/>
    <cellStyle name="20% - Accent2 45 3 2" xfId="2395" xr:uid="{00000000-0005-0000-0000-000033090000}"/>
    <cellStyle name="20% - Accent2 45 4" xfId="2396" xr:uid="{00000000-0005-0000-0000-000034090000}"/>
    <cellStyle name="20% - Accent2 45 4 2" xfId="2397" xr:uid="{00000000-0005-0000-0000-000035090000}"/>
    <cellStyle name="20% - Accent2 45 5" xfId="2398" xr:uid="{00000000-0005-0000-0000-000036090000}"/>
    <cellStyle name="20% - Accent2 45 5 2" xfId="2399" xr:uid="{00000000-0005-0000-0000-000037090000}"/>
    <cellStyle name="20% - Accent2 45 6" xfId="2400" xr:uid="{00000000-0005-0000-0000-000038090000}"/>
    <cellStyle name="20% - Accent2 45 6 2" xfId="2401" xr:uid="{00000000-0005-0000-0000-000039090000}"/>
    <cellStyle name="20% - Accent2 45 7" xfId="2402" xr:uid="{00000000-0005-0000-0000-00003A090000}"/>
    <cellStyle name="20% - Accent2 45 8" xfId="2403" xr:uid="{00000000-0005-0000-0000-00003B090000}"/>
    <cellStyle name="20% - Accent2 46" xfId="2404" xr:uid="{00000000-0005-0000-0000-00003C090000}"/>
    <cellStyle name="20% - Accent2 46 2" xfId="2405" xr:uid="{00000000-0005-0000-0000-00003D090000}"/>
    <cellStyle name="20% - Accent2 46 2 2" xfId="2406" xr:uid="{00000000-0005-0000-0000-00003E090000}"/>
    <cellStyle name="20% - Accent2 46 2 2 2" xfId="2407" xr:uid="{00000000-0005-0000-0000-00003F090000}"/>
    <cellStyle name="20% - Accent2 46 2 3" xfId="2408" xr:uid="{00000000-0005-0000-0000-000040090000}"/>
    <cellStyle name="20% - Accent2 46 2 3 2" xfId="2409" xr:uid="{00000000-0005-0000-0000-000041090000}"/>
    <cellStyle name="20% - Accent2 46 2 4" xfId="2410" xr:uid="{00000000-0005-0000-0000-000042090000}"/>
    <cellStyle name="20% - Accent2 46 2 4 2" xfId="2411" xr:uid="{00000000-0005-0000-0000-000043090000}"/>
    <cellStyle name="20% - Accent2 46 2 5" xfId="2412" xr:uid="{00000000-0005-0000-0000-000044090000}"/>
    <cellStyle name="20% - Accent2 46 2 5 2" xfId="2413" xr:uid="{00000000-0005-0000-0000-000045090000}"/>
    <cellStyle name="20% - Accent2 46 2 6" xfId="2414" xr:uid="{00000000-0005-0000-0000-000046090000}"/>
    <cellStyle name="20% - Accent2 46 3" xfId="2415" xr:uid="{00000000-0005-0000-0000-000047090000}"/>
    <cellStyle name="20% - Accent2 46 3 2" xfId="2416" xr:uid="{00000000-0005-0000-0000-000048090000}"/>
    <cellStyle name="20% - Accent2 46 4" xfId="2417" xr:uid="{00000000-0005-0000-0000-000049090000}"/>
    <cellStyle name="20% - Accent2 46 4 2" xfId="2418" xr:uid="{00000000-0005-0000-0000-00004A090000}"/>
    <cellStyle name="20% - Accent2 46 5" xfId="2419" xr:uid="{00000000-0005-0000-0000-00004B090000}"/>
    <cellStyle name="20% - Accent2 46 5 2" xfId="2420" xr:uid="{00000000-0005-0000-0000-00004C090000}"/>
    <cellStyle name="20% - Accent2 46 6" xfId="2421" xr:uid="{00000000-0005-0000-0000-00004D090000}"/>
    <cellStyle name="20% - Accent2 46 6 2" xfId="2422" xr:uid="{00000000-0005-0000-0000-00004E090000}"/>
    <cellStyle name="20% - Accent2 46 7" xfId="2423" xr:uid="{00000000-0005-0000-0000-00004F090000}"/>
    <cellStyle name="20% - Accent2 46 8" xfId="2424" xr:uid="{00000000-0005-0000-0000-000050090000}"/>
    <cellStyle name="20% - Accent2 47" xfId="2425" xr:uid="{00000000-0005-0000-0000-000051090000}"/>
    <cellStyle name="20% - Accent2 47 2" xfId="2426" xr:uid="{00000000-0005-0000-0000-000052090000}"/>
    <cellStyle name="20% - Accent2 47 2 2" xfId="2427" xr:uid="{00000000-0005-0000-0000-000053090000}"/>
    <cellStyle name="20% - Accent2 47 2 2 2" xfId="2428" xr:uid="{00000000-0005-0000-0000-000054090000}"/>
    <cellStyle name="20% - Accent2 47 2 3" xfId="2429" xr:uid="{00000000-0005-0000-0000-000055090000}"/>
    <cellStyle name="20% - Accent2 47 2 3 2" xfId="2430" xr:uid="{00000000-0005-0000-0000-000056090000}"/>
    <cellStyle name="20% - Accent2 47 2 4" xfId="2431" xr:uid="{00000000-0005-0000-0000-000057090000}"/>
    <cellStyle name="20% - Accent2 47 2 4 2" xfId="2432" xr:uid="{00000000-0005-0000-0000-000058090000}"/>
    <cellStyle name="20% - Accent2 47 2 5" xfId="2433" xr:uid="{00000000-0005-0000-0000-000059090000}"/>
    <cellStyle name="20% - Accent2 47 2 5 2" xfId="2434" xr:uid="{00000000-0005-0000-0000-00005A090000}"/>
    <cellStyle name="20% - Accent2 47 2 6" xfId="2435" xr:uid="{00000000-0005-0000-0000-00005B090000}"/>
    <cellStyle name="20% - Accent2 47 3" xfId="2436" xr:uid="{00000000-0005-0000-0000-00005C090000}"/>
    <cellStyle name="20% - Accent2 47 3 2" xfId="2437" xr:uid="{00000000-0005-0000-0000-00005D090000}"/>
    <cellStyle name="20% - Accent2 47 4" xfId="2438" xr:uid="{00000000-0005-0000-0000-00005E090000}"/>
    <cellStyle name="20% - Accent2 47 4 2" xfId="2439" xr:uid="{00000000-0005-0000-0000-00005F090000}"/>
    <cellStyle name="20% - Accent2 47 5" xfId="2440" xr:uid="{00000000-0005-0000-0000-000060090000}"/>
    <cellStyle name="20% - Accent2 47 5 2" xfId="2441" xr:uid="{00000000-0005-0000-0000-000061090000}"/>
    <cellStyle name="20% - Accent2 47 6" xfId="2442" xr:uid="{00000000-0005-0000-0000-000062090000}"/>
    <cellStyle name="20% - Accent2 47 6 2" xfId="2443" xr:uid="{00000000-0005-0000-0000-000063090000}"/>
    <cellStyle name="20% - Accent2 47 7" xfId="2444" xr:uid="{00000000-0005-0000-0000-000064090000}"/>
    <cellStyle name="20% - Accent2 47 8" xfId="2445" xr:uid="{00000000-0005-0000-0000-000065090000}"/>
    <cellStyle name="20% - Accent2 48" xfId="2446" xr:uid="{00000000-0005-0000-0000-000066090000}"/>
    <cellStyle name="20% - Accent2 48 2" xfId="2447" xr:uid="{00000000-0005-0000-0000-000067090000}"/>
    <cellStyle name="20% - Accent2 48 2 2" xfId="2448" xr:uid="{00000000-0005-0000-0000-000068090000}"/>
    <cellStyle name="20% - Accent2 48 2 2 2" xfId="2449" xr:uid="{00000000-0005-0000-0000-000069090000}"/>
    <cellStyle name="20% - Accent2 48 2 3" xfId="2450" xr:uid="{00000000-0005-0000-0000-00006A090000}"/>
    <cellStyle name="20% - Accent2 48 2 3 2" xfId="2451" xr:uid="{00000000-0005-0000-0000-00006B090000}"/>
    <cellStyle name="20% - Accent2 48 2 4" xfId="2452" xr:uid="{00000000-0005-0000-0000-00006C090000}"/>
    <cellStyle name="20% - Accent2 48 2 4 2" xfId="2453" xr:uid="{00000000-0005-0000-0000-00006D090000}"/>
    <cellStyle name="20% - Accent2 48 2 5" xfId="2454" xr:uid="{00000000-0005-0000-0000-00006E090000}"/>
    <cellStyle name="20% - Accent2 48 2 5 2" xfId="2455" xr:uid="{00000000-0005-0000-0000-00006F090000}"/>
    <cellStyle name="20% - Accent2 48 2 6" xfId="2456" xr:uid="{00000000-0005-0000-0000-000070090000}"/>
    <cellStyle name="20% - Accent2 48 3" xfId="2457" xr:uid="{00000000-0005-0000-0000-000071090000}"/>
    <cellStyle name="20% - Accent2 48 3 2" xfId="2458" xr:uid="{00000000-0005-0000-0000-000072090000}"/>
    <cellStyle name="20% - Accent2 48 4" xfId="2459" xr:uid="{00000000-0005-0000-0000-000073090000}"/>
    <cellStyle name="20% - Accent2 48 4 2" xfId="2460" xr:uid="{00000000-0005-0000-0000-000074090000}"/>
    <cellStyle name="20% - Accent2 48 5" xfId="2461" xr:uid="{00000000-0005-0000-0000-000075090000}"/>
    <cellStyle name="20% - Accent2 48 5 2" xfId="2462" xr:uid="{00000000-0005-0000-0000-000076090000}"/>
    <cellStyle name="20% - Accent2 48 6" xfId="2463" xr:uid="{00000000-0005-0000-0000-000077090000}"/>
    <cellStyle name="20% - Accent2 48 6 2" xfId="2464" xr:uid="{00000000-0005-0000-0000-000078090000}"/>
    <cellStyle name="20% - Accent2 48 7" xfId="2465" xr:uid="{00000000-0005-0000-0000-000079090000}"/>
    <cellStyle name="20% - Accent2 48 8" xfId="2466" xr:uid="{00000000-0005-0000-0000-00007A090000}"/>
    <cellStyle name="20% - Accent2 49" xfId="2467" xr:uid="{00000000-0005-0000-0000-00007B090000}"/>
    <cellStyle name="20% - Accent2 49 2" xfId="2468" xr:uid="{00000000-0005-0000-0000-00007C090000}"/>
    <cellStyle name="20% - Accent2 49 2 2" xfId="2469" xr:uid="{00000000-0005-0000-0000-00007D090000}"/>
    <cellStyle name="20% - Accent2 49 2 2 2" xfId="2470" xr:uid="{00000000-0005-0000-0000-00007E090000}"/>
    <cellStyle name="20% - Accent2 49 2 3" xfId="2471" xr:uid="{00000000-0005-0000-0000-00007F090000}"/>
    <cellStyle name="20% - Accent2 49 2 3 2" xfId="2472" xr:uid="{00000000-0005-0000-0000-000080090000}"/>
    <cellStyle name="20% - Accent2 49 2 4" xfId="2473" xr:uid="{00000000-0005-0000-0000-000081090000}"/>
    <cellStyle name="20% - Accent2 49 2 4 2" xfId="2474" xr:uid="{00000000-0005-0000-0000-000082090000}"/>
    <cellStyle name="20% - Accent2 49 2 5" xfId="2475" xr:uid="{00000000-0005-0000-0000-000083090000}"/>
    <cellStyle name="20% - Accent2 49 2 5 2" xfId="2476" xr:uid="{00000000-0005-0000-0000-000084090000}"/>
    <cellStyle name="20% - Accent2 49 2 6" xfId="2477" xr:uid="{00000000-0005-0000-0000-000085090000}"/>
    <cellStyle name="20% - Accent2 49 3" xfId="2478" xr:uid="{00000000-0005-0000-0000-000086090000}"/>
    <cellStyle name="20% - Accent2 49 3 2" xfId="2479" xr:uid="{00000000-0005-0000-0000-000087090000}"/>
    <cellStyle name="20% - Accent2 49 4" xfId="2480" xr:uid="{00000000-0005-0000-0000-000088090000}"/>
    <cellStyle name="20% - Accent2 49 4 2" xfId="2481" xr:uid="{00000000-0005-0000-0000-000089090000}"/>
    <cellStyle name="20% - Accent2 49 5" xfId="2482" xr:uid="{00000000-0005-0000-0000-00008A090000}"/>
    <cellStyle name="20% - Accent2 49 5 2" xfId="2483" xr:uid="{00000000-0005-0000-0000-00008B090000}"/>
    <cellStyle name="20% - Accent2 49 6" xfId="2484" xr:uid="{00000000-0005-0000-0000-00008C090000}"/>
    <cellStyle name="20% - Accent2 49 6 2" xfId="2485" xr:uid="{00000000-0005-0000-0000-00008D090000}"/>
    <cellStyle name="20% - Accent2 49 7" xfId="2486" xr:uid="{00000000-0005-0000-0000-00008E090000}"/>
    <cellStyle name="20% - Accent2 49 8" xfId="2487" xr:uid="{00000000-0005-0000-0000-00008F090000}"/>
    <cellStyle name="20% - Accent2 5" xfId="2488" xr:uid="{00000000-0005-0000-0000-000090090000}"/>
    <cellStyle name="20% - Accent2 5 10" xfId="2489" xr:uid="{00000000-0005-0000-0000-000091090000}"/>
    <cellStyle name="20% - Accent2 5 11" xfId="2490" xr:uid="{00000000-0005-0000-0000-000092090000}"/>
    <cellStyle name="20% - Accent2 5 2" xfId="2491" xr:uid="{00000000-0005-0000-0000-000093090000}"/>
    <cellStyle name="20% - Accent2 5 2 2" xfId="2492" xr:uid="{00000000-0005-0000-0000-000094090000}"/>
    <cellStyle name="20% - Accent2 5 2 2 2" xfId="2493" xr:uid="{00000000-0005-0000-0000-000095090000}"/>
    <cellStyle name="20% - Accent2 5 2 3" xfId="2494" xr:uid="{00000000-0005-0000-0000-000096090000}"/>
    <cellStyle name="20% - Accent2 5 2 3 2" xfId="2495" xr:uid="{00000000-0005-0000-0000-000097090000}"/>
    <cellStyle name="20% - Accent2 5 2 4" xfId="2496" xr:uid="{00000000-0005-0000-0000-000098090000}"/>
    <cellStyle name="20% - Accent2 5 2 4 2" xfId="2497" xr:uid="{00000000-0005-0000-0000-000099090000}"/>
    <cellStyle name="20% - Accent2 5 2 5" xfId="2498" xr:uid="{00000000-0005-0000-0000-00009A090000}"/>
    <cellStyle name="20% - Accent2 5 2 5 2" xfId="2499" xr:uid="{00000000-0005-0000-0000-00009B090000}"/>
    <cellStyle name="20% - Accent2 5 2 6" xfId="2500" xr:uid="{00000000-0005-0000-0000-00009C090000}"/>
    <cellStyle name="20% - Accent2 5 2 7" xfId="2501" xr:uid="{00000000-0005-0000-0000-00009D090000}"/>
    <cellStyle name="20% - Accent2 5 2 8" xfId="2502" xr:uid="{00000000-0005-0000-0000-00009E090000}"/>
    <cellStyle name="20% - Accent2 5 2 9" xfId="2503" xr:uid="{00000000-0005-0000-0000-00009F090000}"/>
    <cellStyle name="20% - Accent2 5 3" xfId="2504" xr:uid="{00000000-0005-0000-0000-0000A0090000}"/>
    <cellStyle name="20% - Accent2 5 3 2" xfId="2505" xr:uid="{00000000-0005-0000-0000-0000A1090000}"/>
    <cellStyle name="20% - Accent2 5 4" xfId="2506" xr:uid="{00000000-0005-0000-0000-0000A2090000}"/>
    <cellStyle name="20% - Accent2 5 4 2" xfId="2507" xr:uid="{00000000-0005-0000-0000-0000A3090000}"/>
    <cellStyle name="20% - Accent2 5 5" xfId="2508" xr:uid="{00000000-0005-0000-0000-0000A4090000}"/>
    <cellStyle name="20% - Accent2 5 5 2" xfId="2509" xr:uid="{00000000-0005-0000-0000-0000A5090000}"/>
    <cellStyle name="20% - Accent2 5 6" xfId="2510" xr:uid="{00000000-0005-0000-0000-0000A6090000}"/>
    <cellStyle name="20% - Accent2 5 6 2" xfId="2511" xr:uid="{00000000-0005-0000-0000-0000A7090000}"/>
    <cellStyle name="20% - Accent2 5 7" xfId="2512" xr:uid="{00000000-0005-0000-0000-0000A8090000}"/>
    <cellStyle name="20% - Accent2 5 8" xfId="2513" xr:uid="{00000000-0005-0000-0000-0000A9090000}"/>
    <cellStyle name="20% - Accent2 5 9" xfId="2514" xr:uid="{00000000-0005-0000-0000-0000AA090000}"/>
    <cellStyle name="20% - Accent2 50" xfId="2515" xr:uid="{00000000-0005-0000-0000-0000AB090000}"/>
    <cellStyle name="20% - Accent2 50 2" xfId="2516" xr:uid="{00000000-0005-0000-0000-0000AC090000}"/>
    <cellStyle name="20% - Accent2 50 2 2" xfId="2517" xr:uid="{00000000-0005-0000-0000-0000AD090000}"/>
    <cellStyle name="20% - Accent2 50 2 2 2" xfId="2518" xr:uid="{00000000-0005-0000-0000-0000AE090000}"/>
    <cellStyle name="20% - Accent2 50 2 3" xfId="2519" xr:uid="{00000000-0005-0000-0000-0000AF090000}"/>
    <cellStyle name="20% - Accent2 50 2 3 2" xfId="2520" xr:uid="{00000000-0005-0000-0000-0000B0090000}"/>
    <cellStyle name="20% - Accent2 50 2 4" xfId="2521" xr:uid="{00000000-0005-0000-0000-0000B1090000}"/>
    <cellStyle name="20% - Accent2 50 2 4 2" xfId="2522" xr:uid="{00000000-0005-0000-0000-0000B2090000}"/>
    <cellStyle name="20% - Accent2 50 2 5" xfId="2523" xr:uid="{00000000-0005-0000-0000-0000B3090000}"/>
    <cellStyle name="20% - Accent2 50 2 5 2" xfId="2524" xr:uid="{00000000-0005-0000-0000-0000B4090000}"/>
    <cellStyle name="20% - Accent2 50 2 6" xfId="2525" xr:uid="{00000000-0005-0000-0000-0000B5090000}"/>
    <cellStyle name="20% - Accent2 50 3" xfId="2526" xr:uid="{00000000-0005-0000-0000-0000B6090000}"/>
    <cellStyle name="20% - Accent2 50 3 2" xfId="2527" xr:uid="{00000000-0005-0000-0000-0000B7090000}"/>
    <cellStyle name="20% - Accent2 50 4" xfId="2528" xr:uid="{00000000-0005-0000-0000-0000B8090000}"/>
    <cellStyle name="20% - Accent2 50 4 2" xfId="2529" xr:uid="{00000000-0005-0000-0000-0000B9090000}"/>
    <cellStyle name="20% - Accent2 50 5" xfId="2530" xr:uid="{00000000-0005-0000-0000-0000BA090000}"/>
    <cellStyle name="20% - Accent2 50 5 2" xfId="2531" xr:uid="{00000000-0005-0000-0000-0000BB090000}"/>
    <cellStyle name="20% - Accent2 50 6" xfId="2532" xr:uid="{00000000-0005-0000-0000-0000BC090000}"/>
    <cellStyle name="20% - Accent2 50 6 2" xfId="2533" xr:uid="{00000000-0005-0000-0000-0000BD090000}"/>
    <cellStyle name="20% - Accent2 50 7" xfId="2534" xr:uid="{00000000-0005-0000-0000-0000BE090000}"/>
    <cellStyle name="20% - Accent2 50 8" xfId="2535" xr:uid="{00000000-0005-0000-0000-0000BF090000}"/>
    <cellStyle name="20% - Accent2 51" xfId="2536" xr:uid="{00000000-0005-0000-0000-0000C0090000}"/>
    <cellStyle name="20% - Accent2 51 2" xfId="2537" xr:uid="{00000000-0005-0000-0000-0000C1090000}"/>
    <cellStyle name="20% - Accent2 51 2 2" xfId="2538" xr:uid="{00000000-0005-0000-0000-0000C2090000}"/>
    <cellStyle name="20% - Accent2 51 2 2 2" xfId="2539" xr:uid="{00000000-0005-0000-0000-0000C3090000}"/>
    <cellStyle name="20% - Accent2 51 2 3" xfId="2540" xr:uid="{00000000-0005-0000-0000-0000C4090000}"/>
    <cellStyle name="20% - Accent2 51 2 3 2" xfId="2541" xr:uid="{00000000-0005-0000-0000-0000C5090000}"/>
    <cellStyle name="20% - Accent2 51 2 4" xfId="2542" xr:uid="{00000000-0005-0000-0000-0000C6090000}"/>
    <cellStyle name="20% - Accent2 51 2 4 2" xfId="2543" xr:uid="{00000000-0005-0000-0000-0000C7090000}"/>
    <cellStyle name="20% - Accent2 51 2 5" xfId="2544" xr:uid="{00000000-0005-0000-0000-0000C8090000}"/>
    <cellStyle name="20% - Accent2 51 2 5 2" xfId="2545" xr:uid="{00000000-0005-0000-0000-0000C9090000}"/>
    <cellStyle name="20% - Accent2 51 2 6" xfId="2546" xr:uid="{00000000-0005-0000-0000-0000CA090000}"/>
    <cellStyle name="20% - Accent2 51 3" xfId="2547" xr:uid="{00000000-0005-0000-0000-0000CB090000}"/>
    <cellStyle name="20% - Accent2 51 3 2" xfId="2548" xr:uid="{00000000-0005-0000-0000-0000CC090000}"/>
    <cellStyle name="20% - Accent2 51 4" xfId="2549" xr:uid="{00000000-0005-0000-0000-0000CD090000}"/>
    <cellStyle name="20% - Accent2 51 4 2" xfId="2550" xr:uid="{00000000-0005-0000-0000-0000CE090000}"/>
    <cellStyle name="20% - Accent2 51 5" xfId="2551" xr:uid="{00000000-0005-0000-0000-0000CF090000}"/>
    <cellStyle name="20% - Accent2 51 5 2" xfId="2552" xr:uid="{00000000-0005-0000-0000-0000D0090000}"/>
    <cellStyle name="20% - Accent2 51 6" xfId="2553" xr:uid="{00000000-0005-0000-0000-0000D1090000}"/>
    <cellStyle name="20% - Accent2 51 6 2" xfId="2554" xr:uid="{00000000-0005-0000-0000-0000D2090000}"/>
    <cellStyle name="20% - Accent2 51 7" xfId="2555" xr:uid="{00000000-0005-0000-0000-0000D3090000}"/>
    <cellStyle name="20% - Accent2 51 8" xfId="2556" xr:uid="{00000000-0005-0000-0000-0000D4090000}"/>
    <cellStyle name="20% - Accent2 52" xfId="2557" xr:uid="{00000000-0005-0000-0000-0000D5090000}"/>
    <cellStyle name="20% - Accent2 52 2" xfId="2558" xr:uid="{00000000-0005-0000-0000-0000D6090000}"/>
    <cellStyle name="20% - Accent2 52 2 2" xfId="2559" xr:uid="{00000000-0005-0000-0000-0000D7090000}"/>
    <cellStyle name="20% - Accent2 52 2 2 2" xfId="2560" xr:uid="{00000000-0005-0000-0000-0000D8090000}"/>
    <cellStyle name="20% - Accent2 52 2 3" xfId="2561" xr:uid="{00000000-0005-0000-0000-0000D9090000}"/>
    <cellStyle name="20% - Accent2 52 2 3 2" xfId="2562" xr:uid="{00000000-0005-0000-0000-0000DA090000}"/>
    <cellStyle name="20% - Accent2 52 2 4" xfId="2563" xr:uid="{00000000-0005-0000-0000-0000DB090000}"/>
    <cellStyle name="20% - Accent2 52 2 4 2" xfId="2564" xr:uid="{00000000-0005-0000-0000-0000DC090000}"/>
    <cellStyle name="20% - Accent2 52 2 5" xfId="2565" xr:uid="{00000000-0005-0000-0000-0000DD090000}"/>
    <cellStyle name="20% - Accent2 52 2 5 2" xfId="2566" xr:uid="{00000000-0005-0000-0000-0000DE090000}"/>
    <cellStyle name="20% - Accent2 52 2 6" xfId="2567" xr:uid="{00000000-0005-0000-0000-0000DF090000}"/>
    <cellStyle name="20% - Accent2 52 3" xfId="2568" xr:uid="{00000000-0005-0000-0000-0000E0090000}"/>
    <cellStyle name="20% - Accent2 52 3 2" xfId="2569" xr:uid="{00000000-0005-0000-0000-0000E1090000}"/>
    <cellStyle name="20% - Accent2 52 4" xfId="2570" xr:uid="{00000000-0005-0000-0000-0000E2090000}"/>
    <cellStyle name="20% - Accent2 52 4 2" xfId="2571" xr:uid="{00000000-0005-0000-0000-0000E3090000}"/>
    <cellStyle name="20% - Accent2 52 5" xfId="2572" xr:uid="{00000000-0005-0000-0000-0000E4090000}"/>
    <cellStyle name="20% - Accent2 52 5 2" xfId="2573" xr:uid="{00000000-0005-0000-0000-0000E5090000}"/>
    <cellStyle name="20% - Accent2 52 6" xfId="2574" xr:uid="{00000000-0005-0000-0000-0000E6090000}"/>
    <cellStyle name="20% - Accent2 52 6 2" xfId="2575" xr:uid="{00000000-0005-0000-0000-0000E7090000}"/>
    <cellStyle name="20% - Accent2 52 7" xfId="2576" xr:uid="{00000000-0005-0000-0000-0000E8090000}"/>
    <cellStyle name="20% - Accent2 52 8" xfId="2577" xr:uid="{00000000-0005-0000-0000-0000E9090000}"/>
    <cellStyle name="20% - Accent2 53" xfId="2578" xr:uid="{00000000-0005-0000-0000-0000EA090000}"/>
    <cellStyle name="20% - Accent2 53 2" xfId="2579" xr:uid="{00000000-0005-0000-0000-0000EB090000}"/>
    <cellStyle name="20% - Accent2 53 2 2" xfId="2580" xr:uid="{00000000-0005-0000-0000-0000EC090000}"/>
    <cellStyle name="20% - Accent2 53 2 2 2" xfId="2581" xr:uid="{00000000-0005-0000-0000-0000ED090000}"/>
    <cellStyle name="20% - Accent2 53 2 3" xfId="2582" xr:uid="{00000000-0005-0000-0000-0000EE090000}"/>
    <cellStyle name="20% - Accent2 53 2 3 2" xfId="2583" xr:uid="{00000000-0005-0000-0000-0000EF090000}"/>
    <cellStyle name="20% - Accent2 53 2 4" xfId="2584" xr:uid="{00000000-0005-0000-0000-0000F0090000}"/>
    <cellStyle name="20% - Accent2 53 2 4 2" xfId="2585" xr:uid="{00000000-0005-0000-0000-0000F1090000}"/>
    <cellStyle name="20% - Accent2 53 2 5" xfId="2586" xr:uid="{00000000-0005-0000-0000-0000F2090000}"/>
    <cellStyle name="20% - Accent2 53 2 5 2" xfId="2587" xr:uid="{00000000-0005-0000-0000-0000F3090000}"/>
    <cellStyle name="20% - Accent2 53 2 6" xfId="2588" xr:uid="{00000000-0005-0000-0000-0000F4090000}"/>
    <cellStyle name="20% - Accent2 53 3" xfId="2589" xr:uid="{00000000-0005-0000-0000-0000F5090000}"/>
    <cellStyle name="20% - Accent2 53 3 2" xfId="2590" xr:uid="{00000000-0005-0000-0000-0000F6090000}"/>
    <cellStyle name="20% - Accent2 53 4" xfId="2591" xr:uid="{00000000-0005-0000-0000-0000F7090000}"/>
    <cellStyle name="20% - Accent2 53 4 2" xfId="2592" xr:uid="{00000000-0005-0000-0000-0000F8090000}"/>
    <cellStyle name="20% - Accent2 53 5" xfId="2593" xr:uid="{00000000-0005-0000-0000-0000F9090000}"/>
    <cellStyle name="20% - Accent2 53 5 2" xfId="2594" xr:uid="{00000000-0005-0000-0000-0000FA090000}"/>
    <cellStyle name="20% - Accent2 53 6" xfId="2595" xr:uid="{00000000-0005-0000-0000-0000FB090000}"/>
    <cellStyle name="20% - Accent2 53 6 2" xfId="2596" xr:uid="{00000000-0005-0000-0000-0000FC090000}"/>
    <cellStyle name="20% - Accent2 53 7" xfId="2597" xr:uid="{00000000-0005-0000-0000-0000FD090000}"/>
    <cellStyle name="20% - Accent2 53 8" xfId="2598" xr:uid="{00000000-0005-0000-0000-0000FE090000}"/>
    <cellStyle name="20% - Accent2 54" xfId="2599" xr:uid="{00000000-0005-0000-0000-0000FF090000}"/>
    <cellStyle name="20% - Accent2 54 2" xfId="2600" xr:uid="{00000000-0005-0000-0000-0000000A0000}"/>
    <cellStyle name="20% - Accent2 54 2 2" xfId="2601" xr:uid="{00000000-0005-0000-0000-0000010A0000}"/>
    <cellStyle name="20% - Accent2 54 2 2 2" xfId="2602" xr:uid="{00000000-0005-0000-0000-0000020A0000}"/>
    <cellStyle name="20% - Accent2 54 2 3" xfId="2603" xr:uid="{00000000-0005-0000-0000-0000030A0000}"/>
    <cellStyle name="20% - Accent2 54 2 3 2" xfId="2604" xr:uid="{00000000-0005-0000-0000-0000040A0000}"/>
    <cellStyle name="20% - Accent2 54 2 4" xfId="2605" xr:uid="{00000000-0005-0000-0000-0000050A0000}"/>
    <cellStyle name="20% - Accent2 54 2 4 2" xfId="2606" xr:uid="{00000000-0005-0000-0000-0000060A0000}"/>
    <cellStyle name="20% - Accent2 54 2 5" xfId="2607" xr:uid="{00000000-0005-0000-0000-0000070A0000}"/>
    <cellStyle name="20% - Accent2 54 2 5 2" xfId="2608" xr:uid="{00000000-0005-0000-0000-0000080A0000}"/>
    <cellStyle name="20% - Accent2 54 2 6" xfId="2609" xr:uid="{00000000-0005-0000-0000-0000090A0000}"/>
    <cellStyle name="20% - Accent2 54 3" xfId="2610" xr:uid="{00000000-0005-0000-0000-00000A0A0000}"/>
    <cellStyle name="20% - Accent2 54 3 2" xfId="2611" xr:uid="{00000000-0005-0000-0000-00000B0A0000}"/>
    <cellStyle name="20% - Accent2 54 4" xfId="2612" xr:uid="{00000000-0005-0000-0000-00000C0A0000}"/>
    <cellStyle name="20% - Accent2 54 4 2" xfId="2613" xr:uid="{00000000-0005-0000-0000-00000D0A0000}"/>
    <cellStyle name="20% - Accent2 54 5" xfId="2614" xr:uid="{00000000-0005-0000-0000-00000E0A0000}"/>
    <cellStyle name="20% - Accent2 54 5 2" xfId="2615" xr:uid="{00000000-0005-0000-0000-00000F0A0000}"/>
    <cellStyle name="20% - Accent2 54 6" xfId="2616" xr:uid="{00000000-0005-0000-0000-0000100A0000}"/>
    <cellStyle name="20% - Accent2 54 6 2" xfId="2617" xr:uid="{00000000-0005-0000-0000-0000110A0000}"/>
    <cellStyle name="20% - Accent2 54 7" xfId="2618" xr:uid="{00000000-0005-0000-0000-0000120A0000}"/>
    <cellStyle name="20% - Accent2 54 8" xfId="2619" xr:uid="{00000000-0005-0000-0000-0000130A0000}"/>
    <cellStyle name="20% - Accent2 55" xfId="2620" xr:uid="{00000000-0005-0000-0000-0000140A0000}"/>
    <cellStyle name="20% - Accent2 55 2" xfId="2621" xr:uid="{00000000-0005-0000-0000-0000150A0000}"/>
    <cellStyle name="20% - Accent2 55 2 2" xfId="2622" xr:uid="{00000000-0005-0000-0000-0000160A0000}"/>
    <cellStyle name="20% - Accent2 55 2 2 2" xfId="2623" xr:uid="{00000000-0005-0000-0000-0000170A0000}"/>
    <cellStyle name="20% - Accent2 55 2 3" xfId="2624" xr:uid="{00000000-0005-0000-0000-0000180A0000}"/>
    <cellStyle name="20% - Accent2 55 2 3 2" xfId="2625" xr:uid="{00000000-0005-0000-0000-0000190A0000}"/>
    <cellStyle name="20% - Accent2 55 2 4" xfId="2626" xr:uid="{00000000-0005-0000-0000-00001A0A0000}"/>
    <cellStyle name="20% - Accent2 55 2 4 2" xfId="2627" xr:uid="{00000000-0005-0000-0000-00001B0A0000}"/>
    <cellStyle name="20% - Accent2 55 2 5" xfId="2628" xr:uid="{00000000-0005-0000-0000-00001C0A0000}"/>
    <cellStyle name="20% - Accent2 55 2 5 2" xfId="2629" xr:uid="{00000000-0005-0000-0000-00001D0A0000}"/>
    <cellStyle name="20% - Accent2 55 2 6" xfId="2630" xr:uid="{00000000-0005-0000-0000-00001E0A0000}"/>
    <cellStyle name="20% - Accent2 55 3" xfId="2631" xr:uid="{00000000-0005-0000-0000-00001F0A0000}"/>
    <cellStyle name="20% - Accent2 55 3 2" xfId="2632" xr:uid="{00000000-0005-0000-0000-0000200A0000}"/>
    <cellStyle name="20% - Accent2 55 4" xfId="2633" xr:uid="{00000000-0005-0000-0000-0000210A0000}"/>
    <cellStyle name="20% - Accent2 55 4 2" xfId="2634" xr:uid="{00000000-0005-0000-0000-0000220A0000}"/>
    <cellStyle name="20% - Accent2 55 5" xfId="2635" xr:uid="{00000000-0005-0000-0000-0000230A0000}"/>
    <cellStyle name="20% - Accent2 55 5 2" xfId="2636" xr:uid="{00000000-0005-0000-0000-0000240A0000}"/>
    <cellStyle name="20% - Accent2 55 6" xfId="2637" xr:uid="{00000000-0005-0000-0000-0000250A0000}"/>
    <cellStyle name="20% - Accent2 55 6 2" xfId="2638" xr:uid="{00000000-0005-0000-0000-0000260A0000}"/>
    <cellStyle name="20% - Accent2 55 7" xfId="2639" xr:uid="{00000000-0005-0000-0000-0000270A0000}"/>
    <cellStyle name="20% - Accent2 55 8" xfId="2640" xr:uid="{00000000-0005-0000-0000-0000280A0000}"/>
    <cellStyle name="20% - Accent2 56" xfId="2641" xr:uid="{00000000-0005-0000-0000-0000290A0000}"/>
    <cellStyle name="20% - Accent2 56 2" xfId="2642" xr:uid="{00000000-0005-0000-0000-00002A0A0000}"/>
    <cellStyle name="20% - Accent2 56 2 2" xfId="2643" xr:uid="{00000000-0005-0000-0000-00002B0A0000}"/>
    <cellStyle name="20% - Accent2 56 2 2 2" xfId="2644" xr:uid="{00000000-0005-0000-0000-00002C0A0000}"/>
    <cellStyle name="20% - Accent2 56 2 3" xfId="2645" xr:uid="{00000000-0005-0000-0000-00002D0A0000}"/>
    <cellStyle name="20% - Accent2 56 2 3 2" xfId="2646" xr:uid="{00000000-0005-0000-0000-00002E0A0000}"/>
    <cellStyle name="20% - Accent2 56 2 4" xfId="2647" xr:uid="{00000000-0005-0000-0000-00002F0A0000}"/>
    <cellStyle name="20% - Accent2 56 2 4 2" xfId="2648" xr:uid="{00000000-0005-0000-0000-0000300A0000}"/>
    <cellStyle name="20% - Accent2 56 2 5" xfId="2649" xr:uid="{00000000-0005-0000-0000-0000310A0000}"/>
    <cellStyle name="20% - Accent2 56 2 5 2" xfId="2650" xr:uid="{00000000-0005-0000-0000-0000320A0000}"/>
    <cellStyle name="20% - Accent2 56 2 6" xfId="2651" xr:uid="{00000000-0005-0000-0000-0000330A0000}"/>
    <cellStyle name="20% - Accent2 56 3" xfId="2652" xr:uid="{00000000-0005-0000-0000-0000340A0000}"/>
    <cellStyle name="20% - Accent2 56 3 2" xfId="2653" xr:uid="{00000000-0005-0000-0000-0000350A0000}"/>
    <cellStyle name="20% - Accent2 56 4" xfId="2654" xr:uid="{00000000-0005-0000-0000-0000360A0000}"/>
    <cellStyle name="20% - Accent2 56 4 2" xfId="2655" xr:uid="{00000000-0005-0000-0000-0000370A0000}"/>
    <cellStyle name="20% - Accent2 56 5" xfId="2656" xr:uid="{00000000-0005-0000-0000-0000380A0000}"/>
    <cellStyle name="20% - Accent2 56 5 2" xfId="2657" xr:uid="{00000000-0005-0000-0000-0000390A0000}"/>
    <cellStyle name="20% - Accent2 56 6" xfId="2658" xr:uid="{00000000-0005-0000-0000-00003A0A0000}"/>
    <cellStyle name="20% - Accent2 56 6 2" xfId="2659" xr:uid="{00000000-0005-0000-0000-00003B0A0000}"/>
    <cellStyle name="20% - Accent2 56 7" xfId="2660" xr:uid="{00000000-0005-0000-0000-00003C0A0000}"/>
    <cellStyle name="20% - Accent2 56 8" xfId="2661" xr:uid="{00000000-0005-0000-0000-00003D0A0000}"/>
    <cellStyle name="20% - Accent2 57" xfId="2662" xr:uid="{00000000-0005-0000-0000-00003E0A0000}"/>
    <cellStyle name="20% - Accent2 57 2" xfId="2663" xr:uid="{00000000-0005-0000-0000-00003F0A0000}"/>
    <cellStyle name="20% - Accent2 57 2 2" xfId="2664" xr:uid="{00000000-0005-0000-0000-0000400A0000}"/>
    <cellStyle name="20% - Accent2 57 2 2 2" xfId="2665" xr:uid="{00000000-0005-0000-0000-0000410A0000}"/>
    <cellStyle name="20% - Accent2 57 2 3" xfId="2666" xr:uid="{00000000-0005-0000-0000-0000420A0000}"/>
    <cellStyle name="20% - Accent2 57 2 3 2" xfId="2667" xr:uid="{00000000-0005-0000-0000-0000430A0000}"/>
    <cellStyle name="20% - Accent2 57 2 4" xfId="2668" xr:uid="{00000000-0005-0000-0000-0000440A0000}"/>
    <cellStyle name="20% - Accent2 57 2 4 2" xfId="2669" xr:uid="{00000000-0005-0000-0000-0000450A0000}"/>
    <cellStyle name="20% - Accent2 57 2 5" xfId="2670" xr:uid="{00000000-0005-0000-0000-0000460A0000}"/>
    <cellStyle name="20% - Accent2 57 2 5 2" xfId="2671" xr:uid="{00000000-0005-0000-0000-0000470A0000}"/>
    <cellStyle name="20% - Accent2 57 2 6" xfId="2672" xr:uid="{00000000-0005-0000-0000-0000480A0000}"/>
    <cellStyle name="20% - Accent2 57 3" xfId="2673" xr:uid="{00000000-0005-0000-0000-0000490A0000}"/>
    <cellStyle name="20% - Accent2 57 3 2" xfId="2674" xr:uid="{00000000-0005-0000-0000-00004A0A0000}"/>
    <cellStyle name="20% - Accent2 57 4" xfId="2675" xr:uid="{00000000-0005-0000-0000-00004B0A0000}"/>
    <cellStyle name="20% - Accent2 57 4 2" xfId="2676" xr:uid="{00000000-0005-0000-0000-00004C0A0000}"/>
    <cellStyle name="20% - Accent2 57 5" xfId="2677" xr:uid="{00000000-0005-0000-0000-00004D0A0000}"/>
    <cellStyle name="20% - Accent2 57 5 2" xfId="2678" xr:uid="{00000000-0005-0000-0000-00004E0A0000}"/>
    <cellStyle name="20% - Accent2 57 6" xfId="2679" xr:uid="{00000000-0005-0000-0000-00004F0A0000}"/>
    <cellStyle name="20% - Accent2 57 6 2" xfId="2680" xr:uid="{00000000-0005-0000-0000-0000500A0000}"/>
    <cellStyle name="20% - Accent2 57 7" xfId="2681" xr:uid="{00000000-0005-0000-0000-0000510A0000}"/>
    <cellStyle name="20% - Accent2 57 8" xfId="2682" xr:uid="{00000000-0005-0000-0000-0000520A0000}"/>
    <cellStyle name="20% - Accent2 58" xfId="2683" xr:uid="{00000000-0005-0000-0000-0000530A0000}"/>
    <cellStyle name="20% - Accent2 58 2" xfId="2684" xr:uid="{00000000-0005-0000-0000-0000540A0000}"/>
    <cellStyle name="20% - Accent2 58 2 2" xfId="2685" xr:uid="{00000000-0005-0000-0000-0000550A0000}"/>
    <cellStyle name="20% - Accent2 58 2 2 2" xfId="2686" xr:uid="{00000000-0005-0000-0000-0000560A0000}"/>
    <cellStyle name="20% - Accent2 58 2 3" xfId="2687" xr:uid="{00000000-0005-0000-0000-0000570A0000}"/>
    <cellStyle name="20% - Accent2 58 2 3 2" xfId="2688" xr:uid="{00000000-0005-0000-0000-0000580A0000}"/>
    <cellStyle name="20% - Accent2 58 2 4" xfId="2689" xr:uid="{00000000-0005-0000-0000-0000590A0000}"/>
    <cellStyle name="20% - Accent2 58 2 4 2" xfId="2690" xr:uid="{00000000-0005-0000-0000-00005A0A0000}"/>
    <cellStyle name="20% - Accent2 58 2 5" xfId="2691" xr:uid="{00000000-0005-0000-0000-00005B0A0000}"/>
    <cellStyle name="20% - Accent2 58 2 5 2" xfId="2692" xr:uid="{00000000-0005-0000-0000-00005C0A0000}"/>
    <cellStyle name="20% - Accent2 58 2 6" xfId="2693" xr:uid="{00000000-0005-0000-0000-00005D0A0000}"/>
    <cellStyle name="20% - Accent2 58 3" xfId="2694" xr:uid="{00000000-0005-0000-0000-00005E0A0000}"/>
    <cellStyle name="20% - Accent2 58 3 2" xfId="2695" xr:uid="{00000000-0005-0000-0000-00005F0A0000}"/>
    <cellStyle name="20% - Accent2 58 4" xfId="2696" xr:uid="{00000000-0005-0000-0000-0000600A0000}"/>
    <cellStyle name="20% - Accent2 58 4 2" xfId="2697" xr:uid="{00000000-0005-0000-0000-0000610A0000}"/>
    <cellStyle name="20% - Accent2 58 5" xfId="2698" xr:uid="{00000000-0005-0000-0000-0000620A0000}"/>
    <cellStyle name="20% - Accent2 58 5 2" xfId="2699" xr:uid="{00000000-0005-0000-0000-0000630A0000}"/>
    <cellStyle name="20% - Accent2 58 6" xfId="2700" xr:uid="{00000000-0005-0000-0000-0000640A0000}"/>
    <cellStyle name="20% - Accent2 58 6 2" xfId="2701" xr:uid="{00000000-0005-0000-0000-0000650A0000}"/>
    <cellStyle name="20% - Accent2 58 7" xfId="2702" xr:uid="{00000000-0005-0000-0000-0000660A0000}"/>
    <cellStyle name="20% - Accent2 58 8" xfId="2703" xr:uid="{00000000-0005-0000-0000-0000670A0000}"/>
    <cellStyle name="20% - Accent2 59" xfId="2704" xr:uid="{00000000-0005-0000-0000-0000680A0000}"/>
    <cellStyle name="20% - Accent2 59 2" xfId="2705" xr:uid="{00000000-0005-0000-0000-0000690A0000}"/>
    <cellStyle name="20% - Accent2 59 2 2" xfId="2706" xr:uid="{00000000-0005-0000-0000-00006A0A0000}"/>
    <cellStyle name="20% - Accent2 59 2 2 2" xfId="2707" xr:uid="{00000000-0005-0000-0000-00006B0A0000}"/>
    <cellStyle name="20% - Accent2 59 2 3" xfId="2708" xr:uid="{00000000-0005-0000-0000-00006C0A0000}"/>
    <cellStyle name="20% - Accent2 59 2 3 2" xfId="2709" xr:uid="{00000000-0005-0000-0000-00006D0A0000}"/>
    <cellStyle name="20% - Accent2 59 2 4" xfId="2710" xr:uid="{00000000-0005-0000-0000-00006E0A0000}"/>
    <cellStyle name="20% - Accent2 59 2 4 2" xfId="2711" xr:uid="{00000000-0005-0000-0000-00006F0A0000}"/>
    <cellStyle name="20% - Accent2 59 2 5" xfId="2712" xr:uid="{00000000-0005-0000-0000-0000700A0000}"/>
    <cellStyle name="20% - Accent2 59 2 5 2" xfId="2713" xr:uid="{00000000-0005-0000-0000-0000710A0000}"/>
    <cellStyle name="20% - Accent2 59 2 6" xfId="2714" xr:uid="{00000000-0005-0000-0000-0000720A0000}"/>
    <cellStyle name="20% - Accent2 59 3" xfId="2715" xr:uid="{00000000-0005-0000-0000-0000730A0000}"/>
    <cellStyle name="20% - Accent2 59 3 2" xfId="2716" xr:uid="{00000000-0005-0000-0000-0000740A0000}"/>
    <cellStyle name="20% - Accent2 59 4" xfId="2717" xr:uid="{00000000-0005-0000-0000-0000750A0000}"/>
    <cellStyle name="20% - Accent2 59 4 2" xfId="2718" xr:uid="{00000000-0005-0000-0000-0000760A0000}"/>
    <cellStyle name="20% - Accent2 59 5" xfId="2719" xr:uid="{00000000-0005-0000-0000-0000770A0000}"/>
    <cellStyle name="20% - Accent2 59 5 2" xfId="2720" xr:uid="{00000000-0005-0000-0000-0000780A0000}"/>
    <cellStyle name="20% - Accent2 59 6" xfId="2721" xr:uid="{00000000-0005-0000-0000-0000790A0000}"/>
    <cellStyle name="20% - Accent2 59 6 2" xfId="2722" xr:uid="{00000000-0005-0000-0000-00007A0A0000}"/>
    <cellStyle name="20% - Accent2 59 7" xfId="2723" xr:uid="{00000000-0005-0000-0000-00007B0A0000}"/>
    <cellStyle name="20% - Accent2 59 8" xfId="2724" xr:uid="{00000000-0005-0000-0000-00007C0A0000}"/>
    <cellStyle name="20% - Accent2 6" xfId="2725" xr:uid="{00000000-0005-0000-0000-00007D0A0000}"/>
    <cellStyle name="20% - Accent2 6 10" xfId="2726" xr:uid="{00000000-0005-0000-0000-00007E0A0000}"/>
    <cellStyle name="20% - Accent2 6 11" xfId="2727" xr:uid="{00000000-0005-0000-0000-00007F0A0000}"/>
    <cellStyle name="20% - Accent2 6 2" xfId="2728" xr:uid="{00000000-0005-0000-0000-0000800A0000}"/>
    <cellStyle name="20% - Accent2 6 2 2" xfId="2729" xr:uid="{00000000-0005-0000-0000-0000810A0000}"/>
    <cellStyle name="20% - Accent2 6 2 2 2" xfId="2730" xr:uid="{00000000-0005-0000-0000-0000820A0000}"/>
    <cellStyle name="20% - Accent2 6 2 3" xfId="2731" xr:uid="{00000000-0005-0000-0000-0000830A0000}"/>
    <cellStyle name="20% - Accent2 6 2 3 2" xfId="2732" xr:uid="{00000000-0005-0000-0000-0000840A0000}"/>
    <cellStyle name="20% - Accent2 6 2 4" xfId="2733" xr:uid="{00000000-0005-0000-0000-0000850A0000}"/>
    <cellStyle name="20% - Accent2 6 2 4 2" xfId="2734" xr:uid="{00000000-0005-0000-0000-0000860A0000}"/>
    <cellStyle name="20% - Accent2 6 2 5" xfId="2735" xr:uid="{00000000-0005-0000-0000-0000870A0000}"/>
    <cellStyle name="20% - Accent2 6 2 5 2" xfId="2736" xr:uid="{00000000-0005-0000-0000-0000880A0000}"/>
    <cellStyle name="20% - Accent2 6 2 6" xfId="2737" xr:uid="{00000000-0005-0000-0000-0000890A0000}"/>
    <cellStyle name="20% - Accent2 6 2 7" xfId="2738" xr:uid="{00000000-0005-0000-0000-00008A0A0000}"/>
    <cellStyle name="20% - Accent2 6 2 8" xfId="2739" xr:uid="{00000000-0005-0000-0000-00008B0A0000}"/>
    <cellStyle name="20% - Accent2 6 2 9" xfId="2740" xr:uid="{00000000-0005-0000-0000-00008C0A0000}"/>
    <cellStyle name="20% - Accent2 6 3" xfId="2741" xr:uid="{00000000-0005-0000-0000-00008D0A0000}"/>
    <cellStyle name="20% - Accent2 6 3 2" xfId="2742" xr:uid="{00000000-0005-0000-0000-00008E0A0000}"/>
    <cellStyle name="20% - Accent2 6 4" xfId="2743" xr:uid="{00000000-0005-0000-0000-00008F0A0000}"/>
    <cellStyle name="20% - Accent2 6 4 2" xfId="2744" xr:uid="{00000000-0005-0000-0000-0000900A0000}"/>
    <cellStyle name="20% - Accent2 6 5" xfId="2745" xr:uid="{00000000-0005-0000-0000-0000910A0000}"/>
    <cellStyle name="20% - Accent2 6 5 2" xfId="2746" xr:uid="{00000000-0005-0000-0000-0000920A0000}"/>
    <cellStyle name="20% - Accent2 6 6" xfId="2747" xr:uid="{00000000-0005-0000-0000-0000930A0000}"/>
    <cellStyle name="20% - Accent2 6 6 2" xfId="2748" xr:uid="{00000000-0005-0000-0000-0000940A0000}"/>
    <cellStyle name="20% - Accent2 6 7" xfId="2749" xr:uid="{00000000-0005-0000-0000-0000950A0000}"/>
    <cellStyle name="20% - Accent2 6 8" xfId="2750" xr:uid="{00000000-0005-0000-0000-0000960A0000}"/>
    <cellStyle name="20% - Accent2 6 9" xfId="2751" xr:uid="{00000000-0005-0000-0000-0000970A0000}"/>
    <cellStyle name="20% - Accent2 60" xfId="2752" xr:uid="{00000000-0005-0000-0000-0000980A0000}"/>
    <cellStyle name="20% - Accent2 60 2" xfId="2753" xr:uid="{00000000-0005-0000-0000-0000990A0000}"/>
    <cellStyle name="20% - Accent2 60 2 2" xfId="2754" xr:uid="{00000000-0005-0000-0000-00009A0A0000}"/>
    <cellStyle name="20% - Accent2 60 2 2 2" xfId="2755" xr:uid="{00000000-0005-0000-0000-00009B0A0000}"/>
    <cellStyle name="20% - Accent2 60 2 3" xfId="2756" xr:uid="{00000000-0005-0000-0000-00009C0A0000}"/>
    <cellStyle name="20% - Accent2 60 2 3 2" xfId="2757" xr:uid="{00000000-0005-0000-0000-00009D0A0000}"/>
    <cellStyle name="20% - Accent2 60 2 4" xfId="2758" xr:uid="{00000000-0005-0000-0000-00009E0A0000}"/>
    <cellStyle name="20% - Accent2 60 2 4 2" xfId="2759" xr:uid="{00000000-0005-0000-0000-00009F0A0000}"/>
    <cellStyle name="20% - Accent2 60 2 5" xfId="2760" xr:uid="{00000000-0005-0000-0000-0000A00A0000}"/>
    <cellStyle name="20% - Accent2 60 2 5 2" xfId="2761" xr:uid="{00000000-0005-0000-0000-0000A10A0000}"/>
    <cellStyle name="20% - Accent2 60 2 6" xfId="2762" xr:uid="{00000000-0005-0000-0000-0000A20A0000}"/>
    <cellStyle name="20% - Accent2 60 3" xfId="2763" xr:uid="{00000000-0005-0000-0000-0000A30A0000}"/>
    <cellStyle name="20% - Accent2 60 3 2" xfId="2764" xr:uid="{00000000-0005-0000-0000-0000A40A0000}"/>
    <cellStyle name="20% - Accent2 60 4" xfId="2765" xr:uid="{00000000-0005-0000-0000-0000A50A0000}"/>
    <cellStyle name="20% - Accent2 60 4 2" xfId="2766" xr:uid="{00000000-0005-0000-0000-0000A60A0000}"/>
    <cellStyle name="20% - Accent2 60 5" xfId="2767" xr:uid="{00000000-0005-0000-0000-0000A70A0000}"/>
    <cellStyle name="20% - Accent2 60 5 2" xfId="2768" xr:uid="{00000000-0005-0000-0000-0000A80A0000}"/>
    <cellStyle name="20% - Accent2 60 6" xfId="2769" xr:uid="{00000000-0005-0000-0000-0000A90A0000}"/>
    <cellStyle name="20% - Accent2 60 6 2" xfId="2770" xr:uid="{00000000-0005-0000-0000-0000AA0A0000}"/>
    <cellStyle name="20% - Accent2 60 7" xfId="2771" xr:uid="{00000000-0005-0000-0000-0000AB0A0000}"/>
    <cellStyle name="20% - Accent2 60 8" xfId="2772" xr:uid="{00000000-0005-0000-0000-0000AC0A0000}"/>
    <cellStyle name="20% - Accent2 61" xfId="2773" xr:uid="{00000000-0005-0000-0000-0000AD0A0000}"/>
    <cellStyle name="20% - Accent2 61 2" xfId="2774" xr:uid="{00000000-0005-0000-0000-0000AE0A0000}"/>
    <cellStyle name="20% - Accent2 61 2 2" xfId="2775" xr:uid="{00000000-0005-0000-0000-0000AF0A0000}"/>
    <cellStyle name="20% - Accent2 61 2 2 2" xfId="2776" xr:uid="{00000000-0005-0000-0000-0000B00A0000}"/>
    <cellStyle name="20% - Accent2 61 2 3" xfId="2777" xr:uid="{00000000-0005-0000-0000-0000B10A0000}"/>
    <cellStyle name="20% - Accent2 61 2 3 2" xfId="2778" xr:uid="{00000000-0005-0000-0000-0000B20A0000}"/>
    <cellStyle name="20% - Accent2 61 2 4" xfId="2779" xr:uid="{00000000-0005-0000-0000-0000B30A0000}"/>
    <cellStyle name="20% - Accent2 61 2 4 2" xfId="2780" xr:uid="{00000000-0005-0000-0000-0000B40A0000}"/>
    <cellStyle name="20% - Accent2 61 2 5" xfId="2781" xr:uid="{00000000-0005-0000-0000-0000B50A0000}"/>
    <cellStyle name="20% - Accent2 61 2 5 2" xfId="2782" xr:uid="{00000000-0005-0000-0000-0000B60A0000}"/>
    <cellStyle name="20% - Accent2 61 2 6" xfId="2783" xr:uid="{00000000-0005-0000-0000-0000B70A0000}"/>
    <cellStyle name="20% - Accent2 61 3" xfId="2784" xr:uid="{00000000-0005-0000-0000-0000B80A0000}"/>
    <cellStyle name="20% - Accent2 61 3 2" xfId="2785" xr:uid="{00000000-0005-0000-0000-0000B90A0000}"/>
    <cellStyle name="20% - Accent2 61 4" xfId="2786" xr:uid="{00000000-0005-0000-0000-0000BA0A0000}"/>
    <cellStyle name="20% - Accent2 61 4 2" xfId="2787" xr:uid="{00000000-0005-0000-0000-0000BB0A0000}"/>
    <cellStyle name="20% - Accent2 61 5" xfId="2788" xr:uid="{00000000-0005-0000-0000-0000BC0A0000}"/>
    <cellStyle name="20% - Accent2 61 5 2" xfId="2789" xr:uid="{00000000-0005-0000-0000-0000BD0A0000}"/>
    <cellStyle name="20% - Accent2 61 6" xfId="2790" xr:uid="{00000000-0005-0000-0000-0000BE0A0000}"/>
    <cellStyle name="20% - Accent2 61 6 2" xfId="2791" xr:uid="{00000000-0005-0000-0000-0000BF0A0000}"/>
    <cellStyle name="20% - Accent2 61 7" xfId="2792" xr:uid="{00000000-0005-0000-0000-0000C00A0000}"/>
    <cellStyle name="20% - Accent2 61 8" xfId="2793" xr:uid="{00000000-0005-0000-0000-0000C10A0000}"/>
    <cellStyle name="20% - Accent2 62" xfId="2794" xr:uid="{00000000-0005-0000-0000-0000C20A0000}"/>
    <cellStyle name="20% - Accent2 62 2" xfId="2795" xr:uid="{00000000-0005-0000-0000-0000C30A0000}"/>
    <cellStyle name="20% - Accent2 62 2 2" xfId="2796" xr:uid="{00000000-0005-0000-0000-0000C40A0000}"/>
    <cellStyle name="20% - Accent2 62 2 2 2" xfId="2797" xr:uid="{00000000-0005-0000-0000-0000C50A0000}"/>
    <cellStyle name="20% - Accent2 62 2 3" xfId="2798" xr:uid="{00000000-0005-0000-0000-0000C60A0000}"/>
    <cellStyle name="20% - Accent2 62 2 3 2" xfId="2799" xr:uid="{00000000-0005-0000-0000-0000C70A0000}"/>
    <cellStyle name="20% - Accent2 62 2 4" xfId="2800" xr:uid="{00000000-0005-0000-0000-0000C80A0000}"/>
    <cellStyle name="20% - Accent2 62 2 4 2" xfId="2801" xr:uid="{00000000-0005-0000-0000-0000C90A0000}"/>
    <cellStyle name="20% - Accent2 62 2 5" xfId="2802" xr:uid="{00000000-0005-0000-0000-0000CA0A0000}"/>
    <cellStyle name="20% - Accent2 62 2 5 2" xfId="2803" xr:uid="{00000000-0005-0000-0000-0000CB0A0000}"/>
    <cellStyle name="20% - Accent2 62 2 6" xfId="2804" xr:uid="{00000000-0005-0000-0000-0000CC0A0000}"/>
    <cellStyle name="20% - Accent2 62 3" xfId="2805" xr:uid="{00000000-0005-0000-0000-0000CD0A0000}"/>
    <cellStyle name="20% - Accent2 62 3 2" xfId="2806" xr:uid="{00000000-0005-0000-0000-0000CE0A0000}"/>
    <cellStyle name="20% - Accent2 62 4" xfId="2807" xr:uid="{00000000-0005-0000-0000-0000CF0A0000}"/>
    <cellStyle name="20% - Accent2 62 4 2" xfId="2808" xr:uid="{00000000-0005-0000-0000-0000D00A0000}"/>
    <cellStyle name="20% - Accent2 62 5" xfId="2809" xr:uid="{00000000-0005-0000-0000-0000D10A0000}"/>
    <cellStyle name="20% - Accent2 62 5 2" xfId="2810" xr:uid="{00000000-0005-0000-0000-0000D20A0000}"/>
    <cellStyle name="20% - Accent2 62 6" xfId="2811" xr:uid="{00000000-0005-0000-0000-0000D30A0000}"/>
    <cellStyle name="20% - Accent2 62 6 2" xfId="2812" xr:uid="{00000000-0005-0000-0000-0000D40A0000}"/>
    <cellStyle name="20% - Accent2 62 7" xfId="2813" xr:uid="{00000000-0005-0000-0000-0000D50A0000}"/>
    <cellStyle name="20% - Accent2 62 8" xfId="2814" xr:uid="{00000000-0005-0000-0000-0000D60A0000}"/>
    <cellStyle name="20% - Accent2 63" xfId="2815" xr:uid="{00000000-0005-0000-0000-0000D70A0000}"/>
    <cellStyle name="20% - Accent2 63 2" xfId="2816" xr:uid="{00000000-0005-0000-0000-0000D80A0000}"/>
    <cellStyle name="20% - Accent2 63 2 2" xfId="2817" xr:uid="{00000000-0005-0000-0000-0000D90A0000}"/>
    <cellStyle name="20% - Accent2 63 2 2 2" xfId="2818" xr:uid="{00000000-0005-0000-0000-0000DA0A0000}"/>
    <cellStyle name="20% - Accent2 63 2 3" xfId="2819" xr:uid="{00000000-0005-0000-0000-0000DB0A0000}"/>
    <cellStyle name="20% - Accent2 63 2 3 2" xfId="2820" xr:uid="{00000000-0005-0000-0000-0000DC0A0000}"/>
    <cellStyle name="20% - Accent2 63 2 4" xfId="2821" xr:uid="{00000000-0005-0000-0000-0000DD0A0000}"/>
    <cellStyle name="20% - Accent2 63 2 4 2" xfId="2822" xr:uid="{00000000-0005-0000-0000-0000DE0A0000}"/>
    <cellStyle name="20% - Accent2 63 2 5" xfId="2823" xr:uid="{00000000-0005-0000-0000-0000DF0A0000}"/>
    <cellStyle name="20% - Accent2 63 2 5 2" xfId="2824" xr:uid="{00000000-0005-0000-0000-0000E00A0000}"/>
    <cellStyle name="20% - Accent2 63 2 6" xfId="2825" xr:uid="{00000000-0005-0000-0000-0000E10A0000}"/>
    <cellStyle name="20% - Accent2 63 3" xfId="2826" xr:uid="{00000000-0005-0000-0000-0000E20A0000}"/>
    <cellStyle name="20% - Accent2 63 3 2" xfId="2827" xr:uid="{00000000-0005-0000-0000-0000E30A0000}"/>
    <cellStyle name="20% - Accent2 63 4" xfId="2828" xr:uid="{00000000-0005-0000-0000-0000E40A0000}"/>
    <cellStyle name="20% - Accent2 63 4 2" xfId="2829" xr:uid="{00000000-0005-0000-0000-0000E50A0000}"/>
    <cellStyle name="20% - Accent2 63 5" xfId="2830" xr:uid="{00000000-0005-0000-0000-0000E60A0000}"/>
    <cellStyle name="20% - Accent2 63 5 2" xfId="2831" xr:uid="{00000000-0005-0000-0000-0000E70A0000}"/>
    <cellStyle name="20% - Accent2 63 6" xfId="2832" xr:uid="{00000000-0005-0000-0000-0000E80A0000}"/>
    <cellStyle name="20% - Accent2 63 6 2" xfId="2833" xr:uid="{00000000-0005-0000-0000-0000E90A0000}"/>
    <cellStyle name="20% - Accent2 63 7" xfId="2834" xr:uid="{00000000-0005-0000-0000-0000EA0A0000}"/>
    <cellStyle name="20% - Accent2 63 8" xfId="2835" xr:uid="{00000000-0005-0000-0000-0000EB0A0000}"/>
    <cellStyle name="20% - Accent2 64" xfId="2836" xr:uid="{00000000-0005-0000-0000-0000EC0A0000}"/>
    <cellStyle name="20% - Accent2 64 2" xfId="2837" xr:uid="{00000000-0005-0000-0000-0000ED0A0000}"/>
    <cellStyle name="20% - Accent2 64 2 2" xfId="2838" xr:uid="{00000000-0005-0000-0000-0000EE0A0000}"/>
    <cellStyle name="20% - Accent2 64 2 2 2" xfId="2839" xr:uid="{00000000-0005-0000-0000-0000EF0A0000}"/>
    <cellStyle name="20% - Accent2 64 2 3" xfId="2840" xr:uid="{00000000-0005-0000-0000-0000F00A0000}"/>
    <cellStyle name="20% - Accent2 64 2 3 2" xfId="2841" xr:uid="{00000000-0005-0000-0000-0000F10A0000}"/>
    <cellStyle name="20% - Accent2 64 2 4" xfId="2842" xr:uid="{00000000-0005-0000-0000-0000F20A0000}"/>
    <cellStyle name="20% - Accent2 64 2 4 2" xfId="2843" xr:uid="{00000000-0005-0000-0000-0000F30A0000}"/>
    <cellStyle name="20% - Accent2 64 2 5" xfId="2844" xr:uid="{00000000-0005-0000-0000-0000F40A0000}"/>
    <cellStyle name="20% - Accent2 64 2 5 2" xfId="2845" xr:uid="{00000000-0005-0000-0000-0000F50A0000}"/>
    <cellStyle name="20% - Accent2 64 2 6" xfId="2846" xr:uid="{00000000-0005-0000-0000-0000F60A0000}"/>
    <cellStyle name="20% - Accent2 64 3" xfId="2847" xr:uid="{00000000-0005-0000-0000-0000F70A0000}"/>
    <cellStyle name="20% - Accent2 64 3 2" xfId="2848" xr:uid="{00000000-0005-0000-0000-0000F80A0000}"/>
    <cellStyle name="20% - Accent2 64 4" xfId="2849" xr:uid="{00000000-0005-0000-0000-0000F90A0000}"/>
    <cellStyle name="20% - Accent2 64 4 2" xfId="2850" xr:uid="{00000000-0005-0000-0000-0000FA0A0000}"/>
    <cellStyle name="20% - Accent2 64 5" xfId="2851" xr:uid="{00000000-0005-0000-0000-0000FB0A0000}"/>
    <cellStyle name="20% - Accent2 64 5 2" xfId="2852" xr:uid="{00000000-0005-0000-0000-0000FC0A0000}"/>
    <cellStyle name="20% - Accent2 64 6" xfId="2853" xr:uid="{00000000-0005-0000-0000-0000FD0A0000}"/>
    <cellStyle name="20% - Accent2 64 6 2" xfId="2854" xr:uid="{00000000-0005-0000-0000-0000FE0A0000}"/>
    <cellStyle name="20% - Accent2 64 7" xfId="2855" xr:uid="{00000000-0005-0000-0000-0000FF0A0000}"/>
    <cellStyle name="20% - Accent2 64 8" xfId="2856" xr:uid="{00000000-0005-0000-0000-0000000B0000}"/>
    <cellStyle name="20% - Accent2 65" xfId="2857" xr:uid="{00000000-0005-0000-0000-0000010B0000}"/>
    <cellStyle name="20% - Accent2 65 2" xfId="2858" xr:uid="{00000000-0005-0000-0000-0000020B0000}"/>
    <cellStyle name="20% - Accent2 65 2 2" xfId="2859" xr:uid="{00000000-0005-0000-0000-0000030B0000}"/>
    <cellStyle name="20% - Accent2 65 2 2 2" xfId="2860" xr:uid="{00000000-0005-0000-0000-0000040B0000}"/>
    <cellStyle name="20% - Accent2 65 2 3" xfId="2861" xr:uid="{00000000-0005-0000-0000-0000050B0000}"/>
    <cellStyle name="20% - Accent2 65 2 3 2" xfId="2862" xr:uid="{00000000-0005-0000-0000-0000060B0000}"/>
    <cellStyle name="20% - Accent2 65 2 4" xfId="2863" xr:uid="{00000000-0005-0000-0000-0000070B0000}"/>
    <cellStyle name="20% - Accent2 65 2 4 2" xfId="2864" xr:uid="{00000000-0005-0000-0000-0000080B0000}"/>
    <cellStyle name="20% - Accent2 65 2 5" xfId="2865" xr:uid="{00000000-0005-0000-0000-0000090B0000}"/>
    <cellStyle name="20% - Accent2 65 2 5 2" xfId="2866" xr:uid="{00000000-0005-0000-0000-00000A0B0000}"/>
    <cellStyle name="20% - Accent2 65 2 6" xfId="2867" xr:uid="{00000000-0005-0000-0000-00000B0B0000}"/>
    <cellStyle name="20% - Accent2 65 3" xfId="2868" xr:uid="{00000000-0005-0000-0000-00000C0B0000}"/>
    <cellStyle name="20% - Accent2 65 3 2" xfId="2869" xr:uid="{00000000-0005-0000-0000-00000D0B0000}"/>
    <cellStyle name="20% - Accent2 65 4" xfId="2870" xr:uid="{00000000-0005-0000-0000-00000E0B0000}"/>
    <cellStyle name="20% - Accent2 65 4 2" xfId="2871" xr:uid="{00000000-0005-0000-0000-00000F0B0000}"/>
    <cellStyle name="20% - Accent2 65 5" xfId="2872" xr:uid="{00000000-0005-0000-0000-0000100B0000}"/>
    <cellStyle name="20% - Accent2 65 5 2" xfId="2873" xr:uid="{00000000-0005-0000-0000-0000110B0000}"/>
    <cellStyle name="20% - Accent2 65 6" xfId="2874" xr:uid="{00000000-0005-0000-0000-0000120B0000}"/>
    <cellStyle name="20% - Accent2 65 6 2" xfId="2875" xr:uid="{00000000-0005-0000-0000-0000130B0000}"/>
    <cellStyle name="20% - Accent2 65 7" xfId="2876" xr:uid="{00000000-0005-0000-0000-0000140B0000}"/>
    <cellStyle name="20% - Accent2 65 8" xfId="2877" xr:uid="{00000000-0005-0000-0000-0000150B0000}"/>
    <cellStyle name="20% - Accent2 66" xfId="2878" xr:uid="{00000000-0005-0000-0000-0000160B0000}"/>
    <cellStyle name="20% - Accent2 66 2" xfId="2879" xr:uid="{00000000-0005-0000-0000-0000170B0000}"/>
    <cellStyle name="20% - Accent2 66 2 2" xfId="2880" xr:uid="{00000000-0005-0000-0000-0000180B0000}"/>
    <cellStyle name="20% - Accent2 66 2 2 2" xfId="2881" xr:uid="{00000000-0005-0000-0000-0000190B0000}"/>
    <cellStyle name="20% - Accent2 66 2 3" xfId="2882" xr:uid="{00000000-0005-0000-0000-00001A0B0000}"/>
    <cellStyle name="20% - Accent2 66 2 3 2" xfId="2883" xr:uid="{00000000-0005-0000-0000-00001B0B0000}"/>
    <cellStyle name="20% - Accent2 66 2 4" xfId="2884" xr:uid="{00000000-0005-0000-0000-00001C0B0000}"/>
    <cellStyle name="20% - Accent2 66 2 4 2" xfId="2885" xr:uid="{00000000-0005-0000-0000-00001D0B0000}"/>
    <cellStyle name="20% - Accent2 66 2 5" xfId="2886" xr:uid="{00000000-0005-0000-0000-00001E0B0000}"/>
    <cellStyle name="20% - Accent2 66 2 5 2" xfId="2887" xr:uid="{00000000-0005-0000-0000-00001F0B0000}"/>
    <cellStyle name="20% - Accent2 66 2 6" xfId="2888" xr:uid="{00000000-0005-0000-0000-0000200B0000}"/>
    <cellStyle name="20% - Accent2 66 3" xfId="2889" xr:uid="{00000000-0005-0000-0000-0000210B0000}"/>
    <cellStyle name="20% - Accent2 66 3 2" xfId="2890" xr:uid="{00000000-0005-0000-0000-0000220B0000}"/>
    <cellStyle name="20% - Accent2 66 4" xfId="2891" xr:uid="{00000000-0005-0000-0000-0000230B0000}"/>
    <cellStyle name="20% - Accent2 66 4 2" xfId="2892" xr:uid="{00000000-0005-0000-0000-0000240B0000}"/>
    <cellStyle name="20% - Accent2 66 5" xfId="2893" xr:uid="{00000000-0005-0000-0000-0000250B0000}"/>
    <cellStyle name="20% - Accent2 66 5 2" xfId="2894" xr:uid="{00000000-0005-0000-0000-0000260B0000}"/>
    <cellStyle name="20% - Accent2 66 6" xfId="2895" xr:uid="{00000000-0005-0000-0000-0000270B0000}"/>
    <cellStyle name="20% - Accent2 66 6 2" xfId="2896" xr:uid="{00000000-0005-0000-0000-0000280B0000}"/>
    <cellStyle name="20% - Accent2 66 7" xfId="2897" xr:uid="{00000000-0005-0000-0000-0000290B0000}"/>
    <cellStyle name="20% - Accent2 66 8" xfId="2898" xr:uid="{00000000-0005-0000-0000-00002A0B0000}"/>
    <cellStyle name="20% - Accent2 67" xfId="2899" xr:uid="{00000000-0005-0000-0000-00002B0B0000}"/>
    <cellStyle name="20% - Accent2 67 2" xfId="2900" xr:uid="{00000000-0005-0000-0000-00002C0B0000}"/>
    <cellStyle name="20% - Accent2 67 2 2" xfId="2901" xr:uid="{00000000-0005-0000-0000-00002D0B0000}"/>
    <cellStyle name="20% - Accent2 67 2 2 2" xfId="2902" xr:uid="{00000000-0005-0000-0000-00002E0B0000}"/>
    <cellStyle name="20% - Accent2 67 2 3" xfId="2903" xr:uid="{00000000-0005-0000-0000-00002F0B0000}"/>
    <cellStyle name="20% - Accent2 67 2 3 2" xfId="2904" xr:uid="{00000000-0005-0000-0000-0000300B0000}"/>
    <cellStyle name="20% - Accent2 67 2 4" xfId="2905" xr:uid="{00000000-0005-0000-0000-0000310B0000}"/>
    <cellStyle name="20% - Accent2 67 2 4 2" xfId="2906" xr:uid="{00000000-0005-0000-0000-0000320B0000}"/>
    <cellStyle name="20% - Accent2 67 2 5" xfId="2907" xr:uid="{00000000-0005-0000-0000-0000330B0000}"/>
    <cellStyle name="20% - Accent2 67 2 5 2" xfId="2908" xr:uid="{00000000-0005-0000-0000-0000340B0000}"/>
    <cellStyle name="20% - Accent2 67 2 6" xfId="2909" xr:uid="{00000000-0005-0000-0000-0000350B0000}"/>
    <cellStyle name="20% - Accent2 67 3" xfId="2910" xr:uid="{00000000-0005-0000-0000-0000360B0000}"/>
    <cellStyle name="20% - Accent2 67 3 2" xfId="2911" xr:uid="{00000000-0005-0000-0000-0000370B0000}"/>
    <cellStyle name="20% - Accent2 67 4" xfId="2912" xr:uid="{00000000-0005-0000-0000-0000380B0000}"/>
    <cellStyle name="20% - Accent2 67 4 2" xfId="2913" xr:uid="{00000000-0005-0000-0000-0000390B0000}"/>
    <cellStyle name="20% - Accent2 67 5" xfId="2914" xr:uid="{00000000-0005-0000-0000-00003A0B0000}"/>
    <cellStyle name="20% - Accent2 67 5 2" xfId="2915" xr:uid="{00000000-0005-0000-0000-00003B0B0000}"/>
    <cellStyle name="20% - Accent2 67 6" xfId="2916" xr:uid="{00000000-0005-0000-0000-00003C0B0000}"/>
    <cellStyle name="20% - Accent2 67 6 2" xfId="2917" xr:uid="{00000000-0005-0000-0000-00003D0B0000}"/>
    <cellStyle name="20% - Accent2 67 7" xfId="2918" xr:uid="{00000000-0005-0000-0000-00003E0B0000}"/>
    <cellStyle name="20% - Accent2 67 8" xfId="2919" xr:uid="{00000000-0005-0000-0000-00003F0B0000}"/>
    <cellStyle name="20% - Accent2 68" xfId="2920" xr:uid="{00000000-0005-0000-0000-0000400B0000}"/>
    <cellStyle name="20% - Accent2 68 2" xfId="2921" xr:uid="{00000000-0005-0000-0000-0000410B0000}"/>
    <cellStyle name="20% - Accent2 68 2 2" xfId="2922" xr:uid="{00000000-0005-0000-0000-0000420B0000}"/>
    <cellStyle name="20% - Accent2 68 2 2 2" xfId="2923" xr:uid="{00000000-0005-0000-0000-0000430B0000}"/>
    <cellStyle name="20% - Accent2 68 2 3" xfId="2924" xr:uid="{00000000-0005-0000-0000-0000440B0000}"/>
    <cellStyle name="20% - Accent2 68 2 3 2" xfId="2925" xr:uid="{00000000-0005-0000-0000-0000450B0000}"/>
    <cellStyle name="20% - Accent2 68 2 4" xfId="2926" xr:uid="{00000000-0005-0000-0000-0000460B0000}"/>
    <cellStyle name="20% - Accent2 68 2 4 2" xfId="2927" xr:uid="{00000000-0005-0000-0000-0000470B0000}"/>
    <cellStyle name="20% - Accent2 68 2 5" xfId="2928" xr:uid="{00000000-0005-0000-0000-0000480B0000}"/>
    <cellStyle name="20% - Accent2 68 2 5 2" xfId="2929" xr:uid="{00000000-0005-0000-0000-0000490B0000}"/>
    <cellStyle name="20% - Accent2 68 2 6" xfId="2930" xr:uid="{00000000-0005-0000-0000-00004A0B0000}"/>
    <cellStyle name="20% - Accent2 68 3" xfId="2931" xr:uid="{00000000-0005-0000-0000-00004B0B0000}"/>
    <cellStyle name="20% - Accent2 68 3 2" xfId="2932" xr:uid="{00000000-0005-0000-0000-00004C0B0000}"/>
    <cellStyle name="20% - Accent2 68 4" xfId="2933" xr:uid="{00000000-0005-0000-0000-00004D0B0000}"/>
    <cellStyle name="20% - Accent2 68 4 2" xfId="2934" xr:uid="{00000000-0005-0000-0000-00004E0B0000}"/>
    <cellStyle name="20% - Accent2 68 5" xfId="2935" xr:uid="{00000000-0005-0000-0000-00004F0B0000}"/>
    <cellStyle name="20% - Accent2 68 5 2" xfId="2936" xr:uid="{00000000-0005-0000-0000-0000500B0000}"/>
    <cellStyle name="20% - Accent2 68 6" xfId="2937" xr:uid="{00000000-0005-0000-0000-0000510B0000}"/>
    <cellStyle name="20% - Accent2 68 6 2" xfId="2938" xr:uid="{00000000-0005-0000-0000-0000520B0000}"/>
    <cellStyle name="20% - Accent2 68 7" xfId="2939" xr:uid="{00000000-0005-0000-0000-0000530B0000}"/>
    <cellStyle name="20% - Accent2 68 8" xfId="2940" xr:uid="{00000000-0005-0000-0000-0000540B0000}"/>
    <cellStyle name="20% - Accent2 69" xfId="2941" xr:uid="{00000000-0005-0000-0000-0000550B0000}"/>
    <cellStyle name="20% - Accent2 69 2" xfId="2942" xr:uid="{00000000-0005-0000-0000-0000560B0000}"/>
    <cellStyle name="20% - Accent2 69 2 2" xfId="2943" xr:uid="{00000000-0005-0000-0000-0000570B0000}"/>
    <cellStyle name="20% - Accent2 69 2 2 2" xfId="2944" xr:uid="{00000000-0005-0000-0000-0000580B0000}"/>
    <cellStyle name="20% - Accent2 69 2 3" xfId="2945" xr:uid="{00000000-0005-0000-0000-0000590B0000}"/>
    <cellStyle name="20% - Accent2 69 2 3 2" xfId="2946" xr:uid="{00000000-0005-0000-0000-00005A0B0000}"/>
    <cellStyle name="20% - Accent2 69 2 4" xfId="2947" xr:uid="{00000000-0005-0000-0000-00005B0B0000}"/>
    <cellStyle name="20% - Accent2 69 2 4 2" xfId="2948" xr:uid="{00000000-0005-0000-0000-00005C0B0000}"/>
    <cellStyle name="20% - Accent2 69 2 5" xfId="2949" xr:uid="{00000000-0005-0000-0000-00005D0B0000}"/>
    <cellStyle name="20% - Accent2 69 2 5 2" xfId="2950" xr:uid="{00000000-0005-0000-0000-00005E0B0000}"/>
    <cellStyle name="20% - Accent2 69 2 6" xfId="2951" xr:uid="{00000000-0005-0000-0000-00005F0B0000}"/>
    <cellStyle name="20% - Accent2 69 3" xfId="2952" xr:uid="{00000000-0005-0000-0000-0000600B0000}"/>
    <cellStyle name="20% - Accent2 69 3 2" xfId="2953" xr:uid="{00000000-0005-0000-0000-0000610B0000}"/>
    <cellStyle name="20% - Accent2 69 4" xfId="2954" xr:uid="{00000000-0005-0000-0000-0000620B0000}"/>
    <cellStyle name="20% - Accent2 69 4 2" xfId="2955" xr:uid="{00000000-0005-0000-0000-0000630B0000}"/>
    <cellStyle name="20% - Accent2 69 5" xfId="2956" xr:uid="{00000000-0005-0000-0000-0000640B0000}"/>
    <cellStyle name="20% - Accent2 69 5 2" xfId="2957" xr:uid="{00000000-0005-0000-0000-0000650B0000}"/>
    <cellStyle name="20% - Accent2 69 6" xfId="2958" xr:uid="{00000000-0005-0000-0000-0000660B0000}"/>
    <cellStyle name="20% - Accent2 69 6 2" xfId="2959" xr:uid="{00000000-0005-0000-0000-0000670B0000}"/>
    <cellStyle name="20% - Accent2 69 7" xfId="2960" xr:uid="{00000000-0005-0000-0000-0000680B0000}"/>
    <cellStyle name="20% - Accent2 69 8" xfId="2961" xr:uid="{00000000-0005-0000-0000-0000690B0000}"/>
    <cellStyle name="20% - Accent2 7" xfId="2962" xr:uid="{00000000-0005-0000-0000-00006A0B0000}"/>
    <cellStyle name="20% - Accent2 7 10" xfId="2963" xr:uid="{00000000-0005-0000-0000-00006B0B0000}"/>
    <cellStyle name="20% - Accent2 7 11" xfId="2964" xr:uid="{00000000-0005-0000-0000-00006C0B0000}"/>
    <cellStyle name="20% - Accent2 7 2" xfId="2965" xr:uid="{00000000-0005-0000-0000-00006D0B0000}"/>
    <cellStyle name="20% - Accent2 7 2 2" xfId="2966" xr:uid="{00000000-0005-0000-0000-00006E0B0000}"/>
    <cellStyle name="20% - Accent2 7 2 2 2" xfId="2967" xr:uid="{00000000-0005-0000-0000-00006F0B0000}"/>
    <cellStyle name="20% - Accent2 7 2 3" xfId="2968" xr:uid="{00000000-0005-0000-0000-0000700B0000}"/>
    <cellStyle name="20% - Accent2 7 2 3 2" xfId="2969" xr:uid="{00000000-0005-0000-0000-0000710B0000}"/>
    <cellStyle name="20% - Accent2 7 2 4" xfId="2970" xr:uid="{00000000-0005-0000-0000-0000720B0000}"/>
    <cellStyle name="20% - Accent2 7 2 4 2" xfId="2971" xr:uid="{00000000-0005-0000-0000-0000730B0000}"/>
    <cellStyle name="20% - Accent2 7 2 5" xfId="2972" xr:uid="{00000000-0005-0000-0000-0000740B0000}"/>
    <cellStyle name="20% - Accent2 7 2 5 2" xfId="2973" xr:uid="{00000000-0005-0000-0000-0000750B0000}"/>
    <cellStyle name="20% - Accent2 7 2 6" xfId="2974" xr:uid="{00000000-0005-0000-0000-0000760B0000}"/>
    <cellStyle name="20% - Accent2 7 2 7" xfId="2975" xr:uid="{00000000-0005-0000-0000-0000770B0000}"/>
    <cellStyle name="20% - Accent2 7 2 8" xfId="2976" xr:uid="{00000000-0005-0000-0000-0000780B0000}"/>
    <cellStyle name="20% - Accent2 7 2 9" xfId="2977" xr:uid="{00000000-0005-0000-0000-0000790B0000}"/>
    <cellStyle name="20% - Accent2 7 3" xfId="2978" xr:uid="{00000000-0005-0000-0000-00007A0B0000}"/>
    <cellStyle name="20% - Accent2 7 3 2" xfId="2979" xr:uid="{00000000-0005-0000-0000-00007B0B0000}"/>
    <cellStyle name="20% - Accent2 7 4" xfId="2980" xr:uid="{00000000-0005-0000-0000-00007C0B0000}"/>
    <cellStyle name="20% - Accent2 7 4 2" xfId="2981" xr:uid="{00000000-0005-0000-0000-00007D0B0000}"/>
    <cellStyle name="20% - Accent2 7 5" xfId="2982" xr:uid="{00000000-0005-0000-0000-00007E0B0000}"/>
    <cellStyle name="20% - Accent2 7 5 2" xfId="2983" xr:uid="{00000000-0005-0000-0000-00007F0B0000}"/>
    <cellStyle name="20% - Accent2 7 6" xfId="2984" xr:uid="{00000000-0005-0000-0000-0000800B0000}"/>
    <cellStyle name="20% - Accent2 7 6 2" xfId="2985" xr:uid="{00000000-0005-0000-0000-0000810B0000}"/>
    <cellStyle name="20% - Accent2 7 7" xfId="2986" xr:uid="{00000000-0005-0000-0000-0000820B0000}"/>
    <cellStyle name="20% - Accent2 7 8" xfId="2987" xr:uid="{00000000-0005-0000-0000-0000830B0000}"/>
    <cellStyle name="20% - Accent2 7 9" xfId="2988" xr:uid="{00000000-0005-0000-0000-0000840B0000}"/>
    <cellStyle name="20% - Accent2 70" xfId="2989" xr:uid="{00000000-0005-0000-0000-0000850B0000}"/>
    <cellStyle name="20% - Accent2 70 2" xfId="2990" xr:uid="{00000000-0005-0000-0000-0000860B0000}"/>
    <cellStyle name="20% - Accent2 70 2 2" xfId="2991" xr:uid="{00000000-0005-0000-0000-0000870B0000}"/>
    <cellStyle name="20% - Accent2 70 2 2 2" xfId="2992" xr:uid="{00000000-0005-0000-0000-0000880B0000}"/>
    <cellStyle name="20% - Accent2 70 2 3" xfId="2993" xr:uid="{00000000-0005-0000-0000-0000890B0000}"/>
    <cellStyle name="20% - Accent2 70 2 3 2" xfId="2994" xr:uid="{00000000-0005-0000-0000-00008A0B0000}"/>
    <cellStyle name="20% - Accent2 70 2 4" xfId="2995" xr:uid="{00000000-0005-0000-0000-00008B0B0000}"/>
    <cellStyle name="20% - Accent2 70 2 4 2" xfId="2996" xr:uid="{00000000-0005-0000-0000-00008C0B0000}"/>
    <cellStyle name="20% - Accent2 70 2 5" xfId="2997" xr:uid="{00000000-0005-0000-0000-00008D0B0000}"/>
    <cellStyle name="20% - Accent2 70 2 5 2" xfId="2998" xr:uid="{00000000-0005-0000-0000-00008E0B0000}"/>
    <cellStyle name="20% - Accent2 70 2 6" xfId="2999" xr:uid="{00000000-0005-0000-0000-00008F0B0000}"/>
    <cellStyle name="20% - Accent2 70 3" xfId="3000" xr:uid="{00000000-0005-0000-0000-0000900B0000}"/>
    <cellStyle name="20% - Accent2 70 3 2" xfId="3001" xr:uid="{00000000-0005-0000-0000-0000910B0000}"/>
    <cellStyle name="20% - Accent2 70 4" xfId="3002" xr:uid="{00000000-0005-0000-0000-0000920B0000}"/>
    <cellStyle name="20% - Accent2 70 4 2" xfId="3003" xr:uid="{00000000-0005-0000-0000-0000930B0000}"/>
    <cellStyle name="20% - Accent2 70 5" xfId="3004" xr:uid="{00000000-0005-0000-0000-0000940B0000}"/>
    <cellStyle name="20% - Accent2 70 5 2" xfId="3005" xr:uid="{00000000-0005-0000-0000-0000950B0000}"/>
    <cellStyle name="20% - Accent2 70 6" xfId="3006" xr:uid="{00000000-0005-0000-0000-0000960B0000}"/>
    <cellStyle name="20% - Accent2 70 6 2" xfId="3007" xr:uid="{00000000-0005-0000-0000-0000970B0000}"/>
    <cellStyle name="20% - Accent2 70 7" xfId="3008" xr:uid="{00000000-0005-0000-0000-0000980B0000}"/>
    <cellStyle name="20% - Accent2 70 8" xfId="3009" xr:uid="{00000000-0005-0000-0000-0000990B0000}"/>
    <cellStyle name="20% - Accent2 71" xfId="3010" xr:uid="{00000000-0005-0000-0000-00009A0B0000}"/>
    <cellStyle name="20% - Accent2 71 2" xfId="3011" xr:uid="{00000000-0005-0000-0000-00009B0B0000}"/>
    <cellStyle name="20% - Accent2 71 2 2" xfId="3012" xr:uid="{00000000-0005-0000-0000-00009C0B0000}"/>
    <cellStyle name="20% - Accent2 71 2 2 2" xfId="3013" xr:uid="{00000000-0005-0000-0000-00009D0B0000}"/>
    <cellStyle name="20% - Accent2 71 2 3" xfId="3014" xr:uid="{00000000-0005-0000-0000-00009E0B0000}"/>
    <cellStyle name="20% - Accent2 71 2 3 2" xfId="3015" xr:uid="{00000000-0005-0000-0000-00009F0B0000}"/>
    <cellStyle name="20% - Accent2 71 2 4" xfId="3016" xr:uid="{00000000-0005-0000-0000-0000A00B0000}"/>
    <cellStyle name="20% - Accent2 71 2 4 2" xfId="3017" xr:uid="{00000000-0005-0000-0000-0000A10B0000}"/>
    <cellStyle name="20% - Accent2 71 2 5" xfId="3018" xr:uid="{00000000-0005-0000-0000-0000A20B0000}"/>
    <cellStyle name="20% - Accent2 71 2 5 2" xfId="3019" xr:uid="{00000000-0005-0000-0000-0000A30B0000}"/>
    <cellStyle name="20% - Accent2 71 2 6" xfId="3020" xr:uid="{00000000-0005-0000-0000-0000A40B0000}"/>
    <cellStyle name="20% - Accent2 71 3" xfId="3021" xr:uid="{00000000-0005-0000-0000-0000A50B0000}"/>
    <cellStyle name="20% - Accent2 71 3 2" xfId="3022" xr:uid="{00000000-0005-0000-0000-0000A60B0000}"/>
    <cellStyle name="20% - Accent2 71 4" xfId="3023" xr:uid="{00000000-0005-0000-0000-0000A70B0000}"/>
    <cellStyle name="20% - Accent2 71 4 2" xfId="3024" xr:uid="{00000000-0005-0000-0000-0000A80B0000}"/>
    <cellStyle name="20% - Accent2 71 5" xfId="3025" xr:uid="{00000000-0005-0000-0000-0000A90B0000}"/>
    <cellStyle name="20% - Accent2 71 5 2" xfId="3026" xr:uid="{00000000-0005-0000-0000-0000AA0B0000}"/>
    <cellStyle name="20% - Accent2 71 6" xfId="3027" xr:uid="{00000000-0005-0000-0000-0000AB0B0000}"/>
    <cellStyle name="20% - Accent2 71 6 2" xfId="3028" xr:uid="{00000000-0005-0000-0000-0000AC0B0000}"/>
    <cellStyle name="20% - Accent2 71 7" xfId="3029" xr:uid="{00000000-0005-0000-0000-0000AD0B0000}"/>
    <cellStyle name="20% - Accent2 71 8" xfId="3030" xr:uid="{00000000-0005-0000-0000-0000AE0B0000}"/>
    <cellStyle name="20% - Accent2 72" xfId="3031" xr:uid="{00000000-0005-0000-0000-0000AF0B0000}"/>
    <cellStyle name="20% - Accent2 72 2" xfId="3032" xr:uid="{00000000-0005-0000-0000-0000B00B0000}"/>
    <cellStyle name="20% - Accent2 72 2 2" xfId="3033" xr:uid="{00000000-0005-0000-0000-0000B10B0000}"/>
    <cellStyle name="20% - Accent2 72 2 2 2" xfId="3034" xr:uid="{00000000-0005-0000-0000-0000B20B0000}"/>
    <cellStyle name="20% - Accent2 72 2 3" xfId="3035" xr:uid="{00000000-0005-0000-0000-0000B30B0000}"/>
    <cellStyle name="20% - Accent2 72 2 3 2" xfId="3036" xr:uid="{00000000-0005-0000-0000-0000B40B0000}"/>
    <cellStyle name="20% - Accent2 72 2 4" xfId="3037" xr:uid="{00000000-0005-0000-0000-0000B50B0000}"/>
    <cellStyle name="20% - Accent2 72 2 4 2" xfId="3038" xr:uid="{00000000-0005-0000-0000-0000B60B0000}"/>
    <cellStyle name="20% - Accent2 72 2 5" xfId="3039" xr:uid="{00000000-0005-0000-0000-0000B70B0000}"/>
    <cellStyle name="20% - Accent2 72 2 5 2" xfId="3040" xr:uid="{00000000-0005-0000-0000-0000B80B0000}"/>
    <cellStyle name="20% - Accent2 72 2 6" xfId="3041" xr:uid="{00000000-0005-0000-0000-0000B90B0000}"/>
    <cellStyle name="20% - Accent2 72 3" xfId="3042" xr:uid="{00000000-0005-0000-0000-0000BA0B0000}"/>
    <cellStyle name="20% - Accent2 72 3 2" xfId="3043" xr:uid="{00000000-0005-0000-0000-0000BB0B0000}"/>
    <cellStyle name="20% - Accent2 72 4" xfId="3044" xr:uid="{00000000-0005-0000-0000-0000BC0B0000}"/>
    <cellStyle name="20% - Accent2 72 4 2" xfId="3045" xr:uid="{00000000-0005-0000-0000-0000BD0B0000}"/>
    <cellStyle name="20% - Accent2 72 5" xfId="3046" xr:uid="{00000000-0005-0000-0000-0000BE0B0000}"/>
    <cellStyle name="20% - Accent2 72 5 2" xfId="3047" xr:uid="{00000000-0005-0000-0000-0000BF0B0000}"/>
    <cellStyle name="20% - Accent2 72 6" xfId="3048" xr:uid="{00000000-0005-0000-0000-0000C00B0000}"/>
    <cellStyle name="20% - Accent2 72 6 2" xfId="3049" xr:uid="{00000000-0005-0000-0000-0000C10B0000}"/>
    <cellStyle name="20% - Accent2 72 7" xfId="3050" xr:uid="{00000000-0005-0000-0000-0000C20B0000}"/>
    <cellStyle name="20% - Accent2 72 8" xfId="3051" xr:uid="{00000000-0005-0000-0000-0000C30B0000}"/>
    <cellStyle name="20% - Accent2 8" xfId="3052" xr:uid="{00000000-0005-0000-0000-0000C40B0000}"/>
    <cellStyle name="20% - Accent2 8 2" xfId="3053" xr:uid="{00000000-0005-0000-0000-0000C50B0000}"/>
    <cellStyle name="20% - Accent2 8 2 2" xfId="3054" xr:uid="{00000000-0005-0000-0000-0000C60B0000}"/>
    <cellStyle name="20% - Accent2 8 2 2 2" xfId="3055" xr:uid="{00000000-0005-0000-0000-0000C70B0000}"/>
    <cellStyle name="20% - Accent2 8 2 3" xfId="3056" xr:uid="{00000000-0005-0000-0000-0000C80B0000}"/>
    <cellStyle name="20% - Accent2 8 2 3 2" xfId="3057" xr:uid="{00000000-0005-0000-0000-0000C90B0000}"/>
    <cellStyle name="20% - Accent2 8 2 4" xfId="3058" xr:uid="{00000000-0005-0000-0000-0000CA0B0000}"/>
    <cellStyle name="20% - Accent2 8 2 4 2" xfId="3059" xr:uid="{00000000-0005-0000-0000-0000CB0B0000}"/>
    <cellStyle name="20% - Accent2 8 2 5" xfId="3060" xr:uid="{00000000-0005-0000-0000-0000CC0B0000}"/>
    <cellStyle name="20% - Accent2 8 2 5 2" xfId="3061" xr:uid="{00000000-0005-0000-0000-0000CD0B0000}"/>
    <cellStyle name="20% - Accent2 8 2 6" xfId="3062" xr:uid="{00000000-0005-0000-0000-0000CE0B0000}"/>
    <cellStyle name="20% - Accent2 8 3" xfId="3063" xr:uid="{00000000-0005-0000-0000-0000CF0B0000}"/>
    <cellStyle name="20% - Accent2 8 3 2" xfId="3064" xr:uid="{00000000-0005-0000-0000-0000D00B0000}"/>
    <cellStyle name="20% - Accent2 8 4" xfId="3065" xr:uid="{00000000-0005-0000-0000-0000D10B0000}"/>
    <cellStyle name="20% - Accent2 8 4 2" xfId="3066" xr:uid="{00000000-0005-0000-0000-0000D20B0000}"/>
    <cellStyle name="20% - Accent2 8 5" xfId="3067" xr:uid="{00000000-0005-0000-0000-0000D30B0000}"/>
    <cellStyle name="20% - Accent2 8 5 2" xfId="3068" xr:uid="{00000000-0005-0000-0000-0000D40B0000}"/>
    <cellStyle name="20% - Accent2 8 6" xfId="3069" xr:uid="{00000000-0005-0000-0000-0000D50B0000}"/>
    <cellStyle name="20% - Accent2 8 6 2" xfId="3070" xr:uid="{00000000-0005-0000-0000-0000D60B0000}"/>
    <cellStyle name="20% - Accent2 8 7" xfId="3071" xr:uid="{00000000-0005-0000-0000-0000D70B0000}"/>
    <cellStyle name="20% - Accent2 8 8" xfId="3072" xr:uid="{00000000-0005-0000-0000-0000D80B0000}"/>
    <cellStyle name="20% - Accent2 9" xfId="3073" xr:uid="{00000000-0005-0000-0000-0000D90B0000}"/>
    <cellStyle name="20% - Accent2 9 2" xfId="3074" xr:uid="{00000000-0005-0000-0000-0000DA0B0000}"/>
    <cellStyle name="20% - Accent2 9 2 2" xfId="3075" xr:uid="{00000000-0005-0000-0000-0000DB0B0000}"/>
    <cellStyle name="20% - Accent2 9 2 2 2" xfId="3076" xr:uid="{00000000-0005-0000-0000-0000DC0B0000}"/>
    <cellStyle name="20% - Accent2 9 2 3" xfId="3077" xr:uid="{00000000-0005-0000-0000-0000DD0B0000}"/>
    <cellStyle name="20% - Accent2 9 2 3 2" xfId="3078" xr:uid="{00000000-0005-0000-0000-0000DE0B0000}"/>
    <cellStyle name="20% - Accent2 9 2 4" xfId="3079" xr:uid="{00000000-0005-0000-0000-0000DF0B0000}"/>
    <cellStyle name="20% - Accent2 9 2 4 2" xfId="3080" xr:uid="{00000000-0005-0000-0000-0000E00B0000}"/>
    <cellStyle name="20% - Accent2 9 2 5" xfId="3081" xr:uid="{00000000-0005-0000-0000-0000E10B0000}"/>
    <cellStyle name="20% - Accent2 9 2 5 2" xfId="3082" xr:uid="{00000000-0005-0000-0000-0000E20B0000}"/>
    <cellStyle name="20% - Accent2 9 2 6" xfId="3083" xr:uid="{00000000-0005-0000-0000-0000E30B0000}"/>
    <cellStyle name="20% - Accent2 9 3" xfId="3084" xr:uid="{00000000-0005-0000-0000-0000E40B0000}"/>
    <cellStyle name="20% - Accent2 9 3 2" xfId="3085" xr:uid="{00000000-0005-0000-0000-0000E50B0000}"/>
    <cellStyle name="20% - Accent2 9 4" xfId="3086" xr:uid="{00000000-0005-0000-0000-0000E60B0000}"/>
    <cellStyle name="20% - Accent2 9 4 2" xfId="3087" xr:uid="{00000000-0005-0000-0000-0000E70B0000}"/>
    <cellStyle name="20% - Accent2 9 5" xfId="3088" xr:uid="{00000000-0005-0000-0000-0000E80B0000}"/>
    <cellStyle name="20% - Accent2 9 5 2" xfId="3089" xr:uid="{00000000-0005-0000-0000-0000E90B0000}"/>
    <cellStyle name="20% - Accent2 9 6" xfId="3090" xr:uid="{00000000-0005-0000-0000-0000EA0B0000}"/>
    <cellStyle name="20% - Accent2 9 6 2" xfId="3091" xr:uid="{00000000-0005-0000-0000-0000EB0B0000}"/>
    <cellStyle name="20% - Accent2 9 7" xfId="3092" xr:uid="{00000000-0005-0000-0000-0000EC0B0000}"/>
    <cellStyle name="20% - Accent2 9 8" xfId="3093" xr:uid="{00000000-0005-0000-0000-0000ED0B0000}"/>
    <cellStyle name="20% - Accent3 10" xfId="3094" xr:uid="{00000000-0005-0000-0000-0000EE0B0000}"/>
    <cellStyle name="20% - Accent3 10 2" xfId="3095" xr:uid="{00000000-0005-0000-0000-0000EF0B0000}"/>
    <cellStyle name="20% - Accent3 10 2 2" xfId="3096" xr:uid="{00000000-0005-0000-0000-0000F00B0000}"/>
    <cellStyle name="20% - Accent3 10 2 2 2" xfId="3097" xr:uid="{00000000-0005-0000-0000-0000F10B0000}"/>
    <cellStyle name="20% - Accent3 10 2 3" xfId="3098" xr:uid="{00000000-0005-0000-0000-0000F20B0000}"/>
    <cellStyle name="20% - Accent3 10 2 3 2" xfId="3099" xr:uid="{00000000-0005-0000-0000-0000F30B0000}"/>
    <cellStyle name="20% - Accent3 10 2 4" xfId="3100" xr:uid="{00000000-0005-0000-0000-0000F40B0000}"/>
    <cellStyle name="20% - Accent3 10 2 4 2" xfId="3101" xr:uid="{00000000-0005-0000-0000-0000F50B0000}"/>
    <cellStyle name="20% - Accent3 10 2 5" xfId="3102" xr:uid="{00000000-0005-0000-0000-0000F60B0000}"/>
    <cellStyle name="20% - Accent3 10 2 5 2" xfId="3103" xr:uid="{00000000-0005-0000-0000-0000F70B0000}"/>
    <cellStyle name="20% - Accent3 10 2 6" xfId="3104" xr:uid="{00000000-0005-0000-0000-0000F80B0000}"/>
    <cellStyle name="20% - Accent3 10 3" xfId="3105" xr:uid="{00000000-0005-0000-0000-0000F90B0000}"/>
    <cellStyle name="20% - Accent3 10 3 2" xfId="3106" xr:uid="{00000000-0005-0000-0000-0000FA0B0000}"/>
    <cellStyle name="20% - Accent3 10 4" xfId="3107" xr:uid="{00000000-0005-0000-0000-0000FB0B0000}"/>
    <cellStyle name="20% - Accent3 10 4 2" xfId="3108" xr:uid="{00000000-0005-0000-0000-0000FC0B0000}"/>
    <cellStyle name="20% - Accent3 10 5" xfId="3109" xr:uid="{00000000-0005-0000-0000-0000FD0B0000}"/>
    <cellStyle name="20% - Accent3 10 5 2" xfId="3110" xr:uid="{00000000-0005-0000-0000-0000FE0B0000}"/>
    <cellStyle name="20% - Accent3 10 6" xfId="3111" xr:uid="{00000000-0005-0000-0000-0000FF0B0000}"/>
    <cellStyle name="20% - Accent3 10 6 2" xfId="3112" xr:uid="{00000000-0005-0000-0000-0000000C0000}"/>
    <cellStyle name="20% - Accent3 10 7" xfId="3113" xr:uid="{00000000-0005-0000-0000-0000010C0000}"/>
    <cellStyle name="20% - Accent3 10 8" xfId="3114" xr:uid="{00000000-0005-0000-0000-0000020C0000}"/>
    <cellStyle name="20% - Accent3 11" xfId="3115" xr:uid="{00000000-0005-0000-0000-0000030C0000}"/>
    <cellStyle name="20% - Accent3 11 2" xfId="3116" xr:uid="{00000000-0005-0000-0000-0000040C0000}"/>
    <cellStyle name="20% - Accent3 11 2 2" xfId="3117" xr:uid="{00000000-0005-0000-0000-0000050C0000}"/>
    <cellStyle name="20% - Accent3 11 2 2 2" xfId="3118" xr:uid="{00000000-0005-0000-0000-0000060C0000}"/>
    <cellStyle name="20% - Accent3 11 2 3" xfId="3119" xr:uid="{00000000-0005-0000-0000-0000070C0000}"/>
    <cellStyle name="20% - Accent3 11 2 3 2" xfId="3120" xr:uid="{00000000-0005-0000-0000-0000080C0000}"/>
    <cellStyle name="20% - Accent3 11 2 4" xfId="3121" xr:uid="{00000000-0005-0000-0000-0000090C0000}"/>
    <cellStyle name="20% - Accent3 11 2 4 2" xfId="3122" xr:uid="{00000000-0005-0000-0000-00000A0C0000}"/>
    <cellStyle name="20% - Accent3 11 2 5" xfId="3123" xr:uid="{00000000-0005-0000-0000-00000B0C0000}"/>
    <cellStyle name="20% - Accent3 11 2 5 2" xfId="3124" xr:uid="{00000000-0005-0000-0000-00000C0C0000}"/>
    <cellStyle name="20% - Accent3 11 2 6" xfId="3125" xr:uid="{00000000-0005-0000-0000-00000D0C0000}"/>
    <cellStyle name="20% - Accent3 11 3" xfId="3126" xr:uid="{00000000-0005-0000-0000-00000E0C0000}"/>
    <cellStyle name="20% - Accent3 11 3 2" xfId="3127" xr:uid="{00000000-0005-0000-0000-00000F0C0000}"/>
    <cellStyle name="20% - Accent3 11 4" xfId="3128" xr:uid="{00000000-0005-0000-0000-0000100C0000}"/>
    <cellStyle name="20% - Accent3 11 4 2" xfId="3129" xr:uid="{00000000-0005-0000-0000-0000110C0000}"/>
    <cellStyle name="20% - Accent3 11 5" xfId="3130" xr:uid="{00000000-0005-0000-0000-0000120C0000}"/>
    <cellStyle name="20% - Accent3 11 5 2" xfId="3131" xr:uid="{00000000-0005-0000-0000-0000130C0000}"/>
    <cellStyle name="20% - Accent3 11 6" xfId="3132" xr:uid="{00000000-0005-0000-0000-0000140C0000}"/>
    <cellStyle name="20% - Accent3 11 6 2" xfId="3133" xr:uid="{00000000-0005-0000-0000-0000150C0000}"/>
    <cellStyle name="20% - Accent3 11 7" xfId="3134" xr:uid="{00000000-0005-0000-0000-0000160C0000}"/>
    <cellStyle name="20% - Accent3 11 8" xfId="3135" xr:uid="{00000000-0005-0000-0000-0000170C0000}"/>
    <cellStyle name="20% - Accent3 12" xfId="3136" xr:uid="{00000000-0005-0000-0000-0000180C0000}"/>
    <cellStyle name="20% - Accent3 12 2" xfId="3137" xr:uid="{00000000-0005-0000-0000-0000190C0000}"/>
    <cellStyle name="20% - Accent3 12 2 2" xfId="3138" xr:uid="{00000000-0005-0000-0000-00001A0C0000}"/>
    <cellStyle name="20% - Accent3 12 2 2 2" xfId="3139" xr:uid="{00000000-0005-0000-0000-00001B0C0000}"/>
    <cellStyle name="20% - Accent3 12 2 3" xfId="3140" xr:uid="{00000000-0005-0000-0000-00001C0C0000}"/>
    <cellStyle name="20% - Accent3 12 2 3 2" xfId="3141" xr:uid="{00000000-0005-0000-0000-00001D0C0000}"/>
    <cellStyle name="20% - Accent3 12 2 4" xfId="3142" xr:uid="{00000000-0005-0000-0000-00001E0C0000}"/>
    <cellStyle name="20% - Accent3 12 2 4 2" xfId="3143" xr:uid="{00000000-0005-0000-0000-00001F0C0000}"/>
    <cellStyle name="20% - Accent3 12 2 5" xfId="3144" xr:uid="{00000000-0005-0000-0000-0000200C0000}"/>
    <cellStyle name="20% - Accent3 12 2 5 2" xfId="3145" xr:uid="{00000000-0005-0000-0000-0000210C0000}"/>
    <cellStyle name="20% - Accent3 12 2 6" xfId="3146" xr:uid="{00000000-0005-0000-0000-0000220C0000}"/>
    <cellStyle name="20% - Accent3 12 3" xfId="3147" xr:uid="{00000000-0005-0000-0000-0000230C0000}"/>
    <cellStyle name="20% - Accent3 12 3 2" xfId="3148" xr:uid="{00000000-0005-0000-0000-0000240C0000}"/>
    <cellStyle name="20% - Accent3 12 4" xfId="3149" xr:uid="{00000000-0005-0000-0000-0000250C0000}"/>
    <cellStyle name="20% - Accent3 12 4 2" xfId="3150" xr:uid="{00000000-0005-0000-0000-0000260C0000}"/>
    <cellStyle name="20% - Accent3 12 5" xfId="3151" xr:uid="{00000000-0005-0000-0000-0000270C0000}"/>
    <cellStyle name="20% - Accent3 12 5 2" xfId="3152" xr:uid="{00000000-0005-0000-0000-0000280C0000}"/>
    <cellStyle name="20% - Accent3 12 6" xfId="3153" xr:uid="{00000000-0005-0000-0000-0000290C0000}"/>
    <cellStyle name="20% - Accent3 12 6 2" xfId="3154" xr:uid="{00000000-0005-0000-0000-00002A0C0000}"/>
    <cellStyle name="20% - Accent3 12 7" xfId="3155" xr:uid="{00000000-0005-0000-0000-00002B0C0000}"/>
    <cellStyle name="20% - Accent3 12 8" xfId="3156" xr:uid="{00000000-0005-0000-0000-00002C0C0000}"/>
    <cellStyle name="20% - Accent3 13" xfId="3157" xr:uid="{00000000-0005-0000-0000-00002D0C0000}"/>
    <cellStyle name="20% - Accent3 13 2" xfId="3158" xr:uid="{00000000-0005-0000-0000-00002E0C0000}"/>
    <cellStyle name="20% - Accent3 13 2 2" xfId="3159" xr:uid="{00000000-0005-0000-0000-00002F0C0000}"/>
    <cellStyle name="20% - Accent3 13 2 2 2" xfId="3160" xr:uid="{00000000-0005-0000-0000-0000300C0000}"/>
    <cellStyle name="20% - Accent3 13 2 3" xfId="3161" xr:uid="{00000000-0005-0000-0000-0000310C0000}"/>
    <cellStyle name="20% - Accent3 13 2 3 2" xfId="3162" xr:uid="{00000000-0005-0000-0000-0000320C0000}"/>
    <cellStyle name="20% - Accent3 13 2 4" xfId="3163" xr:uid="{00000000-0005-0000-0000-0000330C0000}"/>
    <cellStyle name="20% - Accent3 13 2 4 2" xfId="3164" xr:uid="{00000000-0005-0000-0000-0000340C0000}"/>
    <cellStyle name="20% - Accent3 13 2 5" xfId="3165" xr:uid="{00000000-0005-0000-0000-0000350C0000}"/>
    <cellStyle name="20% - Accent3 13 2 5 2" xfId="3166" xr:uid="{00000000-0005-0000-0000-0000360C0000}"/>
    <cellStyle name="20% - Accent3 13 2 6" xfId="3167" xr:uid="{00000000-0005-0000-0000-0000370C0000}"/>
    <cellStyle name="20% - Accent3 13 3" xfId="3168" xr:uid="{00000000-0005-0000-0000-0000380C0000}"/>
    <cellStyle name="20% - Accent3 13 3 2" xfId="3169" xr:uid="{00000000-0005-0000-0000-0000390C0000}"/>
    <cellStyle name="20% - Accent3 13 4" xfId="3170" xr:uid="{00000000-0005-0000-0000-00003A0C0000}"/>
    <cellStyle name="20% - Accent3 13 4 2" xfId="3171" xr:uid="{00000000-0005-0000-0000-00003B0C0000}"/>
    <cellStyle name="20% - Accent3 13 5" xfId="3172" xr:uid="{00000000-0005-0000-0000-00003C0C0000}"/>
    <cellStyle name="20% - Accent3 13 5 2" xfId="3173" xr:uid="{00000000-0005-0000-0000-00003D0C0000}"/>
    <cellStyle name="20% - Accent3 13 6" xfId="3174" xr:uid="{00000000-0005-0000-0000-00003E0C0000}"/>
    <cellStyle name="20% - Accent3 13 6 2" xfId="3175" xr:uid="{00000000-0005-0000-0000-00003F0C0000}"/>
    <cellStyle name="20% - Accent3 13 7" xfId="3176" xr:uid="{00000000-0005-0000-0000-0000400C0000}"/>
    <cellStyle name="20% - Accent3 13 8" xfId="3177" xr:uid="{00000000-0005-0000-0000-0000410C0000}"/>
    <cellStyle name="20% - Accent3 14" xfId="3178" xr:uid="{00000000-0005-0000-0000-0000420C0000}"/>
    <cellStyle name="20% - Accent3 14 2" xfId="3179" xr:uid="{00000000-0005-0000-0000-0000430C0000}"/>
    <cellStyle name="20% - Accent3 14 2 2" xfId="3180" xr:uid="{00000000-0005-0000-0000-0000440C0000}"/>
    <cellStyle name="20% - Accent3 14 2 2 2" xfId="3181" xr:uid="{00000000-0005-0000-0000-0000450C0000}"/>
    <cellStyle name="20% - Accent3 14 2 3" xfId="3182" xr:uid="{00000000-0005-0000-0000-0000460C0000}"/>
    <cellStyle name="20% - Accent3 14 2 3 2" xfId="3183" xr:uid="{00000000-0005-0000-0000-0000470C0000}"/>
    <cellStyle name="20% - Accent3 14 2 4" xfId="3184" xr:uid="{00000000-0005-0000-0000-0000480C0000}"/>
    <cellStyle name="20% - Accent3 14 2 4 2" xfId="3185" xr:uid="{00000000-0005-0000-0000-0000490C0000}"/>
    <cellStyle name="20% - Accent3 14 2 5" xfId="3186" xr:uid="{00000000-0005-0000-0000-00004A0C0000}"/>
    <cellStyle name="20% - Accent3 14 2 5 2" xfId="3187" xr:uid="{00000000-0005-0000-0000-00004B0C0000}"/>
    <cellStyle name="20% - Accent3 14 2 6" xfId="3188" xr:uid="{00000000-0005-0000-0000-00004C0C0000}"/>
    <cellStyle name="20% - Accent3 14 3" xfId="3189" xr:uid="{00000000-0005-0000-0000-00004D0C0000}"/>
    <cellStyle name="20% - Accent3 14 3 2" xfId="3190" xr:uid="{00000000-0005-0000-0000-00004E0C0000}"/>
    <cellStyle name="20% - Accent3 14 4" xfId="3191" xr:uid="{00000000-0005-0000-0000-00004F0C0000}"/>
    <cellStyle name="20% - Accent3 14 4 2" xfId="3192" xr:uid="{00000000-0005-0000-0000-0000500C0000}"/>
    <cellStyle name="20% - Accent3 14 5" xfId="3193" xr:uid="{00000000-0005-0000-0000-0000510C0000}"/>
    <cellStyle name="20% - Accent3 14 5 2" xfId="3194" xr:uid="{00000000-0005-0000-0000-0000520C0000}"/>
    <cellStyle name="20% - Accent3 14 6" xfId="3195" xr:uid="{00000000-0005-0000-0000-0000530C0000}"/>
    <cellStyle name="20% - Accent3 14 6 2" xfId="3196" xr:uid="{00000000-0005-0000-0000-0000540C0000}"/>
    <cellStyle name="20% - Accent3 14 7" xfId="3197" xr:uid="{00000000-0005-0000-0000-0000550C0000}"/>
    <cellStyle name="20% - Accent3 14 8" xfId="3198" xr:uid="{00000000-0005-0000-0000-0000560C0000}"/>
    <cellStyle name="20% - Accent3 15" xfId="3199" xr:uid="{00000000-0005-0000-0000-0000570C0000}"/>
    <cellStyle name="20% - Accent3 15 2" xfId="3200" xr:uid="{00000000-0005-0000-0000-0000580C0000}"/>
    <cellStyle name="20% - Accent3 15 2 2" xfId="3201" xr:uid="{00000000-0005-0000-0000-0000590C0000}"/>
    <cellStyle name="20% - Accent3 15 2 2 2" xfId="3202" xr:uid="{00000000-0005-0000-0000-00005A0C0000}"/>
    <cellStyle name="20% - Accent3 15 2 3" xfId="3203" xr:uid="{00000000-0005-0000-0000-00005B0C0000}"/>
    <cellStyle name="20% - Accent3 15 2 3 2" xfId="3204" xr:uid="{00000000-0005-0000-0000-00005C0C0000}"/>
    <cellStyle name="20% - Accent3 15 2 4" xfId="3205" xr:uid="{00000000-0005-0000-0000-00005D0C0000}"/>
    <cellStyle name="20% - Accent3 15 2 4 2" xfId="3206" xr:uid="{00000000-0005-0000-0000-00005E0C0000}"/>
    <cellStyle name="20% - Accent3 15 2 5" xfId="3207" xr:uid="{00000000-0005-0000-0000-00005F0C0000}"/>
    <cellStyle name="20% - Accent3 15 2 5 2" xfId="3208" xr:uid="{00000000-0005-0000-0000-0000600C0000}"/>
    <cellStyle name="20% - Accent3 15 2 6" xfId="3209" xr:uid="{00000000-0005-0000-0000-0000610C0000}"/>
    <cellStyle name="20% - Accent3 15 3" xfId="3210" xr:uid="{00000000-0005-0000-0000-0000620C0000}"/>
    <cellStyle name="20% - Accent3 15 3 2" xfId="3211" xr:uid="{00000000-0005-0000-0000-0000630C0000}"/>
    <cellStyle name="20% - Accent3 15 4" xfId="3212" xr:uid="{00000000-0005-0000-0000-0000640C0000}"/>
    <cellStyle name="20% - Accent3 15 4 2" xfId="3213" xr:uid="{00000000-0005-0000-0000-0000650C0000}"/>
    <cellStyle name="20% - Accent3 15 5" xfId="3214" xr:uid="{00000000-0005-0000-0000-0000660C0000}"/>
    <cellStyle name="20% - Accent3 15 5 2" xfId="3215" xr:uid="{00000000-0005-0000-0000-0000670C0000}"/>
    <cellStyle name="20% - Accent3 15 6" xfId="3216" xr:uid="{00000000-0005-0000-0000-0000680C0000}"/>
    <cellStyle name="20% - Accent3 15 6 2" xfId="3217" xr:uid="{00000000-0005-0000-0000-0000690C0000}"/>
    <cellStyle name="20% - Accent3 15 7" xfId="3218" xr:uid="{00000000-0005-0000-0000-00006A0C0000}"/>
    <cellStyle name="20% - Accent3 15 8" xfId="3219" xr:uid="{00000000-0005-0000-0000-00006B0C0000}"/>
    <cellStyle name="20% - Accent3 16" xfId="3220" xr:uid="{00000000-0005-0000-0000-00006C0C0000}"/>
    <cellStyle name="20% - Accent3 16 2" xfId="3221" xr:uid="{00000000-0005-0000-0000-00006D0C0000}"/>
    <cellStyle name="20% - Accent3 16 2 2" xfId="3222" xr:uid="{00000000-0005-0000-0000-00006E0C0000}"/>
    <cellStyle name="20% - Accent3 16 2 2 2" xfId="3223" xr:uid="{00000000-0005-0000-0000-00006F0C0000}"/>
    <cellStyle name="20% - Accent3 16 2 3" xfId="3224" xr:uid="{00000000-0005-0000-0000-0000700C0000}"/>
    <cellStyle name="20% - Accent3 16 2 3 2" xfId="3225" xr:uid="{00000000-0005-0000-0000-0000710C0000}"/>
    <cellStyle name="20% - Accent3 16 2 4" xfId="3226" xr:uid="{00000000-0005-0000-0000-0000720C0000}"/>
    <cellStyle name="20% - Accent3 16 2 4 2" xfId="3227" xr:uid="{00000000-0005-0000-0000-0000730C0000}"/>
    <cellStyle name="20% - Accent3 16 2 5" xfId="3228" xr:uid="{00000000-0005-0000-0000-0000740C0000}"/>
    <cellStyle name="20% - Accent3 16 2 5 2" xfId="3229" xr:uid="{00000000-0005-0000-0000-0000750C0000}"/>
    <cellStyle name="20% - Accent3 16 2 6" xfId="3230" xr:uid="{00000000-0005-0000-0000-0000760C0000}"/>
    <cellStyle name="20% - Accent3 16 3" xfId="3231" xr:uid="{00000000-0005-0000-0000-0000770C0000}"/>
    <cellStyle name="20% - Accent3 16 3 2" xfId="3232" xr:uid="{00000000-0005-0000-0000-0000780C0000}"/>
    <cellStyle name="20% - Accent3 16 4" xfId="3233" xr:uid="{00000000-0005-0000-0000-0000790C0000}"/>
    <cellStyle name="20% - Accent3 16 4 2" xfId="3234" xr:uid="{00000000-0005-0000-0000-00007A0C0000}"/>
    <cellStyle name="20% - Accent3 16 5" xfId="3235" xr:uid="{00000000-0005-0000-0000-00007B0C0000}"/>
    <cellStyle name="20% - Accent3 16 5 2" xfId="3236" xr:uid="{00000000-0005-0000-0000-00007C0C0000}"/>
    <cellStyle name="20% - Accent3 16 6" xfId="3237" xr:uid="{00000000-0005-0000-0000-00007D0C0000}"/>
    <cellStyle name="20% - Accent3 16 6 2" xfId="3238" xr:uid="{00000000-0005-0000-0000-00007E0C0000}"/>
    <cellStyle name="20% - Accent3 16 7" xfId="3239" xr:uid="{00000000-0005-0000-0000-00007F0C0000}"/>
    <cellStyle name="20% - Accent3 16 8" xfId="3240" xr:uid="{00000000-0005-0000-0000-0000800C0000}"/>
    <cellStyle name="20% - Accent3 17" xfId="3241" xr:uid="{00000000-0005-0000-0000-0000810C0000}"/>
    <cellStyle name="20% - Accent3 17 2" xfId="3242" xr:uid="{00000000-0005-0000-0000-0000820C0000}"/>
    <cellStyle name="20% - Accent3 17 2 2" xfId="3243" xr:uid="{00000000-0005-0000-0000-0000830C0000}"/>
    <cellStyle name="20% - Accent3 17 2 2 2" xfId="3244" xr:uid="{00000000-0005-0000-0000-0000840C0000}"/>
    <cellStyle name="20% - Accent3 17 2 3" xfId="3245" xr:uid="{00000000-0005-0000-0000-0000850C0000}"/>
    <cellStyle name="20% - Accent3 17 2 3 2" xfId="3246" xr:uid="{00000000-0005-0000-0000-0000860C0000}"/>
    <cellStyle name="20% - Accent3 17 2 4" xfId="3247" xr:uid="{00000000-0005-0000-0000-0000870C0000}"/>
    <cellStyle name="20% - Accent3 17 2 4 2" xfId="3248" xr:uid="{00000000-0005-0000-0000-0000880C0000}"/>
    <cellStyle name="20% - Accent3 17 2 5" xfId="3249" xr:uid="{00000000-0005-0000-0000-0000890C0000}"/>
    <cellStyle name="20% - Accent3 17 2 5 2" xfId="3250" xr:uid="{00000000-0005-0000-0000-00008A0C0000}"/>
    <cellStyle name="20% - Accent3 17 2 6" xfId="3251" xr:uid="{00000000-0005-0000-0000-00008B0C0000}"/>
    <cellStyle name="20% - Accent3 17 3" xfId="3252" xr:uid="{00000000-0005-0000-0000-00008C0C0000}"/>
    <cellStyle name="20% - Accent3 17 3 2" xfId="3253" xr:uid="{00000000-0005-0000-0000-00008D0C0000}"/>
    <cellStyle name="20% - Accent3 17 4" xfId="3254" xr:uid="{00000000-0005-0000-0000-00008E0C0000}"/>
    <cellStyle name="20% - Accent3 17 4 2" xfId="3255" xr:uid="{00000000-0005-0000-0000-00008F0C0000}"/>
    <cellStyle name="20% - Accent3 17 5" xfId="3256" xr:uid="{00000000-0005-0000-0000-0000900C0000}"/>
    <cellStyle name="20% - Accent3 17 5 2" xfId="3257" xr:uid="{00000000-0005-0000-0000-0000910C0000}"/>
    <cellStyle name="20% - Accent3 17 6" xfId="3258" xr:uid="{00000000-0005-0000-0000-0000920C0000}"/>
    <cellStyle name="20% - Accent3 17 6 2" xfId="3259" xr:uid="{00000000-0005-0000-0000-0000930C0000}"/>
    <cellStyle name="20% - Accent3 17 7" xfId="3260" xr:uid="{00000000-0005-0000-0000-0000940C0000}"/>
    <cellStyle name="20% - Accent3 17 8" xfId="3261" xr:uid="{00000000-0005-0000-0000-0000950C0000}"/>
    <cellStyle name="20% - Accent3 18" xfId="3262" xr:uid="{00000000-0005-0000-0000-0000960C0000}"/>
    <cellStyle name="20% - Accent3 18 2" xfId="3263" xr:uid="{00000000-0005-0000-0000-0000970C0000}"/>
    <cellStyle name="20% - Accent3 18 2 2" xfId="3264" xr:uid="{00000000-0005-0000-0000-0000980C0000}"/>
    <cellStyle name="20% - Accent3 18 2 2 2" xfId="3265" xr:uid="{00000000-0005-0000-0000-0000990C0000}"/>
    <cellStyle name="20% - Accent3 18 2 3" xfId="3266" xr:uid="{00000000-0005-0000-0000-00009A0C0000}"/>
    <cellStyle name="20% - Accent3 18 2 3 2" xfId="3267" xr:uid="{00000000-0005-0000-0000-00009B0C0000}"/>
    <cellStyle name="20% - Accent3 18 2 4" xfId="3268" xr:uid="{00000000-0005-0000-0000-00009C0C0000}"/>
    <cellStyle name="20% - Accent3 18 2 4 2" xfId="3269" xr:uid="{00000000-0005-0000-0000-00009D0C0000}"/>
    <cellStyle name="20% - Accent3 18 2 5" xfId="3270" xr:uid="{00000000-0005-0000-0000-00009E0C0000}"/>
    <cellStyle name="20% - Accent3 18 2 5 2" xfId="3271" xr:uid="{00000000-0005-0000-0000-00009F0C0000}"/>
    <cellStyle name="20% - Accent3 18 2 6" xfId="3272" xr:uid="{00000000-0005-0000-0000-0000A00C0000}"/>
    <cellStyle name="20% - Accent3 18 3" xfId="3273" xr:uid="{00000000-0005-0000-0000-0000A10C0000}"/>
    <cellStyle name="20% - Accent3 18 3 2" xfId="3274" xr:uid="{00000000-0005-0000-0000-0000A20C0000}"/>
    <cellStyle name="20% - Accent3 18 4" xfId="3275" xr:uid="{00000000-0005-0000-0000-0000A30C0000}"/>
    <cellStyle name="20% - Accent3 18 4 2" xfId="3276" xr:uid="{00000000-0005-0000-0000-0000A40C0000}"/>
    <cellStyle name="20% - Accent3 18 5" xfId="3277" xr:uid="{00000000-0005-0000-0000-0000A50C0000}"/>
    <cellStyle name="20% - Accent3 18 5 2" xfId="3278" xr:uid="{00000000-0005-0000-0000-0000A60C0000}"/>
    <cellStyle name="20% - Accent3 18 6" xfId="3279" xr:uid="{00000000-0005-0000-0000-0000A70C0000}"/>
    <cellStyle name="20% - Accent3 18 6 2" xfId="3280" xr:uid="{00000000-0005-0000-0000-0000A80C0000}"/>
    <cellStyle name="20% - Accent3 18 7" xfId="3281" xr:uid="{00000000-0005-0000-0000-0000A90C0000}"/>
    <cellStyle name="20% - Accent3 18 8" xfId="3282" xr:uid="{00000000-0005-0000-0000-0000AA0C0000}"/>
    <cellStyle name="20% - Accent3 19" xfId="3283" xr:uid="{00000000-0005-0000-0000-0000AB0C0000}"/>
    <cellStyle name="20% - Accent3 19 2" xfId="3284" xr:uid="{00000000-0005-0000-0000-0000AC0C0000}"/>
    <cellStyle name="20% - Accent3 19 2 2" xfId="3285" xr:uid="{00000000-0005-0000-0000-0000AD0C0000}"/>
    <cellStyle name="20% - Accent3 19 2 2 2" xfId="3286" xr:uid="{00000000-0005-0000-0000-0000AE0C0000}"/>
    <cellStyle name="20% - Accent3 19 2 3" xfId="3287" xr:uid="{00000000-0005-0000-0000-0000AF0C0000}"/>
    <cellStyle name="20% - Accent3 19 2 3 2" xfId="3288" xr:uid="{00000000-0005-0000-0000-0000B00C0000}"/>
    <cellStyle name="20% - Accent3 19 2 4" xfId="3289" xr:uid="{00000000-0005-0000-0000-0000B10C0000}"/>
    <cellStyle name="20% - Accent3 19 2 4 2" xfId="3290" xr:uid="{00000000-0005-0000-0000-0000B20C0000}"/>
    <cellStyle name="20% - Accent3 19 2 5" xfId="3291" xr:uid="{00000000-0005-0000-0000-0000B30C0000}"/>
    <cellStyle name="20% - Accent3 19 2 5 2" xfId="3292" xr:uid="{00000000-0005-0000-0000-0000B40C0000}"/>
    <cellStyle name="20% - Accent3 19 2 6" xfId="3293" xr:uid="{00000000-0005-0000-0000-0000B50C0000}"/>
    <cellStyle name="20% - Accent3 19 3" xfId="3294" xr:uid="{00000000-0005-0000-0000-0000B60C0000}"/>
    <cellStyle name="20% - Accent3 19 3 2" xfId="3295" xr:uid="{00000000-0005-0000-0000-0000B70C0000}"/>
    <cellStyle name="20% - Accent3 19 4" xfId="3296" xr:uid="{00000000-0005-0000-0000-0000B80C0000}"/>
    <cellStyle name="20% - Accent3 19 4 2" xfId="3297" xr:uid="{00000000-0005-0000-0000-0000B90C0000}"/>
    <cellStyle name="20% - Accent3 19 5" xfId="3298" xr:uid="{00000000-0005-0000-0000-0000BA0C0000}"/>
    <cellStyle name="20% - Accent3 19 5 2" xfId="3299" xr:uid="{00000000-0005-0000-0000-0000BB0C0000}"/>
    <cellStyle name="20% - Accent3 19 6" xfId="3300" xr:uid="{00000000-0005-0000-0000-0000BC0C0000}"/>
    <cellStyle name="20% - Accent3 19 6 2" xfId="3301" xr:uid="{00000000-0005-0000-0000-0000BD0C0000}"/>
    <cellStyle name="20% - Accent3 19 7" xfId="3302" xr:uid="{00000000-0005-0000-0000-0000BE0C0000}"/>
    <cellStyle name="20% - Accent3 19 8" xfId="3303" xr:uid="{00000000-0005-0000-0000-0000BF0C0000}"/>
    <cellStyle name="20% - Accent3 2" xfId="3304" xr:uid="{00000000-0005-0000-0000-0000C00C0000}"/>
    <cellStyle name="20% - Accent3 2 10" xfId="3305" xr:uid="{00000000-0005-0000-0000-0000C10C0000}"/>
    <cellStyle name="20% - Accent3 2 11" xfId="3306" xr:uid="{00000000-0005-0000-0000-0000C20C0000}"/>
    <cellStyle name="20% - Accent3 2 2" xfId="3307" xr:uid="{00000000-0005-0000-0000-0000C30C0000}"/>
    <cellStyle name="20% - Accent3 2 2 2" xfId="3308" xr:uid="{00000000-0005-0000-0000-0000C40C0000}"/>
    <cellStyle name="20% - Accent3 2 2 2 2" xfId="3309" xr:uid="{00000000-0005-0000-0000-0000C50C0000}"/>
    <cellStyle name="20% - Accent3 2 2 3" xfId="3310" xr:uid="{00000000-0005-0000-0000-0000C60C0000}"/>
    <cellStyle name="20% - Accent3 2 2 3 2" xfId="3311" xr:uid="{00000000-0005-0000-0000-0000C70C0000}"/>
    <cellStyle name="20% - Accent3 2 2 4" xfId="3312" xr:uid="{00000000-0005-0000-0000-0000C80C0000}"/>
    <cellStyle name="20% - Accent3 2 2 4 2" xfId="3313" xr:uid="{00000000-0005-0000-0000-0000C90C0000}"/>
    <cellStyle name="20% - Accent3 2 2 5" xfId="3314" xr:uid="{00000000-0005-0000-0000-0000CA0C0000}"/>
    <cellStyle name="20% - Accent3 2 2 5 2" xfId="3315" xr:uid="{00000000-0005-0000-0000-0000CB0C0000}"/>
    <cellStyle name="20% - Accent3 2 2 6" xfId="3316" xr:uid="{00000000-0005-0000-0000-0000CC0C0000}"/>
    <cellStyle name="20% - Accent3 2 2 7" xfId="3317" xr:uid="{00000000-0005-0000-0000-0000CD0C0000}"/>
    <cellStyle name="20% - Accent3 2 2 8" xfId="3318" xr:uid="{00000000-0005-0000-0000-0000CE0C0000}"/>
    <cellStyle name="20% - Accent3 2 2 9" xfId="3319" xr:uid="{00000000-0005-0000-0000-0000CF0C0000}"/>
    <cellStyle name="20% - Accent3 2 3" xfId="3320" xr:uid="{00000000-0005-0000-0000-0000D00C0000}"/>
    <cellStyle name="20% - Accent3 2 3 2" xfId="3321" xr:uid="{00000000-0005-0000-0000-0000D10C0000}"/>
    <cellStyle name="20% - Accent3 2 4" xfId="3322" xr:uid="{00000000-0005-0000-0000-0000D20C0000}"/>
    <cellStyle name="20% - Accent3 2 4 2" xfId="3323" xr:uid="{00000000-0005-0000-0000-0000D30C0000}"/>
    <cellStyle name="20% - Accent3 2 5" xfId="3324" xr:uid="{00000000-0005-0000-0000-0000D40C0000}"/>
    <cellStyle name="20% - Accent3 2 5 2" xfId="3325" xr:uid="{00000000-0005-0000-0000-0000D50C0000}"/>
    <cellStyle name="20% - Accent3 2 6" xfId="3326" xr:uid="{00000000-0005-0000-0000-0000D60C0000}"/>
    <cellStyle name="20% - Accent3 2 6 2" xfId="3327" xr:uid="{00000000-0005-0000-0000-0000D70C0000}"/>
    <cellStyle name="20% - Accent3 2 7" xfId="3328" xr:uid="{00000000-0005-0000-0000-0000D80C0000}"/>
    <cellStyle name="20% - Accent3 2 8" xfId="3329" xr:uid="{00000000-0005-0000-0000-0000D90C0000}"/>
    <cellStyle name="20% - Accent3 2 9" xfId="3330" xr:uid="{00000000-0005-0000-0000-0000DA0C0000}"/>
    <cellStyle name="20% - Accent3 20" xfId="3331" xr:uid="{00000000-0005-0000-0000-0000DB0C0000}"/>
    <cellStyle name="20% - Accent3 20 2" xfId="3332" xr:uid="{00000000-0005-0000-0000-0000DC0C0000}"/>
    <cellStyle name="20% - Accent3 20 2 2" xfId="3333" xr:uid="{00000000-0005-0000-0000-0000DD0C0000}"/>
    <cellStyle name="20% - Accent3 20 2 2 2" xfId="3334" xr:uid="{00000000-0005-0000-0000-0000DE0C0000}"/>
    <cellStyle name="20% - Accent3 20 2 3" xfId="3335" xr:uid="{00000000-0005-0000-0000-0000DF0C0000}"/>
    <cellStyle name="20% - Accent3 20 2 3 2" xfId="3336" xr:uid="{00000000-0005-0000-0000-0000E00C0000}"/>
    <cellStyle name="20% - Accent3 20 2 4" xfId="3337" xr:uid="{00000000-0005-0000-0000-0000E10C0000}"/>
    <cellStyle name="20% - Accent3 20 2 4 2" xfId="3338" xr:uid="{00000000-0005-0000-0000-0000E20C0000}"/>
    <cellStyle name="20% - Accent3 20 2 5" xfId="3339" xr:uid="{00000000-0005-0000-0000-0000E30C0000}"/>
    <cellStyle name="20% - Accent3 20 2 5 2" xfId="3340" xr:uid="{00000000-0005-0000-0000-0000E40C0000}"/>
    <cellStyle name="20% - Accent3 20 2 6" xfId="3341" xr:uid="{00000000-0005-0000-0000-0000E50C0000}"/>
    <cellStyle name="20% - Accent3 20 3" xfId="3342" xr:uid="{00000000-0005-0000-0000-0000E60C0000}"/>
    <cellStyle name="20% - Accent3 20 3 2" xfId="3343" xr:uid="{00000000-0005-0000-0000-0000E70C0000}"/>
    <cellStyle name="20% - Accent3 20 4" xfId="3344" xr:uid="{00000000-0005-0000-0000-0000E80C0000}"/>
    <cellStyle name="20% - Accent3 20 4 2" xfId="3345" xr:uid="{00000000-0005-0000-0000-0000E90C0000}"/>
    <cellStyle name="20% - Accent3 20 5" xfId="3346" xr:uid="{00000000-0005-0000-0000-0000EA0C0000}"/>
    <cellStyle name="20% - Accent3 20 5 2" xfId="3347" xr:uid="{00000000-0005-0000-0000-0000EB0C0000}"/>
    <cellStyle name="20% - Accent3 20 6" xfId="3348" xr:uid="{00000000-0005-0000-0000-0000EC0C0000}"/>
    <cellStyle name="20% - Accent3 20 6 2" xfId="3349" xr:uid="{00000000-0005-0000-0000-0000ED0C0000}"/>
    <cellStyle name="20% - Accent3 20 7" xfId="3350" xr:uid="{00000000-0005-0000-0000-0000EE0C0000}"/>
    <cellStyle name="20% - Accent3 20 8" xfId="3351" xr:uid="{00000000-0005-0000-0000-0000EF0C0000}"/>
    <cellStyle name="20% - Accent3 21" xfId="3352" xr:uid="{00000000-0005-0000-0000-0000F00C0000}"/>
    <cellStyle name="20% - Accent3 21 2" xfId="3353" xr:uid="{00000000-0005-0000-0000-0000F10C0000}"/>
    <cellStyle name="20% - Accent3 21 2 2" xfId="3354" xr:uid="{00000000-0005-0000-0000-0000F20C0000}"/>
    <cellStyle name="20% - Accent3 21 2 2 2" xfId="3355" xr:uid="{00000000-0005-0000-0000-0000F30C0000}"/>
    <cellStyle name="20% - Accent3 21 2 3" xfId="3356" xr:uid="{00000000-0005-0000-0000-0000F40C0000}"/>
    <cellStyle name="20% - Accent3 21 2 3 2" xfId="3357" xr:uid="{00000000-0005-0000-0000-0000F50C0000}"/>
    <cellStyle name="20% - Accent3 21 2 4" xfId="3358" xr:uid="{00000000-0005-0000-0000-0000F60C0000}"/>
    <cellStyle name="20% - Accent3 21 2 4 2" xfId="3359" xr:uid="{00000000-0005-0000-0000-0000F70C0000}"/>
    <cellStyle name="20% - Accent3 21 2 5" xfId="3360" xr:uid="{00000000-0005-0000-0000-0000F80C0000}"/>
    <cellStyle name="20% - Accent3 21 2 5 2" xfId="3361" xr:uid="{00000000-0005-0000-0000-0000F90C0000}"/>
    <cellStyle name="20% - Accent3 21 2 6" xfId="3362" xr:uid="{00000000-0005-0000-0000-0000FA0C0000}"/>
    <cellStyle name="20% - Accent3 21 3" xfId="3363" xr:uid="{00000000-0005-0000-0000-0000FB0C0000}"/>
    <cellStyle name="20% - Accent3 21 3 2" xfId="3364" xr:uid="{00000000-0005-0000-0000-0000FC0C0000}"/>
    <cellStyle name="20% - Accent3 21 4" xfId="3365" xr:uid="{00000000-0005-0000-0000-0000FD0C0000}"/>
    <cellStyle name="20% - Accent3 21 4 2" xfId="3366" xr:uid="{00000000-0005-0000-0000-0000FE0C0000}"/>
    <cellStyle name="20% - Accent3 21 5" xfId="3367" xr:uid="{00000000-0005-0000-0000-0000FF0C0000}"/>
    <cellStyle name="20% - Accent3 21 5 2" xfId="3368" xr:uid="{00000000-0005-0000-0000-0000000D0000}"/>
    <cellStyle name="20% - Accent3 21 6" xfId="3369" xr:uid="{00000000-0005-0000-0000-0000010D0000}"/>
    <cellStyle name="20% - Accent3 21 6 2" xfId="3370" xr:uid="{00000000-0005-0000-0000-0000020D0000}"/>
    <cellStyle name="20% - Accent3 21 7" xfId="3371" xr:uid="{00000000-0005-0000-0000-0000030D0000}"/>
    <cellStyle name="20% - Accent3 21 8" xfId="3372" xr:uid="{00000000-0005-0000-0000-0000040D0000}"/>
    <cellStyle name="20% - Accent3 22" xfId="3373" xr:uid="{00000000-0005-0000-0000-0000050D0000}"/>
    <cellStyle name="20% - Accent3 22 2" xfId="3374" xr:uid="{00000000-0005-0000-0000-0000060D0000}"/>
    <cellStyle name="20% - Accent3 22 2 2" xfId="3375" xr:uid="{00000000-0005-0000-0000-0000070D0000}"/>
    <cellStyle name="20% - Accent3 22 2 2 2" xfId="3376" xr:uid="{00000000-0005-0000-0000-0000080D0000}"/>
    <cellStyle name="20% - Accent3 22 2 3" xfId="3377" xr:uid="{00000000-0005-0000-0000-0000090D0000}"/>
    <cellStyle name="20% - Accent3 22 2 3 2" xfId="3378" xr:uid="{00000000-0005-0000-0000-00000A0D0000}"/>
    <cellStyle name="20% - Accent3 22 2 4" xfId="3379" xr:uid="{00000000-0005-0000-0000-00000B0D0000}"/>
    <cellStyle name="20% - Accent3 22 2 4 2" xfId="3380" xr:uid="{00000000-0005-0000-0000-00000C0D0000}"/>
    <cellStyle name="20% - Accent3 22 2 5" xfId="3381" xr:uid="{00000000-0005-0000-0000-00000D0D0000}"/>
    <cellStyle name="20% - Accent3 22 2 5 2" xfId="3382" xr:uid="{00000000-0005-0000-0000-00000E0D0000}"/>
    <cellStyle name="20% - Accent3 22 2 6" xfId="3383" xr:uid="{00000000-0005-0000-0000-00000F0D0000}"/>
    <cellStyle name="20% - Accent3 22 3" xfId="3384" xr:uid="{00000000-0005-0000-0000-0000100D0000}"/>
    <cellStyle name="20% - Accent3 22 3 2" xfId="3385" xr:uid="{00000000-0005-0000-0000-0000110D0000}"/>
    <cellStyle name="20% - Accent3 22 4" xfId="3386" xr:uid="{00000000-0005-0000-0000-0000120D0000}"/>
    <cellStyle name="20% - Accent3 22 4 2" xfId="3387" xr:uid="{00000000-0005-0000-0000-0000130D0000}"/>
    <cellStyle name="20% - Accent3 22 5" xfId="3388" xr:uid="{00000000-0005-0000-0000-0000140D0000}"/>
    <cellStyle name="20% - Accent3 22 5 2" xfId="3389" xr:uid="{00000000-0005-0000-0000-0000150D0000}"/>
    <cellStyle name="20% - Accent3 22 6" xfId="3390" xr:uid="{00000000-0005-0000-0000-0000160D0000}"/>
    <cellStyle name="20% - Accent3 22 6 2" xfId="3391" xr:uid="{00000000-0005-0000-0000-0000170D0000}"/>
    <cellStyle name="20% - Accent3 22 7" xfId="3392" xr:uid="{00000000-0005-0000-0000-0000180D0000}"/>
    <cellStyle name="20% - Accent3 22 8" xfId="3393" xr:uid="{00000000-0005-0000-0000-0000190D0000}"/>
    <cellStyle name="20% - Accent3 23" xfId="3394" xr:uid="{00000000-0005-0000-0000-00001A0D0000}"/>
    <cellStyle name="20% - Accent3 23 2" xfId="3395" xr:uid="{00000000-0005-0000-0000-00001B0D0000}"/>
    <cellStyle name="20% - Accent3 23 2 2" xfId="3396" xr:uid="{00000000-0005-0000-0000-00001C0D0000}"/>
    <cellStyle name="20% - Accent3 23 2 2 2" xfId="3397" xr:uid="{00000000-0005-0000-0000-00001D0D0000}"/>
    <cellStyle name="20% - Accent3 23 2 3" xfId="3398" xr:uid="{00000000-0005-0000-0000-00001E0D0000}"/>
    <cellStyle name="20% - Accent3 23 2 3 2" xfId="3399" xr:uid="{00000000-0005-0000-0000-00001F0D0000}"/>
    <cellStyle name="20% - Accent3 23 2 4" xfId="3400" xr:uid="{00000000-0005-0000-0000-0000200D0000}"/>
    <cellStyle name="20% - Accent3 23 2 4 2" xfId="3401" xr:uid="{00000000-0005-0000-0000-0000210D0000}"/>
    <cellStyle name="20% - Accent3 23 2 5" xfId="3402" xr:uid="{00000000-0005-0000-0000-0000220D0000}"/>
    <cellStyle name="20% - Accent3 23 2 5 2" xfId="3403" xr:uid="{00000000-0005-0000-0000-0000230D0000}"/>
    <cellStyle name="20% - Accent3 23 2 6" xfId="3404" xr:uid="{00000000-0005-0000-0000-0000240D0000}"/>
    <cellStyle name="20% - Accent3 23 3" xfId="3405" xr:uid="{00000000-0005-0000-0000-0000250D0000}"/>
    <cellStyle name="20% - Accent3 23 3 2" xfId="3406" xr:uid="{00000000-0005-0000-0000-0000260D0000}"/>
    <cellStyle name="20% - Accent3 23 4" xfId="3407" xr:uid="{00000000-0005-0000-0000-0000270D0000}"/>
    <cellStyle name="20% - Accent3 23 4 2" xfId="3408" xr:uid="{00000000-0005-0000-0000-0000280D0000}"/>
    <cellStyle name="20% - Accent3 23 5" xfId="3409" xr:uid="{00000000-0005-0000-0000-0000290D0000}"/>
    <cellStyle name="20% - Accent3 23 5 2" xfId="3410" xr:uid="{00000000-0005-0000-0000-00002A0D0000}"/>
    <cellStyle name="20% - Accent3 23 6" xfId="3411" xr:uid="{00000000-0005-0000-0000-00002B0D0000}"/>
    <cellStyle name="20% - Accent3 23 6 2" xfId="3412" xr:uid="{00000000-0005-0000-0000-00002C0D0000}"/>
    <cellStyle name="20% - Accent3 23 7" xfId="3413" xr:uid="{00000000-0005-0000-0000-00002D0D0000}"/>
    <cellStyle name="20% - Accent3 23 8" xfId="3414" xr:uid="{00000000-0005-0000-0000-00002E0D0000}"/>
    <cellStyle name="20% - Accent3 24" xfId="3415" xr:uid="{00000000-0005-0000-0000-00002F0D0000}"/>
    <cellStyle name="20% - Accent3 24 2" xfId="3416" xr:uid="{00000000-0005-0000-0000-0000300D0000}"/>
    <cellStyle name="20% - Accent3 24 2 2" xfId="3417" xr:uid="{00000000-0005-0000-0000-0000310D0000}"/>
    <cellStyle name="20% - Accent3 24 2 2 2" xfId="3418" xr:uid="{00000000-0005-0000-0000-0000320D0000}"/>
    <cellStyle name="20% - Accent3 24 2 3" xfId="3419" xr:uid="{00000000-0005-0000-0000-0000330D0000}"/>
    <cellStyle name="20% - Accent3 24 2 3 2" xfId="3420" xr:uid="{00000000-0005-0000-0000-0000340D0000}"/>
    <cellStyle name="20% - Accent3 24 2 4" xfId="3421" xr:uid="{00000000-0005-0000-0000-0000350D0000}"/>
    <cellStyle name="20% - Accent3 24 2 4 2" xfId="3422" xr:uid="{00000000-0005-0000-0000-0000360D0000}"/>
    <cellStyle name="20% - Accent3 24 2 5" xfId="3423" xr:uid="{00000000-0005-0000-0000-0000370D0000}"/>
    <cellStyle name="20% - Accent3 24 2 5 2" xfId="3424" xr:uid="{00000000-0005-0000-0000-0000380D0000}"/>
    <cellStyle name="20% - Accent3 24 2 6" xfId="3425" xr:uid="{00000000-0005-0000-0000-0000390D0000}"/>
    <cellStyle name="20% - Accent3 24 3" xfId="3426" xr:uid="{00000000-0005-0000-0000-00003A0D0000}"/>
    <cellStyle name="20% - Accent3 24 3 2" xfId="3427" xr:uid="{00000000-0005-0000-0000-00003B0D0000}"/>
    <cellStyle name="20% - Accent3 24 4" xfId="3428" xr:uid="{00000000-0005-0000-0000-00003C0D0000}"/>
    <cellStyle name="20% - Accent3 24 4 2" xfId="3429" xr:uid="{00000000-0005-0000-0000-00003D0D0000}"/>
    <cellStyle name="20% - Accent3 24 5" xfId="3430" xr:uid="{00000000-0005-0000-0000-00003E0D0000}"/>
    <cellStyle name="20% - Accent3 24 5 2" xfId="3431" xr:uid="{00000000-0005-0000-0000-00003F0D0000}"/>
    <cellStyle name="20% - Accent3 24 6" xfId="3432" xr:uid="{00000000-0005-0000-0000-0000400D0000}"/>
    <cellStyle name="20% - Accent3 24 6 2" xfId="3433" xr:uid="{00000000-0005-0000-0000-0000410D0000}"/>
    <cellStyle name="20% - Accent3 24 7" xfId="3434" xr:uid="{00000000-0005-0000-0000-0000420D0000}"/>
    <cellStyle name="20% - Accent3 24 8" xfId="3435" xr:uid="{00000000-0005-0000-0000-0000430D0000}"/>
    <cellStyle name="20% - Accent3 25" xfId="3436" xr:uid="{00000000-0005-0000-0000-0000440D0000}"/>
    <cellStyle name="20% - Accent3 25 2" xfId="3437" xr:uid="{00000000-0005-0000-0000-0000450D0000}"/>
    <cellStyle name="20% - Accent3 25 2 2" xfId="3438" xr:uid="{00000000-0005-0000-0000-0000460D0000}"/>
    <cellStyle name="20% - Accent3 25 2 2 2" xfId="3439" xr:uid="{00000000-0005-0000-0000-0000470D0000}"/>
    <cellStyle name="20% - Accent3 25 2 3" xfId="3440" xr:uid="{00000000-0005-0000-0000-0000480D0000}"/>
    <cellStyle name="20% - Accent3 25 2 3 2" xfId="3441" xr:uid="{00000000-0005-0000-0000-0000490D0000}"/>
    <cellStyle name="20% - Accent3 25 2 4" xfId="3442" xr:uid="{00000000-0005-0000-0000-00004A0D0000}"/>
    <cellStyle name="20% - Accent3 25 2 4 2" xfId="3443" xr:uid="{00000000-0005-0000-0000-00004B0D0000}"/>
    <cellStyle name="20% - Accent3 25 2 5" xfId="3444" xr:uid="{00000000-0005-0000-0000-00004C0D0000}"/>
    <cellStyle name="20% - Accent3 25 2 5 2" xfId="3445" xr:uid="{00000000-0005-0000-0000-00004D0D0000}"/>
    <cellStyle name="20% - Accent3 25 2 6" xfId="3446" xr:uid="{00000000-0005-0000-0000-00004E0D0000}"/>
    <cellStyle name="20% - Accent3 25 3" xfId="3447" xr:uid="{00000000-0005-0000-0000-00004F0D0000}"/>
    <cellStyle name="20% - Accent3 25 3 2" xfId="3448" xr:uid="{00000000-0005-0000-0000-0000500D0000}"/>
    <cellStyle name="20% - Accent3 25 4" xfId="3449" xr:uid="{00000000-0005-0000-0000-0000510D0000}"/>
    <cellStyle name="20% - Accent3 25 4 2" xfId="3450" xr:uid="{00000000-0005-0000-0000-0000520D0000}"/>
    <cellStyle name="20% - Accent3 25 5" xfId="3451" xr:uid="{00000000-0005-0000-0000-0000530D0000}"/>
    <cellStyle name="20% - Accent3 25 5 2" xfId="3452" xr:uid="{00000000-0005-0000-0000-0000540D0000}"/>
    <cellStyle name="20% - Accent3 25 6" xfId="3453" xr:uid="{00000000-0005-0000-0000-0000550D0000}"/>
    <cellStyle name="20% - Accent3 25 6 2" xfId="3454" xr:uid="{00000000-0005-0000-0000-0000560D0000}"/>
    <cellStyle name="20% - Accent3 25 7" xfId="3455" xr:uid="{00000000-0005-0000-0000-0000570D0000}"/>
    <cellStyle name="20% - Accent3 25 8" xfId="3456" xr:uid="{00000000-0005-0000-0000-0000580D0000}"/>
    <cellStyle name="20% - Accent3 26" xfId="3457" xr:uid="{00000000-0005-0000-0000-0000590D0000}"/>
    <cellStyle name="20% - Accent3 26 2" xfId="3458" xr:uid="{00000000-0005-0000-0000-00005A0D0000}"/>
    <cellStyle name="20% - Accent3 26 2 2" xfId="3459" xr:uid="{00000000-0005-0000-0000-00005B0D0000}"/>
    <cellStyle name="20% - Accent3 26 2 2 2" xfId="3460" xr:uid="{00000000-0005-0000-0000-00005C0D0000}"/>
    <cellStyle name="20% - Accent3 26 2 3" xfId="3461" xr:uid="{00000000-0005-0000-0000-00005D0D0000}"/>
    <cellStyle name="20% - Accent3 26 2 3 2" xfId="3462" xr:uid="{00000000-0005-0000-0000-00005E0D0000}"/>
    <cellStyle name="20% - Accent3 26 2 4" xfId="3463" xr:uid="{00000000-0005-0000-0000-00005F0D0000}"/>
    <cellStyle name="20% - Accent3 26 2 4 2" xfId="3464" xr:uid="{00000000-0005-0000-0000-0000600D0000}"/>
    <cellStyle name="20% - Accent3 26 2 5" xfId="3465" xr:uid="{00000000-0005-0000-0000-0000610D0000}"/>
    <cellStyle name="20% - Accent3 26 2 5 2" xfId="3466" xr:uid="{00000000-0005-0000-0000-0000620D0000}"/>
    <cellStyle name="20% - Accent3 26 2 6" xfId="3467" xr:uid="{00000000-0005-0000-0000-0000630D0000}"/>
    <cellStyle name="20% - Accent3 26 3" xfId="3468" xr:uid="{00000000-0005-0000-0000-0000640D0000}"/>
    <cellStyle name="20% - Accent3 26 3 2" xfId="3469" xr:uid="{00000000-0005-0000-0000-0000650D0000}"/>
    <cellStyle name="20% - Accent3 26 4" xfId="3470" xr:uid="{00000000-0005-0000-0000-0000660D0000}"/>
    <cellStyle name="20% - Accent3 26 4 2" xfId="3471" xr:uid="{00000000-0005-0000-0000-0000670D0000}"/>
    <cellStyle name="20% - Accent3 26 5" xfId="3472" xr:uid="{00000000-0005-0000-0000-0000680D0000}"/>
    <cellStyle name="20% - Accent3 26 5 2" xfId="3473" xr:uid="{00000000-0005-0000-0000-0000690D0000}"/>
    <cellStyle name="20% - Accent3 26 6" xfId="3474" xr:uid="{00000000-0005-0000-0000-00006A0D0000}"/>
    <cellStyle name="20% - Accent3 26 6 2" xfId="3475" xr:uid="{00000000-0005-0000-0000-00006B0D0000}"/>
    <cellStyle name="20% - Accent3 26 7" xfId="3476" xr:uid="{00000000-0005-0000-0000-00006C0D0000}"/>
    <cellStyle name="20% - Accent3 26 8" xfId="3477" xr:uid="{00000000-0005-0000-0000-00006D0D0000}"/>
    <cellStyle name="20% - Accent3 27" xfId="3478" xr:uid="{00000000-0005-0000-0000-00006E0D0000}"/>
    <cellStyle name="20% - Accent3 27 2" xfId="3479" xr:uid="{00000000-0005-0000-0000-00006F0D0000}"/>
    <cellStyle name="20% - Accent3 27 2 2" xfId="3480" xr:uid="{00000000-0005-0000-0000-0000700D0000}"/>
    <cellStyle name="20% - Accent3 27 2 2 2" xfId="3481" xr:uid="{00000000-0005-0000-0000-0000710D0000}"/>
    <cellStyle name="20% - Accent3 27 2 3" xfId="3482" xr:uid="{00000000-0005-0000-0000-0000720D0000}"/>
    <cellStyle name="20% - Accent3 27 2 3 2" xfId="3483" xr:uid="{00000000-0005-0000-0000-0000730D0000}"/>
    <cellStyle name="20% - Accent3 27 2 4" xfId="3484" xr:uid="{00000000-0005-0000-0000-0000740D0000}"/>
    <cellStyle name="20% - Accent3 27 2 4 2" xfId="3485" xr:uid="{00000000-0005-0000-0000-0000750D0000}"/>
    <cellStyle name="20% - Accent3 27 2 5" xfId="3486" xr:uid="{00000000-0005-0000-0000-0000760D0000}"/>
    <cellStyle name="20% - Accent3 27 2 5 2" xfId="3487" xr:uid="{00000000-0005-0000-0000-0000770D0000}"/>
    <cellStyle name="20% - Accent3 27 2 6" xfId="3488" xr:uid="{00000000-0005-0000-0000-0000780D0000}"/>
    <cellStyle name="20% - Accent3 27 3" xfId="3489" xr:uid="{00000000-0005-0000-0000-0000790D0000}"/>
    <cellStyle name="20% - Accent3 27 3 2" xfId="3490" xr:uid="{00000000-0005-0000-0000-00007A0D0000}"/>
    <cellStyle name="20% - Accent3 27 4" xfId="3491" xr:uid="{00000000-0005-0000-0000-00007B0D0000}"/>
    <cellStyle name="20% - Accent3 27 4 2" xfId="3492" xr:uid="{00000000-0005-0000-0000-00007C0D0000}"/>
    <cellStyle name="20% - Accent3 27 5" xfId="3493" xr:uid="{00000000-0005-0000-0000-00007D0D0000}"/>
    <cellStyle name="20% - Accent3 27 5 2" xfId="3494" xr:uid="{00000000-0005-0000-0000-00007E0D0000}"/>
    <cellStyle name="20% - Accent3 27 6" xfId="3495" xr:uid="{00000000-0005-0000-0000-00007F0D0000}"/>
    <cellStyle name="20% - Accent3 27 6 2" xfId="3496" xr:uid="{00000000-0005-0000-0000-0000800D0000}"/>
    <cellStyle name="20% - Accent3 27 7" xfId="3497" xr:uid="{00000000-0005-0000-0000-0000810D0000}"/>
    <cellStyle name="20% - Accent3 27 8" xfId="3498" xr:uid="{00000000-0005-0000-0000-0000820D0000}"/>
    <cellStyle name="20% - Accent3 28" xfId="3499" xr:uid="{00000000-0005-0000-0000-0000830D0000}"/>
    <cellStyle name="20% - Accent3 28 2" xfId="3500" xr:uid="{00000000-0005-0000-0000-0000840D0000}"/>
    <cellStyle name="20% - Accent3 28 2 2" xfId="3501" xr:uid="{00000000-0005-0000-0000-0000850D0000}"/>
    <cellStyle name="20% - Accent3 28 2 2 2" xfId="3502" xr:uid="{00000000-0005-0000-0000-0000860D0000}"/>
    <cellStyle name="20% - Accent3 28 2 3" xfId="3503" xr:uid="{00000000-0005-0000-0000-0000870D0000}"/>
    <cellStyle name="20% - Accent3 28 2 3 2" xfId="3504" xr:uid="{00000000-0005-0000-0000-0000880D0000}"/>
    <cellStyle name="20% - Accent3 28 2 4" xfId="3505" xr:uid="{00000000-0005-0000-0000-0000890D0000}"/>
    <cellStyle name="20% - Accent3 28 2 4 2" xfId="3506" xr:uid="{00000000-0005-0000-0000-00008A0D0000}"/>
    <cellStyle name="20% - Accent3 28 2 5" xfId="3507" xr:uid="{00000000-0005-0000-0000-00008B0D0000}"/>
    <cellStyle name="20% - Accent3 28 2 5 2" xfId="3508" xr:uid="{00000000-0005-0000-0000-00008C0D0000}"/>
    <cellStyle name="20% - Accent3 28 2 6" xfId="3509" xr:uid="{00000000-0005-0000-0000-00008D0D0000}"/>
    <cellStyle name="20% - Accent3 28 3" xfId="3510" xr:uid="{00000000-0005-0000-0000-00008E0D0000}"/>
    <cellStyle name="20% - Accent3 28 3 2" xfId="3511" xr:uid="{00000000-0005-0000-0000-00008F0D0000}"/>
    <cellStyle name="20% - Accent3 28 4" xfId="3512" xr:uid="{00000000-0005-0000-0000-0000900D0000}"/>
    <cellStyle name="20% - Accent3 28 4 2" xfId="3513" xr:uid="{00000000-0005-0000-0000-0000910D0000}"/>
    <cellStyle name="20% - Accent3 28 5" xfId="3514" xr:uid="{00000000-0005-0000-0000-0000920D0000}"/>
    <cellStyle name="20% - Accent3 28 5 2" xfId="3515" xr:uid="{00000000-0005-0000-0000-0000930D0000}"/>
    <cellStyle name="20% - Accent3 28 6" xfId="3516" xr:uid="{00000000-0005-0000-0000-0000940D0000}"/>
    <cellStyle name="20% - Accent3 28 6 2" xfId="3517" xr:uid="{00000000-0005-0000-0000-0000950D0000}"/>
    <cellStyle name="20% - Accent3 28 7" xfId="3518" xr:uid="{00000000-0005-0000-0000-0000960D0000}"/>
    <cellStyle name="20% - Accent3 28 8" xfId="3519" xr:uid="{00000000-0005-0000-0000-0000970D0000}"/>
    <cellStyle name="20% - Accent3 29" xfId="3520" xr:uid="{00000000-0005-0000-0000-0000980D0000}"/>
    <cellStyle name="20% - Accent3 29 2" xfId="3521" xr:uid="{00000000-0005-0000-0000-0000990D0000}"/>
    <cellStyle name="20% - Accent3 29 2 2" xfId="3522" xr:uid="{00000000-0005-0000-0000-00009A0D0000}"/>
    <cellStyle name="20% - Accent3 29 2 2 2" xfId="3523" xr:uid="{00000000-0005-0000-0000-00009B0D0000}"/>
    <cellStyle name="20% - Accent3 29 2 3" xfId="3524" xr:uid="{00000000-0005-0000-0000-00009C0D0000}"/>
    <cellStyle name="20% - Accent3 29 2 3 2" xfId="3525" xr:uid="{00000000-0005-0000-0000-00009D0D0000}"/>
    <cellStyle name="20% - Accent3 29 2 4" xfId="3526" xr:uid="{00000000-0005-0000-0000-00009E0D0000}"/>
    <cellStyle name="20% - Accent3 29 2 4 2" xfId="3527" xr:uid="{00000000-0005-0000-0000-00009F0D0000}"/>
    <cellStyle name="20% - Accent3 29 2 5" xfId="3528" xr:uid="{00000000-0005-0000-0000-0000A00D0000}"/>
    <cellStyle name="20% - Accent3 29 2 5 2" xfId="3529" xr:uid="{00000000-0005-0000-0000-0000A10D0000}"/>
    <cellStyle name="20% - Accent3 29 2 6" xfId="3530" xr:uid="{00000000-0005-0000-0000-0000A20D0000}"/>
    <cellStyle name="20% - Accent3 29 3" xfId="3531" xr:uid="{00000000-0005-0000-0000-0000A30D0000}"/>
    <cellStyle name="20% - Accent3 29 3 2" xfId="3532" xr:uid="{00000000-0005-0000-0000-0000A40D0000}"/>
    <cellStyle name="20% - Accent3 29 4" xfId="3533" xr:uid="{00000000-0005-0000-0000-0000A50D0000}"/>
    <cellStyle name="20% - Accent3 29 4 2" xfId="3534" xr:uid="{00000000-0005-0000-0000-0000A60D0000}"/>
    <cellStyle name="20% - Accent3 29 5" xfId="3535" xr:uid="{00000000-0005-0000-0000-0000A70D0000}"/>
    <cellStyle name="20% - Accent3 29 5 2" xfId="3536" xr:uid="{00000000-0005-0000-0000-0000A80D0000}"/>
    <cellStyle name="20% - Accent3 29 6" xfId="3537" xr:uid="{00000000-0005-0000-0000-0000A90D0000}"/>
    <cellStyle name="20% - Accent3 29 6 2" xfId="3538" xr:uid="{00000000-0005-0000-0000-0000AA0D0000}"/>
    <cellStyle name="20% - Accent3 29 7" xfId="3539" xr:uid="{00000000-0005-0000-0000-0000AB0D0000}"/>
    <cellStyle name="20% - Accent3 29 8" xfId="3540" xr:uid="{00000000-0005-0000-0000-0000AC0D0000}"/>
    <cellStyle name="20% - Accent3 3" xfId="3541" xr:uid="{00000000-0005-0000-0000-0000AD0D0000}"/>
    <cellStyle name="20% - Accent3 3 10" xfId="3542" xr:uid="{00000000-0005-0000-0000-0000AE0D0000}"/>
    <cellStyle name="20% - Accent3 3 11" xfId="3543" xr:uid="{00000000-0005-0000-0000-0000AF0D0000}"/>
    <cellStyle name="20% - Accent3 3 2" xfId="3544" xr:uid="{00000000-0005-0000-0000-0000B00D0000}"/>
    <cellStyle name="20% - Accent3 3 2 2" xfId="3545" xr:uid="{00000000-0005-0000-0000-0000B10D0000}"/>
    <cellStyle name="20% - Accent3 3 2 2 2" xfId="3546" xr:uid="{00000000-0005-0000-0000-0000B20D0000}"/>
    <cellStyle name="20% - Accent3 3 2 3" xfId="3547" xr:uid="{00000000-0005-0000-0000-0000B30D0000}"/>
    <cellStyle name="20% - Accent3 3 2 3 2" xfId="3548" xr:uid="{00000000-0005-0000-0000-0000B40D0000}"/>
    <cellStyle name="20% - Accent3 3 2 4" xfId="3549" xr:uid="{00000000-0005-0000-0000-0000B50D0000}"/>
    <cellStyle name="20% - Accent3 3 2 4 2" xfId="3550" xr:uid="{00000000-0005-0000-0000-0000B60D0000}"/>
    <cellStyle name="20% - Accent3 3 2 5" xfId="3551" xr:uid="{00000000-0005-0000-0000-0000B70D0000}"/>
    <cellStyle name="20% - Accent3 3 2 5 2" xfId="3552" xr:uid="{00000000-0005-0000-0000-0000B80D0000}"/>
    <cellStyle name="20% - Accent3 3 2 6" xfId="3553" xr:uid="{00000000-0005-0000-0000-0000B90D0000}"/>
    <cellStyle name="20% - Accent3 3 2 7" xfId="3554" xr:uid="{00000000-0005-0000-0000-0000BA0D0000}"/>
    <cellStyle name="20% - Accent3 3 2 8" xfId="3555" xr:uid="{00000000-0005-0000-0000-0000BB0D0000}"/>
    <cellStyle name="20% - Accent3 3 2 9" xfId="3556" xr:uid="{00000000-0005-0000-0000-0000BC0D0000}"/>
    <cellStyle name="20% - Accent3 3 3" xfId="3557" xr:uid="{00000000-0005-0000-0000-0000BD0D0000}"/>
    <cellStyle name="20% - Accent3 3 3 2" xfId="3558" xr:uid="{00000000-0005-0000-0000-0000BE0D0000}"/>
    <cellStyle name="20% - Accent3 3 4" xfId="3559" xr:uid="{00000000-0005-0000-0000-0000BF0D0000}"/>
    <cellStyle name="20% - Accent3 3 4 2" xfId="3560" xr:uid="{00000000-0005-0000-0000-0000C00D0000}"/>
    <cellStyle name="20% - Accent3 3 5" xfId="3561" xr:uid="{00000000-0005-0000-0000-0000C10D0000}"/>
    <cellStyle name="20% - Accent3 3 5 2" xfId="3562" xr:uid="{00000000-0005-0000-0000-0000C20D0000}"/>
    <cellStyle name="20% - Accent3 3 6" xfId="3563" xr:uid="{00000000-0005-0000-0000-0000C30D0000}"/>
    <cellStyle name="20% - Accent3 3 6 2" xfId="3564" xr:uid="{00000000-0005-0000-0000-0000C40D0000}"/>
    <cellStyle name="20% - Accent3 3 7" xfId="3565" xr:uid="{00000000-0005-0000-0000-0000C50D0000}"/>
    <cellStyle name="20% - Accent3 3 8" xfId="3566" xr:uid="{00000000-0005-0000-0000-0000C60D0000}"/>
    <cellStyle name="20% - Accent3 3 9" xfId="3567" xr:uid="{00000000-0005-0000-0000-0000C70D0000}"/>
    <cellStyle name="20% - Accent3 30" xfId="3568" xr:uid="{00000000-0005-0000-0000-0000C80D0000}"/>
    <cellStyle name="20% - Accent3 30 2" xfId="3569" xr:uid="{00000000-0005-0000-0000-0000C90D0000}"/>
    <cellStyle name="20% - Accent3 30 2 2" xfId="3570" xr:uid="{00000000-0005-0000-0000-0000CA0D0000}"/>
    <cellStyle name="20% - Accent3 30 2 2 2" xfId="3571" xr:uid="{00000000-0005-0000-0000-0000CB0D0000}"/>
    <cellStyle name="20% - Accent3 30 2 3" xfId="3572" xr:uid="{00000000-0005-0000-0000-0000CC0D0000}"/>
    <cellStyle name="20% - Accent3 30 2 3 2" xfId="3573" xr:uid="{00000000-0005-0000-0000-0000CD0D0000}"/>
    <cellStyle name="20% - Accent3 30 2 4" xfId="3574" xr:uid="{00000000-0005-0000-0000-0000CE0D0000}"/>
    <cellStyle name="20% - Accent3 30 2 4 2" xfId="3575" xr:uid="{00000000-0005-0000-0000-0000CF0D0000}"/>
    <cellStyle name="20% - Accent3 30 2 5" xfId="3576" xr:uid="{00000000-0005-0000-0000-0000D00D0000}"/>
    <cellStyle name="20% - Accent3 30 2 5 2" xfId="3577" xr:uid="{00000000-0005-0000-0000-0000D10D0000}"/>
    <cellStyle name="20% - Accent3 30 2 6" xfId="3578" xr:uid="{00000000-0005-0000-0000-0000D20D0000}"/>
    <cellStyle name="20% - Accent3 30 3" xfId="3579" xr:uid="{00000000-0005-0000-0000-0000D30D0000}"/>
    <cellStyle name="20% - Accent3 30 3 2" xfId="3580" xr:uid="{00000000-0005-0000-0000-0000D40D0000}"/>
    <cellStyle name="20% - Accent3 30 4" xfId="3581" xr:uid="{00000000-0005-0000-0000-0000D50D0000}"/>
    <cellStyle name="20% - Accent3 30 4 2" xfId="3582" xr:uid="{00000000-0005-0000-0000-0000D60D0000}"/>
    <cellStyle name="20% - Accent3 30 5" xfId="3583" xr:uid="{00000000-0005-0000-0000-0000D70D0000}"/>
    <cellStyle name="20% - Accent3 30 5 2" xfId="3584" xr:uid="{00000000-0005-0000-0000-0000D80D0000}"/>
    <cellStyle name="20% - Accent3 30 6" xfId="3585" xr:uid="{00000000-0005-0000-0000-0000D90D0000}"/>
    <cellStyle name="20% - Accent3 30 6 2" xfId="3586" xr:uid="{00000000-0005-0000-0000-0000DA0D0000}"/>
    <cellStyle name="20% - Accent3 30 7" xfId="3587" xr:uid="{00000000-0005-0000-0000-0000DB0D0000}"/>
    <cellStyle name="20% - Accent3 30 8" xfId="3588" xr:uid="{00000000-0005-0000-0000-0000DC0D0000}"/>
    <cellStyle name="20% - Accent3 31" xfId="3589" xr:uid="{00000000-0005-0000-0000-0000DD0D0000}"/>
    <cellStyle name="20% - Accent3 31 2" xfId="3590" xr:uid="{00000000-0005-0000-0000-0000DE0D0000}"/>
    <cellStyle name="20% - Accent3 31 2 2" xfId="3591" xr:uid="{00000000-0005-0000-0000-0000DF0D0000}"/>
    <cellStyle name="20% - Accent3 31 2 2 2" xfId="3592" xr:uid="{00000000-0005-0000-0000-0000E00D0000}"/>
    <cellStyle name="20% - Accent3 31 2 3" xfId="3593" xr:uid="{00000000-0005-0000-0000-0000E10D0000}"/>
    <cellStyle name="20% - Accent3 31 2 3 2" xfId="3594" xr:uid="{00000000-0005-0000-0000-0000E20D0000}"/>
    <cellStyle name="20% - Accent3 31 2 4" xfId="3595" xr:uid="{00000000-0005-0000-0000-0000E30D0000}"/>
    <cellStyle name="20% - Accent3 31 2 4 2" xfId="3596" xr:uid="{00000000-0005-0000-0000-0000E40D0000}"/>
    <cellStyle name="20% - Accent3 31 2 5" xfId="3597" xr:uid="{00000000-0005-0000-0000-0000E50D0000}"/>
    <cellStyle name="20% - Accent3 31 2 5 2" xfId="3598" xr:uid="{00000000-0005-0000-0000-0000E60D0000}"/>
    <cellStyle name="20% - Accent3 31 2 6" xfId="3599" xr:uid="{00000000-0005-0000-0000-0000E70D0000}"/>
    <cellStyle name="20% - Accent3 31 3" xfId="3600" xr:uid="{00000000-0005-0000-0000-0000E80D0000}"/>
    <cellStyle name="20% - Accent3 31 3 2" xfId="3601" xr:uid="{00000000-0005-0000-0000-0000E90D0000}"/>
    <cellStyle name="20% - Accent3 31 4" xfId="3602" xr:uid="{00000000-0005-0000-0000-0000EA0D0000}"/>
    <cellStyle name="20% - Accent3 31 4 2" xfId="3603" xr:uid="{00000000-0005-0000-0000-0000EB0D0000}"/>
    <cellStyle name="20% - Accent3 31 5" xfId="3604" xr:uid="{00000000-0005-0000-0000-0000EC0D0000}"/>
    <cellStyle name="20% - Accent3 31 5 2" xfId="3605" xr:uid="{00000000-0005-0000-0000-0000ED0D0000}"/>
    <cellStyle name="20% - Accent3 31 6" xfId="3606" xr:uid="{00000000-0005-0000-0000-0000EE0D0000}"/>
    <cellStyle name="20% - Accent3 31 6 2" xfId="3607" xr:uid="{00000000-0005-0000-0000-0000EF0D0000}"/>
    <cellStyle name="20% - Accent3 31 7" xfId="3608" xr:uid="{00000000-0005-0000-0000-0000F00D0000}"/>
    <cellStyle name="20% - Accent3 31 8" xfId="3609" xr:uid="{00000000-0005-0000-0000-0000F10D0000}"/>
    <cellStyle name="20% - Accent3 32" xfId="3610" xr:uid="{00000000-0005-0000-0000-0000F20D0000}"/>
    <cellStyle name="20% - Accent3 32 2" xfId="3611" xr:uid="{00000000-0005-0000-0000-0000F30D0000}"/>
    <cellStyle name="20% - Accent3 32 2 2" xfId="3612" xr:uid="{00000000-0005-0000-0000-0000F40D0000}"/>
    <cellStyle name="20% - Accent3 32 2 2 2" xfId="3613" xr:uid="{00000000-0005-0000-0000-0000F50D0000}"/>
    <cellStyle name="20% - Accent3 32 2 3" xfId="3614" xr:uid="{00000000-0005-0000-0000-0000F60D0000}"/>
    <cellStyle name="20% - Accent3 32 2 3 2" xfId="3615" xr:uid="{00000000-0005-0000-0000-0000F70D0000}"/>
    <cellStyle name="20% - Accent3 32 2 4" xfId="3616" xr:uid="{00000000-0005-0000-0000-0000F80D0000}"/>
    <cellStyle name="20% - Accent3 32 2 4 2" xfId="3617" xr:uid="{00000000-0005-0000-0000-0000F90D0000}"/>
    <cellStyle name="20% - Accent3 32 2 5" xfId="3618" xr:uid="{00000000-0005-0000-0000-0000FA0D0000}"/>
    <cellStyle name="20% - Accent3 32 2 5 2" xfId="3619" xr:uid="{00000000-0005-0000-0000-0000FB0D0000}"/>
    <cellStyle name="20% - Accent3 32 2 6" xfId="3620" xr:uid="{00000000-0005-0000-0000-0000FC0D0000}"/>
    <cellStyle name="20% - Accent3 32 3" xfId="3621" xr:uid="{00000000-0005-0000-0000-0000FD0D0000}"/>
    <cellStyle name="20% - Accent3 32 3 2" xfId="3622" xr:uid="{00000000-0005-0000-0000-0000FE0D0000}"/>
    <cellStyle name="20% - Accent3 32 4" xfId="3623" xr:uid="{00000000-0005-0000-0000-0000FF0D0000}"/>
    <cellStyle name="20% - Accent3 32 4 2" xfId="3624" xr:uid="{00000000-0005-0000-0000-0000000E0000}"/>
    <cellStyle name="20% - Accent3 32 5" xfId="3625" xr:uid="{00000000-0005-0000-0000-0000010E0000}"/>
    <cellStyle name="20% - Accent3 32 5 2" xfId="3626" xr:uid="{00000000-0005-0000-0000-0000020E0000}"/>
    <cellStyle name="20% - Accent3 32 6" xfId="3627" xr:uid="{00000000-0005-0000-0000-0000030E0000}"/>
    <cellStyle name="20% - Accent3 32 6 2" xfId="3628" xr:uid="{00000000-0005-0000-0000-0000040E0000}"/>
    <cellStyle name="20% - Accent3 32 7" xfId="3629" xr:uid="{00000000-0005-0000-0000-0000050E0000}"/>
    <cellStyle name="20% - Accent3 32 8" xfId="3630" xr:uid="{00000000-0005-0000-0000-0000060E0000}"/>
    <cellStyle name="20% - Accent3 33" xfId="3631" xr:uid="{00000000-0005-0000-0000-0000070E0000}"/>
    <cellStyle name="20% - Accent3 33 2" xfId="3632" xr:uid="{00000000-0005-0000-0000-0000080E0000}"/>
    <cellStyle name="20% - Accent3 33 2 2" xfId="3633" xr:uid="{00000000-0005-0000-0000-0000090E0000}"/>
    <cellStyle name="20% - Accent3 33 2 2 2" xfId="3634" xr:uid="{00000000-0005-0000-0000-00000A0E0000}"/>
    <cellStyle name="20% - Accent3 33 2 3" xfId="3635" xr:uid="{00000000-0005-0000-0000-00000B0E0000}"/>
    <cellStyle name="20% - Accent3 33 2 3 2" xfId="3636" xr:uid="{00000000-0005-0000-0000-00000C0E0000}"/>
    <cellStyle name="20% - Accent3 33 2 4" xfId="3637" xr:uid="{00000000-0005-0000-0000-00000D0E0000}"/>
    <cellStyle name="20% - Accent3 33 2 4 2" xfId="3638" xr:uid="{00000000-0005-0000-0000-00000E0E0000}"/>
    <cellStyle name="20% - Accent3 33 2 5" xfId="3639" xr:uid="{00000000-0005-0000-0000-00000F0E0000}"/>
    <cellStyle name="20% - Accent3 33 2 5 2" xfId="3640" xr:uid="{00000000-0005-0000-0000-0000100E0000}"/>
    <cellStyle name="20% - Accent3 33 2 6" xfId="3641" xr:uid="{00000000-0005-0000-0000-0000110E0000}"/>
    <cellStyle name="20% - Accent3 33 3" xfId="3642" xr:uid="{00000000-0005-0000-0000-0000120E0000}"/>
    <cellStyle name="20% - Accent3 33 3 2" xfId="3643" xr:uid="{00000000-0005-0000-0000-0000130E0000}"/>
    <cellStyle name="20% - Accent3 33 4" xfId="3644" xr:uid="{00000000-0005-0000-0000-0000140E0000}"/>
    <cellStyle name="20% - Accent3 33 4 2" xfId="3645" xr:uid="{00000000-0005-0000-0000-0000150E0000}"/>
    <cellStyle name="20% - Accent3 33 5" xfId="3646" xr:uid="{00000000-0005-0000-0000-0000160E0000}"/>
    <cellStyle name="20% - Accent3 33 5 2" xfId="3647" xr:uid="{00000000-0005-0000-0000-0000170E0000}"/>
    <cellStyle name="20% - Accent3 33 6" xfId="3648" xr:uid="{00000000-0005-0000-0000-0000180E0000}"/>
    <cellStyle name="20% - Accent3 33 6 2" xfId="3649" xr:uid="{00000000-0005-0000-0000-0000190E0000}"/>
    <cellStyle name="20% - Accent3 33 7" xfId="3650" xr:uid="{00000000-0005-0000-0000-00001A0E0000}"/>
    <cellStyle name="20% - Accent3 33 8" xfId="3651" xr:uid="{00000000-0005-0000-0000-00001B0E0000}"/>
    <cellStyle name="20% - Accent3 34" xfId="3652" xr:uid="{00000000-0005-0000-0000-00001C0E0000}"/>
    <cellStyle name="20% - Accent3 34 2" xfId="3653" xr:uid="{00000000-0005-0000-0000-00001D0E0000}"/>
    <cellStyle name="20% - Accent3 34 2 2" xfId="3654" xr:uid="{00000000-0005-0000-0000-00001E0E0000}"/>
    <cellStyle name="20% - Accent3 34 2 2 2" xfId="3655" xr:uid="{00000000-0005-0000-0000-00001F0E0000}"/>
    <cellStyle name="20% - Accent3 34 2 3" xfId="3656" xr:uid="{00000000-0005-0000-0000-0000200E0000}"/>
    <cellStyle name="20% - Accent3 34 2 3 2" xfId="3657" xr:uid="{00000000-0005-0000-0000-0000210E0000}"/>
    <cellStyle name="20% - Accent3 34 2 4" xfId="3658" xr:uid="{00000000-0005-0000-0000-0000220E0000}"/>
    <cellStyle name="20% - Accent3 34 2 4 2" xfId="3659" xr:uid="{00000000-0005-0000-0000-0000230E0000}"/>
    <cellStyle name="20% - Accent3 34 2 5" xfId="3660" xr:uid="{00000000-0005-0000-0000-0000240E0000}"/>
    <cellStyle name="20% - Accent3 34 2 5 2" xfId="3661" xr:uid="{00000000-0005-0000-0000-0000250E0000}"/>
    <cellStyle name="20% - Accent3 34 2 6" xfId="3662" xr:uid="{00000000-0005-0000-0000-0000260E0000}"/>
    <cellStyle name="20% - Accent3 34 3" xfId="3663" xr:uid="{00000000-0005-0000-0000-0000270E0000}"/>
    <cellStyle name="20% - Accent3 34 3 2" xfId="3664" xr:uid="{00000000-0005-0000-0000-0000280E0000}"/>
    <cellStyle name="20% - Accent3 34 4" xfId="3665" xr:uid="{00000000-0005-0000-0000-0000290E0000}"/>
    <cellStyle name="20% - Accent3 34 4 2" xfId="3666" xr:uid="{00000000-0005-0000-0000-00002A0E0000}"/>
    <cellStyle name="20% - Accent3 34 5" xfId="3667" xr:uid="{00000000-0005-0000-0000-00002B0E0000}"/>
    <cellStyle name="20% - Accent3 34 5 2" xfId="3668" xr:uid="{00000000-0005-0000-0000-00002C0E0000}"/>
    <cellStyle name="20% - Accent3 34 6" xfId="3669" xr:uid="{00000000-0005-0000-0000-00002D0E0000}"/>
    <cellStyle name="20% - Accent3 34 6 2" xfId="3670" xr:uid="{00000000-0005-0000-0000-00002E0E0000}"/>
    <cellStyle name="20% - Accent3 34 7" xfId="3671" xr:uid="{00000000-0005-0000-0000-00002F0E0000}"/>
    <cellStyle name="20% - Accent3 34 8" xfId="3672" xr:uid="{00000000-0005-0000-0000-0000300E0000}"/>
    <cellStyle name="20% - Accent3 35" xfId="3673" xr:uid="{00000000-0005-0000-0000-0000310E0000}"/>
    <cellStyle name="20% - Accent3 35 2" xfId="3674" xr:uid="{00000000-0005-0000-0000-0000320E0000}"/>
    <cellStyle name="20% - Accent3 35 2 2" xfId="3675" xr:uid="{00000000-0005-0000-0000-0000330E0000}"/>
    <cellStyle name="20% - Accent3 35 2 2 2" xfId="3676" xr:uid="{00000000-0005-0000-0000-0000340E0000}"/>
    <cellStyle name="20% - Accent3 35 2 3" xfId="3677" xr:uid="{00000000-0005-0000-0000-0000350E0000}"/>
    <cellStyle name="20% - Accent3 35 2 3 2" xfId="3678" xr:uid="{00000000-0005-0000-0000-0000360E0000}"/>
    <cellStyle name="20% - Accent3 35 2 4" xfId="3679" xr:uid="{00000000-0005-0000-0000-0000370E0000}"/>
    <cellStyle name="20% - Accent3 35 2 4 2" xfId="3680" xr:uid="{00000000-0005-0000-0000-0000380E0000}"/>
    <cellStyle name="20% - Accent3 35 2 5" xfId="3681" xr:uid="{00000000-0005-0000-0000-0000390E0000}"/>
    <cellStyle name="20% - Accent3 35 2 5 2" xfId="3682" xr:uid="{00000000-0005-0000-0000-00003A0E0000}"/>
    <cellStyle name="20% - Accent3 35 2 6" xfId="3683" xr:uid="{00000000-0005-0000-0000-00003B0E0000}"/>
    <cellStyle name="20% - Accent3 35 3" xfId="3684" xr:uid="{00000000-0005-0000-0000-00003C0E0000}"/>
    <cellStyle name="20% - Accent3 35 3 2" xfId="3685" xr:uid="{00000000-0005-0000-0000-00003D0E0000}"/>
    <cellStyle name="20% - Accent3 35 4" xfId="3686" xr:uid="{00000000-0005-0000-0000-00003E0E0000}"/>
    <cellStyle name="20% - Accent3 35 4 2" xfId="3687" xr:uid="{00000000-0005-0000-0000-00003F0E0000}"/>
    <cellStyle name="20% - Accent3 35 5" xfId="3688" xr:uid="{00000000-0005-0000-0000-0000400E0000}"/>
    <cellStyle name="20% - Accent3 35 5 2" xfId="3689" xr:uid="{00000000-0005-0000-0000-0000410E0000}"/>
    <cellStyle name="20% - Accent3 35 6" xfId="3690" xr:uid="{00000000-0005-0000-0000-0000420E0000}"/>
    <cellStyle name="20% - Accent3 35 6 2" xfId="3691" xr:uid="{00000000-0005-0000-0000-0000430E0000}"/>
    <cellStyle name="20% - Accent3 35 7" xfId="3692" xr:uid="{00000000-0005-0000-0000-0000440E0000}"/>
    <cellStyle name="20% - Accent3 35 8" xfId="3693" xr:uid="{00000000-0005-0000-0000-0000450E0000}"/>
    <cellStyle name="20% - Accent3 36" xfId="3694" xr:uid="{00000000-0005-0000-0000-0000460E0000}"/>
    <cellStyle name="20% - Accent3 36 2" xfId="3695" xr:uid="{00000000-0005-0000-0000-0000470E0000}"/>
    <cellStyle name="20% - Accent3 36 2 2" xfId="3696" xr:uid="{00000000-0005-0000-0000-0000480E0000}"/>
    <cellStyle name="20% - Accent3 36 2 2 2" xfId="3697" xr:uid="{00000000-0005-0000-0000-0000490E0000}"/>
    <cellStyle name="20% - Accent3 36 2 3" xfId="3698" xr:uid="{00000000-0005-0000-0000-00004A0E0000}"/>
    <cellStyle name="20% - Accent3 36 2 3 2" xfId="3699" xr:uid="{00000000-0005-0000-0000-00004B0E0000}"/>
    <cellStyle name="20% - Accent3 36 2 4" xfId="3700" xr:uid="{00000000-0005-0000-0000-00004C0E0000}"/>
    <cellStyle name="20% - Accent3 36 2 4 2" xfId="3701" xr:uid="{00000000-0005-0000-0000-00004D0E0000}"/>
    <cellStyle name="20% - Accent3 36 2 5" xfId="3702" xr:uid="{00000000-0005-0000-0000-00004E0E0000}"/>
    <cellStyle name="20% - Accent3 36 2 5 2" xfId="3703" xr:uid="{00000000-0005-0000-0000-00004F0E0000}"/>
    <cellStyle name="20% - Accent3 36 2 6" xfId="3704" xr:uid="{00000000-0005-0000-0000-0000500E0000}"/>
    <cellStyle name="20% - Accent3 36 3" xfId="3705" xr:uid="{00000000-0005-0000-0000-0000510E0000}"/>
    <cellStyle name="20% - Accent3 36 3 2" xfId="3706" xr:uid="{00000000-0005-0000-0000-0000520E0000}"/>
    <cellStyle name="20% - Accent3 36 4" xfId="3707" xr:uid="{00000000-0005-0000-0000-0000530E0000}"/>
    <cellStyle name="20% - Accent3 36 4 2" xfId="3708" xr:uid="{00000000-0005-0000-0000-0000540E0000}"/>
    <cellStyle name="20% - Accent3 36 5" xfId="3709" xr:uid="{00000000-0005-0000-0000-0000550E0000}"/>
    <cellStyle name="20% - Accent3 36 5 2" xfId="3710" xr:uid="{00000000-0005-0000-0000-0000560E0000}"/>
    <cellStyle name="20% - Accent3 36 6" xfId="3711" xr:uid="{00000000-0005-0000-0000-0000570E0000}"/>
    <cellStyle name="20% - Accent3 36 6 2" xfId="3712" xr:uid="{00000000-0005-0000-0000-0000580E0000}"/>
    <cellStyle name="20% - Accent3 36 7" xfId="3713" xr:uid="{00000000-0005-0000-0000-0000590E0000}"/>
    <cellStyle name="20% - Accent3 36 8" xfId="3714" xr:uid="{00000000-0005-0000-0000-00005A0E0000}"/>
    <cellStyle name="20% - Accent3 37" xfId="3715" xr:uid="{00000000-0005-0000-0000-00005B0E0000}"/>
    <cellStyle name="20% - Accent3 37 2" xfId="3716" xr:uid="{00000000-0005-0000-0000-00005C0E0000}"/>
    <cellStyle name="20% - Accent3 37 2 2" xfId="3717" xr:uid="{00000000-0005-0000-0000-00005D0E0000}"/>
    <cellStyle name="20% - Accent3 37 2 2 2" xfId="3718" xr:uid="{00000000-0005-0000-0000-00005E0E0000}"/>
    <cellStyle name="20% - Accent3 37 2 3" xfId="3719" xr:uid="{00000000-0005-0000-0000-00005F0E0000}"/>
    <cellStyle name="20% - Accent3 37 2 3 2" xfId="3720" xr:uid="{00000000-0005-0000-0000-0000600E0000}"/>
    <cellStyle name="20% - Accent3 37 2 4" xfId="3721" xr:uid="{00000000-0005-0000-0000-0000610E0000}"/>
    <cellStyle name="20% - Accent3 37 2 4 2" xfId="3722" xr:uid="{00000000-0005-0000-0000-0000620E0000}"/>
    <cellStyle name="20% - Accent3 37 2 5" xfId="3723" xr:uid="{00000000-0005-0000-0000-0000630E0000}"/>
    <cellStyle name="20% - Accent3 37 2 5 2" xfId="3724" xr:uid="{00000000-0005-0000-0000-0000640E0000}"/>
    <cellStyle name="20% - Accent3 37 2 6" xfId="3725" xr:uid="{00000000-0005-0000-0000-0000650E0000}"/>
    <cellStyle name="20% - Accent3 37 3" xfId="3726" xr:uid="{00000000-0005-0000-0000-0000660E0000}"/>
    <cellStyle name="20% - Accent3 37 3 2" xfId="3727" xr:uid="{00000000-0005-0000-0000-0000670E0000}"/>
    <cellStyle name="20% - Accent3 37 4" xfId="3728" xr:uid="{00000000-0005-0000-0000-0000680E0000}"/>
    <cellStyle name="20% - Accent3 37 4 2" xfId="3729" xr:uid="{00000000-0005-0000-0000-0000690E0000}"/>
    <cellStyle name="20% - Accent3 37 5" xfId="3730" xr:uid="{00000000-0005-0000-0000-00006A0E0000}"/>
    <cellStyle name="20% - Accent3 37 5 2" xfId="3731" xr:uid="{00000000-0005-0000-0000-00006B0E0000}"/>
    <cellStyle name="20% - Accent3 37 6" xfId="3732" xr:uid="{00000000-0005-0000-0000-00006C0E0000}"/>
    <cellStyle name="20% - Accent3 37 6 2" xfId="3733" xr:uid="{00000000-0005-0000-0000-00006D0E0000}"/>
    <cellStyle name="20% - Accent3 37 7" xfId="3734" xr:uid="{00000000-0005-0000-0000-00006E0E0000}"/>
    <cellStyle name="20% - Accent3 37 8" xfId="3735" xr:uid="{00000000-0005-0000-0000-00006F0E0000}"/>
    <cellStyle name="20% - Accent3 38" xfId="3736" xr:uid="{00000000-0005-0000-0000-0000700E0000}"/>
    <cellStyle name="20% - Accent3 38 2" xfId="3737" xr:uid="{00000000-0005-0000-0000-0000710E0000}"/>
    <cellStyle name="20% - Accent3 38 2 2" xfId="3738" xr:uid="{00000000-0005-0000-0000-0000720E0000}"/>
    <cellStyle name="20% - Accent3 38 2 2 2" xfId="3739" xr:uid="{00000000-0005-0000-0000-0000730E0000}"/>
    <cellStyle name="20% - Accent3 38 2 3" xfId="3740" xr:uid="{00000000-0005-0000-0000-0000740E0000}"/>
    <cellStyle name="20% - Accent3 38 2 3 2" xfId="3741" xr:uid="{00000000-0005-0000-0000-0000750E0000}"/>
    <cellStyle name="20% - Accent3 38 2 4" xfId="3742" xr:uid="{00000000-0005-0000-0000-0000760E0000}"/>
    <cellStyle name="20% - Accent3 38 2 4 2" xfId="3743" xr:uid="{00000000-0005-0000-0000-0000770E0000}"/>
    <cellStyle name="20% - Accent3 38 2 5" xfId="3744" xr:uid="{00000000-0005-0000-0000-0000780E0000}"/>
    <cellStyle name="20% - Accent3 38 2 5 2" xfId="3745" xr:uid="{00000000-0005-0000-0000-0000790E0000}"/>
    <cellStyle name="20% - Accent3 38 2 6" xfId="3746" xr:uid="{00000000-0005-0000-0000-00007A0E0000}"/>
    <cellStyle name="20% - Accent3 38 3" xfId="3747" xr:uid="{00000000-0005-0000-0000-00007B0E0000}"/>
    <cellStyle name="20% - Accent3 38 3 2" xfId="3748" xr:uid="{00000000-0005-0000-0000-00007C0E0000}"/>
    <cellStyle name="20% - Accent3 38 4" xfId="3749" xr:uid="{00000000-0005-0000-0000-00007D0E0000}"/>
    <cellStyle name="20% - Accent3 38 4 2" xfId="3750" xr:uid="{00000000-0005-0000-0000-00007E0E0000}"/>
    <cellStyle name="20% - Accent3 38 5" xfId="3751" xr:uid="{00000000-0005-0000-0000-00007F0E0000}"/>
    <cellStyle name="20% - Accent3 38 5 2" xfId="3752" xr:uid="{00000000-0005-0000-0000-0000800E0000}"/>
    <cellStyle name="20% - Accent3 38 6" xfId="3753" xr:uid="{00000000-0005-0000-0000-0000810E0000}"/>
    <cellStyle name="20% - Accent3 38 6 2" xfId="3754" xr:uid="{00000000-0005-0000-0000-0000820E0000}"/>
    <cellStyle name="20% - Accent3 38 7" xfId="3755" xr:uid="{00000000-0005-0000-0000-0000830E0000}"/>
    <cellStyle name="20% - Accent3 38 8" xfId="3756" xr:uid="{00000000-0005-0000-0000-0000840E0000}"/>
    <cellStyle name="20% - Accent3 39" xfId="3757" xr:uid="{00000000-0005-0000-0000-0000850E0000}"/>
    <cellStyle name="20% - Accent3 39 2" xfId="3758" xr:uid="{00000000-0005-0000-0000-0000860E0000}"/>
    <cellStyle name="20% - Accent3 39 2 2" xfId="3759" xr:uid="{00000000-0005-0000-0000-0000870E0000}"/>
    <cellStyle name="20% - Accent3 39 2 2 2" xfId="3760" xr:uid="{00000000-0005-0000-0000-0000880E0000}"/>
    <cellStyle name="20% - Accent3 39 2 3" xfId="3761" xr:uid="{00000000-0005-0000-0000-0000890E0000}"/>
    <cellStyle name="20% - Accent3 39 2 3 2" xfId="3762" xr:uid="{00000000-0005-0000-0000-00008A0E0000}"/>
    <cellStyle name="20% - Accent3 39 2 4" xfId="3763" xr:uid="{00000000-0005-0000-0000-00008B0E0000}"/>
    <cellStyle name="20% - Accent3 39 2 4 2" xfId="3764" xr:uid="{00000000-0005-0000-0000-00008C0E0000}"/>
    <cellStyle name="20% - Accent3 39 2 5" xfId="3765" xr:uid="{00000000-0005-0000-0000-00008D0E0000}"/>
    <cellStyle name="20% - Accent3 39 2 5 2" xfId="3766" xr:uid="{00000000-0005-0000-0000-00008E0E0000}"/>
    <cellStyle name="20% - Accent3 39 2 6" xfId="3767" xr:uid="{00000000-0005-0000-0000-00008F0E0000}"/>
    <cellStyle name="20% - Accent3 39 3" xfId="3768" xr:uid="{00000000-0005-0000-0000-0000900E0000}"/>
    <cellStyle name="20% - Accent3 39 3 2" xfId="3769" xr:uid="{00000000-0005-0000-0000-0000910E0000}"/>
    <cellStyle name="20% - Accent3 39 4" xfId="3770" xr:uid="{00000000-0005-0000-0000-0000920E0000}"/>
    <cellStyle name="20% - Accent3 39 4 2" xfId="3771" xr:uid="{00000000-0005-0000-0000-0000930E0000}"/>
    <cellStyle name="20% - Accent3 39 5" xfId="3772" xr:uid="{00000000-0005-0000-0000-0000940E0000}"/>
    <cellStyle name="20% - Accent3 39 5 2" xfId="3773" xr:uid="{00000000-0005-0000-0000-0000950E0000}"/>
    <cellStyle name="20% - Accent3 39 6" xfId="3774" xr:uid="{00000000-0005-0000-0000-0000960E0000}"/>
    <cellStyle name="20% - Accent3 39 6 2" xfId="3775" xr:uid="{00000000-0005-0000-0000-0000970E0000}"/>
    <cellStyle name="20% - Accent3 39 7" xfId="3776" xr:uid="{00000000-0005-0000-0000-0000980E0000}"/>
    <cellStyle name="20% - Accent3 39 8" xfId="3777" xr:uid="{00000000-0005-0000-0000-0000990E0000}"/>
    <cellStyle name="20% - Accent3 4" xfId="3778" xr:uid="{00000000-0005-0000-0000-00009A0E0000}"/>
    <cellStyle name="20% - Accent3 4 10" xfId="3779" xr:uid="{00000000-0005-0000-0000-00009B0E0000}"/>
    <cellStyle name="20% - Accent3 4 11" xfId="3780" xr:uid="{00000000-0005-0000-0000-00009C0E0000}"/>
    <cellStyle name="20% - Accent3 4 2" xfId="3781" xr:uid="{00000000-0005-0000-0000-00009D0E0000}"/>
    <cellStyle name="20% - Accent3 4 2 2" xfId="3782" xr:uid="{00000000-0005-0000-0000-00009E0E0000}"/>
    <cellStyle name="20% - Accent3 4 2 2 2" xfId="3783" xr:uid="{00000000-0005-0000-0000-00009F0E0000}"/>
    <cellStyle name="20% - Accent3 4 2 3" xfId="3784" xr:uid="{00000000-0005-0000-0000-0000A00E0000}"/>
    <cellStyle name="20% - Accent3 4 2 3 2" xfId="3785" xr:uid="{00000000-0005-0000-0000-0000A10E0000}"/>
    <cellStyle name="20% - Accent3 4 2 4" xfId="3786" xr:uid="{00000000-0005-0000-0000-0000A20E0000}"/>
    <cellStyle name="20% - Accent3 4 2 4 2" xfId="3787" xr:uid="{00000000-0005-0000-0000-0000A30E0000}"/>
    <cellStyle name="20% - Accent3 4 2 5" xfId="3788" xr:uid="{00000000-0005-0000-0000-0000A40E0000}"/>
    <cellStyle name="20% - Accent3 4 2 5 2" xfId="3789" xr:uid="{00000000-0005-0000-0000-0000A50E0000}"/>
    <cellStyle name="20% - Accent3 4 2 6" xfId="3790" xr:uid="{00000000-0005-0000-0000-0000A60E0000}"/>
    <cellStyle name="20% - Accent3 4 2 7" xfId="3791" xr:uid="{00000000-0005-0000-0000-0000A70E0000}"/>
    <cellStyle name="20% - Accent3 4 2 8" xfId="3792" xr:uid="{00000000-0005-0000-0000-0000A80E0000}"/>
    <cellStyle name="20% - Accent3 4 2 9" xfId="3793" xr:uid="{00000000-0005-0000-0000-0000A90E0000}"/>
    <cellStyle name="20% - Accent3 4 3" xfId="3794" xr:uid="{00000000-0005-0000-0000-0000AA0E0000}"/>
    <cellStyle name="20% - Accent3 4 3 2" xfId="3795" xr:uid="{00000000-0005-0000-0000-0000AB0E0000}"/>
    <cellStyle name="20% - Accent3 4 4" xfId="3796" xr:uid="{00000000-0005-0000-0000-0000AC0E0000}"/>
    <cellStyle name="20% - Accent3 4 4 2" xfId="3797" xr:uid="{00000000-0005-0000-0000-0000AD0E0000}"/>
    <cellStyle name="20% - Accent3 4 5" xfId="3798" xr:uid="{00000000-0005-0000-0000-0000AE0E0000}"/>
    <cellStyle name="20% - Accent3 4 5 2" xfId="3799" xr:uid="{00000000-0005-0000-0000-0000AF0E0000}"/>
    <cellStyle name="20% - Accent3 4 6" xfId="3800" xr:uid="{00000000-0005-0000-0000-0000B00E0000}"/>
    <cellStyle name="20% - Accent3 4 6 2" xfId="3801" xr:uid="{00000000-0005-0000-0000-0000B10E0000}"/>
    <cellStyle name="20% - Accent3 4 7" xfId="3802" xr:uid="{00000000-0005-0000-0000-0000B20E0000}"/>
    <cellStyle name="20% - Accent3 4 8" xfId="3803" xr:uid="{00000000-0005-0000-0000-0000B30E0000}"/>
    <cellStyle name="20% - Accent3 4 9" xfId="3804" xr:uid="{00000000-0005-0000-0000-0000B40E0000}"/>
    <cellStyle name="20% - Accent3 40" xfId="3805" xr:uid="{00000000-0005-0000-0000-0000B50E0000}"/>
    <cellStyle name="20% - Accent3 40 2" xfId="3806" xr:uid="{00000000-0005-0000-0000-0000B60E0000}"/>
    <cellStyle name="20% - Accent3 40 2 2" xfId="3807" xr:uid="{00000000-0005-0000-0000-0000B70E0000}"/>
    <cellStyle name="20% - Accent3 40 2 2 2" xfId="3808" xr:uid="{00000000-0005-0000-0000-0000B80E0000}"/>
    <cellStyle name="20% - Accent3 40 2 3" xfId="3809" xr:uid="{00000000-0005-0000-0000-0000B90E0000}"/>
    <cellStyle name="20% - Accent3 40 2 3 2" xfId="3810" xr:uid="{00000000-0005-0000-0000-0000BA0E0000}"/>
    <cellStyle name="20% - Accent3 40 2 4" xfId="3811" xr:uid="{00000000-0005-0000-0000-0000BB0E0000}"/>
    <cellStyle name="20% - Accent3 40 2 4 2" xfId="3812" xr:uid="{00000000-0005-0000-0000-0000BC0E0000}"/>
    <cellStyle name="20% - Accent3 40 2 5" xfId="3813" xr:uid="{00000000-0005-0000-0000-0000BD0E0000}"/>
    <cellStyle name="20% - Accent3 40 2 5 2" xfId="3814" xr:uid="{00000000-0005-0000-0000-0000BE0E0000}"/>
    <cellStyle name="20% - Accent3 40 2 6" xfId="3815" xr:uid="{00000000-0005-0000-0000-0000BF0E0000}"/>
    <cellStyle name="20% - Accent3 40 3" xfId="3816" xr:uid="{00000000-0005-0000-0000-0000C00E0000}"/>
    <cellStyle name="20% - Accent3 40 3 2" xfId="3817" xr:uid="{00000000-0005-0000-0000-0000C10E0000}"/>
    <cellStyle name="20% - Accent3 40 4" xfId="3818" xr:uid="{00000000-0005-0000-0000-0000C20E0000}"/>
    <cellStyle name="20% - Accent3 40 4 2" xfId="3819" xr:uid="{00000000-0005-0000-0000-0000C30E0000}"/>
    <cellStyle name="20% - Accent3 40 5" xfId="3820" xr:uid="{00000000-0005-0000-0000-0000C40E0000}"/>
    <cellStyle name="20% - Accent3 40 5 2" xfId="3821" xr:uid="{00000000-0005-0000-0000-0000C50E0000}"/>
    <cellStyle name="20% - Accent3 40 6" xfId="3822" xr:uid="{00000000-0005-0000-0000-0000C60E0000}"/>
    <cellStyle name="20% - Accent3 40 6 2" xfId="3823" xr:uid="{00000000-0005-0000-0000-0000C70E0000}"/>
    <cellStyle name="20% - Accent3 40 7" xfId="3824" xr:uid="{00000000-0005-0000-0000-0000C80E0000}"/>
    <cellStyle name="20% - Accent3 40 8" xfId="3825" xr:uid="{00000000-0005-0000-0000-0000C90E0000}"/>
    <cellStyle name="20% - Accent3 41" xfId="3826" xr:uid="{00000000-0005-0000-0000-0000CA0E0000}"/>
    <cellStyle name="20% - Accent3 41 2" xfId="3827" xr:uid="{00000000-0005-0000-0000-0000CB0E0000}"/>
    <cellStyle name="20% - Accent3 41 2 2" xfId="3828" xr:uid="{00000000-0005-0000-0000-0000CC0E0000}"/>
    <cellStyle name="20% - Accent3 41 2 2 2" xfId="3829" xr:uid="{00000000-0005-0000-0000-0000CD0E0000}"/>
    <cellStyle name="20% - Accent3 41 2 3" xfId="3830" xr:uid="{00000000-0005-0000-0000-0000CE0E0000}"/>
    <cellStyle name="20% - Accent3 41 2 3 2" xfId="3831" xr:uid="{00000000-0005-0000-0000-0000CF0E0000}"/>
    <cellStyle name="20% - Accent3 41 2 4" xfId="3832" xr:uid="{00000000-0005-0000-0000-0000D00E0000}"/>
    <cellStyle name="20% - Accent3 41 2 4 2" xfId="3833" xr:uid="{00000000-0005-0000-0000-0000D10E0000}"/>
    <cellStyle name="20% - Accent3 41 2 5" xfId="3834" xr:uid="{00000000-0005-0000-0000-0000D20E0000}"/>
    <cellStyle name="20% - Accent3 41 2 5 2" xfId="3835" xr:uid="{00000000-0005-0000-0000-0000D30E0000}"/>
    <cellStyle name="20% - Accent3 41 2 6" xfId="3836" xr:uid="{00000000-0005-0000-0000-0000D40E0000}"/>
    <cellStyle name="20% - Accent3 41 3" xfId="3837" xr:uid="{00000000-0005-0000-0000-0000D50E0000}"/>
    <cellStyle name="20% - Accent3 41 3 2" xfId="3838" xr:uid="{00000000-0005-0000-0000-0000D60E0000}"/>
    <cellStyle name="20% - Accent3 41 4" xfId="3839" xr:uid="{00000000-0005-0000-0000-0000D70E0000}"/>
    <cellStyle name="20% - Accent3 41 4 2" xfId="3840" xr:uid="{00000000-0005-0000-0000-0000D80E0000}"/>
    <cellStyle name="20% - Accent3 41 5" xfId="3841" xr:uid="{00000000-0005-0000-0000-0000D90E0000}"/>
    <cellStyle name="20% - Accent3 41 5 2" xfId="3842" xr:uid="{00000000-0005-0000-0000-0000DA0E0000}"/>
    <cellStyle name="20% - Accent3 41 6" xfId="3843" xr:uid="{00000000-0005-0000-0000-0000DB0E0000}"/>
    <cellStyle name="20% - Accent3 41 6 2" xfId="3844" xr:uid="{00000000-0005-0000-0000-0000DC0E0000}"/>
    <cellStyle name="20% - Accent3 41 7" xfId="3845" xr:uid="{00000000-0005-0000-0000-0000DD0E0000}"/>
    <cellStyle name="20% - Accent3 41 8" xfId="3846" xr:uid="{00000000-0005-0000-0000-0000DE0E0000}"/>
    <cellStyle name="20% - Accent3 42" xfId="3847" xr:uid="{00000000-0005-0000-0000-0000DF0E0000}"/>
    <cellStyle name="20% - Accent3 42 2" xfId="3848" xr:uid="{00000000-0005-0000-0000-0000E00E0000}"/>
    <cellStyle name="20% - Accent3 42 2 2" xfId="3849" xr:uid="{00000000-0005-0000-0000-0000E10E0000}"/>
    <cellStyle name="20% - Accent3 42 2 2 2" xfId="3850" xr:uid="{00000000-0005-0000-0000-0000E20E0000}"/>
    <cellStyle name="20% - Accent3 42 2 3" xfId="3851" xr:uid="{00000000-0005-0000-0000-0000E30E0000}"/>
    <cellStyle name="20% - Accent3 42 2 3 2" xfId="3852" xr:uid="{00000000-0005-0000-0000-0000E40E0000}"/>
    <cellStyle name="20% - Accent3 42 2 4" xfId="3853" xr:uid="{00000000-0005-0000-0000-0000E50E0000}"/>
    <cellStyle name="20% - Accent3 42 2 4 2" xfId="3854" xr:uid="{00000000-0005-0000-0000-0000E60E0000}"/>
    <cellStyle name="20% - Accent3 42 2 5" xfId="3855" xr:uid="{00000000-0005-0000-0000-0000E70E0000}"/>
    <cellStyle name="20% - Accent3 42 2 5 2" xfId="3856" xr:uid="{00000000-0005-0000-0000-0000E80E0000}"/>
    <cellStyle name="20% - Accent3 42 2 6" xfId="3857" xr:uid="{00000000-0005-0000-0000-0000E90E0000}"/>
    <cellStyle name="20% - Accent3 42 3" xfId="3858" xr:uid="{00000000-0005-0000-0000-0000EA0E0000}"/>
    <cellStyle name="20% - Accent3 42 3 2" xfId="3859" xr:uid="{00000000-0005-0000-0000-0000EB0E0000}"/>
    <cellStyle name="20% - Accent3 42 4" xfId="3860" xr:uid="{00000000-0005-0000-0000-0000EC0E0000}"/>
    <cellStyle name="20% - Accent3 42 4 2" xfId="3861" xr:uid="{00000000-0005-0000-0000-0000ED0E0000}"/>
    <cellStyle name="20% - Accent3 42 5" xfId="3862" xr:uid="{00000000-0005-0000-0000-0000EE0E0000}"/>
    <cellStyle name="20% - Accent3 42 5 2" xfId="3863" xr:uid="{00000000-0005-0000-0000-0000EF0E0000}"/>
    <cellStyle name="20% - Accent3 42 6" xfId="3864" xr:uid="{00000000-0005-0000-0000-0000F00E0000}"/>
    <cellStyle name="20% - Accent3 42 6 2" xfId="3865" xr:uid="{00000000-0005-0000-0000-0000F10E0000}"/>
    <cellStyle name="20% - Accent3 42 7" xfId="3866" xr:uid="{00000000-0005-0000-0000-0000F20E0000}"/>
    <cellStyle name="20% - Accent3 42 8" xfId="3867" xr:uid="{00000000-0005-0000-0000-0000F30E0000}"/>
    <cellStyle name="20% - Accent3 43" xfId="3868" xr:uid="{00000000-0005-0000-0000-0000F40E0000}"/>
    <cellStyle name="20% - Accent3 43 2" xfId="3869" xr:uid="{00000000-0005-0000-0000-0000F50E0000}"/>
    <cellStyle name="20% - Accent3 43 2 2" xfId="3870" xr:uid="{00000000-0005-0000-0000-0000F60E0000}"/>
    <cellStyle name="20% - Accent3 43 2 2 2" xfId="3871" xr:uid="{00000000-0005-0000-0000-0000F70E0000}"/>
    <cellStyle name="20% - Accent3 43 2 3" xfId="3872" xr:uid="{00000000-0005-0000-0000-0000F80E0000}"/>
    <cellStyle name="20% - Accent3 43 2 3 2" xfId="3873" xr:uid="{00000000-0005-0000-0000-0000F90E0000}"/>
    <cellStyle name="20% - Accent3 43 2 4" xfId="3874" xr:uid="{00000000-0005-0000-0000-0000FA0E0000}"/>
    <cellStyle name="20% - Accent3 43 2 4 2" xfId="3875" xr:uid="{00000000-0005-0000-0000-0000FB0E0000}"/>
    <cellStyle name="20% - Accent3 43 2 5" xfId="3876" xr:uid="{00000000-0005-0000-0000-0000FC0E0000}"/>
    <cellStyle name="20% - Accent3 43 2 5 2" xfId="3877" xr:uid="{00000000-0005-0000-0000-0000FD0E0000}"/>
    <cellStyle name="20% - Accent3 43 2 6" xfId="3878" xr:uid="{00000000-0005-0000-0000-0000FE0E0000}"/>
    <cellStyle name="20% - Accent3 43 3" xfId="3879" xr:uid="{00000000-0005-0000-0000-0000FF0E0000}"/>
    <cellStyle name="20% - Accent3 43 3 2" xfId="3880" xr:uid="{00000000-0005-0000-0000-0000000F0000}"/>
    <cellStyle name="20% - Accent3 43 4" xfId="3881" xr:uid="{00000000-0005-0000-0000-0000010F0000}"/>
    <cellStyle name="20% - Accent3 43 4 2" xfId="3882" xr:uid="{00000000-0005-0000-0000-0000020F0000}"/>
    <cellStyle name="20% - Accent3 43 5" xfId="3883" xr:uid="{00000000-0005-0000-0000-0000030F0000}"/>
    <cellStyle name="20% - Accent3 43 5 2" xfId="3884" xr:uid="{00000000-0005-0000-0000-0000040F0000}"/>
    <cellStyle name="20% - Accent3 43 6" xfId="3885" xr:uid="{00000000-0005-0000-0000-0000050F0000}"/>
    <cellStyle name="20% - Accent3 43 6 2" xfId="3886" xr:uid="{00000000-0005-0000-0000-0000060F0000}"/>
    <cellStyle name="20% - Accent3 43 7" xfId="3887" xr:uid="{00000000-0005-0000-0000-0000070F0000}"/>
    <cellStyle name="20% - Accent3 43 8" xfId="3888" xr:uid="{00000000-0005-0000-0000-0000080F0000}"/>
    <cellStyle name="20% - Accent3 44" xfId="3889" xr:uid="{00000000-0005-0000-0000-0000090F0000}"/>
    <cellStyle name="20% - Accent3 44 2" xfId="3890" xr:uid="{00000000-0005-0000-0000-00000A0F0000}"/>
    <cellStyle name="20% - Accent3 44 2 2" xfId="3891" xr:uid="{00000000-0005-0000-0000-00000B0F0000}"/>
    <cellStyle name="20% - Accent3 44 2 2 2" xfId="3892" xr:uid="{00000000-0005-0000-0000-00000C0F0000}"/>
    <cellStyle name="20% - Accent3 44 2 3" xfId="3893" xr:uid="{00000000-0005-0000-0000-00000D0F0000}"/>
    <cellStyle name="20% - Accent3 44 2 3 2" xfId="3894" xr:uid="{00000000-0005-0000-0000-00000E0F0000}"/>
    <cellStyle name="20% - Accent3 44 2 4" xfId="3895" xr:uid="{00000000-0005-0000-0000-00000F0F0000}"/>
    <cellStyle name="20% - Accent3 44 2 4 2" xfId="3896" xr:uid="{00000000-0005-0000-0000-0000100F0000}"/>
    <cellStyle name="20% - Accent3 44 2 5" xfId="3897" xr:uid="{00000000-0005-0000-0000-0000110F0000}"/>
    <cellStyle name="20% - Accent3 44 2 5 2" xfId="3898" xr:uid="{00000000-0005-0000-0000-0000120F0000}"/>
    <cellStyle name="20% - Accent3 44 2 6" xfId="3899" xr:uid="{00000000-0005-0000-0000-0000130F0000}"/>
    <cellStyle name="20% - Accent3 44 3" xfId="3900" xr:uid="{00000000-0005-0000-0000-0000140F0000}"/>
    <cellStyle name="20% - Accent3 44 3 2" xfId="3901" xr:uid="{00000000-0005-0000-0000-0000150F0000}"/>
    <cellStyle name="20% - Accent3 44 4" xfId="3902" xr:uid="{00000000-0005-0000-0000-0000160F0000}"/>
    <cellStyle name="20% - Accent3 44 4 2" xfId="3903" xr:uid="{00000000-0005-0000-0000-0000170F0000}"/>
    <cellStyle name="20% - Accent3 44 5" xfId="3904" xr:uid="{00000000-0005-0000-0000-0000180F0000}"/>
    <cellStyle name="20% - Accent3 44 5 2" xfId="3905" xr:uid="{00000000-0005-0000-0000-0000190F0000}"/>
    <cellStyle name="20% - Accent3 44 6" xfId="3906" xr:uid="{00000000-0005-0000-0000-00001A0F0000}"/>
    <cellStyle name="20% - Accent3 44 6 2" xfId="3907" xr:uid="{00000000-0005-0000-0000-00001B0F0000}"/>
    <cellStyle name="20% - Accent3 44 7" xfId="3908" xr:uid="{00000000-0005-0000-0000-00001C0F0000}"/>
    <cellStyle name="20% - Accent3 44 8" xfId="3909" xr:uid="{00000000-0005-0000-0000-00001D0F0000}"/>
    <cellStyle name="20% - Accent3 45" xfId="3910" xr:uid="{00000000-0005-0000-0000-00001E0F0000}"/>
    <cellStyle name="20% - Accent3 45 2" xfId="3911" xr:uid="{00000000-0005-0000-0000-00001F0F0000}"/>
    <cellStyle name="20% - Accent3 45 2 2" xfId="3912" xr:uid="{00000000-0005-0000-0000-0000200F0000}"/>
    <cellStyle name="20% - Accent3 45 2 2 2" xfId="3913" xr:uid="{00000000-0005-0000-0000-0000210F0000}"/>
    <cellStyle name="20% - Accent3 45 2 3" xfId="3914" xr:uid="{00000000-0005-0000-0000-0000220F0000}"/>
    <cellStyle name="20% - Accent3 45 2 3 2" xfId="3915" xr:uid="{00000000-0005-0000-0000-0000230F0000}"/>
    <cellStyle name="20% - Accent3 45 2 4" xfId="3916" xr:uid="{00000000-0005-0000-0000-0000240F0000}"/>
    <cellStyle name="20% - Accent3 45 2 4 2" xfId="3917" xr:uid="{00000000-0005-0000-0000-0000250F0000}"/>
    <cellStyle name="20% - Accent3 45 2 5" xfId="3918" xr:uid="{00000000-0005-0000-0000-0000260F0000}"/>
    <cellStyle name="20% - Accent3 45 2 5 2" xfId="3919" xr:uid="{00000000-0005-0000-0000-0000270F0000}"/>
    <cellStyle name="20% - Accent3 45 2 6" xfId="3920" xr:uid="{00000000-0005-0000-0000-0000280F0000}"/>
    <cellStyle name="20% - Accent3 45 3" xfId="3921" xr:uid="{00000000-0005-0000-0000-0000290F0000}"/>
    <cellStyle name="20% - Accent3 45 3 2" xfId="3922" xr:uid="{00000000-0005-0000-0000-00002A0F0000}"/>
    <cellStyle name="20% - Accent3 45 4" xfId="3923" xr:uid="{00000000-0005-0000-0000-00002B0F0000}"/>
    <cellStyle name="20% - Accent3 45 4 2" xfId="3924" xr:uid="{00000000-0005-0000-0000-00002C0F0000}"/>
    <cellStyle name="20% - Accent3 45 5" xfId="3925" xr:uid="{00000000-0005-0000-0000-00002D0F0000}"/>
    <cellStyle name="20% - Accent3 45 5 2" xfId="3926" xr:uid="{00000000-0005-0000-0000-00002E0F0000}"/>
    <cellStyle name="20% - Accent3 45 6" xfId="3927" xr:uid="{00000000-0005-0000-0000-00002F0F0000}"/>
    <cellStyle name="20% - Accent3 45 6 2" xfId="3928" xr:uid="{00000000-0005-0000-0000-0000300F0000}"/>
    <cellStyle name="20% - Accent3 45 7" xfId="3929" xr:uid="{00000000-0005-0000-0000-0000310F0000}"/>
    <cellStyle name="20% - Accent3 45 8" xfId="3930" xr:uid="{00000000-0005-0000-0000-0000320F0000}"/>
    <cellStyle name="20% - Accent3 46" xfId="3931" xr:uid="{00000000-0005-0000-0000-0000330F0000}"/>
    <cellStyle name="20% - Accent3 46 2" xfId="3932" xr:uid="{00000000-0005-0000-0000-0000340F0000}"/>
    <cellStyle name="20% - Accent3 46 2 2" xfId="3933" xr:uid="{00000000-0005-0000-0000-0000350F0000}"/>
    <cellStyle name="20% - Accent3 46 2 2 2" xfId="3934" xr:uid="{00000000-0005-0000-0000-0000360F0000}"/>
    <cellStyle name="20% - Accent3 46 2 3" xfId="3935" xr:uid="{00000000-0005-0000-0000-0000370F0000}"/>
    <cellStyle name="20% - Accent3 46 2 3 2" xfId="3936" xr:uid="{00000000-0005-0000-0000-0000380F0000}"/>
    <cellStyle name="20% - Accent3 46 2 4" xfId="3937" xr:uid="{00000000-0005-0000-0000-0000390F0000}"/>
    <cellStyle name="20% - Accent3 46 2 4 2" xfId="3938" xr:uid="{00000000-0005-0000-0000-00003A0F0000}"/>
    <cellStyle name="20% - Accent3 46 2 5" xfId="3939" xr:uid="{00000000-0005-0000-0000-00003B0F0000}"/>
    <cellStyle name="20% - Accent3 46 2 5 2" xfId="3940" xr:uid="{00000000-0005-0000-0000-00003C0F0000}"/>
    <cellStyle name="20% - Accent3 46 2 6" xfId="3941" xr:uid="{00000000-0005-0000-0000-00003D0F0000}"/>
    <cellStyle name="20% - Accent3 46 3" xfId="3942" xr:uid="{00000000-0005-0000-0000-00003E0F0000}"/>
    <cellStyle name="20% - Accent3 46 3 2" xfId="3943" xr:uid="{00000000-0005-0000-0000-00003F0F0000}"/>
    <cellStyle name="20% - Accent3 46 4" xfId="3944" xr:uid="{00000000-0005-0000-0000-0000400F0000}"/>
    <cellStyle name="20% - Accent3 46 4 2" xfId="3945" xr:uid="{00000000-0005-0000-0000-0000410F0000}"/>
    <cellStyle name="20% - Accent3 46 5" xfId="3946" xr:uid="{00000000-0005-0000-0000-0000420F0000}"/>
    <cellStyle name="20% - Accent3 46 5 2" xfId="3947" xr:uid="{00000000-0005-0000-0000-0000430F0000}"/>
    <cellStyle name="20% - Accent3 46 6" xfId="3948" xr:uid="{00000000-0005-0000-0000-0000440F0000}"/>
    <cellStyle name="20% - Accent3 46 6 2" xfId="3949" xr:uid="{00000000-0005-0000-0000-0000450F0000}"/>
    <cellStyle name="20% - Accent3 46 7" xfId="3950" xr:uid="{00000000-0005-0000-0000-0000460F0000}"/>
    <cellStyle name="20% - Accent3 46 8" xfId="3951" xr:uid="{00000000-0005-0000-0000-0000470F0000}"/>
    <cellStyle name="20% - Accent3 47" xfId="3952" xr:uid="{00000000-0005-0000-0000-0000480F0000}"/>
    <cellStyle name="20% - Accent3 47 2" xfId="3953" xr:uid="{00000000-0005-0000-0000-0000490F0000}"/>
    <cellStyle name="20% - Accent3 47 2 2" xfId="3954" xr:uid="{00000000-0005-0000-0000-00004A0F0000}"/>
    <cellStyle name="20% - Accent3 47 2 2 2" xfId="3955" xr:uid="{00000000-0005-0000-0000-00004B0F0000}"/>
    <cellStyle name="20% - Accent3 47 2 3" xfId="3956" xr:uid="{00000000-0005-0000-0000-00004C0F0000}"/>
    <cellStyle name="20% - Accent3 47 2 3 2" xfId="3957" xr:uid="{00000000-0005-0000-0000-00004D0F0000}"/>
    <cellStyle name="20% - Accent3 47 2 4" xfId="3958" xr:uid="{00000000-0005-0000-0000-00004E0F0000}"/>
    <cellStyle name="20% - Accent3 47 2 4 2" xfId="3959" xr:uid="{00000000-0005-0000-0000-00004F0F0000}"/>
    <cellStyle name="20% - Accent3 47 2 5" xfId="3960" xr:uid="{00000000-0005-0000-0000-0000500F0000}"/>
    <cellStyle name="20% - Accent3 47 2 5 2" xfId="3961" xr:uid="{00000000-0005-0000-0000-0000510F0000}"/>
    <cellStyle name="20% - Accent3 47 2 6" xfId="3962" xr:uid="{00000000-0005-0000-0000-0000520F0000}"/>
    <cellStyle name="20% - Accent3 47 3" xfId="3963" xr:uid="{00000000-0005-0000-0000-0000530F0000}"/>
    <cellStyle name="20% - Accent3 47 3 2" xfId="3964" xr:uid="{00000000-0005-0000-0000-0000540F0000}"/>
    <cellStyle name="20% - Accent3 47 4" xfId="3965" xr:uid="{00000000-0005-0000-0000-0000550F0000}"/>
    <cellStyle name="20% - Accent3 47 4 2" xfId="3966" xr:uid="{00000000-0005-0000-0000-0000560F0000}"/>
    <cellStyle name="20% - Accent3 47 5" xfId="3967" xr:uid="{00000000-0005-0000-0000-0000570F0000}"/>
    <cellStyle name="20% - Accent3 47 5 2" xfId="3968" xr:uid="{00000000-0005-0000-0000-0000580F0000}"/>
    <cellStyle name="20% - Accent3 47 6" xfId="3969" xr:uid="{00000000-0005-0000-0000-0000590F0000}"/>
    <cellStyle name="20% - Accent3 47 6 2" xfId="3970" xr:uid="{00000000-0005-0000-0000-00005A0F0000}"/>
    <cellStyle name="20% - Accent3 47 7" xfId="3971" xr:uid="{00000000-0005-0000-0000-00005B0F0000}"/>
    <cellStyle name="20% - Accent3 47 8" xfId="3972" xr:uid="{00000000-0005-0000-0000-00005C0F0000}"/>
    <cellStyle name="20% - Accent3 48" xfId="3973" xr:uid="{00000000-0005-0000-0000-00005D0F0000}"/>
    <cellStyle name="20% - Accent3 48 2" xfId="3974" xr:uid="{00000000-0005-0000-0000-00005E0F0000}"/>
    <cellStyle name="20% - Accent3 48 2 2" xfId="3975" xr:uid="{00000000-0005-0000-0000-00005F0F0000}"/>
    <cellStyle name="20% - Accent3 48 2 2 2" xfId="3976" xr:uid="{00000000-0005-0000-0000-0000600F0000}"/>
    <cellStyle name="20% - Accent3 48 2 3" xfId="3977" xr:uid="{00000000-0005-0000-0000-0000610F0000}"/>
    <cellStyle name="20% - Accent3 48 2 3 2" xfId="3978" xr:uid="{00000000-0005-0000-0000-0000620F0000}"/>
    <cellStyle name="20% - Accent3 48 2 4" xfId="3979" xr:uid="{00000000-0005-0000-0000-0000630F0000}"/>
    <cellStyle name="20% - Accent3 48 2 4 2" xfId="3980" xr:uid="{00000000-0005-0000-0000-0000640F0000}"/>
    <cellStyle name="20% - Accent3 48 2 5" xfId="3981" xr:uid="{00000000-0005-0000-0000-0000650F0000}"/>
    <cellStyle name="20% - Accent3 48 2 5 2" xfId="3982" xr:uid="{00000000-0005-0000-0000-0000660F0000}"/>
    <cellStyle name="20% - Accent3 48 2 6" xfId="3983" xr:uid="{00000000-0005-0000-0000-0000670F0000}"/>
    <cellStyle name="20% - Accent3 48 3" xfId="3984" xr:uid="{00000000-0005-0000-0000-0000680F0000}"/>
    <cellStyle name="20% - Accent3 48 3 2" xfId="3985" xr:uid="{00000000-0005-0000-0000-0000690F0000}"/>
    <cellStyle name="20% - Accent3 48 4" xfId="3986" xr:uid="{00000000-0005-0000-0000-00006A0F0000}"/>
    <cellStyle name="20% - Accent3 48 4 2" xfId="3987" xr:uid="{00000000-0005-0000-0000-00006B0F0000}"/>
    <cellStyle name="20% - Accent3 48 5" xfId="3988" xr:uid="{00000000-0005-0000-0000-00006C0F0000}"/>
    <cellStyle name="20% - Accent3 48 5 2" xfId="3989" xr:uid="{00000000-0005-0000-0000-00006D0F0000}"/>
    <cellStyle name="20% - Accent3 48 6" xfId="3990" xr:uid="{00000000-0005-0000-0000-00006E0F0000}"/>
    <cellStyle name="20% - Accent3 48 6 2" xfId="3991" xr:uid="{00000000-0005-0000-0000-00006F0F0000}"/>
    <cellStyle name="20% - Accent3 48 7" xfId="3992" xr:uid="{00000000-0005-0000-0000-0000700F0000}"/>
    <cellStyle name="20% - Accent3 48 8" xfId="3993" xr:uid="{00000000-0005-0000-0000-0000710F0000}"/>
    <cellStyle name="20% - Accent3 49" xfId="3994" xr:uid="{00000000-0005-0000-0000-0000720F0000}"/>
    <cellStyle name="20% - Accent3 49 2" xfId="3995" xr:uid="{00000000-0005-0000-0000-0000730F0000}"/>
    <cellStyle name="20% - Accent3 49 2 2" xfId="3996" xr:uid="{00000000-0005-0000-0000-0000740F0000}"/>
    <cellStyle name="20% - Accent3 49 2 2 2" xfId="3997" xr:uid="{00000000-0005-0000-0000-0000750F0000}"/>
    <cellStyle name="20% - Accent3 49 2 3" xfId="3998" xr:uid="{00000000-0005-0000-0000-0000760F0000}"/>
    <cellStyle name="20% - Accent3 49 2 3 2" xfId="3999" xr:uid="{00000000-0005-0000-0000-0000770F0000}"/>
    <cellStyle name="20% - Accent3 49 2 4" xfId="4000" xr:uid="{00000000-0005-0000-0000-0000780F0000}"/>
    <cellStyle name="20% - Accent3 49 2 4 2" xfId="4001" xr:uid="{00000000-0005-0000-0000-0000790F0000}"/>
    <cellStyle name="20% - Accent3 49 2 5" xfId="4002" xr:uid="{00000000-0005-0000-0000-00007A0F0000}"/>
    <cellStyle name="20% - Accent3 49 2 5 2" xfId="4003" xr:uid="{00000000-0005-0000-0000-00007B0F0000}"/>
    <cellStyle name="20% - Accent3 49 2 6" xfId="4004" xr:uid="{00000000-0005-0000-0000-00007C0F0000}"/>
    <cellStyle name="20% - Accent3 49 3" xfId="4005" xr:uid="{00000000-0005-0000-0000-00007D0F0000}"/>
    <cellStyle name="20% - Accent3 49 3 2" xfId="4006" xr:uid="{00000000-0005-0000-0000-00007E0F0000}"/>
    <cellStyle name="20% - Accent3 49 4" xfId="4007" xr:uid="{00000000-0005-0000-0000-00007F0F0000}"/>
    <cellStyle name="20% - Accent3 49 4 2" xfId="4008" xr:uid="{00000000-0005-0000-0000-0000800F0000}"/>
    <cellStyle name="20% - Accent3 49 5" xfId="4009" xr:uid="{00000000-0005-0000-0000-0000810F0000}"/>
    <cellStyle name="20% - Accent3 49 5 2" xfId="4010" xr:uid="{00000000-0005-0000-0000-0000820F0000}"/>
    <cellStyle name="20% - Accent3 49 6" xfId="4011" xr:uid="{00000000-0005-0000-0000-0000830F0000}"/>
    <cellStyle name="20% - Accent3 49 6 2" xfId="4012" xr:uid="{00000000-0005-0000-0000-0000840F0000}"/>
    <cellStyle name="20% - Accent3 49 7" xfId="4013" xr:uid="{00000000-0005-0000-0000-0000850F0000}"/>
    <cellStyle name="20% - Accent3 49 8" xfId="4014" xr:uid="{00000000-0005-0000-0000-0000860F0000}"/>
    <cellStyle name="20% - Accent3 5" xfId="4015" xr:uid="{00000000-0005-0000-0000-0000870F0000}"/>
    <cellStyle name="20% - Accent3 5 10" xfId="4016" xr:uid="{00000000-0005-0000-0000-0000880F0000}"/>
    <cellStyle name="20% - Accent3 5 11" xfId="4017" xr:uid="{00000000-0005-0000-0000-0000890F0000}"/>
    <cellStyle name="20% - Accent3 5 2" xfId="4018" xr:uid="{00000000-0005-0000-0000-00008A0F0000}"/>
    <cellStyle name="20% - Accent3 5 2 2" xfId="4019" xr:uid="{00000000-0005-0000-0000-00008B0F0000}"/>
    <cellStyle name="20% - Accent3 5 2 2 2" xfId="4020" xr:uid="{00000000-0005-0000-0000-00008C0F0000}"/>
    <cellStyle name="20% - Accent3 5 2 3" xfId="4021" xr:uid="{00000000-0005-0000-0000-00008D0F0000}"/>
    <cellStyle name="20% - Accent3 5 2 3 2" xfId="4022" xr:uid="{00000000-0005-0000-0000-00008E0F0000}"/>
    <cellStyle name="20% - Accent3 5 2 4" xfId="4023" xr:uid="{00000000-0005-0000-0000-00008F0F0000}"/>
    <cellStyle name="20% - Accent3 5 2 4 2" xfId="4024" xr:uid="{00000000-0005-0000-0000-0000900F0000}"/>
    <cellStyle name="20% - Accent3 5 2 5" xfId="4025" xr:uid="{00000000-0005-0000-0000-0000910F0000}"/>
    <cellStyle name="20% - Accent3 5 2 5 2" xfId="4026" xr:uid="{00000000-0005-0000-0000-0000920F0000}"/>
    <cellStyle name="20% - Accent3 5 2 6" xfId="4027" xr:uid="{00000000-0005-0000-0000-0000930F0000}"/>
    <cellStyle name="20% - Accent3 5 2 7" xfId="4028" xr:uid="{00000000-0005-0000-0000-0000940F0000}"/>
    <cellStyle name="20% - Accent3 5 2 8" xfId="4029" xr:uid="{00000000-0005-0000-0000-0000950F0000}"/>
    <cellStyle name="20% - Accent3 5 2 9" xfId="4030" xr:uid="{00000000-0005-0000-0000-0000960F0000}"/>
    <cellStyle name="20% - Accent3 5 3" xfId="4031" xr:uid="{00000000-0005-0000-0000-0000970F0000}"/>
    <cellStyle name="20% - Accent3 5 3 2" xfId="4032" xr:uid="{00000000-0005-0000-0000-0000980F0000}"/>
    <cellStyle name="20% - Accent3 5 4" xfId="4033" xr:uid="{00000000-0005-0000-0000-0000990F0000}"/>
    <cellStyle name="20% - Accent3 5 4 2" xfId="4034" xr:uid="{00000000-0005-0000-0000-00009A0F0000}"/>
    <cellStyle name="20% - Accent3 5 5" xfId="4035" xr:uid="{00000000-0005-0000-0000-00009B0F0000}"/>
    <cellStyle name="20% - Accent3 5 5 2" xfId="4036" xr:uid="{00000000-0005-0000-0000-00009C0F0000}"/>
    <cellStyle name="20% - Accent3 5 6" xfId="4037" xr:uid="{00000000-0005-0000-0000-00009D0F0000}"/>
    <cellStyle name="20% - Accent3 5 6 2" xfId="4038" xr:uid="{00000000-0005-0000-0000-00009E0F0000}"/>
    <cellStyle name="20% - Accent3 5 7" xfId="4039" xr:uid="{00000000-0005-0000-0000-00009F0F0000}"/>
    <cellStyle name="20% - Accent3 5 8" xfId="4040" xr:uid="{00000000-0005-0000-0000-0000A00F0000}"/>
    <cellStyle name="20% - Accent3 5 9" xfId="4041" xr:uid="{00000000-0005-0000-0000-0000A10F0000}"/>
    <cellStyle name="20% - Accent3 50" xfId="4042" xr:uid="{00000000-0005-0000-0000-0000A20F0000}"/>
    <cellStyle name="20% - Accent3 50 2" xfId="4043" xr:uid="{00000000-0005-0000-0000-0000A30F0000}"/>
    <cellStyle name="20% - Accent3 50 2 2" xfId="4044" xr:uid="{00000000-0005-0000-0000-0000A40F0000}"/>
    <cellStyle name="20% - Accent3 50 2 2 2" xfId="4045" xr:uid="{00000000-0005-0000-0000-0000A50F0000}"/>
    <cellStyle name="20% - Accent3 50 2 3" xfId="4046" xr:uid="{00000000-0005-0000-0000-0000A60F0000}"/>
    <cellStyle name="20% - Accent3 50 2 3 2" xfId="4047" xr:uid="{00000000-0005-0000-0000-0000A70F0000}"/>
    <cellStyle name="20% - Accent3 50 2 4" xfId="4048" xr:uid="{00000000-0005-0000-0000-0000A80F0000}"/>
    <cellStyle name="20% - Accent3 50 2 4 2" xfId="4049" xr:uid="{00000000-0005-0000-0000-0000A90F0000}"/>
    <cellStyle name="20% - Accent3 50 2 5" xfId="4050" xr:uid="{00000000-0005-0000-0000-0000AA0F0000}"/>
    <cellStyle name="20% - Accent3 50 2 5 2" xfId="4051" xr:uid="{00000000-0005-0000-0000-0000AB0F0000}"/>
    <cellStyle name="20% - Accent3 50 2 6" xfId="4052" xr:uid="{00000000-0005-0000-0000-0000AC0F0000}"/>
    <cellStyle name="20% - Accent3 50 3" xfId="4053" xr:uid="{00000000-0005-0000-0000-0000AD0F0000}"/>
    <cellStyle name="20% - Accent3 50 3 2" xfId="4054" xr:uid="{00000000-0005-0000-0000-0000AE0F0000}"/>
    <cellStyle name="20% - Accent3 50 4" xfId="4055" xr:uid="{00000000-0005-0000-0000-0000AF0F0000}"/>
    <cellStyle name="20% - Accent3 50 4 2" xfId="4056" xr:uid="{00000000-0005-0000-0000-0000B00F0000}"/>
    <cellStyle name="20% - Accent3 50 5" xfId="4057" xr:uid="{00000000-0005-0000-0000-0000B10F0000}"/>
    <cellStyle name="20% - Accent3 50 5 2" xfId="4058" xr:uid="{00000000-0005-0000-0000-0000B20F0000}"/>
    <cellStyle name="20% - Accent3 50 6" xfId="4059" xr:uid="{00000000-0005-0000-0000-0000B30F0000}"/>
    <cellStyle name="20% - Accent3 50 6 2" xfId="4060" xr:uid="{00000000-0005-0000-0000-0000B40F0000}"/>
    <cellStyle name="20% - Accent3 50 7" xfId="4061" xr:uid="{00000000-0005-0000-0000-0000B50F0000}"/>
    <cellStyle name="20% - Accent3 50 8" xfId="4062" xr:uid="{00000000-0005-0000-0000-0000B60F0000}"/>
    <cellStyle name="20% - Accent3 51" xfId="4063" xr:uid="{00000000-0005-0000-0000-0000B70F0000}"/>
    <cellStyle name="20% - Accent3 51 2" xfId="4064" xr:uid="{00000000-0005-0000-0000-0000B80F0000}"/>
    <cellStyle name="20% - Accent3 51 2 2" xfId="4065" xr:uid="{00000000-0005-0000-0000-0000B90F0000}"/>
    <cellStyle name="20% - Accent3 51 2 2 2" xfId="4066" xr:uid="{00000000-0005-0000-0000-0000BA0F0000}"/>
    <cellStyle name="20% - Accent3 51 2 3" xfId="4067" xr:uid="{00000000-0005-0000-0000-0000BB0F0000}"/>
    <cellStyle name="20% - Accent3 51 2 3 2" xfId="4068" xr:uid="{00000000-0005-0000-0000-0000BC0F0000}"/>
    <cellStyle name="20% - Accent3 51 2 4" xfId="4069" xr:uid="{00000000-0005-0000-0000-0000BD0F0000}"/>
    <cellStyle name="20% - Accent3 51 2 4 2" xfId="4070" xr:uid="{00000000-0005-0000-0000-0000BE0F0000}"/>
    <cellStyle name="20% - Accent3 51 2 5" xfId="4071" xr:uid="{00000000-0005-0000-0000-0000BF0F0000}"/>
    <cellStyle name="20% - Accent3 51 2 5 2" xfId="4072" xr:uid="{00000000-0005-0000-0000-0000C00F0000}"/>
    <cellStyle name="20% - Accent3 51 2 6" xfId="4073" xr:uid="{00000000-0005-0000-0000-0000C10F0000}"/>
    <cellStyle name="20% - Accent3 51 3" xfId="4074" xr:uid="{00000000-0005-0000-0000-0000C20F0000}"/>
    <cellStyle name="20% - Accent3 51 3 2" xfId="4075" xr:uid="{00000000-0005-0000-0000-0000C30F0000}"/>
    <cellStyle name="20% - Accent3 51 4" xfId="4076" xr:uid="{00000000-0005-0000-0000-0000C40F0000}"/>
    <cellStyle name="20% - Accent3 51 4 2" xfId="4077" xr:uid="{00000000-0005-0000-0000-0000C50F0000}"/>
    <cellStyle name="20% - Accent3 51 5" xfId="4078" xr:uid="{00000000-0005-0000-0000-0000C60F0000}"/>
    <cellStyle name="20% - Accent3 51 5 2" xfId="4079" xr:uid="{00000000-0005-0000-0000-0000C70F0000}"/>
    <cellStyle name="20% - Accent3 51 6" xfId="4080" xr:uid="{00000000-0005-0000-0000-0000C80F0000}"/>
    <cellStyle name="20% - Accent3 51 6 2" xfId="4081" xr:uid="{00000000-0005-0000-0000-0000C90F0000}"/>
    <cellStyle name="20% - Accent3 51 7" xfId="4082" xr:uid="{00000000-0005-0000-0000-0000CA0F0000}"/>
    <cellStyle name="20% - Accent3 51 8" xfId="4083" xr:uid="{00000000-0005-0000-0000-0000CB0F0000}"/>
    <cellStyle name="20% - Accent3 52" xfId="4084" xr:uid="{00000000-0005-0000-0000-0000CC0F0000}"/>
    <cellStyle name="20% - Accent3 52 2" xfId="4085" xr:uid="{00000000-0005-0000-0000-0000CD0F0000}"/>
    <cellStyle name="20% - Accent3 52 2 2" xfId="4086" xr:uid="{00000000-0005-0000-0000-0000CE0F0000}"/>
    <cellStyle name="20% - Accent3 52 2 2 2" xfId="4087" xr:uid="{00000000-0005-0000-0000-0000CF0F0000}"/>
    <cellStyle name="20% - Accent3 52 2 3" xfId="4088" xr:uid="{00000000-0005-0000-0000-0000D00F0000}"/>
    <cellStyle name="20% - Accent3 52 2 3 2" xfId="4089" xr:uid="{00000000-0005-0000-0000-0000D10F0000}"/>
    <cellStyle name="20% - Accent3 52 2 4" xfId="4090" xr:uid="{00000000-0005-0000-0000-0000D20F0000}"/>
    <cellStyle name="20% - Accent3 52 2 4 2" xfId="4091" xr:uid="{00000000-0005-0000-0000-0000D30F0000}"/>
    <cellStyle name="20% - Accent3 52 2 5" xfId="4092" xr:uid="{00000000-0005-0000-0000-0000D40F0000}"/>
    <cellStyle name="20% - Accent3 52 2 5 2" xfId="4093" xr:uid="{00000000-0005-0000-0000-0000D50F0000}"/>
    <cellStyle name="20% - Accent3 52 2 6" xfId="4094" xr:uid="{00000000-0005-0000-0000-0000D60F0000}"/>
    <cellStyle name="20% - Accent3 52 3" xfId="4095" xr:uid="{00000000-0005-0000-0000-0000D70F0000}"/>
    <cellStyle name="20% - Accent3 52 3 2" xfId="4096" xr:uid="{00000000-0005-0000-0000-0000D80F0000}"/>
    <cellStyle name="20% - Accent3 52 4" xfId="4097" xr:uid="{00000000-0005-0000-0000-0000D90F0000}"/>
    <cellStyle name="20% - Accent3 52 4 2" xfId="4098" xr:uid="{00000000-0005-0000-0000-0000DA0F0000}"/>
    <cellStyle name="20% - Accent3 52 5" xfId="4099" xr:uid="{00000000-0005-0000-0000-0000DB0F0000}"/>
    <cellStyle name="20% - Accent3 52 5 2" xfId="4100" xr:uid="{00000000-0005-0000-0000-0000DC0F0000}"/>
    <cellStyle name="20% - Accent3 52 6" xfId="4101" xr:uid="{00000000-0005-0000-0000-0000DD0F0000}"/>
    <cellStyle name="20% - Accent3 52 6 2" xfId="4102" xr:uid="{00000000-0005-0000-0000-0000DE0F0000}"/>
    <cellStyle name="20% - Accent3 52 7" xfId="4103" xr:uid="{00000000-0005-0000-0000-0000DF0F0000}"/>
    <cellStyle name="20% - Accent3 52 8" xfId="4104" xr:uid="{00000000-0005-0000-0000-0000E00F0000}"/>
    <cellStyle name="20% - Accent3 53" xfId="4105" xr:uid="{00000000-0005-0000-0000-0000E10F0000}"/>
    <cellStyle name="20% - Accent3 53 2" xfId="4106" xr:uid="{00000000-0005-0000-0000-0000E20F0000}"/>
    <cellStyle name="20% - Accent3 53 2 2" xfId="4107" xr:uid="{00000000-0005-0000-0000-0000E30F0000}"/>
    <cellStyle name="20% - Accent3 53 2 2 2" xfId="4108" xr:uid="{00000000-0005-0000-0000-0000E40F0000}"/>
    <cellStyle name="20% - Accent3 53 2 3" xfId="4109" xr:uid="{00000000-0005-0000-0000-0000E50F0000}"/>
    <cellStyle name="20% - Accent3 53 2 3 2" xfId="4110" xr:uid="{00000000-0005-0000-0000-0000E60F0000}"/>
    <cellStyle name="20% - Accent3 53 2 4" xfId="4111" xr:uid="{00000000-0005-0000-0000-0000E70F0000}"/>
    <cellStyle name="20% - Accent3 53 2 4 2" xfId="4112" xr:uid="{00000000-0005-0000-0000-0000E80F0000}"/>
    <cellStyle name="20% - Accent3 53 2 5" xfId="4113" xr:uid="{00000000-0005-0000-0000-0000E90F0000}"/>
    <cellStyle name="20% - Accent3 53 2 5 2" xfId="4114" xr:uid="{00000000-0005-0000-0000-0000EA0F0000}"/>
    <cellStyle name="20% - Accent3 53 2 6" xfId="4115" xr:uid="{00000000-0005-0000-0000-0000EB0F0000}"/>
    <cellStyle name="20% - Accent3 53 3" xfId="4116" xr:uid="{00000000-0005-0000-0000-0000EC0F0000}"/>
    <cellStyle name="20% - Accent3 53 3 2" xfId="4117" xr:uid="{00000000-0005-0000-0000-0000ED0F0000}"/>
    <cellStyle name="20% - Accent3 53 4" xfId="4118" xr:uid="{00000000-0005-0000-0000-0000EE0F0000}"/>
    <cellStyle name="20% - Accent3 53 4 2" xfId="4119" xr:uid="{00000000-0005-0000-0000-0000EF0F0000}"/>
    <cellStyle name="20% - Accent3 53 5" xfId="4120" xr:uid="{00000000-0005-0000-0000-0000F00F0000}"/>
    <cellStyle name="20% - Accent3 53 5 2" xfId="4121" xr:uid="{00000000-0005-0000-0000-0000F10F0000}"/>
    <cellStyle name="20% - Accent3 53 6" xfId="4122" xr:uid="{00000000-0005-0000-0000-0000F20F0000}"/>
    <cellStyle name="20% - Accent3 53 6 2" xfId="4123" xr:uid="{00000000-0005-0000-0000-0000F30F0000}"/>
    <cellStyle name="20% - Accent3 53 7" xfId="4124" xr:uid="{00000000-0005-0000-0000-0000F40F0000}"/>
    <cellStyle name="20% - Accent3 53 8" xfId="4125" xr:uid="{00000000-0005-0000-0000-0000F50F0000}"/>
    <cellStyle name="20% - Accent3 54" xfId="4126" xr:uid="{00000000-0005-0000-0000-0000F60F0000}"/>
    <cellStyle name="20% - Accent3 54 2" xfId="4127" xr:uid="{00000000-0005-0000-0000-0000F70F0000}"/>
    <cellStyle name="20% - Accent3 54 2 2" xfId="4128" xr:uid="{00000000-0005-0000-0000-0000F80F0000}"/>
    <cellStyle name="20% - Accent3 54 2 2 2" xfId="4129" xr:uid="{00000000-0005-0000-0000-0000F90F0000}"/>
    <cellStyle name="20% - Accent3 54 2 3" xfId="4130" xr:uid="{00000000-0005-0000-0000-0000FA0F0000}"/>
    <cellStyle name="20% - Accent3 54 2 3 2" xfId="4131" xr:uid="{00000000-0005-0000-0000-0000FB0F0000}"/>
    <cellStyle name="20% - Accent3 54 2 4" xfId="4132" xr:uid="{00000000-0005-0000-0000-0000FC0F0000}"/>
    <cellStyle name="20% - Accent3 54 2 4 2" xfId="4133" xr:uid="{00000000-0005-0000-0000-0000FD0F0000}"/>
    <cellStyle name="20% - Accent3 54 2 5" xfId="4134" xr:uid="{00000000-0005-0000-0000-0000FE0F0000}"/>
    <cellStyle name="20% - Accent3 54 2 5 2" xfId="4135" xr:uid="{00000000-0005-0000-0000-0000FF0F0000}"/>
    <cellStyle name="20% - Accent3 54 2 6" xfId="4136" xr:uid="{00000000-0005-0000-0000-000000100000}"/>
    <cellStyle name="20% - Accent3 54 3" xfId="4137" xr:uid="{00000000-0005-0000-0000-000001100000}"/>
    <cellStyle name="20% - Accent3 54 3 2" xfId="4138" xr:uid="{00000000-0005-0000-0000-000002100000}"/>
    <cellStyle name="20% - Accent3 54 4" xfId="4139" xr:uid="{00000000-0005-0000-0000-000003100000}"/>
    <cellStyle name="20% - Accent3 54 4 2" xfId="4140" xr:uid="{00000000-0005-0000-0000-000004100000}"/>
    <cellStyle name="20% - Accent3 54 5" xfId="4141" xr:uid="{00000000-0005-0000-0000-000005100000}"/>
    <cellStyle name="20% - Accent3 54 5 2" xfId="4142" xr:uid="{00000000-0005-0000-0000-000006100000}"/>
    <cellStyle name="20% - Accent3 54 6" xfId="4143" xr:uid="{00000000-0005-0000-0000-000007100000}"/>
    <cellStyle name="20% - Accent3 54 6 2" xfId="4144" xr:uid="{00000000-0005-0000-0000-000008100000}"/>
    <cellStyle name="20% - Accent3 54 7" xfId="4145" xr:uid="{00000000-0005-0000-0000-000009100000}"/>
    <cellStyle name="20% - Accent3 54 8" xfId="4146" xr:uid="{00000000-0005-0000-0000-00000A100000}"/>
    <cellStyle name="20% - Accent3 55" xfId="4147" xr:uid="{00000000-0005-0000-0000-00000B100000}"/>
    <cellStyle name="20% - Accent3 55 2" xfId="4148" xr:uid="{00000000-0005-0000-0000-00000C100000}"/>
    <cellStyle name="20% - Accent3 55 2 2" xfId="4149" xr:uid="{00000000-0005-0000-0000-00000D100000}"/>
    <cellStyle name="20% - Accent3 55 2 2 2" xfId="4150" xr:uid="{00000000-0005-0000-0000-00000E100000}"/>
    <cellStyle name="20% - Accent3 55 2 3" xfId="4151" xr:uid="{00000000-0005-0000-0000-00000F100000}"/>
    <cellStyle name="20% - Accent3 55 2 3 2" xfId="4152" xr:uid="{00000000-0005-0000-0000-000010100000}"/>
    <cellStyle name="20% - Accent3 55 2 4" xfId="4153" xr:uid="{00000000-0005-0000-0000-000011100000}"/>
    <cellStyle name="20% - Accent3 55 2 4 2" xfId="4154" xr:uid="{00000000-0005-0000-0000-000012100000}"/>
    <cellStyle name="20% - Accent3 55 2 5" xfId="4155" xr:uid="{00000000-0005-0000-0000-000013100000}"/>
    <cellStyle name="20% - Accent3 55 2 5 2" xfId="4156" xr:uid="{00000000-0005-0000-0000-000014100000}"/>
    <cellStyle name="20% - Accent3 55 2 6" xfId="4157" xr:uid="{00000000-0005-0000-0000-000015100000}"/>
    <cellStyle name="20% - Accent3 55 3" xfId="4158" xr:uid="{00000000-0005-0000-0000-000016100000}"/>
    <cellStyle name="20% - Accent3 55 3 2" xfId="4159" xr:uid="{00000000-0005-0000-0000-000017100000}"/>
    <cellStyle name="20% - Accent3 55 4" xfId="4160" xr:uid="{00000000-0005-0000-0000-000018100000}"/>
    <cellStyle name="20% - Accent3 55 4 2" xfId="4161" xr:uid="{00000000-0005-0000-0000-000019100000}"/>
    <cellStyle name="20% - Accent3 55 5" xfId="4162" xr:uid="{00000000-0005-0000-0000-00001A100000}"/>
    <cellStyle name="20% - Accent3 55 5 2" xfId="4163" xr:uid="{00000000-0005-0000-0000-00001B100000}"/>
    <cellStyle name="20% - Accent3 55 6" xfId="4164" xr:uid="{00000000-0005-0000-0000-00001C100000}"/>
    <cellStyle name="20% - Accent3 55 6 2" xfId="4165" xr:uid="{00000000-0005-0000-0000-00001D100000}"/>
    <cellStyle name="20% - Accent3 55 7" xfId="4166" xr:uid="{00000000-0005-0000-0000-00001E100000}"/>
    <cellStyle name="20% - Accent3 55 8" xfId="4167" xr:uid="{00000000-0005-0000-0000-00001F100000}"/>
    <cellStyle name="20% - Accent3 56" xfId="4168" xr:uid="{00000000-0005-0000-0000-000020100000}"/>
    <cellStyle name="20% - Accent3 56 2" xfId="4169" xr:uid="{00000000-0005-0000-0000-000021100000}"/>
    <cellStyle name="20% - Accent3 56 2 2" xfId="4170" xr:uid="{00000000-0005-0000-0000-000022100000}"/>
    <cellStyle name="20% - Accent3 56 2 2 2" xfId="4171" xr:uid="{00000000-0005-0000-0000-000023100000}"/>
    <cellStyle name="20% - Accent3 56 2 3" xfId="4172" xr:uid="{00000000-0005-0000-0000-000024100000}"/>
    <cellStyle name="20% - Accent3 56 2 3 2" xfId="4173" xr:uid="{00000000-0005-0000-0000-000025100000}"/>
    <cellStyle name="20% - Accent3 56 2 4" xfId="4174" xr:uid="{00000000-0005-0000-0000-000026100000}"/>
    <cellStyle name="20% - Accent3 56 2 4 2" xfId="4175" xr:uid="{00000000-0005-0000-0000-000027100000}"/>
    <cellStyle name="20% - Accent3 56 2 5" xfId="4176" xr:uid="{00000000-0005-0000-0000-000028100000}"/>
    <cellStyle name="20% - Accent3 56 2 5 2" xfId="4177" xr:uid="{00000000-0005-0000-0000-000029100000}"/>
    <cellStyle name="20% - Accent3 56 2 6" xfId="4178" xr:uid="{00000000-0005-0000-0000-00002A100000}"/>
    <cellStyle name="20% - Accent3 56 3" xfId="4179" xr:uid="{00000000-0005-0000-0000-00002B100000}"/>
    <cellStyle name="20% - Accent3 56 3 2" xfId="4180" xr:uid="{00000000-0005-0000-0000-00002C100000}"/>
    <cellStyle name="20% - Accent3 56 4" xfId="4181" xr:uid="{00000000-0005-0000-0000-00002D100000}"/>
    <cellStyle name="20% - Accent3 56 4 2" xfId="4182" xr:uid="{00000000-0005-0000-0000-00002E100000}"/>
    <cellStyle name="20% - Accent3 56 5" xfId="4183" xr:uid="{00000000-0005-0000-0000-00002F100000}"/>
    <cellStyle name="20% - Accent3 56 5 2" xfId="4184" xr:uid="{00000000-0005-0000-0000-000030100000}"/>
    <cellStyle name="20% - Accent3 56 6" xfId="4185" xr:uid="{00000000-0005-0000-0000-000031100000}"/>
    <cellStyle name="20% - Accent3 56 6 2" xfId="4186" xr:uid="{00000000-0005-0000-0000-000032100000}"/>
    <cellStyle name="20% - Accent3 56 7" xfId="4187" xr:uid="{00000000-0005-0000-0000-000033100000}"/>
    <cellStyle name="20% - Accent3 56 8" xfId="4188" xr:uid="{00000000-0005-0000-0000-000034100000}"/>
    <cellStyle name="20% - Accent3 57" xfId="4189" xr:uid="{00000000-0005-0000-0000-000035100000}"/>
    <cellStyle name="20% - Accent3 57 2" xfId="4190" xr:uid="{00000000-0005-0000-0000-000036100000}"/>
    <cellStyle name="20% - Accent3 57 2 2" xfId="4191" xr:uid="{00000000-0005-0000-0000-000037100000}"/>
    <cellStyle name="20% - Accent3 57 2 2 2" xfId="4192" xr:uid="{00000000-0005-0000-0000-000038100000}"/>
    <cellStyle name="20% - Accent3 57 2 3" xfId="4193" xr:uid="{00000000-0005-0000-0000-000039100000}"/>
    <cellStyle name="20% - Accent3 57 2 3 2" xfId="4194" xr:uid="{00000000-0005-0000-0000-00003A100000}"/>
    <cellStyle name="20% - Accent3 57 2 4" xfId="4195" xr:uid="{00000000-0005-0000-0000-00003B100000}"/>
    <cellStyle name="20% - Accent3 57 2 4 2" xfId="4196" xr:uid="{00000000-0005-0000-0000-00003C100000}"/>
    <cellStyle name="20% - Accent3 57 2 5" xfId="4197" xr:uid="{00000000-0005-0000-0000-00003D100000}"/>
    <cellStyle name="20% - Accent3 57 2 5 2" xfId="4198" xr:uid="{00000000-0005-0000-0000-00003E100000}"/>
    <cellStyle name="20% - Accent3 57 2 6" xfId="4199" xr:uid="{00000000-0005-0000-0000-00003F100000}"/>
    <cellStyle name="20% - Accent3 57 3" xfId="4200" xr:uid="{00000000-0005-0000-0000-000040100000}"/>
    <cellStyle name="20% - Accent3 57 3 2" xfId="4201" xr:uid="{00000000-0005-0000-0000-000041100000}"/>
    <cellStyle name="20% - Accent3 57 4" xfId="4202" xr:uid="{00000000-0005-0000-0000-000042100000}"/>
    <cellStyle name="20% - Accent3 57 4 2" xfId="4203" xr:uid="{00000000-0005-0000-0000-000043100000}"/>
    <cellStyle name="20% - Accent3 57 5" xfId="4204" xr:uid="{00000000-0005-0000-0000-000044100000}"/>
    <cellStyle name="20% - Accent3 57 5 2" xfId="4205" xr:uid="{00000000-0005-0000-0000-000045100000}"/>
    <cellStyle name="20% - Accent3 57 6" xfId="4206" xr:uid="{00000000-0005-0000-0000-000046100000}"/>
    <cellStyle name="20% - Accent3 57 6 2" xfId="4207" xr:uid="{00000000-0005-0000-0000-000047100000}"/>
    <cellStyle name="20% - Accent3 57 7" xfId="4208" xr:uid="{00000000-0005-0000-0000-000048100000}"/>
    <cellStyle name="20% - Accent3 57 8" xfId="4209" xr:uid="{00000000-0005-0000-0000-000049100000}"/>
    <cellStyle name="20% - Accent3 58" xfId="4210" xr:uid="{00000000-0005-0000-0000-00004A100000}"/>
    <cellStyle name="20% - Accent3 58 2" xfId="4211" xr:uid="{00000000-0005-0000-0000-00004B100000}"/>
    <cellStyle name="20% - Accent3 58 2 2" xfId="4212" xr:uid="{00000000-0005-0000-0000-00004C100000}"/>
    <cellStyle name="20% - Accent3 58 2 2 2" xfId="4213" xr:uid="{00000000-0005-0000-0000-00004D100000}"/>
    <cellStyle name="20% - Accent3 58 2 3" xfId="4214" xr:uid="{00000000-0005-0000-0000-00004E100000}"/>
    <cellStyle name="20% - Accent3 58 2 3 2" xfId="4215" xr:uid="{00000000-0005-0000-0000-00004F100000}"/>
    <cellStyle name="20% - Accent3 58 2 4" xfId="4216" xr:uid="{00000000-0005-0000-0000-000050100000}"/>
    <cellStyle name="20% - Accent3 58 2 4 2" xfId="4217" xr:uid="{00000000-0005-0000-0000-000051100000}"/>
    <cellStyle name="20% - Accent3 58 2 5" xfId="4218" xr:uid="{00000000-0005-0000-0000-000052100000}"/>
    <cellStyle name="20% - Accent3 58 2 5 2" xfId="4219" xr:uid="{00000000-0005-0000-0000-000053100000}"/>
    <cellStyle name="20% - Accent3 58 2 6" xfId="4220" xr:uid="{00000000-0005-0000-0000-000054100000}"/>
    <cellStyle name="20% - Accent3 58 3" xfId="4221" xr:uid="{00000000-0005-0000-0000-000055100000}"/>
    <cellStyle name="20% - Accent3 58 3 2" xfId="4222" xr:uid="{00000000-0005-0000-0000-000056100000}"/>
    <cellStyle name="20% - Accent3 58 4" xfId="4223" xr:uid="{00000000-0005-0000-0000-000057100000}"/>
    <cellStyle name="20% - Accent3 58 4 2" xfId="4224" xr:uid="{00000000-0005-0000-0000-000058100000}"/>
    <cellStyle name="20% - Accent3 58 5" xfId="4225" xr:uid="{00000000-0005-0000-0000-000059100000}"/>
    <cellStyle name="20% - Accent3 58 5 2" xfId="4226" xr:uid="{00000000-0005-0000-0000-00005A100000}"/>
    <cellStyle name="20% - Accent3 58 6" xfId="4227" xr:uid="{00000000-0005-0000-0000-00005B100000}"/>
    <cellStyle name="20% - Accent3 58 6 2" xfId="4228" xr:uid="{00000000-0005-0000-0000-00005C100000}"/>
    <cellStyle name="20% - Accent3 58 7" xfId="4229" xr:uid="{00000000-0005-0000-0000-00005D100000}"/>
    <cellStyle name="20% - Accent3 58 8" xfId="4230" xr:uid="{00000000-0005-0000-0000-00005E100000}"/>
    <cellStyle name="20% - Accent3 59" xfId="4231" xr:uid="{00000000-0005-0000-0000-00005F100000}"/>
    <cellStyle name="20% - Accent3 59 2" xfId="4232" xr:uid="{00000000-0005-0000-0000-000060100000}"/>
    <cellStyle name="20% - Accent3 59 2 2" xfId="4233" xr:uid="{00000000-0005-0000-0000-000061100000}"/>
    <cellStyle name="20% - Accent3 59 2 2 2" xfId="4234" xr:uid="{00000000-0005-0000-0000-000062100000}"/>
    <cellStyle name="20% - Accent3 59 2 3" xfId="4235" xr:uid="{00000000-0005-0000-0000-000063100000}"/>
    <cellStyle name="20% - Accent3 59 2 3 2" xfId="4236" xr:uid="{00000000-0005-0000-0000-000064100000}"/>
    <cellStyle name="20% - Accent3 59 2 4" xfId="4237" xr:uid="{00000000-0005-0000-0000-000065100000}"/>
    <cellStyle name="20% - Accent3 59 2 4 2" xfId="4238" xr:uid="{00000000-0005-0000-0000-000066100000}"/>
    <cellStyle name="20% - Accent3 59 2 5" xfId="4239" xr:uid="{00000000-0005-0000-0000-000067100000}"/>
    <cellStyle name="20% - Accent3 59 2 5 2" xfId="4240" xr:uid="{00000000-0005-0000-0000-000068100000}"/>
    <cellStyle name="20% - Accent3 59 2 6" xfId="4241" xr:uid="{00000000-0005-0000-0000-000069100000}"/>
    <cellStyle name="20% - Accent3 59 3" xfId="4242" xr:uid="{00000000-0005-0000-0000-00006A100000}"/>
    <cellStyle name="20% - Accent3 59 3 2" xfId="4243" xr:uid="{00000000-0005-0000-0000-00006B100000}"/>
    <cellStyle name="20% - Accent3 59 4" xfId="4244" xr:uid="{00000000-0005-0000-0000-00006C100000}"/>
    <cellStyle name="20% - Accent3 59 4 2" xfId="4245" xr:uid="{00000000-0005-0000-0000-00006D100000}"/>
    <cellStyle name="20% - Accent3 59 5" xfId="4246" xr:uid="{00000000-0005-0000-0000-00006E100000}"/>
    <cellStyle name="20% - Accent3 59 5 2" xfId="4247" xr:uid="{00000000-0005-0000-0000-00006F100000}"/>
    <cellStyle name="20% - Accent3 59 6" xfId="4248" xr:uid="{00000000-0005-0000-0000-000070100000}"/>
    <cellStyle name="20% - Accent3 59 6 2" xfId="4249" xr:uid="{00000000-0005-0000-0000-000071100000}"/>
    <cellStyle name="20% - Accent3 59 7" xfId="4250" xr:uid="{00000000-0005-0000-0000-000072100000}"/>
    <cellStyle name="20% - Accent3 59 8" xfId="4251" xr:uid="{00000000-0005-0000-0000-000073100000}"/>
    <cellStyle name="20% - Accent3 6" xfId="4252" xr:uid="{00000000-0005-0000-0000-000074100000}"/>
    <cellStyle name="20% - Accent3 6 10" xfId="4253" xr:uid="{00000000-0005-0000-0000-000075100000}"/>
    <cellStyle name="20% - Accent3 6 11" xfId="4254" xr:uid="{00000000-0005-0000-0000-000076100000}"/>
    <cellStyle name="20% - Accent3 6 2" xfId="4255" xr:uid="{00000000-0005-0000-0000-000077100000}"/>
    <cellStyle name="20% - Accent3 6 2 2" xfId="4256" xr:uid="{00000000-0005-0000-0000-000078100000}"/>
    <cellStyle name="20% - Accent3 6 2 2 2" xfId="4257" xr:uid="{00000000-0005-0000-0000-000079100000}"/>
    <cellStyle name="20% - Accent3 6 2 3" xfId="4258" xr:uid="{00000000-0005-0000-0000-00007A100000}"/>
    <cellStyle name="20% - Accent3 6 2 3 2" xfId="4259" xr:uid="{00000000-0005-0000-0000-00007B100000}"/>
    <cellStyle name="20% - Accent3 6 2 4" xfId="4260" xr:uid="{00000000-0005-0000-0000-00007C100000}"/>
    <cellStyle name="20% - Accent3 6 2 4 2" xfId="4261" xr:uid="{00000000-0005-0000-0000-00007D100000}"/>
    <cellStyle name="20% - Accent3 6 2 5" xfId="4262" xr:uid="{00000000-0005-0000-0000-00007E100000}"/>
    <cellStyle name="20% - Accent3 6 2 5 2" xfId="4263" xr:uid="{00000000-0005-0000-0000-00007F100000}"/>
    <cellStyle name="20% - Accent3 6 2 6" xfId="4264" xr:uid="{00000000-0005-0000-0000-000080100000}"/>
    <cellStyle name="20% - Accent3 6 2 7" xfId="4265" xr:uid="{00000000-0005-0000-0000-000081100000}"/>
    <cellStyle name="20% - Accent3 6 2 8" xfId="4266" xr:uid="{00000000-0005-0000-0000-000082100000}"/>
    <cellStyle name="20% - Accent3 6 2 9" xfId="4267" xr:uid="{00000000-0005-0000-0000-000083100000}"/>
    <cellStyle name="20% - Accent3 6 3" xfId="4268" xr:uid="{00000000-0005-0000-0000-000084100000}"/>
    <cellStyle name="20% - Accent3 6 3 2" xfId="4269" xr:uid="{00000000-0005-0000-0000-000085100000}"/>
    <cellStyle name="20% - Accent3 6 4" xfId="4270" xr:uid="{00000000-0005-0000-0000-000086100000}"/>
    <cellStyle name="20% - Accent3 6 4 2" xfId="4271" xr:uid="{00000000-0005-0000-0000-000087100000}"/>
    <cellStyle name="20% - Accent3 6 5" xfId="4272" xr:uid="{00000000-0005-0000-0000-000088100000}"/>
    <cellStyle name="20% - Accent3 6 5 2" xfId="4273" xr:uid="{00000000-0005-0000-0000-000089100000}"/>
    <cellStyle name="20% - Accent3 6 6" xfId="4274" xr:uid="{00000000-0005-0000-0000-00008A100000}"/>
    <cellStyle name="20% - Accent3 6 6 2" xfId="4275" xr:uid="{00000000-0005-0000-0000-00008B100000}"/>
    <cellStyle name="20% - Accent3 6 7" xfId="4276" xr:uid="{00000000-0005-0000-0000-00008C100000}"/>
    <cellStyle name="20% - Accent3 6 8" xfId="4277" xr:uid="{00000000-0005-0000-0000-00008D100000}"/>
    <cellStyle name="20% - Accent3 6 9" xfId="4278" xr:uid="{00000000-0005-0000-0000-00008E100000}"/>
    <cellStyle name="20% - Accent3 60" xfId="4279" xr:uid="{00000000-0005-0000-0000-00008F100000}"/>
    <cellStyle name="20% - Accent3 60 2" xfId="4280" xr:uid="{00000000-0005-0000-0000-000090100000}"/>
    <cellStyle name="20% - Accent3 60 2 2" xfId="4281" xr:uid="{00000000-0005-0000-0000-000091100000}"/>
    <cellStyle name="20% - Accent3 60 2 2 2" xfId="4282" xr:uid="{00000000-0005-0000-0000-000092100000}"/>
    <cellStyle name="20% - Accent3 60 2 3" xfId="4283" xr:uid="{00000000-0005-0000-0000-000093100000}"/>
    <cellStyle name="20% - Accent3 60 2 3 2" xfId="4284" xr:uid="{00000000-0005-0000-0000-000094100000}"/>
    <cellStyle name="20% - Accent3 60 2 4" xfId="4285" xr:uid="{00000000-0005-0000-0000-000095100000}"/>
    <cellStyle name="20% - Accent3 60 2 4 2" xfId="4286" xr:uid="{00000000-0005-0000-0000-000096100000}"/>
    <cellStyle name="20% - Accent3 60 2 5" xfId="4287" xr:uid="{00000000-0005-0000-0000-000097100000}"/>
    <cellStyle name="20% - Accent3 60 2 5 2" xfId="4288" xr:uid="{00000000-0005-0000-0000-000098100000}"/>
    <cellStyle name="20% - Accent3 60 2 6" xfId="4289" xr:uid="{00000000-0005-0000-0000-000099100000}"/>
    <cellStyle name="20% - Accent3 60 3" xfId="4290" xr:uid="{00000000-0005-0000-0000-00009A100000}"/>
    <cellStyle name="20% - Accent3 60 3 2" xfId="4291" xr:uid="{00000000-0005-0000-0000-00009B100000}"/>
    <cellStyle name="20% - Accent3 60 4" xfId="4292" xr:uid="{00000000-0005-0000-0000-00009C100000}"/>
    <cellStyle name="20% - Accent3 60 4 2" xfId="4293" xr:uid="{00000000-0005-0000-0000-00009D100000}"/>
    <cellStyle name="20% - Accent3 60 5" xfId="4294" xr:uid="{00000000-0005-0000-0000-00009E100000}"/>
    <cellStyle name="20% - Accent3 60 5 2" xfId="4295" xr:uid="{00000000-0005-0000-0000-00009F100000}"/>
    <cellStyle name="20% - Accent3 60 6" xfId="4296" xr:uid="{00000000-0005-0000-0000-0000A0100000}"/>
    <cellStyle name="20% - Accent3 60 6 2" xfId="4297" xr:uid="{00000000-0005-0000-0000-0000A1100000}"/>
    <cellStyle name="20% - Accent3 60 7" xfId="4298" xr:uid="{00000000-0005-0000-0000-0000A2100000}"/>
    <cellStyle name="20% - Accent3 60 8" xfId="4299" xr:uid="{00000000-0005-0000-0000-0000A3100000}"/>
    <cellStyle name="20% - Accent3 61" xfId="4300" xr:uid="{00000000-0005-0000-0000-0000A4100000}"/>
    <cellStyle name="20% - Accent3 61 2" xfId="4301" xr:uid="{00000000-0005-0000-0000-0000A5100000}"/>
    <cellStyle name="20% - Accent3 61 2 2" xfId="4302" xr:uid="{00000000-0005-0000-0000-0000A6100000}"/>
    <cellStyle name="20% - Accent3 61 2 2 2" xfId="4303" xr:uid="{00000000-0005-0000-0000-0000A7100000}"/>
    <cellStyle name="20% - Accent3 61 2 3" xfId="4304" xr:uid="{00000000-0005-0000-0000-0000A8100000}"/>
    <cellStyle name="20% - Accent3 61 2 3 2" xfId="4305" xr:uid="{00000000-0005-0000-0000-0000A9100000}"/>
    <cellStyle name="20% - Accent3 61 2 4" xfId="4306" xr:uid="{00000000-0005-0000-0000-0000AA100000}"/>
    <cellStyle name="20% - Accent3 61 2 4 2" xfId="4307" xr:uid="{00000000-0005-0000-0000-0000AB100000}"/>
    <cellStyle name="20% - Accent3 61 2 5" xfId="4308" xr:uid="{00000000-0005-0000-0000-0000AC100000}"/>
    <cellStyle name="20% - Accent3 61 2 5 2" xfId="4309" xr:uid="{00000000-0005-0000-0000-0000AD100000}"/>
    <cellStyle name="20% - Accent3 61 2 6" xfId="4310" xr:uid="{00000000-0005-0000-0000-0000AE100000}"/>
    <cellStyle name="20% - Accent3 61 3" xfId="4311" xr:uid="{00000000-0005-0000-0000-0000AF100000}"/>
    <cellStyle name="20% - Accent3 61 3 2" xfId="4312" xr:uid="{00000000-0005-0000-0000-0000B0100000}"/>
    <cellStyle name="20% - Accent3 61 4" xfId="4313" xr:uid="{00000000-0005-0000-0000-0000B1100000}"/>
    <cellStyle name="20% - Accent3 61 4 2" xfId="4314" xr:uid="{00000000-0005-0000-0000-0000B2100000}"/>
    <cellStyle name="20% - Accent3 61 5" xfId="4315" xr:uid="{00000000-0005-0000-0000-0000B3100000}"/>
    <cellStyle name="20% - Accent3 61 5 2" xfId="4316" xr:uid="{00000000-0005-0000-0000-0000B4100000}"/>
    <cellStyle name="20% - Accent3 61 6" xfId="4317" xr:uid="{00000000-0005-0000-0000-0000B5100000}"/>
    <cellStyle name="20% - Accent3 61 6 2" xfId="4318" xr:uid="{00000000-0005-0000-0000-0000B6100000}"/>
    <cellStyle name="20% - Accent3 61 7" xfId="4319" xr:uid="{00000000-0005-0000-0000-0000B7100000}"/>
    <cellStyle name="20% - Accent3 61 8" xfId="4320" xr:uid="{00000000-0005-0000-0000-0000B8100000}"/>
    <cellStyle name="20% - Accent3 62" xfId="4321" xr:uid="{00000000-0005-0000-0000-0000B9100000}"/>
    <cellStyle name="20% - Accent3 62 2" xfId="4322" xr:uid="{00000000-0005-0000-0000-0000BA100000}"/>
    <cellStyle name="20% - Accent3 62 2 2" xfId="4323" xr:uid="{00000000-0005-0000-0000-0000BB100000}"/>
    <cellStyle name="20% - Accent3 62 2 2 2" xfId="4324" xr:uid="{00000000-0005-0000-0000-0000BC100000}"/>
    <cellStyle name="20% - Accent3 62 2 3" xfId="4325" xr:uid="{00000000-0005-0000-0000-0000BD100000}"/>
    <cellStyle name="20% - Accent3 62 2 3 2" xfId="4326" xr:uid="{00000000-0005-0000-0000-0000BE100000}"/>
    <cellStyle name="20% - Accent3 62 2 4" xfId="4327" xr:uid="{00000000-0005-0000-0000-0000BF100000}"/>
    <cellStyle name="20% - Accent3 62 2 4 2" xfId="4328" xr:uid="{00000000-0005-0000-0000-0000C0100000}"/>
    <cellStyle name="20% - Accent3 62 2 5" xfId="4329" xr:uid="{00000000-0005-0000-0000-0000C1100000}"/>
    <cellStyle name="20% - Accent3 62 2 5 2" xfId="4330" xr:uid="{00000000-0005-0000-0000-0000C2100000}"/>
    <cellStyle name="20% - Accent3 62 2 6" xfId="4331" xr:uid="{00000000-0005-0000-0000-0000C3100000}"/>
    <cellStyle name="20% - Accent3 62 3" xfId="4332" xr:uid="{00000000-0005-0000-0000-0000C4100000}"/>
    <cellStyle name="20% - Accent3 62 3 2" xfId="4333" xr:uid="{00000000-0005-0000-0000-0000C5100000}"/>
    <cellStyle name="20% - Accent3 62 4" xfId="4334" xr:uid="{00000000-0005-0000-0000-0000C6100000}"/>
    <cellStyle name="20% - Accent3 62 4 2" xfId="4335" xr:uid="{00000000-0005-0000-0000-0000C7100000}"/>
    <cellStyle name="20% - Accent3 62 5" xfId="4336" xr:uid="{00000000-0005-0000-0000-0000C8100000}"/>
    <cellStyle name="20% - Accent3 62 5 2" xfId="4337" xr:uid="{00000000-0005-0000-0000-0000C9100000}"/>
    <cellStyle name="20% - Accent3 62 6" xfId="4338" xr:uid="{00000000-0005-0000-0000-0000CA100000}"/>
    <cellStyle name="20% - Accent3 62 6 2" xfId="4339" xr:uid="{00000000-0005-0000-0000-0000CB100000}"/>
    <cellStyle name="20% - Accent3 62 7" xfId="4340" xr:uid="{00000000-0005-0000-0000-0000CC100000}"/>
    <cellStyle name="20% - Accent3 62 8" xfId="4341" xr:uid="{00000000-0005-0000-0000-0000CD100000}"/>
    <cellStyle name="20% - Accent3 63" xfId="4342" xr:uid="{00000000-0005-0000-0000-0000CE100000}"/>
    <cellStyle name="20% - Accent3 63 2" xfId="4343" xr:uid="{00000000-0005-0000-0000-0000CF100000}"/>
    <cellStyle name="20% - Accent3 63 2 2" xfId="4344" xr:uid="{00000000-0005-0000-0000-0000D0100000}"/>
    <cellStyle name="20% - Accent3 63 2 2 2" xfId="4345" xr:uid="{00000000-0005-0000-0000-0000D1100000}"/>
    <cellStyle name="20% - Accent3 63 2 3" xfId="4346" xr:uid="{00000000-0005-0000-0000-0000D2100000}"/>
    <cellStyle name="20% - Accent3 63 2 3 2" xfId="4347" xr:uid="{00000000-0005-0000-0000-0000D3100000}"/>
    <cellStyle name="20% - Accent3 63 2 4" xfId="4348" xr:uid="{00000000-0005-0000-0000-0000D4100000}"/>
    <cellStyle name="20% - Accent3 63 2 4 2" xfId="4349" xr:uid="{00000000-0005-0000-0000-0000D5100000}"/>
    <cellStyle name="20% - Accent3 63 2 5" xfId="4350" xr:uid="{00000000-0005-0000-0000-0000D6100000}"/>
    <cellStyle name="20% - Accent3 63 2 5 2" xfId="4351" xr:uid="{00000000-0005-0000-0000-0000D7100000}"/>
    <cellStyle name="20% - Accent3 63 2 6" xfId="4352" xr:uid="{00000000-0005-0000-0000-0000D8100000}"/>
    <cellStyle name="20% - Accent3 63 3" xfId="4353" xr:uid="{00000000-0005-0000-0000-0000D9100000}"/>
    <cellStyle name="20% - Accent3 63 3 2" xfId="4354" xr:uid="{00000000-0005-0000-0000-0000DA100000}"/>
    <cellStyle name="20% - Accent3 63 4" xfId="4355" xr:uid="{00000000-0005-0000-0000-0000DB100000}"/>
    <cellStyle name="20% - Accent3 63 4 2" xfId="4356" xr:uid="{00000000-0005-0000-0000-0000DC100000}"/>
    <cellStyle name="20% - Accent3 63 5" xfId="4357" xr:uid="{00000000-0005-0000-0000-0000DD100000}"/>
    <cellStyle name="20% - Accent3 63 5 2" xfId="4358" xr:uid="{00000000-0005-0000-0000-0000DE100000}"/>
    <cellStyle name="20% - Accent3 63 6" xfId="4359" xr:uid="{00000000-0005-0000-0000-0000DF100000}"/>
    <cellStyle name="20% - Accent3 63 6 2" xfId="4360" xr:uid="{00000000-0005-0000-0000-0000E0100000}"/>
    <cellStyle name="20% - Accent3 63 7" xfId="4361" xr:uid="{00000000-0005-0000-0000-0000E1100000}"/>
    <cellStyle name="20% - Accent3 63 8" xfId="4362" xr:uid="{00000000-0005-0000-0000-0000E2100000}"/>
    <cellStyle name="20% - Accent3 64" xfId="4363" xr:uid="{00000000-0005-0000-0000-0000E3100000}"/>
    <cellStyle name="20% - Accent3 64 2" xfId="4364" xr:uid="{00000000-0005-0000-0000-0000E4100000}"/>
    <cellStyle name="20% - Accent3 64 2 2" xfId="4365" xr:uid="{00000000-0005-0000-0000-0000E5100000}"/>
    <cellStyle name="20% - Accent3 64 2 2 2" xfId="4366" xr:uid="{00000000-0005-0000-0000-0000E6100000}"/>
    <cellStyle name="20% - Accent3 64 2 3" xfId="4367" xr:uid="{00000000-0005-0000-0000-0000E7100000}"/>
    <cellStyle name="20% - Accent3 64 2 3 2" xfId="4368" xr:uid="{00000000-0005-0000-0000-0000E8100000}"/>
    <cellStyle name="20% - Accent3 64 2 4" xfId="4369" xr:uid="{00000000-0005-0000-0000-0000E9100000}"/>
    <cellStyle name="20% - Accent3 64 2 4 2" xfId="4370" xr:uid="{00000000-0005-0000-0000-0000EA100000}"/>
    <cellStyle name="20% - Accent3 64 2 5" xfId="4371" xr:uid="{00000000-0005-0000-0000-0000EB100000}"/>
    <cellStyle name="20% - Accent3 64 2 5 2" xfId="4372" xr:uid="{00000000-0005-0000-0000-0000EC100000}"/>
    <cellStyle name="20% - Accent3 64 2 6" xfId="4373" xr:uid="{00000000-0005-0000-0000-0000ED100000}"/>
    <cellStyle name="20% - Accent3 64 3" xfId="4374" xr:uid="{00000000-0005-0000-0000-0000EE100000}"/>
    <cellStyle name="20% - Accent3 64 3 2" xfId="4375" xr:uid="{00000000-0005-0000-0000-0000EF100000}"/>
    <cellStyle name="20% - Accent3 64 4" xfId="4376" xr:uid="{00000000-0005-0000-0000-0000F0100000}"/>
    <cellStyle name="20% - Accent3 64 4 2" xfId="4377" xr:uid="{00000000-0005-0000-0000-0000F1100000}"/>
    <cellStyle name="20% - Accent3 64 5" xfId="4378" xr:uid="{00000000-0005-0000-0000-0000F2100000}"/>
    <cellStyle name="20% - Accent3 64 5 2" xfId="4379" xr:uid="{00000000-0005-0000-0000-0000F3100000}"/>
    <cellStyle name="20% - Accent3 64 6" xfId="4380" xr:uid="{00000000-0005-0000-0000-0000F4100000}"/>
    <cellStyle name="20% - Accent3 64 6 2" xfId="4381" xr:uid="{00000000-0005-0000-0000-0000F5100000}"/>
    <cellStyle name="20% - Accent3 64 7" xfId="4382" xr:uid="{00000000-0005-0000-0000-0000F6100000}"/>
    <cellStyle name="20% - Accent3 64 8" xfId="4383" xr:uid="{00000000-0005-0000-0000-0000F7100000}"/>
    <cellStyle name="20% - Accent3 65" xfId="4384" xr:uid="{00000000-0005-0000-0000-0000F8100000}"/>
    <cellStyle name="20% - Accent3 65 2" xfId="4385" xr:uid="{00000000-0005-0000-0000-0000F9100000}"/>
    <cellStyle name="20% - Accent3 65 2 2" xfId="4386" xr:uid="{00000000-0005-0000-0000-0000FA100000}"/>
    <cellStyle name="20% - Accent3 65 2 2 2" xfId="4387" xr:uid="{00000000-0005-0000-0000-0000FB100000}"/>
    <cellStyle name="20% - Accent3 65 2 3" xfId="4388" xr:uid="{00000000-0005-0000-0000-0000FC100000}"/>
    <cellStyle name="20% - Accent3 65 2 3 2" xfId="4389" xr:uid="{00000000-0005-0000-0000-0000FD100000}"/>
    <cellStyle name="20% - Accent3 65 2 4" xfId="4390" xr:uid="{00000000-0005-0000-0000-0000FE100000}"/>
    <cellStyle name="20% - Accent3 65 2 4 2" xfId="4391" xr:uid="{00000000-0005-0000-0000-0000FF100000}"/>
    <cellStyle name="20% - Accent3 65 2 5" xfId="4392" xr:uid="{00000000-0005-0000-0000-000000110000}"/>
    <cellStyle name="20% - Accent3 65 2 5 2" xfId="4393" xr:uid="{00000000-0005-0000-0000-000001110000}"/>
    <cellStyle name="20% - Accent3 65 2 6" xfId="4394" xr:uid="{00000000-0005-0000-0000-000002110000}"/>
    <cellStyle name="20% - Accent3 65 3" xfId="4395" xr:uid="{00000000-0005-0000-0000-000003110000}"/>
    <cellStyle name="20% - Accent3 65 3 2" xfId="4396" xr:uid="{00000000-0005-0000-0000-000004110000}"/>
    <cellStyle name="20% - Accent3 65 4" xfId="4397" xr:uid="{00000000-0005-0000-0000-000005110000}"/>
    <cellStyle name="20% - Accent3 65 4 2" xfId="4398" xr:uid="{00000000-0005-0000-0000-000006110000}"/>
    <cellStyle name="20% - Accent3 65 5" xfId="4399" xr:uid="{00000000-0005-0000-0000-000007110000}"/>
    <cellStyle name="20% - Accent3 65 5 2" xfId="4400" xr:uid="{00000000-0005-0000-0000-000008110000}"/>
    <cellStyle name="20% - Accent3 65 6" xfId="4401" xr:uid="{00000000-0005-0000-0000-000009110000}"/>
    <cellStyle name="20% - Accent3 65 6 2" xfId="4402" xr:uid="{00000000-0005-0000-0000-00000A110000}"/>
    <cellStyle name="20% - Accent3 65 7" xfId="4403" xr:uid="{00000000-0005-0000-0000-00000B110000}"/>
    <cellStyle name="20% - Accent3 65 8" xfId="4404" xr:uid="{00000000-0005-0000-0000-00000C110000}"/>
    <cellStyle name="20% - Accent3 66" xfId="4405" xr:uid="{00000000-0005-0000-0000-00000D110000}"/>
    <cellStyle name="20% - Accent3 66 2" xfId="4406" xr:uid="{00000000-0005-0000-0000-00000E110000}"/>
    <cellStyle name="20% - Accent3 66 2 2" xfId="4407" xr:uid="{00000000-0005-0000-0000-00000F110000}"/>
    <cellStyle name="20% - Accent3 66 2 2 2" xfId="4408" xr:uid="{00000000-0005-0000-0000-000010110000}"/>
    <cellStyle name="20% - Accent3 66 2 3" xfId="4409" xr:uid="{00000000-0005-0000-0000-000011110000}"/>
    <cellStyle name="20% - Accent3 66 2 3 2" xfId="4410" xr:uid="{00000000-0005-0000-0000-000012110000}"/>
    <cellStyle name="20% - Accent3 66 2 4" xfId="4411" xr:uid="{00000000-0005-0000-0000-000013110000}"/>
    <cellStyle name="20% - Accent3 66 2 4 2" xfId="4412" xr:uid="{00000000-0005-0000-0000-000014110000}"/>
    <cellStyle name="20% - Accent3 66 2 5" xfId="4413" xr:uid="{00000000-0005-0000-0000-000015110000}"/>
    <cellStyle name="20% - Accent3 66 2 5 2" xfId="4414" xr:uid="{00000000-0005-0000-0000-000016110000}"/>
    <cellStyle name="20% - Accent3 66 2 6" xfId="4415" xr:uid="{00000000-0005-0000-0000-000017110000}"/>
    <cellStyle name="20% - Accent3 66 3" xfId="4416" xr:uid="{00000000-0005-0000-0000-000018110000}"/>
    <cellStyle name="20% - Accent3 66 3 2" xfId="4417" xr:uid="{00000000-0005-0000-0000-000019110000}"/>
    <cellStyle name="20% - Accent3 66 4" xfId="4418" xr:uid="{00000000-0005-0000-0000-00001A110000}"/>
    <cellStyle name="20% - Accent3 66 4 2" xfId="4419" xr:uid="{00000000-0005-0000-0000-00001B110000}"/>
    <cellStyle name="20% - Accent3 66 5" xfId="4420" xr:uid="{00000000-0005-0000-0000-00001C110000}"/>
    <cellStyle name="20% - Accent3 66 5 2" xfId="4421" xr:uid="{00000000-0005-0000-0000-00001D110000}"/>
    <cellStyle name="20% - Accent3 66 6" xfId="4422" xr:uid="{00000000-0005-0000-0000-00001E110000}"/>
    <cellStyle name="20% - Accent3 66 6 2" xfId="4423" xr:uid="{00000000-0005-0000-0000-00001F110000}"/>
    <cellStyle name="20% - Accent3 66 7" xfId="4424" xr:uid="{00000000-0005-0000-0000-000020110000}"/>
    <cellStyle name="20% - Accent3 66 8" xfId="4425" xr:uid="{00000000-0005-0000-0000-000021110000}"/>
    <cellStyle name="20% - Accent3 67" xfId="4426" xr:uid="{00000000-0005-0000-0000-000022110000}"/>
    <cellStyle name="20% - Accent3 67 2" xfId="4427" xr:uid="{00000000-0005-0000-0000-000023110000}"/>
    <cellStyle name="20% - Accent3 67 2 2" xfId="4428" xr:uid="{00000000-0005-0000-0000-000024110000}"/>
    <cellStyle name="20% - Accent3 67 2 2 2" xfId="4429" xr:uid="{00000000-0005-0000-0000-000025110000}"/>
    <cellStyle name="20% - Accent3 67 2 3" xfId="4430" xr:uid="{00000000-0005-0000-0000-000026110000}"/>
    <cellStyle name="20% - Accent3 67 2 3 2" xfId="4431" xr:uid="{00000000-0005-0000-0000-000027110000}"/>
    <cellStyle name="20% - Accent3 67 2 4" xfId="4432" xr:uid="{00000000-0005-0000-0000-000028110000}"/>
    <cellStyle name="20% - Accent3 67 2 4 2" xfId="4433" xr:uid="{00000000-0005-0000-0000-000029110000}"/>
    <cellStyle name="20% - Accent3 67 2 5" xfId="4434" xr:uid="{00000000-0005-0000-0000-00002A110000}"/>
    <cellStyle name="20% - Accent3 67 2 5 2" xfId="4435" xr:uid="{00000000-0005-0000-0000-00002B110000}"/>
    <cellStyle name="20% - Accent3 67 2 6" xfId="4436" xr:uid="{00000000-0005-0000-0000-00002C110000}"/>
    <cellStyle name="20% - Accent3 67 3" xfId="4437" xr:uid="{00000000-0005-0000-0000-00002D110000}"/>
    <cellStyle name="20% - Accent3 67 3 2" xfId="4438" xr:uid="{00000000-0005-0000-0000-00002E110000}"/>
    <cellStyle name="20% - Accent3 67 4" xfId="4439" xr:uid="{00000000-0005-0000-0000-00002F110000}"/>
    <cellStyle name="20% - Accent3 67 4 2" xfId="4440" xr:uid="{00000000-0005-0000-0000-000030110000}"/>
    <cellStyle name="20% - Accent3 67 5" xfId="4441" xr:uid="{00000000-0005-0000-0000-000031110000}"/>
    <cellStyle name="20% - Accent3 67 5 2" xfId="4442" xr:uid="{00000000-0005-0000-0000-000032110000}"/>
    <cellStyle name="20% - Accent3 67 6" xfId="4443" xr:uid="{00000000-0005-0000-0000-000033110000}"/>
    <cellStyle name="20% - Accent3 67 6 2" xfId="4444" xr:uid="{00000000-0005-0000-0000-000034110000}"/>
    <cellStyle name="20% - Accent3 67 7" xfId="4445" xr:uid="{00000000-0005-0000-0000-000035110000}"/>
    <cellStyle name="20% - Accent3 67 8" xfId="4446" xr:uid="{00000000-0005-0000-0000-000036110000}"/>
    <cellStyle name="20% - Accent3 68" xfId="4447" xr:uid="{00000000-0005-0000-0000-000037110000}"/>
    <cellStyle name="20% - Accent3 68 2" xfId="4448" xr:uid="{00000000-0005-0000-0000-000038110000}"/>
    <cellStyle name="20% - Accent3 68 2 2" xfId="4449" xr:uid="{00000000-0005-0000-0000-000039110000}"/>
    <cellStyle name="20% - Accent3 68 2 2 2" xfId="4450" xr:uid="{00000000-0005-0000-0000-00003A110000}"/>
    <cellStyle name="20% - Accent3 68 2 3" xfId="4451" xr:uid="{00000000-0005-0000-0000-00003B110000}"/>
    <cellStyle name="20% - Accent3 68 2 3 2" xfId="4452" xr:uid="{00000000-0005-0000-0000-00003C110000}"/>
    <cellStyle name="20% - Accent3 68 2 4" xfId="4453" xr:uid="{00000000-0005-0000-0000-00003D110000}"/>
    <cellStyle name="20% - Accent3 68 2 4 2" xfId="4454" xr:uid="{00000000-0005-0000-0000-00003E110000}"/>
    <cellStyle name="20% - Accent3 68 2 5" xfId="4455" xr:uid="{00000000-0005-0000-0000-00003F110000}"/>
    <cellStyle name="20% - Accent3 68 2 5 2" xfId="4456" xr:uid="{00000000-0005-0000-0000-000040110000}"/>
    <cellStyle name="20% - Accent3 68 2 6" xfId="4457" xr:uid="{00000000-0005-0000-0000-000041110000}"/>
    <cellStyle name="20% - Accent3 68 3" xfId="4458" xr:uid="{00000000-0005-0000-0000-000042110000}"/>
    <cellStyle name="20% - Accent3 68 3 2" xfId="4459" xr:uid="{00000000-0005-0000-0000-000043110000}"/>
    <cellStyle name="20% - Accent3 68 4" xfId="4460" xr:uid="{00000000-0005-0000-0000-000044110000}"/>
    <cellStyle name="20% - Accent3 68 4 2" xfId="4461" xr:uid="{00000000-0005-0000-0000-000045110000}"/>
    <cellStyle name="20% - Accent3 68 5" xfId="4462" xr:uid="{00000000-0005-0000-0000-000046110000}"/>
    <cellStyle name="20% - Accent3 68 5 2" xfId="4463" xr:uid="{00000000-0005-0000-0000-000047110000}"/>
    <cellStyle name="20% - Accent3 68 6" xfId="4464" xr:uid="{00000000-0005-0000-0000-000048110000}"/>
    <cellStyle name="20% - Accent3 68 6 2" xfId="4465" xr:uid="{00000000-0005-0000-0000-000049110000}"/>
    <cellStyle name="20% - Accent3 68 7" xfId="4466" xr:uid="{00000000-0005-0000-0000-00004A110000}"/>
    <cellStyle name="20% - Accent3 68 8" xfId="4467" xr:uid="{00000000-0005-0000-0000-00004B110000}"/>
    <cellStyle name="20% - Accent3 69" xfId="4468" xr:uid="{00000000-0005-0000-0000-00004C110000}"/>
    <cellStyle name="20% - Accent3 69 2" xfId="4469" xr:uid="{00000000-0005-0000-0000-00004D110000}"/>
    <cellStyle name="20% - Accent3 69 2 2" xfId="4470" xr:uid="{00000000-0005-0000-0000-00004E110000}"/>
    <cellStyle name="20% - Accent3 69 2 2 2" xfId="4471" xr:uid="{00000000-0005-0000-0000-00004F110000}"/>
    <cellStyle name="20% - Accent3 69 2 3" xfId="4472" xr:uid="{00000000-0005-0000-0000-000050110000}"/>
    <cellStyle name="20% - Accent3 69 2 3 2" xfId="4473" xr:uid="{00000000-0005-0000-0000-000051110000}"/>
    <cellStyle name="20% - Accent3 69 2 4" xfId="4474" xr:uid="{00000000-0005-0000-0000-000052110000}"/>
    <cellStyle name="20% - Accent3 69 2 4 2" xfId="4475" xr:uid="{00000000-0005-0000-0000-000053110000}"/>
    <cellStyle name="20% - Accent3 69 2 5" xfId="4476" xr:uid="{00000000-0005-0000-0000-000054110000}"/>
    <cellStyle name="20% - Accent3 69 2 5 2" xfId="4477" xr:uid="{00000000-0005-0000-0000-000055110000}"/>
    <cellStyle name="20% - Accent3 69 2 6" xfId="4478" xr:uid="{00000000-0005-0000-0000-000056110000}"/>
    <cellStyle name="20% - Accent3 69 3" xfId="4479" xr:uid="{00000000-0005-0000-0000-000057110000}"/>
    <cellStyle name="20% - Accent3 69 3 2" xfId="4480" xr:uid="{00000000-0005-0000-0000-000058110000}"/>
    <cellStyle name="20% - Accent3 69 4" xfId="4481" xr:uid="{00000000-0005-0000-0000-000059110000}"/>
    <cellStyle name="20% - Accent3 69 4 2" xfId="4482" xr:uid="{00000000-0005-0000-0000-00005A110000}"/>
    <cellStyle name="20% - Accent3 69 5" xfId="4483" xr:uid="{00000000-0005-0000-0000-00005B110000}"/>
    <cellStyle name="20% - Accent3 69 5 2" xfId="4484" xr:uid="{00000000-0005-0000-0000-00005C110000}"/>
    <cellStyle name="20% - Accent3 69 6" xfId="4485" xr:uid="{00000000-0005-0000-0000-00005D110000}"/>
    <cellStyle name="20% - Accent3 69 6 2" xfId="4486" xr:uid="{00000000-0005-0000-0000-00005E110000}"/>
    <cellStyle name="20% - Accent3 69 7" xfId="4487" xr:uid="{00000000-0005-0000-0000-00005F110000}"/>
    <cellStyle name="20% - Accent3 69 8" xfId="4488" xr:uid="{00000000-0005-0000-0000-000060110000}"/>
    <cellStyle name="20% - Accent3 7" xfId="4489" xr:uid="{00000000-0005-0000-0000-000061110000}"/>
    <cellStyle name="20% - Accent3 7 10" xfId="4490" xr:uid="{00000000-0005-0000-0000-000062110000}"/>
    <cellStyle name="20% - Accent3 7 11" xfId="4491" xr:uid="{00000000-0005-0000-0000-000063110000}"/>
    <cellStyle name="20% - Accent3 7 2" xfId="4492" xr:uid="{00000000-0005-0000-0000-000064110000}"/>
    <cellStyle name="20% - Accent3 7 2 2" xfId="4493" xr:uid="{00000000-0005-0000-0000-000065110000}"/>
    <cellStyle name="20% - Accent3 7 2 2 2" xfId="4494" xr:uid="{00000000-0005-0000-0000-000066110000}"/>
    <cellStyle name="20% - Accent3 7 2 3" xfId="4495" xr:uid="{00000000-0005-0000-0000-000067110000}"/>
    <cellStyle name="20% - Accent3 7 2 3 2" xfId="4496" xr:uid="{00000000-0005-0000-0000-000068110000}"/>
    <cellStyle name="20% - Accent3 7 2 4" xfId="4497" xr:uid="{00000000-0005-0000-0000-000069110000}"/>
    <cellStyle name="20% - Accent3 7 2 4 2" xfId="4498" xr:uid="{00000000-0005-0000-0000-00006A110000}"/>
    <cellStyle name="20% - Accent3 7 2 5" xfId="4499" xr:uid="{00000000-0005-0000-0000-00006B110000}"/>
    <cellStyle name="20% - Accent3 7 2 5 2" xfId="4500" xr:uid="{00000000-0005-0000-0000-00006C110000}"/>
    <cellStyle name="20% - Accent3 7 2 6" xfId="4501" xr:uid="{00000000-0005-0000-0000-00006D110000}"/>
    <cellStyle name="20% - Accent3 7 2 7" xfId="4502" xr:uid="{00000000-0005-0000-0000-00006E110000}"/>
    <cellStyle name="20% - Accent3 7 2 8" xfId="4503" xr:uid="{00000000-0005-0000-0000-00006F110000}"/>
    <cellStyle name="20% - Accent3 7 2 9" xfId="4504" xr:uid="{00000000-0005-0000-0000-000070110000}"/>
    <cellStyle name="20% - Accent3 7 3" xfId="4505" xr:uid="{00000000-0005-0000-0000-000071110000}"/>
    <cellStyle name="20% - Accent3 7 3 2" xfId="4506" xr:uid="{00000000-0005-0000-0000-000072110000}"/>
    <cellStyle name="20% - Accent3 7 4" xfId="4507" xr:uid="{00000000-0005-0000-0000-000073110000}"/>
    <cellStyle name="20% - Accent3 7 4 2" xfId="4508" xr:uid="{00000000-0005-0000-0000-000074110000}"/>
    <cellStyle name="20% - Accent3 7 5" xfId="4509" xr:uid="{00000000-0005-0000-0000-000075110000}"/>
    <cellStyle name="20% - Accent3 7 5 2" xfId="4510" xr:uid="{00000000-0005-0000-0000-000076110000}"/>
    <cellStyle name="20% - Accent3 7 6" xfId="4511" xr:uid="{00000000-0005-0000-0000-000077110000}"/>
    <cellStyle name="20% - Accent3 7 6 2" xfId="4512" xr:uid="{00000000-0005-0000-0000-000078110000}"/>
    <cellStyle name="20% - Accent3 7 7" xfId="4513" xr:uid="{00000000-0005-0000-0000-000079110000}"/>
    <cellStyle name="20% - Accent3 7 8" xfId="4514" xr:uid="{00000000-0005-0000-0000-00007A110000}"/>
    <cellStyle name="20% - Accent3 7 9" xfId="4515" xr:uid="{00000000-0005-0000-0000-00007B110000}"/>
    <cellStyle name="20% - Accent3 70" xfId="4516" xr:uid="{00000000-0005-0000-0000-00007C110000}"/>
    <cellStyle name="20% - Accent3 70 2" xfId="4517" xr:uid="{00000000-0005-0000-0000-00007D110000}"/>
    <cellStyle name="20% - Accent3 70 2 2" xfId="4518" xr:uid="{00000000-0005-0000-0000-00007E110000}"/>
    <cellStyle name="20% - Accent3 70 2 2 2" xfId="4519" xr:uid="{00000000-0005-0000-0000-00007F110000}"/>
    <cellStyle name="20% - Accent3 70 2 3" xfId="4520" xr:uid="{00000000-0005-0000-0000-000080110000}"/>
    <cellStyle name="20% - Accent3 70 2 3 2" xfId="4521" xr:uid="{00000000-0005-0000-0000-000081110000}"/>
    <cellStyle name="20% - Accent3 70 2 4" xfId="4522" xr:uid="{00000000-0005-0000-0000-000082110000}"/>
    <cellStyle name="20% - Accent3 70 2 4 2" xfId="4523" xr:uid="{00000000-0005-0000-0000-000083110000}"/>
    <cellStyle name="20% - Accent3 70 2 5" xfId="4524" xr:uid="{00000000-0005-0000-0000-000084110000}"/>
    <cellStyle name="20% - Accent3 70 2 5 2" xfId="4525" xr:uid="{00000000-0005-0000-0000-000085110000}"/>
    <cellStyle name="20% - Accent3 70 2 6" xfId="4526" xr:uid="{00000000-0005-0000-0000-000086110000}"/>
    <cellStyle name="20% - Accent3 70 3" xfId="4527" xr:uid="{00000000-0005-0000-0000-000087110000}"/>
    <cellStyle name="20% - Accent3 70 3 2" xfId="4528" xr:uid="{00000000-0005-0000-0000-000088110000}"/>
    <cellStyle name="20% - Accent3 70 4" xfId="4529" xr:uid="{00000000-0005-0000-0000-000089110000}"/>
    <cellStyle name="20% - Accent3 70 4 2" xfId="4530" xr:uid="{00000000-0005-0000-0000-00008A110000}"/>
    <cellStyle name="20% - Accent3 70 5" xfId="4531" xr:uid="{00000000-0005-0000-0000-00008B110000}"/>
    <cellStyle name="20% - Accent3 70 5 2" xfId="4532" xr:uid="{00000000-0005-0000-0000-00008C110000}"/>
    <cellStyle name="20% - Accent3 70 6" xfId="4533" xr:uid="{00000000-0005-0000-0000-00008D110000}"/>
    <cellStyle name="20% - Accent3 70 6 2" xfId="4534" xr:uid="{00000000-0005-0000-0000-00008E110000}"/>
    <cellStyle name="20% - Accent3 70 7" xfId="4535" xr:uid="{00000000-0005-0000-0000-00008F110000}"/>
    <cellStyle name="20% - Accent3 70 8" xfId="4536" xr:uid="{00000000-0005-0000-0000-000090110000}"/>
    <cellStyle name="20% - Accent3 71" xfId="4537" xr:uid="{00000000-0005-0000-0000-000091110000}"/>
    <cellStyle name="20% - Accent3 71 2" xfId="4538" xr:uid="{00000000-0005-0000-0000-000092110000}"/>
    <cellStyle name="20% - Accent3 71 2 2" xfId="4539" xr:uid="{00000000-0005-0000-0000-000093110000}"/>
    <cellStyle name="20% - Accent3 71 2 2 2" xfId="4540" xr:uid="{00000000-0005-0000-0000-000094110000}"/>
    <cellStyle name="20% - Accent3 71 2 3" xfId="4541" xr:uid="{00000000-0005-0000-0000-000095110000}"/>
    <cellStyle name="20% - Accent3 71 2 3 2" xfId="4542" xr:uid="{00000000-0005-0000-0000-000096110000}"/>
    <cellStyle name="20% - Accent3 71 2 4" xfId="4543" xr:uid="{00000000-0005-0000-0000-000097110000}"/>
    <cellStyle name="20% - Accent3 71 2 4 2" xfId="4544" xr:uid="{00000000-0005-0000-0000-000098110000}"/>
    <cellStyle name="20% - Accent3 71 2 5" xfId="4545" xr:uid="{00000000-0005-0000-0000-000099110000}"/>
    <cellStyle name="20% - Accent3 71 2 5 2" xfId="4546" xr:uid="{00000000-0005-0000-0000-00009A110000}"/>
    <cellStyle name="20% - Accent3 71 2 6" xfId="4547" xr:uid="{00000000-0005-0000-0000-00009B110000}"/>
    <cellStyle name="20% - Accent3 71 3" xfId="4548" xr:uid="{00000000-0005-0000-0000-00009C110000}"/>
    <cellStyle name="20% - Accent3 71 3 2" xfId="4549" xr:uid="{00000000-0005-0000-0000-00009D110000}"/>
    <cellStyle name="20% - Accent3 71 4" xfId="4550" xr:uid="{00000000-0005-0000-0000-00009E110000}"/>
    <cellStyle name="20% - Accent3 71 4 2" xfId="4551" xr:uid="{00000000-0005-0000-0000-00009F110000}"/>
    <cellStyle name="20% - Accent3 71 5" xfId="4552" xr:uid="{00000000-0005-0000-0000-0000A0110000}"/>
    <cellStyle name="20% - Accent3 71 5 2" xfId="4553" xr:uid="{00000000-0005-0000-0000-0000A1110000}"/>
    <cellStyle name="20% - Accent3 71 6" xfId="4554" xr:uid="{00000000-0005-0000-0000-0000A2110000}"/>
    <cellStyle name="20% - Accent3 71 6 2" xfId="4555" xr:uid="{00000000-0005-0000-0000-0000A3110000}"/>
    <cellStyle name="20% - Accent3 71 7" xfId="4556" xr:uid="{00000000-0005-0000-0000-0000A4110000}"/>
    <cellStyle name="20% - Accent3 71 8" xfId="4557" xr:uid="{00000000-0005-0000-0000-0000A5110000}"/>
    <cellStyle name="20% - Accent3 72" xfId="4558" xr:uid="{00000000-0005-0000-0000-0000A6110000}"/>
    <cellStyle name="20% - Accent3 72 2" xfId="4559" xr:uid="{00000000-0005-0000-0000-0000A7110000}"/>
    <cellStyle name="20% - Accent3 72 2 2" xfId="4560" xr:uid="{00000000-0005-0000-0000-0000A8110000}"/>
    <cellStyle name="20% - Accent3 72 2 2 2" xfId="4561" xr:uid="{00000000-0005-0000-0000-0000A9110000}"/>
    <cellStyle name="20% - Accent3 72 2 3" xfId="4562" xr:uid="{00000000-0005-0000-0000-0000AA110000}"/>
    <cellStyle name="20% - Accent3 72 2 3 2" xfId="4563" xr:uid="{00000000-0005-0000-0000-0000AB110000}"/>
    <cellStyle name="20% - Accent3 72 2 4" xfId="4564" xr:uid="{00000000-0005-0000-0000-0000AC110000}"/>
    <cellStyle name="20% - Accent3 72 2 4 2" xfId="4565" xr:uid="{00000000-0005-0000-0000-0000AD110000}"/>
    <cellStyle name="20% - Accent3 72 2 5" xfId="4566" xr:uid="{00000000-0005-0000-0000-0000AE110000}"/>
    <cellStyle name="20% - Accent3 72 2 5 2" xfId="4567" xr:uid="{00000000-0005-0000-0000-0000AF110000}"/>
    <cellStyle name="20% - Accent3 72 2 6" xfId="4568" xr:uid="{00000000-0005-0000-0000-0000B0110000}"/>
    <cellStyle name="20% - Accent3 72 3" xfId="4569" xr:uid="{00000000-0005-0000-0000-0000B1110000}"/>
    <cellStyle name="20% - Accent3 72 3 2" xfId="4570" xr:uid="{00000000-0005-0000-0000-0000B2110000}"/>
    <cellStyle name="20% - Accent3 72 4" xfId="4571" xr:uid="{00000000-0005-0000-0000-0000B3110000}"/>
    <cellStyle name="20% - Accent3 72 4 2" xfId="4572" xr:uid="{00000000-0005-0000-0000-0000B4110000}"/>
    <cellStyle name="20% - Accent3 72 5" xfId="4573" xr:uid="{00000000-0005-0000-0000-0000B5110000}"/>
    <cellStyle name="20% - Accent3 72 5 2" xfId="4574" xr:uid="{00000000-0005-0000-0000-0000B6110000}"/>
    <cellStyle name="20% - Accent3 72 6" xfId="4575" xr:uid="{00000000-0005-0000-0000-0000B7110000}"/>
    <cellStyle name="20% - Accent3 72 6 2" xfId="4576" xr:uid="{00000000-0005-0000-0000-0000B8110000}"/>
    <cellStyle name="20% - Accent3 72 7" xfId="4577" xr:uid="{00000000-0005-0000-0000-0000B9110000}"/>
    <cellStyle name="20% - Accent3 72 8" xfId="4578" xr:uid="{00000000-0005-0000-0000-0000BA110000}"/>
    <cellStyle name="20% - Accent3 8" xfId="4579" xr:uid="{00000000-0005-0000-0000-0000BB110000}"/>
    <cellStyle name="20% - Accent3 8 2" xfId="4580" xr:uid="{00000000-0005-0000-0000-0000BC110000}"/>
    <cellStyle name="20% - Accent3 8 2 2" xfId="4581" xr:uid="{00000000-0005-0000-0000-0000BD110000}"/>
    <cellStyle name="20% - Accent3 8 2 2 2" xfId="4582" xr:uid="{00000000-0005-0000-0000-0000BE110000}"/>
    <cellStyle name="20% - Accent3 8 2 3" xfId="4583" xr:uid="{00000000-0005-0000-0000-0000BF110000}"/>
    <cellStyle name="20% - Accent3 8 2 3 2" xfId="4584" xr:uid="{00000000-0005-0000-0000-0000C0110000}"/>
    <cellStyle name="20% - Accent3 8 2 4" xfId="4585" xr:uid="{00000000-0005-0000-0000-0000C1110000}"/>
    <cellStyle name="20% - Accent3 8 2 4 2" xfId="4586" xr:uid="{00000000-0005-0000-0000-0000C2110000}"/>
    <cellStyle name="20% - Accent3 8 2 5" xfId="4587" xr:uid="{00000000-0005-0000-0000-0000C3110000}"/>
    <cellStyle name="20% - Accent3 8 2 5 2" xfId="4588" xr:uid="{00000000-0005-0000-0000-0000C4110000}"/>
    <cellStyle name="20% - Accent3 8 2 6" xfId="4589" xr:uid="{00000000-0005-0000-0000-0000C5110000}"/>
    <cellStyle name="20% - Accent3 8 3" xfId="4590" xr:uid="{00000000-0005-0000-0000-0000C6110000}"/>
    <cellStyle name="20% - Accent3 8 3 2" xfId="4591" xr:uid="{00000000-0005-0000-0000-0000C7110000}"/>
    <cellStyle name="20% - Accent3 8 4" xfId="4592" xr:uid="{00000000-0005-0000-0000-0000C8110000}"/>
    <cellStyle name="20% - Accent3 8 4 2" xfId="4593" xr:uid="{00000000-0005-0000-0000-0000C9110000}"/>
    <cellStyle name="20% - Accent3 8 5" xfId="4594" xr:uid="{00000000-0005-0000-0000-0000CA110000}"/>
    <cellStyle name="20% - Accent3 8 5 2" xfId="4595" xr:uid="{00000000-0005-0000-0000-0000CB110000}"/>
    <cellStyle name="20% - Accent3 8 6" xfId="4596" xr:uid="{00000000-0005-0000-0000-0000CC110000}"/>
    <cellStyle name="20% - Accent3 8 6 2" xfId="4597" xr:uid="{00000000-0005-0000-0000-0000CD110000}"/>
    <cellStyle name="20% - Accent3 8 7" xfId="4598" xr:uid="{00000000-0005-0000-0000-0000CE110000}"/>
    <cellStyle name="20% - Accent3 8 8" xfId="4599" xr:uid="{00000000-0005-0000-0000-0000CF110000}"/>
    <cellStyle name="20% - Accent3 9" xfId="4600" xr:uid="{00000000-0005-0000-0000-0000D0110000}"/>
    <cellStyle name="20% - Accent3 9 2" xfId="4601" xr:uid="{00000000-0005-0000-0000-0000D1110000}"/>
    <cellStyle name="20% - Accent3 9 2 2" xfId="4602" xr:uid="{00000000-0005-0000-0000-0000D2110000}"/>
    <cellStyle name="20% - Accent3 9 2 2 2" xfId="4603" xr:uid="{00000000-0005-0000-0000-0000D3110000}"/>
    <cellStyle name="20% - Accent3 9 2 3" xfId="4604" xr:uid="{00000000-0005-0000-0000-0000D4110000}"/>
    <cellStyle name="20% - Accent3 9 2 3 2" xfId="4605" xr:uid="{00000000-0005-0000-0000-0000D5110000}"/>
    <cellStyle name="20% - Accent3 9 2 4" xfId="4606" xr:uid="{00000000-0005-0000-0000-0000D6110000}"/>
    <cellStyle name="20% - Accent3 9 2 4 2" xfId="4607" xr:uid="{00000000-0005-0000-0000-0000D7110000}"/>
    <cellStyle name="20% - Accent3 9 2 5" xfId="4608" xr:uid="{00000000-0005-0000-0000-0000D8110000}"/>
    <cellStyle name="20% - Accent3 9 2 5 2" xfId="4609" xr:uid="{00000000-0005-0000-0000-0000D9110000}"/>
    <cellStyle name="20% - Accent3 9 2 6" xfId="4610" xr:uid="{00000000-0005-0000-0000-0000DA110000}"/>
    <cellStyle name="20% - Accent3 9 3" xfId="4611" xr:uid="{00000000-0005-0000-0000-0000DB110000}"/>
    <cellStyle name="20% - Accent3 9 3 2" xfId="4612" xr:uid="{00000000-0005-0000-0000-0000DC110000}"/>
    <cellStyle name="20% - Accent3 9 4" xfId="4613" xr:uid="{00000000-0005-0000-0000-0000DD110000}"/>
    <cellStyle name="20% - Accent3 9 4 2" xfId="4614" xr:uid="{00000000-0005-0000-0000-0000DE110000}"/>
    <cellStyle name="20% - Accent3 9 5" xfId="4615" xr:uid="{00000000-0005-0000-0000-0000DF110000}"/>
    <cellStyle name="20% - Accent3 9 5 2" xfId="4616" xr:uid="{00000000-0005-0000-0000-0000E0110000}"/>
    <cellStyle name="20% - Accent3 9 6" xfId="4617" xr:uid="{00000000-0005-0000-0000-0000E1110000}"/>
    <cellStyle name="20% - Accent3 9 6 2" xfId="4618" xr:uid="{00000000-0005-0000-0000-0000E2110000}"/>
    <cellStyle name="20% - Accent3 9 7" xfId="4619" xr:uid="{00000000-0005-0000-0000-0000E3110000}"/>
    <cellStyle name="20% - Accent3 9 8" xfId="4620" xr:uid="{00000000-0005-0000-0000-0000E4110000}"/>
    <cellStyle name="20% - Accent4 10" xfId="4621" xr:uid="{00000000-0005-0000-0000-0000E5110000}"/>
    <cellStyle name="20% - Accent4 10 2" xfId="4622" xr:uid="{00000000-0005-0000-0000-0000E6110000}"/>
    <cellStyle name="20% - Accent4 10 2 2" xfId="4623" xr:uid="{00000000-0005-0000-0000-0000E7110000}"/>
    <cellStyle name="20% - Accent4 10 2 2 2" xfId="4624" xr:uid="{00000000-0005-0000-0000-0000E8110000}"/>
    <cellStyle name="20% - Accent4 10 2 3" xfId="4625" xr:uid="{00000000-0005-0000-0000-0000E9110000}"/>
    <cellStyle name="20% - Accent4 10 2 3 2" xfId="4626" xr:uid="{00000000-0005-0000-0000-0000EA110000}"/>
    <cellStyle name="20% - Accent4 10 2 4" xfId="4627" xr:uid="{00000000-0005-0000-0000-0000EB110000}"/>
    <cellStyle name="20% - Accent4 10 2 4 2" xfId="4628" xr:uid="{00000000-0005-0000-0000-0000EC110000}"/>
    <cellStyle name="20% - Accent4 10 2 5" xfId="4629" xr:uid="{00000000-0005-0000-0000-0000ED110000}"/>
    <cellStyle name="20% - Accent4 10 2 5 2" xfId="4630" xr:uid="{00000000-0005-0000-0000-0000EE110000}"/>
    <cellStyle name="20% - Accent4 10 2 6" xfId="4631" xr:uid="{00000000-0005-0000-0000-0000EF110000}"/>
    <cellStyle name="20% - Accent4 10 3" xfId="4632" xr:uid="{00000000-0005-0000-0000-0000F0110000}"/>
    <cellStyle name="20% - Accent4 10 3 2" xfId="4633" xr:uid="{00000000-0005-0000-0000-0000F1110000}"/>
    <cellStyle name="20% - Accent4 10 4" xfId="4634" xr:uid="{00000000-0005-0000-0000-0000F2110000}"/>
    <cellStyle name="20% - Accent4 10 4 2" xfId="4635" xr:uid="{00000000-0005-0000-0000-0000F3110000}"/>
    <cellStyle name="20% - Accent4 10 5" xfId="4636" xr:uid="{00000000-0005-0000-0000-0000F4110000}"/>
    <cellStyle name="20% - Accent4 10 5 2" xfId="4637" xr:uid="{00000000-0005-0000-0000-0000F5110000}"/>
    <cellStyle name="20% - Accent4 10 6" xfId="4638" xr:uid="{00000000-0005-0000-0000-0000F6110000}"/>
    <cellStyle name="20% - Accent4 10 6 2" xfId="4639" xr:uid="{00000000-0005-0000-0000-0000F7110000}"/>
    <cellStyle name="20% - Accent4 10 7" xfId="4640" xr:uid="{00000000-0005-0000-0000-0000F8110000}"/>
    <cellStyle name="20% - Accent4 10 8" xfId="4641" xr:uid="{00000000-0005-0000-0000-0000F9110000}"/>
    <cellStyle name="20% - Accent4 11" xfId="4642" xr:uid="{00000000-0005-0000-0000-0000FA110000}"/>
    <cellStyle name="20% - Accent4 11 2" xfId="4643" xr:uid="{00000000-0005-0000-0000-0000FB110000}"/>
    <cellStyle name="20% - Accent4 11 2 2" xfId="4644" xr:uid="{00000000-0005-0000-0000-0000FC110000}"/>
    <cellStyle name="20% - Accent4 11 2 2 2" xfId="4645" xr:uid="{00000000-0005-0000-0000-0000FD110000}"/>
    <cellStyle name="20% - Accent4 11 2 3" xfId="4646" xr:uid="{00000000-0005-0000-0000-0000FE110000}"/>
    <cellStyle name="20% - Accent4 11 2 3 2" xfId="4647" xr:uid="{00000000-0005-0000-0000-0000FF110000}"/>
    <cellStyle name="20% - Accent4 11 2 4" xfId="4648" xr:uid="{00000000-0005-0000-0000-000000120000}"/>
    <cellStyle name="20% - Accent4 11 2 4 2" xfId="4649" xr:uid="{00000000-0005-0000-0000-000001120000}"/>
    <cellStyle name="20% - Accent4 11 2 5" xfId="4650" xr:uid="{00000000-0005-0000-0000-000002120000}"/>
    <cellStyle name="20% - Accent4 11 2 5 2" xfId="4651" xr:uid="{00000000-0005-0000-0000-000003120000}"/>
    <cellStyle name="20% - Accent4 11 2 6" xfId="4652" xr:uid="{00000000-0005-0000-0000-000004120000}"/>
    <cellStyle name="20% - Accent4 11 3" xfId="4653" xr:uid="{00000000-0005-0000-0000-000005120000}"/>
    <cellStyle name="20% - Accent4 11 3 2" xfId="4654" xr:uid="{00000000-0005-0000-0000-000006120000}"/>
    <cellStyle name="20% - Accent4 11 4" xfId="4655" xr:uid="{00000000-0005-0000-0000-000007120000}"/>
    <cellStyle name="20% - Accent4 11 4 2" xfId="4656" xr:uid="{00000000-0005-0000-0000-000008120000}"/>
    <cellStyle name="20% - Accent4 11 5" xfId="4657" xr:uid="{00000000-0005-0000-0000-000009120000}"/>
    <cellStyle name="20% - Accent4 11 5 2" xfId="4658" xr:uid="{00000000-0005-0000-0000-00000A120000}"/>
    <cellStyle name="20% - Accent4 11 6" xfId="4659" xr:uid="{00000000-0005-0000-0000-00000B120000}"/>
    <cellStyle name="20% - Accent4 11 6 2" xfId="4660" xr:uid="{00000000-0005-0000-0000-00000C120000}"/>
    <cellStyle name="20% - Accent4 11 7" xfId="4661" xr:uid="{00000000-0005-0000-0000-00000D120000}"/>
    <cellStyle name="20% - Accent4 11 8" xfId="4662" xr:uid="{00000000-0005-0000-0000-00000E120000}"/>
    <cellStyle name="20% - Accent4 12" xfId="4663" xr:uid="{00000000-0005-0000-0000-00000F120000}"/>
    <cellStyle name="20% - Accent4 12 2" xfId="4664" xr:uid="{00000000-0005-0000-0000-000010120000}"/>
    <cellStyle name="20% - Accent4 12 2 2" xfId="4665" xr:uid="{00000000-0005-0000-0000-000011120000}"/>
    <cellStyle name="20% - Accent4 12 2 2 2" xfId="4666" xr:uid="{00000000-0005-0000-0000-000012120000}"/>
    <cellStyle name="20% - Accent4 12 2 3" xfId="4667" xr:uid="{00000000-0005-0000-0000-000013120000}"/>
    <cellStyle name="20% - Accent4 12 2 3 2" xfId="4668" xr:uid="{00000000-0005-0000-0000-000014120000}"/>
    <cellStyle name="20% - Accent4 12 2 4" xfId="4669" xr:uid="{00000000-0005-0000-0000-000015120000}"/>
    <cellStyle name="20% - Accent4 12 2 4 2" xfId="4670" xr:uid="{00000000-0005-0000-0000-000016120000}"/>
    <cellStyle name="20% - Accent4 12 2 5" xfId="4671" xr:uid="{00000000-0005-0000-0000-000017120000}"/>
    <cellStyle name="20% - Accent4 12 2 5 2" xfId="4672" xr:uid="{00000000-0005-0000-0000-000018120000}"/>
    <cellStyle name="20% - Accent4 12 2 6" xfId="4673" xr:uid="{00000000-0005-0000-0000-000019120000}"/>
    <cellStyle name="20% - Accent4 12 3" xfId="4674" xr:uid="{00000000-0005-0000-0000-00001A120000}"/>
    <cellStyle name="20% - Accent4 12 3 2" xfId="4675" xr:uid="{00000000-0005-0000-0000-00001B120000}"/>
    <cellStyle name="20% - Accent4 12 4" xfId="4676" xr:uid="{00000000-0005-0000-0000-00001C120000}"/>
    <cellStyle name="20% - Accent4 12 4 2" xfId="4677" xr:uid="{00000000-0005-0000-0000-00001D120000}"/>
    <cellStyle name="20% - Accent4 12 5" xfId="4678" xr:uid="{00000000-0005-0000-0000-00001E120000}"/>
    <cellStyle name="20% - Accent4 12 5 2" xfId="4679" xr:uid="{00000000-0005-0000-0000-00001F120000}"/>
    <cellStyle name="20% - Accent4 12 6" xfId="4680" xr:uid="{00000000-0005-0000-0000-000020120000}"/>
    <cellStyle name="20% - Accent4 12 6 2" xfId="4681" xr:uid="{00000000-0005-0000-0000-000021120000}"/>
    <cellStyle name="20% - Accent4 12 7" xfId="4682" xr:uid="{00000000-0005-0000-0000-000022120000}"/>
    <cellStyle name="20% - Accent4 12 8" xfId="4683" xr:uid="{00000000-0005-0000-0000-000023120000}"/>
    <cellStyle name="20% - Accent4 13" xfId="4684" xr:uid="{00000000-0005-0000-0000-000024120000}"/>
    <cellStyle name="20% - Accent4 13 2" xfId="4685" xr:uid="{00000000-0005-0000-0000-000025120000}"/>
    <cellStyle name="20% - Accent4 13 2 2" xfId="4686" xr:uid="{00000000-0005-0000-0000-000026120000}"/>
    <cellStyle name="20% - Accent4 13 2 2 2" xfId="4687" xr:uid="{00000000-0005-0000-0000-000027120000}"/>
    <cellStyle name="20% - Accent4 13 2 3" xfId="4688" xr:uid="{00000000-0005-0000-0000-000028120000}"/>
    <cellStyle name="20% - Accent4 13 2 3 2" xfId="4689" xr:uid="{00000000-0005-0000-0000-000029120000}"/>
    <cellStyle name="20% - Accent4 13 2 4" xfId="4690" xr:uid="{00000000-0005-0000-0000-00002A120000}"/>
    <cellStyle name="20% - Accent4 13 2 4 2" xfId="4691" xr:uid="{00000000-0005-0000-0000-00002B120000}"/>
    <cellStyle name="20% - Accent4 13 2 5" xfId="4692" xr:uid="{00000000-0005-0000-0000-00002C120000}"/>
    <cellStyle name="20% - Accent4 13 2 5 2" xfId="4693" xr:uid="{00000000-0005-0000-0000-00002D120000}"/>
    <cellStyle name="20% - Accent4 13 2 6" xfId="4694" xr:uid="{00000000-0005-0000-0000-00002E120000}"/>
    <cellStyle name="20% - Accent4 13 3" xfId="4695" xr:uid="{00000000-0005-0000-0000-00002F120000}"/>
    <cellStyle name="20% - Accent4 13 3 2" xfId="4696" xr:uid="{00000000-0005-0000-0000-000030120000}"/>
    <cellStyle name="20% - Accent4 13 4" xfId="4697" xr:uid="{00000000-0005-0000-0000-000031120000}"/>
    <cellStyle name="20% - Accent4 13 4 2" xfId="4698" xr:uid="{00000000-0005-0000-0000-000032120000}"/>
    <cellStyle name="20% - Accent4 13 5" xfId="4699" xr:uid="{00000000-0005-0000-0000-000033120000}"/>
    <cellStyle name="20% - Accent4 13 5 2" xfId="4700" xr:uid="{00000000-0005-0000-0000-000034120000}"/>
    <cellStyle name="20% - Accent4 13 6" xfId="4701" xr:uid="{00000000-0005-0000-0000-000035120000}"/>
    <cellStyle name="20% - Accent4 13 6 2" xfId="4702" xr:uid="{00000000-0005-0000-0000-000036120000}"/>
    <cellStyle name="20% - Accent4 13 7" xfId="4703" xr:uid="{00000000-0005-0000-0000-000037120000}"/>
    <cellStyle name="20% - Accent4 13 8" xfId="4704" xr:uid="{00000000-0005-0000-0000-000038120000}"/>
    <cellStyle name="20% - Accent4 14" xfId="4705" xr:uid="{00000000-0005-0000-0000-000039120000}"/>
    <cellStyle name="20% - Accent4 14 2" xfId="4706" xr:uid="{00000000-0005-0000-0000-00003A120000}"/>
    <cellStyle name="20% - Accent4 14 2 2" xfId="4707" xr:uid="{00000000-0005-0000-0000-00003B120000}"/>
    <cellStyle name="20% - Accent4 14 2 2 2" xfId="4708" xr:uid="{00000000-0005-0000-0000-00003C120000}"/>
    <cellStyle name="20% - Accent4 14 2 3" xfId="4709" xr:uid="{00000000-0005-0000-0000-00003D120000}"/>
    <cellStyle name="20% - Accent4 14 2 3 2" xfId="4710" xr:uid="{00000000-0005-0000-0000-00003E120000}"/>
    <cellStyle name="20% - Accent4 14 2 4" xfId="4711" xr:uid="{00000000-0005-0000-0000-00003F120000}"/>
    <cellStyle name="20% - Accent4 14 2 4 2" xfId="4712" xr:uid="{00000000-0005-0000-0000-000040120000}"/>
    <cellStyle name="20% - Accent4 14 2 5" xfId="4713" xr:uid="{00000000-0005-0000-0000-000041120000}"/>
    <cellStyle name="20% - Accent4 14 2 5 2" xfId="4714" xr:uid="{00000000-0005-0000-0000-000042120000}"/>
    <cellStyle name="20% - Accent4 14 2 6" xfId="4715" xr:uid="{00000000-0005-0000-0000-000043120000}"/>
    <cellStyle name="20% - Accent4 14 3" xfId="4716" xr:uid="{00000000-0005-0000-0000-000044120000}"/>
    <cellStyle name="20% - Accent4 14 3 2" xfId="4717" xr:uid="{00000000-0005-0000-0000-000045120000}"/>
    <cellStyle name="20% - Accent4 14 4" xfId="4718" xr:uid="{00000000-0005-0000-0000-000046120000}"/>
    <cellStyle name="20% - Accent4 14 4 2" xfId="4719" xr:uid="{00000000-0005-0000-0000-000047120000}"/>
    <cellStyle name="20% - Accent4 14 5" xfId="4720" xr:uid="{00000000-0005-0000-0000-000048120000}"/>
    <cellStyle name="20% - Accent4 14 5 2" xfId="4721" xr:uid="{00000000-0005-0000-0000-000049120000}"/>
    <cellStyle name="20% - Accent4 14 6" xfId="4722" xr:uid="{00000000-0005-0000-0000-00004A120000}"/>
    <cellStyle name="20% - Accent4 14 6 2" xfId="4723" xr:uid="{00000000-0005-0000-0000-00004B120000}"/>
    <cellStyle name="20% - Accent4 14 7" xfId="4724" xr:uid="{00000000-0005-0000-0000-00004C120000}"/>
    <cellStyle name="20% - Accent4 14 8" xfId="4725" xr:uid="{00000000-0005-0000-0000-00004D120000}"/>
    <cellStyle name="20% - Accent4 15" xfId="4726" xr:uid="{00000000-0005-0000-0000-00004E120000}"/>
    <cellStyle name="20% - Accent4 15 2" xfId="4727" xr:uid="{00000000-0005-0000-0000-00004F120000}"/>
    <cellStyle name="20% - Accent4 15 2 2" xfId="4728" xr:uid="{00000000-0005-0000-0000-000050120000}"/>
    <cellStyle name="20% - Accent4 15 2 2 2" xfId="4729" xr:uid="{00000000-0005-0000-0000-000051120000}"/>
    <cellStyle name="20% - Accent4 15 2 3" xfId="4730" xr:uid="{00000000-0005-0000-0000-000052120000}"/>
    <cellStyle name="20% - Accent4 15 2 3 2" xfId="4731" xr:uid="{00000000-0005-0000-0000-000053120000}"/>
    <cellStyle name="20% - Accent4 15 2 4" xfId="4732" xr:uid="{00000000-0005-0000-0000-000054120000}"/>
    <cellStyle name="20% - Accent4 15 2 4 2" xfId="4733" xr:uid="{00000000-0005-0000-0000-000055120000}"/>
    <cellStyle name="20% - Accent4 15 2 5" xfId="4734" xr:uid="{00000000-0005-0000-0000-000056120000}"/>
    <cellStyle name="20% - Accent4 15 2 5 2" xfId="4735" xr:uid="{00000000-0005-0000-0000-000057120000}"/>
    <cellStyle name="20% - Accent4 15 2 6" xfId="4736" xr:uid="{00000000-0005-0000-0000-000058120000}"/>
    <cellStyle name="20% - Accent4 15 3" xfId="4737" xr:uid="{00000000-0005-0000-0000-000059120000}"/>
    <cellStyle name="20% - Accent4 15 3 2" xfId="4738" xr:uid="{00000000-0005-0000-0000-00005A120000}"/>
    <cellStyle name="20% - Accent4 15 4" xfId="4739" xr:uid="{00000000-0005-0000-0000-00005B120000}"/>
    <cellStyle name="20% - Accent4 15 4 2" xfId="4740" xr:uid="{00000000-0005-0000-0000-00005C120000}"/>
    <cellStyle name="20% - Accent4 15 5" xfId="4741" xr:uid="{00000000-0005-0000-0000-00005D120000}"/>
    <cellStyle name="20% - Accent4 15 5 2" xfId="4742" xr:uid="{00000000-0005-0000-0000-00005E120000}"/>
    <cellStyle name="20% - Accent4 15 6" xfId="4743" xr:uid="{00000000-0005-0000-0000-00005F120000}"/>
    <cellStyle name="20% - Accent4 15 6 2" xfId="4744" xr:uid="{00000000-0005-0000-0000-000060120000}"/>
    <cellStyle name="20% - Accent4 15 7" xfId="4745" xr:uid="{00000000-0005-0000-0000-000061120000}"/>
    <cellStyle name="20% - Accent4 15 8" xfId="4746" xr:uid="{00000000-0005-0000-0000-000062120000}"/>
    <cellStyle name="20% - Accent4 16" xfId="4747" xr:uid="{00000000-0005-0000-0000-000063120000}"/>
    <cellStyle name="20% - Accent4 16 2" xfId="4748" xr:uid="{00000000-0005-0000-0000-000064120000}"/>
    <cellStyle name="20% - Accent4 16 2 2" xfId="4749" xr:uid="{00000000-0005-0000-0000-000065120000}"/>
    <cellStyle name="20% - Accent4 16 2 2 2" xfId="4750" xr:uid="{00000000-0005-0000-0000-000066120000}"/>
    <cellStyle name="20% - Accent4 16 2 3" xfId="4751" xr:uid="{00000000-0005-0000-0000-000067120000}"/>
    <cellStyle name="20% - Accent4 16 2 3 2" xfId="4752" xr:uid="{00000000-0005-0000-0000-000068120000}"/>
    <cellStyle name="20% - Accent4 16 2 4" xfId="4753" xr:uid="{00000000-0005-0000-0000-000069120000}"/>
    <cellStyle name="20% - Accent4 16 2 4 2" xfId="4754" xr:uid="{00000000-0005-0000-0000-00006A120000}"/>
    <cellStyle name="20% - Accent4 16 2 5" xfId="4755" xr:uid="{00000000-0005-0000-0000-00006B120000}"/>
    <cellStyle name="20% - Accent4 16 2 5 2" xfId="4756" xr:uid="{00000000-0005-0000-0000-00006C120000}"/>
    <cellStyle name="20% - Accent4 16 2 6" xfId="4757" xr:uid="{00000000-0005-0000-0000-00006D120000}"/>
    <cellStyle name="20% - Accent4 16 3" xfId="4758" xr:uid="{00000000-0005-0000-0000-00006E120000}"/>
    <cellStyle name="20% - Accent4 16 3 2" xfId="4759" xr:uid="{00000000-0005-0000-0000-00006F120000}"/>
    <cellStyle name="20% - Accent4 16 4" xfId="4760" xr:uid="{00000000-0005-0000-0000-000070120000}"/>
    <cellStyle name="20% - Accent4 16 4 2" xfId="4761" xr:uid="{00000000-0005-0000-0000-000071120000}"/>
    <cellStyle name="20% - Accent4 16 5" xfId="4762" xr:uid="{00000000-0005-0000-0000-000072120000}"/>
    <cellStyle name="20% - Accent4 16 5 2" xfId="4763" xr:uid="{00000000-0005-0000-0000-000073120000}"/>
    <cellStyle name="20% - Accent4 16 6" xfId="4764" xr:uid="{00000000-0005-0000-0000-000074120000}"/>
    <cellStyle name="20% - Accent4 16 6 2" xfId="4765" xr:uid="{00000000-0005-0000-0000-000075120000}"/>
    <cellStyle name="20% - Accent4 16 7" xfId="4766" xr:uid="{00000000-0005-0000-0000-000076120000}"/>
    <cellStyle name="20% - Accent4 16 8" xfId="4767" xr:uid="{00000000-0005-0000-0000-000077120000}"/>
    <cellStyle name="20% - Accent4 17" xfId="4768" xr:uid="{00000000-0005-0000-0000-000078120000}"/>
    <cellStyle name="20% - Accent4 17 2" xfId="4769" xr:uid="{00000000-0005-0000-0000-000079120000}"/>
    <cellStyle name="20% - Accent4 17 2 2" xfId="4770" xr:uid="{00000000-0005-0000-0000-00007A120000}"/>
    <cellStyle name="20% - Accent4 17 2 2 2" xfId="4771" xr:uid="{00000000-0005-0000-0000-00007B120000}"/>
    <cellStyle name="20% - Accent4 17 2 3" xfId="4772" xr:uid="{00000000-0005-0000-0000-00007C120000}"/>
    <cellStyle name="20% - Accent4 17 2 3 2" xfId="4773" xr:uid="{00000000-0005-0000-0000-00007D120000}"/>
    <cellStyle name="20% - Accent4 17 2 4" xfId="4774" xr:uid="{00000000-0005-0000-0000-00007E120000}"/>
    <cellStyle name="20% - Accent4 17 2 4 2" xfId="4775" xr:uid="{00000000-0005-0000-0000-00007F120000}"/>
    <cellStyle name="20% - Accent4 17 2 5" xfId="4776" xr:uid="{00000000-0005-0000-0000-000080120000}"/>
    <cellStyle name="20% - Accent4 17 2 5 2" xfId="4777" xr:uid="{00000000-0005-0000-0000-000081120000}"/>
    <cellStyle name="20% - Accent4 17 2 6" xfId="4778" xr:uid="{00000000-0005-0000-0000-000082120000}"/>
    <cellStyle name="20% - Accent4 17 3" xfId="4779" xr:uid="{00000000-0005-0000-0000-000083120000}"/>
    <cellStyle name="20% - Accent4 17 3 2" xfId="4780" xr:uid="{00000000-0005-0000-0000-000084120000}"/>
    <cellStyle name="20% - Accent4 17 4" xfId="4781" xr:uid="{00000000-0005-0000-0000-000085120000}"/>
    <cellStyle name="20% - Accent4 17 4 2" xfId="4782" xr:uid="{00000000-0005-0000-0000-000086120000}"/>
    <cellStyle name="20% - Accent4 17 5" xfId="4783" xr:uid="{00000000-0005-0000-0000-000087120000}"/>
    <cellStyle name="20% - Accent4 17 5 2" xfId="4784" xr:uid="{00000000-0005-0000-0000-000088120000}"/>
    <cellStyle name="20% - Accent4 17 6" xfId="4785" xr:uid="{00000000-0005-0000-0000-000089120000}"/>
    <cellStyle name="20% - Accent4 17 6 2" xfId="4786" xr:uid="{00000000-0005-0000-0000-00008A120000}"/>
    <cellStyle name="20% - Accent4 17 7" xfId="4787" xr:uid="{00000000-0005-0000-0000-00008B120000}"/>
    <cellStyle name="20% - Accent4 17 8" xfId="4788" xr:uid="{00000000-0005-0000-0000-00008C120000}"/>
    <cellStyle name="20% - Accent4 18" xfId="4789" xr:uid="{00000000-0005-0000-0000-00008D120000}"/>
    <cellStyle name="20% - Accent4 18 2" xfId="4790" xr:uid="{00000000-0005-0000-0000-00008E120000}"/>
    <cellStyle name="20% - Accent4 18 2 2" xfId="4791" xr:uid="{00000000-0005-0000-0000-00008F120000}"/>
    <cellStyle name="20% - Accent4 18 2 2 2" xfId="4792" xr:uid="{00000000-0005-0000-0000-000090120000}"/>
    <cellStyle name="20% - Accent4 18 2 3" xfId="4793" xr:uid="{00000000-0005-0000-0000-000091120000}"/>
    <cellStyle name="20% - Accent4 18 2 3 2" xfId="4794" xr:uid="{00000000-0005-0000-0000-000092120000}"/>
    <cellStyle name="20% - Accent4 18 2 4" xfId="4795" xr:uid="{00000000-0005-0000-0000-000093120000}"/>
    <cellStyle name="20% - Accent4 18 2 4 2" xfId="4796" xr:uid="{00000000-0005-0000-0000-000094120000}"/>
    <cellStyle name="20% - Accent4 18 2 5" xfId="4797" xr:uid="{00000000-0005-0000-0000-000095120000}"/>
    <cellStyle name="20% - Accent4 18 2 5 2" xfId="4798" xr:uid="{00000000-0005-0000-0000-000096120000}"/>
    <cellStyle name="20% - Accent4 18 2 6" xfId="4799" xr:uid="{00000000-0005-0000-0000-000097120000}"/>
    <cellStyle name="20% - Accent4 18 3" xfId="4800" xr:uid="{00000000-0005-0000-0000-000098120000}"/>
    <cellStyle name="20% - Accent4 18 3 2" xfId="4801" xr:uid="{00000000-0005-0000-0000-000099120000}"/>
    <cellStyle name="20% - Accent4 18 4" xfId="4802" xr:uid="{00000000-0005-0000-0000-00009A120000}"/>
    <cellStyle name="20% - Accent4 18 4 2" xfId="4803" xr:uid="{00000000-0005-0000-0000-00009B120000}"/>
    <cellStyle name="20% - Accent4 18 5" xfId="4804" xr:uid="{00000000-0005-0000-0000-00009C120000}"/>
    <cellStyle name="20% - Accent4 18 5 2" xfId="4805" xr:uid="{00000000-0005-0000-0000-00009D120000}"/>
    <cellStyle name="20% - Accent4 18 6" xfId="4806" xr:uid="{00000000-0005-0000-0000-00009E120000}"/>
    <cellStyle name="20% - Accent4 18 6 2" xfId="4807" xr:uid="{00000000-0005-0000-0000-00009F120000}"/>
    <cellStyle name="20% - Accent4 18 7" xfId="4808" xr:uid="{00000000-0005-0000-0000-0000A0120000}"/>
    <cellStyle name="20% - Accent4 18 8" xfId="4809" xr:uid="{00000000-0005-0000-0000-0000A1120000}"/>
    <cellStyle name="20% - Accent4 19" xfId="4810" xr:uid="{00000000-0005-0000-0000-0000A2120000}"/>
    <cellStyle name="20% - Accent4 19 2" xfId="4811" xr:uid="{00000000-0005-0000-0000-0000A3120000}"/>
    <cellStyle name="20% - Accent4 19 2 2" xfId="4812" xr:uid="{00000000-0005-0000-0000-0000A4120000}"/>
    <cellStyle name="20% - Accent4 19 2 2 2" xfId="4813" xr:uid="{00000000-0005-0000-0000-0000A5120000}"/>
    <cellStyle name="20% - Accent4 19 2 3" xfId="4814" xr:uid="{00000000-0005-0000-0000-0000A6120000}"/>
    <cellStyle name="20% - Accent4 19 2 3 2" xfId="4815" xr:uid="{00000000-0005-0000-0000-0000A7120000}"/>
    <cellStyle name="20% - Accent4 19 2 4" xfId="4816" xr:uid="{00000000-0005-0000-0000-0000A8120000}"/>
    <cellStyle name="20% - Accent4 19 2 4 2" xfId="4817" xr:uid="{00000000-0005-0000-0000-0000A9120000}"/>
    <cellStyle name="20% - Accent4 19 2 5" xfId="4818" xr:uid="{00000000-0005-0000-0000-0000AA120000}"/>
    <cellStyle name="20% - Accent4 19 2 5 2" xfId="4819" xr:uid="{00000000-0005-0000-0000-0000AB120000}"/>
    <cellStyle name="20% - Accent4 19 2 6" xfId="4820" xr:uid="{00000000-0005-0000-0000-0000AC120000}"/>
    <cellStyle name="20% - Accent4 19 3" xfId="4821" xr:uid="{00000000-0005-0000-0000-0000AD120000}"/>
    <cellStyle name="20% - Accent4 19 3 2" xfId="4822" xr:uid="{00000000-0005-0000-0000-0000AE120000}"/>
    <cellStyle name="20% - Accent4 19 4" xfId="4823" xr:uid="{00000000-0005-0000-0000-0000AF120000}"/>
    <cellStyle name="20% - Accent4 19 4 2" xfId="4824" xr:uid="{00000000-0005-0000-0000-0000B0120000}"/>
    <cellStyle name="20% - Accent4 19 5" xfId="4825" xr:uid="{00000000-0005-0000-0000-0000B1120000}"/>
    <cellStyle name="20% - Accent4 19 5 2" xfId="4826" xr:uid="{00000000-0005-0000-0000-0000B2120000}"/>
    <cellStyle name="20% - Accent4 19 6" xfId="4827" xr:uid="{00000000-0005-0000-0000-0000B3120000}"/>
    <cellStyle name="20% - Accent4 19 6 2" xfId="4828" xr:uid="{00000000-0005-0000-0000-0000B4120000}"/>
    <cellStyle name="20% - Accent4 19 7" xfId="4829" xr:uid="{00000000-0005-0000-0000-0000B5120000}"/>
    <cellStyle name="20% - Accent4 19 8" xfId="4830" xr:uid="{00000000-0005-0000-0000-0000B6120000}"/>
    <cellStyle name="20% - Accent4 2" xfId="4831" xr:uid="{00000000-0005-0000-0000-0000B7120000}"/>
    <cellStyle name="20% - Accent4 2 10" xfId="4832" xr:uid="{00000000-0005-0000-0000-0000B8120000}"/>
    <cellStyle name="20% - Accent4 2 11" xfId="4833" xr:uid="{00000000-0005-0000-0000-0000B9120000}"/>
    <cellStyle name="20% - Accent4 2 2" xfId="4834" xr:uid="{00000000-0005-0000-0000-0000BA120000}"/>
    <cellStyle name="20% - Accent4 2 2 2" xfId="4835" xr:uid="{00000000-0005-0000-0000-0000BB120000}"/>
    <cellStyle name="20% - Accent4 2 2 2 2" xfId="4836" xr:uid="{00000000-0005-0000-0000-0000BC120000}"/>
    <cellStyle name="20% - Accent4 2 2 3" xfId="4837" xr:uid="{00000000-0005-0000-0000-0000BD120000}"/>
    <cellStyle name="20% - Accent4 2 2 3 2" xfId="4838" xr:uid="{00000000-0005-0000-0000-0000BE120000}"/>
    <cellStyle name="20% - Accent4 2 2 4" xfId="4839" xr:uid="{00000000-0005-0000-0000-0000BF120000}"/>
    <cellStyle name="20% - Accent4 2 2 4 2" xfId="4840" xr:uid="{00000000-0005-0000-0000-0000C0120000}"/>
    <cellStyle name="20% - Accent4 2 2 5" xfId="4841" xr:uid="{00000000-0005-0000-0000-0000C1120000}"/>
    <cellStyle name="20% - Accent4 2 2 5 2" xfId="4842" xr:uid="{00000000-0005-0000-0000-0000C2120000}"/>
    <cellStyle name="20% - Accent4 2 2 6" xfId="4843" xr:uid="{00000000-0005-0000-0000-0000C3120000}"/>
    <cellStyle name="20% - Accent4 2 2 7" xfId="4844" xr:uid="{00000000-0005-0000-0000-0000C4120000}"/>
    <cellStyle name="20% - Accent4 2 2 8" xfId="4845" xr:uid="{00000000-0005-0000-0000-0000C5120000}"/>
    <cellStyle name="20% - Accent4 2 2 9" xfId="4846" xr:uid="{00000000-0005-0000-0000-0000C6120000}"/>
    <cellStyle name="20% - Accent4 2 3" xfId="4847" xr:uid="{00000000-0005-0000-0000-0000C7120000}"/>
    <cellStyle name="20% - Accent4 2 3 2" xfId="4848" xr:uid="{00000000-0005-0000-0000-0000C8120000}"/>
    <cellStyle name="20% - Accent4 2 4" xfId="4849" xr:uid="{00000000-0005-0000-0000-0000C9120000}"/>
    <cellStyle name="20% - Accent4 2 4 2" xfId="4850" xr:uid="{00000000-0005-0000-0000-0000CA120000}"/>
    <cellStyle name="20% - Accent4 2 5" xfId="4851" xr:uid="{00000000-0005-0000-0000-0000CB120000}"/>
    <cellStyle name="20% - Accent4 2 5 2" xfId="4852" xr:uid="{00000000-0005-0000-0000-0000CC120000}"/>
    <cellStyle name="20% - Accent4 2 6" xfId="4853" xr:uid="{00000000-0005-0000-0000-0000CD120000}"/>
    <cellStyle name="20% - Accent4 2 6 2" xfId="4854" xr:uid="{00000000-0005-0000-0000-0000CE120000}"/>
    <cellStyle name="20% - Accent4 2 7" xfId="4855" xr:uid="{00000000-0005-0000-0000-0000CF120000}"/>
    <cellStyle name="20% - Accent4 2 8" xfId="4856" xr:uid="{00000000-0005-0000-0000-0000D0120000}"/>
    <cellStyle name="20% - Accent4 2 9" xfId="4857" xr:uid="{00000000-0005-0000-0000-0000D1120000}"/>
    <cellStyle name="20% - Accent4 20" xfId="4858" xr:uid="{00000000-0005-0000-0000-0000D2120000}"/>
    <cellStyle name="20% - Accent4 20 2" xfId="4859" xr:uid="{00000000-0005-0000-0000-0000D3120000}"/>
    <cellStyle name="20% - Accent4 20 2 2" xfId="4860" xr:uid="{00000000-0005-0000-0000-0000D4120000}"/>
    <cellStyle name="20% - Accent4 20 2 2 2" xfId="4861" xr:uid="{00000000-0005-0000-0000-0000D5120000}"/>
    <cellStyle name="20% - Accent4 20 2 3" xfId="4862" xr:uid="{00000000-0005-0000-0000-0000D6120000}"/>
    <cellStyle name="20% - Accent4 20 2 3 2" xfId="4863" xr:uid="{00000000-0005-0000-0000-0000D7120000}"/>
    <cellStyle name="20% - Accent4 20 2 4" xfId="4864" xr:uid="{00000000-0005-0000-0000-0000D8120000}"/>
    <cellStyle name="20% - Accent4 20 2 4 2" xfId="4865" xr:uid="{00000000-0005-0000-0000-0000D9120000}"/>
    <cellStyle name="20% - Accent4 20 2 5" xfId="4866" xr:uid="{00000000-0005-0000-0000-0000DA120000}"/>
    <cellStyle name="20% - Accent4 20 2 5 2" xfId="4867" xr:uid="{00000000-0005-0000-0000-0000DB120000}"/>
    <cellStyle name="20% - Accent4 20 2 6" xfId="4868" xr:uid="{00000000-0005-0000-0000-0000DC120000}"/>
    <cellStyle name="20% - Accent4 20 3" xfId="4869" xr:uid="{00000000-0005-0000-0000-0000DD120000}"/>
    <cellStyle name="20% - Accent4 20 3 2" xfId="4870" xr:uid="{00000000-0005-0000-0000-0000DE120000}"/>
    <cellStyle name="20% - Accent4 20 4" xfId="4871" xr:uid="{00000000-0005-0000-0000-0000DF120000}"/>
    <cellStyle name="20% - Accent4 20 4 2" xfId="4872" xr:uid="{00000000-0005-0000-0000-0000E0120000}"/>
    <cellStyle name="20% - Accent4 20 5" xfId="4873" xr:uid="{00000000-0005-0000-0000-0000E1120000}"/>
    <cellStyle name="20% - Accent4 20 5 2" xfId="4874" xr:uid="{00000000-0005-0000-0000-0000E2120000}"/>
    <cellStyle name="20% - Accent4 20 6" xfId="4875" xr:uid="{00000000-0005-0000-0000-0000E3120000}"/>
    <cellStyle name="20% - Accent4 20 6 2" xfId="4876" xr:uid="{00000000-0005-0000-0000-0000E4120000}"/>
    <cellStyle name="20% - Accent4 20 7" xfId="4877" xr:uid="{00000000-0005-0000-0000-0000E5120000}"/>
    <cellStyle name="20% - Accent4 20 8" xfId="4878" xr:uid="{00000000-0005-0000-0000-0000E6120000}"/>
    <cellStyle name="20% - Accent4 21" xfId="4879" xr:uid="{00000000-0005-0000-0000-0000E7120000}"/>
    <cellStyle name="20% - Accent4 21 2" xfId="4880" xr:uid="{00000000-0005-0000-0000-0000E8120000}"/>
    <cellStyle name="20% - Accent4 21 2 2" xfId="4881" xr:uid="{00000000-0005-0000-0000-0000E9120000}"/>
    <cellStyle name="20% - Accent4 21 2 2 2" xfId="4882" xr:uid="{00000000-0005-0000-0000-0000EA120000}"/>
    <cellStyle name="20% - Accent4 21 2 3" xfId="4883" xr:uid="{00000000-0005-0000-0000-0000EB120000}"/>
    <cellStyle name="20% - Accent4 21 2 3 2" xfId="4884" xr:uid="{00000000-0005-0000-0000-0000EC120000}"/>
    <cellStyle name="20% - Accent4 21 2 4" xfId="4885" xr:uid="{00000000-0005-0000-0000-0000ED120000}"/>
    <cellStyle name="20% - Accent4 21 2 4 2" xfId="4886" xr:uid="{00000000-0005-0000-0000-0000EE120000}"/>
    <cellStyle name="20% - Accent4 21 2 5" xfId="4887" xr:uid="{00000000-0005-0000-0000-0000EF120000}"/>
    <cellStyle name="20% - Accent4 21 2 5 2" xfId="4888" xr:uid="{00000000-0005-0000-0000-0000F0120000}"/>
    <cellStyle name="20% - Accent4 21 2 6" xfId="4889" xr:uid="{00000000-0005-0000-0000-0000F1120000}"/>
    <cellStyle name="20% - Accent4 21 3" xfId="4890" xr:uid="{00000000-0005-0000-0000-0000F2120000}"/>
    <cellStyle name="20% - Accent4 21 3 2" xfId="4891" xr:uid="{00000000-0005-0000-0000-0000F3120000}"/>
    <cellStyle name="20% - Accent4 21 4" xfId="4892" xr:uid="{00000000-0005-0000-0000-0000F4120000}"/>
    <cellStyle name="20% - Accent4 21 4 2" xfId="4893" xr:uid="{00000000-0005-0000-0000-0000F5120000}"/>
    <cellStyle name="20% - Accent4 21 5" xfId="4894" xr:uid="{00000000-0005-0000-0000-0000F6120000}"/>
    <cellStyle name="20% - Accent4 21 5 2" xfId="4895" xr:uid="{00000000-0005-0000-0000-0000F7120000}"/>
    <cellStyle name="20% - Accent4 21 6" xfId="4896" xr:uid="{00000000-0005-0000-0000-0000F8120000}"/>
    <cellStyle name="20% - Accent4 21 6 2" xfId="4897" xr:uid="{00000000-0005-0000-0000-0000F9120000}"/>
    <cellStyle name="20% - Accent4 21 7" xfId="4898" xr:uid="{00000000-0005-0000-0000-0000FA120000}"/>
    <cellStyle name="20% - Accent4 21 8" xfId="4899" xr:uid="{00000000-0005-0000-0000-0000FB120000}"/>
    <cellStyle name="20% - Accent4 22" xfId="4900" xr:uid="{00000000-0005-0000-0000-0000FC120000}"/>
    <cellStyle name="20% - Accent4 22 2" xfId="4901" xr:uid="{00000000-0005-0000-0000-0000FD120000}"/>
    <cellStyle name="20% - Accent4 22 2 2" xfId="4902" xr:uid="{00000000-0005-0000-0000-0000FE120000}"/>
    <cellStyle name="20% - Accent4 22 2 2 2" xfId="4903" xr:uid="{00000000-0005-0000-0000-0000FF120000}"/>
    <cellStyle name="20% - Accent4 22 2 3" xfId="4904" xr:uid="{00000000-0005-0000-0000-000000130000}"/>
    <cellStyle name="20% - Accent4 22 2 3 2" xfId="4905" xr:uid="{00000000-0005-0000-0000-000001130000}"/>
    <cellStyle name="20% - Accent4 22 2 4" xfId="4906" xr:uid="{00000000-0005-0000-0000-000002130000}"/>
    <cellStyle name="20% - Accent4 22 2 4 2" xfId="4907" xr:uid="{00000000-0005-0000-0000-000003130000}"/>
    <cellStyle name="20% - Accent4 22 2 5" xfId="4908" xr:uid="{00000000-0005-0000-0000-000004130000}"/>
    <cellStyle name="20% - Accent4 22 2 5 2" xfId="4909" xr:uid="{00000000-0005-0000-0000-000005130000}"/>
    <cellStyle name="20% - Accent4 22 2 6" xfId="4910" xr:uid="{00000000-0005-0000-0000-000006130000}"/>
    <cellStyle name="20% - Accent4 22 3" xfId="4911" xr:uid="{00000000-0005-0000-0000-000007130000}"/>
    <cellStyle name="20% - Accent4 22 3 2" xfId="4912" xr:uid="{00000000-0005-0000-0000-000008130000}"/>
    <cellStyle name="20% - Accent4 22 4" xfId="4913" xr:uid="{00000000-0005-0000-0000-000009130000}"/>
    <cellStyle name="20% - Accent4 22 4 2" xfId="4914" xr:uid="{00000000-0005-0000-0000-00000A130000}"/>
    <cellStyle name="20% - Accent4 22 5" xfId="4915" xr:uid="{00000000-0005-0000-0000-00000B130000}"/>
    <cellStyle name="20% - Accent4 22 5 2" xfId="4916" xr:uid="{00000000-0005-0000-0000-00000C130000}"/>
    <cellStyle name="20% - Accent4 22 6" xfId="4917" xr:uid="{00000000-0005-0000-0000-00000D130000}"/>
    <cellStyle name="20% - Accent4 22 6 2" xfId="4918" xr:uid="{00000000-0005-0000-0000-00000E130000}"/>
    <cellStyle name="20% - Accent4 22 7" xfId="4919" xr:uid="{00000000-0005-0000-0000-00000F130000}"/>
    <cellStyle name="20% - Accent4 22 8" xfId="4920" xr:uid="{00000000-0005-0000-0000-000010130000}"/>
    <cellStyle name="20% - Accent4 23" xfId="4921" xr:uid="{00000000-0005-0000-0000-000011130000}"/>
    <cellStyle name="20% - Accent4 23 2" xfId="4922" xr:uid="{00000000-0005-0000-0000-000012130000}"/>
    <cellStyle name="20% - Accent4 23 2 2" xfId="4923" xr:uid="{00000000-0005-0000-0000-000013130000}"/>
    <cellStyle name="20% - Accent4 23 2 2 2" xfId="4924" xr:uid="{00000000-0005-0000-0000-000014130000}"/>
    <cellStyle name="20% - Accent4 23 2 3" xfId="4925" xr:uid="{00000000-0005-0000-0000-000015130000}"/>
    <cellStyle name="20% - Accent4 23 2 3 2" xfId="4926" xr:uid="{00000000-0005-0000-0000-000016130000}"/>
    <cellStyle name="20% - Accent4 23 2 4" xfId="4927" xr:uid="{00000000-0005-0000-0000-000017130000}"/>
    <cellStyle name="20% - Accent4 23 2 4 2" xfId="4928" xr:uid="{00000000-0005-0000-0000-000018130000}"/>
    <cellStyle name="20% - Accent4 23 2 5" xfId="4929" xr:uid="{00000000-0005-0000-0000-000019130000}"/>
    <cellStyle name="20% - Accent4 23 2 5 2" xfId="4930" xr:uid="{00000000-0005-0000-0000-00001A130000}"/>
    <cellStyle name="20% - Accent4 23 2 6" xfId="4931" xr:uid="{00000000-0005-0000-0000-00001B130000}"/>
    <cellStyle name="20% - Accent4 23 3" xfId="4932" xr:uid="{00000000-0005-0000-0000-00001C130000}"/>
    <cellStyle name="20% - Accent4 23 3 2" xfId="4933" xr:uid="{00000000-0005-0000-0000-00001D130000}"/>
    <cellStyle name="20% - Accent4 23 4" xfId="4934" xr:uid="{00000000-0005-0000-0000-00001E130000}"/>
    <cellStyle name="20% - Accent4 23 4 2" xfId="4935" xr:uid="{00000000-0005-0000-0000-00001F130000}"/>
    <cellStyle name="20% - Accent4 23 5" xfId="4936" xr:uid="{00000000-0005-0000-0000-000020130000}"/>
    <cellStyle name="20% - Accent4 23 5 2" xfId="4937" xr:uid="{00000000-0005-0000-0000-000021130000}"/>
    <cellStyle name="20% - Accent4 23 6" xfId="4938" xr:uid="{00000000-0005-0000-0000-000022130000}"/>
    <cellStyle name="20% - Accent4 23 6 2" xfId="4939" xr:uid="{00000000-0005-0000-0000-000023130000}"/>
    <cellStyle name="20% - Accent4 23 7" xfId="4940" xr:uid="{00000000-0005-0000-0000-000024130000}"/>
    <cellStyle name="20% - Accent4 23 8" xfId="4941" xr:uid="{00000000-0005-0000-0000-000025130000}"/>
    <cellStyle name="20% - Accent4 24" xfId="4942" xr:uid="{00000000-0005-0000-0000-000026130000}"/>
    <cellStyle name="20% - Accent4 24 2" xfId="4943" xr:uid="{00000000-0005-0000-0000-000027130000}"/>
    <cellStyle name="20% - Accent4 24 2 2" xfId="4944" xr:uid="{00000000-0005-0000-0000-000028130000}"/>
    <cellStyle name="20% - Accent4 24 2 2 2" xfId="4945" xr:uid="{00000000-0005-0000-0000-000029130000}"/>
    <cellStyle name="20% - Accent4 24 2 3" xfId="4946" xr:uid="{00000000-0005-0000-0000-00002A130000}"/>
    <cellStyle name="20% - Accent4 24 2 3 2" xfId="4947" xr:uid="{00000000-0005-0000-0000-00002B130000}"/>
    <cellStyle name="20% - Accent4 24 2 4" xfId="4948" xr:uid="{00000000-0005-0000-0000-00002C130000}"/>
    <cellStyle name="20% - Accent4 24 2 4 2" xfId="4949" xr:uid="{00000000-0005-0000-0000-00002D130000}"/>
    <cellStyle name="20% - Accent4 24 2 5" xfId="4950" xr:uid="{00000000-0005-0000-0000-00002E130000}"/>
    <cellStyle name="20% - Accent4 24 2 5 2" xfId="4951" xr:uid="{00000000-0005-0000-0000-00002F130000}"/>
    <cellStyle name="20% - Accent4 24 2 6" xfId="4952" xr:uid="{00000000-0005-0000-0000-000030130000}"/>
    <cellStyle name="20% - Accent4 24 3" xfId="4953" xr:uid="{00000000-0005-0000-0000-000031130000}"/>
    <cellStyle name="20% - Accent4 24 3 2" xfId="4954" xr:uid="{00000000-0005-0000-0000-000032130000}"/>
    <cellStyle name="20% - Accent4 24 4" xfId="4955" xr:uid="{00000000-0005-0000-0000-000033130000}"/>
    <cellStyle name="20% - Accent4 24 4 2" xfId="4956" xr:uid="{00000000-0005-0000-0000-000034130000}"/>
    <cellStyle name="20% - Accent4 24 5" xfId="4957" xr:uid="{00000000-0005-0000-0000-000035130000}"/>
    <cellStyle name="20% - Accent4 24 5 2" xfId="4958" xr:uid="{00000000-0005-0000-0000-000036130000}"/>
    <cellStyle name="20% - Accent4 24 6" xfId="4959" xr:uid="{00000000-0005-0000-0000-000037130000}"/>
    <cellStyle name="20% - Accent4 24 6 2" xfId="4960" xr:uid="{00000000-0005-0000-0000-000038130000}"/>
    <cellStyle name="20% - Accent4 24 7" xfId="4961" xr:uid="{00000000-0005-0000-0000-000039130000}"/>
    <cellStyle name="20% - Accent4 24 8" xfId="4962" xr:uid="{00000000-0005-0000-0000-00003A130000}"/>
    <cellStyle name="20% - Accent4 25" xfId="4963" xr:uid="{00000000-0005-0000-0000-00003B130000}"/>
    <cellStyle name="20% - Accent4 25 2" xfId="4964" xr:uid="{00000000-0005-0000-0000-00003C130000}"/>
    <cellStyle name="20% - Accent4 25 2 2" xfId="4965" xr:uid="{00000000-0005-0000-0000-00003D130000}"/>
    <cellStyle name="20% - Accent4 25 2 2 2" xfId="4966" xr:uid="{00000000-0005-0000-0000-00003E130000}"/>
    <cellStyle name="20% - Accent4 25 2 3" xfId="4967" xr:uid="{00000000-0005-0000-0000-00003F130000}"/>
    <cellStyle name="20% - Accent4 25 2 3 2" xfId="4968" xr:uid="{00000000-0005-0000-0000-000040130000}"/>
    <cellStyle name="20% - Accent4 25 2 4" xfId="4969" xr:uid="{00000000-0005-0000-0000-000041130000}"/>
    <cellStyle name="20% - Accent4 25 2 4 2" xfId="4970" xr:uid="{00000000-0005-0000-0000-000042130000}"/>
    <cellStyle name="20% - Accent4 25 2 5" xfId="4971" xr:uid="{00000000-0005-0000-0000-000043130000}"/>
    <cellStyle name="20% - Accent4 25 2 5 2" xfId="4972" xr:uid="{00000000-0005-0000-0000-000044130000}"/>
    <cellStyle name="20% - Accent4 25 2 6" xfId="4973" xr:uid="{00000000-0005-0000-0000-000045130000}"/>
    <cellStyle name="20% - Accent4 25 3" xfId="4974" xr:uid="{00000000-0005-0000-0000-000046130000}"/>
    <cellStyle name="20% - Accent4 25 3 2" xfId="4975" xr:uid="{00000000-0005-0000-0000-000047130000}"/>
    <cellStyle name="20% - Accent4 25 4" xfId="4976" xr:uid="{00000000-0005-0000-0000-000048130000}"/>
    <cellStyle name="20% - Accent4 25 4 2" xfId="4977" xr:uid="{00000000-0005-0000-0000-000049130000}"/>
    <cellStyle name="20% - Accent4 25 5" xfId="4978" xr:uid="{00000000-0005-0000-0000-00004A130000}"/>
    <cellStyle name="20% - Accent4 25 5 2" xfId="4979" xr:uid="{00000000-0005-0000-0000-00004B130000}"/>
    <cellStyle name="20% - Accent4 25 6" xfId="4980" xr:uid="{00000000-0005-0000-0000-00004C130000}"/>
    <cellStyle name="20% - Accent4 25 6 2" xfId="4981" xr:uid="{00000000-0005-0000-0000-00004D130000}"/>
    <cellStyle name="20% - Accent4 25 7" xfId="4982" xr:uid="{00000000-0005-0000-0000-00004E130000}"/>
    <cellStyle name="20% - Accent4 25 8" xfId="4983" xr:uid="{00000000-0005-0000-0000-00004F130000}"/>
    <cellStyle name="20% - Accent4 26" xfId="4984" xr:uid="{00000000-0005-0000-0000-000050130000}"/>
    <cellStyle name="20% - Accent4 26 2" xfId="4985" xr:uid="{00000000-0005-0000-0000-000051130000}"/>
    <cellStyle name="20% - Accent4 26 2 2" xfId="4986" xr:uid="{00000000-0005-0000-0000-000052130000}"/>
    <cellStyle name="20% - Accent4 26 2 2 2" xfId="4987" xr:uid="{00000000-0005-0000-0000-000053130000}"/>
    <cellStyle name="20% - Accent4 26 2 3" xfId="4988" xr:uid="{00000000-0005-0000-0000-000054130000}"/>
    <cellStyle name="20% - Accent4 26 2 3 2" xfId="4989" xr:uid="{00000000-0005-0000-0000-000055130000}"/>
    <cellStyle name="20% - Accent4 26 2 4" xfId="4990" xr:uid="{00000000-0005-0000-0000-000056130000}"/>
    <cellStyle name="20% - Accent4 26 2 4 2" xfId="4991" xr:uid="{00000000-0005-0000-0000-000057130000}"/>
    <cellStyle name="20% - Accent4 26 2 5" xfId="4992" xr:uid="{00000000-0005-0000-0000-000058130000}"/>
    <cellStyle name="20% - Accent4 26 2 5 2" xfId="4993" xr:uid="{00000000-0005-0000-0000-000059130000}"/>
    <cellStyle name="20% - Accent4 26 2 6" xfId="4994" xr:uid="{00000000-0005-0000-0000-00005A130000}"/>
    <cellStyle name="20% - Accent4 26 3" xfId="4995" xr:uid="{00000000-0005-0000-0000-00005B130000}"/>
    <cellStyle name="20% - Accent4 26 3 2" xfId="4996" xr:uid="{00000000-0005-0000-0000-00005C130000}"/>
    <cellStyle name="20% - Accent4 26 4" xfId="4997" xr:uid="{00000000-0005-0000-0000-00005D130000}"/>
    <cellStyle name="20% - Accent4 26 4 2" xfId="4998" xr:uid="{00000000-0005-0000-0000-00005E130000}"/>
    <cellStyle name="20% - Accent4 26 5" xfId="4999" xr:uid="{00000000-0005-0000-0000-00005F130000}"/>
    <cellStyle name="20% - Accent4 26 5 2" xfId="5000" xr:uid="{00000000-0005-0000-0000-000060130000}"/>
    <cellStyle name="20% - Accent4 26 6" xfId="5001" xr:uid="{00000000-0005-0000-0000-000061130000}"/>
    <cellStyle name="20% - Accent4 26 6 2" xfId="5002" xr:uid="{00000000-0005-0000-0000-000062130000}"/>
    <cellStyle name="20% - Accent4 26 7" xfId="5003" xr:uid="{00000000-0005-0000-0000-000063130000}"/>
    <cellStyle name="20% - Accent4 26 8" xfId="5004" xr:uid="{00000000-0005-0000-0000-000064130000}"/>
    <cellStyle name="20% - Accent4 27" xfId="5005" xr:uid="{00000000-0005-0000-0000-000065130000}"/>
    <cellStyle name="20% - Accent4 27 2" xfId="5006" xr:uid="{00000000-0005-0000-0000-000066130000}"/>
    <cellStyle name="20% - Accent4 27 2 2" xfId="5007" xr:uid="{00000000-0005-0000-0000-000067130000}"/>
    <cellStyle name="20% - Accent4 27 2 2 2" xfId="5008" xr:uid="{00000000-0005-0000-0000-000068130000}"/>
    <cellStyle name="20% - Accent4 27 2 3" xfId="5009" xr:uid="{00000000-0005-0000-0000-000069130000}"/>
    <cellStyle name="20% - Accent4 27 2 3 2" xfId="5010" xr:uid="{00000000-0005-0000-0000-00006A130000}"/>
    <cellStyle name="20% - Accent4 27 2 4" xfId="5011" xr:uid="{00000000-0005-0000-0000-00006B130000}"/>
    <cellStyle name="20% - Accent4 27 2 4 2" xfId="5012" xr:uid="{00000000-0005-0000-0000-00006C130000}"/>
    <cellStyle name="20% - Accent4 27 2 5" xfId="5013" xr:uid="{00000000-0005-0000-0000-00006D130000}"/>
    <cellStyle name="20% - Accent4 27 2 5 2" xfId="5014" xr:uid="{00000000-0005-0000-0000-00006E130000}"/>
    <cellStyle name="20% - Accent4 27 2 6" xfId="5015" xr:uid="{00000000-0005-0000-0000-00006F130000}"/>
    <cellStyle name="20% - Accent4 27 3" xfId="5016" xr:uid="{00000000-0005-0000-0000-000070130000}"/>
    <cellStyle name="20% - Accent4 27 3 2" xfId="5017" xr:uid="{00000000-0005-0000-0000-000071130000}"/>
    <cellStyle name="20% - Accent4 27 4" xfId="5018" xr:uid="{00000000-0005-0000-0000-000072130000}"/>
    <cellStyle name="20% - Accent4 27 4 2" xfId="5019" xr:uid="{00000000-0005-0000-0000-000073130000}"/>
    <cellStyle name="20% - Accent4 27 5" xfId="5020" xr:uid="{00000000-0005-0000-0000-000074130000}"/>
    <cellStyle name="20% - Accent4 27 5 2" xfId="5021" xr:uid="{00000000-0005-0000-0000-000075130000}"/>
    <cellStyle name="20% - Accent4 27 6" xfId="5022" xr:uid="{00000000-0005-0000-0000-000076130000}"/>
    <cellStyle name="20% - Accent4 27 6 2" xfId="5023" xr:uid="{00000000-0005-0000-0000-000077130000}"/>
    <cellStyle name="20% - Accent4 27 7" xfId="5024" xr:uid="{00000000-0005-0000-0000-000078130000}"/>
    <cellStyle name="20% - Accent4 27 8" xfId="5025" xr:uid="{00000000-0005-0000-0000-000079130000}"/>
    <cellStyle name="20% - Accent4 28" xfId="5026" xr:uid="{00000000-0005-0000-0000-00007A130000}"/>
    <cellStyle name="20% - Accent4 28 2" xfId="5027" xr:uid="{00000000-0005-0000-0000-00007B130000}"/>
    <cellStyle name="20% - Accent4 28 2 2" xfId="5028" xr:uid="{00000000-0005-0000-0000-00007C130000}"/>
    <cellStyle name="20% - Accent4 28 2 2 2" xfId="5029" xr:uid="{00000000-0005-0000-0000-00007D130000}"/>
    <cellStyle name="20% - Accent4 28 2 3" xfId="5030" xr:uid="{00000000-0005-0000-0000-00007E130000}"/>
    <cellStyle name="20% - Accent4 28 2 3 2" xfId="5031" xr:uid="{00000000-0005-0000-0000-00007F130000}"/>
    <cellStyle name="20% - Accent4 28 2 4" xfId="5032" xr:uid="{00000000-0005-0000-0000-000080130000}"/>
    <cellStyle name="20% - Accent4 28 2 4 2" xfId="5033" xr:uid="{00000000-0005-0000-0000-000081130000}"/>
    <cellStyle name="20% - Accent4 28 2 5" xfId="5034" xr:uid="{00000000-0005-0000-0000-000082130000}"/>
    <cellStyle name="20% - Accent4 28 2 5 2" xfId="5035" xr:uid="{00000000-0005-0000-0000-000083130000}"/>
    <cellStyle name="20% - Accent4 28 2 6" xfId="5036" xr:uid="{00000000-0005-0000-0000-000084130000}"/>
    <cellStyle name="20% - Accent4 28 3" xfId="5037" xr:uid="{00000000-0005-0000-0000-000085130000}"/>
    <cellStyle name="20% - Accent4 28 3 2" xfId="5038" xr:uid="{00000000-0005-0000-0000-000086130000}"/>
    <cellStyle name="20% - Accent4 28 4" xfId="5039" xr:uid="{00000000-0005-0000-0000-000087130000}"/>
    <cellStyle name="20% - Accent4 28 4 2" xfId="5040" xr:uid="{00000000-0005-0000-0000-000088130000}"/>
    <cellStyle name="20% - Accent4 28 5" xfId="5041" xr:uid="{00000000-0005-0000-0000-000089130000}"/>
    <cellStyle name="20% - Accent4 28 5 2" xfId="5042" xr:uid="{00000000-0005-0000-0000-00008A130000}"/>
    <cellStyle name="20% - Accent4 28 6" xfId="5043" xr:uid="{00000000-0005-0000-0000-00008B130000}"/>
    <cellStyle name="20% - Accent4 28 6 2" xfId="5044" xr:uid="{00000000-0005-0000-0000-00008C130000}"/>
    <cellStyle name="20% - Accent4 28 7" xfId="5045" xr:uid="{00000000-0005-0000-0000-00008D130000}"/>
    <cellStyle name="20% - Accent4 28 8" xfId="5046" xr:uid="{00000000-0005-0000-0000-00008E130000}"/>
    <cellStyle name="20% - Accent4 29" xfId="5047" xr:uid="{00000000-0005-0000-0000-00008F130000}"/>
    <cellStyle name="20% - Accent4 29 2" xfId="5048" xr:uid="{00000000-0005-0000-0000-000090130000}"/>
    <cellStyle name="20% - Accent4 29 2 2" xfId="5049" xr:uid="{00000000-0005-0000-0000-000091130000}"/>
    <cellStyle name="20% - Accent4 29 2 2 2" xfId="5050" xr:uid="{00000000-0005-0000-0000-000092130000}"/>
    <cellStyle name="20% - Accent4 29 2 3" xfId="5051" xr:uid="{00000000-0005-0000-0000-000093130000}"/>
    <cellStyle name="20% - Accent4 29 2 3 2" xfId="5052" xr:uid="{00000000-0005-0000-0000-000094130000}"/>
    <cellStyle name="20% - Accent4 29 2 4" xfId="5053" xr:uid="{00000000-0005-0000-0000-000095130000}"/>
    <cellStyle name="20% - Accent4 29 2 4 2" xfId="5054" xr:uid="{00000000-0005-0000-0000-000096130000}"/>
    <cellStyle name="20% - Accent4 29 2 5" xfId="5055" xr:uid="{00000000-0005-0000-0000-000097130000}"/>
    <cellStyle name="20% - Accent4 29 2 5 2" xfId="5056" xr:uid="{00000000-0005-0000-0000-000098130000}"/>
    <cellStyle name="20% - Accent4 29 2 6" xfId="5057" xr:uid="{00000000-0005-0000-0000-000099130000}"/>
    <cellStyle name="20% - Accent4 29 3" xfId="5058" xr:uid="{00000000-0005-0000-0000-00009A130000}"/>
    <cellStyle name="20% - Accent4 29 3 2" xfId="5059" xr:uid="{00000000-0005-0000-0000-00009B130000}"/>
    <cellStyle name="20% - Accent4 29 4" xfId="5060" xr:uid="{00000000-0005-0000-0000-00009C130000}"/>
    <cellStyle name="20% - Accent4 29 4 2" xfId="5061" xr:uid="{00000000-0005-0000-0000-00009D130000}"/>
    <cellStyle name="20% - Accent4 29 5" xfId="5062" xr:uid="{00000000-0005-0000-0000-00009E130000}"/>
    <cellStyle name="20% - Accent4 29 5 2" xfId="5063" xr:uid="{00000000-0005-0000-0000-00009F130000}"/>
    <cellStyle name="20% - Accent4 29 6" xfId="5064" xr:uid="{00000000-0005-0000-0000-0000A0130000}"/>
    <cellStyle name="20% - Accent4 29 6 2" xfId="5065" xr:uid="{00000000-0005-0000-0000-0000A1130000}"/>
    <cellStyle name="20% - Accent4 29 7" xfId="5066" xr:uid="{00000000-0005-0000-0000-0000A2130000}"/>
    <cellStyle name="20% - Accent4 29 8" xfId="5067" xr:uid="{00000000-0005-0000-0000-0000A3130000}"/>
    <cellStyle name="20% - Accent4 3" xfId="5068" xr:uid="{00000000-0005-0000-0000-0000A4130000}"/>
    <cellStyle name="20% - Accent4 3 10" xfId="5069" xr:uid="{00000000-0005-0000-0000-0000A5130000}"/>
    <cellStyle name="20% - Accent4 3 11" xfId="5070" xr:uid="{00000000-0005-0000-0000-0000A6130000}"/>
    <cellStyle name="20% - Accent4 3 2" xfId="5071" xr:uid="{00000000-0005-0000-0000-0000A7130000}"/>
    <cellStyle name="20% - Accent4 3 2 2" xfId="5072" xr:uid="{00000000-0005-0000-0000-0000A8130000}"/>
    <cellStyle name="20% - Accent4 3 2 2 2" xfId="5073" xr:uid="{00000000-0005-0000-0000-0000A9130000}"/>
    <cellStyle name="20% - Accent4 3 2 3" xfId="5074" xr:uid="{00000000-0005-0000-0000-0000AA130000}"/>
    <cellStyle name="20% - Accent4 3 2 3 2" xfId="5075" xr:uid="{00000000-0005-0000-0000-0000AB130000}"/>
    <cellStyle name="20% - Accent4 3 2 4" xfId="5076" xr:uid="{00000000-0005-0000-0000-0000AC130000}"/>
    <cellStyle name="20% - Accent4 3 2 4 2" xfId="5077" xr:uid="{00000000-0005-0000-0000-0000AD130000}"/>
    <cellStyle name="20% - Accent4 3 2 5" xfId="5078" xr:uid="{00000000-0005-0000-0000-0000AE130000}"/>
    <cellStyle name="20% - Accent4 3 2 5 2" xfId="5079" xr:uid="{00000000-0005-0000-0000-0000AF130000}"/>
    <cellStyle name="20% - Accent4 3 2 6" xfId="5080" xr:uid="{00000000-0005-0000-0000-0000B0130000}"/>
    <cellStyle name="20% - Accent4 3 2 7" xfId="5081" xr:uid="{00000000-0005-0000-0000-0000B1130000}"/>
    <cellStyle name="20% - Accent4 3 2 8" xfId="5082" xr:uid="{00000000-0005-0000-0000-0000B2130000}"/>
    <cellStyle name="20% - Accent4 3 2 9" xfId="5083" xr:uid="{00000000-0005-0000-0000-0000B3130000}"/>
    <cellStyle name="20% - Accent4 3 3" xfId="5084" xr:uid="{00000000-0005-0000-0000-0000B4130000}"/>
    <cellStyle name="20% - Accent4 3 3 2" xfId="5085" xr:uid="{00000000-0005-0000-0000-0000B5130000}"/>
    <cellStyle name="20% - Accent4 3 4" xfId="5086" xr:uid="{00000000-0005-0000-0000-0000B6130000}"/>
    <cellStyle name="20% - Accent4 3 4 2" xfId="5087" xr:uid="{00000000-0005-0000-0000-0000B7130000}"/>
    <cellStyle name="20% - Accent4 3 5" xfId="5088" xr:uid="{00000000-0005-0000-0000-0000B8130000}"/>
    <cellStyle name="20% - Accent4 3 5 2" xfId="5089" xr:uid="{00000000-0005-0000-0000-0000B9130000}"/>
    <cellStyle name="20% - Accent4 3 6" xfId="5090" xr:uid="{00000000-0005-0000-0000-0000BA130000}"/>
    <cellStyle name="20% - Accent4 3 6 2" xfId="5091" xr:uid="{00000000-0005-0000-0000-0000BB130000}"/>
    <cellStyle name="20% - Accent4 3 7" xfId="5092" xr:uid="{00000000-0005-0000-0000-0000BC130000}"/>
    <cellStyle name="20% - Accent4 3 8" xfId="5093" xr:uid="{00000000-0005-0000-0000-0000BD130000}"/>
    <cellStyle name="20% - Accent4 3 9" xfId="5094" xr:uid="{00000000-0005-0000-0000-0000BE130000}"/>
    <cellStyle name="20% - Accent4 30" xfId="5095" xr:uid="{00000000-0005-0000-0000-0000BF130000}"/>
    <cellStyle name="20% - Accent4 30 2" xfId="5096" xr:uid="{00000000-0005-0000-0000-0000C0130000}"/>
    <cellStyle name="20% - Accent4 30 2 2" xfId="5097" xr:uid="{00000000-0005-0000-0000-0000C1130000}"/>
    <cellStyle name="20% - Accent4 30 2 2 2" xfId="5098" xr:uid="{00000000-0005-0000-0000-0000C2130000}"/>
    <cellStyle name="20% - Accent4 30 2 3" xfId="5099" xr:uid="{00000000-0005-0000-0000-0000C3130000}"/>
    <cellStyle name="20% - Accent4 30 2 3 2" xfId="5100" xr:uid="{00000000-0005-0000-0000-0000C4130000}"/>
    <cellStyle name="20% - Accent4 30 2 4" xfId="5101" xr:uid="{00000000-0005-0000-0000-0000C5130000}"/>
    <cellStyle name="20% - Accent4 30 2 4 2" xfId="5102" xr:uid="{00000000-0005-0000-0000-0000C6130000}"/>
    <cellStyle name="20% - Accent4 30 2 5" xfId="5103" xr:uid="{00000000-0005-0000-0000-0000C7130000}"/>
    <cellStyle name="20% - Accent4 30 2 5 2" xfId="5104" xr:uid="{00000000-0005-0000-0000-0000C8130000}"/>
    <cellStyle name="20% - Accent4 30 2 6" xfId="5105" xr:uid="{00000000-0005-0000-0000-0000C9130000}"/>
    <cellStyle name="20% - Accent4 30 3" xfId="5106" xr:uid="{00000000-0005-0000-0000-0000CA130000}"/>
    <cellStyle name="20% - Accent4 30 3 2" xfId="5107" xr:uid="{00000000-0005-0000-0000-0000CB130000}"/>
    <cellStyle name="20% - Accent4 30 4" xfId="5108" xr:uid="{00000000-0005-0000-0000-0000CC130000}"/>
    <cellStyle name="20% - Accent4 30 4 2" xfId="5109" xr:uid="{00000000-0005-0000-0000-0000CD130000}"/>
    <cellStyle name="20% - Accent4 30 5" xfId="5110" xr:uid="{00000000-0005-0000-0000-0000CE130000}"/>
    <cellStyle name="20% - Accent4 30 5 2" xfId="5111" xr:uid="{00000000-0005-0000-0000-0000CF130000}"/>
    <cellStyle name="20% - Accent4 30 6" xfId="5112" xr:uid="{00000000-0005-0000-0000-0000D0130000}"/>
    <cellStyle name="20% - Accent4 30 6 2" xfId="5113" xr:uid="{00000000-0005-0000-0000-0000D1130000}"/>
    <cellStyle name="20% - Accent4 30 7" xfId="5114" xr:uid="{00000000-0005-0000-0000-0000D2130000}"/>
    <cellStyle name="20% - Accent4 30 8" xfId="5115" xr:uid="{00000000-0005-0000-0000-0000D3130000}"/>
    <cellStyle name="20% - Accent4 31" xfId="5116" xr:uid="{00000000-0005-0000-0000-0000D4130000}"/>
    <cellStyle name="20% - Accent4 31 2" xfId="5117" xr:uid="{00000000-0005-0000-0000-0000D5130000}"/>
    <cellStyle name="20% - Accent4 31 2 2" xfId="5118" xr:uid="{00000000-0005-0000-0000-0000D6130000}"/>
    <cellStyle name="20% - Accent4 31 2 2 2" xfId="5119" xr:uid="{00000000-0005-0000-0000-0000D7130000}"/>
    <cellStyle name="20% - Accent4 31 2 3" xfId="5120" xr:uid="{00000000-0005-0000-0000-0000D8130000}"/>
    <cellStyle name="20% - Accent4 31 2 3 2" xfId="5121" xr:uid="{00000000-0005-0000-0000-0000D9130000}"/>
    <cellStyle name="20% - Accent4 31 2 4" xfId="5122" xr:uid="{00000000-0005-0000-0000-0000DA130000}"/>
    <cellStyle name="20% - Accent4 31 2 4 2" xfId="5123" xr:uid="{00000000-0005-0000-0000-0000DB130000}"/>
    <cellStyle name="20% - Accent4 31 2 5" xfId="5124" xr:uid="{00000000-0005-0000-0000-0000DC130000}"/>
    <cellStyle name="20% - Accent4 31 2 5 2" xfId="5125" xr:uid="{00000000-0005-0000-0000-0000DD130000}"/>
    <cellStyle name="20% - Accent4 31 2 6" xfId="5126" xr:uid="{00000000-0005-0000-0000-0000DE130000}"/>
    <cellStyle name="20% - Accent4 31 3" xfId="5127" xr:uid="{00000000-0005-0000-0000-0000DF130000}"/>
    <cellStyle name="20% - Accent4 31 3 2" xfId="5128" xr:uid="{00000000-0005-0000-0000-0000E0130000}"/>
    <cellStyle name="20% - Accent4 31 4" xfId="5129" xr:uid="{00000000-0005-0000-0000-0000E1130000}"/>
    <cellStyle name="20% - Accent4 31 4 2" xfId="5130" xr:uid="{00000000-0005-0000-0000-0000E2130000}"/>
    <cellStyle name="20% - Accent4 31 5" xfId="5131" xr:uid="{00000000-0005-0000-0000-0000E3130000}"/>
    <cellStyle name="20% - Accent4 31 5 2" xfId="5132" xr:uid="{00000000-0005-0000-0000-0000E4130000}"/>
    <cellStyle name="20% - Accent4 31 6" xfId="5133" xr:uid="{00000000-0005-0000-0000-0000E5130000}"/>
    <cellStyle name="20% - Accent4 31 6 2" xfId="5134" xr:uid="{00000000-0005-0000-0000-0000E6130000}"/>
    <cellStyle name="20% - Accent4 31 7" xfId="5135" xr:uid="{00000000-0005-0000-0000-0000E7130000}"/>
    <cellStyle name="20% - Accent4 31 8" xfId="5136" xr:uid="{00000000-0005-0000-0000-0000E8130000}"/>
    <cellStyle name="20% - Accent4 32" xfId="5137" xr:uid="{00000000-0005-0000-0000-0000E9130000}"/>
    <cellStyle name="20% - Accent4 32 2" xfId="5138" xr:uid="{00000000-0005-0000-0000-0000EA130000}"/>
    <cellStyle name="20% - Accent4 32 2 2" xfId="5139" xr:uid="{00000000-0005-0000-0000-0000EB130000}"/>
    <cellStyle name="20% - Accent4 32 2 2 2" xfId="5140" xr:uid="{00000000-0005-0000-0000-0000EC130000}"/>
    <cellStyle name="20% - Accent4 32 2 3" xfId="5141" xr:uid="{00000000-0005-0000-0000-0000ED130000}"/>
    <cellStyle name="20% - Accent4 32 2 3 2" xfId="5142" xr:uid="{00000000-0005-0000-0000-0000EE130000}"/>
    <cellStyle name="20% - Accent4 32 2 4" xfId="5143" xr:uid="{00000000-0005-0000-0000-0000EF130000}"/>
    <cellStyle name="20% - Accent4 32 2 4 2" xfId="5144" xr:uid="{00000000-0005-0000-0000-0000F0130000}"/>
    <cellStyle name="20% - Accent4 32 2 5" xfId="5145" xr:uid="{00000000-0005-0000-0000-0000F1130000}"/>
    <cellStyle name="20% - Accent4 32 2 5 2" xfId="5146" xr:uid="{00000000-0005-0000-0000-0000F2130000}"/>
    <cellStyle name="20% - Accent4 32 2 6" xfId="5147" xr:uid="{00000000-0005-0000-0000-0000F3130000}"/>
    <cellStyle name="20% - Accent4 32 3" xfId="5148" xr:uid="{00000000-0005-0000-0000-0000F4130000}"/>
    <cellStyle name="20% - Accent4 32 3 2" xfId="5149" xr:uid="{00000000-0005-0000-0000-0000F5130000}"/>
    <cellStyle name="20% - Accent4 32 4" xfId="5150" xr:uid="{00000000-0005-0000-0000-0000F6130000}"/>
    <cellStyle name="20% - Accent4 32 4 2" xfId="5151" xr:uid="{00000000-0005-0000-0000-0000F7130000}"/>
    <cellStyle name="20% - Accent4 32 5" xfId="5152" xr:uid="{00000000-0005-0000-0000-0000F8130000}"/>
    <cellStyle name="20% - Accent4 32 5 2" xfId="5153" xr:uid="{00000000-0005-0000-0000-0000F9130000}"/>
    <cellStyle name="20% - Accent4 32 6" xfId="5154" xr:uid="{00000000-0005-0000-0000-0000FA130000}"/>
    <cellStyle name="20% - Accent4 32 6 2" xfId="5155" xr:uid="{00000000-0005-0000-0000-0000FB130000}"/>
    <cellStyle name="20% - Accent4 32 7" xfId="5156" xr:uid="{00000000-0005-0000-0000-0000FC130000}"/>
    <cellStyle name="20% - Accent4 32 8" xfId="5157" xr:uid="{00000000-0005-0000-0000-0000FD130000}"/>
    <cellStyle name="20% - Accent4 33" xfId="5158" xr:uid="{00000000-0005-0000-0000-0000FE130000}"/>
    <cellStyle name="20% - Accent4 33 2" xfId="5159" xr:uid="{00000000-0005-0000-0000-0000FF130000}"/>
    <cellStyle name="20% - Accent4 33 2 2" xfId="5160" xr:uid="{00000000-0005-0000-0000-000000140000}"/>
    <cellStyle name="20% - Accent4 33 2 2 2" xfId="5161" xr:uid="{00000000-0005-0000-0000-000001140000}"/>
    <cellStyle name="20% - Accent4 33 2 3" xfId="5162" xr:uid="{00000000-0005-0000-0000-000002140000}"/>
    <cellStyle name="20% - Accent4 33 2 3 2" xfId="5163" xr:uid="{00000000-0005-0000-0000-000003140000}"/>
    <cellStyle name="20% - Accent4 33 2 4" xfId="5164" xr:uid="{00000000-0005-0000-0000-000004140000}"/>
    <cellStyle name="20% - Accent4 33 2 4 2" xfId="5165" xr:uid="{00000000-0005-0000-0000-000005140000}"/>
    <cellStyle name="20% - Accent4 33 2 5" xfId="5166" xr:uid="{00000000-0005-0000-0000-000006140000}"/>
    <cellStyle name="20% - Accent4 33 2 5 2" xfId="5167" xr:uid="{00000000-0005-0000-0000-000007140000}"/>
    <cellStyle name="20% - Accent4 33 2 6" xfId="5168" xr:uid="{00000000-0005-0000-0000-000008140000}"/>
    <cellStyle name="20% - Accent4 33 3" xfId="5169" xr:uid="{00000000-0005-0000-0000-000009140000}"/>
    <cellStyle name="20% - Accent4 33 3 2" xfId="5170" xr:uid="{00000000-0005-0000-0000-00000A140000}"/>
    <cellStyle name="20% - Accent4 33 4" xfId="5171" xr:uid="{00000000-0005-0000-0000-00000B140000}"/>
    <cellStyle name="20% - Accent4 33 4 2" xfId="5172" xr:uid="{00000000-0005-0000-0000-00000C140000}"/>
    <cellStyle name="20% - Accent4 33 5" xfId="5173" xr:uid="{00000000-0005-0000-0000-00000D140000}"/>
    <cellStyle name="20% - Accent4 33 5 2" xfId="5174" xr:uid="{00000000-0005-0000-0000-00000E140000}"/>
    <cellStyle name="20% - Accent4 33 6" xfId="5175" xr:uid="{00000000-0005-0000-0000-00000F140000}"/>
    <cellStyle name="20% - Accent4 33 6 2" xfId="5176" xr:uid="{00000000-0005-0000-0000-000010140000}"/>
    <cellStyle name="20% - Accent4 33 7" xfId="5177" xr:uid="{00000000-0005-0000-0000-000011140000}"/>
    <cellStyle name="20% - Accent4 33 8" xfId="5178" xr:uid="{00000000-0005-0000-0000-000012140000}"/>
    <cellStyle name="20% - Accent4 34" xfId="5179" xr:uid="{00000000-0005-0000-0000-000013140000}"/>
    <cellStyle name="20% - Accent4 34 2" xfId="5180" xr:uid="{00000000-0005-0000-0000-000014140000}"/>
    <cellStyle name="20% - Accent4 34 2 2" xfId="5181" xr:uid="{00000000-0005-0000-0000-000015140000}"/>
    <cellStyle name="20% - Accent4 34 2 2 2" xfId="5182" xr:uid="{00000000-0005-0000-0000-000016140000}"/>
    <cellStyle name="20% - Accent4 34 2 3" xfId="5183" xr:uid="{00000000-0005-0000-0000-000017140000}"/>
    <cellStyle name="20% - Accent4 34 2 3 2" xfId="5184" xr:uid="{00000000-0005-0000-0000-000018140000}"/>
    <cellStyle name="20% - Accent4 34 2 4" xfId="5185" xr:uid="{00000000-0005-0000-0000-000019140000}"/>
    <cellStyle name="20% - Accent4 34 2 4 2" xfId="5186" xr:uid="{00000000-0005-0000-0000-00001A140000}"/>
    <cellStyle name="20% - Accent4 34 2 5" xfId="5187" xr:uid="{00000000-0005-0000-0000-00001B140000}"/>
    <cellStyle name="20% - Accent4 34 2 5 2" xfId="5188" xr:uid="{00000000-0005-0000-0000-00001C140000}"/>
    <cellStyle name="20% - Accent4 34 2 6" xfId="5189" xr:uid="{00000000-0005-0000-0000-00001D140000}"/>
    <cellStyle name="20% - Accent4 34 3" xfId="5190" xr:uid="{00000000-0005-0000-0000-00001E140000}"/>
    <cellStyle name="20% - Accent4 34 3 2" xfId="5191" xr:uid="{00000000-0005-0000-0000-00001F140000}"/>
    <cellStyle name="20% - Accent4 34 4" xfId="5192" xr:uid="{00000000-0005-0000-0000-000020140000}"/>
    <cellStyle name="20% - Accent4 34 4 2" xfId="5193" xr:uid="{00000000-0005-0000-0000-000021140000}"/>
    <cellStyle name="20% - Accent4 34 5" xfId="5194" xr:uid="{00000000-0005-0000-0000-000022140000}"/>
    <cellStyle name="20% - Accent4 34 5 2" xfId="5195" xr:uid="{00000000-0005-0000-0000-000023140000}"/>
    <cellStyle name="20% - Accent4 34 6" xfId="5196" xr:uid="{00000000-0005-0000-0000-000024140000}"/>
    <cellStyle name="20% - Accent4 34 6 2" xfId="5197" xr:uid="{00000000-0005-0000-0000-000025140000}"/>
    <cellStyle name="20% - Accent4 34 7" xfId="5198" xr:uid="{00000000-0005-0000-0000-000026140000}"/>
    <cellStyle name="20% - Accent4 34 8" xfId="5199" xr:uid="{00000000-0005-0000-0000-000027140000}"/>
    <cellStyle name="20% - Accent4 35" xfId="5200" xr:uid="{00000000-0005-0000-0000-000028140000}"/>
    <cellStyle name="20% - Accent4 35 2" xfId="5201" xr:uid="{00000000-0005-0000-0000-000029140000}"/>
    <cellStyle name="20% - Accent4 35 2 2" xfId="5202" xr:uid="{00000000-0005-0000-0000-00002A140000}"/>
    <cellStyle name="20% - Accent4 35 2 2 2" xfId="5203" xr:uid="{00000000-0005-0000-0000-00002B140000}"/>
    <cellStyle name="20% - Accent4 35 2 3" xfId="5204" xr:uid="{00000000-0005-0000-0000-00002C140000}"/>
    <cellStyle name="20% - Accent4 35 2 3 2" xfId="5205" xr:uid="{00000000-0005-0000-0000-00002D140000}"/>
    <cellStyle name="20% - Accent4 35 2 4" xfId="5206" xr:uid="{00000000-0005-0000-0000-00002E140000}"/>
    <cellStyle name="20% - Accent4 35 2 4 2" xfId="5207" xr:uid="{00000000-0005-0000-0000-00002F140000}"/>
    <cellStyle name="20% - Accent4 35 2 5" xfId="5208" xr:uid="{00000000-0005-0000-0000-000030140000}"/>
    <cellStyle name="20% - Accent4 35 2 5 2" xfId="5209" xr:uid="{00000000-0005-0000-0000-000031140000}"/>
    <cellStyle name="20% - Accent4 35 2 6" xfId="5210" xr:uid="{00000000-0005-0000-0000-000032140000}"/>
    <cellStyle name="20% - Accent4 35 3" xfId="5211" xr:uid="{00000000-0005-0000-0000-000033140000}"/>
    <cellStyle name="20% - Accent4 35 3 2" xfId="5212" xr:uid="{00000000-0005-0000-0000-000034140000}"/>
    <cellStyle name="20% - Accent4 35 4" xfId="5213" xr:uid="{00000000-0005-0000-0000-000035140000}"/>
    <cellStyle name="20% - Accent4 35 4 2" xfId="5214" xr:uid="{00000000-0005-0000-0000-000036140000}"/>
    <cellStyle name="20% - Accent4 35 5" xfId="5215" xr:uid="{00000000-0005-0000-0000-000037140000}"/>
    <cellStyle name="20% - Accent4 35 5 2" xfId="5216" xr:uid="{00000000-0005-0000-0000-000038140000}"/>
    <cellStyle name="20% - Accent4 35 6" xfId="5217" xr:uid="{00000000-0005-0000-0000-000039140000}"/>
    <cellStyle name="20% - Accent4 35 6 2" xfId="5218" xr:uid="{00000000-0005-0000-0000-00003A140000}"/>
    <cellStyle name="20% - Accent4 35 7" xfId="5219" xr:uid="{00000000-0005-0000-0000-00003B140000}"/>
    <cellStyle name="20% - Accent4 35 8" xfId="5220" xr:uid="{00000000-0005-0000-0000-00003C140000}"/>
    <cellStyle name="20% - Accent4 36" xfId="5221" xr:uid="{00000000-0005-0000-0000-00003D140000}"/>
    <cellStyle name="20% - Accent4 36 2" xfId="5222" xr:uid="{00000000-0005-0000-0000-00003E140000}"/>
    <cellStyle name="20% - Accent4 36 2 2" xfId="5223" xr:uid="{00000000-0005-0000-0000-00003F140000}"/>
    <cellStyle name="20% - Accent4 36 2 2 2" xfId="5224" xr:uid="{00000000-0005-0000-0000-000040140000}"/>
    <cellStyle name="20% - Accent4 36 2 3" xfId="5225" xr:uid="{00000000-0005-0000-0000-000041140000}"/>
    <cellStyle name="20% - Accent4 36 2 3 2" xfId="5226" xr:uid="{00000000-0005-0000-0000-000042140000}"/>
    <cellStyle name="20% - Accent4 36 2 4" xfId="5227" xr:uid="{00000000-0005-0000-0000-000043140000}"/>
    <cellStyle name="20% - Accent4 36 2 4 2" xfId="5228" xr:uid="{00000000-0005-0000-0000-000044140000}"/>
    <cellStyle name="20% - Accent4 36 2 5" xfId="5229" xr:uid="{00000000-0005-0000-0000-000045140000}"/>
    <cellStyle name="20% - Accent4 36 2 5 2" xfId="5230" xr:uid="{00000000-0005-0000-0000-000046140000}"/>
    <cellStyle name="20% - Accent4 36 2 6" xfId="5231" xr:uid="{00000000-0005-0000-0000-000047140000}"/>
    <cellStyle name="20% - Accent4 36 3" xfId="5232" xr:uid="{00000000-0005-0000-0000-000048140000}"/>
    <cellStyle name="20% - Accent4 36 3 2" xfId="5233" xr:uid="{00000000-0005-0000-0000-000049140000}"/>
    <cellStyle name="20% - Accent4 36 4" xfId="5234" xr:uid="{00000000-0005-0000-0000-00004A140000}"/>
    <cellStyle name="20% - Accent4 36 4 2" xfId="5235" xr:uid="{00000000-0005-0000-0000-00004B140000}"/>
    <cellStyle name="20% - Accent4 36 5" xfId="5236" xr:uid="{00000000-0005-0000-0000-00004C140000}"/>
    <cellStyle name="20% - Accent4 36 5 2" xfId="5237" xr:uid="{00000000-0005-0000-0000-00004D140000}"/>
    <cellStyle name="20% - Accent4 36 6" xfId="5238" xr:uid="{00000000-0005-0000-0000-00004E140000}"/>
    <cellStyle name="20% - Accent4 36 6 2" xfId="5239" xr:uid="{00000000-0005-0000-0000-00004F140000}"/>
    <cellStyle name="20% - Accent4 36 7" xfId="5240" xr:uid="{00000000-0005-0000-0000-000050140000}"/>
    <cellStyle name="20% - Accent4 36 8" xfId="5241" xr:uid="{00000000-0005-0000-0000-000051140000}"/>
    <cellStyle name="20% - Accent4 37" xfId="5242" xr:uid="{00000000-0005-0000-0000-000052140000}"/>
    <cellStyle name="20% - Accent4 37 2" xfId="5243" xr:uid="{00000000-0005-0000-0000-000053140000}"/>
    <cellStyle name="20% - Accent4 37 2 2" xfId="5244" xr:uid="{00000000-0005-0000-0000-000054140000}"/>
    <cellStyle name="20% - Accent4 37 2 2 2" xfId="5245" xr:uid="{00000000-0005-0000-0000-000055140000}"/>
    <cellStyle name="20% - Accent4 37 2 3" xfId="5246" xr:uid="{00000000-0005-0000-0000-000056140000}"/>
    <cellStyle name="20% - Accent4 37 2 3 2" xfId="5247" xr:uid="{00000000-0005-0000-0000-000057140000}"/>
    <cellStyle name="20% - Accent4 37 2 4" xfId="5248" xr:uid="{00000000-0005-0000-0000-000058140000}"/>
    <cellStyle name="20% - Accent4 37 2 4 2" xfId="5249" xr:uid="{00000000-0005-0000-0000-000059140000}"/>
    <cellStyle name="20% - Accent4 37 2 5" xfId="5250" xr:uid="{00000000-0005-0000-0000-00005A140000}"/>
    <cellStyle name="20% - Accent4 37 2 5 2" xfId="5251" xr:uid="{00000000-0005-0000-0000-00005B140000}"/>
    <cellStyle name="20% - Accent4 37 2 6" xfId="5252" xr:uid="{00000000-0005-0000-0000-00005C140000}"/>
    <cellStyle name="20% - Accent4 37 3" xfId="5253" xr:uid="{00000000-0005-0000-0000-00005D140000}"/>
    <cellStyle name="20% - Accent4 37 3 2" xfId="5254" xr:uid="{00000000-0005-0000-0000-00005E140000}"/>
    <cellStyle name="20% - Accent4 37 4" xfId="5255" xr:uid="{00000000-0005-0000-0000-00005F140000}"/>
    <cellStyle name="20% - Accent4 37 4 2" xfId="5256" xr:uid="{00000000-0005-0000-0000-000060140000}"/>
    <cellStyle name="20% - Accent4 37 5" xfId="5257" xr:uid="{00000000-0005-0000-0000-000061140000}"/>
    <cellStyle name="20% - Accent4 37 5 2" xfId="5258" xr:uid="{00000000-0005-0000-0000-000062140000}"/>
    <cellStyle name="20% - Accent4 37 6" xfId="5259" xr:uid="{00000000-0005-0000-0000-000063140000}"/>
    <cellStyle name="20% - Accent4 37 6 2" xfId="5260" xr:uid="{00000000-0005-0000-0000-000064140000}"/>
    <cellStyle name="20% - Accent4 37 7" xfId="5261" xr:uid="{00000000-0005-0000-0000-000065140000}"/>
    <cellStyle name="20% - Accent4 37 8" xfId="5262" xr:uid="{00000000-0005-0000-0000-000066140000}"/>
    <cellStyle name="20% - Accent4 38" xfId="5263" xr:uid="{00000000-0005-0000-0000-000067140000}"/>
    <cellStyle name="20% - Accent4 38 2" xfId="5264" xr:uid="{00000000-0005-0000-0000-000068140000}"/>
    <cellStyle name="20% - Accent4 38 2 2" xfId="5265" xr:uid="{00000000-0005-0000-0000-000069140000}"/>
    <cellStyle name="20% - Accent4 38 2 2 2" xfId="5266" xr:uid="{00000000-0005-0000-0000-00006A140000}"/>
    <cellStyle name="20% - Accent4 38 2 3" xfId="5267" xr:uid="{00000000-0005-0000-0000-00006B140000}"/>
    <cellStyle name="20% - Accent4 38 2 3 2" xfId="5268" xr:uid="{00000000-0005-0000-0000-00006C140000}"/>
    <cellStyle name="20% - Accent4 38 2 4" xfId="5269" xr:uid="{00000000-0005-0000-0000-00006D140000}"/>
    <cellStyle name="20% - Accent4 38 2 4 2" xfId="5270" xr:uid="{00000000-0005-0000-0000-00006E140000}"/>
    <cellStyle name="20% - Accent4 38 2 5" xfId="5271" xr:uid="{00000000-0005-0000-0000-00006F140000}"/>
    <cellStyle name="20% - Accent4 38 2 5 2" xfId="5272" xr:uid="{00000000-0005-0000-0000-000070140000}"/>
    <cellStyle name="20% - Accent4 38 2 6" xfId="5273" xr:uid="{00000000-0005-0000-0000-000071140000}"/>
    <cellStyle name="20% - Accent4 38 3" xfId="5274" xr:uid="{00000000-0005-0000-0000-000072140000}"/>
    <cellStyle name="20% - Accent4 38 3 2" xfId="5275" xr:uid="{00000000-0005-0000-0000-000073140000}"/>
    <cellStyle name="20% - Accent4 38 4" xfId="5276" xr:uid="{00000000-0005-0000-0000-000074140000}"/>
    <cellStyle name="20% - Accent4 38 4 2" xfId="5277" xr:uid="{00000000-0005-0000-0000-000075140000}"/>
    <cellStyle name="20% - Accent4 38 5" xfId="5278" xr:uid="{00000000-0005-0000-0000-000076140000}"/>
    <cellStyle name="20% - Accent4 38 5 2" xfId="5279" xr:uid="{00000000-0005-0000-0000-000077140000}"/>
    <cellStyle name="20% - Accent4 38 6" xfId="5280" xr:uid="{00000000-0005-0000-0000-000078140000}"/>
    <cellStyle name="20% - Accent4 38 6 2" xfId="5281" xr:uid="{00000000-0005-0000-0000-000079140000}"/>
    <cellStyle name="20% - Accent4 38 7" xfId="5282" xr:uid="{00000000-0005-0000-0000-00007A140000}"/>
    <cellStyle name="20% - Accent4 38 8" xfId="5283" xr:uid="{00000000-0005-0000-0000-00007B140000}"/>
    <cellStyle name="20% - Accent4 39" xfId="5284" xr:uid="{00000000-0005-0000-0000-00007C140000}"/>
    <cellStyle name="20% - Accent4 39 2" xfId="5285" xr:uid="{00000000-0005-0000-0000-00007D140000}"/>
    <cellStyle name="20% - Accent4 39 2 2" xfId="5286" xr:uid="{00000000-0005-0000-0000-00007E140000}"/>
    <cellStyle name="20% - Accent4 39 2 2 2" xfId="5287" xr:uid="{00000000-0005-0000-0000-00007F140000}"/>
    <cellStyle name="20% - Accent4 39 2 3" xfId="5288" xr:uid="{00000000-0005-0000-0000-000080140000}"/>
    <cellStyle name="20% - Accent4 39 2 3 2" xfId="5289" xr:uid="{00000000-0005-0000-0000-000081140000}"/>
    <cellStyle name="20% - Accent4 39 2 4" xfId="5290" xr:uid="{00000000-0005-0000-0000-000082140000}"/>
    <cellStyle name="20% - Accent4 39 2 4 2" xfId="5291" xr:uid="{00000000-0005-0000-0000-000083140000}"/>
    <cellStyle name="20% - Accent4 39 2 5" xfId="5292" xr:uid="{00000000-0005-0000-0000-000084140000}"/>
    <cellStyle name="20% - Accent4 39 2 5 2" xfId="5293" xr:uid="{00000000-0005-0000-0000-000085140000}"/>
    <cellStyle name="20% - Accent4 39 2 6" xfId="5294" xr:uid="{00000000-0005-0000-0000-000086140000}"/>
    <cellStyle name="20% - Accent4 39 3" xfId="5295" xr:uid="{00000000-0005-0000-0000-000087140000}"/>
    <cellStyle name="20% - Accent4 39 3 2" xfId="5296" xr:uid="{00000000-0005-0000-0000-000088140000}"/>
    <cellStyle name="20% - Accent4 39 4" xfId="5297" xr:uid="{00000000-0005-0000-0000-000089140000}"/>
    <cellStyle name="20% - Accent4 39 4 2" xfId="5298" xr:uid="{00000000-0005-0000-0000-00008A140000}"/>
    <cellStyle name="20% - Accent4 39 5" xfId="5299" xr:uid="{00000000-0005-0000-0000-00008B140000}"/>
    <cellStyle name="20% - Accent4 39 5 2" xfId="5300" xr:uid="{00000000-0005-0000-0000-00008C140000}"/>
    <cellStyle name="20% - Accent4 39 6" xfId="5301" xr:uid="{00000000-0005-0000-0000-00008D140000}"/>
    <cellStyle name="20% - Accent4 39 6 2" xfId="5302" xr:uid="{00000000-0005-0000-0000-00008E140000}"/>
    <cellStyle name="20% - Accent4 39 7" xfId="5303" xr:uid="{00000000-0005-0000-0000-00008F140000}"/>
    <cellStyle name="20% - Accent4 39 8" xfId="5304" xr:uid="{00000000-0005-0000-0000-000090140000}"/>
    <cellStyle name="20% - Accent4 4" xfId="5305" xr:uid="{00000000-0005-0000-0000-000091140000}"/>
    <cellStyle name="20% - Accent4 4 10" xfId="5306" xr:uid="{00000000-0005-0000-0000-000092140000}"/>
    <cellStyle name="20% - Accent4 4 11" xfId="5307" xr:uid="{00000000-0005-0000-0000-000093140000}"/>
    <cellStyle name="20% - Accent4 4 2" xfId="5308" xr:uid="{00000000-0005-0000-0000-000094140000}"/>
    <cellStyle name="20% - Accent4 4 2 2" xfId="5309" xr:uid="{00000000-0005-0000-0000-000095140000}"/>
    <cellStyle name="20% - Accent4 4 2 2 2" xfId="5310" xr:uid="{00000000-0005-0000-0000-000096140000}"/>
    <cellStyle name="20% - Accent4 4 2 3" xfId="5311" xr:uid="{00000000-0005-0000-0000-000097140000}"/>
    <cellStyle name="20% - Accent4 4 2 3 2" xfId="5312" xr:uid="{00000000-0005-0000-0000-000098140000}"/>
    <cellStyle name="20% - Accent4 4 2 4" xfId="5313" xr:uid="{00000000-0005-0000-0000-000099140000}"/>
    <cellStyle name="20% - Accent4 4 2 4 2" xfId="5314" xr:uid="{00000000-0005-0000-0000-00009A140000}"/>
    <cellStyle name="20% - Accent4 4 2 5" xfId="5315" xr:uid="{00000000-0005-0000-0000-00009B140000}"/>
    <cellStyle name="20% - Accent4 4 2 5 2" xfId="5316" xr:uid="{00000000-0005-0000-0000-00009C140000}"/>
    <cellStyle name="20% - Accent4 4 2 6" xfId="5317" xr:uid="{00000000-0005-0000-0000-00009D140000}"/>
    <cellStyle name="20% - Accent4 4 2 7" xfId="5318" xr:uid="{00000000-0005-0000-0000-00009E140000}"/>
    <cellStyle name="20% - Accent4 4 2 8" xfId="5319" xr:uid="{00000000-0005-0000-0000-00009F140000}"/>
    <cellStyle name="20% - Accent4 4 2 9" xfId="5320" xr:uid="{00000000-0005-0000-0000-0000A0140000}"/>
    <cellStyle name="20% - Accent4 4 3" xfId="5321" xr:uid="{00000000-0005-0000-0000-0000A1140000}"/>
    <cellStyle name="20% - Accent4 4 3 2" xfId="5322" xr:uid="{00000000-0005-0000-0000-0000A2140000}"/>
    <cellStyle name="20% - Accent4 4 4" xfId="5323" xr:uid="{00000000-0005-0000-0000-0000A3140000}"/>
    <cellStyle name="20% - Accent4 4 4 2" xfId="5324" xr:uid="{00000000-0005-0000-0000-0000A4140000}"/>
    <cellStyle name="20% - Accent4 4 5" xfId="5325" xr:uid="{00000000-0005-0000-0000-0000A5140000}"/>
    <cellStyle name="20% - Accent4 4 5 2" xfId="5326" xr:uid="{00000000-0005-0000-0000-0000A6140000}"/>
    <cellStyle name="20% - Accent4 4 6" xfId="5327" xr:uid="{00000000-0005-0000-0000-0000A7140000}"/>
    <cellStyle name="20% - Accent4 4 6 2" xfId="5328" xr:uid="{00000000-0005-0000-0000-0000A8140000}"/>
    <cellStyle name="20% - Accent4 4 7" xfId="5329" xr:uid="{00000000-0005-0000-0000-0000A9140000}"/>
    <cellStyle name="20% - Accent4 4 8" xfId="5330" xr:uid="{00000000-0005-0000-0000-0000AA140000}"/>
    <cellStyle name="20% - Accent4 4 9" xfId="5331" xr:uid="{00000000-0005-0000-0000-0000AB140000}"/>
    <cellStyle name="20% - Accent4 40" xfId="5332" xr:uid="{00000000-0005-0000-0000-0000AC140000}"/>
    <cellStyle name="20% - Accent4 40 2" xfId="5333" xr:uid="{00000000-0005-0000-0000-0000AD140000}"/>
    <cellStyle name="20% - Accent4 40 2 2" xfId="5334" xr:uid="{00000000-0005-0000-0000-0000AE140000}"/>
    <cellStyle name="20% - Accent4 40 2 2 2" xfId="5335" xr:uid="{00000000-0005-0000-0000-0000AF140000}"/>
    <cellStyle name="20% - Accent4 40 2 3" xfId="5336" xr:uid="{00000000-0005-0000-0000-0000B0140000}"/>
    <cellStyle name="20% - Accent4 40 2 3 2" xfId="5337" xr:uid="{00000000-0005-0000-0000-0000B1140000}"/>
    <cellStyle name="20% - Accent4 40 2 4" xfId="5338" xr:uid="{00000000-0005-0000-0000-0000B2140000}"/>
    <cellStyle name="20% - Accent4 40 2 4 2" xfId="5339" xr:uid="{00000000-0005-0000-0000-0000B3140000}"/>
    <cellStyle name="20% - Accent4 40 2 5" xfId="5340" xr:uid="{00000000-0005-0000-0000-0000B4140000}"/>
    <cellStyle name="20% - Accent4 40 2 5 2" xfId="5341" xr:uid="{00000000-0005-0000-0000-0000B5140000}"/>
    <cellStyle name="20% - Accent4 40 2 6" xfId="5342" xr:uid="{00000000-0005-0000-0000-0000B6140000}"/>
    <cellStyle name="20% - Accent4 40 3" xfId="5343" xr:uid="{00000000-0005-0000-0000-0000B7140000}"/>
    <cellStyle name="20% - Accent4 40 3 2" xfId="5344" xr:uid="{00000000-0005-0000-0000-0000B8140000}"/>
    <cellStyle name="20% - Accent4 40 4" xfId="5345" xr:uid="{00000000-0005-0000-0000-0000B9140000}"/>
    <cellStyle name="20% - Accent4 40 4 2" xfId="5346" xr:uid="{00000000-0005-0000-0000-0000BA140000}"/>
    <cellStyle name="20% - Accent4 40 5" xfId="5347" xr:uid="{00000000-0005-0000-0000-0000BB140000}"/>
    <cellStyle name="20% - Accent4 40 5 2" xfId="5348" xr:uid="{00000000-0005-0000-0000-0000BC140000}"/>
    <cellStyle name="20% - Accent4 40 6" xfId="5349" xr:uid="{00000000-0005-0000-0000-0000BD140000}"/>
    <cellStyle name="20% - Accent4 40 6 2" xfId="5350" xr:uid="{00000000-0005-0000-0000-0000BE140000}"/>
    <cellStyle name="20% - Accent4 40 7" xfId="5351" xr:uid="{00000000-0005-0000-0000-0000BF140000}"/>
    <cellStyle name="20% - Accent4 40 8" xfId="5352" xr:uid="{00000000-0005-0000-0000-0000C0140000}"/>
    <cellStyle name="20% - Accent4 41" xfId="5353" xr:uid="{00000000-0005-0000-0000-0000C1140000}"/>
    <cellStyle name="20% - Accent4 41 2" xfId="5354" xr:uid="{00000000-0005-0000-0000-0000C2140000}"/>
    <cellStyle name="20% - Accent4 41 2 2" xfId="5355" xr:uid="{00000000-0005-0000-0000-0000C3140000}"/>
    <cellStyle name="20% - Accent4 41 2 2 2" xfId="5356" xr:uid="{00000000-0005-0000-0000-0000C4140000}"/>
    <cellStyle name="20% - Accent4 41 2 3" xfId="5357" xr:uid="{00000000-0005-0000-0000-0000C5140000}"/>
    <cellStyle name="20% - Accent4 41 2 3 2" xfId="5358" xr:uid="{00000000-0005-0000-0000-0000C6140000}"/>
    <cellStyle name="20% - Accent4 41 2 4" xfId="5359" xr:uid="{00000000-0005-0000-0000-0000C7140000}"/>
    <cellStyle name="20% - Accent4 41 2 4 2" xfId="5360" xr:uid="{00000000-0005-0000-0000-0000C8140000}"/>
    <cellStyle name="20% - Accent4 41 2 5" xfId="5361" xr:uid="{00000000-0005-0000-0000-0000C9140000}"/>
    <cellStyle name="20% - Accent4 41 2 5 2" xfId="5362" xr:uid="{00000000-0005-0000-0000-0000CA140000}"/>
    <cellStyle name="20% - Accent4 41 2 6" xfId="5363" xr:uid="{00000000-0005-0000-0000-0000CB140000}"/>
    <cellStyle name="20% - Accent4 41 3" xfId="5364" xr:uid="{00000000-0005-0000-0000-0000CC140000}"/>
    <cellStyle name="20% - Accent4 41 3 2" xfId="5365" xr:uid="{00000000-0005-0000-0000-0000CD140000}"/>
    <cellStyle name="20% - Accent4 41 4" xfId="5366" xr:uid="{00000000-0005-0000-0000-0000CE140000}"/>
    <cellStyle name="20% - Accent4 41 4 2" xfId="5367" xr:uid="{00000000-0005-0000-0000-0000CF140000}"/>
    <cellStyle name="20% - Accent4 41 5" xfId="5368" xr:uid="{00000000-0005-0000-0000-0000D0140000}"/>
    <cellStyle name="20% - Accent4 41 5 2" xfId="5369" xr:uid="{00000000-0005-0000-0000-0000D1140000}"/>
    <cellStyle name="20% - Accent4 41 6" xfId="5370" xr:uid="{00000000-0005-0000-0000-0000D2140000}"/>
    <cellStyle name="20% - Accent4 41 6 2" xfId="5371" xr:uid="{00000000-0005-0000-0000-0000D3140000}"/>
    <cellStyle name="20% - Accent4 41 7" xfId="5372" xr:uid="{00000000-0005-0000-0000-0000D4140000}"/>
    <cellStyle name="20% - Accent4 41 8" xfId="5373" xr:uid="{00000000-0005-0000-0000-0000D5140000}"/>
    <cellStyle name="20% - Accent4 42" xfId="5374" xr:uid="{00000000-0005-0000-0000-0000D6140000}"/>
    <cellStyle name="20% - Accent4 42 2" xfId="5375" xr:uid="{00000000-0005-0000-0000-0000D7140000}"/>
    <cellStyle name="20% - Accent4 42 2 2" xfId="5376" xr:uid="{00000000-0005-0000-0000-0000D8140000}"/>
    <cellStyle name="20% - Accent4 42 2 2 2" xfId="5377" xr:uid="{00000000-0005-0000-0000-0000D9140000}"/>
    <cellStyle name="20% - Accent4 42 2 3" xfId="5378" xr:uid="{00000000-0005-0000-0000-0000DA140000}"/>
    <cellStyle name="20% - Accent4 42 2 3 2" xfId="5379" xr:uid="{00000000-0005-0000-0000-0000DB140000}"/>
    <cellStyle name="20% - Accent4 42 2 4" xfId="5380" xr:uid="{00000000-0005-0000-0000-0000DC140000}"/>
    <cellStyle name="20% - Accent4 42 2 4 2" xfId="5381" xr:uid="{00000000-0005-0000-0000-0000DD140000}"/>
    <cellStyle name="20% - Accent4 42 2 5" xfId="5382" xr:uid="{00000000-0005-0000-0000-0000DE140000}"/>
    <cellStyle name="20% - Accent4 42 2 5 2" xfId="5383" xr:uid="{00000000-0005-0000-0000-0000DF140000}"/>
    <cellStyle name="20% - Accent4 42 2 6" xfId="5384" xr:uid="{00000000-0005-0000-0000-0000E0140000}"/>
    <cellStyle name="20% - Accent4 42 3" xfId="5385" xr:uid="{00000000-0005-0000-0000-0000E1140000}"/>
    <cellStyle name="20% - Accent4 42 3 2" xfId="5386" xr:uid="{00000000-0005-0000-0000-0000E2140000}"/>
    <cellStyle name="20% - Accent4 42 4" xfId="5387" xr:uid="{00000000-0005-0000-0000-0000E3140000}"/>
    <cellStyle name="20% - Accent4 42 4 2" xfId="5388" xr:uid="{00000000-0005-0000-0000-0000E4140000}"/>
    <cellStyle name="20% - Accent4 42 5" xfId="5389" xr:uid="{00000000-0005-0000-0000-0000E5140000}"/>
    <cellStyle name="20% - Accent4 42 5 2" xfId="5390" xr:uid="{00000000-0005-0000-0000-0000E6140000}"/>
    <cellStyle name="20% - Accent4 42 6" xfId="5391" xr:uid="{00000000-0005-0000-0000-0000E7140000}"/>
    <cellStyle name="20% - Accent4 42 6 2" xfId="5392" xr:uid="{00000000-0005-0000-0000-0000E8140000}"/>
    <cellStyle name="20% - Accent4 42 7" xfId="5393" xr:uid="{00000000-0005-0000-0000-0000E9140000}"/>
    <cellStyle name="20% - Accent4 42 8" xfId="5394" xr:uid="{00000000-0005-0000-0000-0000EA140000}"/>
    <cellStyle name="20% - Accent4 43" xfId="5395" xr:uid="{00000000-0005-0000-0000-0000EB140000}"/>
    <cellStyle name="20% - Accent4 43 2" xfId="5396" xr:uid="{00000000-0005-0000-0000-0000EC140000}"/>
    <cellStyle name="20% - Accent4 43 2 2" xfId="5397" xr:uid="{00000000-0005-0000-0000-0000ED140000}"/>
    <cellStyle name="20% - Accent4 43 2 2 2" xfId="5398" xr:uid="{00000000-0005-0000-0000-0000EE140000}"/>
    <cellStyle name="20% - Accent4 43 2 3" xfId="5399" xr:uid="{00000000-0005-0000-0000-0000EF140000}"/>
    <cellStyle name="20% - Accent4 43 2 3 2" xfId="5400" xr:uid="{00000000-0005-0000-0000-0000F0140000}"/>
    <cellStyle name="20% - Accent4 43 2 4" xfId="5401" xr:uid="{00000000-0005-0000-0000-0000F1140000}"/>
    <cellStyle name="20% - Accent4 43 2 4 2" xfId="5402" xr:uid="{00000000-0005-0000-0000-0000F2140000}"/>
    <cellStyle name="20% - Accent4 43 2 5" xfId="5403" xr:uid="{00000000-0005-0000-0000-0000F3140000}"/>
    <cellStyle name="20% - Accent4 43 2 5 2" xfId="5404" xr:uid="{00000000-0005-0000-0000-0000F4140000}"/>
    <cellStyle name="20% - Accent4 43 2 6" xfId="5405" xr:uid="{00000000-0005-0000-0000-0000F5140000}"/>
    <cellStyle name="20% - Accent4 43 3" xfId="5406" xr:uid="{00000000-0005-0000-0000-0000F6140000}"/>
    <cellStyle name="20% - Accent4 43 3 2" xfId="5407" xr:uid="{00000000-0005-0000-0000-0000F7140000}"/>
    <cellStyle name="20% - Accent4 43 4" xfId="5408" xr:uid="{00000000-0005-0000-0000-0000F8140000}"/>
    <cellStyle name="20% - Accent4 43 4 2" xfId="5409" xr:uid="{00000000-0005-0000-0000-0000F9140000}"/>
    <cellStyle name="20% - Accent4 43 5" xfId="5410" xr:uid="{00000000-0005-0000-0000-0000FA140000}"/>
    <cellStyle name="20% - Accent4 43 5 2" xfId="5411" xr:uid="{00000000-0005-0000-0000-0000FB140000}"/>
    <cellStyle name="20% - Accent4 43 6" xfId="5412" xr:uid="{00000000-0005-0000-0000-0000FC140000}"/>
    <cellStyle name="20% - Accent4 43 6 2" xfId="5413" xr:uid="{00000000-0005-0000-0000-0000FD140000}"/>
    <cellStyle name="20% - Accent4 43 7" xfId="5414" xr:uid="{00000000-0005-0000-0000-0000FE140000}"/>
    <cellStyle name="20% - Accent4 43 8" xfId="5415" xr:uid="{00000000-0005-0000-0000-0000FF140000}"/>
    <cellStyle name="20% - Accent4 44" xfId="5416" xr:uid="{00000000-0005-0000-0000-000000150000}"/>
    <cellStyle name="20% - Accent4 44 2" xfId="5417" xr:uid="{00000000-0005-0000-0000-000001150000}"/>
    <cellStyle name="20% - Accent4 44 2 2" xfId="5418" xr:uid="{00000000-0005-0000-0000-000002150000}"/>
    <cellStyle name="20% - Accent4 44 2 2 2" xfId="5419" xr:uid="{00000000-0005-0000-0000-000003150000}"/>
    <cellStyle name="20% - Accent4 44 2 3" xfId="5420" xr:uid="{00000000-0005-0000-0000-000004150000}"/>
    <cellStyle name="20% - Accent4 44 2 3 2" xfId="5421" xr:uid="{00000000-0005-0000-0000-000005150000}"/>
    <cellStyle name="20% - Accent4 44 2 4" xfId="5422" xr:uid="{00000000-0005-0000-0000-000006150000}"/>
    <cellStyle name="20% - Accent4 44 2 4 2" xfId="5423" xr:uid="{00000000-0005-0000-0000-000007150000}"/>
    <cellStyle name="20% - Accent4 44 2 5" xfId="5424" xr:uid="{00000000-0005-0000-0000-000008150000}"/>
    <cellStyle name="20% - Accent4 44 2 5 2" xfId="5425" xr:uid="{00000000-0005-0000-0000-000009150000}"/>
    <cellStyle name="20% - Accent4 44 2 6" xfId="5426" xr:uid="{00000000-0005-0000-0000-00000A150000}"/>
    <cellStyle name="20% - Accent4 44 3" xfId="5427" xr:uid="{00000000-0005-0000-0000-00000B150000}"/>
    <cellStyle name="20% - Accent4 44 3 2" xfId="5428" xr:uid="{00000000-0005-0000-0000-00000C150000}"/>
    <cellStyle name="20% - Accent4 44 4" xfId="5429" xr:uid="{00000000-0005-0000-0000-00000D150000}"/>
    <cellStyle name="20% - Accent4 44 4 2" xfId="5430" xr:uid="{00000000-0005-0000-0000-00000E150000}"/>
    <cellStyle name="20% - Accent4 44 5" xfId="5431" xr:uid="{00000000-0005-0000-0000-00000F150000}"/>
    <cellStyle name="20% - Accent4 44 5 2" xfId="5432" xr:uid="{00000000-0005-0000-0000-000010150000}"/>
    <cellStyle name="20% - Accent4 44 6" xfId="5433" xr:uid="{00000000-0005-0000-0000-000011150000}"/>
    <cellStyle name="20% - Accent4 44 6 2" xfId="5434" xr:uid="{00000000-0005-0000-0000-000012150000}"/>
    <cellStyle name="20% - Accent4 44 7" xfId="5435" xr:uid="{00000000-0005-0000-0000-000013150000}"/>
    <cellStyle name="20% - Accent4 44 8" xfId="5436" xr:uid="{00000000-0005-0000-0000-000014150000}"/>
    <cellStyle name="20% - Accent4 45" xfId="5437" xr:uid="{00000000-0005-0000-0000-000015150000}"/>
    <cellStyle name="20% - Accent4 45 2" xfId="5438" xr:uid="{00000000-0005-0000-0000-000016150000}"/>
    <cellStyle name="20% - Accent4 45 2 2" xfId="5439" xr:uid="{00000000-0005-0000-0000-000017150000}"/>
    <cellStyle name="20% - Accent4 45 2 2 2" xfId="5440" xr:uid="{00000000-0005-0000-0000-000018150000}"/>
    <cellStyle name="20% - Accent4 45 2 3" xfId="5441" xr:uid="{00000000-0005-0000-0000-000019150000}"/>
    <cellStyle name="20% - Accent4 45 2 3 2" xfId="5442" xr:uid="{00000000-0005-0000-0000-00001A150000}"/>
    <cellStyle name="20% - Accent4 45 2 4" xfId="5443" xr:uid="{00000000-0005-0000-0000-00001B150000}"/>
    <cellStyle name="20% - Accent4 45 2 4 2" xfId="5444" xr:uid="{00000000-0005-0000-0000-00001C150000}"/>
    <cellStyle name="20% - Accent4 45 2 5" xfId="5445" xr:uid="{00000000-0005-0000-0000-00001D150000}"/>
    <cellStyle name="20% - Accent4 45 2 5 2" xfId="5446" xr:uid="{00000000-0005-0000-0000-00001E150000}"/>
    <cellStyle name="20% - Accent4 45 2 6" xfId="5447" xr:uid="{00000000-0005-0000-0000-00001F150000}"/>
    <cellStyle name="20% - Accent4 45 3" xfId="5448" xr:uid="{00000000-0005-0000-0000-000020150000}"/>
    <cellStyle name="20% - Accent4 45 3 2" xfId="5449" xr:uid="{00000000-0005-0000-0000-000021150000}"/>
    <cellStyle name="20% - Accent4 45 4" xfId="5450" xr:uid="{00000000-0005-0000-0000-000022150000}"/>
    <cellStyle name="20% - Accent4 45 4 2" xfId="5451" xr:uid="{00000000-0005-0000-0000-000023150000}"/>
    <cellStyle name="20% - Accent4 45 5" xfId="5452" xr:uid="{00000000-0005-0000-0000-000024150000}"/>
    <cellStyle name="20% - Accent4 45 5 2" xfId="5453" xr:uid="{00000000-0005-0000-0000-000025150000}"/>
    <cellStyle name="20% - Accent4 45 6" xfId="5454" xr:uid="{00000000-0005-0000-0000-000026150000}"/>
    <cellStyle name="20% - Accent4 45 6 2" xfId="5455" xr:uid="{00000000-0005-0000-0000-000027150000}"/>
    <cellStyle name="20% - Accent4 45 7" xfId="5456" xr:uid="{00000000-0005-0000-0000-000028150000}"/>
    <cellStyle name="20% - Accent4 45 8" xfId="5457" xr:uid="{00000000-0005-0000-0000-000029150000}"/>
    <cellStyle name="20% - Accent4 46" xfId="5458" xr:uid="{00000000-0005-0000-0000-00002A150000}"/>
    <cellStyle name="20% - Accent4 46 2" xfId="5459" xr:uid="{00000000-0005-0000-0000-00002B150000}"/>
    <cellStyle name="20% - Accent4 46 2 2" xfId="5460" xr:uid="{00000000-0005-0000-0000-00002C150000}"/>
    <cellStyle name="20% - Accent4 46 2 2 2" xfId="5461" xr:uid="{00000000-0005-0000-0000-00002D150000}"/>
    <cellStyle name="20% - Accent4 46 2 3" xfId="5462" xr:uid="{00000000-0005-0000-0000-00002E150000}"/>
    <cellStyle name="20% - Accent4 46 2 3 2" xfId="5463" xr:uid="{00000000-0005-0000-0000-00002F150000}"/>
    <cellStyle name="20% - Accent4 46 2 4" xfId="5464" xr:uid="{00000000-0005-0000-0000-000030150000}"/>
    <cellStyle name="20% - Accent4 46 2 4 2" xfId="5465" xr:uid="{00000000-0005-0000-0000-000031150000}"/>
    <cellStyle name="20% - Accent4 46 2 5" xfId="5466" xr:uid="{00000000-0005-0000-0000-000032150000}"/>
    <cellStyle name="20% - Accent4 46 2 5 2" xfId="5467" xr:uid="{00000000-0005-0000-0000-000033150000}"/>
    <cellStyle name="20% - Accent4 46 2 6" xfId="5468" xr:uid="{00000000-0005-0000-0000-000034150000}"/>
    <cellStyle name="20% - Accent4 46 3" xfId="5469" xr:uid="{00000000-0005-0000-0000-000035150000}"/>
    <cellStyle name="20% - Accent4 46 3 2" xfId="5470" xr:uid="{00000000-0005-0000-0000-000036150000}"/>
    <cellStyle name="20% - Accent4 46 4" xfId="5471" xr:uid="{00000000-0005-0000-0000-000037150000}"/>
    <cellStyle name="20% - Accent4 46 4 2" xfId="5472" xr:uid="{00000000-0005-0000-0000-000038150000}"/>
    <cellStyle name="20% - Accent4 46 5" xfId="5473" xr:uid="{00000000-0005-0000-0000-000039150000}"/>
    <cellStyle name="20% - Accent4 46 5 2" xfId="5474" xr:uid="{00000000-0005-0000-0000-00003A150000}"/>
    <cellStyle name="20% - Accent4 46 6" xfId="5475" xr:uid="{00000000-0005-0000-0000-00003B150000}"/>
    <cellStyle name="20% - Accent4 46 6 2" xfId="5476" xr:uid="{00000000-0005-0000-0000-00003C150000}"/>
    <cellStyle name="20% - Accent4 46 7" xfId="5477" xr:uid="{00000000-0005-0000-0000-00003D150000}"/>
    <cellStyle name="20% - Accent4 46 8" xfId="5478" xr:uid="{00000000-0005-0000-0000-00003E150000}"/>
    <cellStyle name="20% - Accent4 47" xfId="5479" xr:uid="{00000000-0005-0000-0000-00003F150000}"/>
    <cellStyle name="20% - Accent4 47 2" xfId="5480" xr:uid="{00000000-0005-0000-0000-000040150000}"/>
    <cellStyle name="20% - Accent4 47 2 2" xfId="5481" xr:uid="{00000000-0005-0000-0000-000041150000}"/>
    <cellStyle name="20% - Accent4 47 2 2 2" xfId="5482" xr:uid="{00000000-0005-0000-0000-000042150000}"/>
    <cellStyle name="20% - Accent4 47 2 3" xfId="5483" xr:uid="{00000000-0005-0000-0000-000043150000}"/>
    <cellStyle name="20% - Accent4 47 2 3 2" xfId="5484" xr:uid="{00000000-0005-0000-0000-000044150000}"/>
    <cellStyle name="20% - Accent4 47 2 4" xfId="5485" xr:uid="{00000000-0005-0000-0000-000045150000}"/>
    <cellStyle name="20% - Accent4 47 2 4 2" xfId="5486" xr:uid="{00000000-0005-0000-0000-000046150000}"/>
    <cellStyle name="20% - Accent4 47 2 5" xfId="5487" xr:uid="{00000000-0005-0000-0000-000047150000}"/>
    <cellStyle name="20% - Accent4 47 2 5 2" xfId="5488" xr:uid="{00000000-0005-0000-0000-000048150000}"/>
    <cellStyle name="20% - Accent4 47 2 6" xfId="5489" xr:uid="{00000000-0005-0000-0000-000049150000}"/>
    <cellStyle name="20% - Accent4 47 3" xfId="5490" xr:uid="{00000000-0005-0000-0000-00004A150000}"/>
    <cellStyle name="20% - Accent4 47 3 2" xfId="5491" xr:uid="{00000000-0005-0000-0000-00004B150000}"/>
    <cellStyle name="20% - Accent4 47 4" xfId="5492" xr:uid="{00000000-0005-0000-0000-00004C150000}"/>
    <cellStyle name="20% - Accent4 47 4 2" xfId="5493" xr:uid="{00000000-0005-0000-0000-00004D150000}"/>
    <cellStyle name="20% - Accent4 47 5" xfId="5494" xr:uid="{00000000-0005-0000-0000-00004E150000}"/>
    <cellStyle name="20% - Accent4 47 5 2" xfId="5495" xr:uid="{00000000-0005-0000-0000-00004F150000}"/>
    <cellStyle name="20% - Accent4 47 6" xfId="5496" xr:uid="{00000000-0005-0000-0000-000050150000}"/>
    <cellStyle name="20% - Accent4 47 6 2" xfId="5497" xr:uid="{00000000-0005-0000-0000-000051150000}"/>
    <cellStyle name="20% - Accent4 47 7" xfId="5498" xr:uid="{00000000-0005-0000-0000-000052150000}"/>
    <cellStyle name="20% - Accent4 47 8" xfId="5499" xr:uid="{00000000-0005-0000-0000-000053150000}"/>
    <cellStyle name="20% - Accent4 48" xfId="5500" xr:uid="{00000000-0005-0000-0000-000054150000}"/>
    <cellStyle name="20% - Accent4 48 2" xfId="5501" xr:uid="{00000000-0005-0000-0000-000055150000}"/>
    <cellStyle name="20% - Accent4 48 2 2" xfId="5502" xr:uid="{00000000-0005-0000-0000-000056150000}"/>
    <cellStyle name="20% - Accent4 48 2 2 2" xfId="5503" xr:uid="{00000000-0005-0000-0000-000057150000}"/>
    <cellStyle name="20% - Accent4 48 2 3" xfId="5504" xr:uid="{00000000-0005-0000-0000-000058150000}"/>
    <cellStyle name="20% - Accent4 48 2 3 2" xfId="5505" xr:uid="{00000000-0005-0000-0000-000059150000}"/>
    <cellStyle name="20% - Accent4 48 2 4" xfId="5506" xr:uid="{00000000-0005-0000-0000-00005A150000}"/>
    <cellStyle name="20% - Accent4 48 2 4 2" xfId="5507" xr:uid="{00000000-0005-0000-0000-00005B150000}"/>
    <cellStyle name="20% - Accent4 48 2 5" xfId="5508" xr:uid="{00000000-0005-0000-0000-00005C150000}"/>
    <cellStyle name="20% - Accent4 48 2 5 2" xfId="5509" xr:uid="{00000000-0005-0000-0000-00005D150000}"/>
    <cellStyle name="20% - Accent4 48 2 6" xfId="5510" xr:uid="{00000000-0005-0000-0000-00005E150000}"/>
    <cellStyle name="20% - Accent4 48 3" xfId="5511" xr:uid="{00000000-0005-0000-0000-00005F150000}"/>
    <cellStyle name="20% - Accent4 48 3 2" xfId="5512" xr:uid="{00000000-0005-0000-0000-000060150000}"/>
    <cellStyle name="20% - Accent4 48 4" xfId="5513" xr:uid="{00000000-0005-0000-0000-000061150000}"/>
    <cellStyle name="20% - Accent4 48 4 2" xfId="5514" xr:uid="{00000000-0005-0000-0000-000062150000}"/>
    <cellStyle name="20% - Accent4 48 5" xfId="5515" xr:uid="{00000000-0005-0000-0000-000063150000}"/>
    <cellStyle name="20% - Accent4 48 5 2" xfId="5516" xr:uid="{00000000-0005-0000-0000-000064150000}"/>
    <cellStyle name="20% - Accent4 48 6" xfId="5517" xr:uid="{00000000-0005-0000-0000-000065150000}"/>
    <cellStyle name="20% - Accent4 48 6 2" xfId="5518" xr:uid="{00000000-0005-0000-0000-000066150000}"/>
    <cellStyle name="20% - Accent4 48 7" xfId="5519" xr:uid="{00000000-0005-0000-0000-000067150000}"/>
    <cellStyle name="20% - Accent4 48 8" xfId="5520" xr:uid="{00000000-0005-0000-0000-000068150000}"/>
    <cellStyle name="20% - Accent4 49" xfId="5521" xr:uid="{00000000-0005-0000-0000-000069150000}"/>
    <cellStyle name="20% - Accent4 49 2" xfId="5522" xr:uid="{00000000-0005-0000-0000-00006A150000}"/>
    <cellStyle name="20% - Accent4 49 2 2" xfId="5523" xr:uid="{00000000-0005-0000-0000-00006B150000}"/>
    <cellStyle name="20% - Accent4 49 2 2 2" xfId="5524" xr:uid="{00000000-0005-0000-0000-00006C150000}"/>
    <cellStyle name="20% - Accent4 49 2 3" xfId="5525" xr:uid="{00000000-0005-0000-0000-00006D150000}"/>
    <cellStyle name="20% - Accent4 49 2 3 2" xfId="5526" xr:uid="{00000000-0005-0000-0000-00006E150000}"/>
    <cellStyle name="20% - Accent4 49 2 4" xfId="5527" xr:uid="{00000000-0005-0000-0000-00006F150000}"/>
    <cellStyle name="20% - Accent4 49 2 4 2" xfId="5528" xr:uid="{00000000-0005-0000-0000-000070150000}"/>
    <cellStyle name="20% - Accent4 49 2 5" xfId="5529" xr:uid="{00000000-0005-0000-0000-000071150000}"/>
    <cellStyle name="20% - Accent4 49 2 5 2" xfId="5530" xr:uid="{00000000-0005-0000-0000-000072150000}"/>
    <cellStyle name="20% - Accent4 49 2 6" xfId="5531" xr:uid="{00000000-0005-0000-0000-000073150000}"/>
    <cellStyle name="20% - Accent4 49 3" xfId="5532" xr:uid="{00000000-0005-0000-0000-000074150000}"/>
    <cellStyle name="20% - Accent4 49 3 2" xfId="5533" xr:uid="{00000000-0005-0000-0000-000075150000}"/>
    <cellStyle name="20% - Accent4 49 4" xfId="5534" xr:uid="{00000000-0005-0000-0000-000076150000}"/>
    <cellStyle name="20% - Accent4 49 4 2" xfId="5535" xr:uid="{00000000-0005-0000-0000-000077150000}"/>
    <cellStyle name="20% - Accent4 49 5" xfId="5536" xr:uid="{00000000-0005-0000-0000-000078150000}"/>
    <cellStyle name="20% - Accent4 49 5 2" xfId="5537" xr:uid="{00000000-0005-0000-0000-000079150000}"/>
    <cellStyle name="20% - Accent4 49 6" xfId="5538" xr:uid="{00000000-0005-0000-0000-00007A150000}"/>
    <cellStyle name="20% - Accent4 49 6 2" xfId="5539" xr:uid="{00000000-0005-0000-0000-00007B150000}"/>
    <cellStyle name="20% - Accent4 49 7" xfId="5540" xr:uid="{00000000-0005-0000-0000-00007C150000}"/>
    <cellStyle name="20% - Accent4 49 8" xfId="5541" xr:uid="{00000000-0005-0000-0000-00007D150000}"/>
    <cellStyle name="20% - Accent4 5" xfId="5542" xr:uid="{00000000-0005-0000-0000-00007E150000}"/>
    <cellStyle name="20% - Accent4 5 10" xfId="5543" xr:uid="{00000000-0005-0000-0000-00007F150000}"/>
    <cellStyle name="20% - Accent4 5 11" xfId="5544" xr:uid="{00000000-0005-0000-0000-000080150000}"/>
    <cellStyle name="20% - Accent4 5 2" xfId="5545" xr:uid="{00000000-0005-0000-0000-000081150000}"/>
    <cellStyle name="20% - Accent4 5 2 2" xfId="5546" xr:uid="{00000000-0005-0000-0000-000082150000}"/>
    <cellStyle name="20% - Accent4 5 2 2 2" xfId="5547" xr:uid="{00000000-0005-0000-0000-000083150000}"/>
    <cellStyle name="20% - Accent4 5 2 3" xfId="5548" xr:uid="{00000000-0005-0000-0000-000084150000}"/>
    <cellStyle name="20% - Accent4 5 2 3 2" xfId="5549" xr:uid="{00000000-0005-0000-0000-000085150000}"/>
    <cellStyle name="20% - Accent4 5 2 4" xfId="5550" xr:uid="{00000000-0005-0000-0000-000086150000}"/>
    <cellStyle name="20% - Accent4 5 2 4 2" xfId="5551" xr:uid="{00000000-0005-0000-0000-000087150000}"/>
    <cellStyle name="20% - Accent4 5 2 5" xfId="5552" xr:uid="{00000000-0005-0000-0000-000088150000}"/>
    <cellStyle name="20% - Accent4 5 2 5 2" xfId="5553" xr:uid="{00000000-0005-0000-0000-000089150000}"/>
    <cellStyle name="20% - Accent4 5 2 6" xfId="5554" xr:uid="{00000000-0005-0000-0000-00008A150000}"/>
    <cellStyle name="20% - Accent4 5 2 7" xfId="5555" xr:uid="{00000000-0005-0000-0000-00008B150000}"/>
    <cellStyle name="20% - Accent4 5 2 8" xfId="5556" xr:uid="{00000000-0005-0000-0000-00008C150000}"/>
    <cellStyle name="20% - Accent4 5 2 9" xfId="5557" xr:uid="{00000000-0005-0000-0000-00008D150000}"/>
    <cellStyle name="20% - Accent4 5 3" xfId="5558" xr:uid="{00000000-0005-0000-0000-00008E150000}"/>
    <cellStyle name="20% - Accent4 5 3 2" xfId="5559" xr:uid="{00000000-0005-0000-0000-00008F150000}"/>
    <cellStyle name="20% - Accent4 5 4" xfId="5560" xr:uid="{00000000-0005-0000-0000-000090150000}"/>
    <cellStyle name="20% - Accent4 5 4 2" xfId="5561" xr:uid="{00000000-0005-0000-0000-000091150000}"/>
    <cellStyle name="20% - Accent4 5 5" xfId="5562" xr:uid="{00000000-0005-0000-0000-000092150000}"/>
    <cellStyle name="20% - Accent4 5 5 2" xfId="5563" xr:uid="{00000000-0005-0000-0000-000093150000}"/>
    <cellStyle name="20% - Accent4 5 6" xfId="5564" xr:uid="{00000000-0005-0000-0000-000094150000}"/>
    <cellStyle name="20% - Accent4 5 6 2" xfId="5565" xr:uid="{00000000-0005-0000-0000-000095150000}"/>
    <cellStyle name="20% - Accent4 5 7" xfId="5566" xr:uid="{00000000-0005-0000-0000-000096150000}"/>
    <cellStyle name="20% - Accent4 5 8" xfId="5567" xr:uid="{00000000-0005-0000-0000-000097150000}"/>
    <cellStyle name="20% - Accent4 5 9" xfId="5568" xr:uid="{00000000-0005-0000-0000-000098150000}"/>
    <cellStyle name="20% - Accent4 50" xfId="5569" xr:uid="{00000000-0005-0000-0000-000099150000}"/>
    <cellStyle name="20% - Accent4 50 2" xfId="5570" xr:uid="{00000000-0005-0000-0000-00009A150000}"/>
    <cellStyle name="20% - Accent4 50 2 2" xfId="5571" xr:uid="{00000000-0005-0000-0000-00009B150000}"/>
    <cellStyle name="20% - Accent4 50 2 2 2" xfId="5572" xr:uid="{00000000-0005-0000-0000-00009C150000}"/>
    <cellStyle name="20% - Accent4 50 2 3" xfId="5573" xr:uid="{00000000-0005-0000-0000-00009D150000}"/>
    <cellStyle name="20% - Accent4 50 2 3 2" xfId="5574" xr:uid="{00000000-0005-0000-0000-00009E150000}"/>
    <cellStyle name="20% - Accent4 50 2 4" xfId="5575" xr:uid="{00000000-0005-0000-0000-00009F150000}"/>
    <cellStyle name="20% - Accent4 50 2 4 2" xfId="5576" xr:uid="{00000000-0005-0000-0000-0000A0150000}"/>
    <cellStyle name="20% - Accent4 50 2 5" xfId="5577" xr:uid="{00000000-0005-0000-0000-0000A1150000}"/>
    <cellStyle name="20% - Accent4 50 2 5 2" xfId="5578" xr:uid="{00000000-0005-0000-0000-0000A2150000}"/>
    <cellStyle name="20% - Accent4 50 2 6" xfId="5579" xr:uid="{00000000-0005-0000-0000-0000A3150000}"/>
    <cellStyle name="20% - Accent4 50 3" xfId="5580" xr:uid="{00000000-0005-0000-0000-0000A4150000}"/>
    <cellStyle name="20% - Accent4 50 3 2" xfId="5581" xr:uid="{00000000-0005-0000-0000-0000A5150000}"/>
    <cellStyle name="20% - Accent4 50 4" xfId="5582" xr:uid="{00000000-0005-0000-0000-0000A6150000}"/>
    <cellStyle name="20% - Accent4 50 4 2" xfId="5583" xr:uid="{00000000-0005-0000-0000-0000A7150000}"/>
    <cellStyle name="20% - Accent4 50 5" xfId="5584" xr:uid="{00000000-0005-0000-0000-0000A8150000}"/>
    <cellStyle name="20% - Accent4 50 5 2" xfId="5585" xr:uid="{00000000-0005-0000-0000-0000A9150000}"/>
    <cellStyle name="20% - Accent4 50 6" xfId="5586" xr:uid="{00000000-0005-0000-0000-0000AA150000}"/>
    <cellStyle name="20% - Accent4 50 6 2" xfId="5587" xr:uid="{00000000-0005-0000-0000-0000AB150000}"/>
    <cellStyle name="20% - Accent4 50 7" xfId="5588" xr:uid="{00000000-0005-0000-0000-0000AC150000}"/>
    <cellStyle name="20% - Accent4 50 8" xfId="5589" xr:uid="{00000000-0005-0000-0000-0000AD150000}"/>
    <cellStyle name="20% - Accent4 51" xfId="5590" xr:uid="{00000000-0005-0000-0000-0000AE150000}"/>
    <cellStyle name="20% - Accent4 51 2" xfId="5591" xr:uid="{00000000-0005-0000-0000-0000AF150000}"/>
    <cellStyle name="20% - Accent4 51 2 2" xfId="5592" xr:uid="{00000000-0005-0000-0000-0000B0150000}"/>
    <cellStyle name="20% - Accent4 51 2 2 2" xfId="5593" xr:uid="{00000000-0005-0000-0000-0000B1150000}"/>
    <cellStyle name="20% - Accent4 51 2 3" xfId="5594" xr:uid="{00000000-0005-0000-0000-0000B2150000}"/>
    <cellStyle name="20% - Accent4 51 2 3 2" xfId="5595" xr:uid="{00000000-0005-0000-0000-0000B3150000}"/>
    <cellStyle name="20% - Accent4 51 2 4" xfId="5596" xr:uid="{00000000-0005-0000-0000-0000B4150000}"/>
    <cellStyle name="20% - Accent4 51 2 4 2" xfId="5597" xr:uid="{00000000-0005-0000-0000-0000B5150000}"/>
    <cellStyle name="20% - Accent4 51 2 5" xfId="5598" xr:uid="{00000000-0005-0000-0000-0000B6150000}"/>
    <cellStyle name="20% - Accent4 51 2 5 2" xfId="5599" xr:uid="{00000000-0005-0000-0000-0000B7150000}"/>
    <cellStyle name="20% - Accent4 51 2 6" xfId="5600" xr:uid="{00000000-0005-0000-0000-0000B8150000}"/>
    <cellStyle name="20% - Accent4 51 3" xfId="5601" xr:uid="{00000000-0005-0000-0000-0000B9150000}"/>
    <cellStyle name="20% - Accent4 51 3 2" xfId="5602" xr:uid="{00000000-0005-0000-0000-0000BA150000}"/>
    <cellStyle name="20% - Accent4 51 4" xfId="5603" xr:uid="{00000000-0005-0000-0000-0000BB150000}"/>
    <cellStyle name="20% - Accent4 51 4 2" xfId="5604" xr:uid="{00000000-0005-0000-0000-0000BC150000}"/>
    <cellStyle name="20% - Accent4 51 5" xfId="5605" xr:uid="{00000000-0005-0000-0000-0000BD150000}"/>
    <cellStyle name="20% - Accent4 51 5 2" xfId="5606" xr:uid="{00000000-0005-0000-0000-0000BE150000}"/>
    <cellStyle name="20% - Accent4 51 6" xfId="5607" xr:uid="{00000000-0005-0000-0000-0000BF150000}"/>
    <cellStyle name="20% - Accent4 51 6 2" xfId="5608" xr:uid="{00000000-0005-0000-0000-0000C0150000}"/>
    <cellStyle name="20% - Accent4 51 7" xfId="5609" xr:uid="{00000000-0005-0000-0000-0000C1150000}"/>
    <cellStyle name="20% - Accent4 51 8" xfId="5610" xr:uid="{00000000-0005-0000-0000-0000C2150000}"/>
    <cellStyle name="20% - Accent4 52" xfId="5611" xr:uid="{00000000-0005-0000-0000-0000C3150000}"/>
    <cellStyle name="20% - Accent4 52 2" xfId="5612" xr:uid="{00000000-0005-0000-0000-0000C4150000}"/>
    <cellStyle name="20% - Accent4 52 2 2" xfId="5613" xr:uid="{00000000-0005-0000-0000-0000C5150000}"/>
    <cellStyle name="20% - Accent4 52 2 2 2" xfId="5614" xr:uid="{00000000-0005-0000-0000-0000C6150000}"/>
    <cellStyle name="20% - Accent4 52 2 3" xfId="5615" xr:uid="{00000000-0005-0000-0000-0000C7150000}"/>
    <cellStyle name="20% - Accent4 52 2 3 2" xfId="5616" xr:uid="{00000000-0005-0000-0000-0000C8150000}"/>
    <cellStyle name="20% - Accent4 52 2 4" xfId="5617" xr:uid="{00000000-0005-0000-0000-0000C9150000}"/>
    <cellStyle name="20% - Accent4 52 2 4 2" xfId="5618" xr:uid="{00000000-0005-0000-0000-0000CA150000}"/>
    <cellStyle name="20% - Accent4 52 2 5" xfId="5619" xr:uid="{00000000-0005-0000-0000-0000CB150000}"/>
    <cellStyle name="20% - Accent4 52 2 5 2" xfId="5620" xr:uid="{00000000-0005-0000-0000-0000CC150000}"/>
    <cellStyle name="20% - Accent4 52 2 6" xfId="5621" xr:uid="{00000000-0005-0000-0000-0000CD150000}"/>
    <cellStyle name="20% - Accent4 52 3" xfId="5622" xr:uid="{00000000-0005-0000-0000-0000CE150000}"/>
    <cellStyle name="20% - Accent4 52 3 2" xfId="5623" xr:uid="{00000000-0005-0000-0000-0000CF150000}"/>
    <cellStyle name="20% - Accent4 52 4" xfId="5624" xr:uid="{00000000-0005-0000-0000-0000D0150000}"/>
    <cellStyle name="20% - Accent4 52 4 2" xfId="5625" xr:uid="{00000000-0005-0000-0000-0000D1150000}"/>
    <cellStyle name="20% - Accent4 52 5" xfId="5626" xr:uid="{00000000-0005-0000-0000-0000D2150000}"/>
    <cellStyle name="20% - Accent4 52 5 2" xfId="5627" xr:uid="{00000000-0005-0000-0000-0000D3150000}"/>
    <cellStyle name="20% - Accent4 52 6" xfId="5628" xr:uid="{00000000-0005-0000-0000-0000D4150000}"/>
    <cellStyle name="20% - Accent4 52 6 2" xfId="5629" xr:uid="{00000000-0005-0000-0000-0000D5150000}"/>
    <cellStyle name="20% - Accent4 52 7" xfId="5630" xr:uid="{00000000-0005-0000-0000-0000D6150000}"/>
    <cellStyle name="20% - Accent4 52 8" xfId="5631" xr:uid="{00000000-0005-0000-0000-0000D7150000}"/>
    <cellStyle name="20% - Accent4 53" xfId="5632" xr:uid="{00000000-0005-0000-0000-0000D8150000}"/>
    <cellStyle name="20% - Accent4 53 2" xfId="5633" xr:uid="{00000000-0005-0000-0000-0000D9150000}"/>
    <cellStyle name="20% - Accent4 53 2 2" xfId="5634" xr:uid="{00000000-0005-0000-0000-0000DA150000}"/>
    <cellStyle name="20% - Accent4 53 2 2 2" xfId="5635" xr:uid="{00000000-0005-0000-0000-0000DB150000}"/>
    <cellStyle name="20% - Accent4 53 2 3" xfId="5636" xr:uid="{00000000-0005-0000-0000-0000DC150000}"/>
    <cellStyle name="20% - Accent4 53 2 3 2" xfId="5637" xr:uid="{00000000-0005-0000-0000-0000DD150000}"/>
    <cellStyle name="20% - Accent4 53 2 4" xfId="5638" xr:uid="{00000000-0005-0000-0000-0000DE150000}"/>
    <cellStyle name="20% - Accent4 53 2 4 2" xfId="5639" xr:uid="{00000000-0005-0000-0000-0000DF150000}"/>
    <cellStyle name="20% - Accent4 53 2 5" xfId="5640" xr:uid="{00000000-0005-0000-0000-0000E0150000}"/>
    <cellStyle name="20% - Accent4 53 2 5 2" xfId="5641" xr:uid="{00000000-0005-0000-0000-0000E1150000}"/>
    <cellStyle name="20% - Accent4 53 2 6" xfId="5642" xr:uid="{00000000-0005-0000-0000-0000E2150000}"/>
    <cellStyle name="20% - Accent4 53 3" xfId="5643" xr:uid="{00000000-0005-0000-0000-0000E3150000}"/>
    <cellStyle name="20% - Accent4 53 3 2" xfId="5644" xr:uid="{00000000-0005-0000-0000-0000E4150000}"/>
    <cellStyle name="20% - Accent4 53 4" xfId="5645" xr:uid="{00000000-0005-0000-0000-0000E5150000}"/>
    <cellStyle name="20% - Accent4 53 4 2" xfId="5646" xr:uid="{00000000-0005-0000-0000-0000E6150000}"/>
    <cellStyle name="20% - Accent4 53 5" xfId="5647" xr:uid="{00000000-0005-0000-0000-0000E7150000}"/>
    <cellStyle name="20% - Accent4 53 5 2" xfId="5648" xr:uid="{00000000-0005-0000-0000-0000E8150000}"/>
    <cellStyle name="20% - Accent4 53 6" xfId="5649" xr:uid="{00000000-0005-0000-0000-0000E9150000}"/>
    <cellStyle name="20% - Accent4 53 6 2" xfId="5650" xr:uid="{00000000-0005-0000-0000-0000EA150000}"/>
    <cellStyle name="20% - Accent4 53 7" xfId="5651" xr:uid="{00000000-0005-0000-0000-0000EB150000}"/>
    <cellStyle name="20% - Accent4 53 8" xfId="5652" xr:uid="{00000000-0005-0000-0000-0000EC150000}"/>
    <cellStyle name="20% - Accent4 54" xfId="5653" xr:uid="{00000000-0005-0000-0000-0000ED150000}"/>
    <cellStyle name="20% - Accent4 54 2" xfId="5654" xr:uid="{00000000-0005-0000-0000-0000EE150000}"/>
    <cellStyle name="20% - Accent4 54 2 2" xfId="5655" xr:uid="{00000000-0005-0000-0000-0000EF150000}"/>
    <cellStyle name="20% - Accent4 54 2 2 2" xfId="5656" xr:uid="{00000000-0005-0000-0000-0000F0150000}"/>
    <cellStyle name="20% - Accent4 54 2 3" xfId="5657" xr:uid="{00000000-0005-0000-0000-0000F1150000}"/>
    <cellStyle name="20% - Accent4 54 2 3 2" xfId="5658" xr:uid="{00000000-0005-0000-0000-0000F2150000}"/>
    <cellStyle name="20% - Accent4 54 2 4" xfId="5659" xr:uid="{00000000-0005-0000-0000-0000F3150000}"/>
    <cellStyle name="20% - Accent4 54 2 4 2" xfId="5660" xr:uid="{00000000-0005-0000-0000-0000F4150000}"/>
    <cellStyle name="20% - Accent4 54 2 5" xfId="5661" xr:uid="{00000000-0005-0000-0000-0000F5150000}"/>
    <cellStyle name="20% - Accent4 54 2 5 2" xfId="5662" xr:uid="{00000000-0005-0000-0000-0000F6150000}"/>
    <cellStyle name="20% - Accent4 54 2 6" xfId="5663" xr:uid="{00000000-0005-0000-0000-0000F7150000}"/>
    <cellStyle name="20% - Accent4 54 3" xfId="5664" xr:uid="{00000000-0005-0000-0000-0000F8150000}"/>
    <cellStyle name="20% - Accent4 54 3 2" xfId="5665" xr:uid="{00000000-0005-0000-0000-0000F9150000}"/>
    <cellStyle name="20% - Accent4 54 4" xfId="5666" xr:uid="{00000000-0005-0000-0000-0000FA150000}"/>
    <cellStyle name="20% - Accent4 54 4 2" xfId="5667" xr:uid="{00000000-0005-0000-0000-0000FB150000}"/>
    <cellStyle name="20% - Accent4 54 5" xfId="5668" xr:uid="{00000000-0005-0000-0000-0000FC150000}"/>
    <cellStyle name="20% - Accent4 54 5 2" xfId="5669" xr:uid="{00000000-0005-0000-0000-0000FD150000}"/>
    <cellStyle name="20% - Accent4 54 6" xfId="5670" xr:uid="{00000000-0005-0000-0000-0000FE150000}"/>
    <cellStyle name="20% - Accent4 54 6 2" xfId="5671" xr:uid="{00000000-0005-0000-0000-0000FF150000}"/>
    <cellStyle name="20% - Accent4 54 7" xfId="5672" xr:uid="{00000000-0005-0000-0000-000000160000}"/>
    <cellStyle name="20% - Accent4 54 8" xfId="5673" xr:uid="{00000000-0005-0000-0000-000001160000}"/>
    <cellStyle name="20% - Accent4 55" xfId="5674" xr:uid="{00000000-0005-0000-0000-000002160000}"/>
    <cellStyle name="20% - Accent4 55 2" xfId="5675" xr:uid="{00000000-0005-0000-0000-000003160000}"/>
    <cellStyle name="20% - Accent4 55 2 2" xfId="5676" xr:uid="{00000000-0005-0000-0000-000004160000}"/>
    <cellStyle name="20% - Accent4 55 2 2 2" xfId="5677" xr:uid="{00000000-0005-0000-0000-000005160000}"/>
    <cellStyle name="20% - Accent4 55 2 3" xfId="5678" xr:uid="{00000000-0005-0000-0000-000006160000}"/>
    <cellStyle name="20% - Accent4 55 2 3 2" xfId="5679" xr:uid="{00000000-0005-0000-0000-000007160000}"/>
    <cellStyle name="20% - Accent4 55 2 4" xfId="5680" xr:uid="{00000000-0005-0000-0000-000008160000}"/>
    <cellStyle name="20% - Accent4 55 2 4 2" xfId="5681" xr:uid="{00000000-0005-0000-0000-000009160000}"/>
    <cellStyle name="20% - Accent4 55 2 5" xfId="5682" xr:uid="{00000000-0005-0000-0000-00000A160000}"/>
    <cellStyle name="20% - Accent4 55 2 5 2" xfId="5683" xr:uid="{00000000-0005-0000-0000-00000B160000}"/>
    <cellStyle name="20% - Accent4 55 2 6" xfId="5684" xr:uid="{00000000-0005-0000-0000-00000C160000}"/>
    <cellStyle name="20% - Accent4 55 3" xfId="5685" xr:uid="{00000000-0005-0000-0000-00000D160000}"/>
    <cellStyle name="20% - Accent4 55 3 2" xfId="5686" xr:uid="{00000000-0005-0000-0000-00000E160000}"/>
    <cellStyle name="20% - Accent4 55 4" xfId="5687" xr:uid="{00000000-0005-0000-0000-00000F160000}"/>
    <cellStyle name="20% - Accent4 55 4 2" xfId="5688" xr:uid="{00000000-0005-0000-0000-000010160000}"/>
    <cellStyle name="20% - Accent4 55 5" xfId="5689" xr:uid="{00000000-0005-0000-0000-000011160000}"/>
    <cellStyle name="20% - Accent4 55 5 2" xfId="5690" xr:uid="{00000000-0005-0000-0000-000012160000}"/>
    <cellStyle name="20% - Accent4 55 6" xfId="5691" xr:uid="{00000000-0005-0000-0000-000013160000}"/>
    <cellStyle name="20% - Accent4 55 6 2" xfId="5692" xr:uid="{00000000-0005-0000-0000-000014160000}"/>
    <cellStyle name="20% - Accent4 55 7" xfId="5693" xr:uid="{00000000-0005-0000-0000-000015160000}"/>
    <cellStyle name="20% - Accent4 55 8" xfId="5694" xr:uid="{00000000-0005-0000-0000-000016160000}"/>
    <cellStyle name="20% - Accent4 56" xfId="5695" xr:uid="{00000000-0005-0000-0000-000017160000}"/>
    <cellStyle name="20% - Accent4 56 2" xfId="5696" xr:uid="{00000000-0005-0000-0000-000018160000}"/>
    <cellStyle name="20% - Accent4 56 2 2" xfId="5697" xr:uid="{00000000-0005-0000-0000-000019160000}"/>
    <cellStyle name="20% - Accent4 56 2 2 2" xfId="5698" xr:uid="{00000000-0005-0000-0000-00001A160000}"/>
    <cellStyle name="20% - Accent4 56 2 3" xfId="5699" xr:uid="{00000000-0005-0000-0000-00001B160000}"/>
    <cellStyle name="20% - Accent4 56 2 3 2" xfId="5700" xr:uid="{00000000-0005-0000-0000-00001C160000}"/>
    <cellStyle name="20% - Accent4 56 2 4" xfId="5701" xr:uid="{00000000-0005-0000-0000-00001D160000}"/>
    <cellStyle name="20% - Accent4 56 2 4 2" xfId="5702" xr:uid="{00000000-0005-0000-0000-00001E160000}"/>
    <cellStyle name="20% - Accent4 56 2 5" xfId="5703" xr:uid="{00000000-0005-0000-0000-00001F160000}"/>
    <cellStyle name="20% - Accent4 56 2 5 2" xfId="5704" xr:uid="{00000000-0005-0000-0000-000020160000}"/>
    <cellStyle name="20% - Accent4 56 2 6" xfId="5705" xr:uid="{00000000-0005-0000-0000-000021160000}"/>
    <cellStyle name="20% - Accent4 56 3" xfId="5706" xr:uid="{00000000-0005-0000-0000-000022160000}"/>
    <cellStyle name="20% - Accent4 56 3 2" xfId="5707" xr:uid="{00000000-0005-0000-0000-000023160000}"/>
    <cellStyle name="20% - Accent4 56 4" xfId="5708" xr:uid="{00000000-0005-0000-0000-000024160000}"/>
    <cellStyle name="20% - Accent4 56 4 2" xfId="5709" xr:uid="{00000000-0005-0000-0000-000025160000}"/>
    <cellStyle name="20% - Accent4 56 5" xfId="5710" xr:uid="{00000000-0005-0000-0000-000026160000}"/>
    <cellStyle name="20% - Accent4 56 5 2" xfId="5711" xr:uid="{00000000-0005-0000-0000-000027160000}"/>
    <cellStyle name="20% - Accent4 56 6" xfId="5712" xr:uid="{00000000-0005-0000-0000-000028160000}"/>
    <cellStyle name="20% - Accent4 56 6 2" xfId="5713" xr:uid="{00000000-0005-0000-0000-000029160000}"/>
    <cellStyle name="20% - Accent4 56 7" xfId="5714" xr:uid="{00000000-0005-0000-0000-00002A160000}"/>
    <cellStyle name="20% - Accent4 56 8" xfId="5715" xr:uid="{00000000-0005-0000-0000-00002B160000}"/>
    <cellStyle name="20% - Accent4 57" xfId="5716" xr:uid="{00000000-0005-0000-0000-00002C160000}"/>
    <cellStyle name="20% - Accent4 57 2" xfId="5717" xr:uid="{00000000-0005-0000-0000-00002D160000}"/>
    <cellStyle name="20% - Accent4 57 2 2" xfId="5718" xr:uid="{00000000-0005-0000-0000-00002E160000}"/>
    <cellStyle name="20% - Accent4 57 2 2 2" xfId="5719" xr:uid="{00000000-0005-0000-0000-00002F160000}"/>
    <cellStyle name="20% - Accent4 57 2 3" xfId="5720" xr:uid="{00000000-0005-0000-0000-000030160000}"/>
    <cellStyle name="20% - Accent4 57 2 3 2" xfId="5721" xr:uid="{00000000-0005-0000-0000-000031160000}"/>
    <cellStyle name="20% - Accent4 57 2 4" xfId="5722" xr:uid="{00000000-0005-0000-0000-000032160000}"/>
    <cellStyle name="20% - Accent4 57 2 4 2" xfId="5723" xr:uid="{00000000-0005-0000-0000-000033160000}"/>
    <cellStyle name="20% - Accent4 57 2 5" xfId="5724" xr:uid="{00000000-0005-0000-0000-000034160000}"/>
    <cellStyle name="20% - Accent4 57 2 5 2" xfId="5725" xr:uid="{00000000-0005-0000-0000-000035160000}"/>
    <cellStyle name="20% - Accent4 57 2 6" xfId="5726" xr:uid="{00000000-0005-0000-0000-000036160000}"/>
    <cellStyle name="20% - Accent4 57 3" xfId="5727" xr:uid="{00000000-0005-0000-0000-000037160000}"/>
    <cellStyle name="20% - Accent4 57 3 2" xfId="5728" xr:uid="{00000000-0005-0000-0000-000038160000}"/>
    <cellStyle name="20% - Accent4 57 4" xfId="5729" xr:uid="{00000000-0005-0000-0000-000039160000}"/>
    <cellStyle name="20% - Accent4 57 4 2" xfId="5730" xr:uid="{00000000-0005-0000-0000-00003A160000}"/>
    <cellStyle name="20% - Accent4 57 5" xfId="5731" xr:uid="{00000000-0005-0000-0000-00003B160000}"/>
    <cellStyle name="20% - Accent4 57 5 2" xfId="5732" xr:uid="{00000000-0005-0000-0000-00003C160000}"/>
    <cellStyle name="20% - Accent4 57 6" xfId="5733" xr:uid="{00000000-0005-0000-0000-00003D160000}"/>
    <cellStyle name="20% - Accent4 57 6 2" xfId="5734" xr:uid="{00000000-0005-0000-0000-00003E160000}"/>
    <cellStyle name="20% - Accent4 57 7" xfId="5735" xr:uid="{00000000-0005-0000-0000-00003F160000}"/>
    <cellStyle name="20% - Accent4 57 8" xfId="5736" xr:uid="{00000000-0005-0000-0000-000040160000}"/>
    <cellStyle name="20% - Accent4 58" xfId="5737" xr:uid="{00000000-0005-0000-0000-000041160000}"/>
    <cellStyle name="20% - Accent4 58 2" xfId="5738" xr:uid="{00000000-0005-0000-0000-000042160000}"/>
    <cellStyle name="20% - Accent4 58 2 2" xfId="5739" xr:uid="{00000000-0005-0000-0000-000043160000}"/>
    <cellStyle name="20% - Accent4 58 2 2 2" xfId="5740" xr:uid="{00000000-0005-0000-0000-000044160000}"/>
    <cellStyle name="20% - Accent4 58 2 3" xfId="5741" xr:uid="{00000000-0005-0000-0000-000045160000}"/>
    <cellStyle name="20% - Accent4 58 2 3 2" xfId="5742" xr:uid="{00000000-0005-0000-0000-000046160000}"/>
    <cellStyle name="20% - Accent4 58 2 4" xfId="5743" xr:uid="{00000000-0005-0000-0000-000047160000}"/>
    <cellStyle name="20% - Accent4 58 2 4 2" xfId="5744" xr:uid="{00000000-0005-0000-0000-000048160000}"/>
    <cellStyle name="20% - Accent4 58 2 5" xfId="5745" xr:uid="{00000000-0005-0000-0000-000049160000}"/>
    <cellStyle name="20% - Accent4 58 2 5 2" xfId="5746" xr:uid="{00000000-0005-0000-0000-00004A160000}"/>
    <cellStyle name="20% - Accent4 58 2 6" xfId="5747" xr:uid="{00000000-0005-0000-0000-00004B160000}"/>
    <cellStyle name="20% - Accent4 58 3" xfId="5748" xr:uid="{00000000-0005-0000-0000-00004C160000}"/>
    <cellStyle name="20% - Accent4 58 3 2" xfId="5749" xr:uid="{00000000-0005-0000-0000-00004D160000}"/>
    <cellStyle name="20% - Accent4 58 4" xfId="5750" xr:uid="{00000000-0005-0000-0000-00004E160000}"/>
    <cellStyle name="20% - Accent4 58 4 2" xfId="5751" xr:uid="{00000000-0005-0000-0000-00004F160000}"/>
    <cellStyle name="20% - Accent4 58 5" xfId="5752" xr:uid="{00000000-0005-0000-0000-000050160000}"/>
    <cellStyle name="20% - Accent4 58 5 2" xfId="5753" xr:uid="{00000000-0005-0000-0000-000051160000}"/>
    <cellStyle name="20% - Accent4 58 6" xfId="5754" xr:uid="{00000000-0005-0000-0000-000052160000}"/>
    <cellStyle name="20% - Accent4 58 6 2" xfId="5755" xr:uid="{00000000-0005-0000-0000-000053160000}"/>
    <cellStyle name="20% - Accent4 58 7" xfId="5756" xr:uid="{00000000-0005-0000-0000-000054160000}"/>
    <cellStyle name="20% - Accent4 58 8" xfId="5757" xr:uid="{00000000-0005-0000-0000-000055160000}"/>
    <cellStyle name="20% - Accent4 59" xfId="5758" xr:uid="{00000000-0005-0000-0000-000056160000}"/>
    <cellStyle name="20% - Accent4 59 2" xfId="5759" xr:uid="{00000000-0005-0000-0000-000057160000}"/>
    <cellStyle name="20% - Accent4 59 2 2" xfId="5760" xr:uid="{00000000-0005-0000-0000-000058160000}"/>
    <cellStyle name="20% - Accent4 59 2 2 2" xfId="5761" xr:uid="{00000000-0005-0000-0000-000059160000}"/>
    <cellStyle name="20% - Accent4 59 2 3" xfId="5762" xr:uid="{00000000-0005-0000-0000-00005A160000}"/>
    <cellStyle name="20% - Accent4 59 2 3 2" xfId="5763" xr:uid="{00000000-0005-0000-0000-00005B160000}"/>
    <cellStyle name="20% - Accent4 59 2 4" xfId="5764" xr:uid="{00000000-0005-0000-0000-00005C160000}"/>
    <cellStyle name="20% - Accent4 59 2 4 2" xfId="5765" xr:uid="{00000000-0005-0000-0000-00005D160000}"/>
    <cellStyle name="20% - Accent4 59 2 5" xfId="5766" xr:uid="{00000000-0005-0000-0000-00005E160000}"/>
    <cellStyle name="20% - Accent4 59 2 5 2" xfId="5767" xr:uid="{00000000-0005-0000-0000-00005F160000}"/>
    <cellStyle name="20% - Accent4 59 2 6" xfId="5768" xr:uid="{00000000-0005-0000-0000-000060160000}"/>
    <cellStyle name="20% - Accent4 59 3" xfId="5769" xr:uid="{00000000-0005-0000-0000-000061160000}"/>
    <cellStyle name="20% - Accent4 59 3 2" xfId="5770" xr:uid="{00000000-0005-0000-0000-000062160000}"/>
    <cellStyle name="20% - Accent4 59 4" xfId="5771" xr:uid="{00000000-0005-0000-0000-000063160000}"/>
    <cellStyle name="20% - Accent4 59 4 2" xfId="5772" xr:uid="{00000000-0005-0000-0000-000064160000}"/>
    <cellStyle name="20% - Accent4 59 5" xfId="5773" xr:uid="{00000000-0005-0000-0000-000065160000}"/>
    <cellStyle name="20% - Accent4 59 5 2" xfId="5774" xr:uid="{00000000-0005-0000-0000-000066160000}"/>
    <cellStyle name="20% - Accent4 59 6" xfId="5775" xr:uid="{00000000-0005-0000-0000-000067160000}"/>
    <cellStyle name="20% - Accent4 59 6 2" xfId="5776" xr:uid="{00000000-0005-0000-0000-000068160000}"/>
    <cellStyle name="20% - Accent4 59 7" xfId="5777" xr:uid="{00000000-0005-0000-0000-000069160000}"/>
    <cellStyle name="20% - Accent4 59 8" xfId="5778" xr:uid="{00000000-0005-0000-0000-00006A160000}"/>
    <cellStyle name="20% - Accent4 6" xfId="5779" xr:uid="{00000000-0005-0000-0000-00006B160000}"/>
    <cellStyle name="20% - Accent4 6 10" xfId="5780" xr:uid="{00000000-0005-0000-0000-00006C160000}"/>
    <cellStyle name="20% - Accent4 6 11" xfId="5781" xr:uid="{00000000-0005-0000-0000-00006D160000}"/>
    <cellStyle name="20% - Accent4 6 2" xfId="5782" xr:uid="{00000000-0005-0000-0000-00006E160000}"/>
    <cellStyle name="20% - Accent4 6 2 2" xfId="5783" xr:uid="{00000000-0005-0000-0000-00006F160000}"/>
    <cellStyle name="20% - Accent4 6 2 2 2" xfId="5784" xr:uid="{00000000-0005-0000-0000-000070160000}"/>
    <cellStyle name="20% - Accent4 6 2 3" xfId="5785" xr:uid="{00000000-0005-0000-0000-000071160000}"/>
    <cellStyle name="20% - Accent4 6 2 3 2" xfId="5786" xr:uid="{00000000-0005-0000-0000-000072160000}"/>
    <cellStyle name="20% - Accent4 6 2 4" xfId="5787" xr:uid="{00000000-0005-0000-0000-000073160000}"/>
    <cellStyle name="20% - Accent4 6 2 4 2" xfId="5788" xr:uid="{00000000-0005-0000-0000-000074160000}"/>
    <cellStyle name="20% - Accent4 6 2 5" xfId="5789" xr:uid="{00000000-0005-0000-0000-000075160000}"/>
    <cellStyle name="20% - Accent4 6 2 5 2" xfId="5790" xr:uid="{00000000-0005-0000-0000-000076160000}"/>
    <cellStyle name="20% - Accent4 6 2 6" xfId="5791" xr:uid="{00000000-0005-0000-0000-000077160000}"/>
    <cellStyle name="20% - Accent4 6 2 7" xfId="5792" xr:uid="{00000000-0005-0000-0000-000078160000}"/>
    <cellStyle name="20% - Accent4 6 2 8" xfId="5793" xr:uid="{00000000-0005-0000-0000-000079160000}"/>
    <cellStyle name="20% - Accent4 6 2 9" xfId="5794" xr:uid="{00000000-0005-0000-0000-00007A160000}"/>
    <cellStyle name="20% - Accent4 6 3" xfId="5795" xr:uid="{00000000-0005-0000-0000-00007B160000}"/>
    <cellStyle name="20% - Accent4 6 3 2" xfId="5796" xr:uid="{00000000-0005-0000-0000-00007C160000}"/>
    <cellStyle name="20% - Accent4 6 4" xfId="5797" xr:uid="{00000000-0005-0000-0000-00007D160000}"/>
    <cellStyle name="20% - Accent4 6 4 2" xfId="5798" xr:uid="{00000000-0005-0000-0000-00007E160000}"/>
    <cellStyle name="20% - Accent4 6 5" xfId="5799" xr:uid="{00000000-0005-0000-0000-00007F160000}"/>
    <cellStyle name="20% - Accent4 6 5 2" xfId="5800" xr:uid="{00000000-0005-0000-0000-000080160000}"/>
    <cellStyle name="20% - Accent4 6 6" xfId="5801" xr:uid="{00000000-0005-0000-0000-000081160000}"/>
    <cellStyle name="20% - Accent4 6 6 2" xfId="5802" xr:uid="{00000000-0005-0000-0000-000082160000}"/>
    <cellStyle name="20% - Accent4 6 7" xfId="5803" xr:uid="{00000000-0005-0000-0000-000083160000}"/>
    <cellStyle name="20% - Accent4 6 8" xfId="5804" xr:uid="{00000000-0005-0000-0000-000084160000}"/>
    <cellStyle name="20% - Accent4 6 9" xfId="5805" xr:uid="{00000000-0005-0000-0000-000085160000}"/>
    <cellStyle name="20% - Accent4 60" xfId="5806" xr:uid="{00000000-0005-0000-0000-000086160000}"/>
    <cellStyle name="20% - Accent4 60 2" xfId="5807" xr:uid="{00000000-0005-0000-0000-000087160000}"/>
    <cellStyle name="20% - Accent4 60 2 2" xfId="5808" xr:uid="{00000000-0005-0000-0000-000088160000}"/>
    <cellStyle name="20% - Accent4 60 2 2 2" xfId="5809" xr:uid="{00000000-0005-0000-0000-000089160000}"/>
    <cellStyle name="20% - Accent4 60 2 3" xfId="5810" xr:uid="{00000000-0005-0000-0000-00008A160000}"/>
    <cellStyle name="20% - Accent4 60 2 3 2" xfId="5811" xr:uid="{00000000-0005-0000-0000-00008B160000}"/>
    <cellStyle name="20% - Accent4 60 2 4" xfId="5812" xr:uid="{00000000-0005-0000-0000-00008C160000}"/>
    <cellStyle name="20% - Accent4 60 2 4 2" xfId="5813" xr:uid="{00000000-0005-0000-0000-00008D160000}"/>
    <cellStyle name="20% - Accent4 60 2 5" xfId="5814" xr:uid="{00000000-0005-0000-0000-00008E160000}"/>
    <cellStyle name="20% - Accent4 60 2 5 2" xfId="5815" xr:uid="{00000000-0005-0000-0000-00008F160000}"/>
    <cellStyle name="20% - Accent4 60 2 6" xfId="5816" xr:uid="{00000000-0005-0000-0000-000090160000}"/>
    <cellStyle name="20% - Accent4 60 3" xfId="5817" xr:uid="{00000000-0005-0000-0000-000091160000}"/>
    <cellStyle name="20% - Accent4 60 3 2" xfId="5818" xr:uid="{00000000-0005-0000-0000-000092160000}"/>
    <cellStyle name="20% - Accent4 60 4" xfId="5819" xr:uid="{00000000-0005-0000-0000-000093160000}"/>
    <cellStyle name="20% - Accent4 60 4 2" xfId="5820" xr:uid="{00000000-0005-0000-0000-000094160000}"/>
    <cellStyle name="20% - Accent4 60 5" xfId="5821" xr:uid="{00000000-0005-0000-0000-000095160000}"/>
    <cellStyle name="20% - Accent4 60 5 2" xfId="5822" xr:uid="{00000000-0005-0000-0000-000096160000}"/>
    <cellStyle name="20% - Accent4 60 6" xfId="5823" xr:uid="{00000000-0005-0000-0000-000097160000}"/>
    <cellStyle name="20% - Accent4 60 6 2" xfId="5824" xr:uid="{00000000-0005-0000-0000-000098160000}"/>
    <cellStyle name="20% - Accent4 60 7" xfId="5825" xr:uid="{00000000-0005-0000-0000-000099160000}"/>
    <cellStyle name="20% - Accent4 60 8" xfId="5826" xr:uid="{00000000-0005-0000-0000-00009A160000}"/>
    <cellStyle name="20% - Accent4 61" xfId="5827" xr:uid="{00000000-0005-0000-0000-00009B160000}"/>
    <cellStyle name="20% - Accent4 61 2" xfId="5828" xr:uid="{00000000-0005-0000-0000-00009C160000}"/>
    <cellStyle name="20% - Accent4 61 2 2" xfId="5829" xr:uid="{00000000-0005-0000-0000-00009D160000}"/>
    <cellStyle name="20% - Accent4 61 2 2 2" xfId="5830" xr:uid="{00000000-0005-0000-0000-00009E160000}"/>
    <cellStyle name="20% - Accent4 61 2 3" xfId="5831" xr:uid="{00000000-0005-0000-0000-00009F160000}"/>
    <cellStyle name="20% - Accent4 61 2 3 2" xfId="5832" xr:uid="{00000000-0005-0000-0000-0000A0160000}"/>
    <cellStyle name="20% - Accent4 61 2 4" xfId="5833" xr:uid="{00000000-0005-0000-0000-0000A1160000}"/>
    <cellStyle name="20% - Accent4 61 2 4 2" xfId="5834" xr:uid="{00000000-0005-0000-0000-0000A2160000}"/>
    <cellStyle name="20% - Accent4 61 2 5" xfId="5835" xr:uid="{00000000-0005-0000-0000-0000A3160000}"/>
    <cellStyle name="20% - Accent4 61 2 5 2" xfId="5836" xr:uid="{00000000-0005-0000-0000-0000A4160000}"/>
    <cellStyle name="20% - Accent4 61 2 6" xfId="5837" xr:uid="{00000000-0005-0000-0000-0000A5160000}"/>
    <cellStyle name="20% - Accent4 61 3" xfId="5838" xr:uid="{00000000-0005-0000-0000-0000A6160000}"/>
    <cellStyle name="20% - Accent4 61 3 2" xfId="5839" xr:uid="{00000000-0005-0000-0000-0000A7160000}"/>
    <cellStyle name="20% - Accent4 61 4" xfId="5840" xr:uid="{00000000-0005-0000-0000-0000A8160000}"/>
    <cellStyle name="20% - Accent4 61 4 2" xfId="5841" xr:uid="{00000000-0005-0000-0000-0000A9160000}"/>
    <cellStyle name="20% - Accent4 61 5" xfId="5842" xr:uid="{00000000-0005-0000-0000-0000AA160000}"/>
    <cellStyle name="20% - Accent4 61 5 2" xfId="5843" xr:uid="{00000000-0005-0000-0000-0000AB160000}"/>
    <cellStyle name="20% - Accent4 61 6" xfId="5844" xr:uid="{00000000-0005-0000-0000-0000AC160000}"/>
    <cellStyle name="20% - Accent4 61 6 2" xfId="5845" xr:uid="{00000000-0005-0000-0000-0000AD160000}"/>
    <cellStyle name="20% - Accent4 61 7" xfId="5846" xr:uid="{00000000-0005-0000-0000-0000AE160000}"/>
    <cellStyle name="20% - Accent4 61 8" xfId="5847" xr:uid="{00000000-0005-0000-0000-0000AF160000}"/>
    <cellStyle name="20% - Accent4 62" xfId="5848" xr:uid="{00000000-0005-0000-0000-0000B0160000}"/>
    <cellStyle name="20% - Accent4 62 2" xfId="5849" xr:uid="{00000000-0005-0000-0000-0000B1160000}"/>
    <cellStyle name="20% - Accent4 62 2 2" xfId="5850" xr:uid="{00000000-0005-0000-0000-0000B2160000}"/>
    <cellStyle name="20% - Accent4 62 2 2 2" xfId="5851" xr:uid="{00000000-0005-0000-0000-0000B3160000}"/>
    <cellStyle name="20% - Accent4 62 2 3" xfId="5852" xr:uid="{00000000-0005-0000-0000-0000B4160000}"/>
    <cellStyle name="20% - Accent4 62 2 3 2" xfId="5853" xr:uid="{00000000-0005-0000-0000-0000B5160000}"/>
    <cellStyle name="20% - Accent4 62 2 4" xfId="5854" xr:uid="{00000000-0005-0000-0000-0000B6160000}"/>
    <cellStyle name="20% - Accent4 62 2 4 2" xfId="5855" xr:uid="{00000000-0005-0000-0000-0000B7160000}"/>
    <cellStyle name="20% - Accent4 62 2 5" xfId="5856" xr:uid="{00000000-0005-0000-0000-0000B8160000}"/>
    <cellStyle name="20% - Accent4 62 2 5 2" xfId="5857" xr:uid="{00000000-0005-0000-0000-0000B9160000}"/>
    <cellStyle name="20% - Accent4 62 2 6" xfId="5858" xr:uid="{00000000-0005-0000-0000-0000BA160000}"/>
    <cellStyle name="20% - Accent4 62 3" xfId="5859" xr:uid="{00000000-0005-0000-0000-0000BB160000}"/>
    <cellStyle name="20% - Accent4 62 3 2" xfId="5860" xr:uid="{00000000-0005-0000-0000-0000BC160000}"/>
    <cellStyle name="20% - Accent4 62 4" xfId="5861" xr:uid="{00000000-0005-0000-0000-0000BD160000}"/>
    <cellStyle name="20% - Accent4 62 4 2" xfId="5862" xr:uid="{00000000-0005-0000-0000-0000BE160000}"/>
    <cellStyle name="20% - Accent4 62 5" xfId="5863" xr:uid="{00000000-0005-0000-0000-0000BF160000}"/>
    <cellStyle name="20% - Accent4 62 5 2" xfId="5864" xr:uid="{00000000-0005-0000-0000-0000C0160000}"/>
    <cellStyle name="20% - Accent4 62 6" xfId="5865" xr:uid="{00000000-0005-0000-0000-0000C1160000}"/>
    <cellStyle name="20% - Accent4 62 6 2" xfId="5866" xr:uid="{00000000-0005-0000-0000-0000C2160000}"/>
    <cellStyle name="20% - Accent4 62 7" xfId="5867" xr:uid="{00000000-0005-0000-0000-0000C3160000}"/>
    <cellStyle name="20% - Accent4 62 8" xfId="5868" xr:uid="{00000000-0005-0000-0000-0000C4160000}"/>
    <cellStyle name="20% - Accent4 63" xfId="5869" xr:uid="{00000000-0005-0000-0000-0000C5160000}"/>
    <cellStyle name="20% - Accent4 63 2" xfId="5870" xr:uid="{00000000-0005-0000-0000-0000C6160000}"/>
    <cellStyle name="20% - Accent4 63 2 2" xfId="5871" xr:uid="{00000000-0005-0000-0000-0000C7160000}"/>
    <cellStyle name="20% - Accent4 63 2 2 2" xfId="5872" xr:uid="{00000000-0005-0000-0000-0000C8160000}"/>
    <cellStyle name="20% - Accent4 63 2 3" xfId="5873" xr:uid="{00000000-0005-0000-0000-0000C9160000}"/>
    <cellStyle name="20% - Accent4 63 2 3 2" xfId="5874" xr:uid="{00000000-0005-0000-0000-0000CA160000}"/>
    <cellStyle name="20% - Accent4 63 2 4" xfId="5875" xr:uid="{00000000-0005-0000-0000-0000CB160000}"/>
    <cellStyle name="20% - Accent4 63 2 4 2" xfId="5876" xr:uid="{00000000-0005-0000-0000-0000CC160000}"/>
    <cellStyle name="20% - Accent4 63 2 5" xfId="5877" xr:uid="{00000000-0005-0000-0000-0000CD160000}"/>
    <cellStyle name="20% - Accent4 63 2 5 2" xfId="5878" xr:uid="{00000000-0005-0000-0000-0000CE160000}"/>
    <cellStyle name="20% - Accent4 63 2 6" xfId="5879" xr:uid="{00000000-0005-0000-0000-0000CF160000}"/>
    <cellStyle name="20% - Accent4 63 3" xfId="5880" xr:uid="{00000000-0005-0000-0000-0000D0160000}"/>
    <cellStyle name="20% - Accent4 63 3 2" xfId="5881" xr:uid="{00000000-0005-0000-0000-0000D1160000}"/>
    <cellStyle name="20% - Accent4 63 4" xfId="5882" xr:uid="{00000000-0005-0000-0000-0000D2160000}"/>
    <cellStyle name="20% - Accent4 63 4 2" xfId="5883" xr:uid="{00000000-0005-0000-0000-0000D3160000}"/>
    <cellStyle name="20% - Accent4 63 5" xfId="5884" xr:uid="{00000000-0005-0000-0000-0000D4160000}"/>
    <cellStyle name="20% - Accent4 63 5 2" xfId="5885" xr:uid="{00000000-0005-0000-0000-0000D5160000}"/>
    <cellStyle name="20% - Accent4 63 6" xfId="5886" xr:uid="{00000000-0005-0000-0000-0000D6160000}"/>
    <cellStyle name="20% - Accent4 63 6 2" xfId="5887" xr:uid="{00000000-0005-0000-0000-0000D7160000}"/>
    <cellStyle name="20% - Accent4 63 7" xfId="5888" xr:uid="{00000000-0005-0000-0000-0000D8160000}"/>
    <cellStyle name="20% - Accent4 63 8" xfId="5889" xr:uid="{00000000-0005-0000-0000-0000D9160000}"/>
    <cellStyle name="20% - Accent4 64" xfId="5890" xr:uid="{00000000-0005-0000-0000-0000DA160000}"/>
    <cellStyle name="20% - Accent4 64 2" xfId="5891" xr:uid="{00000000-0005-0000-0000-0000DB160000}"/>
    <cellStyle name="20% - Accent4 64 2 2" xfId="5892" xr:uid="{00000000-0005-0000-0000-0000DC160000}"/>
    <cellStyle name="20% - Accent4 64 2 2 2" xfId="5893" xr:uid="{00000000-0005-0000-0000-0000DD160000}"/>
    <cellStyle name="20% - Accent4 64 2 3" xfId="5894" xr:uid="{00000000-0005-0000-0000-0000DE160000}"/>
    <cellStyle name="20% - Accent4 64 2 3 2" xfId="5895" xr:uid="{00000000-0005-0000-0000-0000DF160000}"/>
    <cellStyle name="20% - Accent4 64 2 4" xfId="5896" xr:uid="{00000000-0005-0000-0000-0000E0160000}"/>
    <cellStyle name="20% - Accent4 64 2 4 2" xfId="5897" xr:uid="{00000000-0005-0000-0000-0000E1160000}"/>
    <cellStyle name="20% - Accent4 64 2 5" xfId="5898" xr:uid="{00000000-0005-0000-0000-0000E2160000}"/>
    <cellStyle name="20% - Accent4 64 2 5 2" xfId="5899" xr:uid="{00000000-0005-0000-0000-0000E3160000}"/>
    <cellStyle name="20% - Accent4 64 2 6" xfId="5900" xr:uid="{00000000-0005-0000-0000-0000E4160000}"/>
    <cellStyle name="20% - Accent4 64 3" xfId="5901" xr:uid="{00000000-0005-0000-0000-0000E5160000}"/>
    <cellStyle name="20% - Accent4 64 3 2" xfId="5902" xr:uid="{00000000-0005-0000-0000-0000E6160000}"/>
    <cellStyle name="20% - Accent4 64 4" xfId="5903" xr:uid="{00000000-0005-0000-0000-0000E7160000}"/>
    <cellStyle name="20% - Accent4 64 4 2" xfId="5904" xr:uid="{00000000-0005-0000-0000-0000E8160000}"/>
    <cellStyle name="20% - Accent4 64 5" xfId="5905" xr:uid="{00000000-0005-0000-0000-0000E9160000}"/>
    <cellStyle name="20% - Accent4 64 5 2" xfId="5906" xr:uid="{00000000-0005-0000-0000-0000EA160000}"/>
    <cellStyle name="20% - Accent4 64 6" xfId="5907" xr:uid="{00000000-0005-0000-0000-0000EB160000}"/>
    <cellStyle name="20% - Accent4 64 6 2" xfId="5908" xr:uid="{00000000-0005-0000-0000-0000EC160000}"/>
    <cellStyle name="20% - Accent4 64 7" xfId="5909" xr:uid="{00000000-0005-0000-0000-0000ED160000}"/>
    <cellStyle name="20% - Accent4 64 8" xfId="5910" xr:uid="{00000000-0005-0000-0000-0000EE160000}"/>
    <cellStyle name="20% - Accent4 65" xfId="5911" xr:uid="{00000000-0005-0000-0000-0000EF160000}"/>
    <cellStyle name="20% - Accent4 65 2" xfId="5912" xr:uid="{00000000-0005-0000-0000-0000F0160000}"/>
    <cellStyle name="20% - Accent4 65 2 2" xfId="5913" xr:uid="{00000000-0005-0000-0000-0000F1160000}"/>
    <cellStyle name="20% - Accent4 65 2 2 2" xfId="5914" xr:uid="{00000000-0005-0000-0000-0000F2160000}"/>
    <cellStyle name="20% - Accent4 65 2 3" xfId="5915" xr:uid="{00000000-0005-0000-0000-0000F3160000}"/>
    <cellStyle name="20% - Accent4 65 2 3 2" xfId="5916" xr:uid="{00000000-0005-0000-0000-0000F4160000}"/>
    <cellStyle name="20% - Accent4 65 2 4" xfId="5917" xr:uid="{00000000-0005-0000-0000-0000F5160000}"/>
    <cellStyle name="20% - Accent4 65 2 4 2" xfId="5918" xr:uid="{00000000-0005-0000-0000-0000F6160000}"/>
    <cellStyle name="20% - Accent4 65 2 5" xfId="5919" xr:uid="{00000000-0005-0000-0000-0000F7160000}"/>
    <cellStyle name="20% - Accent4 65 2 5 2" xfId="5920" xr:uid="{00000000-0005-0000-0000-0000F8160000}"/>
    <cellStyle name="20% - Accent4 65 2 6" xfId="5921" xr:uid="{00000000-0005-0000-0000-0000F9160000}"/>
    <cellStyle name="20% - Accent4 65 3" xfId="5922" xr:uid="{00000000-0005-0000-0000-0000FA160000}"/>
    <cellStyle name="20% - Accent4 65 3 2" xfId="5923" xr:uid="{00000000-0005-0000-0000-0000FB160000}"/>
    <cellStyle name="20% - Accent4 65 4" xfId="5924" xr:uid="{00000000-0005-0000-0000-0000FC160000}"/>
    <cellStyle name="20% - Accent4 65 4 2" xfId="5925" xr:uid="{00000000-0005-0000-0000-0000FD160000}"/>
    <cellStyle name="20% - Accent4 65 5" xfId="5926" xr:uid="{00000000-0005-0000-0000-0000FE160000}"/>
    <cellStyle name="20% - Accent4 65 5 2" xfId="5927" xr:uid="{00000000-0005-0000-0000-0000FF160000}"/>
    <cellStyle name="20% - Accent4 65 6" xfId="5928" xr:uid="{00000000-0005-0000-0000-000000170000}"/>
    <cellStyle name="20% - Accent4 65 6 2" xfId="5929" xr:uid="{00000000-0005-0000-0000-000001170000}"/>
    <cellStyle name="20% - Accent4 65 7" xfId="5930" xr:uid="{00000000-0005-0000-0000-000002170000}"/>
    <cellStyle name="20% - Accent4 65 8" xfId="5931" xr:uid="{00000000-0005-0000-0000-000003170000}"/>
    <cellStyle name="20% - Accent4 66" xfId="5932" xr:uid="{00000000-0005-0000-0000-000004170000}"/>
    <cellStyle name="20% - Accent4 66 2" xfId="5933" xr:uid="{00000000-0005-0000-0000-000005170000}"/>
    <cellStyle name="20% - Accent4 66 2 2" xfId="5934" xr:uid="{00000000-0005-0000-0000-000006170000}"/>
    <cellStyle name="20% - Accent4 66 2 2 2" xfId="5935" xr:uid="{00000000-0005-0000-0000-000007170000}"/>
    <cellStyle name="20% - Accent4 66 2 3" xfId="5936" xr:uid="{00000000-0005-0000-0000-000008170000}"/>
    <cellStyle name="20% - Accent4 66 2 3 2" xfId="5937" xr:uid="{00000000-0005-0000-0000-000009170000}"/>
    <cellStyle name="20% - Accent4 66 2 4" xfId="5938" xr:uid="{00000000-0005-0000-0000-00000A170000}"/>
    <cellStyle name="20% - Accent4 66 2 4 2" xfId="5939" xr:uid="{00000000-0005-0000-0000-00000B170000}"/>
    <cellStyle name="20% - Accent4 66 2 5" xfId="5940" xr:uid="{00000000-0005-0000-0000-00000C170000}"/>
    <cellStyle name="20% - Accent4 66 2 5 2" xfId="5941" xr:uid="{00000000-0005-0000-0000-00000D170000}"/>
    <cellStyle name="20% - Accent4 66 2 6" xfId="5942" xr:uid="{00000000-0005-0000-0000-00000E170000}"/>
    <cellStyle name="20% - Accent4 66 3" xfId="5943" xr:uid="{00000000-0005-0000-0000-00000F170000}"/>
    <cellStyle name="20% - Accent4 66 3 2" xfId="5944" xr:uid="{00000000-0005-0000-0000-000010170000}"/>
    <cellStyle name="20% - Accent4 66 4" xfId="5945" xr:uid="{00000000-0005-0000-0000-000011170000}"/>
    <cellStyle name="20% - Accent4 66 4 2" xfId="5946" xr:uid="{00000000-0005-0000-0000-000012170000}"/>
    <cellStyle name="20% - Accent4 66 5" xfId="5947" xr:uid="{00000000-0005-0000-0000-000013170000}"/>
    <cellStyle name="20% - Accent4 66 5 2" xfId="5948" xr:uid="{00000000-0005-0000-0000-000014170000}"/>
    <cellStyle name="20% - Accent4 66 6" xfId="5949" xr:uid="{00000000-0005-0000-0000-000015170000}"/>
    <cellStyle name="20% - Accent4 66 6 2" xfId="5950" xr:uid="{00000000-0005-0000-0000-000016170000}"/>
    <cellStyle name="20% - Accent4 66 7" xfId="5951" xr:uid="{00000000-0005-0000-0000-000017170000}"/>
    <cellStyle name="20% - Accent4 66 8" xfId="5952" xr:uid="{00000000-0005-0000-0000-000018170000}"/>
    <cellStyle name="20% - Accent4 67" xfId="5953" xr:uid="{00000000-0005-0000-0000-000019170000}"/>
    <cellStyle name="20% - Accent4 67 2" xfId="5954" xr:uid="{00000000-0005-0000-0000-00001A170000}"/>
    <cellStyle name="20% - Accent4 67 2 2" xfId="5955" xr:uid="{00000000-0005-0000-0000-00001B170000}"/>
    <cellStyle name="20% - Accent4 67 2 2 2" xfId="5956" xr:uid="{00000000-0005-0000-0000-00001C170000}"/>
    <cellStyle name="20% - Accent4 67 2 3" xfId="5957" xr:uid="{00000000-0005-0000-0000-00001D170000}"/>
    <cellStyle name="20% - Accent4 67 2 3 2" xfId="5958" xr:uid="{00000000-0005-0000-0000-00001E170000}"/>
    <cellStyle name="20% - Accent4 67 2 4" xfId="5959" xr:uid="{00000000-0005-0000-0000-00001F170000}"/>
    <cellStyle name="20% - Accent4 67 2 4 2" xfId="5960" xr:uid="{00000000-0005-0000-0000-000020170000}"/>
    <cellStyle name="20% - Accent4 67 2 5" xfId="5961" xr:uid="{00000000-0005-0000-0000-000021170000}"/>
    <cellStyle name="20% - Accent4 67 2 5 2" xfId="5962" xr:uid="{00000000-0005-0000-0000-000022170000}"/>
    <cellStyle name="20% - Accent4 67 2 6" xfId="5963" xr:uid="{00000000-0005-0000-0000-000023170000}"/>
    <cellStyle name="20% - Accent4 67 3" xfId="5964" xr:uid="{00000000-0005-0000-0000-000024170000}"/>
    <cellStyle name="20% - Accent4 67 3 2" xfId="5965" xr:uid="{00000000-0005-0000-0000-000025170000}"/>
    <cellStyle name="20% - Accent4 67 4" xfId="5966" xr:uid="{00000000-0005-0000-0000-000026170000}"/>
    <cellStyle name="20% - Accent4 67 4 2" xfId="5967" xr:uid="{00000000-0005-0000-0000-000027170000}"/>
    <cellStyle name="20% - Accent4 67 5" xfId="5968" xr:uid="{00000000-0005-0000-0000-000028170000}"/>
    <cellStyle name="20% - Accent4 67 5 2" xfId="5969" xr:uid="{00000000-0005-0000-0000-000029170000}"/>
    <cellStyle name="20% - Accent4 67 6" xfId="5970" xr:uid="{00000000-0005-0000-0000-00002A170000}"/>
    <cellStyle name="20% - Accent4 67 6 2" xfId="5971" xr:uid="{00000000-0005-0000-0000-00002B170000}"/>
    <cellStyle name="20% - Accent4 67 7" xfId="5972" xr:uid="{00000000-0005-0000-0000-00002C170000}"/>
    <cellStyle name="20% - Accent4 67 8" xfId="5973" xr:uid="{00000000-0005-0000-0000-00002D170000}"/>
    <cellStyle name="20% - Accent4 68" xfId="5974" xr:uid="{00000000-0005-0000-0000-00002E170000}"/>
    <cellStyle name="20% - Accent4 68 2" xfId="5975" xr:uid="{00000000-0005-0000-0000-00002F170000}"/>
    <cellStyle name="20% - Accent4 68 2 2" xfId="5976" xr:uid="{00000000-0005-0000-0000-000030170000}"/>
    <cellStyle name="20% - Accent4 68 2 2 2" xfId="5977" xr:uid="{00000000-0005-0000-0000-000031170000}"/>
    <cellStyle name="20% - Accent4 68 2 3" xfId="5978" xr:uid="{00000000-0005-0000-0000-000032170000}"/>
    <cellStyle name="20% - Accent4 68 2 3 2" xfId="5979" xr:uid="{00000000-0005-0000-0000-000033170000}"/>
    <cellStyle name="20% - Accent4 68 2 4" xfId="5980" xr:uid="{00000000-0005-0000-0000-000034170000}"/>
    <cellStyle name="20% - Accent4 68 2 4 2" xfId="5981" xr:uid="{00000000-0005-0000-0000-000035170000}"/>
    <cellStyle name="20% - Accent4 68 2 5" xfId="5982" xr:uid="{00000000-0005-0000-0000-000036170000}"/>
    <cellStyle name="20% - Accent4 68 2 5 2" xfId="5983" xr:uid="{00000000-0005-0000-0000-000037170000}"/>
    <cellStyle name="20% - Accent4 68 2 6" xfId="5984" xr:uid="{00000000-0005-0000-0000-000038170000}"/>
    <cellStyle name="20% - Accent4 68 3" xfId="5985" xr:uid="{00000000-0005-0000-0000-000039170000}"/>
    <cellStyle name="20% - Accent4 68 3 2" xfId="5986" xr:uid="{00000000-0005-0000-0000-00003A170000}"/>
    <cellStyle name="20% - Accent4 68 4" xfId="5987" xr:uid="{00000000-0005-0000-0000-00003B170000}"/>
    <cellStyle name="20% - Accent4 68 4 2" xfId="5988" xr:uid="{00000000-0005-0000-0000-00003C170000}"/>
    <cellStyle name="20% - Accent4 68 5" xfId="5989" xr:uid="{00000000-0005-0000-0000-00003D170000}"/>
    <cellStyle name="20% - Accent4 68 5 2" xfId="5990" xr:uid="{00000000-0005-0000-0000-00003E170000}"/>
    <cellStyle name="20% - Accent4 68 6" xfId="5991" xr:uid="{00000000-0005-0000-0000-00003F170000}"/>
    <cellStyle name="20% - Accent4 68 6 2" xfId="5992" xr:uid="{00000000-0005-0000-0000-000040170000}"/>
    <cellStyle name="20% - Accent4 68 7" xfId="5993" xr:uid="{00000000-0005-0000-0000-000041170000}"/>
    <cellStyle name="20% - Accent4 68 8" xfId="5994" xr:uid="{00000000-0005-0000-0000-000042170000}"/>
    <cellStyle name="20% - Accent4 69" xfId="5995" xr:uid="{00000000-0005-0000-0000-000043170000}"/>
    <cellStyle name="20% - Accent4 69 2" xfId="5996" xr:uid="{00000000-0005-0000-0000-000044170000}"/>
    <cellStyle name="20% - Accent4 69 2 2" xfId="5997" xr:uid="{00000000-0005-0000-0000-000045170000}"/>
    <cellStyle name="20% - Accent4 69 2 2 2" xfId="5998" xr:uid="{00000000-0005-0000-0000-000046170000}"/>
    <cellStyle name="20% - Accent4 69 2 3" xfId="5999" xr:uid="{00000000-0005-0000-0000-000047170000}"/>
    <cellStyle name="20% - Accent4 69 2 3 2" xfId="6000" xr:uid="{00000000-0005-0000-0000-000048170000}"/>
    <cellStyle name="20% - Accent4 69 2 4" xfId="6001" xr:uid="{00000000-0005-0000-0000-000049170000}"/>
    <cellStyle name="20% - Accent4 69 2 4 2" xfId="6002" xr:uid="{00000000-0005-0000-0000-00004A170000}"/>
    <cellStyle name="20% - Accent4 69 2 5" xfId="6003" xr:uid="{00000000-0005-0000-0000-00004B170000}"/>
    <cellStyle name="20% - Accent4 69 2 5 2" xfId="6004" xr:uid="{00000000-0005-0000-0000-00004C170000}"/>
    <cellStyle name="20% - Accent4 69 2 6" xfId="6005" xr:uid="{00000000-0005-0000-0000-00004D170000}"/>
    <cellStyle name="20% - Accent4 69 3" xfId="6006" xr:uid="{00000000-0005-0000-0000-00004E170000}"/>
    <cellStyle name="20% - Accent4 69 3 2" xfId="6007" xr:uid="{00000000-0005-0000-0000-00004F170000}"/>
    <cellStyle name="20% - Accent4 69 4" xfId="6008" xr:uid="{00000000-0005-0000-0000-000050170000}"/>
    <cellStyle name="20% - Accent4 69 4 2" xfId="6009" xr:uid="{00000000-0005-0000-0000-000051170000}"/>
    <cellStyle name="20% - Accent4 69 5" xfId="6010" xr:uid="{00000000-0005-0000-0000-000052170000}"/>
    <cellStyle name="20% - Accent4 69 5 2" xfId="6011" xr:uid="{00000000-0005-0000-0000-000053170000}"/>
    <cellStyle name="20% - Accent4 69 6" xfId="6012" xr:uid="{00000000-0005-0000-0000-000054170000}"/>
    <cellStyle name="20% - Accent4 69 6 2" xfId="6013" xr:uid="{00000000-0005-0000-0000-000055170000}"/>
    <cellStyle name="20% - Accent4 69 7" xfId="6014" xr:uid="{00000000-0005-0000-0000-000056170000}"/>
    <cellStyle name="20% - Accent4 69 8" xfId="6015" xr:uid="{00000000-0005-0000-0000-000057170000}"/>
    <cellStyle name="20% - Accent4 7" xfId="6016" xr:uid="{00000000-0005-0000-0000-000058170000}"/>
    <cellStyle name="20% - Accent4 7 10" xfId="6017" xr:uid="{00000000-0005-0000-0000-000059170000}"/>
    <cellStyle name="20% - Accent4 7 11" xfId="6018" xr:uid="{00000000-0005-0000-0000-00005A170000}"/>
    <cellStyle name="20% - Accent4 7 2" xfId="6019" xr:uid="{00000000-0005-0000-0000-00005B170000}"/>
    <cellStyle name="20% - Accent4 7 2 2" xfId="6020" xr:uid="{00000000-0005-0000-0000-00005C170000}"/>
    <cellStyle name="20% - Accent4 7 2 2 2" xfId="6021" xr:uid="{00000000-0005-0000-0000-00005D170000}"/>
    <cellStyle name="20% - Accent4 7 2 3" xfId="6022" xr:uid="{00000000-0005-0000-0000-00005E170000}"/>
    <cellStyle name="20% - Accent4 7 2 3 2" xfId="6023" xr:uid="{00000000-0005-0000-0000-00005F170000}"/>
    <cellStyle name="20% - Accent4 7 2 4" xfId="6024" xr:uid="{00000000-0005-0000-0000-000060170000}"/>
    <cellStyle name="20% - Accent4 7 2 4 2" xfId="6025" xr:uid="{00000000-0005-0000-0000-000061170000}"/>
    <cellStyle name="20% - Accent4 7 2 5" xfId="6026" xr:uid="{00000000-0005-0000-0000-000062170000}"/>
    <cellStyle name="20% - Accent4 7 2 5 2" xfId="6027" xr:uid="{00000000-0005-0000-0000-000063170000}"/>
    <cellStyle name="20% - Accent4 7 2 6" xfId="6028" xr:uid="{00000000-0005-0000-0000-000064170000}"/>
    <cellStyle name="20% - Accent4 7 2 7" xfId="6029" xr:uid="{00000000-0005-0000-0000-000065170000}"/>
    <cellStyle name="20% - Accent4 7 2 8" xfId="6030" xr:uid="{00000000-0005-0000-0000-000066170000}"/>
    <cellStyle name="20% - Accent4 7 2 9" xfId="6031" xr:uid="{00000000-0005-0000-0000-000067170000}"/>
    <cellStyle name="20% - Accent4 7 3" xfId="6032" xr:uid="{00000000-0005-0000-0000-000068170000}"/>
    <cellStyle name="20% - Accent4 7 3 2" xfId="6033" xr:uid="{00000000-0005-0000-0000-000069170000}"/>
    <cellStyle name="20% - Accent4 7 4" xfId="6034" xr:uid="{00000000-0005-0000-0000-00006A170000}"/>
    <cellStyle name="20% - Accent4 7 4 2" xfId="6035" xr:uid="{00000000-0005-0000-0000-00006B170000}"/>
    <cellStyle name="20% - Accent4 7 5" xfId="6036" xr:uid="{00000000-0005-0000-0000-00006C170000}"/>
    <cellStyle name="20% - Accent4 7 5 2" xfId="6037" xr:uid="{00000000-0005-0000-0000-00006D170000}"/>
    <cellStyle name="20% - Accent4 7 6" xfId="6038" xr:uid="{00000000-0005-0000-0000-00006E170000}"/>
    <cellStyle name="20% - Accent4 7 6 2" xfId="6039" xr:uid="{00000000-0005-0000-0000-00006F170000}"/>
    <cellStyle name="20% - Accent4 7 7" xfId="6040" xr:uid="{00000000-0005-0000-0000-000070170000}"/>
    <cellStyle name="20% - Accent4 7 8" xfId="6041" xr:uid="{00000000-0005-0000-0000-000071170000}"/>
    <cellStyle name="20% - Accent4 7 9" xfId="6042" xr:uid="{00000000-0005-0000-0000-000072170000}"/>
    <cellStyle name="20% - Accent4 70" xfId="6043" xr:uid="{00000000-0005-0000-0000-000073170000}"/>
    <cellStyle name="20% - Accent4 70 2" xfId="6044" xr:uid="{00000000-0005-0000-0000-000074170000}"/>
    <cellStyle name="20% - Accent4 70 2 2" xfId="6045" xr:uid="{00000000-0005-0000-0000-000075170000}"/>
    <cellStyle name="20% - Accent4 70 2 2 2" xfId="6046" xr:uid="{00000000-0005-0000-0000-000076170000}"/>
    <cellStyle name="20% - Accent4 70 2 3" xfId="6047" xr:uid="{00000000-0005-0000-0000-000077170000}"/>
    <cellStyle name="20% - Accent4 70 2 3 2" xfId="6048" xr:uid="{00000000-0005-0000-0000-000078170000}"/>
    <cellStyle name="20% - Accent4 70 2 4" xfId="6049" xr:uid="{00000000-0005-0000-0000-000079170000}"/>
    <cellStyle name="20% - Accent4 70 2 4 2" xfId="6050" xr:uid="{00000000-0005-0000-0000-00007A170000}"/>
    <cellStyle name="20% - Accent4 70 2 5" xfId="6051" xr:uid="{00000000-0005-0000-0000-00007B170000}"/>
    <cellStyle name="20% - Accent4 70 2 5 2" xfId="6052" xr:uid="{00000000-0005-0000-0000-00007C170000}"/>
    <cellStyle name="20% - Accent4 70 2 6" xfId="6053" xr:uid="{00000000-0005-0000-0000-00007D170000}"/>
    <cellStyle name="20% - Accent4 70 3" xfId="6054" xr:uid="{00000000-0005-0000-0000-00007E170000}"/>
    <cellStyle name="20% - Accent4 70 3 2" xfId="6055" xr:uid="{00000000-0005-0000-0000-00007F170000}"/>
    <cellStyle name="20% - Accent4 70 4" xfId="6056" xr:uid="{00000000-0005-0000-0000-000080170000}"/>
    <cellStyle name="20% - Accent4 70 4 2" xfId="6057" xr:uid="{00000000-0005-0000-0000-000081170000}"/>
    <cellStyle name="20% - Accent4 70 5" xfId="6058" xr:uid="{00000000-0005-0000-0000-000082170000}"/>
    <cellStyle name="20% - Accent4 70 5 2" xfId="6059" xr:uid="{00000000-0005-0000-0000-000083170000}"/>
    <cellStyle name="20% - Accent4 70 6" xfId="6060" xr:uid="{00000000-0005-0000-0000-000084170000}"/>
    <cellStyle name="20% - Accent4 70 6 2" xfId="6061" xr:uid="{00000000-0005-0000-0000-000085170000}"/>
    <cellStyle name="20% - Accent4 70 7" xfId="6062" xr:uid="{00000000-0005-0000-0000-000086170000}"/>
    <cellStyle name="20% - Accent4 70 8" xfId="6063" xr:uid="{00000000-0005-0000-0000-000087170000}"/>
    <cellStyle name="20% - Accent4 71" xfId="6064" xr:uid="{00000000-0005-0000-0000-000088170000}"/>
    <cellStyle name="20% - Accent4 71 2" xfId="6065" xr:uid="{00000000-0005-0000-0000-000089170000}"/>
    <cellStyle name="20% - Accent4 71 2 2" xfId="6066" xr:uid="{00000000-0005-0000-0000-00008A170000}"/>
    <cellStyle name="20% - Accent4 71 2 2 2" xfId="6067" xr:uid="{00000000-0005-0000-0000-00008B170000}"/>
    <cellStyle name="20% - Accent4 71 2 3" xfId="6068" xr:uid="{00000000-0005-0000-0000-00008C170000}"/>
    <cellStyle name="20% - Accent4 71 2 3 2" xfId="6069" xr:uid="{00000000-0005-0000-0000-00008D170000}"/>
    <cellStyle name="20% - Accent4 71 2 4" xfId="6070" xr:uid="{00000000-0005-0000-0000-00008E170000}"/>
    <cellStyle name="20% - Accent4 71 2 4 2" xfId="6071" xr:uid="{00000000-0005-0000-0000-00008F170000}"/>
    <cellStyle name="20% - Accent4 71 2 5" xfId="6072" xr:uid="{00000000-0005-0000-0000-000090170000}"/>
    <cellStyle name="20% - Accent4 71 2 5 2" xfId="6073" xr:uid="{00000000-0005-0000-0000-000091170000}"/>
    <cellStyle name="20% - Accent4 71 2 6" xfId="6074" xr:uid="{00000000-0005-0000-0000-000092170000}"/>
    <cellStyle name="20% - Accent4 71 3" xfId="6075" xr:uid="{00000000-0005-0000-0000-000093170000}"/>
    <cellStyle name="20% - Accent4 71 3 2" xfId="6076" xr:uid="{00000000-0005-0000-0000-000094170000}"/>
    <cellStyle name="20% - Accent4 71 4" xfId="6077" xr:uid="{00000000-0005-0000-0000-000095170000}"/>
    <cellStyle name="20% - Accent4 71 4 2" xfId="6078" xr:uid="{00000000-0005-0000-0000-000096170000}"/>
    <cellStyle name="20% - Accent4 71 5" xfId="6079" xr:uid="{00000000-0005-0000-0000-000097170000}"/>
    <cellStyle name="20% - Accent4 71 5 2" xfId="6080" xr:uid="{00000000-0005-0000-0000-000098170000}"/>
    <cellStyle name="20% - Accent4 71 6" xfId="6081" xr:uid="{00000000-0005-0000-0000-000099170000}"/>
    <cellStyle name="20% - Accent4 71 6 2" xfId="6082" xr:uid="{00000000-0005-0000-0000-00009A170000}"/>
    <cellStyle name="20% - Accent4 71 7" xfId="6083" xr:uid="{00000000-0005-0000-0000-00009B170000}"/>
    <cellStyle name="20% - Accent4 71 8" xfId="6084" xr:uid="{00000000-0005-0000-0000-00009C170000}"/>
    <cellStyle name="20% - Accent4 72" xfId="6085" xr:uid="{00000000-0005-0000-0000-00009D170000}"/>
    <cellStyle name="20% - Accent4 72 2" xfId="6086" xr:uid="{00000000-0005-0000-0000-00009E170000}"/>
    <cellStyle name="20% - Accent4 72 2 2" xfId="6087" xr:uid="{00000000-0005-0000-0000-00009F170000}"/>
    <cellStyle name="20% - Accent4 72 2 2 2" xfId="6088" xr:uid="{00000000-0005-0000-0000-0000A0170000}"/>
    <cellStyle name="20% - Accent4 72 2 3" xfId="6089" xr:uid="{00000000-0005-0000-0000-0000A1170000}"/>
    <cellStyle name="20% - Accent4 72 2 3 2" xfId="6090" xr:uid="{00000000-0005-0000-0000-0000A2170000}"/>
    <cellStyle name="20% - Accent4 72 2 4" xfId="6091" xr:uid="{00000000-0005-0000-0000-0000A3170000}"/>
    <cellStyle name="20% - Accent4 72 2 4 2" xfId="6092" xr:uid="{00000000-0005-0000-0000-0000A4170000}"/>
    <cellStyle name="20% - Accent4 72 2 5" xfId="6093" xr:uid="{00000000-0005-0000-0000-0000A5170000}"/>
    <cellStyle name="20% - Accent4 72 2 5 2" xfId="6094" xr:uid="{00000000-0005-0000-0000-0000A6170000}"/>
    <cellStyle name="20% - Accent4 72 2 6" xfId="6095" xr:uid="{00000000-0005-0000-0000-0000A7170000}"/>
    <cellStyle name="20% - Accent4 72 3" xfId="6096" xr:uid="{00000000-0005-0000-0000-0000A8170000}"/>
    <cellStyle name="20% - Accent4 72 3 2" xfId="6097" xr:uid="{00000000-0005-0000-0000-0000A9170000}"/>
    <cellStyle name="20% - Accent4 72 4" xfId="6098" xr:uid="{00000000-0005-0000-0000-0000AA170000}"/>
    <cellStyle name="20% - Accent4 72 4 2" xfId="6099" xr:uid="{00000000-0005-0000-0000-0000AB170000}"/>
    <cellStyle name="20% - Accent4 72 5" xfId="6100" xr:uid="{00000000-0005-0000-0000-0000AC170000}"/>
    <cellStyle name="20% - Accent4 72 5 2" xfId="6101" xr:uid="{00000000-0005-0000-0000-0000AD170000}"/>
    <cellStyle name="20% - Accent4 72 6" xfId="6102" xr:uid="{00000000-0005-0000-0000-0000AE170000}"/>
    <cellStyle name="20% - Accent4 72 6 2" xfId="6103" xr:uid="{00000000-0005-0000-0000-0000AF170000}"/>
    <cellStyle name="20% - Accent4 72 7" xfId="6104" xr:uid="{00000000-0005-0000-0000-0000B0170000}"/>
    <cellStyle name="20% - Accent4 72 8" xfId="6105" xr:uid="{00000000-0005-0000-0000-0000B1170000}"/>
    <cellStyle name="20% - Accent4 8" xfId="6106" xr:uid="{00000000-0005-0000-0000-0000B2170000}"/>
    <cellStyle name="20% - Accent4 8 2" xfId="6107" xr:uid="{00000000-0005-0000-0000-0000B3170000}"/>
    <cellStyle name="20% - Accent4 8 2 2" xfId="6108" xr:uid="{00000000-0005-0000-0000-0000B4170000}"/>
    <cellStyle name="20% - Accent4 8 2 2 2" xfId="6109" xr:uid="{00000000-0005-0000-0000-0000B5170000}"/>
    <cellStyle name="20% - Accent4 8 2 3" xfId="6110" xr:uid="{00000000-0005-0000-0000-0000B6170000}"/>
    <cellStyle name="20% - Accent4 8 2 3 2" xfId="6111" xr:uid="{00000000-0005-0000-0000-0000B7170000}"/>
    <cellStyle name="20% - Accent4 8 2 4" xfId="6112" xr:uid="{00000000-0005-0000-0000-0000B8170000}"/>
    <cellStyle name="20% - Accent4 8 2 4 2" xfId="6113" xr:uid="{00000000-0005-0000-0000-0000B9170000}"/>
    <cellStyle name="20% - Accent4 8 2 5" xfId="6114" xr:uid="{00000000-0005-0000-0000-0000BA170000}"/>
    <cellStyle name="20% - Accent4 8 2 5 2" xfId="6115" xr:uid="{00000000-0005-0000-0000-0000BB170000}"/>
    <cellStyle name="20% - Accent4 8 2 6" xfId="6116" xr:uid="{00000000-0005-0000-0000-0000BC170000}"/>
    <cellStyle name="20% - Accent4 8 3" xfId="6117" xr:uid="{00000000-0005-0000-0000-0000BD170000}"/>
    <cellStyle name="20% - Accent4 8 3 2" xfId="6118" xr:uid="{00000000-0005-0000-0000-0000BE170000}"/>
    <cellStyle name="20% - Accent4 8 4" xfId="6119" xr:uid="{00000000-0005-0000-0000-0000BF170000}"/>
    <cellStyle name="20% - Accent4 8 4 2" xfId="6120" xr:uid="{00000000-0005-0000-0000-0000C0170000}"/>
    <cellStyle name="20% - Accent4 8 5" xfId="6121" xr:uid="{00000000-0005-0000-0000-0000C1170000}"/>
    <cellStyle name="20% - Accent4 8 5 2" xfId="6122" xr:uid="{00000000-0005-0000-0000-0000C2170000}"/>
    <cellStyle name="20% - Accent4 8 6" xfId="6123" xr:uid="{00000000-0005-0000-0000-0000C3170000}"/>
    <cellStyle name="20% - Accent4 8 6 2" xfId="6124" xr:uid="{00000000-0005-0000-0000-0000C4170000}"/>
    <cellStyle name="20% - Accent4 8 7" xfId="6125" xr:uid="{00000000-0005-0000-0000-0000C5170000}"/>
    <cellStyle name="20% - Accent4 8 8" xfId="6126" xr:uid="{00000000-0005-0000-0000-0000C6170000}"/>
    <cellStyle name="20% - Accent4 9" xfId="6127" xr:uid="{00000000-0005-0000-0000-0000C7170000}"/>
    <cellStyle name="20% - Accent4 9 2" xfId="6128" xr:uid="{00000000-0005-0000-0000-0000C8170000}"/>
    <cellStyle name="20% - Accent4 9 2 2" xfId="6129" xr:uid="{00000000-0005-0000-0000-0000C9170000}"/>
    <cellStyle name="20% - Accent4 9 2 2 2" xfId="6130" xr:uid="{00000000-0005-0000-0000-0000CA170000}"/>
    <cellStyle name="20% - Accent4 9 2 3" xfId="6131" xr:uid="{00000000-0005-0000-0000-0000CB170000}"/>
    <cellStyle name="20% - Accent4 9 2 3 2" xfId="6132" xr:uid="{00000000-0005-0000-0000-0000CC170000}"/>
    <cellStyle name="20% - Accent4 9 2 4" xfId="6133" xr:uid="{00000000-0005-0000-0000-0000CD170000}"/>
    <cellStyle name="20% - Accent4 9 2 4 2" xfId="6134" xr:uid="{00000000-0005-0000-0000-0000CE170000}"/>
    <cellStyle name="20% - Accent4 9 2 5" xfId="6135" xr:uid="{00000000-0005-0000-0000-0000CF170000}"/>
    <cellStyle name="20% - Accent4 9 2 5 2" xfId="6136" xr:uid="{00000000-0005-0000-0000-0000D0170000}"/>
    <cellStyle name="20% - Accent4 9 2 6" xfId="6137" xr:uid="{00000000-0005-0000-0000-0000D1170000}"/>
    <cellStyle name="20% - Accent4 9 3" xfId="6138" xr:uid="{00000000-0005-0000-0000-0000D2170000}"/>
    <cellStyle name="20% - Accent4 9 3 2" xfId="6139" xr:uid="{00000000-0005-0000-0000-0000D3170000}"/>
    <cellStyle name="20% - Accent4 9 4" xfId="6140" xr:uid="{00000000-0005-0000-0000-0000D4170000}"/>
    <cellStyle name="20% - Accent4 9 4 2" xfId="6141" xr:uid="{00000000-0005-0000-0000-0000D5170000}"/>
    <cellStyle name="20% - Accent4 9 5" xfId="6142" xr:uid="{00000000-0005-0000-0000-0000D6170000}"/>
    <cellStyle name="20% - Accent4 9 5 2" xfId="6143" xr:uid="{00000000-0005-0000-0000-0000D7170000}"/>
    <cellStyle name="20% - Accent4 9 6" xfId="6144" xr:uid="{00000000-0005-0000-0000-0000D8170000}"/>
    <cellStyle name="20% - Accent4 9 6 2" xfId="6145" xr:uid="{00000000-0005-0000-0000-0000D9170000}"/>
    <cellStyle name="20% - Accent4 9 7" xfId="6146" xr:uid="{00000000-0005-0000-0000-0000DA170000}"/>
    <cellStyle name="20% - Accent4 9 8" xfId="6147" xr:uid="{00000000-0005-0000-0000-0000DB170000}"/>
    <cellStyle name="20% - Accent5 10" xfId="6148" xr:uid="{00000000-0005-0000-0000-0000DC170000}"/>
    <cellStyle name="20% - Accent5 10 2" xfId="6149" xr:uid="{00000000-0005-0000-0000-0000DD170000}"/>
    <cellStyle name="20% - Accent5 10 2 2" xfId="6150" xr:uid="{00000000-0005-0000-0000-0000DE170000}"/>
    <cellStyle name="20% - Accent5 10 2 2 2" xfId="6151" xr:uid="{00000000-0005-0000-0000-0000DF170000}"/>
    <cellStyle name="20% - Accent5 10 2 3" xfId="6152" xr:uid="{00000000-0005-0000-0000-0000E0170000}"/>
    <cellStyle name="20% - Accent5 10 2 3 2" xfId="6153" xr:uid="{00000000-0005-0000-0000-0000E1170000}"/>
    <cellStyle name="20% - Accent5 10 2 4" xfId="6154" xr:uid="{00000000-0005-0000-0000-0000E2170000}"/>
    <cellStyle name="20% - Accent5 10 2 4 2" xfId="6155" xr:uid="{00000000-0005-0000-0000-0000E3170000}"/>
    <cellStyle name="20% - Accent5 10 2 5" xfId="6156" xr:uid="{00000000-0005-0000-0000-0000E4170000}"/>
    <cellStyle name="20% - Accent5 10 2 5 2" xfId="6157" xr:uid="{00000000-0005-0000-0000-0000E5170000}"/>
    <cellStyle name="20% - Accent5 10 2 6" xfId="6158" xr:uid="{00000000-0005-0000-0000-0000E6170000}"/>
    <cellStyle name="20% - Accent5 10 3" xfId="6159" xr:uid="{00000000-0005-0000-0000-0000E7170000}"/>
    <cellStyle name="20% - Accent5 10 3 2" xfId="6160" xr:uid="{00000000-0005-0000-0000-0000E8170000}"/>
    <cellStyle name="20% - Accent5 10 4" xfId="6161" xr:uid="{00000000-0005-0000-0000-0000E9170000}"/>
    <cellStyle name="20% - Accent5 10 4 2" xfId="6162" xr:uid="{00000000-0005-0000-0000-0000EA170000}"/>
    <cellStyle name="20% - Accent5 10 5" xfId="6163" xr:uid="{00000000-0005-0000-0000-0000EB170000}"/>
    <cellStyle name="20% - Accent5 10 5 2" xfId="6164" xr:uid="{00000000-0005-0000-0000-0000EC170000}"/>
    <cellStyle name="20% - Accent5 10 6" xfId="6165" xr:uid="{00000000-0005-0000-0000-0000ED170000}"/>
    <cellStyle name="20% - Accent5 10 6 2" xfId="6166" xr:uid="{00000000-0005-0000-0000-0000EE170000}"/>
    <cellStyle name="20% - Accent5 10 7" xfId="6167" xr:uid="{00000000-0005-0000-0000-0000EF170000}"/>
    <cellStyle name="20% - Accent5 10 8" xfId="6168" xr:uid="{00000000-0005-0000-0000-0000F0170000}"/>
    <cellStyle name="20% - Accent5 11" xfId="6169" xr:uid="{00000000-0005-0000-0000-0000F1170000}"/>
    <cellStyle name="20% - Accent5 11 2" xfId="6170" xr:uid="{00000000-0005-0000-0000-0000F2170000}"/>
    <cellStyle name="20% - Accent5 11 2 2" xfId="6171" xr:uid="{00000000-0005-0000-0000-0000F3170000}"/>
    <cellStyle name="20% - Accent5 11 2 2 2" xfId="6172" xr:uid="{00000000-0005-0000-0000-0000F4170000}"/>
    <cellStyle name="20% - Accent5 11 2 3" xfId="6173" xr:uid="{00000000-0005-0000-0000-0000F5170000}"/>
    <cellStyle name="20% - Accent5 11 2 3 2" xfId="6174" xr:uid="{00000000-0005-0000-0000-0000F6170000}"/>
    <cellStyle name="20% - Accent5 11 2 4" xfId="6175" xr:uid="{00000000-0005-0000-0000-0000F7170000}"/>
    <cellStyle name="20% - Accent5 11 2 4 2" xfId="6176" xr:uid="{00000000-0005-0000-0000-0000F8170000}"/>
    <cellStyle name="20% - Accent5 11 2 5" xfId="6177" xr:uid="{00000000-0005-0000-0000-0000F9170000}"/>
    <cellStyle name="20% - Accent5 11 2 5 2" xfId="6178" xr:uid="{00000000-0005-0000-0000-0000FA170000}"/>
    <cellStyle name="20% - Accent5 11 2 6" xfId="6179" xr:uid="{00000000-0005-0000-0000-0000FB170000}"/>
    <cellStyle name="20% - Accent5 11 3" xfId="6180" xr:uid="{00000000-0005-0000-0000-0000FC170000}"/>
    <cellStyle name="20% - Accent5 11 3 2" xfId="6181" xr:uid="{00000000-0005-0000-0000-0000FD170000}"/>
    <cellStyle name="20% - Accent5 11 4" xfId="6182" xr:uid="{00000000-0005-0000-0000-0000FE170000}"/>
    <cellStyle name="20% - Accent5 11 4 2" xfId="6183" xr:uid="{00000000-0005-0000-0000-0000FF170000}"/>
    <cellStyle name="20% - Accent5 11 5" xfId="6184" xr:uid="{00000000-0005-0000-0000-000000180000}"/>
    <cellStyle name="20% - Accent5 11 5 2" xfId="6185" xr:uid="{00000000-0005-0000-0000-000001180000}"/>
    <cellStyle name="20% - Accent5 11 6" xfId="6186" xr:uid="{00000000-0005-0000-0000-000002180000}"/>
    <cellStyle name="20% - Accent5 11 6 2" xfId="6187" xr:uid="{00000000-0005-0000-0000-000003180000}"/>
    <cellStyle name="20% - Accent5 11 7" xfId="6188" xr:uid="{00000000-0005-0000-0000-000004180000}"/>
    <cellStyle name="20% - Accent5 11 8" xfId="6189" xr:uid="{00000000-0005-0000-0000-000005180000}"/>
    <cellStyle name="20% - Accent5 12" xfId="6190" xr:uid="{00000000-0005-0000-0000-000006180000}"/>
    <cellStyle name="20% - Accent5 12 2" xfId="6191" xr:uid="{00000000-0005-0000-0000-000007180000}"/>
    <cellStyle name="20% - Accent5 12 2 2" xfId="6192" xr:uid="{00000000-0005-0000-0000-000008180000}"/>
    <cellStyle name="20% - Accent5 12 2 2 2" xfId="6193" xr:uid="{00000000-0005-0000-0000-000009180000}"/>
    <cellStyle name="20% - Accent5 12 2 3" xfId="6194" xr:uid="{00000000-0005-0000-0000-00000A180000}"/>
    <cellStyle name="20% - Accent5 12 2 3 2" xfId="6195" xr:uid="{00000000-0005-0000-0000-00000B180000}"/>
    <cellStyle name="20% - Accent5 12 2 4" xfId="6196" xr:uid="{00000000-0005-0000-0000-00000C180000}"/>
    <cellStyle name="20% - Accent5 12 2 4 2" xfId="6197" xr:uid="{00000000-0005-0000-0000-00000D180000}"/>
    <cellStyle name="20% - Accent5 12 2 5" xfId="6198" xr:uid="{00000000-0005-0000-0000-00000E180000}"/>
    <cellStyle name="20% - Accent5 12 2 5 2" xfId="6199" xr:uid="{00000000-0005-0000-0000-00000F180000}"/>
    <cellStyle name="20% - Accent5 12 2 6" xfId="6200" xr:uid="{00000000-0005-0000-0000-000010180000}"/>
    <cellStyle name="20% - Accent5 12 3" xfId="6201" xr:uid="{00000000-0005-0000-0000-000011180000}"/>
    <cellStyle name="20% - Accent5 12 3 2" xfId="6202" xr:uid="{00000000-0005-0000-0000-000012180000}"/>
    <cellStyle name="20% - Accent5 12 4" xfId="6203" xr:uid="{00000000-0005-0000-0000-000013180000}"/>
    <cellStyle name="20% - Accent5 12 4 2" xfId="6204" xr:uid="{00000000-0005-0000-0000-000014180000}"/>
    <cellStyle name="20% - Accent5 12 5" xfId="6205" xr:uid="{00000000-0005-0000-0000-000015180000}"/>
    <cellStyle name="20% - Accent5 12 5 2" xfId="6206" xr:uid="{00000000-0005-0000-0000-000016180000}"/>
    <cellStyle name="20% - Accent5 12 6" xfId="6207" xr:uid="{00000000-0005-0000-0000-000017180000}"/>
    <cellStyle name="20% - Accent5 12 6 2" xfId="6208" xr:uid="{00000000-0005-0000-0000-000018180000}"/>
    <cellStyle name="20% - Accent5 12 7" xfId="6209" xr:uid="{00000000-0005-0000-0000-000019180000}"/>
    <cellStyle name="20% - Accent5 12 8" xfId="6210" xr:uid="{00000000-0005-0000-0000-00001A180000}"/>
    <cellStyle name="20% - Accent5 13" xfId="6211" xr:uid="{00000000-0005-0000-0000-00001B180000}"/>
    <cellStyle name="20% - Accent5 13 2" xfId="6212" xr:uid="{00000000-0005-0000-0000-00001C180000}"/>
    <cellStyle name="20% - Accent5 13 2 2" xfId="6213" xr:uid="{00000000-0005-0000-0000-00001D180000}"/>
    <cellStyle name="20% - Accent5 13 2 2 2" xfId="6214" xr:uid="{00000000-0005-0000-0000-00001E180000}"/>
    <cellStyle name="20% - Accent5 13 2 3" xfId="6215" xr:uid="{00000000-0005-0000-0000-00001F180000}"/>
    <cellStyle name="20% - Accent5 13 2 3 2" xfId="6216" xr:uid="{00000000-0005-0000-0000-000020180000}"/>
    <cellStyle name="20% - Accent5 13 2 4" xfId="6217" xr:uid="{00000000-0005-0000-0000-000021180000}"/>
    <cellStyle name="20% - Accent5 13 2 4 2" xfId="6218" xr:uid="{00000000-0005-0000-0000-000022180000}"/>
    <cellStyle name="20% - Accent5 13 2 5" xfId="6219" xr:uid="{00000000-0005-0000-0000-000023180000}"/>
    <cellStyle name="20% - Accent5 13 2 5 2" xfId="6220" xr:uid="{00000000-0005-0000-0000-000024180000}"/>
    <cellStyle name="20% - Accent5 13 2 6" xfId="6221" xr:uid="{00000000-0005-0000-0000-000025180000}"/>
    <cellStyle name="20% - Accent5 13 3" xfId="6222" xr:uid="{00000000-0005-0000-0000-000026180000}"/>
    <cellStyle name="20% - Accent5 13 3 2" xfId="6223" xr:uid="{00000000-0005-0000-0000-000027180000}"/>
    <cellStyle name="20% - Accent5 13 4" xfId="6224" xr:uid="{00000000-0005-0000-0000-000028180000}"/>
    <cellStyle name="20% - Accent5 13 4 2" xfId="6225" xr:uid="{00000000-0005-0000-0000-000029180000}"/>
    <cellStyle name="20% - Accent5 13 5" xfId="6226" xr:uid="{00000000-0005-0000-0000-00002A180000}"/>
    <cellStyle name="20% - Accent5 13 5 2" xfId="6227" xr:uid="{00000000-0005-0000-0000-00002B180000}"/>
    <cellStyle name="20% - Accent5 13 6" xfId="6228" xr:uid="{00000000-0005-0000-0000-00002C180000}"/>
    <cellStyle name="20% - Accent5 13 6 2" xfId="6229" xr:uid="{00000000-0005-0000-0000-00002D180000}"/>
    <cellStyle name="20% - Accent5 13 7" xfId="6230" xr:uid="{00000000-0005-0000-0000-00002E180000}"/>
    <cellStyle name="20% - Accent5 13 8" xfId="6231" xr:uid="{00000000-0005-0000-0000-00002F180000}"/>
    <cellStyle name="20% - Accent5 14" xfId="6232" xr:uid="{00000000-0005-0000-0000-000030180000}"/>
    <cellStyle name="20% - Accent5 14 2" xfId="6233" xr:uid="{00000000-0005-0000-0000-000031180000}"/>
    <cellStyle name="20% - Accent5 14 2 2" xfId="6234" xr:uid="{00000000-0005-0000-0000-000032180000}"/>
    <cellStyle name="20% - Accent5 14 2 2 2" xfId="6235" xr:uid="{00000000-0005-0000-0000-000033180000}"/>
    <cellStyle name="20% - Accent5 14 2 3" xfId="6236" xr:uid="{00000000-0005-0000-0000-000034180000}"/>
    <cellStyle name="20% - Accent5 14 2 3 2" xfId="6237" xr:uid="{00000000-0005-0000-0000-000035180000}"/>
    <cellStyle name="20% - Accent5 14 2 4" xfId="6238" xr:uid="{00000000-0005-0000-0000-000036180000}"/>
    <cellStyle name="20% - Accent5 14 2 4 2" xfId="6239" xr:uid="{00000000-0005-0000-0000-000037180000}"/>
    <cellStyle name="20% - Accent5 14 2 5" xfId="6240" xr:uid="{00000000-0005-0000-0000-000038180000}"/>
    <cellStyle name="20% - Accent5 14 2 5 2" xfId="6241" xr:uid="{00000000-0005-0000-0000-000039180000}"/>
    <cellStyle name="20% - Accent5 14 2 6" xfId="6242" xr:uid="{00000000-0005-0000-0000-00003A180000}"/>
    <cellStyle name="20% - Accent5 14 3" xfId="6243" xr:uid="{00000000-0005-0000-0000-00003B180000}"/>
    <cellStyle name="20% - Accent5 14 3 2" xfId="6244" xr:uid="{00000000-0005-0000-0000-00003C180000}"/>
    <cellStyle name="20% - Accent5 14 4" xfId="6245" xr:uid="{00000000-0005-0000-0000-00003D180000}"/>
    <cellStyle name="20% - Accent5 14 4 2" xfId="6246" xr:uid="{00000000-0005-0000-0000-00003E180000}"/>
    <cellStyle name="20% - Accent5 14 5" xfId="6247" xr:uid="{00000000-0005-0000-0000-00003F180000}"/>
    <cellStyle name="20% - Accent5 14 5 2" xfId="6248" xr:uid="{00000000-0005-0000-0000-000040180000}"/>
    <cellStyle name="20% - Accent5 14 6" xfId="6249" xr:uid="{00000000-0005-0000-0000-000041180000}"/>
    <cellStyle name="20% - Accent5 14 6 2" xfId="6250" xr:uid="{00000000-0005-0000-0000-000042180000}"/>
    <cellStyle name="20% - Accent5 14 7" xfId="6251" xr:uid="{00000000-0005-0000-0000-000043180000}"/>
    <cellStyle name="20% - Accent5 14 8" xfId="6252" xr:uid="{00000000-0005-0000-0000-000044180000}"/>
    <cellStyle name="20% - Accent5 15" xfId="6253" xr:uid="{00000000-0005-0000-0000-000045180000}"/>
    <cellStyle name="20% - Accent5 15 2" xfId="6254" xr:uid="{00000000-0005-0000-0000-000046180000}"/>
    <cellStyle name="20% - Accent5 15 2 2" xfId="6255" xr:uid="{00000000-0005-0000-0000-000047180000}"/>
    <cellStyle name="20% - Accent5 15 2 2 2" xfId="6256" xr:uid="{00000000-0005-0000-0000-000048180000}"/>
    <cellStyle name="20% - Accent5 15 2 3" xfId="6257" xr:uid="{00000000-0005-0000-0000-000049180000}"/>
    <cellStyle name="20% - Accent5 15 2 3 2" xfId="6258" xr:uid="{00000000-0005-0000-0000-00004A180000}"/>
    <cellStyle name="20% - Accent5 15 2 4" xfId="6259" xr:uid="{00000000-0005-0000-0000-00004B180000}"/>
    <cellStyle name="20% - Accent5 15 2 4 2" xfId="6260" xr:uid="{00000000-0005-0000-0000-00004C180000}"/>
    <cellStyle name="20% - Accent5 15 2 5" xfId="6261" xr:uid="{00000000-0005-0000-0000-00004D180000}"/>
    <cellStyle name="20% - Accent5 15 2 5 2" xfId="6262" xr:uid="{00000000-0005-0000-0000-00004E180000}"/>
    <cellStyle name="20% - Accent5 15 2 6" xfId="6263" xr:uid="{00000000-0005-0000-0000-00004F180000}"/>
    <cellStyle name="20% - Accent5 15 3" xfId="6264" xr:uid="{00000000-0005-0000-0000-000050180000}"/>
    <cellStyle name="20% - Accent5 15 3 2" xfId="6265" xr:uid="{00000000-0005-0000-0000-000051180000}"/>
    <cellStyle name="20% - Accent5 15 4" xfId="6266" xr:uid="{00000000-0005-0000-0000-000052180000}"/>
    <cellStyle name="20% - Accent5 15 4 2" xfId="6267" xr:uid="{00000000-0005-0000-0000-000053180000}"/>
    <cellStyle name="20% - Accent5 15 5" xfId="6268" xr:uid="{00000000-0005-0000-0000-000054180000}"/>
    <cellStyle name="20% - Accent5 15 5 2" xfId="6269" xr:uid="{00000000-0005-0000-0000-000055180000}"/>
    <cellStyle name="20% - Accent5 15 6" xfId="6270" xr:uid="{00000000-0005-0000-0000-000056180000}"/>
    <cellStyle name="20% - Accent5 15 6 2" xfId="6271" xr:uid="{00000000-0005-0000-0000-000057180000}"/>
    <cellStyle name="20% - Accent5 15 7" xfId="6272" xr:uid="{00000000-0005-0000-0000-000058180000}"/>
    <cellStyle name="20% - Accent5 15 8" xfId="6273" xr:uid="{00000000-0005-0000-0000-000059180000}"/>
    <cellStyle name="20% - Accent5 16" xfId="6274" xr:uid="{00000000-0005-0000-0000-00005A180000}"/>
    <cellStyle name="20% - Accent5 16 2" xfId="6275" xr:uid="{00000000-0005-0000-0000-00005B180000}"/>
    <cellStyle name="20% - Accent5 16 2 2" xfId="6276" xr:uid="{00000000-0005-0000-0000-00005C180000}"/>
    <cellStyle name="20% - Accent5 16 2 2 2" xfId="6277" xr:uid="{00000000-0005-0000-0000-00005D180000}"/>
    <cellStyle name="20% - Accent5 16 2 3" xfId="6278" xr:uid="{00000000-0005-0000-0000-00005E180000}"/>
    <cellStyle name="20% - Accent5 16 2 3 2" xfId="6279" xr:uid="{00000000-0005-0000-0000-00005F180000}"/>
    <cellStyle name="20% - Accent5 16 2 4" xfId="6280" xr:uid="{00000000-0005-0000-0000-000060180000}"/>
    <cellStyle name="20% - Accent5 16 2 4 2" xfId="6281" xr:uid="{00000000-0005-0000-0000-000061180000}"/>
    <cellStyle name="20% - Accent5 16 2 5" xfId="6282" xr:uid="{00000000-0005-0000-0000-000062180000}"/>
    <cellStyle name="20% - Accent5 16 2 5 2" xfId="6283" xr:uid="{00000000-0005-0000-0000-000063180000}"/>
    <cellStyle name="20% - Accent5 16 2 6" xfId="6284" xr:uid="{00000000-0005-0000-0000-000064180000}"/>
    <cellStyle name="20% - Accent5 16 3" xfId="6285" xr:uid="{00000000-0005-0000-0000-000065180000}"/>
    <cellStyle name="20% - Accent5 16 3 2" xfId="6286" xr:uid="{00000000-0005-0000-0000-000066180000}"/>
    <cellStyle name="20% - Accent5 16 4" xfId="6287" xr:uid="{00000000-0005-0000-0000-000067180000}"/>
    <cellStyle name="20% - Accent5 16 4 2" xfId="6288" xr:uid="{00000000-0005-0000-0000-000068180000}"/>
    <cellStyle name="20% - Accent5 16 5" xfId="6289" xr:uid="{00000000-0005-0000-0000-000069180000}"/>
    <cellStyle name="20% - Accent5 16 5 2" xfId="6290" xr:uid="{00000000-0005-0000-0000-00006A180000}"/>
    <cellStyle name="20% - Accent5 16 6" xfId="6291" xr:uid="{00000000-0005-0000-0000-00006B180000}"/>
    <cellStyle name="20% - Accent5 16 6 2" xfId="6292" xr:uid="{00000000-0005-0000-0000-00006C180000}"/>
    <cellStyle name="20% - Accent5 16 7" xfId="6293" xr:uid="{00000000-0005-0000-0000-00006D180000}"/>
    <cellStyle name="20% - Accent5 16 8" xfId="6294" xr:uid="{00000000-0005-0000-0000-00006E180000}"/>
    <cellStyle name="20% - Accent5 17" xfId="6295" xr:uid="{00000000-0005-0000-0000-00006F180000}"/>
    <cellStyle name="20% - Accent5 17 2" xfId="6296" xr:uid="{00000000-0005-0000-0000-000070180000}"/>
    <cellStyle name="20% - Accent5 17 2 2" xfId="6297" xr:uid="{00000000-0005-0000-0000-000071180000}"/>
    <cellStyle name="20% - Accent5 17 2 2 2" xfId="6298" xr:uid="{00000000-0005-0000-0000-000072180000}"/>
    <cellStyle name="20% - Accent5 17 2 3" xfId="6299" xr:uid="{00000000-0005-0000-0000-000073180000}"/>
    <cellStyle name="20% - Accent5 17 2 3 2" xfId="6300" xr:uid="{00000000-0005-0000-0000-000074180000}"/>
    <cellStyle name="20% - Accent5 17 2 4" xfId="6301" xr:uid="{00000000-0005-0000-0000-000075180000}"/>
    <cellStyle name="20% - Accent5 17 2 4 2" xfId="6302" xr:uid="{00000000-0005-0000-0000-000076180000}"/>
    <cellStyle name="20% - Accent5 17 2 5" xfId="6303" xr:uid="{00000000-0005-0000-0000-000077180000}"/>
    <cellStyle name="20% - Accent5 17 2 5 2" xfId="6304" xr:uid="{00000000-0005-0000-0000-000078180000}"/>
    <cellStyle name="20% - Accent5 17 2 6" xfId="6305" xr:uid="{00000000-0005-0000-0000-000079180000}"/>
    <cellStyle name="20% - Accent5 17 3" xfId="6306" xr:uid="{00000000-0005-0000-0000-00007A180000}"/>
    <cellStyle name="20% - Accent5 17 3 2" xfId="6307" xr:uid="{00000000-0005-0000-0000-00007B180000}"/>
    <cellStyle name="20% - Accent5 17 4" xfId="6308" xr:uid="{00000000-0005-0000-0000-00007C180000}"/>
    <cellStyle name="20% - Accent5 17 4 2" xfId="6309" xr:uid="{00000000-0005-0000-0000-00007D180000}"/>
    <cellStyle name="20% - Accent5 17 5" xfId="6310" xr:uid="{00000000-0005-0000-0000-00007E180000}"/>
    <cellStyle name="20% - Accent5 17 5 2" xfId="6311" xr:uid="{00000000-0005-0000-0000-00007F180000}"/>
    <cellStyle name="20% - Accent5 17 6" xfId="6312" xr:uid="{00000000-0005-0000-0000-000080180000}"/>
    <cellStyle name="20% - Accent5 17 6 2" xfId="6313" xr:uid="{00000000-0005-0000-0000-000081180000}"/>
    <cellStyle name="20% - Accent5 17 7" xfId="6314" xr:uid="{00000000-0005-0000-0000-000082180000}"/>
    <cellStyle name="20% - Accent5 17 8" xfId="6315" xr:uid="{00000000-0005-0000-0000-000083180000}"/>
    <cellStyle name="20% - Accent5 18" xfId="6316" xr:uid="{00000000-0005-0000-0000-000084180000}"/>
    <cellStyle name="20% - Accent5 18 2" xfId="6317" xr:uid="{00000000-0005-0000-0000-000085180000}"/>
    <cellStyle name="20% - Accent5 18 2 2" xfId="6318" xr:uid="{00000000-0005-0000-0000-000086180000}"/>
    <cellStyle name="20% - Accent5 18 2 2 2" xfId="6319" xr:uid="{00000000-0005-0000-0000-000087180000}"/>
    <cellStyle name="20% - Accent5 18 2 3" xfId="6320" xr:uid="{00000000-0005-0000-0000-000088180000}"/>
    <cellStyle name="20% - Accent5 18 2 3 2" xfId="6321" xr:uid="{00000000-0005-0000-0000-000089180000}"/>
    <cellStyle name="20% - Accent5 18 2 4" xfId="6322" xr:uid="{00000000-0005-0000-0000-00008A180000}"/>
    <cellStyle name="20% - Accent5 18 2 4 2" xfId="6323" xr:uid="{00000000-0005-0000-0000-00008B180000}"/>
    <cellStyle name="20% - Accent5 18 2 5" xfId="6324" xr:uid="{00000000-0005-0000-0000-00008C180000}"/>
    <cellStyle name="20% - Accent5 18 2 5 2" xfId="6325" xr:uid="{00000000-0005-0000-0000-00008D180000}"/>
    <cellStyle name="20% - Accent5 18 2 6" xfId="6326" xr:uid="{00000000-0005-0000-0000-00008E180000}"/>
    <cellStyle name="20% - Accent5 18 3" xfId="6327" xr:uid="{00000000-0005-0000-0000-00008F180000}"/>
    <cellStyle name="20% - Accent5 18 3 2" xfId="6328" xr:uid="{00000000-0005-0000-0000-000090180000}"/>
    <cellStyle name="20% - Accent5 18 4" xfId="6329" xr:uid="{00000000-0005-0000-0000-000091180000}"/>
    <cellStyle name="20% - Accent5 18 4 2" xfId="6330" xr:uid="{00000000-0005-0000-0000-000092180000}"/>
    <cellStyle name="20% - Accent5 18 5" xfId="6331" xr:uid="{00000000-0005-0000-0000-000093180000}"/>
    <cellStyle name="20% - Accent5 18 5 2" xfId="6332" xr:uid="{00000000-0005-0000-0000-000094180000}"/>
    <cellStyle name="20% - Accent5 18 6" xfId="6333" xr:uid="{00000000-0005-0000-0000-000095180000}"/>
    <cellStyle name="20% - Accent5 18 6 2" xfId="6334" xr:uid="{00000000-0005-0000-0000-000096180000}"/>
    <cellStyle name="20% - Accent5 18 7" xfId="6335" xr:uid="{00000000-0005-0000-0000-000097180000}"/>
    <cellStyle name="20% - Accent5 18 8" xfId="6336" xr:uid="{00000000-0005-0000-0000-000098180000}"/>
    <cellStyle name="20% - Accent5 19" xfId="6337" xr:uid="{00000000-0005-0000-0000-000099180000}"/>
    <cellStyle name="20% - Accent5 19 2" xfId="6338" xr:uid="{00000000-0005-0000-0000-00009A180000}"/>
    <cellStyle name="20% - Accent5 19 2 2" xfId="6339" xr:uid="{00000000-0005-0000-0000-00009B180000}"/>
    <cellStyle name="20% - Accent5 19 2 2 2" xfId="6340" xr:uid="{00000000-0005-0000-0000-00009C180000}"/>
    <cellStyle name="20% - Accent5 19 2 3" xfId="6341" xr:uid="{00000000-0005-0000-0000-00009D180000}"/>
    <cellStyle name="20% - Accent5 19 2 3 2" xfId="6342" xr:uid="{00000000-0005-0000-0000-00009E180000}"/>
    <cellStyle name="20% - Accent5 19 2 4" xfId="6343" xr:uid="{00000000-0005-0000-0000-00009F180000}"/>
    <cellStyle name="20% - Accent5 19 2 4 2" xfId="6344" xr:uid="{00000000-0005-0000-0000-0000A0180000}"/>
    <cellStyle name="20% - Accent5 19 2 5" xfId="6345" xr:uid="{00000000-0005-0000-0000-0000A1180000}"/>
    <cellStyle name="20% - Accent5 19 2 5 2" xfId="6346" xr:uid="{00000000-0005-0000-0000-0000A2180000}"/>
    <cellStyle name="20% - Accent5 19 2 6" xfId="6347" xr:uid="{00000000-0005-0000-0000-0000A3180000}"/>
    <cellStyle name="20% - Accent5 19 3" xfId="6348" xr:uid="{00000000-0005-0000-0000-0000A4180000}"/>
    <cellStyle name="20% - Accent5 19 3 2" xfId="6349" xr:uid="{00000000-0005-0000-0000-0000A5180000}"/>
    <cellStyle name="20% - Accent5 19 4" xfId="6350" xr:uid="{00000000-0005-0000-0000-0000A6180000}"/>
    <cellStyle name="20% - Accent5 19 4 2" xfId="6351" xr:uid="{00000000-0005-0000-0000-0000A7180000}"/>
    <cellStyle name="20% - Accent5 19 5" xfId="6352" xr:uid="{00000000-0005-0000-0000-0000A8180000}"/>
    <cellStyle name="20% - Accent5 19 5 2" xfId="6353" xr:uid="{00000000-0005-0000-0000-0000A9180000}"/>
    <cellStyle name="20% - Accent5 19 6" xfId="6354" xr:uid="{00000000-0005-0000-0000-0000AA180000}"/>
    <cellStyle name="20% - Accent5 19 6 2" xfId="6355" xr:uid="{00000000-0005-0000-0000-0000AB180000}"/>
    <cellStyle name="20% - Accent5 19 7" xfId="6356" xr:uid="{00000000-0005-0000-0000-0000AC180000}"/>
    <cellStyle name="20% - Accent5 19 8" xfId="6357" xr:uid="{00000000-0005-0000-0000-0000AD180000}"/>
    <cellStyle name="20% - Accent5 2" xfId="6358" xr:uid="{00000000-0005-0000-0000-0000AE180000}"/>
    <cellStyle name="20% - Accent5 2 10" xfId="6359" xr:uid="{00000000-0005-0000-0000-0000AF180000}"/>
    <cellStyle name="20% - Accent5 2 11" xfId="6360" xr:uid="{00000000-0005-0000-0000-0000B0180000}"/>
    <cellStyle name="20% - Accent5 2 2" xfId="6361" xr:uid="{00000000-0005-0000-0000-0000B1180000}"/>
    <cellStyle name="20% - Accent5 2 2 2" xfId="6362" xr:uid="{00000000-0005-0000-0000-0000B2180000}"/>
    <cellStyle name="20% - Accent5 2 2 2 2" xfId="6363" xr:uid="{00000000-0005-0000-0000-0000B3180000}"/>
    <cellStyle name="20% - Accent5 2 2 3" xfId="6364" xr:uid="{00000000-0005-0000-0000-0000B4180000}"/>
    <cellStyle name="20% - Accent5 2 2 3 2" xfId="6365" xr:uid="{00000000-0005-0000-0000-0000B5180000}"/>
    <cellStyle name="20% - Accent5 2 2 4" xfId="6366" xr:uid="{00000000-0005-0000-0000-0000B6180000}"/>
    <cellStyle name="20% - Accent5 2 2 4 2" xfId="6367" xr:uid="{00000000-0005-0000-0000-0000B7180000}"/>
    <cellStyle name="20% - Accent5 2 2 5" xfId="6368" xr:uid="{00000000-0005-0000-0000-0000B8180000}"/>
    <cellStyle name="20% - Accent5 2 2 5 2" xfId="6369" xr:uid="{00000000-0005-0000-0000-0000B9180000}"/>
    <cellStyle name="20% - Accent5 2 2 6" xfId="6370" xr:uid="{00000000-0005-0000-0000-0000BA180000}"/>
    <cellStyle name="20% - Accent5 2 2 7" xfId="6371" xr:uid="{00000000-0005-0000-0000-0000BB180000}"/>
    <cellStyle name="20% - Accent5 2 2 8" xfId="6372" xr:uid="{00000000-0005-0000-0000-0000BC180000}"/>
    <cellStyle name="20% - Accent5 2 2 9" xfId="6373" xr:uid="{00000000-0005-0000-0000-0000BD180000}"/>
    <cellStyle name="20% - Accent5 2 3" xfId="6374" xr:uid="{00000000-0005-0000-0000-0000BE180000}"/>
    <cellStyle name="20% - Accent5 2 3 2" xfId="6375" xr:uid="{00000000-0005-0000-0000-0000BF180000}"/>
    <cellStyle name="20% - Accent5 2 4" xfId="6376" xr:uid="{00000000-0005-0000-0000-0000C0180000}"/>
    <cellStyle name="20% - Accent5 2 4 2" xfId="6377" xr:uid="{00000000-0005-0000-0000-0000C1180000}"/>
    <cellStyle name="20% - Accent5 2 5" xfId="6378" xr:uid="{00000000-0005-0000-0000-0000C2180000}"/>
    <cellStyle name="20% - Accent5 2 5 2" xfId="6379" xr:uid="{00000000-0005-0000-0000-0000C3180000}"/>
    <cellStyle name="20% - Accent5 2 6" xfId="6380" xr:uid="{00000000-0005-0000-0000-0000C4180000}"/>
    <cellStyle name="20% - Accent5 2 6 2" xfId="6381" xr:uid="{00000000-0005-0000-0000-0000C5180000}"/>
    <cellStyle name="20% - Accent5 2 7" xfId="6382" xr:uid="{00000000-0005-0000-0000-0000C6180000}"/>
    <cellStyle name="20% - Accent5 2 8" xfId="6383" xr:uid="{00000000-0005-0000-0000-0000C7180000}"/>
    <cellStyle name="20% - Accent5 2 9" xfId="6384" xr:uid="{00000000-0005-0000-0000-0000C8180000}"/>
    <cellStyle name="20% - Accent5 20" xfId="6385" xr:uid="{00000000-0005-0000-0000-0000C9180000}"/>
    <cellStyle name="20% - Accent5 20 2" xfId="6386" xr:uid="{00000000-0005-0000-0000-0000CA180000}"/>
    <cellStyle name="20% - Accent5 20 2 2" xfId="6387" xr:uid="{00000000-0005-0000-0000-0000CB180000}"/>
    <cellStyle name="20% - Accent5 20 2 2 2" xfId="6388" xr:uid="{00000000-0005-0000-0000-0000CC180000}"/>
    <cellStyle name="20% - Accent5 20 2 3" xfId="6389" xr:uid="{00000000-0005-0000-0000-0000CD180000}"/>
    <cellStyle name="20% - Accent5 20 2 3 2" xfId="6390" xr:uid="{00000000-0005-0000-0000-0000CE180000}"/>
    <cellStyle name="20% - Accent5 20 2 4" xfId="6391" xr:uid="{00000000-0005-0000-0000-0000CF180000}"/>
    <cellStyle name="20% - Accent5 20 2 4 2" xfId="6392" xr:uid="{00000000-0005-0000-0000-0000D0180000}"/>
    <cellStyle name="20% - Accent5 20 2 5" xfId="6393" xr:uid="{00000000-0005-0000-0000-0000D1180000}"/>
    <cellStyle name="20% - Accent5 20 2 5 2" xfId="6394" xr:uid="{00000000-0005-0000-0000-0000D2180000}"/>
    <cellStyle name="20% - Accent5 20 2 6" xfId="6395" xr:uid="{00000000-0005-0000-0000-0000D3180000}"/>
    <cellStyle name="20% - Accent5 20 3" xfId="6396" xr:uid="{00000000-0005-0000-0000-0000D4180000}"/>
    <cellStyle name="20% - Accent5 20 3 2" xfId="6397" xr:uid="{00000000-0005-0000-0000-0000D5180000}"/>
    <cellStyle name="20% - Accent5 20 4" xfId="6398" xr:uid="{00000000-0005-0000-0000-0000D6180000}"/>
    <cellStyle name="20% - Accent5 20 4 2" xfId="6399" xr:uid="{00000000-0005-0000-0000-0000D7180000}"/>
    <cellStyle name="20% - Accent5 20 5" xfId="6400" xr:uid="{00000000-0005-0000-0000-0000D8180000}"/>
    <cellStyle name="20% - Accent5 20 5 2" xfId="6401" xr:uid="{00000000-0005-0000-0000-0000D9180000}"/>
    <cellStyle name="20% - Accent5 20 6" xfId="6402" xr:uid="{00000000-0005-0000-0000-0000DA180000}"/>
    <cellStyle name="20% - Accent5 20 6 2" xfId="6403" xr:uid="{00000000-0005-0000-0000-0000DB180000}"/>
    <cellStyle name="20% - Accent5 20 7" xfId="6404" xr:uid="{00000000-0005-0000-0000-0000DC180000}"/>
    <cellStyle name="20% - Accent5 20 8" xfId="6405" xr:uid="{00000000-0005-0000-0000-0000DD180000}"/>
    <cellStyle name="20% - Accent5 21" xfId="6406" xr:uid="{00000000-0005-0000-0000-0000DE180000}"/>
    <cellStyle name="20% - Accent5 21 2" xfId="6407" xr:uid="{00000000-0005-0000-0000-0000DF180000}"/>
    <cellStyle name="20% - Accent5 21 2 2" xfId="6408" xr:uid="{00000000-0005-0000-0000-0000E0180000}"/>
    <cellStyle name="20% - Accent5 21 2 2 2" xfId="6409" xr:uid="{00000000-0005-0000-0000-0000E1180000}"/>
    <cellStyle name="20% - Accent5 21 2 3" xfId="6410" xr:uid="{00000000-0005-0000-0000-0000E2180000}"/>
    <cellStyle name="20% - Accent5 21 2 3 2" xfId="6411" xr:uid="{00000000-0005-0000-0000-0000E3180000}"/>
    <cellStyle name="20% - Accent5 21 2 4" xfId="6412" xr:uid="{00000000-0005-0000-0000-0000E4180000}"/>
    <cellStyle name="20% - Accent5 21 2 4 2" xfId="6413" xr:uid="{00000000-0005-0000-0000-0000E5180000}"/>
    <cellStyle name="20% - Accent5 21 2 5" xfId="6414" xr:uid="{00000000-0005-0000-0000-0000E6180000}"/>
    <cellStyle name="20% - Accent5 21 2 5 2" xfId="6415" xr:uid="{00000000-0005-0000-0000-0000E7180000}"/>
    <cellStyle name="20% - Accent5 21 2 6" xfId="6416" xr:uid="{00000000-0005-0000-0000-0000E8180000}"/>
    <cellStyle name="20% - Accent5 21 3" xfId="6417" xr:uid="{00000000-0005-0000-0000-0000E9180000}"/>
    <cellStyle name="20% - Accent5 21 3 2" xfId="6418" xr:uid="{00000000-0005-0000-0000-0000EA180000}"/>
    <cellStyle name="20% - Accent5 21 4" xfId="6419" xr:uid="{00000000-0005-0000-0000-0000EB180000}"/>
    <cellStyle name="20% - Accent5 21 4 2" xfId="6420" xr:uid="{00000000-0005-0000-0000-0000EC180000}"/>
    <cellStyle name="20% - Accent5 21 5" xfId="6421" xr:uid="{00000000-0005-0000-0000-0000ED180000}"/>
    <cellStyle name="20% - Accent5 21 5 2" xfId="6422" xr:uid="{00000000-0005-0000-0000-0000EE180000}"/>
    <cellStyle name="20% - Accent5 21 6" xfId="6423" xr:uid="{00000000-0005-0000-0000-0000EF180000}"/>
    <cellStyle name="20% - Accent5 21 6 2" xfId="6424" xr:uid="{00000000-0005-0000-0000-0000F0180000}"/>
    <cellStyle name="20% - Accent5 21 7" xfId="6425" xr:uid="{00000000-0005-0000-0000-0000F1180000}"/>
    <cellStyle name="20% - Accent5 21 8" xfId="6426" xr:uid="{00000000-0005-0000-0000-0000F2180000}"/>
    <cellStyle name="20% - Accent5 22" xfId="6427" xr:uid="{00000000-0005-0000-0000-0000F3180000}"/>
    <cellStyle name="20% - Accent5 22 2" xfId="6428" xr:uid="{00000000-0005-0000-0000-0000F4180000}"/>
    <cellStyle name="20% - Accent5 22 2 2" xfId="6429" xr:uid="{00000000-0005-0000-0000-0000F5180000}"/>
    <cellStyle name="20% - Accent5 22 2 2 2" xfId="6430" xr:uid="{00000000-0005-0000-0000-0000F6180000}"/>
    <cellStyle name="20% - Accent5 22 2 3" xfId="6431" xr:uid="{00000000-0005-0000-0000-0000F7180000}"/>
    <cellStyle name="20% - Accent5 22 2 3 2" xfId="6432" xr:uid="{00000000-0005-0000-0000-0000F8180000}"/>
    <cellStyle name="20% - Accent5 22 2 4" xfId="6433" xr:uid="{00000000-0005-0000-0000-0000F9180000}"/>
    <cellStyle name="20% - Accent5 22 2 4 2" xfId="6434" xr:uid="{00000000-0005-0000-0000-0000FA180000}"/>
    <cellStyle name="20% - Accent5 22 2 5" xfId="6435" xr:uid="{00000000-0005-0000-0000-0000FB180000}"/>
    <cellStyle name="20% - Accent5 22 2 5 2" xfId="6436" xr:uid="{00000000-0005-0000-0000-0000FC180000}"/>
    <cellStyle name="20% - Accent5 22 2 6" xfId="6437" xr:uid="{00000000-0005-0000-0000-0000FD180000}"/>
    <cellStyle name="20% - Accent5 22 3" xfId="6438" xr:uid="{00000000-0005-0000-0000-0000FE180000}"/>
    <cellStyle name="20% - Accent5 22 3 2" xfId="6439" xr:uid="{00000000-0005-0000-0000-0000FF180000}"/>
    <cellStyle name="20% - Accent5 22 4" xfId="6440" xr:uid="{00000000-0005-0000-0000-000000190000}"/>
    <cellStyle name="20% - Accent5 22 4 2" xfId="6441" xr:uid="{00000000-0005-0000-0000-000001190000}"/>
    <cellStyle name="20% - Accent5 22 5" xfId="6442" xr:uid="{00000000-0005-0000-0000-000002190000}"/>
    <cellStyle name="20% - Accent5 22 5 2" xfId="6443" xr:uid="{00000000-0005-0000-0000-000003190000}"/>
    <cellStyle name="20% - Accent5 22 6" xfId="6444" xr:uid="{00000000-0005-0000-0000-000004190000}"/>
    <cellStyle name="20% - Accent5 22 6 2" xfId="6445" xr:uid="{00000000-0005-0000-0000-000005190000}"/>
    <cellStyle name="20% - Accent5 22 7" xfId="6446" xr:uid="{00000000-0005-0000-0000-000006190000}"/>
    <cellStyle name="20% - Accent5 22 8" xfId="6447" xr:uid="{00000000-0005-0000-0000-000007190000}"/>
    <cellStyle name="20% - Accent5 23" xfId="6448" xr:uid="{00000000-0005-0000-0000-000008190000}"/>
    <cellStyle name="20% - Accent5 23 2" xfId="6449" xr:uid="{00000000-0005-0000-0000-000009190000}"/>
    <cellStyle name="20% - Accent5 23 2 2" xfId="6450" xr:uid="{00000000-0005-0000-0000-00000A190000}"/>
    <cellStyle name="20% - Accent5 23 2 2 2" xfId="6451" xr:uid="{00000000-0005-0000-0000-00000B190000}"/>
    <cellStyle name="20% - Accent5 23 2 3" xfId="6452" xr:uid="{00000000-0005-0000-0000-00000C190000}"/>
    <cellStyle name="20% - Accent5 23 2 3 2" xfId="6453" xr:uid="{00000000-0005-0000-0000-00000D190000}"/>
    <cellStyle name="20% - Accent5 23 2 4" xfId="6454" xr:uid="{00000000-0005-0000-0000-00000E190000}"/>
    <cellStyle name="20% - Accent5 23 2 4 2" xfId="6455" xr:uid="{00000000-0005-0000-0000-00000F190000}"/>
    <cellStyle name="20% - Accent5 23 2 5" xfId="6456" xr:uid="{00000000-0005-0000-0000-000010190000}"/>
    <cellStyle name="20% - Accent5 23 2 5 2" xfId="6457" xr:uid="{00000000-0005-0000-0000-000011190000}"/>
    <cellStyle name="20% - Accent5 23 2 6" xfId="6458" xr:uid="{00000000-0005-0000-0000-000012190000}"/>
    <cellStyle name="20% - Accent5 23 3" xfId="6459" xr:uid="{00000000-0005-0000-0000-000013190000}"/>
    <cellStyle name="20% - Accent5 23 3 2" xfId="6460" xr:uid="{00000000-0005-0000-0000-000014190000}"/>
    <cellStyle name="20% - Accent5 23 4" xfId="6461" xr:uid="{00000000-0005-0000-0000-000015190000}"/>
    <cellStyle name="20% - Accent5 23 4 2" xfId="6462" xr:uid="{00000000-0005-0000-0000-000016190000}"/>
    <cellStyle name="20% - Accent5 23 5" xfId="6463" xr:uid="{00000000-0005-0000-0000-000017190000}"/>
    <cellStyle name="20% - Accent5 23 5 2" xfId="6464" xr:uid="{00000000-0005-0000-0000-000018190000}"/>
    <cellStyle name="20% - Accent5 23 6" xfId="6465" xr:uid="{00000000-0005-0000-0000-000019190000}"/>
    <cellStyle name="20% - Accent5 23 6 2" xfId="6466" xr:uid="{00000000-0005-0000-0000-00001A190000}"/>
    <cellStyle name="20% - Accent5 23 7" xfId="6467" xr:uid="{00000000-0005-0000-0000-00001B190000}"/>
    <cellStyle name="20% - Accent5 23 8" xfId="6468" xr:uid="{00000000-0005-0000-0000-00001C190000}"/>
    <cellStyle name="20% - Accent5 24" xfId="6469" xr:uid="{00000000-0005-0000-0000-00001D190000}"/>
    <cellStyle name="20% - Accent5 24 2" xfId="6470" xr:uid="{00000000-0005-0000-0000-00001E190000}"/>
    <cellStyle name="20% - Accent5 24 2 2" xfId="6471" xr:uid="{00000000-0005-0000-0000-00001F190000}"/>
    <cellStyle name="20% - Accent5 24 2 2 2" xfId="6472" xr:uid="{00000000-0005-0000-0000-000020190000}"/>
    <cellStyle name="20% - Accent5 24 2 3" xfId="6473" xr:uid="{00000000-0005-0000-0000-000021190000}"/>
    <cellStyle name="20% - Accent5 24 2 3 2" xfId="6474" xr:uid="{00000000-0005-0000-0000-000022190000}"/>
    <cellStyle name="20% - Accent5 24 2 4" xfId="6475" xr:uid="{00000000-0005-0000-0000-000023190000}"/>
    <cellStyle name="20% - Accent5 24 2 4 2" xfId="6476" xr:uid="{00000000-0005-0000-0000-000024190000}"/>
    <cellStyle name="20% - Accent5 24 2 5" xfId="6477" xr:uid="{00000000-0005-0000-0000-000025190000}"/>
    <cellStyle name="20% - Accent5 24 2 5 2" xfId="6478" xr:uid="{00000000-0005-0000-0000-000026190000}"/>
    <cellStyle name="20% - Accent5 24 2 6" xfId="6479" xr:uid="{00000000-0005-0000-0000-000027190000}"/>
    <cellStyle name="20% - Accent5 24 3" xfId="6480" xr:uid="{00000000-0005-0000-0000-000028190000}"/>
    <cellStyle name="20% - Accent5 24 3 2" xfId="6481" xr:uid="{00000000-0005-0000-0000-000029190000}"/>
    <cellStyle name="20% - Accent5 24 4" xfId="6482" xr:uid="{00000000-0005-0000-0000-00002A190000}"/>
    <cellStyle name="20% - Accent5 24 4 2" xfId="6483" xr:uid="{00000000-0005-0000-0000-00002B190000}"/>
    <cellStyle name="20% - Accent5 24 5" xfId="6484" xr:uid="{00000000-0005-0000-0000-00002C190000}"/>
    <cellStyle name="20% - Accent5 24 5 2" xfId="6485" xr:uid="{00000000-0005-0000-0000-00002D190000}"/>
    <cellStyle name="20% - Accent5 24 6" xfId="6486" xr:uid="{00000000-0005-0000-0000-00002E190000}"/>
    <cellStyle name="20% - Accent5 24 6 2" xfId="6487" xr:uid="{00000000-0005-0000-0000-00002F190000}"/>
    <cellStyle name="20% - Accent5 24 7" xfId="6488" xr:uid="{00000000-0005-0000-0000-000030190000}"/>
    <cellStyle name="20% - Accent5 24 8" xfId="6489" xr:uid="{00000000-0005-0000-0000-000031190000}"/>
    <cellStyle name="20% - Accent5 25" xfId="6490" xr:uid="{00000000-0005-0000-0000-000032190000}"/>
    <cellStyle name="20% - Accent5 25 2" xfId="6491" xr:uid="{00000000-0005-0000-0000-000033190000}"/>
    <cellStyle name="20% - Accent5 25 2 2" xfId="6492" xr:uid="{00000000-0005-0000-0000-000034190000}"/>
    <cellStyle name="20% - Accent5 25 2 2 2" xfId="6493" xr:uid="{00000000-0005-0000-0000-000035190000}"/>
    <cellStyle name="20% - Accent5 25 2 3" xfId="6494" xr:uid="{00000000-0005-0000-0000-000036190000}"/>
    <cellStyle name="20% - Accent5 25 2 3 2" xfId="6495" xr:uid="{00000000-0005-0000-0000-000037190000}"/>
    <cellStyle name="20% - Accent5 25 2 4" xfId="6496" xr:uid="{00000000-0005-0000-0000-000038190000}"/>
    <cellStyle name="20% - Accent5 25 2 4 2" xfId="6497" xr:uid="{00000000-0005-0000-0000-000039190000}"/>
    <cellStyle name="20% - Accent5 25 2 5" xfId="6498" xr:uid="{00000000-0005-0000-0000-00003A190000}"/>
    <cellStyle name="20% - Accent5 25 2 5 2" xfId="6499" xr:uid="{00000000-0005-0000-0000-00003B190000}"/>
    <cellStyle name="20% - Accent5 25 2 6" xfId="6500" xr:uid="{00000000-0005-0000-0000-00003C190000}"/>
    <cellStyle name="20% - Accent5 25 3" xfId="6501" xr:uid="{00000000-0005-0000-0000-00003D190000}"/>
    <cellStyle name="20% - Accent5 25 3 2" xfId="6502" xr:uid="{00000000-0005-0000-0000-00003E190000}"/>
    <cellStyle name="20% - Accent5 25 4" xfId="6503" xr:uid="{00000000-0005-0000-0000-00003F190000}"/>
    <cellStyle name="20% - Accent5 25 4 2" xfId="6504" xr:uid="{00000000-0005-0000-0000-000040190000}"/>
    <cellStyle name="20% - Accent5 25 5" xfId="6505" xr:uid="{00000000-0005-0000-0000-000041190000}"/>
    <cellStyle name="20% - Accent5 25 5 2" xfId="6506" xr:uid="{00000000-0005-0000-0000-000042190000}"/>
    <cellStyle name="20% - Accent5 25 6" xfId="6507" xr:uid="{00000000-0005-0000-0000-000043190000}"/>
    <cellStyle name="20% - Accent5 25 6 2" xfId="6508" xr:uid="{00000000-0005-0000-0000-000044190000}"/>
    <cellStyle name="20% - Accent5 25 7" xfId="6509" xr:uid="{00000000-0005-0000-0000-000045190000}"/>
    <cellStyle name="20% - Accent5 25 8" xfId="6510" xr:uid="{00000000-0005-0000-0000-000046190000}"/>
    <cellStyle name="20% - Accent5 26" xfId="6511" xr:uid="{00000000-0005-0000-0000-000047190000}"/>
    <cellStyle name="20% - Accent5 26 2" xfId="6512" xr:uid="{00000000-0005-0000-0000-000048190000}"/>
    <cellStyle name="20% - Accent5 26 2 2" xfId="6513" xr:uid="{00000000-0005-0000-0000-000049190000}"/>
    <cellStyle name="20% - Accent5 26 2 2 2" xfId="6514" xr:uid="{00000000-0005-0000-0000-00004A190000}"/>
    <cellStyle name="20% - Accent5 26 2 3" xfId="6515" xr:uid="{00000000-0005-0000-0000-00004B190000}"/>
    <cellStyle name="20% - Accent5 26 2 3 2" xfId="6516" xr:uid="{00000000-0005-0000-0000-00004C190000}"/>
    <cellStyle name="20% - Accent5 26 2 4" xfId="6517" xr:uid="{00000000-0005-0000-0000-00004D190000}"/>
    <cellStyle name="20% - Accent5 26 2 4 2" xfId="6518" xr:uid="{00000000-0005-0000-0000-00004E190000}"/>
    <cellStyle name="20% - Accent5 26 2 5" xfId="6519" xr:uid="{00000000-0005-0000-0000-00004F190000}"/>
    <cellStyle name="20% - Accent5 26 2 5 2" xfId="6520" xr:uid="{00000000-0005-0000-0000-000050190000}"/>
    <cellStyle name="20% - Accent5 26 2 6" xfId="6521" xr:uid="{00000000-0005-0000-0000-000051190000}"/>
    <cellStyle name="20% - Accent5 26 3" xfId="6522" xr:uid="{00000000-0005-0000-0000-000052190000}"/>
    <cellStyle name="20% - Accent5 26 3 2" xfId="6523" xr:uid="{00000000-0005-0000-0000-000053190000}"/>
    <cellStyle name="20% - Accent5 26 4" xfId="6524" xr:uid="{00000000-0005-0000-0000-000054190000}"/>
    <cellStyle name="20% - Accent5 26 4 2" xfId="6525" xr:uid="{00000000-0005-0000-0000-000055190000}"/>
    <cellStyle name="20% - Accent5 26 5" xfId="6526" xr:uid="{00000000-0005-0000-0000-000056190000}"/>
    <cellStyle name="20% - Accent5 26 5 2" xfId="6527" xr:uid="{00000000-0005-0000-0000-000057190000}"/>
    <cellStyle name="20% - Accent5 26 6" xfId="6528" xr:uid="{00000000-0005-0000-0000-000058190000}"/>
    <cellStyle name="20% - Accent5 26 6 2" xfId="6529" xr:uid="{00000000-0005-0000-0000-000059190000}"/>
    <cellStyle name="20% - Accent5 26 7" xfId="6530" xr:uid="{00000000-0005-0000-0000-00005A190000}"/>
    <cellStyle name="20% - Accent5 26 8" xfId="6531" xr:uid="{00000000-0005-0000-0000-00005B190000}"/>
    <cellStyle name="20% - Accent5 27" xfId="6532" xr:uid="{00000000-0005-0000-0000-00005C190000}"/>
    <cellStyle name="20% - Accent5 27 2" xfId="6533" xr:uid="{00000000-0005-0000-0000-00005D190000}"/>
    <cellStyle name="20% - Accent5 27 2 2" xfId="6534" xr:uid="{00000000-0005-0000-0000-00005E190000}"/>
    <cellStyle name="20% - Accent5 27 2 2 2" xfId="6535" xr:uid="{00000000-0005-0000-0000-00005F190000}"/>
    <cellStyle name="20% - Accent5 27 2 3" xfId="6536" xr:uid="{00000000-0005-0000-0000-000060190000}"/>
    <cellStyle name="20% - Accent5 27 2 3 2" xfId="6537" xr:uid="{00000000-0005-0000-0000-000061190000}"/>
    <cellStyle name="20% - Accent5 27 2 4" xfId="6538" xr:uid="{00000000-0005-0000-0000-000062190000}"/>
    <cellStyle name="20% - Accent5 27 2 4 2" xfId="6539" xr:uid="{00000000-0005-0000-0000-000063190000}"/>
    <cellStyle name="20% - Accent5 27 2 5" xfId="6540" xr:uid="{00000000-0005-0000-0000-000064190000}"/>
    <cellStyle name="20% - Accent5 27 2 5 2" xfId="6541" xr:uid="{00000000-0005-0000-0000-000065190000}"/>
    <cellStyle name="20% - Accent5 27 2 6" xfId="6542" xr:uid="{00000000-0005-0000-0000-000066190000}"/>
    <cellStyle name="20% - Accent5 27 3" xfId="6543" xr:uid="{00000000-0005-0000-0000-000067190000}"/>
    <cellStyle name="20% - Accent5 27 3 2" xfId="6544" xr:uid="{00000000-0005-0000-0000-000068190000}"/>
    <cellStyle name="20% - Accent5 27 4" xfId="6545" xr:uid="{00000000-0005-0000-0000-000069190000}"/>
    <cellStyle name="20% - Accent5 27 4 2" xfId="6546" xr:uid="{00000000-0005-0000-0000-00006A190000}"/>
    <cellStyle name="20% - Accent5 27 5" xfId="6547" xr:uid="{00000000-0005-0000-0000-00006B190000}"/>
    <cellStyle name="20% - Accent5 27 5 2" xfId="6548" xr:uid="{00000000-0005-0000-0000-00006C190000}"/>
    <cellStyle name="20% - Accent5 27 6" xfId="6549" xr:uid="{00000000-0005-0000-0000-00006D190000}"/>
    <cellStyle name="20% - Accent5 27 6 2" xfId="6550" xr:uid="{00000000-0005-0000-0000-00006E190000}"/>
    <cellStyle name="20% - Accent5 27 7" xfId="6551" xr:uid="{00000000-0005-0000-0000-00006F190000}"/>
    <cellStyle name="20% - Accent5 27 8" xfId="6552" xr:uid="{00000000-0005-0000-0000-000070190000}"/>
    <cellStyle name="20% - Accent5 28" xfId="6553" xr:uid="{00000000-0005-0000-0000-000071190000}"/>
    <cellStyle name="20% - Accent5 28 2" xfId="6554" xr:uid="{00000000-0005-0000-0000-000072190000}"/>
    <cellStyle name="20% - Accent5 28 2 2" xfId="6555" xr:uid="{00000000-0005-0000-0000-000073190000}"/>
    <cellStyle name="20% - Accent5 28 2 2 2" xfId="6556" xr:uid="{00000000-0005-0000-0000-000074190000}"/>
    <cellStyle name="20% - Accent5 28 2 3" xfId="6557" xr:uid="{00000000-0005-0000-0000-000075190000}"/>
    <cellStyle name="20% - Accent5 28 2 3 2" xfId="6558" xr:uid="{00000000-0005-0000-0000-000076190000}"/>
    <cellStyle name="20% - Accent5 28 2 4" xfId="6559" xr:uid="{00000000-0005-0000-0000-000077190000}"/>
    <cellStyle name="20% - Accent5 28 2 4 2" xfId="6560" xr:uid="{00000000-0005-0000-0000-000078190000}"/>
    <cellStyle name="20% - Accent5 28 2 5" xfId="6561" xr:uid="{00000000-0005-0000-0000-000079190000}"/>
    <cellStyle name="20% - Accent5 28 2 5 2" xfId="6562" xr:uid="{00000000-0005-0000-0000-00007A190000}"/>
    <cellStyle name="20% - Accent5 28 2 6" xfId="6563" xr:uid="{00000000-0005-0000-0000-00007B190000}"/>
    <cellStyle name="20% - Accent5 28 3" xfId="6564" xr:uid="{00000000-0005-0000-0000-00007C190000}"/>
    <cellStyle name="20% - Accent5 28 3 2" xfId="6565" xr:uid="{00000000-0005-0000-0000-00007D190000}"/>
    <cellStyle name="20% - Accent5 28 4" xfId="6566" xr:uid="{00000000-0005-0000-0000-00007E190000}"/>
    <cellStyle name="20% - Accent5 28 4 2" xfId="6567" xr:uid="{00000000-0005-0000-0000-00007F190000}"/>
    <cellStyle name="20% - Accent5 28 5" xfId="6568" xr:uid="{00000000-0005-0000-0000-000080190000}"/>
    <cellStyle name="20% - Accent5 28 5 2" xfId="6569" xr:uid="{00000000-0005-0000-0000-000081190000}"/>
    <cellStyle name="20% - Accent5 28 6" xfId="6570" xr:uid="{00000000-0005-0000-0000-000082190000}"/>
    <cellStyle name="20% - Accent5 28 6 2" xfId="6571" xr:uid="{00000000-0005-0000-0000-000083190000}"/>
    <cellStyle name="20% - Accent5 28 7" xfId="6572" xr:uid="{00000000-0005-0000-0000-000084190000}"/>
    <cellStyle name="20% - Accent5 28 8" xfId="6573" xr:uid="{00000000-0005-0000-0000-000085190000}"/>
    <cellStyle name="20% - Accent5 29" xfId="6574" xr:uid="{00000000-0005-0000-0000-000086190000}"/>
    <cellStyle name="20% - Accent5 29 2" xfId="6575" xr:uid="{00000000-0005-0000-0000-000087190000}"/>
    <cellStyle name="20% - Accent5 29 2 2" xfId="6576" xr:uid="{00000000-0005-0000-0000-000088190000}"/>
    <cellStyle name="20% - Accent5 29 2 2 2" xfId="6577" xr:uid="{00000000-0005-0000-0000-000089190000}"/>
    <cellStyle name="20% - Accent5 29 2 3" xfId="6578" xr:uid="{00000000-0005-0000-0000-00008A190000}"/>
    <cellStyle name="20% - Accent5 29 2 3 2" xfId="6579" xr:uid="{00000000-0005-0000-0000-00008B190000}"/>
    <cellStyle name="20% - Accent5 29 2 4" xfId="6580" xr:uid="{00000000-0005-0000-0000-00008C190000}"/>
    <cellStyle name="20% - Accent5 29 2 4 2" xfId="6581" xr:uid="{00000000-0005-0000-0000-00008D190000}"/>
    <cellStyle name="20% - Accent5 29 2 5" xfId="6582" xr:uid="{00000000-0005-0000-0000-00008E190000}"/>
    <cellStyle name="20% - Accent5 29 2 5 2" xfId="6583" xr:uid="{00000000-0005-0000-0000-00008F190000}"/>
    <cellStyle name="20% - Accent5 29 2 6" xfId="6584" xr:uid="{00000000-0005-0000-0000-000090190000}"/>
    <cellStyle name="20% - Accent5 29 3" xfId="6585" xr:uid="{00000000-0005-0000-0000-000091190000}"/>
    <cellStyle name="20% - Accent5 29 3 2" xfId="6586" xr:uid="{00000000-0005-0000-0000-000092190000}"/>
    <cellStyle name="20% - Accent5 29 4" xfId="6587" xr:uid="{00000000-0005-0000-0000-000093190000}"/>
    <cellStyle name="20% - Accent5 29 4 2" xfId="6588" xr:uid="{00000000-0005-0000-0000-000094190000}"/>
    <cellStyle name="20% - Accent5 29 5" xfId="6589" xr:uid="{00000000-0005-0000-0000-000095190000}"/>
    <cellStyle name="20% - Accent5 29 5 2" xfId="6590" xr:uid="{00000000-0005-0000-0000-000096190000}"/>
    <cellStyle name="20% - Accent5 29 6" xfId="6591" xr:uid="{00000000-0005-0000-0000-000097190000}"/>
    <cellStyle name="20% - Accent5 29 6 2" xfId="6592" xr:uid="{00000000-0005-0000-0000-000098190000}"/>
    <cellStyle name="20% - Accent5 29 7" xfId="6593" xr:uid="{00000000-0005-0000-0000-000099190000}"/>
    <cellStyle name="20% - Accent5 29 8" xfId="6594" xr:uid="{00000000-0005-0000-0000-00009A190000}"/>
    <cellStyle name="20% - Accent5 3" xfId="6595" xr:uid="{00000000-0005-0000-0000-00009B190000}"/>
    <cellStyle name="20% - Accent5 3 10" xfId="6596" xr:uid="{00000000-0005-0000-0000-00009C190000}"/>
    <cellStyle name="20% - Accent5 3 11" xfId="6597" xr:uid="{00000000-0005-0000-0000-00009D190000}"/>
    <cellStyle name="20% - Accent5 3 2" xfId="6598" xr:uid="{00000000-0005-0000-0000-00009E190000}"/>
    <cellStyle name="20% - Accent5 3 2 2" xfId="6599" xr:uid="{00000000-0005-0000-0000-00009F190000}"/>
    <cellStyle name="20% - Accent5 3 2 2 2" xfId="6600" xr:uid="{00000000-0005-0000-0000-0000A0190000}"/>
    <cellStyle name="20% - Accent5 3 2 3" xfId="6601" xr:uid="{00000000-0005-0000-0000-0000A1190000}"/>
    <cellStyle name="20% - Accent5 3 2 3 2" xfId="6602" xr:uid="{00000000-0005-0000-0000-0000A2190000}"/>
    <cellStyle name="20% - Accent5 3 2 4" xfId="6603" xr:uid="{00000000-0005-0000-0000-0000A3190000}"/>
    <cellStyle name="20% - Accent5 3 2 4 2" xfId="6604" xr:uid="{00000000-0005-0000-0000-0000A4190000}"/>
    <cellStyle name="20% - Accent5 3 2 5" xfId="6605" xr:uid="{00000000-0005-0000-0000-0000A5190000}"/>
    <cellStyle name="20% - Accent5 3 2 5 2" xfId="6606" xr:uid="{00000000-0005-0000-0000-0000A6190000}"/>
    <cellStyle name="20% - Accent5 3 2 6" xfId="6607" xr:uid="{00000000-0005-0000-0000-0000A7190000}"/>
    <cellStyle name="20% - Accent5 3 2 7" xfId="6608" xr:uid="{00000000-0005-0000-0000-0000A8190000}"/>
    <cellStyle name="20% - Accent5 3 2 8" xfId="6609" xr:uid="{00000000-0005-0000-0000-0000A9190000}"/>
    <cellStyle name="20% - Accent5 3 2 9" xfId="6610" xr:uid="{00000000-0005-0000-0000-0000AA190000}"/>
    <cellStyle name="20% - Accent5 3 3" xfId="6611" xr:uid="{00000000-0005-0000-0000-0000AB190000}"/>
    <cellStyle name="20% - Accent5 3 3 2" xfId="6612" xr:uid="{00000000-0005-0000-0000-0000AC190000}"/>
    <cellStyle name="20% - Accent5 3 4" xfId="6613" xr:uid="{00000000-0005-0000-0000-0000AD190000}"/>
    <cellStyle name="20% - Accent5 3 4 2" xfId="6614" xr:uid="{00000000-0005-0000-0000-0000AE190000}"/>
    <cellStyle name="20% - Accent5 3 5" xfId="6615" xr:uid="{00000000-0005-0000-0000-0000AF190000}"/>
    <cellStyle name="20% - Accent5 3 5 2" xfId="6616" xr:uid="{00000000-0005-0000-0000-0000B0190000}"/>
    <cellStyle name="20% - Accent5 3 6" xfId="6617" xr:uid="{00000000-0005-0000-0000-0000B1190000}"/>
    <cellStyle name="20% - Accent5 3 6 2" xfId="6618" xr:uid="{00000000-0005-0000-0000-0000B2190000}"/>
    <cellStyle name="20% - Accent5 3 7" xfId="6619" xr:uid="{00000000-0005-0000-0000-0000B3190000}"/>
    <cellStyle name="20% - Accent5 3 8" xfId="6620" xr:uid="{00000000-0005-0000-0000-0000B4190000}"/>
    <cellStyle name="20% - Accent5 3 9" xfId="6621" xr:uid="{00000000-0005-0000-0000-0000B5190000}"/>
    <cellStyle name="20% - Accent5 30" xfId="6622" xr:uid="{00000000-0005-0000-0000-0000B6190000}"/>
    <cellStyle name="20% - Accent5 30 2" xfId="6623" xr:uid="{00000000-0005-0000-0000-0000B7190000}"/>
    <cellStyle name="20% - Accent5 30 2 2" xfId="6624" xr:uid="{00000000-0005-0000-0000-0000B8190000}"/>
    <cellStyle name="20% - Accent5 30 2 2 2" xfId="6625" xr:uid="{00000000-0005-0000-0000-0000B9190000}"/>
    <cellStyle name="20% - Accent5 30 2 3" xfId="6626" xr:uid="{00000000-0005-0000-0000-0000BA190000}"/>
    <cellStyle name="20% - Accent5 30 2 3 2" xfId="6627" xr:uid="{00000000-0005-0000-0000-0000BB190000}"/>
    <cellStyle name="20% - Accent5 30 2 4" xfId="6628" xr:uid="{00000000-0005-0000-0000-0000BC190000}"/>
    <cellStyle name="20% - Accent5 30 2 4 2" xfId="6629" xr:uid="{00000000-0005-0000-0000-0000BD190000}"/>
    <cellStyle name="20% - Accent5 30 2 5" xfId="6630" xr:uid="{00000000-0005-0000-0000-0000BE190000}"/>
    <cellStyle name="20% - Accent5 30 2 5 2" xfId="6631" xr:uid="{00000000-0005-0000-0000-0000BF190000}"/>
    <cellStyle name="20% - Accent5 30 2 6" xfId="6632" xr:uid="{00000000-0005-0000-0000-0000C0190000}"/>
    <cellStyle name="20% - Accent5 30 3" xfId="6633" xr:uid="{00000000-0005-0000-0000-0000C1190000}"/>
    <cellStyle name="20% - Accent5 30 3 2" xfId="6634" xr:uid="{00000000-0005-0000-0000-0000C2190000}"/>
    <cellStyle name="20% - Accent5 30 4" xfId="6635" xr:uid="{00000000-0005-0000-0000-0000C3190000}"/>
    <cellStyle name="20% - Accent5 30 4 2" xfId="6636" xr:uid="{00000000-0005-0000-0000-0000C4190000}"/>
    <cellStyle name="20% - Accent5 30 5" xfId="6637" xr:uid="{00000000-0005-0000-0000-0000C5190000}"/>
    <cellStyle name="20% - Accent5 30 5 2" xfId="6638" xr:uid="{00000000-0005-0000-0000-0000C6190000}"/>
    <cellStyle name="20% - Accent5 30 6" xfId="6639" xr:uid="{00000000-0005-0000-0000-0000C7190000}"/>
    <cellStyle name="20% - Accent5 30 6 2" xfId="6640" xr:uid="{00000000-0005-0000-0000-0000C8190000}"/>
    <cellStyle name="20% - Accent5 30 7" xfId="6641" xr:uid="{00000000-0005-0000-0000-0000C9190000}"/>
    <cellStyle name="20% - Accent5 30 8" xfId="6642" xr:uid="{00000000-0005-0000-0000-0000CA190000}"/>
    <cellStyle name="20% - Accent5 31" xfId="6643" xr:uid="{00000000-0005-0000-0000-0000CB190000}"/>
    <cellStyle name="20% - Accent5 31 2" xfId="6644" xr:uid="{00000000-0005-0000-0000-0000CC190000}"/>
    <cellStyle name="20% - Accent5 31 2 2" xfId="6645" xr:uid="{00000000-0005-0000-0000-0000CD190000}"/>
    <cellStyle name="20% - Accent5 31 2 2 2" xfId="6646" xr:uid="{00000000-0005-0000-0000-0000CE190000}"/>
    <cellStyle name="20% - Accent5 31 2 3" xfId="6647" xr:uid="{00000000-0005-0000-0000-0000CF190000}"/>
    <cellStyle name="20% - Accent5 31 2 3 2" xfId="6648" xr:uid="{00000000-0005-0000-0000-0000D0190000}"/>
    <cellStyle name="20% - Accent5 31 2 4" xfId="6649" xr:uid="{00000000-0005-0000-0000-0000D1190000}"/>
    <cellStyle name="20% - Accent5 31 2 4 2" xfId="6650" xr:uid="{00000000-0005-0000-0000-0000D2190000}"/>
    <cellStyle name="20% - Accent5 31 2 5" xfId="6651" xr:uid="{00000000-0005-0000-0000-0000D3190000}"/>
    <cellStyle name="20% - Accent5 31 2 5 2" xfId="6652" xr:uid="{00000000-0005-0000-0000-0000D4190000}"/>
    <cellStyle name="20% - Accent5 31 2 6" xfId="6653" xr:uid="{00000000-0005-0000-0000-0000D5190000}"/>
    <cellStyle name="20% - Accent5 31 3" xfId="6654" xr:uid="{00000000-0005-0000-0000-0000D6190000}"/>
    <cellStyle name="20% - Accent5 31 3 2" xfId="6655" xr:uid="{00000000-0005-0000-0000-0000D7190000}"/>
    <cellStyle name="20% - Accent5 31 4" xfId="6656" xr:uid="{00000000-0005-0000-0000-0000D8190000}"/>
    <cellStyle name="20% - Accent5 31 4 2" xfId="6657" xr:uid="{00000000-0005-0000-0000-0000D9190000}"/>
    <cellStyle name="20% - Accent5 31 5" xfId="6658" xr:uid="{00000000-0005-0000-0000-0000DA190000}"/>
    <cellStyle name="20% - Accent5 31 5 2" xfId="6659" xr:uid="{00000000-0005-0000-0000-0000DB190000}"/>
    <cellStyle name="20% - Accent5 31 6" xfId="6660" xr:uid="{00000000-0005-0000-0000-0000DC190000}"/>
    <cellStyle name="20% - Accent5 31 6 2" xfId="6661" xr:uid="{00000000-0005-0000-0000-0000DD190000}"/>
    <cellStyle name="20% - Accent5 31 7" xfId="6662" xr:uid="{00000000-0005-0000-0000-0000DE190000}"/>
    <cellStyle name="20% - Accent5 31 8" xfId="6663" xr:uid="{00000000-0005-0000-0000-0000DF190000}"/>
    <cellStyle name="20% - Accent5 32" xfId="6664" xr:uid="{00000000-0005-0000-0000-0000E0190000}"/>
    <cellStyle name="20% - Accent5 32 2" xfId="6665" xr:uid="{00000000-0005-0000-0000-0000E1190000}"/>
    <cellStyle name="20% - Accent5 32 2 2" xfId="6666" xr:uid="{00000000-0005-0000-0000-0000E2190000}"/>
    <cellStyle name="20% - Accent5 32 2 2 2" xfId="6667" xr:uid="{00000000-0005-0000-0000-0000E3190000}"/>
    <cellStyle name="20% - Accent5 32 2 3" xfId="6668" xr:uid="{00000000-0005-0000-0000-0000E4190000}"/>
    <cellStyle name="20% - Accent5 32 2 3 2" xfId="6669" xr:uid="{00000000-0005-0000-0000-0000E5190000}"/>
    <cellStyle name="20% - Accent5 32 2 4" xfId="6670" xr:uid="{00000000-0005-0000-0000-0000E6190000}"/>
    <cellStyle name="20% - Accent5 32 2 4 2" xfId="6671" xr:uid="{00000000-0005-0000-0000-0000E7190000}"/>
    <cellStyle name="20% - Accent5 32 2 5" xfId="6672" xr:uid="{00000000-0005-0000-0000-0000E8190000}"/>
    <cellStyle name="20% - Accent5 32 2 5 2" xfId="6673" xr:uid="{00000000-0005-0000-0000-0000E9190000}"/>
    <cellStyle name="20% - Accent5 32 2 6" xfId="6674" xr:uid="{00000000-0005-0000-0000-0000EA190000}"/>
    <cellStyle name="20% - Accent5 32 3" xfId="6675" xr:uid="{00000000-0005-0000-0000-0000EB190000}"/>
    <cellStyle name="20% - Accent5 32 3 2" xfId="6676" xr:uid="{00000000-0005-0000-0000-0000EC190000}"/>
    <cellStyle name="20% - Accent5 32 4" xfId="6677" xr:uid="{00000000-0005-0000-0000-0000ED190000}"/>
    <cellStyle name="20% - Accent5 32 4 2" xfId="6678" xr:uid="{00000000-0005-0000-0000-0000EE190000}"/>
    <cellStyle name="20% - Accent5 32 5" xfId="6679" xr:uid="{00000000-0005-0000-0000-0000EF190000}"/>
    <cellStyle name="20% - Accent5 32 5 2" xfId="6680" xr:uid="{00000000-0005-0000-0000-0000F0190000}"/>
    <cellStyle name="20% - Accent5 32 6" xfId="6681" xr:uid="{00000000-0005-0000-0000-0000F1190000}"/>
    <cellStyle name="20% - Accent5 32 6 2" xfId="6682" xr:uid="{00000000-0005-0000-0000-0000F2190000}"/>
    <cellStyle name="20% - Accent5 32 7" xfId="6683" xr:uid="{00000000-0005-0000-0000-0000F3190000}"/>
    <cellStyle name="20% - Accent5 32 8" xfId="6684" xr:uid="{00000000-0005-0000-0000-0000F4190000}"/>
    <cellStyle name="20% - Accent5 33" xfId="6685" xr:uid="{00000000-0005-0000-0000-0000F5190000}"/>
    <cellStyle name="20% - Accent5 33 2" xfId="6686" xr:uid="{00000000-0005-0000-0000-0000F6190000}"/>
    <cellStyle name="20% - Accent5 33 2 2" xfId="6687" xr:uid="{00000000-0005-0000-0000-0000F7190000}"/>
    <cellStyle name="20% - Accent5 33 2 2 2" xfId="6688" xr:uid="{00000000-0005-0000-0000-0000F8190000}"/>
    <cellStyle name="20% - Accent5 33 2 3" xfId="6689" xr:uid="{00000000-0005-0000-0000-0000F9190000}"/>
    <cellStyle name="20% - Accent5 33 2 3 2" xfId="6690" xr:uid="{00000000-0005-0000-0000-0000FA190000}"/>
    <cellStyle name="20% - Accent5 33 2 4" xfId="6691" xr:uid="{00000000-0005-0000-0000-0000FB190000}"/>
    <cellStyle name="20% - Accent5 33 2 4 2" xfId="6692" xr:uid="{00000000-0005-0000-0000-0000FC190000}"/>
    <cellStyle name="20% - Accent5 33 2 5" xfId="6693" xr:uid="{00000000-0005-0000-0000-0000FD190000}"/>
    <cellStyle name="20% - Accent5 33 2 5 2" xfId="6694" xr:uid="{00000000-0005-0000-0000-0000FE190000}"/>
    <cellStyle name="20% - Accent5 33 2 6" xfId="6695" xr:uid="{00000000-0005-0000-0000-0000FF190000}"/>
    <cellStyle name="20% - Accent5 33 3" xfId="6696" xr:uid="{00000000-0005-0000-0000-0000001A0000}"/>
    <cellStyle name="20% - Accent5 33 3 2" xfId="6697" xr:uid="{00000000-0005-0000-0000-0000011A0000}"/>
    <cellStyle name="20% - Accent5 33 4" xfId="6698" xr:uid="{00000000-0005-0000-0000-0000021A0000}"/>
    <cellStyle name="20% - Accent5 33 4 2" xfId="6699" xr:uid="{00000000-0005-0000-0000-0000031A0000}"/>
    <cellStyle name="20% - Accent5 33 5" xfId="6700" xr:uid="{00000000-0005-0000-0000-0000041A0000}"/>
    <cellStyle name="20% - Accent5 33 5 2" xfId="6701" xr:uid="{00000000-0005-0000-0000-0000051A0000}"/>
    <cellStyle name="20% - Accent5 33 6" xfId="6702" xr:uid="{00000000-0005-0000-0000-0000061A0000}"/>
    <cellStyle name="20% - Accent5 33 6 2" xfId="6703" xr:uid="{00000000-0005-0000-0000-0000071A0000}"/>
    <cellStyle name="20% - Accent5 33 7" xfId="6704" xr:uid="{00000000-0005-0000-0000-0000081A0000}"/>
    <cellStyle name="20% - Accent5 33 8" xfId="6705" xr:uid="{00000000-0005-0000-0000-0000091A0000}"/>
    <cellStyle name="20% - Accent5 34" xfId="6706" xr:uid="{00000000-0005-0000-0000-00000A1A0000}"/>
    <cellStyle name="20% - Accent5 34 2" xfId="6707" xr:uid="{00000000-0005-0000-0000-00000B1A0000}"/>
    <cellStyle name="20% - Accent5 34 2 2" xfId="6708" xr:uid="{00000000-0005-0000-0000-00000C1A0000}"/>
    <cellStyle name="20% - Accent5 34 2 2 2" xfId="6709" xr:uid="{00000000-0005-0000-0000-00000D1A0000}"/>
    <cellStyle name="20% - Accent5 34 2 3" xfId="6710" xr:uid="{00000000-0005-0000-0000-00000E1A0000}"/>
    <cellStyle name="20% - Accent5 34 2 3 2" xfId="6711" xr:uid="{00000000-0005-0000-0000-00000F1A0000}"/>
    <cellStyle name="20% - Accent5 34 2 4" xfId="6712" xr:uid="{00000000-0005-0000-0000-0000101A0000}"/>
    <cellStyle name="20% - Accent5 34 2 4 2" xfId="6713" xr:uid="{00000000-0005-0000-0000-0000111A0000}"/>
    <cellStyle name="20% - Accent5 34 2 5" xfId="6714" xr:uid="{00000000-0005-0000-0000-0000121A0000}"/>
    <cellStyle name="20% - Accent5 34 2 5 2" xfId="6715" xr:uid="{00000000-0005-0000-0000-0000131A0000}"/>
    <cellStyle name="20% - Accent5 34 2 6" xfId="6716" xr:uid="{00000000-0005-0000-0000-0000141A0000}"/>
    <cellStyle name="20% - Accent5 34 3" xfId="6717" xr:uid="{00000000-0005-0000-0000-0000151A0000}"/>
    <cellStyle name="20% - Accent5 34 3 2" xfId="6718" xr:uid="{00000000-0005-0000-0000-0000161A0000}"/>
    <cellStyle name="20% - Accent5 34 4" xfId="6719" xr:uid="{00000000-0005-0000-0000-0000171A0000}"/>
    <cellStyle name="20% - Accent5 34 4 2" xfId="6720" xr:uid="{00000000-0005-0000-0000-0000181A0000}"/>
    <cellStyle name="20% - Accent5 34 5" xfId="6721" xr:uid="{00000000-0005-0000-0000-0000191A0000}"/>
    <cellStyle name="20% - Accent5 34 5 2" xfId="6722" xr:uid="{00000000-0005-0000-0000-00001A1A0000}"/>
    <cellStyle name="20% - Accent5 34 6" xfId="6723" xr:uid="{00000000-0005-0000-0000-00001B1A0000}"/>
    <cellStyle name="20% - Accent5 34 6 2" xfId="6724" xr:uid="{00000000-0005-0000-0000-00001C1A0000}"/>
    <cellStyle name="20% - Accent5 34 7" xfId="6725" xr:uid="{00000000-0005-0000-0000-00001D1A0000}"/>
    <cellStyle name="20% - Accent5 34 8" xfId="6726" xr:uid="{00000000-0005-0000-0000-00001E1A0000}"/>
    <cellStyle name="20% - Accent5 35" xfId="6727" xr:uid="{00000000-0005-0000-0000-00001F1A0000}"/>
    <cellStyle name="20% - Accent5 35 2" xfId="6728" xr:uid="{00000000-0005-0000-0000-0000201A0000}"/>
    <cellStyle name="20% - Accent5 35 2 2" xfId="6729" xr:uid="{00000000-0005-0000-0000-0000211A0000}"/>
    <cellStyle name="20% - Accent5 35 2 2 2" xfId="6730" xr:uid="{00000000-0005-0000-0000-0000221A0000}"/>
    <cellStyle name="20% - Accent5 35 2 3" xfId="6731" xr:uid="{00000000-0005-0000-0000-0000231A0000}"/>
    <cellStyle name="20% - Accent5 35 2 3 2" xfId="6732" xr:uid="{00000000-0005-0000-0000-0000241A0000}"/>
    <cellStyle name="20% - Accent5 35 2 4" xfId="6733" xr:uid="{00000000-0005-0000-0000-0000251A0000}"/>
    <cellStyle name="20% - Accent5 35 2 4 2" xfId="6734" xr:uid="{00000000-0005-0000-0000-0000261A0000}"/>
    <cellStyle name="20% - Accent5 35 2 5" xfId="6735" xr:uid="{00000000-0005-0000-0000-0000271A0000}"/>
    <cellStyle name="20% - Accent5 35 2 5 2" xfId="6736" xr:uid="{00000000-0005-0000-0000-0000281A0000}"/>
    <cellStyle name="20% - Accent5 35 2 6" xfId="6737" xr:uid="{00000000-0005-0000-0000-0000291A0000}"/>
    <cellStyle name="20% - Accent5 35 3" xfId="6738" xr:uid="{00000000-0005-0000-0000-00002A1A0000}"/>
    <cellStyle name="20% - Accent5 35 3 2" xfId="6739" xr:uid="{00000000-0005-0000-0000-00002B1A0000}"/>
    <cellStyle name="20% - Accent5 35 4" xfId="6740" xr:uid="{00000000-0005-0000-0000-00002C1A0000}"/>
    <cellStyle name="20% - Accent5 35 4 2" xfId="6741" xr:uid="{00000000-0005-0000-0000-00002D1A0000}"/>
    <cellStyle name="20% - Accent5 35 5" xfId="6742" xr:uid="{00000000-0005-0000-0000-00002E1A0000}"/>
    <cellStyle name="20% - Accent5 35 5 2" xfId="6743" xr:uid="{00000000-0005-0000-0000-00002F1A0000}"/>
    <cellStyle name="20% - Accent5 35 6" xfId="6744" xr:uid="{00000000-0005-0000-0000-0000301A0000}"/>
    <cellStyle name="20% - Accent5 35 6 2" xfId="6745" xr:uid="{00000000-0005-0000-0000-0000311A0000}"/>
    <cellStyle name="20% - Accent5 35 7" xfId="6746" xr:uid="{00000000-0005-0000-0000-0000321A0000}"/>
    <cellStyle name="20% - Accent5 35 8" xfId="6747" xr:uid="{00000000-0005-0000-0000-0000331A0000}"/>
    <cellStyle name="20% - Accent5 36" xfId="6748" xr:uid="{00000000-0005-0000-0000-0000341A0000}"/>
    <cellStyle name="20% - Accent5 36 2" xfId="6749" xr:uid="{00000000-0005-0000-0000-0000351A0000}"/>
    <cellStyle name="20% - Accent5 36 2 2" xfId="6750" xr:uid="{00000000-0005-0000-0000-0000361A0000}"/>
    <cellStyle name="20% - Accent5 36 2 2 2" xfId="6751" xr:uid="{00000000-0005-0000-0000-0000371A0000}"/>
    <cellStyle name="20% - Accent5 36 2 3" xfId="6752" xr:uid="{00000000-0005-0000-0000-0000381A0000}"/>
    <cellStyle name="20% - Accent5 36 2 3 2" xfId="6753" xr:uid="{00000000-0005-0000-0000-0000391A0000}"/>
    <cellStyle name="20% - Accent5 36 2 4" xfId="6754" xr:uid="{00000000-0005-0000-0000-00003A1A0000}"/>
    <cellStyle name="20% - Accent5 36 2 4 2" xfId="6755" xr:uid="{00000000-0005-0000-0000-00003B1A0000}"/>
    <cellStyle name="20% - Accent5 36 2 5" xfId="6756" xr:uid="{00000000-0005-0000-0000-00003C1A0000}"/>
    <cellStyle name="20% - Accent5 36 2 5 2" xfId="6757" xr:uid="{00000000-0005-0000-0000-00003D1A0000}"/>
    <cellStyle name="20% - Accent5 36 2 6" xfId="6758" xr:uid="{00000000-0005-0000-0000-00003E1A0000}"/>
    <cellStyle name="20% - Accent5 36 3" xfId="6759" xr:uid="{00000000-0005-0000-0000-00003F1A0000}"/>
    <cellStyle name="20% - Accent5 36 3 2" xfId="6760" xr:uid="{00000000-0005-0000-0000-0000401A0000}"/>
    <cellStyle name="20% - Accent5 36 4" xfId="6761" xr:uid="{00000000-0005-0000-0000-0000411A0000}"/>
    <cellStyle name="20% - Accent5 36 4 2" xfId="6762" xr:uid="{00000000-0005-0000-0000-0000421A0000}"/>
    <cellStyle name="20% - Accent5 36 5" xfId="6763" xr:uid="{00000000-0005-0000-0000-0000431A0000}"/>
    <cellStyle name="20% - Accent5 36 5 2" xfId="6764" xr:uid="{00000000-0005-0000-0000-0000441A0000}"/>
    <cellStyle name="20% - Accent5 36 6" xfId="6765" xr:uid="{00000000-0005-0000-0000-0000451A0000}"/>
    <cellStyle name="20% - Accent5 36 6 2" xfId="6766" xr:uid="{00000000-0005-0000-0000-0000461A0000}"/>
    <cellStyle name="20% - Accent5 36 7" xfId="6767" xr:uid="{00000000-0005-0000-0000-0000471A0000}"/>
    <cellStyle name="20% - Accent5 36 8" xfId="6768" xr:uid="{00000000-0005-0000-0000-0000481A0000}"/>
    <cellStyle name="20% - Accent5 37" xfId="6769" xr:uid="{00000000-0005-0000-0000-0000491A0000}"/>
    <cellStyle name="20% - Accent5 37 2" xfId="6770" xr:uid="{00000000-0005-0000-0000-00004A1A0000}"/>
    <cellStyle name="20% - Accent5 37 2 2" xfId="6771" xr:uid="{00000000-0005-0000-0000-00004B1A0000}"/>
    <cellStyle name="20% - Accent5 37 2 2 2" xfId="6772" xr:uid="{00000000-0005-0000-0000-00004C1A0000}"/>
    <cellStyle name="20% - Accent5 37 2 3" xfId="6773" xr:uid="{00000000-0005-0000-0000-00004D1A0000}"/>
    <cellStyle name="20% - Accent5 37 2 3 2" xfId="6774" xr:uid="{00000000-0005-0000-0000-00004E1A0000}"/>
    <cellStyle name="20% - Accent5 37 2 4" xfId="6775" xr:uid="{00000000-0005-0000-0000-00004F1A0000}"/>
    <cellStyle name="20% - Accent5 37 2 4 2" xfId="6776" xr:uid="{00000000-0005-0000-0000-0000501A0000}"/>
    <cellStyle name="20% - Accent5 37 2 5" xfId="6777" xr:uid="{00000000-0005-0000-0000-0000511A0000}"/>
    <cellStyle name="20% - Accent5 37 2 5 2" xfId="6778" xr:uid="{00000000-0005-0000-0000-0000521A0000}"/>
    <cellStyle name="20% - Accent5 37 2 6" xfId="6779" xr:uid="{00000000-0005-0000-0000-0000531A0000}"/>
    <cellStyle name="20% - Accent5 37 3" xfId="6780" xr:uid="{00000000-0005-0000-0000-0000541A0000}"/>
    <cellStyle name="20% - Accent5 37 3 2" xfId="6781" xr:uid="{00000000-0005-0000-0000-0000551A0000}"/>
    <cellStyle name="20% - Accent5 37 4" xfId="6782" xr:uid="{00000000-0005-0000-0000-0000561A0000}"/>
    <cellStyle name="20% - Accent5 37 4 2" xfId="6783" xr:uid="{00000000-0005-0000-0000-0000571A0000}"/>
    <cellStyle name="20% - Accent5 37 5" xfId="6784" xr:uid="{00000000-0005-0000-0000-0000581A0000}"/>
    <cellStyle name="20% - Accent5 37 5 2" xfId="6785" xr:uid="{00000000-0005-0000-0000-0000591A0000}"/>
    <cellStyle name="20% - Accent5 37 6" xfId="6786" xr:uid="{00000000-0005-0000-0000-00005A1A0000}"/>
    <cellStyle name="20% - Accent5 37 6 2" xfId="6787" xr:uid="{00000000-0005-0000-0000-00005B1A0000}"/>
    <cellStyle name="20% - Accent5 37 7" xfId="6788" xr:uid="{00000000-0005-0000-0000-00005C1A0000}"/>
    <cellStyle name="20% - Accent5 37 8" xfId="6789" xr:uid="{00000000-0005-0000-0000-00005D1A0000}"/>
    <cellStyle name="20% - Accent5 38" xfId="6790" xr:uid="{00000000-0005-0000-0000-00005E1A0000}"/>
    <cellStyle name="20% - Accent5 38 2" xfId="6791" xr:uid="{00000000-0005-0000-0000-00005F1A0000}"/>
    <cellStyle name="20% - Accent5 38 2 2" xfId="6792" xr:uid="{00000000-0005-0000-0000-0000601A0000}"/>
    <cellStyle name="20% - Accent5 38 2 2 2" xfId="6793" xr:uid="{00000000-0005-0000-0000-0000611A0000}"/>
    <cellStyle name="20% - Accent5 38 2 3" xfId="6794" xr:uid="{00000000-0005-0000-0000-0000621A0000}"/>
    <cellStyle name="20% - Accent5 38 2 3 2" xfId="6795" xr:uid="{00000000-0005-0000-0000-0000631A0000}"/>
    <cellStyle name="20% - Accent5 38 2 4" xfId="6796" xr:uid="{00000000-0005-0000-0000-0000641A0000}"/>
    <cellStyle name="20% - Accent5 38 2 4 2" xfId="6797" xr:uid="{00000000-0005-0000-0000-0000651A0000}"/>
    <cellStyle name="20% - Accent5 38 2 5" xfId="6798" xr:uid="{00000000-0005-0000-0000-0000661A0000}"/>
    <cellStyle name="20% - Accent5 38 2 5 2" xfId="6799" xr:uid="{00000000-0005-0000-0000-0000671A0000}"/>
    <cellStyle name="20% - Accent5 38 2 6" xfId="6800" xr:uid="{00000000-0005-0000-0000-0000681A0000}"/>
    <cellStyle name="20% - Accent5 38 3" xfId="6801" xr:uid="{00000000-0005-0000-0000-0000691A0000}"/>
    <cellStyle name="20% - Accent5 38 3 2" xfId="6802" xr:uid="{00000000-0005-0000-0000-00006A1A0000}"/>
    <cellStyle name="20% - Accent5 38 4" xfId="6803" xr:uid="{00000000-0005-0000-0000-00006B1A0000}"/>
    <cellStyle name="20% - Accent5 38 4 2" xfId="6804" xr:uid="{00000000-0005-0000-0000-00006C1A0000}"/>
    <cellStyle name="20% - Accent5 38 5" xfId="6805" xr:uid="{00000000-0005-0000-0000-00006D1A0000}"/>
    <cellStyle name="20% - Accent5 38 5 2" xfId="6806" xr:uid="{00000000-0005-0000-0000-00006E1A0000}"/>
    <cellStyle name="20% - Accent5 38 6" xfId="6807" xr:uid="{00000000-0005-0000-0000-00006F1A0000}"/>
    <cellStyle name="20% - Accent5 38 6 2" xfId="6808" xr:uid="{00000000-0005-0000-0000-0000701A0000}"/>
    <cellStyle name="20% - Accent5 38 7" xfId="6809" xr:uid="{00000000-0005-0000-0000-0000711A0000}"/>
    <cellStyle name="20% - Accent5 38 8" xfId="6810" xr:uid="{00000000-0005-0000-0000-0000721A0000}"/>
    <cellStyle name="20% - Accent5 39" xfId="6811" xr:uid="{00000000-0005-0000-0000-0000731A0000}"/>
    <cellStyle name="20% - Accent5 39 2" xfId="6812" xr:uid="{00000000-0005-0000-0000-0000741A0000}"/>
    <cellStyle name="20% - Accent5 39 2 2" xfId="6813" xr:uid="{00000000-0005-0000-0000-0000751A0000}"/>
    <cellStyle name="20% - Accent5 39 2 2 2" xfId="6814" xr:uid="{00000000-0005-0000-0000-0000761A0000}"/>
    <cellStyle name="20% - Accent5 39 2 3" xfId="6815" xr:uid="{00000000-0005-0000-0000-0000771A0000}"/>
    <cellStyle name="20% - Accent5 39 2 3 2" xfId="6816" xr:uid="{00000000-0005-0000-0000-0000781A0000}"/>
    <cellStyle name="20% - Accent5 39 2 4" xfId="6817" xr:uid="{00000000-0005-0000-0000-0000791A0000}"/>
    <cellStyle name="20% - Accent5 39 2 4 2" xfId="6818" xr:uid="{00000000-0005-0000-0000-00007A1A0000}"/>
    <cellStyle name="20% - Accent5 39 2 5" xfId="6819" xr:uid="{00000000-0005-0000-0000-00007B1A0000}"/>
    <cellStyle name="20% - Accent5 39 2 5 2" xfId="6820" xr:uid="{00000000-0005-0000-0000-00007C1A0000}"/>
    <cellStyle name="20% - Accent5 39 2 6" xfId="6821" xr:uid="{00000000-0005-0000-0000-00007D1A0000}"/>
    <cellStyle name="20% - Accent5 39 3" xfId="6822" xr:uid="{00000000-0005-0000-0000-00007E1A0000}"/>
    <cellStyle name="20% - Accent5 39 3 2" xfId="6823" xr:uid="{00000000-0005-0000-0000-00007F1A0000}"/>
    <cellStyle name="20% - Accent5 39 4" xfId="6824" xr:uid="{00000000-0005-0000-0000-0000801A0000}"/>
    <cellStyle name="20% - Accent5 39 4 2" xfId="6825" xr:uid="{00000000-0005-0000-0000-0000811A0000}"/>
    <cellStyle name="20% - Accent5 39 5" xfId="6826" xr:uid="{00000000-0005-0000-0000-0000821A0000}"/>
    <cellStyle name="20% - Accent5 39 5 2" xfId="6827" xr:uid="{00000000-0005-0000-0000-0000831A0000}"/>
    <cellStyle name="20% - Accent5 39 6" xfId="6828" xr:uid="{00000000-0005-0000-0000-0000841A0000}"/>
    <cellStyle name="20% - Accent5 39 6 2" xfId="6829" xr:uid="{00000000-0005-0000-0000-0000851A0000}"/>
    <cellStyle name="20% - Accent5 39 7" xfId="6830" xr:uid="{00000000-0005-0000-0000-0000861A0000}"/>
    <cellStyle name="20% - Accent5 39 8" xfId="6831" xr:uid="{00000000-0005-0000-0000-0000871A0000}"/>
    <cellStyle name="20% - Accent5 4" xfId="6832" xr:uid="{00000000-0005-0000-0000-0000881A0000}"/>
    <cellStyle name="20% - Accent5 4 10" xfId="6833" xr:uid="{00000000-0005-0000-0000-0000891A0000}"/>
    <cellStyle name="20% - Accent5 4 11" xfId="6834" xr:uid="{00000000-0005-0000-0000-00008A1A0000}"/>
    <cellStyle name="20% - Accent5 4 2" xfId="6835" xr:uid="{00000000-0005-0000-0000-00008B1A0000}"/>
    <cellStyle name="20% - Accent5 4 2 2" xfId="6836" xr:uid="{00000000-0005-0000-0000-00008C1A0000}"/>
    <cellStyle name="20% - Accent5 4 2 2 2" xfId="6837" xr:uid="{00000000-0005-0000-0000-00008D1A0000}"/>
    <cellStyle name="20% - Accent5 4 2 3" xfId="6838" xr:uid="{00000000-0005-0000-0000-00008E1A0000}"/>
    <cellStyle name="20% - Accent5 4 2 3 2" xfId="6839" xr:uid="{00000000-0005-0000-0000-00008F1A0000}"/>
    <cellStyle name="20% - Accent5 4 2 4" xfId="6840" xr:uid="{00000000-0005-0000-0000-0000901A0000}"/>
    <cellStyle name="20% - Accent5 4 2 4 2" xfId="6841" xr:uid="{00000000-0005-0000-0000-0000911A0000}"/>
    <cellStyle name="20% - Accent5 4 2 5" xfId="6842" xr:uid="{00000000-0005-0000-0000-0000921A0000}"/>
    <cellStyle name="20% - Accent5 4 2 5 2" xfId="6843" xr:uid="{00000000-0005-0000-0000-0000931A0000}"/>
    <cellStyle name="20% - Accent5 4 2 6" xfId="6844" xr:uid="{00000000-0005-0000-0000-0000941A0000}"/>
    <cellStyle name="20% - Accent5 4 2 7" xfId="6845" xr:uid="{00000000-0005-0000-0000-0000951A0000}"/>
    <cellStyle name="20% - Accent5 4 2 8" xfId="6846" xr:uid="{00000000-0005-0000-0000-0000961A0000}"/>
    <cellStyle name="20% - Accent5 4 2 9" xfId="6847" xr:uid="{00000000-0005-0000-0000-0000971A0000}"/>
    <cellStyle name="20% - Accent5 4 3" xfId="6848" xr:uid="{00000000-0005-0000-0000-0000981A0000}"/>
    <cellStyle name="20% - Accent5 4 3 2" xfId="6849" xr:uid="{00000000-0005-0000-0000-0000991A0000}"/>
    <cellStyle name="20% - Accent5 4 4" xfId="6850" xr:uid="{00000000-0005-0000-0000-00009A1A0000}"/>
    <cellStyle name="20% - Accent5 4 4 2" xfId="6851" xr:uid="{00000000-0005-0000-0000-00009B1A0000}"/>
    <cellStyle name="20% - Accent5 4 5" xfId="6852" xr:uid="{00000000-0005-0000-0000-00009C1A0000}"/>
    <cellStyle name="20% - Accent5 4 5 2" xfId="6853" xr:uid="{00000000-0005-0000-0000-00009D1A0000}"/>
    <cellStyle name="20% - Accent5 4 6" xfId="6854" xr:uid="{00000000-0005-0000-0000-00009E1A0000}"/>
    <cellStyle name="20% - Accent5 4 6 2" xfId="6855" xr:uid="{00000000-0005-0000-0000-00009F1A0000}"/>
    <cellStyle name="20% - Accent5 4 7" xfId="6856" xr:uid="{00000000-0005-0000-0000-0000A01A0000}"/>
    <cellStyle name="20% - Accent5 4 8" xfId="6857" xr:uid="{00000000-0005-0000-0000-0000A11A0000}"/>
    <cellStyle name="20% - Accent5 4 9" xfId="6858" xr:uid="{00000000-0005-0000-0000-0000A21A0000}"/>
    <cellStyle name="20% - Accent5 40" xfId="6859" xr:uid="{00000000-0005-0000-0000-0000A31A0000}"/>
    <cellStyle name="20% - Accent5 40 2" xfId="6860" xr:uid="{00000000-0005-0000-0000-0000A41A0000}"/>
    <cellStyle name="20% - Accent5 40 2 2" xfId="6861" xr:uid="{00000000-0005-0000-0000-0000A51A0000}"/>
    <cellStyle name="20% - Accent5 40 2 2 2" xfId="6862" xr:uid="{00000000-0005-0000-0000-0000A61A0000}"/>
    <cellStyle name="20% - Accent5 40 2 3" xfId="6863" xr:uid="{00000000-0005-0000-0000-0000A71A0000}"/>
    <cellStyle name="20% - Accent5 40 2 3 2" xfId="6864" xr:uid="{00000000-0005-0000-0000-0000A81A0000}"/>
    <cellStyle name="20% - Accent5 40 2 4" xfId="6865" xr:uid="{00000000-0005-0000-0000-0000A91A0000}"/>
    <cellStyle name="20% - Accent5 40 2 4 2" xfId="6866" xr:uid="{00000000-0005-0000-0000-0000AA1A0000}"/>
    <cellStyle name="20% - Accent5 40 2 5" xfId="6867" xr:uid="{00000000-0005-0000-0000-0000AB1A0000}"/>
    <cellStyle name="20% - Accent5 40 2 5 2" xfId="6868" xr:uid="{00000000-0005-0000-0000-0000AC1A0000}"/>
    <cellStyle name="20% - Accent5 40 2 6" xfId="6869" xr:uid="{00000000-0005-0000-0000-0000AD1A0000}"/>
    <cellStyle name="20% - Accent5 40 3" xfId="6870" xr:uid="{00000000-0005-0000-0000-0000AE1A0000}"/>
    <cellStyle name="20% - Accent5 40 3 2" xfId="6871" xr:uid="{00000000-0005-0000-0000-0000AF1A0000}"/>
    <cellStyle name="20% - Accent5 40 4" xfId="6872" xr:uid="{00000000-0005-0000-0000-0000B01A0000}"/>
    <cellStyle name="20% - Accent5 40 4 2" xfId="6873" xr:uid="{00000000-0005-0000-0000-0000B11A0000}"/>
    <cellStyle name="20% - Accent5 40 5" xfId="6874" xr:uid="{00000000-0005-0000-0000-0000B21A0000}"/>
    <cellStyle name="20% - Accent5 40 5 2" xfId="6875" xr:uid="{00000000-0005-0000-0000-0000B31A0000}"/>
    <cellStyle name="20% - Accent5 40 6" xfId="6876" xr:uid="{00000000-0005-0000-0000-0000B41A0000}"/>
    <cellStyle name="20% - Accent5 40 6 2" xfId="6877" xr:uid="{00000000-0005-0000-0000-0000B51A0000}"/>
    <cellStyle name="20% - Accent5 40 7" xfId="6878" xr:uid="{00000000-0005-0000-0000-0000B61A0000}"/>
    <cellStyle name="20% - Accent5 40 8" xfId="6879" xr:uid="{00000000-0005-0000-0000-0000B71A0000}"/>
    <cellStyle name="20% - Accent5 41" xfId="6880" xr:uid="{00000000-0005-0000-0000-0000B81A0000}"/>
    <cellStyle name="20% - Accent5 41 2" xfId="6881" xr:uid="{00000000-0005-0000-0000-0000B91A0000}"/>
    <cellStyle name="20% - Accent5 41 2 2" xfId="6882" xr:uid="{00000000-0005-0000-0000-0000BA1A0000}"/>
    <cellStyle name="20% - Accent5 41 2 2 2" xfId="6883" xr:uid="{00000000-0005-0000-0000-0000BB1A0000}"/>
    <cellStyle name="20% - Accent5 41 2 3" xfId="6884" xr:uid="{00000000-0005-0000-0000-0000BC1A0000}"/>
    <cellStyle name="20% - Accent5 41 2 3 2" xfId="6885" xr:uid="{00000000-0005-0000-0000-0000BD1A0000}"/>
    <cellStyle name="20% - Accent5 41 2 4" xfId="6886" xr:uid="{00000000-0005-0000-0000-0000BE1A0000}"/>
    <cellStyle name="20% - Accent5 41 2 4 2" xfId="6887" xr:uid="{00000000-0005-0000-0000-0000BF1A0000}"/>
    <cellStyle name="20% - Accent5 41 2 5" xfId="6888" xr:uid="{00000000-0005-0000-0000-0000C01A0000}"/>
    <cellStyle name="20% - Accent5 41 2 5 2" xfId="6889" xr:uid="{00000000-0005-0000-0000-0000C11A0000}"/>
    <cellStyle name="20% - Accent5 41 2 6" xfId="6890" xr:uid="{00000000-0005-0000-0000-0000C21A0000}"/>
    <cellStyle name="20% - Accent5 41 3" xfId="6891" xr:uid="{00000000-0005-0000-0000-0000C31A0000}"/>
    <cellStyle name="20% - Accent5 41 3 2" xfId="6892" xr:uid="{00000000-0005-0000-0000-0000C41A0000}"/>
    <cellStyle name="20% - Accent5 41 4" xfId="6893" xr:uid="{00000000-0005-0000-0000-0000C51A0000}"/>
    <cellStyle name="20% - Accent5 41 4 2" xfId="6894" xr:uid="{00000000-0005-0000-0000-0000C61A0000}"/>
    <cellStyle name="20% - Accent5 41 5" xfId="6895" xr:uid="{00000000-0005-0000-0000-0000C71A0000}"/>
    <cellStyle name="20% - Accent5 41 5 2" xfId="6896" xr:uid="{00000000-0005-0000-0000-0000C81A0000}"/>
    <cellStyle name="20% - Accent5 41 6" xfId="6897" xr:uid="{00000000-0005-0000-0000-0000C91A0000}"/>
    <cellStyle name="20% - Accent5 41 6 2" xfId="6898" xr:uid="{00000000-0005-0000-0000-0000CA1A0000}"/>
    <cellStyle name="20% - Accent5 41 7" xfId="6899" xr:uid="{00000000-0005-0000-0000-0000CB1A0000}"/>
    <cellStyle name="20% - Accent5 41 8" xfId="6900" xr:uid="{00000000-0005-0000-0000-0000CC1A0000}"/>
    <cellStyle name="20% - Accent5 42" xfId="6901" xr:uid="{00000000-0005-0000-0000-0000CD1A0000}"/>
    <cellStyle name="20% - Accent5 42 2" xfId="6902" xr:uid="{00000000-0005-0000-0000-0000CE1A0000}"/>
    <cellStyle name="20% - Accent5 42 2 2" xfId="6903" xr:uid="{00000000-0005-0000-0000-0000CF1A0000}"/>
    <cellStyle name="20% - Accent5 42 2 2 2" xfId="6904" xr:uid="{00000000-0005-0000-0000-0000D01A0000}"/>
    <cellStyle name="20% - Accent5 42 2 3" xfId="6905" xr:uid="{00000000-0005-0000-0000-0000D11A0000}"/>
    <cellStyle name="20% - Accent5 42 2 3 2" xfId="6906" xr:uid="{00000000-0005-0000-0000-0000D21A0000}"/>
    <cellStyle name="20% - Accent5 42 2 4" xfId="6907" xr:uid="{00000000-0005-0000-0000-0000D31A0000}"/>
    <cellStyle name="20% - Accent5 42 2 4 2" xfId="6908" xr:uid="{00000000-0005-0000-0000-0000D41A0000}"/>
    <cellStyle name="20% - Accent5 42 2 5" xfId="6909" xr:uid="{00000000-0005-0000-0000-0000D51A0000}"/>
    <cellStyle name="20% - Accent5 42 2 5 2" xfId="6910" xr:uid="{00000000-0005-0000-0000-0000D61A0000}"/>
    <cellStyle name="20% - Accent5 42 2 6" xfId="6911" xr:uid="{00000000-0005-0000-0000-0000D71A0000}"/>
    <cellStyle name="20% - Accent5 42 3" xfId="6912" xr:uid="{00000000-0005-0000-0000-0000D81A0000}"/>
    <cellStyle name="20% - Accent5 42 3 2" xfId="6913" xr:uid="{00000000-0005-0000-0000-0000D91A0000}"/>
    <cellStyle name="20% - Accent5 42 4" xfId="6914" xr:uid="{00000000-0005-0000-0000-0000DA1A0000}"/>
    <cellStyle name="20% - Accent5 42 4 2" xfId="6915" xr:uid="{00000000-0005-0000-0000-0000DB1A0000}"/>
    <cellStyle name="20% - Accent5 42 5" xfId="6916" xr:uid="{00000000-0005-0000-0000-0000DC1A0000}"/>
    <cellStyle name="20% - Accent5 42 5 2" xfId="6917" xr:uid="{00000000-0005-0000-0000-0000DD1A0000}"/>
    <cellStyle name="20% - Accent5 42 6" xfId="6918" xr:uid="{00000000-0005-0000-0000-0000DE1A0000}"/>
    <cellStyle name="20% - Accent5 42 6 2" xfId="6919" xr:uid="{00000000-0005-0000-0000-0000DF1A0000}"/>
    <cellStyle name="20% - Accent5 42 7" xfId="6920" xr:uid="{00000000-0005-0000-0000-0000E01A0000}"/>
    <cellStyle name="20% - Accent5 42 8" xfId="6921" xr:uid="{00000000-0005-0000-0000-0000E11A0000}"/>
    <cellStyle name="20% - Accent5 43" xfId="6922" xr:uid="{00000000-0005-0000-0000-0000E21A0000}"/>
    <cellStyle name="20% - Accent5 43 2" xfId="6923" xr:uid="{00000000-0005-0000-0000-0000E31A0000}"/>
    <cellStyle name="20% - Accent5 43 2 2" xfId="6924" xr:uid="{00000000-0005-0000-0000-0000E41A0000}"/>
    <cellStyle name="20% - Accent5 43 2 2 2" xfId="6925" xr:uid="{00000000-0005-0000-0000-0000E51A0000}"/>
    <cellStyle name="20% - Accent5 43 2 3" xfId="6926" xr:uid="{00000000-0005-0000-0000-0000E61A0000}"/>
    <cellStyle name="20% - Accent5 43 2 3 2" xfId="6927" xr:uid="{00000000-0005-0000-0000-0000E71A0000}"/>
    <cellStyle name="20% - Accent5 43 2 4" xfId="6928" xr:uid="{00000000-0005-0000-0000-0000E81A0000}"/>
    <cellStyle name="20% - Accent5 43 2 4 2" xfId="6929" xr:uid="{00000000-0005-0000-0000-0000E91A0000}"/>
    <cellStyle name="20% - Accent5 43 2 5" xfId="6930" xr:uid="{00000000-0005-0000-0000-0000EA1A0000}"/>
    <cellStyle name="20% - Accent5 43 2 5 2" xfId="6931" xr:uid="{00000000-0005-0000-0000-0000EB1A0000}"/>
    <cellStyle name="20% - Accent5 43 2 6" xfId="6932" xr:uid="{00000000-0005-0000-0000-0000EC1A0000}"/>
    <cellStyle name="20% - Accent5 43 3" xfId="6933" xr:uid="{00000000-0005-0000-0000-0000ED1A0000}"/>
    <cellStyle name="20% - Accent5 43 3 2" xfId="6934" xr:uid="{00000000-0005-0000-0000-0000EE1A0000}"/>
    <cellStyle name="20% - Accent5 43 4" xfId="6935" xr:uid="{00000000-0005-0000-0000-0000EF1A0000}"/>
    <cellStyle name="20% - Accent5 43 4 2" xfId="6936" xr:uid="{00000000-0005-0000-0000-0000F01A0000}"/>
    <cellStyle name="20% - Accent5 43 5" xfId="6937" xr:uid="{00000000-0005-0000-0000-0000F11A0000}"/>
    <cellStyle name="20% - Accent5 43 5 2" xfId="6938" xr:uid="{00000000-0005-0000-0000-0000F21A0000}"/>
    <cellStyle name="20% - Accent5 43 6" xfId="6939" xr:uid="{00000000-0005-0000-0000-0000F31A0000}"/>
    <cellStyle name="20% - Accent5 43 6 2" xfId="6940" xr:uid="{00000000-0005-0000-0000-0000F41A0000}"/>
    <cellStyle name="20% - Accent5 43 7" xfId="6941" xr:uid="{00000000-0005-0000-0000-0000F51A0000}"/>
    <cellStyle name="20% - Accent5 43 8" xfId="6942" xr:uid="{00000000-0005-0000-0000-0000F61A0000}"/>
    <cellStyle name="20% - Accent5 44" xfId="6943" xr:uid="{00000000-0005-0000-0000-0000F71A0000}"/>
    <cellStyle name="20% - Accent5 44 2" xfId="6944" xr:uid="{00000000-0005-0000-0000-0000F81A0000}"/>
    <cellStyle name="20% - Accent5 44 2 2" xfId="6945" xr:uid="{00000000-0005-0000-0000-0000F91A0000}"/>
    <cellStyle name="20% - Accent5 44 2 2 2" xfId="6946" xr:uid="{00000000-0005-0000-0000-0000FA1A0000}"/>
    <cellStyle name="20% - Accent5 44 2 3" xfId="6947" xr:uid="{00000000-0005-0000-0000-0000FB1A0000}"/>
    <cellStyle name="20% - Accent5 44 2 3 2" xfId="6948" xr:uid="{00000000-0005-0000-0000-0000FC1A0000}"/>
    <cellStyle name="20% - Accent5 44 2 4" xfId="6949" xr:uid="{00000000-0005-0000-0000-0000FD1A0000}"/>
    <cellStyle name="20% - Accent5 44 2 4 2" xfId="6950" xr:uid="{00000000-0005-0000-0000-0000FE1A0000}"/>
    <cellStyle name="20% - Accent5 44 2 5" xfId="6951" xr:uid="{00000000-0005-0000-0000-0000FF1A0000}"/>
    <cellStyle name="20% - Accent5 44 2 5 2" xfId="6952" xr:uid="{00000000-0005-0000-0000-0000001B0000}"/>
    <cellStyle name="20% - Accent5 44 2 6" xfId="6953" xr:uid="{00000000-0005-0000-0000-0000011B0000}"/>
    <cellStyle name="20% - Accent5 44 3" xfId="6954" xr:uid="{00000000-0005-0000-0000-0000021B0000}"/>
    <cellStyle name="20% - Accent5 44 3 2" xfId="6955" xr:uid="{00000000-0005-0000-0000-0000031B0000}"/>
    <cellStyle name="20% - Accent5 44 4" xfId="6956" xr:uid="{00000000-0005-0000-0000-0000041B0000}"/>
    <cellStyle name="20% - Accent5 44 4 2" xfId="6957" xr:uid="{00000000-0005-0000-0000-0000051B0000}"/>
    <cellStyle name="20% - Accent5 44 5" xfId="6958" xr:uid="{00000000-0005-0000-0000-0000061B0000}"/>
    <cellStyle name="20% - Accent5 44 5 2" xfId="6959" xr:uid="{00000000-0005-0000-0000-0000071B0000}"/>
    <cellStyle name="20% - Accent5 44 6" xfId="6960" xr:uid="{00000000-0005-0000-0000-0000081B0000}"/>
    <cellStyle name="20% - Accent5 44 6 2" xfId="6961" xr:uid="{00000000-0005-0000-0000-0000091B0000}"/>
    <cellStyle name="20% - Accent5 44 7" xfId="6962" xr:uid="{00000000-0005-0000-0000-00000A1B0000}"/>
    <cellStyle name="20% - Accent5 44 8" xfId="6963" xr:uid="{00000000-0005-0000-0000-00000B1B0000}"/>
    <cellStyle name="20% - Accent5 45" xfId="6964" xr:uid="{00000000-0005-0000-0000-00000C1B0000}"/>
    <cellStyle name="20% - Accent5 45 2" xfId="6965" xr:uid="{00000000-0005-0000-0000-00000D1B0000}"/>
    <cellStyle name="20% - Accent5 45 2 2" xfId="6966" xr:uid="{00000000-0005-0000-0000-00000E1B0000}"/>
    <cellStyle name="20% - Accent5 45 2 2 2" xfId="6967" xr:uid="{00000000-0005-0000-0000-00000F1B0000}"/>
    <cellStyle name="20% - Accent5 45 2 3" xfId="6968" xr:uid="{00000000-0005-0000-0000-0000101B0000}"/>
    <cellStyle name="20% - Accent5 45 2 3 2" xfId="6969" xr:uid="{00000000-0005-0000-0000-0000111B0000}"/>
    <cellStyle name="20% - Accent5 45 2 4" xfId="6970" xr:uid="{00000000-0005-0000-0000-0000121B0000}"/>
    <cellStyle name="20% - Accent5 45 2 4 2" xfId="6971" xr:uid="{00000000-0005-0000-0000-0000131B0000}"/>
    <cellStyle name="20% - Accent5 45 2 5" xfId="6972" xr:uid="{00000000-0005-0000-0000-0000141B0000}"/>
    <cellStyle name="20% - Accent5 45 2 5 2" xfId="6973" xr:uid="{00000000-0005-0000-0000-0000151B0000}"/>
    <cellStyle name="20% - Accent5 45 2 6" xfId="6974" xr:uid="{00000000-0005-0000-0000-0000161B0000}"/>
    <cellStyle name="20% - Accent5 45 3" xfId="6975" xr:uid="{00000000-0005-0000-0000-0000171B0000}"/>
    <cellStyle name="20% - Accent5 45 3 2" xfId="6976" xr:uid="{00000000-0005-0000-0000-0000181B0000}"/>
    <cellStyle name="20% - Accent5 45 4" xfId="6977" xr:uid="{00000000-0005-0000-0000-0000191B0000}"/>
    <cellStyle name="20% - Accent5 45 4 2" xfId="6978" xr:uid="{00000000-0005-0000-0000-00001A1B0000}"/>
    <cellStyle name="20% - Accent5 45 5" xfId="6979" xr:uid="{00000000-0005-0000-0000-00001B1B0000}"/>
    <cellStyle name="20% - Accent5 45 5 2" xfId="6980" xr:uid="{00000000-0005-0000-0000-00001C1B0000}"/>
    <cellStyle name="20% - Accent5 45 6" xfId="6981" xr:uid="{00000000-0005-0000-0000-00001D1B0000}"/>
    <cellStyle name="20% - Accent5 45 6 2" xfId="6982" xr:uid="{00000000-0005-0000-0000-00001E1B0000}"/>
    <cellStyle name="20% - Accent5 45 7" xfId="6983" xr:uid="{00000000-0005-0000-0000-00001F1B0000}"/>
    <cellStyle name="20% - Accent5 45 8" xfId="6984" xr:uid="{00000000-0005-0000-0000-0000201B0000}"/>
    <cellStyle name="20% - Accent5 46" xfId="6985" xr:uid="{00000000-0005-0000-0000-0000211B0000}"/>
    <cellStyle name="20% - Accent5 46 2" xfId="6986" xr:uid="{00000000-0005-0000-0000-0000221B0000}"/>
    <cellStyle name="20% - Accent5 46 2 2" xfId="6987" xr:uid="{00000000-0005-0000-0000-0000231B0000}"/>
    <cellStyle name="20% - Accent5 46 2 2 2" xfId="6988" xr:uid="{00000000-0005-0000-0000-0000241B0000}"/>
    <cellStyle name="20% - Accent5 46 2 3" xfId="6989" xr:uid="{00000000-0005-0000-0000-0000251B0000}"/>
    <cellStyle name="20% - Accent5 46 2 3 2" xfId="6990" xr:uid="{00000000-0005-0000-0000-0000261B0000}"/>
    <cellStyle name="20% - Accent5 46 2 4" xfId="6991" xr:uid="{00000000-0005-0000-0000-0000271B0000}"/>
    <cellStyle name="20% - Accent5 46 2 4 2" xfId="6992" xr:uid="{00000000-0005-0000-0000-0000281B0000}"/>
    <cellStyle name="20% - Accent5 46 2 5" xfId="6993" xr:uid="{00000000-0005-0000-0000-0000291B0000}"/>
    <cellStyle name="20% - Accent5 46 2 5 2" xfId="6994" xr:uid="{00000000-0005-0000-0000-00002A1B0000}"/>
    <cellStyle name="20% - Accent5 46 2 6" xfId="6995" xr:uid="{00000000-0005-0000-0000-00002B1B0000}"/>
    <cellStyle name="20% - Accent5 46 3" xfId="6996" xr:uid="{00000000-0005-0000-0000-00002C1B0000}"/>
    <cellStyle name="20% - Accent5 46 3 2" xfId="6997" xr:uid="{00000000-0005-0000-0000-00002D1B0000}"/>
    <cellStyle name="20% - Accent5 46 4" xfId="6998" xr:uid="{00000000-0005-0000-0000-00002E1B0000}"/>
    <cellStyle name="20% - Accent5 46 4 2" xfId="6999" xr:uid="{00000000-0005-0000-0000-00002F1B0000}"/>
    <cellStyle name="20% - Accent5 46 5" xfId="7000" xr:uid="{00000000-0005-0000-0000-0000301B0000}"/>
    <cellStyle name="20% - Accent5 46 5 2" xfId="7001" xr:uid="{00000000-0005-0000-0000-0000311B0000}"/>
    <cellStyle name="20% - Accent5 46 6" xfId="7002" xr:uid="{00000000-0005-0000-0000-0000321B0000}"/>
    <cellStyle name="20% - Accent5 46 6 2" xfId="7003" xr:uid="{00000000-0005-0000-0000-0000331B0000}"/>
    <cellStyle name="20% - Accent5 46 7" xfId="7004" xr:uid="{00000000-0005-0000-0000-0000341B0000}"/>
    <cellStyle name="20% - Accent5 46 8" xfId="7005" xr:uid="{00000000-0005-0000-0000-0000351B0000}"/>
    <cellStyle name="20% - Accent5 47" xfId="7006" xr:uid="{00000000-0005-0000-0000-0000361B0000}"/>
    <cellStyle name="20% - Accent5 47 2" xfId="7007" xr:uid="{00000000-0005-0000-0000-0000371B0000}"/>
    <cellStyle name="20% - Accent5 47 2 2" xfId="7008" xr:uid="{00000000-0005-0000-0000-0000381B0000}"/>
    <cellStyle name="20% - Accent5 47 2 2 2" xfId="7009" xr:uid="{00000000-0005-0000-0000-0000391B0000}"/>
    <cellStyle name="20% - Accent5 47 2 3" xfId="7010" xr:uid="{00000000-0005-0000-0000-00003A1B0000}"/>
    <cellStyle name="20% - Accent5 47 2 3 2" xfId="7011" xr:uid="{00000000-0005-0000-0000-00003B1B0000}"/>
    <cellStyle name="20% - Accent5 47 2 4" xfId="7012" xr:uid="{00000000-0005-0000-0000-00003C1B0000}"/>
    <cellStyle name="20% - Accent5 47 2 4 2" xfId="7013" xr:uid="{00000000-0005-0000-0000-00003D1B0000}"/>
    <cellStyle name="20% - Accent5 47 2 5" xfId="7014" xr:uid="{00000000-0005-0000-0000-00003E1B0000}"/>
    <cellStyle name="20% - Accent5 47 2 5 2" xfId="7015" xr:uid="{00000000-0005-0000-0000-00003F1B0000}"/>
    <cellStyle name="20% - Accent5 47 2 6" xfId="7016" xr:uid="{00000000-0005-0000-0000-0000401B0000}"/>
    <cellStyle name="20% - Accent5 47 3" xfId="7017" xr:uid="{00000000-0005-0000-0000-0000411B0000}"/>
    <cellStyle name="20% - Accent5 47 3 2" xfId="7018" xr:uid="{00000000-0005-0000-0000-0000421B0000}"/>
    <cellStyle name="20% - Accent5 47 4" xfId="7019" xr:uid="{00000000-0005-0000-0000-0000431B0000}"/>
    <cellStyle name="20% - Accent5 47 4 2" xfId="7020" xr:uid="{00000000-0005-0000-0000-0000441B0000}"/>
    <cellStyle name="20% - Accent5 47 5" xfId="7021" xr:uid="{00000000-0005-0000-0000-0000451B0000}"/>
    <cellStyle name="20% - Accent5 47 5 2" xfId="7022" xr:uid="{00000000-0005-0000-0000-0000461B0000}"/>
    <cellStyle name="20% - Accent5 47 6" xfId="7023" xr:uid="{00000000-0005-0000-0000-0000471B0000}"/>
    <cellStyle name="20% - Accent5 47 6 2" xfId="7024" xr:uid="{00000000-0005-0000-0000-0000481B0000}"/>
    <cellStyle name="20% - Accent5 47 7" xfId="7025" xr:uid="{00000000-0005-0000-0000-0000491B0000}"/>
    <cellStyle name="20% - Accent5 47 8" xfId="7026" xr:uid="{00000000-0005-0000-0000-00004A1B0000}"/>
    <cellStyle name="20% - Accent5 48" xfId="7027" xr:uid="{00000000-0005-0000-0000-00004B1B0000}"/>
    <cellStyle name="20% - Accent5 48 2" xfId="7028" xr:uid="{00000000-0005-0000-0000-00004C1B0000}"/>
    <cellStyle name="20% - Accent5 48 2 2" xfId="7029" xr:uid="{00000000-0005-0000-0000-00004D1B0000}"/>
    <cellStyle name="20% - Accent5 48 2 2 2" xfId="7030" xr:uid="{00000000-0005-0000-0000-00004E1B0000}"/>
    <cellStyle name="20% - Accent5 48 2 3" xfId="7031" xr:uid="{00000000-0005-0000-0000-00004F1B0000}"/>
    <cellStyle name="20% - Accent5 48 2 3 2" xfId="7032" xr:uid="{00000000-0005-0000-0000-0000501B0000}"/>
    <cellStyle name="20% - Accent5 48 2 4" xfId="7033" xr:uid="{00000000-0005-0000-0000-0000511B0000}"/>
    <cellStyle name="20% - Accent5 48 2 4 2" xfId="7034" xr:uid="{00000000-0005-0000-0000-0000521B0000}"/>
    <cellStyle name="20% - Accent5 48 2 5" xfId="7035" xr:uid="{00000000-0005-0000-0000-0000531B0000}"/>
    <cellStyle name="20% - Accent5 48 2 5 2" xfId="7036" xr:uid="{00000000-0005-0000-0000-0000541B0000}"/>
    <cellStyle name="20% - Accent5 48 2 6" xfId="7037" xr:uid="{00000000-0005-0000-0000-0000551B0000}"/>
    <cellStyle name="20% - Accent5 48 3" xfId="7038" xr:uid="{00000000-0005-0000-0000-0000561B0000}"/>
    <cellStyle name="20% - Accent5 48 3 2" xfId="7039" xr:uid="{00000000-0005-0000-0000-0000571B0000}"/>
    <cellStyle name="20% - Accent5 48 4" xfId="7040" xr:uid="{00000000-0005-0000-0000-0000581B0000}"/>
    <cellStyle name="20% - Accent5 48 4 2" xfId="7041" xr:uid="{00000000-0005-0000-0000-0000591B0000}"/>
    <cellStyle name="20% - Accent5 48 5" xfId="7042" xr:uid="{00000000-0005-0000-0000-00005A1B0000}"/>
    <cellStyle name="20% - Accent5 48 5 2" xfId="7043" xr:uid="{00000000-0005-0000-0000-00005B1B0000}"/>
    <cellStyle name="20% - Accent5 48 6" xfId="7044" xr:uid="{00000000-0005-0000-0000-00005C1B0000}"/>
    <cellStyle name="20% - Accent5 48 6 2" xfId="7045" xr:uid="{00000000-0005-0000-0000-00005D1B0000}"/>
    <cellStyle name="20% - Accent5 48 7" xfId="7046" xr:uid="{00000000-0005-0000-0000-00005E1B0000}"/>
    <cellStyle name="20% - Accent5 48 8" xfId="7047" xr:uid="{00000000-0005-0000-0000-00005F1B0000}"/>
    <cellStyle name="20% - Accent5 49" xfId="7048" xr:uid="{00000000-0005-0000-0000-0000601B0000}"/>
    <cellStyle name="20% - Accent5 49 2" xfId="7049" xr:uid="{00000000-0005-0000-0000-0000611B0000}"/>
    <cellStyle name="20% - Accent5 49 2 2" xfId="7050" xr:uid="{00000000-0005-0000-0000-0000621B0000}"/>
    <cellStyle name="20% - Accent5 49 2 2 2" xfId="7051" xr:uid="{00000000-0005-0000-0000-0000631B0000}"/>
    <cellStyle name="20% - Accent5 49 2 3" xfId="7052" xr:uid="{00000000-0005-0000-0000-0000641B0000}"/>
    <cellStyle name="20% - Accent5 49 2 3 2" xfId="7053" xr:uid="{00000000-0005-0000-0000-0000651B0000}"/>
    <cellStyle name="20% - Accent5 49 2 4" xfId="7054" xr:uid="{00000000-0005-0000-0000-0000661B0000}"/>
    <cellStyle name="20% - Accent5 49 2 4 2" xfId="7055" xr:uid="{00000000-0005-0000-0000-0000671B0000}"/>
    <cellStyle name="20% - Accent5 49 2 5" xfId="7056" xr:uid="{00000000-0005-0000-0000-0000681B0000}"/>
    <cellStyle name="20% - Accent5 49 2 5 2" xfId="7057" xr:uid="{00000000-0005-0000-0000-0000691B0000}"/>
    <cellStyle name="20% - Accent5 49 2 6" xfId="7058" xr:uid="{00000000-0005-0000-0000-00006A1B0000}"/>
    <cellStyle name="20% - Accent5 49 3" xfId="7059" xr:uid="{00000000-0005-0000-0000-00006B1B0000}"/>
    <cellStyle name="20% - Accent5 49 3 2" xfId="7060" xr:uid="{00000000-0005-0000-0000-00006C1B0000}"/>
    <cellStyle name="20% - Accent5 49 4" xfId="7061" xr:uid="{00000000-0005-0000-0000-00006D1B0000}"/>
    <cellStyle name="20% - Accent5 49 4 2" xfId="7062" xr:uid="{00000000-0005-0000-0000-00006E1B0000}"/>
    <cellStyle name="20% - Accent5 49 5" xfId="7063" xr:uid="{00000000-0005-0000-0000-00006F1B0000}"/>
    <cellStyle name="20% - Accent5 49 5 2" xfId="7064" xr:uid="{00000000-0005-0000-0000-0000701B0000}"/>
    <cellStyle name="20% - Accent5 49 6" xfId="7065" xr:uid="{00000000-0005-0000-0000-0000711B0000}"/>
    <cellStyle name="20% - Accent5 49 6 2" xfId="7066" xr:uid="{00000000-0005-0000-0000-0000721B0000}"/>
    <cellStyle name="20% - Accent5 49 7" xfId="7067" xr:uid="{00000000-0005-0000-0000-0000731B0000}"/>
    <cellStyle name="20% - Accent5 49 8" xfId="7068" xr:uid="{00000000-0005-0000-0000-0000741B0000}"/>
    <cellStyle name="20% - Accent5 5" xfId="7069" xr:uid="{00000000-0005-0000-0000-0000751B0000}"/>
    <cellStyle name="20% - Accent5 5 10" xfId="7070" xr:uid="{00000000-0005-0000-0000-0000761B0000}"/>
    <cellStyle name="20% - Accent5 5 11" xfId="7071" xr:uid="{00000000-0005-0000-0000-0000771B0000}"/>
    <cellStyle name="20% - Accent5 5 2" xfId="7072" xr:uid="{00000000-0005-0000-0000-0000781B0000}"/>
    <cellStyle name="20% - Accent5 5 2 2" xfId="7073" xr:uid="{00000000-0005-0000-0000-0000791B0000}"/>
    <cellStyle name="20% - Accent5 5 2 2 2" xfId="7074" xr:uid="{00000000-0005-0000-0000-00007A1B0000}"/>
    <cellStyle name="20% - Accent5 5 2 3" xfId="7075" xr:uid="{00000000-0005-0000-0000-00007B1B0000}"/>
    <cellStyle name="20% - Accent5 5 2 3 2" xfId="7076" xr:uid="{00000000-0005-0000-0000-00007C1B0000}"/>
    <cellStyle name="20% - Accent5 5 2 4" xfId="7077" xr:uid="{00000000-0005-0000-0000-00007D1B0000}"/>
    <cellStyle name="20% - Accent5 5 2 4 2" xfId="7078" xr:uid="{00000000-0005-0000-0000-00007E1B0000}"/>
    <cellStyle name="20% - Accent5 5 2 5" xfId="7079" xr:uid="{00000000-0005-0000-0000-00007F1B0000}"/>
    <cellStyle name="20% - Accent5 5 2 5 2" xfId="7080" xr:uid="{00000000-0005-0000-0000-0000801B0000}"/>
    <cellStyle name="20% - Accent5 5 2 6" xfId="7081" xr:uid="{00000000-0005-0000-0000-0000811B0000}"/>
    <cellStyle name="20% - Accent5 5 2 7" xfId="7082" xr:uid="{00000000-0005-0000-0000-0000821B0000}"/>
    <cellStyle name="20% - Accent5 5 2 8" xfId="7083" xr:uid="{00000000-0005-0000-0000-0000831B0000}"/>
    <cellStyle name="20% - Accent5 5 2 9" xfId="7084" xr:uid="{00000000-0005-0000-0000-0000841B0000}"/>
    <cellStyle name="20% - Accent5 5 3" xfId="7085" xr:uid="{00000000-0005-0000-0000-0000851B0000}"/>
    <cellStyle name="20% - Accent5 5 3 2" xfId="7086" xr:uid="{00000000-0005-0000-0000-0000861B0000}"/>
    <cellStyle name="20% - Accent5 5 4" xfId="7087" xr:uid="{00000000-0005-0000-0000-0000871B0000}"/>
    <cellStyle name="20% - Accent5 5 4 2" xfId="7088" xr:uid="{00000000-0005-0000-0000-0000881B0000}"/>
    <cellStyle name="20% - Accent5 5 5" xfId="7089" xr:uid="{00000000-0005-0000-0000-0000891B0000}"/>
    <cellStyle name="20% - Accent5 5 5 2" xfId="7090" xr:uid="{00000000-0005-0000-0000-00008A1B0000}"/>
    <cellStyle name="20% - Accent5 5 6" xfId="7091" xr:uid="{00000000-0005-0000-0000-00008B1B0000}"/>
    <cellStyle name="20% - Accent5 5 6 2" xfId="7092" xr:uid="{00000000-0005-0000-0000-00008C1B0000}"/>
    <cellStyle name="20% - Accent5 5 7" xfId="7093" xr:uid="{00000000-0005-0000-0000-00008D1B0000}"/>
    <cellStyle name="20% - Accent5 5 8" xfId="7094" xr:uid="{00000000-0005-0000-0000-00008E1B0000}"/>
    <cellStyle name="20% - Accent5 5 9" xfId="7095" xr:uid="{00000000-0005-0000-0000-00008F1B0000}"/>
    <cellStyle name="20% - Accent5 50" xfId="7096" xr:uid="{00000000-0005-0000-0000-0000901B0000}"/>
    <cellStyle name="20% - Accent5 50 2" xfId="7097" xr:uid="{00000000-0005-0000-0000-0000911B0000}"/>
    <cellStyle name="20% - Accent5 50 2 2" xfId="7098" xr:uid="{00000000-0005-0000-0000-0000921B0000}"/>
    <cellStyle name="20% - Accent5 50 2 2 2" xfId="7099" xr:uid="{00000000-0005-0000-0000-0000931B0000}"/>
    <cellStyle name="20% - Accent5 50 2 3" xfId="7100" xr:uid="{00000000-0005-0000-0000-0000941B0000}"/>
    <cellStyle name="20% - Accent5 50 2 3 2" xfId="7101" xr:uid="{00000000-0005-0000-0000-0000951B0000}"/>
    <cellStyle name="20% - Accent5 50 2 4" xfId="7102" xr:uid="{00000000-0005-0000-0000-0000961B0000}"/>
    <cellStyle name="20% - Accent5 50 2 4 2" xfId="7103" xr:uid="{00000000-0005-0000-0000-0000971B0000}"/>
    <cellStyle name="20% - Accent5 50 2 5" xfId="7104" xr:uid="{00000000-0005-0000-0000-0000981B0000}"/>
    <cellStyle name="20% - Accent5 50 2 5 2" xfId="7105" xr:uid="{00000000-0005-0000-0000-0000991B0000}"/>
    <cellStyle name="20% - Accent5 50 2 6" xfId="7106" xr:uid="{00000000-0005-0000-0000-00009A1B0000}"/>
    <cellStyle name="20% - Accent5 50 3" xfId="7107" xr:uid="{00000000-0005-0000-0000-00009B1B0000}"/>
    <cellStyle name="20% - Accent5 50 3 2" xfId="7108" xr:uid="{00000000-0005-0000-0000-00009C1B0000}"/>
    <cellStyle name="20% - Accent5 50 4" xfId="7109" xr:uid="{00000000-0005-0000-0000-00009D1B0000}"/>
    <cellStyle name="20% - Accent5 50 4 2" xfId="7110" xr:uid="{00000000-0005-0000-0000-00009E1B0000}"/>
    <cellStyle name="20% - Accent5 50 5" xfId="7111" xr:uid="{00000000-0005-0000-0000-00009F1B0000}"/>
    <cellStyle name="20% - Accent5 50 5 2" xfId="7112" xr:uid="{00000000-0005-0000-0000-0000A01B0000}"/>
    <cellStyle name="20% - Accent5 50 6" xfId="7113" xr:uid="{00000000-0005-0000-0000-0000A11B0000}"/>
    <cellStyle name="20% - Accent5 50 6 2" xfId="7114" xr:uid="{00000000-0005-0000-0000-0000A21B0000}"/>
    <cellStyle name="20% - Accent5 50 7" xfId="7115" xr:uid="{00000000-0005-0000-0000-0000A31B0000}"/>
    <cellStyle name="20% - Accent5 50 8" xfId="7116" xr:uid="{00000000-0005-0000-0000-0000A41B0000}"/>
    <cellStyle name="20% - Accent5 51" xfId="7117" xr:uid="{00000000-0005-0000-0000-0000A51B0000}"/>
    <cellStyle name="20% - Accent5 51 2" xfId="7118" xr:uid="{00000000-0005-0000-0000-0000A61B0000}"/>
    <cellStyle name="20% - Accent5 51 2 2" xfId="7119" xr:uid="{00000000-0005-0000-0000-0000A71B0000}"/>
    <cellStyle name="20% - Accent5 51 2 2 2" xfId="7120" xr:uid="{00000000-0005-0000-0000-0000A81B0000}"/>
    <cellStyle name="20% - Accent5 51 2 3" xfId="7121" xr:uid="{00000000-0005-0000-0000-0000A91B0000}"/>
    <cellStyle name="20% - Accent5 51 2 3 2" xfId="7122" xr:uid="{00000000-0005-0000-0000-0000AA1B0000}"/>
    <cellStyle name="20% - Accent5 51 2 4" xfId="7123" xr:uid="{00000000-0005-0000-0000-0000AB1B0000}"/>
    <cellStyle name="20% - Accent5 51 2 4 2" xfId="7124" xr:uid="{00000000-0005-0000-0000-0000AC1B0000}"/>
    <cellStyle name="20% - Accent5 51 2 5" xfId="7125" xr:uid="{00000000-0005-0000-0000-0000AD1B0000}"/>
    <cellStyle name="20% - Accent5 51 2 5 2" xfId="7126" xr:uid="{00000000-0005-0000-0000-0000AE1B0000}"/>
    <cellStyle name="20% - Accent5 51 2 6" xfId="7127" xr:uid="{00000000-0005-0000-0000-0000AF1B0000}"/>
    <cellStyle name="20% - Accent5 51 3" xfId="7128" xr:uid="{00000000-0005-0000-0000-0000B01B0000}"/>
    <cellStyle name="20% - Accent5 51 3 2" xfId="7129" xr:uid="{00000000-0005-0000-0000-0000B11B0000}"/>
    <cellStyle name="20% - Accent5 51 4" xfId="7130" xr:uid="{00000000-0005-0000-0000-0000B21B0000}"/>
    <cellStyle name="20% - Accent5 51 4 2" xfId="7131" xr:uid="{00000000-0005-0000-0000-0000B31B0000}"/>
    <cellStyle name="20% - Accent5 51 5" xfId="7132" xr:uid="{00000000-0005-0000-0000-0000B41B0000}"/>
    <cellStyle name="20% - Accent5 51 5 2" xfId="7133" xr:uid="{00000000-0005-0000-0000-0000B51B0000}"/>
    <cellStyle name="20% - Accent5 51 6" xfId="7134" xr:uid="{00000000-0005-0000-0000-0000B61B0000}"/>
    <cellStyle name="20% - Accent5 51 6 2" xfId="7135" xr:uid="{00000000-0005-0000-0000-0000B71B0000}"/>
    <cellStyle name="20% - Accent5 51 7" xfId="7136" xr:uid="{00000000-0005-0000-0000-0000B81B0000}"/>
    <cellStyle name="20% - Accent5 51 8" xfId="7137" xr:uid="{00000000-0005-0000-0000-0000B91B0000}"/>
    <cellStyle name="20% - Accent5 52" xfId="7138" xr:uid="{00000000-0005-0000-0000-0000BA1B0000}"/>
    <cellStyle name="20% - Accent5 52 2" xfId="7139" xr:uid="{00000000-0005-0000-0000-0000BB1B0000}"/>
    <cellStyle name="20% - Accent5 52 2 2" xfId="7140" xr:uid="{00000000-0005-0000-0000-0000BC1B0000}"/>
    <cellStyle name="20% - Accent5 52 2 2 2" xfId="7141" xr:uid="{00000000-0005-0000-0000-0000BD1B0000}"/>
    <cellStyle name="20% - Accent5 52 2 3" xfId="7142" xr:uid="{00000000-0005-0000-0000-0000BE1B0000}"/>
    <cellStyle name="20% - Accent5 52 2 3 2" xfId="7143" xr:uid="{00000000-0005-0000-0000-0000BF1B0000}"/>
    <cellStyle name="20% - Accent5 52 2 4" xfId="7144" xr:uid="{00000000-0005-0000-0000-0000C01B0000}"/>
    <cellStyle name="20% - Accent5 52 2 4 2" xfId="7145" xr:uid="{00000000-0005-0000-0000-0000C11B0000}"/>
    <cellStyle name="20% - Accent5 52 2 5" xfId="7146" xr:uid="{00000000-0005-0000-0000-0000C21B0000}"/>
    <cellStyle name="20% - Accent5 52 2 5 2" xfId="7147" xr:uid="{00000000-0005-0000-0000-0000C31B0000}"/>
    <cellStyle name="20% - Accent5 52 2 6" xfId="7148" xr:uid="{00000000-0005-0000-0000-0000C41B0000}"/>
    <cellStyle name="20% - Accent5 52 3" xfId="7149" xr:uid="{00000000-0005-0000-0000-0000C51B0000}"/>
    <cellStyle name="20% - Accent5 52 3 2" xfId="7150" xr:uid="{00000000-0005-0000-0000-0000C61B0000}"/>
    <cellStyle name="20% - Accent5 52 4" xfId="7151" xr:uid="{00000000-0005-0000-0000-0000C71B0000}"/>
    <cellStyle name="20% - Accent5 52 4 2" xfId="7152" xr:uid="{00000000-0005-0000-0000-0000C81B0000}"/>
    <cellStyle name="20% - Accent5 52 5" xfId="7153" xr:uid="{00000000-0005-0000-0000-0000C91B0000}"/>
    <cellStyle name="20% - Accent5 52 5 2" xfId="7154" xr:uid="{00000000-0005-0000-0000-0000CA1B0000}"/>
    <cellStyle name="20% - Accent5 52 6" xfId="7155" xr:uid="{00000000-0005-0000-0000-0000CB1B0000}"/>
    <cellStyle name="20% - Accent5 52 6 2" xfId="7156" xr:uid="{00000000-0005-0000-0000-0000CC1B0000}"/>
    <cellStyle name="20% - Accent5 52 7" xfId="7157" xr:uid="{00000000-0005-0000-0000-0000CD1B0000}"/>
    <cellStyle name="20% - Accent5 52 8" xfId="7158" xr:uid="{00000000-0005-0000-0000-0000CE1B0000}"/>
    <cellStyle name="20% - Accent5 53" xfId="7159" xr:uid="{00000000-0005-0000-0000-0000CF1B0000}"/>
    <cellStyle name="20% - Accent5 53 2" xfId="7160" xr:uid="{00000000-0005-0000-0000-0000D01B0000}"/>
    <cellStyle name="20% - Accent5 53 2 2" xfId="7161" xr:uid="{00000000-0005-0000-0000-0000D11B0000}"/>
    <cellStyle name="20% - Accent5 53 2 2 2" xfId="7162" xr:uid="{00000000-0005-0000-0000-0000D21B0000}"/>
    <cellStyle name="20% - Accent5 53 2 3" xfId="7163" xr:uid="{00000000-0005-0000-0000-0000D31B0000}"/>
    <cellStyle name="20% - Accent5 53 2 3 2" xfId="7164" xr:uid="{00000000-0005-0000-0000-0000D41B0000}"/>
    <cellStyle name="20% - Accent5 53 2 4" xfId="7165" xr:uid="{00000000-0005-0000-0000-0000D51B0000}"/>
    <cellStyle name="20% - Accent5 53 2 4 2" xfId="7166" xr:uid="{00000000-0005-0000-0000-0000D61B0000}"/>
    <cellStyle name="20% - Accent5 53 2 5" xfId="7167" xr:uid="{00000000-0005-0000-0000-0000D71B0000}"/>
    <cellStyle name="20% - Accent5 53 2 5 2" xfId="7168" xr:uid="{00000000-0005-0000-0000-0000D81B0000}"/>
    <cellStyle name="20% - Accent5 53 2 6" xfId="7169" xr:uid="{00000000-0005-0000-0000-0000D91B0000}"/>
    <cellStyle name="20% - Accent5 53 3" xfId="7170" xr:uid="{00000000-0005-0000-0000-0000DA1B0000}"/>
    <cellStyle name="20% - Accent5 53 3 2" xfId="7171" xr:uid="{00000000-0005-0000-0000-0000DB1B0000}"/>
    <cellStyle name="20% - Accent5 53 4" xfId="7172" xr:uid="{00000000-0005-0000-0000-0000DC1B0000}"/>
    <cellStyle name="20% - Accent5 53 4 2" xfId="7173" xr:uid="{00000000-0005-0000-0000-0000DD1B0000}"/>
    <cellStyle name="20% - Accent5 53 5" xfId="7174" xr:uid="{00000000-0005-0000-0000-0000DE1B0000}"/>
    <cellStyle name="20% - Accent5 53 5 2" xfId="7175" xr:uid="{00000000-0005-0000-0000-0000DF1B0000}"/>
    <cellStyle name="20% - Accent5 53 6" xfId="7176" xr:uid="{00000000-0005-0000-0000-0000E01B0000}"/>
    <cellStyle name="20% - Accent5 53 6 2" xfId="7177" xr:uid="{00000000-0005-0000-0000-0000E11B0000}"/>
    <cellStyle name="20% - Accent5 53 7" xfId="7178" xr:uid="{00000000-0005-0000-0000-0000E21B0000}"/>
    <cellStyle name="20% - Accent5 53 8" xfId="7179" xr:uid="{00000000-0005-0000-0000-0000E31B0000}"/>
    <cellStyle name="20% - Accent5 54" xfId="7180" xr:uid="{00000000-0005-0000-0000-0000E41B0000}"/>
    <cellStyle name="20% - Accent5 54 2" xfId="7181" xr:uid="{00000000-0005-0000-0000-0000E51B0000}"/>
    <cellStyle name="20% - Accent5 54 2 2" xfId="7182" xr:uid="{00000000-0005-0000-0000-0000E61B0000}"/>
    <cellStyle name="20% - Accent5 54 2 2 2" xfId="7183" xr:uid="{00000000-0005-0000-0000-0000E71B0000}"/>
    <cellStyle name="20% - Accent5 54 2 3" xfId="7184" xr:uid="{00000000-0005-0000-0000-0000E81B0000}"/>
    <cellStyle name="20% - Accent5 54 2 3 2" xfId="7185" xr:uid="{00000000-0005-0000-0000-0000E91B0000}"/>
    <cellStyle name="20% - Accent5 54 2 4" xfId="7186" xr:uid="{00000000-0005-0000-0000-0000EA1B0000}"/>
    <cellStyle name="20% - Accent5 54 2 4 2" xfId="7187" xr:uid="{00000000-0005-0000-0000-0000EB1B0000}"/>
    <cellStyle name="20% - Accent5 54 2 5" xfId="7188" xr:uid="{00000000-0005-0000-0000-0000EC1B0000}"/>
    <cellStyle name="20% - Accent5 54 2 5 2" xfId="7189" xr:uid="{00000000-0005-0000-0000-0000ED1B0000}"/>
    <cellStyle name="20% - Accent5 54 2 6" xfId="7190" xr:uid="{00000000-0005-0000-0000-0000EE1B0000}"/>
    <cellStyle name="20% - Accent5 54 3" xfId="7191" xr:uid="{00000000-0005-0000-0000-0000EF1B0000}"/>
    <cellStyle name="20% - Accent5 54 3 2" xfId="7192" xr:uid="{00000000-0005-0000-0000-0000F01B0000}"/>
    <cellStyle name="20% - Accent5 54 4" xfId="7193" xr:uid="{00000000-0005-0000-0000-0000F11B0000}"/>
    <cellStyle name="20% - Accent5 54 4 2" xfId="7194" xr:uid="{00000000-0005-0000-0000-0000F21B0000}"/>
    <cellStyle name="20% - Accent5 54 5" xfId="7195" xr:uid="{00000000-0005-0000-0000-0000F31B0000}"/>
    <cellStyle name="20% - Accent5 54 5 2" xfId="7196" xr:uid="{00000000-0005-0000-0000-0000F41B0000}"/>
    <cellStyle name="20% - Accent5 54 6" xfId="7197" xr:uid="{00000000-0005-0000-0000-0000F51B0000}"/>
    <cellStyle name="20% - Accent5 54 6 2" xfId="7198" xr:uid="{00000000-0005-0000-0000-0000F61B0000}"/>
    <cellStyle name="20% - Accent5 54 7" xfId="7199" xr:uid="{00000000-0005-0000-0000-0000F71B0000}"/>
    <cellStyle name="20% - Accent5 54 8" xfId="7200" xr:uid="{00000000-0005-0000-0000-0000F81B0000}"/>
    <cellStyle name="20% - Accent5 55" xfId="7201" xr:uid="{00000000-0005-0000-0000-0000F91B0000}"/>
    <cellStyle name="20% - Accent5 55 2" xfId="7202" xr:uid="{00000000-0005-0000-0000-0000FA1B0000}"/>
    <cellStyle name="20% - Accent5 55 2 2" xfId="7203" xr:uid="{00000000-0005-0000-0000-0000FB1B0000}"/>
    <cellStyle name="20% - Accent5 55 2 2 2" xfId="7204" xr:uid="{00000000-0005-0000-0000-0000FC1B0000}"/>
    <cellStyle name="20% - Accent5 55 2 3" xfId="7205" xr:uid="{00000000-0005-0000-0000-0000FD1B0000}"/>
    <cellStyle name="20% - Accent5 55 2 3 2" xfId="7206" xr:uid="{00000000-0005-0000-0000-0000FE1B0000}"/>
    <cellStyle name="20% - Accent5 55 2 4" xfId="7207" xr:uid="{00000000-0005-0000-0000-0000FF1B0000}"/>
    <cellStyle name="20% - Accent5 55 2 4 2" xfId="7208" xr:uid="{00000000-0005-0000-0000-0000001C0000}"/>
    <cellStyle name="20% - Accent5 55 2 5" xfId="7209" xr:uid="{00000000-0005-0000-0000-0000011C0000}"/>
    <cellStyle name="20% - Accent5 55 2 5 2" xfId="7210" xr:uid="{00000000-0005-0000-0000-0000021C0000}"/>
    <cellStyle name="20% - Accent5 55 2 6" xfId="7211" xr:uid="{00000000-0005-0000-0000-0000031C0000}"/>
    <cellStyle name="20% - Accent5 55 3" xfId="7212" xr:uid="{00000000-0005-0000-0000-0000041C0000}"/>
    <cellStyle name="20% - Accent5 55 3 2" xfId="7213" xr:uid="{00000000-0005-0000-0000-0000051C0000}"/>
    <cellStyle name="20% - Accent5 55 4" xfId="7214" xr:uid="{00000000-0005-0000-0000-0000061C0000}"/>
    <cellStyle name="20% - Accent5 55 4 2" xfId="7215" xr:uid="{00000000-0005-0000-0000-0000071C0000}"/>
    <cellStyle name="20% - Accent5 55 5" xfId="7216" xr:uid="{00000000-0005-0000-0000-0000081C0000}"/>
    <cellStyle name="20% - Accent5 55 5 2" xfId="7217" xr:uid="{00000000-0005-0000-0000-0000091C0000}"/>
    <cellStyle name="20% - Accent5 55 6" xfId="7218" xr:uid="{00000000-0005-0000-0000-00000A1C0000}"/>
    <cellStyle name="20% - Accent5 55 6 2" xfId="7219" xr:uid="{00000000-0005-0000-0000-00000B1C0000}"/>
    <cellStyle name="20% - Accent5 55 7" xfId="7220" xr:uid="{00000000-0005-0000-0000-00000C1C0000}"/>
    <cellStyle name="20% - Accent5 55 8" xfId="7221" xr:uid="{00000000-0005-0000-0000-00000D1C0000}"/>
    <cellStyle name="20% - Accent5 56" xfId="7222" xr:uid="{00000000-0005-0000-0000-00000E1C0000}"/>
    <cellStyle name="20% - Accent5 56 2" xfId="7223" xr:uid="{00000000-0005-0000-0000-00000F1C0000}"/>
    <cellStyle name="20% - Accent5 56 2 2" xfId="7224" xr:uid="{00000000-0005-0000-0000-0000101C0000}"/>
    <cellStyle name="20% - Accent5 56 2 2 2" xfId="7225" xr:uid="{00000000-0005-0000-0000-0000111C0000}"/>
    <cellStyle name="20% - Accent5 56 2 3" xfId="7226" xr:uid="{00000000-0005-0000-0000-0000121C0000}"/>
    <cellStyle name="20% - Accent5 56 2 3 2" xfId="7227" xr:uid="{00000000-0005-0000-0000-0000131C0000}"/>
    <cellStyle name="20% - Accent5 56 2 4" xfId="7228" xr:uid="{00000000-0005-0000-0000-0000141C0000}"/>
    <cellStyle name="20% - Accent5 56 2 4 2" xfId="7229" xr:uid="{00000000-0005-0000-0000-0000151C0000}"/>
    <cellStyle name="20% - Accent5 56 2 5" xfId="7230" xr:uid="{00000000-0005-0000-0000-0000161C0000}"/>
    <cellStyle name="20% - Accent5 56 2 5 2" xfId="7231" xr:uid="{00000000-0005-0000-0000-0000171C0000}"/>
    <cellStyle name="20% - Accent5 56 2 6" xfId="7232" xr:uid="{00000000-0005-0000-0000-0000181C0000}"/>
    <cellStyle name="20% - Accent5 56 3" xfId="7233" xr:uid="{00000000-0005-0000-0000-0000191C0000}"/>
    <cellStyle name="20% - Accent5 56 3 2" xfId="7234" xr:uid="{00000000-0005-0000-0000-00001A1C0000}"/>
    <cellStyle name="20% - Accent5 56 4" xfId="7235" xr:uid="{00000000-0005-0000-0000-00001B1C0000}"/>
    <cellStyle name="20% - Accent5 56 4 2" xfId="7236" xr:uid="{00000000-0005-0000-0000-00001C1C0000}"/>
    <cellStyle name="20% - Accent5 56 5" xfId="7237" xr:uid="{00000000-0005-0000-0000-00001D1C0000}"/>
    <cellStyle name="20% - Accent5 56 5 2" xfId="7238" xr:uid="{00000000-0005-0000-0000-00001E1C0000}"/>
    <cellStyle name="20% - Accent5 56 6" xfId="7239" xr:uid="{00000000-0005-0000-0000-00001F1C0000}"/>
    <cellStyle name="20% - Accent5 56 6 2" xfId="7240" xr:uid="{00000000-0005-0000-0000-0000201C0000}"/>
    <cellStyle name="20% - Accent5 56 7" xfId="7241" xr:uid="{00000000-0005-0000-0000-0000211C0000}"/>
    <cellStyle name="20% - Accent5 56 8" xfId="7242" xr:uid="{00000000-0005-0000-0000-0000221C0000}"/>
    <cellStyle name="20% - Accent5 57" xfId="7243" xr:uid="{00000000-0005-0000-0000-0000231C0000}"/>
    <cellStyle name="20% - Accent5 57 2" xfId="7244" xr:uid="{00000000-0005-0000-0000-0000241C0000}"/>
    <cellStyle name="20% - Accent5 57 2 2" xfId="7245" xr:uid="{00000000-0005-0000-0000-0000251C0000}"/>
    <cellStyle name="20% - Accent5 57 2 2 2" xfId="7246" xr:uid="{00000000-0005-0000-0000-0000261C0000}"/>
    <cellStyle name="20% - Accent5 57 2 3" xfId="7247" xr:uid="{00000000-0005-0000-0000-0000271C0000}"/>
    <cellStyle name="20% - Accent5 57 2 3 2" xfId="7248" xr:uid="{00000000-0005-0000-0000-0000281C0000}"/>
    <cellStyle name="20% - Accent5 57 2 4" xfId="7249" xr:uid="{00000000-0005-0000-0000-0000291C0000}"/>
    <cellStyle name="20% - Accent5 57 2 4 2" xfId="7250" xr:uid="{00000000-0005-0000-0000-00002A1C0000}"/>
    <cellStyle name="20% - Accent5 57 2 5" xfId="7251" xr:uid="{00000000-0005-0000-0000-00002B1C0000}"/>
    <cellStyle name="20% - Accent5 57 2 5 2" xfId="7252" xr:uid="{00000000-0005-0000-0000-00002C1C0000}"/>
    <cellStyle name="20% - Accent5 57 2 6" xfId="7253" xr:uid="{00000000-0005-0000-0000-00002D1C0000}"/>
    <cellStyle name="20% - Accent5 57 3" xfId="7254" xr:uid="{00000000-0005-0000-0000-00002E1C0000}"/>
    <cellStyle name="20% - Accent5 57 3 2" xfId="7255" xr:uid="{00000000-0005-0000-0000-00002F1C0000}"/>
    <cellStyle name="20% - Accent5 57 4" xfId="7256" xr:uid="{00000000-0005-0000-0000-0000301C0000}"/>
    <cellStyle name="20% - Accent5 57 4 2" xfId="7257" xr:uid="{00000000-0005-0000-0000-0000311C0000}"/>
    <cellStyle name="20% - Accent5 57 5" xfId="7258" xr:uid="{00000000-0005-0000-0000-0000321C0000}"/>
    <cellStyle name="20% - Accent5 57 5 2" xfId="7259" xr:uid="{00000000-0005-0000-0000-0000331C0000}"/>
    <cellStyle name="20% - Accent5 57 6" xfId="7260" xr:uid="{00000000-0005-0000-0000-0000341C0000}"/>
    <cellStyle name="20% - Accent5 57 6 2" xfId="7261" xr:uid="{00000000-0005-0000-0000-0000351C0000}"/>
    <cellStyle name="20% - Accent5 57 7" xfId="7262" xr:uid="{00000000-0005-0000-0000-0000361C0000}"/>
    <cellStyle name="20% - Accent5 57 8" xfId="7263" xr:uid="{00000000-0005-0000-0000-0000371C0000}"/>
    <cellStyle name="20% - Accent5 58" xfId="7264" xr:uid="{00000000-0005-0000-0000-0000381C0000}"/>
    <cellStyle name="20% - Accent5 58 2" xfId="7265" xr:uid="{00000000-0005-0000-0000-0000391C0000}"/>
    <cellStyle name="20% - Accent5 58 2 2" xfId="7266" xr:uid="{00000000-0005-0000-0000-00003A1C0000}"/>
    <cellStyle name="20% - Accent5 58 2 2 2" xfId="7267" xr:uid="{00000000-0005-0000-0000-00003B1C0000}"/>
    <cellStyle name="20% - Accent5 58 2 3" xfId="7268" xr:uid="{00000000-0005-0000-0000-00003C1C0000}"/>
    <cellStyle name="20% - Accent5 58 2 3 2" xfId="7269" xr:uid="{00000000-0005-0000-0000-00003D1C0000}"/>
    <cellStyle name="20% - Accent5 58 2 4" xfId="7270" xr:uid="{00000000-0005-0000-0000-00003E1C0000}"/>
    <cellStyle name="20% - Accent5 58 2 4 2" xfId="7271" xr:uid="{00000000-0005-0000-0000-00003F1C0000}"/>
    <cellStyle name="20% - Accent5 58 2 5" xfId="7272" xr:uid="{00000000-0005-0000-0000-0000401C0000}"/>
    <cellStyle name="20% - Accent5 58 2 5 2" xfId="7273" xr:uid="{00000000-0005-0000-0000-0000411C0000}"/>
    <cellStyle name="20% - Accent5 58 2 6" xfId="7274" xr:uid="{00000000-0005-0000-0000-0000421C0000}"/>
    <cellStyle name="20% - Accent5 58 3" xfId="7275" xr:uid="{00000000-0005-0000-0000-0000431C0000}"/>
    <cellStyle name="20% - Accent5 58 3 2" xfId="7276" xr:uid="{00000000-0005-0000-0000-0000441C0000}"/>
    <cellStyle name="20% - Accent5 58 4" xfId="7277" xr:uid="{00000000-0005-0000-0000-0000451C0000}"/>
    <cellStyle name="20% - Accent5 58 4 2" xfId="7278" xr:uid="{00000000-0005-0000-0000-0000461C0000}"/>
    <cellStyle name="20% - Accent5 58 5" xfId="7279" xr:uid="{00000000-0005-0000-0000-0000471C0000}"/>
    <cellStyle name="20% - Accent5 58 5 2" xfId="7280" xr:uid="{00000000-0005-0000-0000-0000481C0000}"/>
    <cellStyle name="20% - Accent5 58 6" xfId="7281" xr:uid="{00000000-0005-0000-0000-0000491C0000}"/>
    <cellStyle name="20% - Accent5 58 6 2" xfId="7282" xr:uid="{00000000-0005-0000-0000-00004A1C0000}"/>
    <cellStyle name="20% - Accent5 58 7" xfId="7283" xr:uid="{00000000-0005-0000-0000-00004B1C0000}"/>
    <cellStyle name="20% - Accent5 58 8" xfId="7284" xr:uid="{00000000-0005-0000-0000-00004C1C0000}"/>
    <cellStyle name="20% - Accent5 59" xfId="7285" xr:uid="{00000000-0005-0000-0000-00004D1C0000}"/>
    <cellStyle name="20% - Accent5 59 2" xfId="7286" xr:uid="{00000000-0005-0000-0000-00004E1C0000}"/>
    <cellStyle name="20% - Accent5 59 2 2" xfId="7287" xr:uid="{00000000-0005-0000-0000-00004F1C0000}"/>
    <cellStyle name="20% - Accent5 59 2 2 2" xfId="7288" xr:uid="{00000000-0005-0000-0000-0000501C0000}"/>
    <cellStyle name="20% - Accent5 59 2 3" xfId="7289" xr:uid="{00000000-0005-0000-0000-0000511C0000}"/>
    <cellStyle name="20% - Accent5 59 2 3 2" xfId="7290" xr:uid="{00000000-0005-0000-0000-0000521C0000}"/>
    <cellStyle name="20% - Accent5 59 2 4" xfId="7291" xr:uid="{00000000-0005-0000-0000-0000531C0000}"/>
    <cellStyle name="20% - Accent5 59 2 4 2" xfId="7292" xr:uid="{00000000-0005-0000-0000-0000541C0000}"/>
    <cellStyle name="20% - Accent5 59 2 5" xfId="7293" xr:uid="{00000000-0005-0000-0000-0000551C0000}"/>
    <cellStyle name="20% - Accent5 59 2 5 2" xfId="7294" xr:uid="{00000000-0005-0000-0000-0000561C0000}"/>
    <cellStyle name="20% - Accent5 59 2 6" xfId="7295" xr:uid="{00000000-0005-0000-0000-0000571C0000}"/>
    <cellStyle name="20% - Accent5 59 3" xfId="7296" xr:uid="{00000000-0005-0000-0000-0000581C0000}"/>
    <cellStyle name="20% - Accent5 59 3 2" xfId="7297" xr:uid="{00000000-0005-0000-0000-0000591C0000}"/>
    <cellStyle name="20% - Accent5 59 4" xfId="7298" xr:uid="{00000000-0005-0000-0000-00005A1C0000}"/>
    <cellStyle name="20% - Accent5 59 4 2" xfId="7299" xr:uid="{00000000-0005-0000-0000-00005B1C0000}"/>
    <cellStyle name="20% - Accent5 59 5" xfId="7300" xr:uid="{00000000-0005-0000-0000-00005C1C0000}"/>
    <cellStyle name="20% - Accent5 59 5 2" xfId="7301" xr:uid="{00000000-0005-0000-0000-00005D1C0000}"/>
    <cellStyle name="20% - Accent5 59 6" xfId="7302" xr:uid="{00000000-0005-0000-0000-00005E1C0000}"/>
    <cellStyle name="20% - Accent5 59 6 2" xfId="7303" xr:uid="{00000000-0005-0000-0000-00005F1C0000}"/>
    <cellStyle name="20% - Accent5 59 7" xfId="7304" xr:uid="{00000000-0005-0000-0000-0000601C0000}"/>
    <cellStyle name="20% - Accent5 59 8" xfId="7305" xr:uid="{00000000-0005-0000-0000-0000611C0000}"/>
    <cellStyle name="20% - Accent5 6" xfId="7306" xr:uid="{00000000-0005-0000-0000-0000621C0000}"/>
    <cellStyle name="20% - Accent5 6 10" xfId="7307" xr:uid="{00000000-0005-0000-0000-0000631C0000}"/>
    <cellStyle name="20% - Accent5 6 11" xfId="7308" xr:uid="{00000000-0005-0000-0000-0000641C0000}"/>
    <cellStyle name="20% - Accent5 6 2" xfId="7309" xr:uid="{00000000-0005-0000-0000-0000651C0000}"/>
    <cellStyle name="20% - Accent5 6 2 2" xfId="7310" xr:uid="{00000000-0005-0000-0000-0000661C0000}"/>
    <cellStyle name="20% - Accent5 6 2 2 2" xfId="7311" xr:uid="{00000000-0005-0000-0000-0000671C0000}"/>
    <cellStyle name="20% - Accent5 6 2 3" xfId="7312" xr:uid="{00000000-0005-0000-0000-0000681C0000}"/>
    <cellStyle name="20% - Accent5 6 2 3 2" xfId="7313" xr:uid="{00000000-0005-0000-0000-0000691C0000}"/>
    <cellStyle name="20% - Accent5 6 2 4" xfId="7314" xr:uid="{00000000-0005-0000-0000-00006A1C0000}"/>
    <cellStyle name="20% - Accent5 6 2 4 2" xfId="7315" xr:uid="{00000000-0005-0000-0000-00006B1C0000}"/>
    <cellStyle name="20% - Accent5 6 2 5" xfId="7316" xr:uid="{00000000-0005-0000-0000-00006C1C0000}"/>
    <cellStyle name="20% - Accent5 6 2 5 2" xfId="7317" xr:uid="{00000000-0005-0000-0000-00006D1C0000}"/>
    <cellStyle name="20% - Accent5 6 2 6" xfId="7318" xr:uid="{00000000-0005-0000-0000-00006E1C0000}"/>
    <cellStyle name="20% - Accent5 6 2 7" xfId="7319" xr:uid="{00000000-0005-0000-0000-00006F1C0000}"/>
    <cellStyle name="20% - Accent5 6 2 8" xfId="7320" xr:uid="{00000000-0005-0000-0000-0000701C0000}"/>
    <cellStyle name="20% - Accent5 6 2 9" xfId="7321" xr:uid="{00000000-0005-0000-0000-0000711C0000}"/>
    <cellStyle name="20% - Accent5 6 3" xfId="7322" xr:uid="{00000000-0005-0000-0000-0000721C0000}"/>
    <cellStyle name="20% - Accent5 6 3 2" xfId="7323" xr:uid="{00000000-0005-0000-0000-0000731C0000}"/>
    <cellStyle name="20% - Accent5 6 4" xfId="7324" xr:uid="{00000000-0005-0000-0000-0000741C0000}"/>
    <cellStyle name="20% - Accent5 6 4 2" xfId="7325" xr:uid="{00000000-0005-0000-0000-0000751C0000}"/>
    <cellStyle name="20% - Accent5 6 5" xfId="7326" xr:uid="{00000000-0005-0000-0000-0000761C0000}"/>
    <cellStyle name="20% - Accent5 6 5 2" xfId="7327" xr:uid="{00000000-0005-0000-0000-0000771C0000}"/>
    <cellStyle name="20% - Accent5 6 6" xfId="7328" xr:uid="{00000000-0005-0000-0000-0000781C0000}"/>
    <cellStyle name="20% - Accent5 6 6 2" xfId="7329" xr:uid="{00000000-0005-0000-0000-0000791C0000}"/>
    <cellStyle name="20% - Accent5 6 7" xfId="7330" xr:uid="{00000000-0005-0000-0000-00007A1C0000}"/>
    <cellStyle name="20% - Accent5 6 8" xfId="7331" xr:uid="{00000000-0005-0000-0000-00007B1C0000}"/>
    <cellStyle name="20% - Accent5 6 9" xfId="7332" xr:uid="{00000000-0005-0000-0000-00007C1C0000}"/>
    <cellStyle name="20% - Accent5 60" xfId="7333" xr:uid="{00000000-0005-0000-0000-00007D1C0000}"/>
    <cellStyle name="20% - Accent5 60 2" xfId="7334" xr:uid="{00000000-0005-0000-0000-00007E1C0000}"/>
    <cellStyle name="20% - Accent5 60 2 2" xfId="7335" xr:uid="{00000000-0005-0000-0000-00007F1C0000}"/>
    <cellStyle name="20% - Accent5 60 2 2 2" xfId="7336" xr:uid="{00000000-0005-0000-0000-0000801C0000}"/>
    <cellStyle name="20% - Accent5 60 2 3" xfId="7337" xr:uid="{00000000-0005-0000-0000-0000811C0000}"/>
    <cellStyle name="20% - Accent5 60 2 3 2" xfId="7338" xr:uid="{00000000-0005-0000-0000-0000821C0000}"/>
    <cellStyle name="20% - Accent5 60 2 4" xfId="7339" xr:uid="{00000000-0005-0000-0000-0000831C0000}"/>
    <cellStyle name="20% - Accent5 60 2 4 2" xfId="7340" xr:uid="{00000000-0005-0000-0000-0000841C0000}"/>
    <cellStyle name="20% - Accent5 60 2 5" xfId="7341" xr:uid="{00000000-0005-0000-0000-0000851C0000}"/>
    <cellStyle name="20% - Accent5 60 2 5 2" xfId="7342" xr:uid="{00000000-0005-0000-0000-0000861C0000}"/>
    <cellStyle name="20% - Accent5 60 2 6" xfId="7343" xr:uid="{00000000-0005-0000-0000-0000871C0000}"/>
    <cellStyle name="20% - Accent5 60 3" xfId="7344" xr:uid="{00000000-0005-0000-0000-0000881C0000}"/>
    <cellStyle name="20% - Accent5 60 3 2" xfId="7345" xr:uid="{00000000-0005-0000-0000-0000891C0000}"/>
    <cellStyle name="20% - Accent5 60 4" xfId="7346" xr:uid="{00000000-0005-0000-0000-00008A1C0000}"/>
    <cellStyle name="20% - Accent5 60 4 2" xfId="7347" xr:uid="{00000000-0005-0000-0000-00008B1C0000}"/>
    <cellStyle name="20% - Accent5 60 5" xfId="7348" xr:uid="{00000000-0005-0000-0000-00008C1C0000}"/>
    <cellStyle name="20% - Accent5 60 5 2" xfId="7349" xr:uid="{00000000-0005-0000-0000-00008D1C0000}"/>
    <cellStyle name="20% - Accent5 60 6" xfId="7350" xr:uid="{00000000-0005-0000-0000-00008E1C0000}"/>
    <cellStyle name="20% - Accent5 60 6 2" xfId="7351" xr:uid="{00000000-0005-0000-0000-00008F1C0000}"/>
    <cellStyle name="20% - Accent5 60 7" xfId="7352" xr:uid="{00000000-0005-0000-0000-0000901C0000}"/>
    <cellStyle name="20% - Accent5 60 8" xfId="7353" xr:uid="{00000000-0005-0000-0000-0000911C0000}"/>
    <cellStyle name="20% - Accent5 61" xfId="7354" xr:uid="{00000000-0005-0000-0000-0000921C0000}"/>
    <cellStyle name="20% - Accent5 61 2" xfId="7355" xr:uid="{00000000-0005-0000-0000-0000931C0000}"/>
    <cellStyle name="20% - Accent5 61 2 2" xfId="7356" xr:uid="{00000000-0005-0000-0000-0000941C0000}"/>
    <cellStyle name="20% - Accent5 61 2 2 2" xfId="7357" xr:uid="{00000000-0005-0000-0000-0000951C0000}"/>
    <cellStyle name="20% - Accent5 61 2 3" xfId="7358" xr:uid="{00000000-0005-0000-0000-0000961C0000}"/>
    <cellStyle name="20% - Accent5 61 2 3 2" xfId="7359" xr:uid="{00000000-0005-0000-0000-0000971C0000}"/>
    <cellStyle name="20% - Accent5 61 2 4" xfId="7360" xr:uid="{00000000-0005-0000-0000-0000981C0000}"/>
    <cellStyle name="20% - Accent5 61 2 4 2" xfId="7361" xr:uid="{00000000-0005-0000-0000-0000991C0000}"/>
    <cellStyle name="20% - Accent5 61 2 5" xfId="7362" xr:uid="{00000000-0005-0000-0000-00009A1C0000}"/>
    <cellStyle name="20% - Accent5 61 2 5 2" xfId="7363" xr:uid="{00000000-0005-0000-0000-00009B1C0000}"/>
    <cellStyle name="20% - Accent5 61 2 6" xfId="7364" xr:uid="{00000000-0005-0000-0000-00009C1C0000}"/>
    <cellStyle name="20% - Accent5 61 3" xfId="7365" xr:uid="{00000000-0005-0000-0000-00009D1C0000}"/>
    <cellStyle name="20% - Accent5 61 3 2" xfId="7366" xr:uid="{00000000-0005-0000-0000-00009E1C0000}"/>
    <cellStyle name="20% - Accent5 61 4" xfId="7367" xr:uid="{00000000-0005-0000-0000-00009F1C0000}"/>
    <cellStyle name="20% - Accent5 61 4 2" xfId="7368" xr:uid="{00000000-0005-0000-0000-0000A01C0000}"/>
    <cellStyle name="20% - Accent5 61 5" xfId="7369" xr:uid="{00000000-0005-0000-0000-0000A11C0000}"/>
    <cellStyle name="20% - Accent5 61 5 2" xfId="7370" xr:uid="{00000000-0005-0000-0000-0000A21C0000}"/>
    <cellStyle name="20% - Accent5 61 6" xfId="7371" xr:uid="{00000000-0005-0000-0000-0000A31C0000}"/>
    <cellStyle name="20% - Accent5 61 6 2" xfId="7372" xr:uid="{00000000-0005-0000-0000-0000A41C0000}"/>
    <cellStyle name="20% - Accent5 61 7" xfId="7373" xr:uid="{00000000-0005-0000-0000-0000A51C0000}"/>
    <cellStyle name="20% - Accent5 61 8" xfId="7374" xr:uid="{00000000-0005-0000-0000-0000A61C0000}"/>
    <cellStyle name="20% - Accent5 62" xfId="7375" xr:uid="{00000000-0005-0000-0000-0000A71C0000}"/>
    <cellStyle name="20% - Accent5 62 2" xfId="7376" xr:uid="{00000000-0005-0000-0000-0000A81C0000}"/>
    <cellStyle name="20% - Accent5 62 2 2" xfId="7377" xr:uid="{00000000-0005-0000-0000-0000A91C0000}"/>
    <cellStyle name="20% - Accent5 62 2 2 2" xfId="7378" xr:uid="{00000000-0005-0000-0000-0000AA1C0000}"/>
    <cellStyle name="20% - Accent5 62 2 3" xfId="7379" xr:uid="{00000000-0005-0000-0000-0000AB1C0000}"/>
    <cellStyle name="20% - Accent5 62 2 3 2" xfId="7380" xr:uid="{00000000-0005-0000-0000-0000AC1C0000}"/>
    <cellStyle name="20% - Accent5 62 2 4" xfId="7381" xr:uid="{00000000-0005-0000-0000-0000AD1C0000}"/>
    <cellStyle name="20% - Accent5 62 2 4 2" xfId="7382" xr:uid="{00000000-0005-0000-0000-0000AE1C0000}"/>
    <cellStyle name="20% - Accent5 62 2 5" xfId="7383" xr:uid="{00000000-0005-0000-0000-0000AF1C0000}"/>
    <cellStyle name="20% - Accent5 62 2 5 2" xfId="7384" xr:uid="{00000000-0005-0000-0000-0000B01C0000}"/>
    <cellStyle name="20% - Accent5 62 2 6" xfId="7385" xr:uid="{00000000-0005-0000-0000-0000B11C0000}"/>
    <cellStyle name="20% - Accent5 62 3" xfId="7386" xr:uid="{00000000-0005-0000-0000-0000B21C0000}"/>
    <cellStyle name="20% - Accent5 62 3 2" xfId="7387" xr:uid="{00000000-0005-0000-0000-0000B31C0000}"/>
    <cellStyle name="20% - Accent5 62 4" xfId="7388" xr:uid="{00000000-0005-0000-0000-0000B41C0000}"/>
    <cellStyle name="20% - Accent5 62 4 2" xfId="7389" xr:uid="{00000000-0005-0000-0000-0000B51C0000}"/>
    <cellStyle name="20% - Accent5 62 5" xfId="7390" xr:uid="{00000000-0005-0000-0000-0000B61C0000}"/>
    <cellStyle name="20% - Accent5 62 5 2" xfId="7391" xr:uid="{00000000-0005-0000-0000-0000B71C0000}"/>
    <cellStyle name="20% - Accent5 62 6" xfId="7392" xr:uid="{00000000-0005-0000-0000-0000B81C0000}"/>
    <cellStyle name="20% - Accent5 62 6 2" xfId="7393" xr:uid="{00000000-0005-0000-0000-0000B91C0000}"/>
    <cellStyle name="20% - Accent5 62 7" xfId="7394" xr:uid="{00000000-0005-0000-0000-0000BA1C0000}"/>
    <cellStyle name="20% - Accent5 62 8" xfId="7395" xr:uid="{00000000-0005-0000-0000-0000BB1C0000}"/>
    <cellStyle name="20% - Accent5 63" xfId="7396" xr:uid="{00000000-0005-0000-0000-0000BC1C0000}"/>
    <cellStyle name="20% - Accent5 63 2" xfId="7397" xr:uid="{00000000-0005-0000-0000-0000BD1C0000}"/>
    <cellStyle name="20% - Accent5 63 2 2" xfId="7398" xr:uid="{00000000-0005-0000-0000-0000BE1C0000}"/>
    <cellStyle name="20% - Accent5 63 2 2 2" xfId="7399" xr:uid="{00000000-0005-0000-0000-0000BF1C0000}"/>
    <cellStyle name="20% - Accent5 63 2 3" xfId="7400" xr:uid="{00000000-0005-0000-0000-0000C01C0000}"/>
    <cellStyle name="20% - Accent5 63 2 3 2" xfId="7401" xr:uid="{00000000-0005-0000-0000-0000C11C0000}"/>
    <cellStyle name="20% - Accent5 63 2 4" xfId="7402" xr:uid="{00000000-0005-0000-0000-0000C21C0000}"/>
    <cellStyle name="20% - Accent5 63 2 4 2" xfId="7403" xr:uid="{00000000-0005-0000-0000-0000C31C0000}"/>
    <cellStyle name="20% - Accent5 63 2 5" xfId="7404" xr:uid="{00000000-0005-0000-0000-0000C41C0000}"/>
    <cellStyle name="20% - Accent5 63 2 5 2" xfId="7405" xr:uid="{00000000-0005-0000-0000-0000C51C0000}"/>
    <cellStyle name="20% - Accent5 63 2 6" xfId="7406" xr:uid="{00000000-0005-0000-0000-0000C61C0000}"/>
    <cellStyle name="20% - Accent5 63 3" xfId="7407" xr:uid="{00000000-0005-0000-0000-0000C71C0000}"/>
    <cellStyle name="20% - Accent5 63 3 2" xfId="7408" xr:uid="{00000000-0005-0000-0000-0000C81C0000}"/>
    <cellStyle name="20% - Accent5 63 4" xfId="7409" xr:uid="{00000000-0005-0000-0000-0000C91C0000}"/>
    <cellStyle name="20% - Accent5 63 4 2" xfId="7410" xr:uid="{00000000-0005-0000-0000-0000CA1C0000}"/>
    <cellStyle name="20% - Accent5 63 5" xfId="7411" xr:uid="{00000000-0005-0000-0000-0000CB1C0000}"/>
    <cellStyle name="20% - Accent5 63 5 2" xfId="7412" xr:uid="{00000000-0005-0000-0000-0000CC1C0000}"/>
    <cellStyle name="20% - Accent5 63 6" xfId="7413" xr:uid="{00000000-0005-0000-0000-0000CD1C0000}"/>
    <cellStyle name="20% - Accent5 63 6 2" xfId="7414" xr:uid="{00000000-0005-0000-0000-0000CE1C0000}"/>
    <cellStyle name="20% - Accent5 63 7" xfId="7415" xr:uid="{00000000-0005-0000-0000-0000CF1C0000}"/>
    <cellStyle name="20% - Accent5 63 8" xfId="7416" xr:uid="{00000000-0005-0000-0000-0000D01C0000}"/>
    <cellStyle name="20% - Accent5 64" xfId="7417" xr:uid="{00000000-0005-0000-0000-0000D11C0000}"/>
    <cellStyle name="20% - Accent5 64 2" xfId="7418" xr:uid="{00000000-0005-0000-0000-0000D21C0000}"/>
    <cellStyle name="20% - Accent5 64 2 2" xfId="7419" xr:uid="{00000000-0005-0000-0000-0000D31C0000}"/>
    <cellStyle name="20% - Accent5 64 2 2 2" xfId="7420" xr:uid="{00000000-0005-0000-0000-0000D41C0000}"/>
    <cellStyle name="20% - Accent5 64 2 3" xfId="7421" xr:uid="{00000000-0005-0000-0000-0000D51C0000}"/>
    <cellStyle name="20% - Accent5 64 2 3 2" xfId="7422" xr:uid="{00000000-0005-0000-0000-0000D61C0000}"/>
    <cellStyle name="20% - Accent5 64 2 4" xfId="7423" xr:uid="{00000000-0005-0000-0000-0000D71C0000}"/>
    <cellStyle name="20% - Accent5 64 2 4 2" xfId="7424" xr:uid="{00000000-0005-0000-0000-0000D81C0000}"/>
    <cellStyle name="20% - Accent5 64 2 5" xfId="7425" xr:uid="{00000000-0005-0000-0000-0000D91C0000}"/>
    <cellStyle name="20% - Accent5 64 2 5 2" xfId="7426" xr:uid="{00000000-0005-0000-0000-0000DA1C0000}"/>
    <cellStyle name="20% - Accent5 64 2 6" xfId="7427" xr:uid="{00000000-0005-0000-0000-0000DB1C0000}"/>
    <cellStyle name="20% - Accent5 64 3" xfId="7428" xr:uid="{00000000-0005-0000-0000-0000DC1C0000}"/>
    <cellStyle name="20% - Accent5 64 3 2" xfId="7429" xr:uid="{00000000-0005-0000-0000-0000DD1C0000}"/>
    <cellStyle name="20% - Accent5 64 4" xfId="7430" xr:uid="{00000000-0005-0000-0000-0000DE1C0000}"/>
    <cellStyle name="20% - Accent5 64 4 2" xfId="7431" xr:uid="{00000000-0005-0000-0000-0000DF1C0000}"/>
    <cellStyle name="20% - Accent5 64 5" xfId="7432" xr:uid="{00000000-0005-0000-0000-0000E01C0000}"/>
    <cellStyle name="20% - Accent5 64 5 2" xfId="7433" xr:uid="{00000000-0005-0000-0000-0000E11C0000}"/>
    <cellStyle name="20% - Accent5 64 6" xfId="7434" xr:uid="{00000000-0005-0000-0000-0000E21C0000}"/>
    <cellStyle name="20% - Accent5 64 6 2" xfId="7435" xr:uid="{00000000-0005-0000-0000-0000E31C0000}"/>
    <cellStyle name="20% - Accent5 64 7" xfId="7436" xr:uid="{00000000-0005-0000-0000-0000E41C0000}"/>
    <cellStyle name="20% - Accent5 64 8" xfId="7437" xr:uid="{00000000-0005-0000-0000-0000E51C0000}"/>
    <cellStyle name="20% - Accent5 65" xfId="7438" xr:uid="{00000000-0005-0000-0000-0000E61C0000}"/>
    <cellStyle name="20% - Accent5 65 2" xfId="7439" xr:uid="{00000000-0005-0000-0000-0000E71C0000}"/>
    <cellStyle name="20% - Accent5 65 2 2" xfId="7440" xr:uid="{00000000-0005-0000-0000-0000E81C0000}"/>
    <cellStyle name="20% - Accent5 65 2 2 2" xfId="7441" xr:uid="{00000000-0005-0000-0000-0000E91C0000}"/>
    <cellStyle name="20% - Accent5 65 2 3" xfId="7442" xr:uid="{00000000-0005-0000-0000-0000EA1C0000}"/>
    <cellStyle name="20% - Accent5 65 2 3 2" xfId="7443" xr:uid="{00000000-0005-0000-0000-0000EB1C0000}"/>
    <cellStyle name="20% - Accent5 65 2 4" xfId="7444" xr:uid="{00000000-0005-0000-0000-0000EC1C0000}"/>
    <cellStyle name="20% - Accent5 65 2 4 2" xfId="7445" xr:uid="{00000000-0005-0000-0000-0000ED1C0000}"/>
    <cellStyle name="20% - Accent5 65 2 5" xfId="7446" xr:uid="{00000000-0005-0000-0000-0000EE1C0000}"/>
    <cellStyle name="20% - Accent5 65 2 5 2" xfId="7447" xr:uid="{00000000-0005-0000-0000-0000EF1C0000}"/>
    <cellStyle name="20% - Accent5 65 2 6" xfId="7448" xr:uid="{00000000-0005-0000-0000-0000F01C0000}"/>
    <cellStyle name="20% - Accent5 65 3" xfId="7449" xr:uid="{00000000-0005-0000-0000-0000F11C0000}"/>
    <cellStyle name="20% - Accent5 65 3 2" xfId="7450" xr:uid="{00000000-0005-0000-0000-0000F21C0000}"/>
    <cellStyle name="20% - Accent5 65 4" xfId="7451" xr:uid="{00000000-0005-0000-0000-0000F31C0000}"/>
    <cellStyle name="20% - Accent5 65 4 2" xfId="7452" xr:uid="{00000000-0005-0000-0000-0000F41C0000}"/>
    <cellStyle name="20% - Accent5 65 5" xfId="7453" xr:uid="{00000000-0005-0000-0000-0000F51C0000}"/>
    <cellStyle name="20% - Accent5 65 5 2" xfId="7454" xr:uid="{00000000-0005-0000-0000-0000F61C0000}"/>
    <cellStyle name="20% - Accent5 65 6" xfId="7455" xr:uid="{00000000-0005-0000-0000-0000F71C0000}"/>
    <cellStyle name="20% - Accent5 65 6 2" xfId="7456" xr:uid="{00000000-0005-0000-0000-0000F81C0000}"/>
    <cellStyle name="20% - Accent5 65 7" xfId="7457" xr:uid="{00000000-0005-0000-0000-0000F91C0000}"/>
    <cellStyle name="20% - Accent5 65 8" xfId="7458" xr:uid="{00000000-0005-0000-0000-0000FA1C0000}"/>
    <cellStyle name="20% - Accent5 66" xfId="7459" xr:uid="{00000000-0005-0000-0000-0000FB1C0000}"/>
    <cellStyle name="20% - Accent5 66 2" xfId="7460" xr:uid="{00000000-0005-0000-0000-0000FC1C0000}"/>
    <cellStyle name="20% - Accent5 66 2 2" xfId="7461" xr:uid="{00000000-0005-0000-0000-0000FD1C0000}"/>
    <cellStyle name="20% - Accent5 66 2 2 2" xfId="7462" xr:uid="{00000000-0005-0000-0000-0000FE1C0000}"/>
    <cellStyle name="20% - Accent5 66 2 3" xfId="7463" xr:uid="{00000000-0005-0000-0000-0000FF1C0000}"/>
    <cellStyle name="20% - Accent5 66 2 3 2" xfId="7464" xr:uid="{00000000-0005-0000-0000-0000001D0000}"/>
    <cellStyle name="20% - Accent5 66 2 4" xfId="7465" xr:uid="{00000000-0005-0000-0000-0000011D0000}"/>
    <cellStyle name="20% - Accent5 66 2 4 2" xfId="7466" xr:uid="{00000000-0005-0000-0000-0000021D0000}"/>
    <cellStyle name="20% - Accent5 66 2 5" xfId="7467" xr:uid="{00000000-0005-0000-0000-0000031D0000}"/>
    <cellStyle name="20% - Accent5 66 2 5 2" xfId="7468" xr:uid="{00000000-0005-0000-0000-0000041D0000}"/>
    <cellStyle name="20% - Accent5 66 2 6" xfId="7469" xr:uid="{00000000-0005-0000-0000-0000051D0000}"/>
    <cellStyle name="20% - Accent5 66 3" xfId="7470" xr:uid="{00000000-0005-0000-0000-0000061D0000}"/>
    <cellStyle name="20% - Accent5 66 3 2" xfId="7471" xr:uid="{00000000-0005-0000-0000-0000071D0000}"/>
    <cellStyle name="20% - Accent5 66 4" xfId="7472" xr:uid="{00000000-0005-0000-0000-0000081D0000}"/>
    <cellStyle name="20% - Accent5 66 4 2" xfId="7473" xr:uid="{00000000-0005-0000-0000-0000091D0000}"/>
    <cellStyle name="20% - Accent5 66 5" xfId="7474" xr:uid="{00000000-0005-0000-0000-00000A1D0000}"/>
    <cellStyle name="20% - Accent5 66 5 2" xfId="7475" xr:uid="{00000000-0005-0000-0000-00000B1D0000}"/>
    <cellStyle name="20% - Accent5 66 6" xfId="7476" xr:uid="{00000000-0005-0000-0000-00000C1D0000}"/>
    <cellStyle name="20% - Accent5 66 6 2" xfId="7477" xr:uid="{00000000-0005-0000-0000-00000D1D0000}"/>
    <cellStyle name="20% - Accent5 66 7" xfId="7478" xr:uid="{00000000-0005-0000-0000-00000E1D0000}"/>
    <cellStyle name="20% - Accent5 66 8" xfId="7479" xr:uid="{00000000-0005-0000-0000-00000F1D0000}"/>
    <cellStyle name="20% - Accent5 67" xfId="7480" xr:uid="{00000000-0005-0000-0000-0000101D0000}"/>
    <cellStyle name="20% - Accent5 67 2" xfId="7481" xr:uid="{00000000-0005-0000-0000-0000111D0000}"/>
    <cellStyle name="20% - Accent5 67 2 2" xfId="7482" xr:uid="{00000000-0005-0000-0000-0000121D0000}"/>
    <cellStyle name="20% - Accent5 67 2 2 2" xfId="7483" xr:uid="{00000000-0005-0000-0000-0000131D0000}"/>
    <cellStyle name="20% - Accent5 67 2 3" xfId="7484" xr:uid="{00000000-0005-0000-0000-0000141D0000}"/>
    <cellStyle name="20% - Accent5 67 2 3 2" xfId="7485" xr:uid="{00000000-0005-0000-0000-0000151D0000}"/>
    <cellStyle name="20% - Accent5 67 2 4" xfId="7486" xr:uid="{00000000-0005-0000-0000-0000161D0000}"/>
    <cellStyle name="20% - Accent5 67 2 4 2" xfId="7487" xr:uid="{00000000-0005-0000-0000-0000171D0000}"/>
    <cellStyle name="20% - Accent5 67 2 5" xfId="7488" xr:uid="{00000000-0005-0000-0000-0000181D0000}"/>
    <cellStyle name="20% - Accent5 67 2 5 2" xfId="7489" xr:uid="{00000000-0005-0000-0000-0000191D0000}"/>
    <cellStyle name="20% - Accent5 67 2 6" xfId="7490" xr:uid="{00000000-0005-0000-0000-00001A1D0000}"/>
    <cellStyle name="20% - Accent5 67 3" xfId="7491" xr:uid="{00000000-0005-0000-0000-00001B1D0000}"/>
    <cellStyle name="20% - Accent5 67 3 2" xfId="7492" xr:uid="{00000000-0005-0000-0000-00001C1D0000}"/>
    <cellStyle name="20% - Accent5 67 4" xfId="7493" xr:uid="{00000000-0005-0000-0000-00001D1D0000}"/>
    <cellStyle name="20% - Accent5 67 4 2" xfId="7494" xr:uid="{00000000-0005-0000-0000-00001E1D0000}"/>
    <cellStyle name="20% - Accent5 67 5" xfId="7495" xr:uid="{00000000-0005-0000-0000-00001F1D0000}"/>
    <cellStyle name="20% - Accent5 67 5 2" xfId="7496" xr:uid="{00000000-0005-0000-0000-0000201D0000}"/>
    <cellStyle name="20% - Accent5 67 6" xfId="7497" xr:uid="{00000000-0005-0000-0000-0000211D0000}"/>
    <cellStyle name="20% - Accent5 67 6 2" xfId="7498" xr:uid="{00000000-0005-0000-0000-0000221D0000}"/>
    <cellStyle name="20% - Accent5 67 7" xfId="7499" xr:uid="{00000000-0005-0000-0000-0000231D0000}"/>
    <cellStyle name="20% - Accent5 67 8" xfId="7500" xr:uid="{00000000-0005-0000-0000-0000241D0000}"/>
    <cellStyle name="20% - Accent5 68" xfId="7501" xr:uid="{00000000-0005-0000-0000-0000251D0000}"/>
    <cellStyle name="20% - Accent5 68 2" xfId="7502" xr:uid="{00000000-0005-0000-0000-0000261D0000}"/>
    <cellStyle name="20% - Accent5 68 2 2" xfId="7503" xr:uid="{00000000-0005-0000-0000-0000271D0000}"/>
    <cellStyle name="20% - Accent5 68 2 2 2" xfId="7504" xr:uid="{00000000-0005-0000-0000-0000281D0000}"/>
    <cellStyle name="20% - Accent5 68 2 3" xfId="7505" xr:uid="{00000000-0005-0000-0000-0000291D0000}"/>
    <cellStyle name="20% - Accent5 68 2 3 2" xfId="7506" xr:uid="{00000000-0005-0000-0000-00002A1D0000}"/>
    <cellStyle name="20% - Accent5 68 2 4" xfId="7507" xr:uid="{00000000-0005-0000-0000-00002B1D0000}"/>
    <cellStyle name="20% - Accent5 68 2 4 2" xfId="7508" xr:uid="{00000000-0005-0000-0000-00002C1D0000}"/>
    <cellStyle name="20% - Accent5 68 2 5" xfId="7509" xr:uid="{00000000-0005-0000-0000-00002D1D0000}"/>
    <cellStyle name="20% - Accent5 68 2 5 2" xfId="7510" xr:uid="{00000000-0005-0000-0000-00002E1D0000}"/>
    <cellStyle name="20% - Accent5 68 2 6" xfId="7511" xr:uid="{00000000-0005-0000-0000-00002F1D0000}"/>
    <cellStyle name="20% - Accent5 68 3" xfId="7512" xr:uid="{00000000-0005-0000-0000-0000301D0000}"/>
    <cellStyle name="20% - Accent5 68 3 2" xfId="7513" xr:uid="{00000000-0005-0000-0000-0000311D0000}"/>
    <cellStyle name="20% - Accent5 68 4" xfId="7514" xr:uid="{00000000-0005-0000-0000-0000321D0000}"/>
    <cellStyle name="20% - Accent5 68 4 2" xfId="7515" xr:uid="{00000000-0005-0000-0000-0000331D0000}"/>
    <cellStyle name="20% - Accent5 68 5" xfId="7516" xr:uid="{00000000-0005-0000-0000-0000341D0000}"/>
    <cellStyle name="20% - Accent5 68 5 2" xfId="7517" xr:uid="{00000000-0005-0000-0000-0000351D0000}"/>
    <cellStyle name="20% - Accent5 68 6" xfId="7518" xr:uid="{00000000-0005-0000-0000-0000361D0000}"/>
    <cellStyle name="20% - Accent5 68 6 2" xfId="7519" xr:uid="{00000000-0005-0000-0000-0000371D0000}"/>
    <cellStyle name="20% - Accent5 68 7" xfId="7520" xr:uid="{00000000-0005-0000-0000-0000381D0000}"/>
    <cellStyle name="20% - Accent5 68 8" xfId="7521" xr:uid="{00000000-0005-0000-0000-0000391D0000}"/>
    <cellStyle name="20% - Accent5 69" xfId="7522" xr:uid="{00000000-0005-0000-0000-00003A1D0000}"/>
    <cellStyle name="20% - Accent5 69 2" xfId="7523" xr:uid="{00000000-0005-0000-0000-00003B1D0000}"/>
    <cellStyle name="20% - Accent5 69 2 2" xfId="7524" xr:uid="{00000000-0005-0000-0000-00003C1D0000}"/>
    <cellStyle name="20% - Accent5 69 2 2 2" xfId="7525" xr:uid="{00000000-0005-0000-0000-00003D1D0000}"/>
    <cellStyle name="20% - Accent5 69 2 3" xfId="7526" xr:uid="{00000000-0005-0000-0000-00003E1D0000}"/>
    <cellStyle name="20% - Accent5 69 2 3 2" xfId="7527" xr:uid="{00000000-0005-0000-0000-00003F1D0000}"/>
    <cellStyle name="20% - Accent5 69 2 4" xfId="7528" xr:uid="{00000000-0005-0000-0000-0000401D0000}"/>
    <cellStyle name="20% - Accent5 69 2 4 2" xfId="7529" xr:uid="{00000000-0005-0000-0000-0000411D0000}"/>
    <cellStyle name="20% - Accent5 69 2 5" xfId="7530" xr:uid="{00000000-0005-0000-0000-0000421D0000}"/>
    <cellStyle name="20% - Accent5 69 2 5 2" xfId="7531" xr:uid="{00000000-0005-0000-0000-0000431D0000}"/>
    <cellStyle name="20% - Accent5 69 2 6" xfId="7532" xr:uid="{00000000-0005-0000-0000-0000441D0000}"/>
    <cellStyle name="20% - Accent5 69 3" xfId="7533" xr:uid="{00000000-0005-0000-0000-0000451D0000}"/>
    <cellStyle name="20% - Accent5 69 3 2" xfId="7534" xr:uid="{00000000-0005-0000-0000-0000461D0000}"/>
    <cellStyle name="20% - Accent5 69 4" xfId="7535" xr:uid="{00000000-0005-0000-0000-0000471D0000}"/>
    <cellStyle name="20% - Accent5 69 4 2" xfId="7536" xr:uid="{00000000-0005-0000-0000-0000481D0000}"/>
    <cellStyle name="20% - Accent5 69 5" xfId="7537" xr:uid="{00000000-0005-0000-0000-0000491D0000}"/>
    <cellStyle name="20% - Accent5 69 5 2" xfId="7538" xr:uid="{00000000-0005-0000-0000-00004A1D0000}"/>
    <cellStyle name="20% - Accent5 69 6" xfId="7539" xr:uid="{00000000-0005-0000-0000-00004B1D0000}"/>
    <cellStyle name="20% - Accent5 69 6 2" xfId="7540" xr:uid="{00000000-0005-0000-0000-00004C1D0000}"/>
    <cellStyle name="20% - Accent5 69 7" xfId="7541" xr:uid="{00000000-0005-0000-0000-00004D1D0000}"/>
    <cellStyle name="20% - Accent5 69 8" xfId="7542" xr:uid="{00000000-0005-0000-0000-00004E1D0000}"/>
    <cellStyle name="20% - Accent5 7" xfId="7543" xr:uid="{00000000-0005-0000-0000-00004F1D0000}"/>
    <cellStyle name="20% - Accent5 7 10" xfId="7544" xr:uid="{00000000-0005-0000-0000-0000501D0000}"/>
    <cellStyle name="20% - Accent5 7 11" xfId="7545" xr:uid="{00000000-0005-0000-0000-0000511D0000}"/>
    <cellStyle name="20% - Accent5 7 2" xfId="7546" xr:uid="{00000000-0005-0000-0000-0000521D0000}"/>
    <cellStyle name="20% - Accent5 7 2 2" xfId="7547" xr:uid="{00000000-0005-0000-0000-0000531D0000}"/>
    <cellStyle name="20% - Accent5 7 2 2 2" xfId="7548" xr:uid="{00000000-0005-0000-0000-0000541D0000}"/>
    <cellStyle name="20% - Accent5 7 2 3" xfId="7549" xr:uid="{00000000-0005-0000-0000-0000551D0000}"/>
    <cellStyle name="20% - Accent5 7 2 3 2" xfId="7550" xr:uid="{00000000-0005-0000-0000-0000561D0000}"/>
    <cellStyle name="20% - Accent5 7 2 4" xfId="7551" xr:uid="{00000000-0005-0000-0000-0000571D0000}"/>
    <cellStyle name="20% - Accent5 7 2 4 2" xfId="7552" xr:uid="{00000000-0005-0000-0000-0000581D0000}"/>
    <cellStyle name="20% - Accent5 7 2 5" xfId="7553" xr:uid="{00000000-0005-0000-0000-0000591D0000}"/>
    <cellStyle name="20% - Accent5 7 2 5 2" xfId="7554" xr:uid="{00000000-0005-0000-0000-00005A1D0000}"/>
    <cellStyle name="20% - Accent5 7 2 6" xfId="7555" xr:uid="{00000000-0005-0000-0000-00005B1D0000}"/>
    <cellStyle name="20% - Accent5 7 2 7" xfId="7556" xr:uid="{00000000-0005-0000-0000-00005C1D0000}"/>
    <cellStyle name="20% - Accent5 7 2 8" xfId="7557" xr:uid="{00000000-0005-0000-0000-00005D1D0000}"/>
    <cellStyle name="20% - Accent5 7 2 9" xfId="7558" xr:uid="{00000000-0005-0000-0000-00005E1D0000}"/>
    <cellStyle name="20% - Accent5 7 3" xfId="7559" xr:uid="{00000000-0005-0000-0000-00005F1D0000}"/>
    <cellStyle name="20% - Accent5 7 3 2" xfId="7560" xr:uid="{00000000-0005-0000-0000-0000601D0000}"/>
    <cellStyle name="20% - Accent5 7 4" xfId="7561" xr:uid="{00000000-0005-0000-0000-0000611D0000}"/>
    <cellStyle name="20% - Accent5 7 4 2" xfId="7562" xr:uid="{00000000-0005-0000-0000-0000621D0000}"/>
    <cellStyle name="20% - Accent5 7 5" xfId="7563" xr:uid="{00000000-0005-0000-0000-0000631D0000}"/>
    <cellStyle name="20% - Accent5 7 5 2" xfId="7564" xr:uid="{00000000-0005-0000-0000-0000641D0000}"/>
    <cellStyle name="20% - Accent5 7 6" xfId="7565" xr:uid="{00000000-0005-0000-0000-0000651D0000}"/>
    <cellStyle name="20% - Accent5 7 6 2" xfId="7566" xr:uid="{00000000-0005-0000-0000-0000661D0000}"/>
    <cellStyle name="20% - Accent5 7 7" xfId="7567" xr:uid="{00000000-0005-0000-0000-0000671D0000}"/>
    <cellStyle name="20% - Accent5 7 8" xfId="7568" xr:uid="{00000000-0005-0000-0000-0000681D0000}"/>
    <cellStyle name="20% - Accent5 7 9" xfId="7569" xr:uid="{00000000-0005-0000-0000-0000691D0000}"/>
    <cellStyle name="20% - Accent5 70" xfId="7570" xr:uid="{00000000-0005-0000-0000-00006A1D0000}"/>
    <cellStyle name="20% - Accent5 70 2" xfId="7571" xr:uid="{00000000-0005-0000-0000-00006B1D0000}"/>
    <cellStyle name="20% - Accent5 70 2 2" xfId="7572" xr:uid="{00000000-0005-0000-0000-00006C1D0000}"/>
    <cellStyle name="20% - Accent5 70 2 2 2" xfId="7573" xr:uid="{00000000-0005-0000-0000-00006D1D0000}"/>
    <cellStyle name="20% - Accent5 70 2 3" xfId="7574" xr:uid="{00000000-0005-0000-0000-00006E1D0000}"/>
    <cellStyle name="20% - Accent5 70 2 3 2" xfId="7575" xr:uid="{00000000-0005-0000-0000-00006F1D0000}"/>
    <cellStyle name="20% - Accent5 70 2 4" xfId="7576" xr:uid="{00000000-0005-0000-0000-0000701D0000}"/>
    <cellStyle name="20% - Accent5 70 2 4 2" xfId="7577" xr:uid="{00000000-0005-0000-0000-0000711D0000}"/>
    <cellStyle name="20% - Accent5 70 2 5" xfId="7578" xr:uid="{00000000-0005-0000-0000-0000721D0000}"/>
    <cellStyle name="20% - Accent5 70 2 5 2" xfId="7579" xr:uid="{00000000-0005-0000-0000-0000731D0000}"/>
    <cellStyle name="20% - Accent5 70 2 6" xfId="7580" xr:uid="{00000000-0005-0000-0000-0000741D0000}"/>
    <cellStyle name="20% - Accent5 70 3" xfId="7581" xr:uid="{00000000-0005-0000-0000-0000751D0000}"/>
    <cellStyle name="20% - Accent5 70 3 2" xfId="7582" xr:uid="{00000000-0005-0000-0000-0000761D0000}"/>
    <cellStyle name="20% - Accent5 70 4" xfId="7583" xr:uid="{00000000-0005-0000-0000-0000771D0000}"/>
    <cellStyle name="20% - Accent5 70 4 2" xfId="7584" xr:uid="{00000000-0005-0000-0000-0000781D0000}"/>
    <cellStyle name="20% - Accent5 70 5" xfId="7585" xr:uid="{00000000-0005-0000-0000-0000791D0000}"/>
    <cellStyle name="20% - Accent5 70 5 2" xfId="7586" xr:uid="{00000000-0005-0000-0000-00007A1D0000}"/>
    <cellStyle name="20% - Accent5 70 6" xfId="7587" xr:uid="{00000000-0005-0000-0000-00007B1D0000}"/>
    <cellStyle name="20% - Accent5 70 6 2" xfId="7588" xr:uid="{00000000-0005-0000-0000-00007C1D0000}"/>
    <cellStyle name="20% - Accent5 70 7" xfId="7589" xr:uid="{00000000-0005-0000-0000-00007D1D0000}"/>
    <cellStyle name="20% - Accent5 70 8" xfId="7590" xr:uid="{00000000-0005-0000-0000-00007E1D0000}"/>
    <cellStyle name="20% - Accent5 71" xfId="7591" xr:uid="{00000000-0005-0000-0000-00007F1D0000}"/>
    <cellStyle name="20% - Accent5 71 2" xfId="7592" xr:uid="{00000000-0005-0000-0000-0000801D0000}"/>
    <cellStyle name="20% - Accent5 71 2 2" xfId="7593" xr:uid="{00000000-0005-0000-0000-0000811D0000}"/>
    <cellStyle name="20% - Accent5 71 2 2 2" xfId="7594" xr:uid="{00000000-0005-0000-0000-0000821D0000}"/>
    <cellStyle name="20% - Accent5 71 2 3" xfId="7595" xr:uid="{00000000-0005-0000-0000-0000831D0000}"/>
    <cellStyle name="20% - Accent5 71 2 3 2" xfId="7596" xr:uid="{00000000-0005-0000-0000-0000841D0000}"/>
    <cellStyle name="20% - Accent5 71 2 4" xfId="7597" xr:uid="{00000000-0005-0000-0000-0000851D0000}"/>
    <cellStyle name="20% - Accent5 71 2 4 2" xfId="7598" xr:uid="{00000000-0005-0000-0000-0000861D0000}"/>
    <cellStyle name="20% - Accent5 71 2 5" xfId="7599" xr:uid="{00000000-0005-0000-0000-0000871D0000}"/>
    <cellStyle name="20% - Accent5 71 2 5 2" xfId="7600" xr:uid="{00000000-0005-0000-0000-0000881D0000}"/>
    <cellStyle name="20% - Accent5 71 2 6" xfId="7601" xr:uid="{00000000-0005-0000-0000-0000891D0000}"/>
    <cellStyle name="20% - Accent5 71 3" xfId="7602" xr:uid="{00000000-0005-0000-0000-00008A1D0000}"/>
    <cellStyle name="20% - Accent5 71 3 2" xfId="7603" xr:uid="{00000000-0005-0000-0000-00008B1D0000}"/>
    <cellStyle name="20% - Accent5 71 4" xfId="7604" xr:uid="{00000000-0005-0000-0000-00008C1D0000}"/>
    <cellStyle name="20% - Accent5 71 4 2" xfId="7605" xr:uid="{00000000-0005-0000-0000-00008D1D0000}"/>
    <cellStyle name="20% - Accent5 71 5" xfId="7606" xr:uid="{00000000-0005-0000-0000-00008E1D0000}"/>
    <cellStyle name="20% - Accent5 71 5 2" xfId="7607" xr:uid="{00000000-0005-0000-0000-00008F1D0000}"/>
    <cellStyle name="20% - Accent5 71 6" xfId="7608" xr:uid="{00000000-0005-0000-0000-0000901D0000}"/>
    <cellStyle name="20% - Accent5 71 6 2" xfId="7609" xr:uid="{00000000-0005-0000-0000-0000911D0000}"/>
    <cellStyle name="20% - Accent5 71 7" xfId="7610" xr:uid="{00000000-0005-0000-0000-0000921D0000}"/>
    <cellStyle name="20% - Accent5 71 8" xfId="7611" xr:uid="{00000000-0005-0000-0000-0000931D0000}"/>
    <cellStyle name="20% - Accent5 72" xfId="7612" xr:uid="{00000000-0005-0000-0000-0000941D0000}"/>
    <cellStyle name="20% - Accent5 72 2" xfId="7613" xr:uid="{00000000-0005-0000-0000-0000951D0000}"/>
    <cellStyle name="20% - Accent5 72 2 2" xfId="7614" xr:uid="{00000000-0005-0000-0000-0000961D0000}"/>
    <cellStyle name="20% - Accent5 72 2 2 2" xfId="7615" xr:uid="{00000000-0005-0000-0000-0000971D0000}"/>
    <cellStyle name="20% - Accent5 72 2 3" xfId="7616" xr:uid="{00000000-0005-0000-0000-0000981D0000}"/>
    <cellStyle name="20% - Accent5 72 2 3 2" xfId="7617" xr:uid="{00000000-0005-0000-0000-0000991D0000}"/>
    <cellStyle name="20% - Accent5 72 2 4" xfId="7618" xr:uid="{00000000-0005-0000-0000-00009A1D0000}"/>
    <cellStyle name="20% - Accent5 72 2 4 2" xfId="7619" xr:uid="{00000000-0005-0000-0000-00009B1D0000}"/>
    <cellStyle name="20% - Accent5 72 2 5" xfId="7620" xr:uid="{00000000-0005-0000-0000-00009C1D0000}"/>
    <cellStyle name="20% - Accent5 72 2 5 2" xfId="7621" xr:uid="{00000000-0005-0000-0000-00009D1D0000}"/>
    <cellStyle name="20% - Accent5 72 2 6" xfId="7622" xr:uid="{00000000-0005-0000-0000-00009E1D0000}"/>
    <cellStyle name="20% - Accent5 72 3" xfId="7623" xr:uid="{00000000-0005-0000-0000-00009F1D0000}"/>
    <cellStyle name="20% - Accent5 72 3 2" xfId="7624" xr:uid="{00000000-0005-0000-0000-0000A01D0000}"/>
    <cellStyle name="20% - Accent5 72 4" xfId="7625" xr:uid="{00000000-0005-0000-0000-0000A11D0000}"/>
    <cellStyle name="20% - Accent5 72 4 2" xfId="7626" xr:uid="{00000000-0005-0000-0000-0000A21D0000}"/>
    <cellStyle name="20% - Accent5 72 5" xfId="7627" xr:uid="{00000000-0005-0000-0000-0000A31D0000}"/>
    <cellStyle name="20% - Accent5 72 5 2" xfId="7628" xr:uid="{00000000-0005-0000-0000-0000A41D0000}"/>
    <cellStyle name="20% - Accent5 72 6" xfId="7629" xr:uid="{00000000-0005-0000-0000-0000A51D0000}"/>
    <cellStyle name="20% - Accent5 72 6 2" xfId="7630" xr:uid="{00000000-0005-0000-0000-0000A61D0000}"/>
    <cellStyle name="20% - Accent5 72 7" xfId="7631" xr:uid="{00000000-0005-0000-0000-0000A71D0000}"/>
    <cellStyle name="20% - Accent5 72 8" xfId="7632" xr:uid="{00000000-0005-0000-0000-0000A81D0000}"/>
    <cellStyle name="20% - Accent5 8" xfId="7633" xr:uid="{00000000-0005-0000-0000-0000A91D0000}"/>
    <cellStyle name="20% - Accent5 8 2" xfId="7634" xr:uid="{00000000-0005-0000-0000-0000AA1D0000}"/>
    <cellStyle name="20% - Accent5 8 2 2" xfId="7635" xr:uid="{00000000-0005-0000-0000-0000AB1D0000}"/>
    <cellStyle name="20% - Accent5 8 2 2 2" xfId="7636" xr:uid="{00000000-0005-0000-0000-0000AC1D0000}"/>
    <cellStyle name="20% - Accent5 8 2 3" xfId="7637" xr:uid="{00000000-0005-0000-0000-0000AD1D0000}"/>
    <cellStyle name="20% - Accent5 8 2 3 2" xfId="7638" xr:uid="{00000000-0005-0000-0000-0000AE1D0000}"/>
    <cellStyle name="20% - Accent5 8 2 4" xfId="7639" xr:uid="{00000000-0005-0000-0000-0000AF1D0000}"/>
    <cellStyle name="20% - Accent5 8 2 4 2" xfId="7640" xr:uid="{00000000-0005-0000-0000-0000B01D0000}"/>
    <cellStyle name="20% - Accent5 8 2 5" xfId="7641" xr:uid="{00000000-0005-0000-0000-0000B11D0000}"/>
    <cellStyle name="20% - Accent5 8 2 5 2" xfId="7642" xr:uid="{00000000-0005-0000-0000-0000B21D0000}"/>
    <cellStyle name="20% - Accent5 8 2 6" xfId="7643" xr:uid="{00000000-0005-0000-0000-0000B31D0000}"/>
    <cellStyle name="20% - Accent5 8 3" xfId="7644" xr:uid="{00000000-0005-0000-0000-0000B41D0000}"/>
    <cellStyle name="20% - Accent5 8 3 2" xfId="7645" xr:uid="{00000000-0005-0000-0000-0000B51D0000}"/>
    <cellStyle name="20% - Accent5 8 4" xfId="7646" xr:uid="{00000000-0005-0000-0000-0000B61D0000}"/>
    <cellStyle name="20% - Accent5 8 4 2" xfId="7647" xr:uid="{00000000-0005-0000-0000-0000B71D0000}"/>
    <cellStyle name="20% - Accent5 8 5" xfId="7648" xr:uid="{00000000-0005-0000-0000-0000B81D0000}"/>
    <cellStyle name="20% - Accent5 8 5 2" xfId="7649" xr:uid="{00000000-0005-0000-0000-0000B91D0000}"/>
    <cellStyle name="20% - Accent5 8 6" xfId="7650" xr:uid="{00000000-0005-0000-0000-0000BA1D0000}"/>
    <cellStyle name="20% - Accent5 8 6 2" xfId="7651" xr:uid="{00000000-0005-0000-0000-0000BB1D0000}"/>
    <cellStyle name="20% - Accent5 8 7" xfId="7652" xr:uid="{00000000-0005-0000-0000-0000BC1D0000}"/>
    <cellStyle name="20% - Accent5 8 8" xfId="7653" xr:uid="{00000000-0005-0000-0000-0000BD1D0000}"/>
    <cellStyle name="20% - Accent5 9" xfId="7654" xr:uid="{00000000-0005-0000-0000-0000BE1D0000}"/>
    <cellStyle name="20% - Accent5 9 2" xfId="7655" xr:uid="{00000000-0005-0000-0000-0000BF1D0000}"/>
    <cellStyle name="20% - Accent5 9 2 2" xfId="7656" xr:uid="{00000000-0005-0000-0000-0000C01D0000}"/>
    <cellStyle name="20% - Accent5 9 2 2 2" xfId="7657" xr:uid="{00000000-0005-0000-0000-0000C11D0000}"/>
    <cellStyle name="20% - Accent5 9 2 3" xfId="7658" xr:uid="{00000000-0005-0000-0000-0000C21D0000}"/>
    <cellStyle name="20% - Accent5 9 2 3 2" xfId="7659" xr:uid="{00000000-0005-0000-0000-0000C31D0000}"/>
    <cellStyle name="20% - Accent5 9 2 4" xfId="7660" xr:uid="{00000000-0005-0000-0000-0000C41D0000}"/>
    <cellStyle name="20% - Accent5 9 2 4 2" xfId="7661" xr:uid="{00000000-0005-0000-0000-0000C51D0000}"/>
    <cellStyle name="20% - Accent5 9 2 5" xfId="7662" xr:uid="{00000000-0005-0000-0000-0000C61D0000}"/>
    <cellStyle name="20% - Accent5 9 2 5 2" xfId="7663" xr:uid="{00000000-0005-0000-0000-0000C71D0000}"/>
    <cellStyle name="20% - Accent5 9 2 6" xfId="7664" xr:uid="{00000000-0005-0000-0000-0000C81D0000}"/>
    <cellStyle name="20% - Accent5 9 3" xfId="7665" xr:uid="{00000000-0005-0000-0000-0000C91D0000}"/>
    <cellStyle name="20% - Accent5 9 3 2" xfId="7666" xr:uid="{00000000-0005-0000-0000-0000CA1D0000}"/>
    <cellStyle name="20% - Accent5 9 4" xfId="7667" xr:uid="{00000000-0005-0000-0000-0000CB1D0000}"/>
    <cellStyle name="20% - Accent5 9 4 2" xfId="7668" xr:uid="{00000000-0005-0000-0000-0000CC1D0000}"/>
    <cellStyle name="20% - Accent5 9 5" xfId="7669" xr:uid="{00000000-0005-0000-0000-0000CD1D0000}"/>
    <cellStyle name="20% - Accent5 9 5 2" xfId="7670" xr:uid="{00000000-0005-0000-0000-0000CE1D0000}"/>
    <cellStyle name="20% - Accent5 9 6" xfId="7671" xr:uid="{00000000-0005-0000-0000-0000CF1D0000}"/>
    <cellStyle name="20% - Accent5 9 6 2" xfId="7672" xr:uid="{00000000-0005-0000-0000-0000D01D0000}"/>
    <cellStyle name="20% - Accent5 9 7" xfId="7673" xr:uid="{00000000-0005-0000-0000-0000D11D0000}"/>
    <cellStyle name="20% - Accent5 9 8" xfId="7674" xr:uid="{00000000-0005-0000-0000-0000D21D0000}"/>
    <cellStyle name="20% - Accent6 10" xfId="7675" xr:uid="{00000000-0005-0000-0000-0000D31D0000}"/>
    <cellStyle name="20% - Accent6 10 2" xfId="7676" xr:uid="{00000000-0005-0000-0000-0000D41D0000}"/>
    <cellStyle name="20% - Accent6 10 2 2" xfId="7677" xr:uid="{00000000-0005-0000-0000-0000D51D0000}"/>
    <cellStyle name="20% - Accent6 10 2 2 2" xfId="7678" xr:uid="{00000000-0005-0000-0000-0000D61D0000}"/>
    <cellStyle name="20% - Accent6 10 2 3" xfId="7679" xr:uid="{00000000-0005-0000-0000-0000D71D0000}"/>
    <cellStyle name="20% - Accent6 10 2 3 2" xfId="7680" xr:uid="{00000000-0005-0000-0000-0000D81D0000}"/>
    <cellStyle name="20% - Accent6 10 2 4" xfId="7681" xr:uid="{00000000-0005-0000-0000-0000D91D0000}"/>
    <cellStyle name="20% - Accent6 10 2 4 2" xfId="7682" xr:uid="{00000000-0005-0000-0000-0000DA1D0000}"/>
    <cellStyle name="20% - Accent6 10 2 5" xfId="7683" xr:uid="{00000000-0005-0000-0000-0000DB1D0000}"/>
    <cellStyle name="20% - Accent6 10 2 5 2" xfId="7684" xr:uid="{00000000-0005-0000-0000-0000DC1D0000}"/>
    <cellStyle name="20% - Accent6 10 2 6" xfId="7685" xr:uid="{00000000-0005-0000-0000-0000DD1D0000}"/>
    <cellStyle name="20% - Accent6 10 3" xfId="7686" xr:uid="{00000000-0005-0000-0000-0000DE1D0000}"/>
    <cellStyle name="20% - Accent6 10 3 2" xfId="7687" xr:uid="{00000000-0005-0000-0000-0000DF1D0000}"/>
    <cellStyle name="20% - Accent6 10 4" xfId="7688" xr:uid="{00000000-0005-0000-0000-0000E01D0000}"/>
    <cellStyle name="20% - Accent6 10 4 2" xfId="7689" xr:uid="{00000000-0005-0000-0000-0000E11D0000}"/>
    <cellStyle name="20% - Accent6 10 5" xfId="7690" xr:uid="{00000000-0005-0000-0000-0000E21D0000}"/>
    <cellStyle name="20% - Accent6 10 5 2" xfId="7691" xr:uid="{00000000-0005-0000-0000-0000E31D0000}"/>
    <cellStyle name="20% - Accent6 10 6" xfId="7692" xr:uid="{00000000-0005-0000-0000-0000E41D0000}"/>
    <cellStyle name="20% - Accent6 10 6 2" xfId="7693" xr:uid="{00000000-0005-0000-0000-0000E51D0000}"/>
    <cellStyle name="20% - Accent6 10 7" xfId="7694" xr:uid="{00000000-0005-0000-0000-0000E61D0000}"/>
    <cellStyle name="20% - Accent6 10 8" xfId="7695" xr:uid="{00000000-0005-0000-0000-0000E71D0000}"/>
    <cellStyle name="20% - Accent6 11" xfId="7696" xr:uid="{00000000-0005-0000-0000-0000E81D0000}"/>
    <cellStyle name="20% - Accent6 11 2" xfId="7697" xr:uid="{00000000-0005-0000-0000-0000E91D0000}"/>
    <cellStyle name="20% - Accent6 11 2 2" xfId="7698" xr:uid="{00000000-0005-0000-0000-0000EA1D0000}"/>
    <cellStyle name="20% - Accent6 11 2 2 2" xfId="7699" xr:uid="{00000000-0005-0000-0000-0000EB1D0000}"/>
    <cellStyle name="20% - Accent6 11 2 3" xfId="7700" xr:uid="{00000000-0005-0000-0000-0000EC1D0000}"/>
    <cellStyle name="20% - Accent6 11 2 3 2" xfId="7701" xr:uid="{00000000-0005-0000-0000-0000ED1D0000}"/>
    <cellStyle name="20% - Accent6 11 2 4" xfId="7702" xr:uid="{00000000-0005-0000-0000-0000EE1D0000}"/>
    <cellStyle name="20% - Accent6 11 2 4 2" xfId="7703" xr:uid="{00000000-0005-0000-0000-0000EF1D0000}"/>
    <cellStyle name="20% - Accent6 11 2 5" xfId="7704" xr:uid="{00000000-0005-0000-0000-0000F01D0000}"/>
    <cellStyle name="20% - Accent6 11 2 5 2" xfId="7705" xr:uid="{00000000-0005-0000-0000-0000F11D0000}"/>
    <cellStyle name="20% - Accent6 11 2 6" xfId="7706" xr:uid="{00000000-0005-0000-0000-0000F21D0000}"/>
    <cellStyle name="20% - Accent6 11 3" xfId="7707" xr:uid="{00000000-0005-0000-0000-0000F31D0000}"/>
    <cellStyle name="20% - Accent6 11 3 2" xfId="7708" xr:uid="{00000000-0005-0000-0000-0000F41D0000}"/>
    <cellStyle name="20% - Accent6 11 4" xfId="7709" xr:uid="{00000000-0005-0000-0000-0000F51D0000}"/>
    <cellStyle name="20% - Accent6 11 4 2" xfId="7710" xr:uid="{00000000-0005-0000-0000-0000F61D0000}"/>
    <cellStyle name="20% - Accent6 11 5" xfId="7711" xr:uid="{00000000-0005-0000-0000-0000F71D0000}"/>
    <cellStyle name="20% - Accent6 11 5 2" xfId="7712" xr:uid="{00000000-0005-0000-0000-0000F81D0000}"/>
    <cellStyle name="20% - Accent6 11 6" xfId="7713" xr:uid="{00000000-0005-0000-0000-0000F91D0000}"/>
    <cellStyle name="20% - Accent6 11 6 2" xfId="7714" xr:uid="{00000000-0005-0000-0000-0000FA1D0000}"/>
    <cellStyle name="20% - Accent6 11 7" xfId="7715" xr:uid="{00000000-0005-0000-0000-0000FB1D0000}"/>
    <cellStyle name="20% - Accent6 11 8" xfId="7716" xr:uid="{00000000-0005-0000-0000-0000FC1D0000}"/>
    <cellStyle name="20% - Accent6 12" xfId="7717" xr:uid="{00000000-0005-0000-0000-0000FD1D0000}"/>
    <cellStyle name="20% - Accent6 12 2" xfId="7718" xr:uid="{00000000-0005-0000-0000-0000FE1D0000}"/>
    <cellStyle name="20% - Accent6 12 2 2" xfId="7719" xr:uid="{00000000-0005-0000-0000-0000FF1D0000}"/>
    <cellStyle name="20% - Accent6 12 2 2 2" xfId="7720" xr:uid="{00000000-0005-0000-0000-0000001E0000}"/>
    <cellStyle name="20% - Accent6 12 2 3" xfId="7721" xr:uid="{00000000-0005-0000-0000-0000011E0000}"/>
    <cellStyle name="20% - Accent6 12 2 3 2" xfId="7722" xr:uid="{00000000-0005-0000-0000-0000021E0000}"/>
    <cellStyle name="20% - Accent6 12 2 4" xfId="7723" xr:uid="{00000000-0005-0000-0000-0000031E0000}"/>
    <cellStyle name="20% - Accent6 12 2 4 2" xfId="7724" xr:uid="{00000000-0005-0000-0000-0000041E0000}"/>
    <cellStyle name="20% - Accent6 12 2 5" xfId="7725" xr:uid="{00000000-0005-0000-0000-0000051E0000}"/>
    <cellStyle name="20% - Accent6 12 2 5 2" xfId="7726" xr:uid="{00000000-0005-0000-0000-0000061E0000}"/>
    <cellStyle name="20% - Accent6 12 2 6" xfId="7727" xr:uid="{00000000-0005-0000-0000-0000071E0000}"/>
    <cellStyle name="20% - Accent6 12 3" xfId="7728" xr:uid="{00000000-0005-0000-0000-0000081E0000}"/>
    <cellStyle name="20% - Accent6 12 3 2" xfId="7729" xr:uid="{00000000-0005-0000-0000-0000091E0000}"/>
    <cellStyle name="20% - Accent6 12 4" xfId="7730" xr:uid="{00000000-0005-0000-0000-00000A1E0000}"/>
    <cellStyle name="20% - Accent6 12 4 2" xfId="7731" xr:uid="{00000000-0005-0000-0000-00000B1E0000}"/>
    <cellStyle name="20% - Accent6 12 5" xfId="7732" xr:uid="{00000000-0005-0000-0000-00000C1E0000}"/>
    <cellStyle name="20% - Accent6 12 5 2" xfId="7733" xr:uid="{00000000-0005-0000-0000-00000D1E0000}"/>
    <cellStyle name="20% - Accent6 12 6" xfId="7734" xr:uid="{00000000-0005-0000-0000-00000E1E0000}"/>
    <cellStyle name="20% - Accent6 12 6 2" xfId="7735" xr:uid="{00000000-0005-0000-0000-00000F1E0000}"/>
    <cellStyle name="20% - Accent6 12 7" xfId="7736" xr:uid="{00000000-0005-0000-0000-0000101E0000}"/>
    <cellStyle name="20% - Accent6 12 8" xfId="7737" xr:uid="{00000000-0005-0000-0000-0000111E0000}"/>
    <cellStyle name="20% - Accent6 13" xfId="7738" xr:uid="{00000000-0005-0000-0000-0000121E0000}"/>
    <cellStyle name="20% - Accent6 13 2" xfId="7739" xr:uid="{00000000-0005-0000-0000-0000131E0000}"/>
    <cellStyle name="20% - Accent6 13 2 2" xfId="7740" xr:uid="{00000000-0005-0000-0000-0000141E0000}"/>
    <cellStyle name="20% - Accent6 13 2 2 2" xfId="7741" xr:uid="{00000000-0005-0000-0000-0000151E0000}"/>
    <cellStyle name="20% - Accent6 13 2 3" xfId="7742" xr:uid="{00000000-0005-0000-0000-0000161E0000}"/>
    <cellStyle name="20% - Accent6 13 2 3 2" xfId="7743" xr:uid="{00000000-0005-0000-0000-0000171E0000}"/>
    <cellStyle name="20% - Accent6 13 2 4" xfId="7744" xr:uid="{00000000-0005-0000-0000-0000181E0000}"/>
    <cellStyle name="20% - Accent6 13 2 4 2" xfId="7745" xr:uid="{00000000-0005-0000-0000-0000191E0000}"/>
    <cellStyle name="20% - Accent6 13 2 5" xfId="7746" xr:uid="{00000000-0005-0000-0000-00001A1E0000}"/>
    <cellStyle name="20% - Accent6 13 2 5 2" xfId="7747" xr:uid="{00000000-0005-0000-0000-00001B1E0000}"/>
    <cellStyle name="20% - Accent6 13 2 6" xfId="7748" xr:uid="{00000000-0005-0000-0000-00001C1E0000}"/>
    <cellStyle name="20% - Accent6 13 3" xfId="7749" xr:uid="{00000000-0005-0000-0000-00001D1E0000}"/>
    <cellStyle name="20% - Accent6 13 3 2" xfId="7750" xr:uid="{00000000-0005-0000-0000-00001E1E0000}"/>
    <cellStyle name="20% - Accent6 13 4" xfId="7751" xr:uid="{00000000-0005-0000-0000-00001F1E0000}"/>
    <cellStyle name="20% - Accent6 13 4 2" xfId="7752" xr:uid="{00000000-0005-0000-0000-0000201E0000}"/>
    <cellStyle name="20% - Accent6 13 5" xfId="7753" xr:uid="{00000000-0005-0000-0000-0000211E0000}"/>
    <cellStyle name="20% - Accent6 13 5 2" xfId="7754" xr:uid="{00000000-0005-0000-0000-0000221E0000}"/>
    <cellStyle name="20% - Accent6 13 6" xfId="7755" xr:uid="{00000000-0005-0000-0000-0000231E0000}"/>
    <cellStyle name="20% - Accent6 13 6 2" xfId="7756" xr:uid="{00000000-0005-0000-0000-0000241E0000}"/>
    <cellStyle name="20% - Accent6 13 7" xfId="7757" xr:uid="{00000000-0005-0000-0000-0000251E0000}"/>
    <cellStyle name="20% - Accent6 13 8" xfId="7758" xr:uid="{00000000-0005-0000-0000-0000261E0000}"/>
    <cellStyle name="20% - Accent6 14" xfId="7759" xr:uid="{00000000-0005-0000-0000-0000271E0000}"/>
    <cellStyle name="20% - Accent6 14 2" xfId="7760" xr:uid="{00000000-0005-0000-0000-0000281E0000}"/>
    <cellStyle name="20% - Accent6 14 2 2" xfId="7761" xr:uid="{00000000-0005-0000-0000-0000291E0000}"/>
    <cellStyle name="20% - Accent6 14 2 2 2" xfId="7762" xr:uid="{00000000-0005-0000-0000-00002A1E0000}"/>
    <cellStyle name="20% - Accent6 14 2 3" xfId="7763" xr:uid="{00000000-0005-0000-0000-00002B1E0000}"/>
    <cellStyle name="20% - Accent6 14 2 3 2" xfId="7764" xr:uid="{00000000-0005-0000-0000-00002C1E0000}"/>
    <cellStyle name="20% - Accent6 14 2 4" xfId="7765" xr:uid="{00000000-0005-0000-0000-00002D1E0000}"/>
    <cellStyle name="20% - Accent6 14 2 4 2" xfId="7766" xr:uid="{00000000-0005-0000-0000-00002E1E0000}"/>
    <cellStyle name="20% - Accent6 14 2 5" xfId="7767" xr:uid="{00000000-0005-0000-0000-00002F1E0000}"/>
    <cellStyle name="20% - Accent6 14 2 5 2" xfId="7768" xr:uid="{00000000-0005-0000-0000-0000301E0000}"/>
    <cellStyle name="20% - Accent6 14 2 6" xfId="7769" xr:uid="{00000000-0005-0000-0000-0000311E0000}"/>
    <cellStyle name="20% - Accent6 14 3" xfId="7770" xr:uid="{00000000-0005-0000-0000-0000321E0000}"/>
    <cellStyle name="20% - Accent6 14 3 2" xfId="7771" xr:uid="{00000000-0005-0000-0000-0000331E0000}"/>
    <cellStyle name="20% - Accent6 14 4" xfId="7772" xr:uid="{00000000-0005-0000-0000-0000341E0000}"/>
    <cellStyle name="20% - Accent6 14 4 2" xfId="7773" xr:uid="{00000000-0005-0000-0000-0000351E0000}"/>
    <cellStyle name="20% - Accent6 14 5" xfId="7774" xr:uid="{00000000-0005-0000-0000-0000361E0000}"/>
    <cellStyle name="20% - Accent6 14 5 2" xfId="7775" xr:uid="{00000000-0005-0000-0000-0000371E0000}"/>
    <cellStyle name="20% - Accent6 14 6" xfId="7776" xr:uid="{00000000-0005-0000-0000-0000381E0000}"/>
    <cellStyle name="20% - Accent6 14 6 2" xfId="7777" xr:uid="{00000000-0005-0000-0000-0000391E0000}"/>
    <cellStyle name="20% - Accent6 14 7" xfId="7778" xr:uid="{00000000-0005-0000-0000-00003A1E0000}"/>
    <cellStyle name="20% - Accent6 14 8" xfId="7779" xr:uid="{00000000-0005-0000-0000-00003B1E0000}"/>
    <cellStyle name="20% - Accent6 15" xfId="7780" xr:uid="{00000000-0005-0000-0000-00003C1E0000}"/>
    <cellStyle name="20% - Accent6 15 2" xfId="7781" xr:uid="{00000000-0005-0000-0000-00003D1E0000}"/>
    <cellStyle name="20% - Accent6 15 2 2" xfId="7782" xr:uid="{00000000-0005-0000-0000-00003E1E0000}"/>
    <cellStyle name="20% - Accent6 15 2 2 2" xfId="7783" xr:uid="{00000000-0005-0000-0000-00003F1E0000}"/>
    <cellStyle name="20% - Accent6 15 2 3" xfId="7784" xr:uid="{00000000-0005-0000-0000-0000401E0000}"/>
    <cellStyle name="20% - Accent6 15 2 3 2" xfId="7785" xr:uid="{00000000-0005-0000-0000-0000411E0000}"/>
    <cellStyle name="20% - Accent6 15 2 4" xfId="7786" xr:uid="{00000000-0005-0000-0000-0000421E0000}"/>
    <cellStyle name="20% - Accent6 15 2 4 2" xfId="7787" xr:uid="{00000000-0005-0000-0000-0000431E0000}"/>
    <cellStyle name="20% - Accent6 15 2 5" xfId="7788" xr:uid="{00000000-0005-0000-0000-0000441E0000}"/>
    <cellStyle name="20% - Accent6 15 2 5 2" xfId="7789" xr:uid="{00000000-0005-0000-0000-0000451E0000}"/>
    <cellStyle name="20% - Accent6 15 2 6" xfId="7790" xr:uid="{00000000-0005-0000-0000-0000461E0000}"/>
    <cellStyle name="20% - Accent6 15 3" xfId="7791" xr:uid="{00000000-0005-0000-0000-0000471E0000}"/>
    <cellStyle name="20% - Accent6 15 3 2" xfId="7792" xr:uid="{00000000-0005-0000-0000-0000481E0000}"/>
    <cellStyle name="20% - Accent6 15 4" xfId="7793" xr:uid="{00000000-0005-0000-0000-0000491E0000}"/>
    <cellStyle name="20% - Accent6 15 4 2" xfId="7794" xr:uid="{00000000-0005-0000-0000-00004A1E0000}"/>
    <cellStyle name="20% - Accent6 15 5" xfId="7795" xr:uid="{00000000-0005-0000-0000-00004B1E0000}"/>
    <cellStyle name="20% - Accent6 15 5 2" xfId="7796" xr:uid="{00000000-0005-0000-0000-00004C1E0000}"/>
    <cellStyle name="20% - Accent6 15 6" xfId="7797" xr:uid="{00000000-0005-0000-0000-00004D1E0000}"/>
    <cellStyle name="20% - Accent6 15 6 2" xfId="7798" xr:uid="{00000000-0005-0000-0000-00004E1E0000}"/>
    <cellStyle name="20% - Accent6 15 7" xfId="7799" xr:uid="{00000000-0005-0000-0000-00004F1E0000}"/>
    <cellStyle name="20% - Accent6 15 8" xfId="7800" xr:uid="{00000000-0005-0000-0000-0000501E0000}"/>
    <cellStyle name="20% - Accent6 16" xfId="7801" xr:uid="{00000000-0005-0000-0000-0000511E0000}"/>
    <cellStyle name="20% - Accent6 16 2" xfId="7802" xr:uid="{00000000-0005-0000-0000-0000521E0000}"/>
    <cellStyle name="20% - Accent6 16 2 2" xfId="7803" xr:uid="{00000000-0005-0000-0000-0000531E0000}"/>
    <cellStyle name="20% - Accent6 16 2 2 2" xfId="7804" xr:uid="{00000000-0005-0000-0000-0000541E0000}"/>
    <cellStyle name="20% - Accent6 16 2 3" xfId="7805" xr:uid="{00000000-0005-0000-0000-0000551E0000}"/>
    <cellStyle name="20% - Accent6 16 2 3 2" xfId="7806" xr:uid="{00000000-0005-0000-0000-0000561E0000}"/>
    <cellStyle name="20% - Accent6 16 2 4" xfId="7807" xr:uid="{00000000-0005-0000-0000-0000571E0000}"/>
    <cellStyle name="20% - Accent6 16 2 4 2" xfId="7808" xr:uid="{00000000-0005-0000-0000-0000581E0000}"/>
    <cellStyle name="20% - Accent6 16 2 5" xfId="7809" xr:uid="{00000000-0005-0000-0000-0000591E0000}"/>
    <cellStyle name="20% - Accent6 16 2 5 2" xfId="7810" xr:uid="{00000000-0005-0000-0000-00005A1E0000}"/>
    <cellStyle name="20% - Accent6 16 2 6" xfId="7811" xr:uid="{00000000-0005-0000-0000-00005B1E0000}"/>
    <cellStyle name="20% - Accent6 16 3" xfId="7812" xr:uid="{00000000-0005-0000-0000-00005C1E0000}"/>
    <cellStyle name="20% - Accent6 16 3 2" xfId="7813" xr:uid="{00000000-0005-0000-0000-00005D1E0000}"/>
    <cellStyle name="20% - Accent6 16 4" xfId="7814" xr:uid="{00000000-0005-0000-0000-00005E1E0000}"/>
    <cellStyle name="20% - Accent6 16 4 2" xfId="7815" xr:uid="{00000000-0005-0000-0000-00005F1E0000}"/>
    <cellStyle name="20% - Accent6 16 5" xfId="7816" xr:uid="{00000000-0005-0000-0000-0000601E0000}"/>
    <cellStyle name="20% - Accent6 16 5 2" xfId="7817" xr:uid="{00000000-0005-0000-0000-0000611E0000}"/>
    <cellStyle name="20% - Accent6 16 6" xfId="7818" xr:uid="{00000000-0005-0000-0000-0000621E0000}"/>
    <cellStyle name="20% - Accent6 16 6 2" xfId="7819" xr:uid="{00000000-0005-0000-0000-0000631E0000}"/>
    <cellStyle name="20% - Accent6 16 7" xfId="7820" xr:uid="{00000000-0005-0000-0000-0000641E0000}"/>
    <cellStyle name="20% - Accent6 16 8" xfId="7821" xr:uid="{00000000-0005-0000-0000-0000651E0000}"/>
    <cellStyle name="20% - Accent6 17" xfId="7822" xr:uid="{00000000-0005-0000-0000-0000661E0000}"/>
    <cellStyle name="20% - Accent6 17 2" xfId="7823" xr:uid="{00000000-0005-0000-0000-0000671E0000}"/>
    <cellStyle name="20% - Accent6 17 2 2" xfId="7824" xr:uid="{00000000-0005-0000-0000-0000681E0000}"/>
    <cellStyle name="20% - Accent6 17 2 2 2" xfId="7825" xr:uid="{00000000-0005-0000-0000-0000691E0000}"/>
    <cellStyle name="20% - Accent6 17 2 3" xfId="7826" xr:uid="{00000000-0005-0000-0000-00006A1E0000}"/>
    <cellStyle name="20% - Accent6 17 2 3 2" xfId="7827" xr:uid="{00000000-0005-0000-0000-00006B1E0000}"/>
    <cellStyle name="20% - Accent6 17 2 4" xfId="7828" xr:uid="{00000000-0005-0000-0000-00006C1E0000}"/>
    <cellStyle name="20% - Accent6 17 2 4 2" xfId="7829" xr:uid="{00000000-0005-0000-0000-00006D1E0000}"/>
    <cellStyle name="20% - Accent6 17 2 5" xfId="7830" xr:uid="{00000000-0005-0000-0000-00006E1E0000}"/>
    <cellStyle name="20% - Accent6 17 2 5 2" xfId="7831" xr:uid="{00000000-0005-0000-0000-00006F1E0000}"/>
    <cellStyle name="20% - Accent6 17 2 6" xfId="7832" xr:uid="{00000000-0005-0000-0000-0000701E0000}"/>
    <cellStyle name="20% - Accent6 17 3" xfId="7833" xr:uid="{00000000-0005-0000-0000-0000711E0000}"/>
    <cellStyle name="20% - Accent6 17 3 2" xfId="7834" xr:uid="{00000000-0005-0000-0000-0000721E0000}"/>
    <cellStyle name="20% - Accent6 17 4" xfId="7835" xr:uid="{00000000-0005-0000-0000-0000731E0000}"/>
    <cellStyle name="20% - Accent6 17 4 2" xfId="7836" xr:uid="{00000000-0005-0000-0000-0000741E0000}"/>
    <cellStyle name="20% - Accent6 17 5" xfId="7837" xr:uid="{00000000-0005-0000-0000-0000751E0000}"/>
    <cellStyle name="20% - Accent6 17 5 2" xfId="7838" xr:uid="{00000000-0005-0000-0000-0000761E0000}"/>
    <cellStyle name="20% - Accent6 17 6" xfId="7839" xr:uid="{00000000-0005-0000-0000-0000771E0000}"/>
    <cellStyle name="20% - Accent6 17 6 2" xfId="7840" xr:uid="{00000000-0005-0000-0000-0000781E0000}"/>
    <cellStyle name="20% - Accent6 17 7" xfId="7841" xr:uid="{00000000-0005-0000-0000-0000791E0000}"/>
    <cellStyle name="20% - Accent6 17 8" xfId="7842" xr:uid="{00000000-0005-0000-0000-00007A1E0000}"/>
    <cellStyle name="20% - Accent6 18" xfId="7843" xr:uid="{00000000-0005-0000-0000-00007B1E0000}"/>
    <cellStyle name="20% - Accent6 18 2" xfId="7844" xr:uid="{00000000-0005-0000-0000-00007C1E0000}"/>
    <cellStyle name="20% - Accent6 18 2 2" xfId="7845" xr:uid="{00000000-0005-0000-0000-00007D1E0000}"/>
    <cellStyle name="20% - Accent6 18 2 2 2" xfId="7846" xr:uid="{00000000-0005-0000-0000-00007E1E0000}"/>
    <cellStyle name="20% - Accent6 18 2 3" xfId="7847" xr:uid="{00000000-0005-0000-0000-00007F1E0000}"/>
    <cellStyle name="20% - Accent6 18 2 3 2" xfId="7848" xr:uid="{00000000-0005-0000-0000-0000801E0000}"/>
    <cellStyle name="20% - Accent6 18 2 4" xfId="7849" xr:uid="{00000000-0005-0000-0000-0000811E0000}"/>
    <cellStyle name="20% - Accent6 18 2 4 2" xfId="7850" xr:uid="{00000000-0005-0000-0000-0000821E0000}"/>
    <cellStyle name="20% - Accent6 18 2 5" xfId="7851" xr:uid="{00000000-0005-0000-0000-0000831E0000}"/>
    <cellStyle name="20% - Accent6 18 2 5 2" xfId="7852" xr:uid="{00000000-0005-0000-0000-0000841E0000}"/>
    <cellStyle name="20% - Accent6 18 2 6" xfId="7853" xr:uid="{00000000-0005-0000-0000-0000851E0000}"/>
    <cellStyle name="20% - Accent6 18 3" xfId="7854" xr:uid="{00000000-0005-0000-0000-0000861E0000}"/>
    <cellStyle name="20% - Accent6 18 3 2" xfId="7855" xr:uid="{00000000-0005-0000-0000-0000871E0000}"/>
    <cellStyle name="20% - Accent6 18 4" xfId="7856" xr:uid="{00000000-0005-0000-0000-0000881E0000}"/>
    <cellStyle name="20% - Accent6 18 4 2" xfId="7857" xr:uid="{00000000-0005-0000-0000-0000891E0000}"/>
    <cellStyle name="20% - Accent6 18 5" xfId="7858" xr:uid="{00000000-0005-0000-0000-00008A1E0000}"/>
    <cellStyle name="20% - Accent6 18 5 2" xfId="7859" xr:uid="{00000000-0005-0000-0000-00008B1E0000}"/>
    <cellStyle name="20% - Accent6 18 6" xfId="7860" xr:uid="{00000000-0005-0000-0000-00008C1E0000}"/>
    <cellStyle name="20% - Accent6 18 6 2" xfId="7861" xr:uid="{00000000-0005-0000-0000-00008D1E0000}"/>
    <cellStyle name="20% - Accent6 18 7" xfId="7862" xr:uid="{00000000-0005-0000-0000-00008E1E0000}"/>
    <cellStyle name="20% - Accent6 18 8" xfId="7863" xr:uid="{00000000-0005-0000-0000-00008F1E0000}"/>
    <cellStyle name="20% - Accent6 19" xfId="7864" xr:uid="{00000000-0005-0000-0000-0000901E0000}"/>
    <cellStyle name="20% - Accent6 19 2" xfId="7865" xr:uid="{00000000-0005-0000-0000-0000911E0000}"/>
    <cellStyle name="20% - Accent6 19 2 2" xfId="7866" xr:uid="{00000000-0005-0000-0000-0000921E0000}"/>
    <cellStyle name="20% - Accent6 19 2 2 2" xfId="7867" xr:uid="{00000000-0005-0000-0000-0000931E0000}"/>
    <cellStyle name="20% - Accent6 19 2 3" xfId="7868" xr:uid="{00000000-0005-0000-0000-0000941E0000}"/>
    <cellStyle name="20% - Accent6 19 2 3 2" xfId="7869" xr:uid="{00000000-0005-0000-0000-0000951E0000}"/>
    <cellStyle name="20% - Accent6 19 2 4" xfId="7870" xr:uid="{00000000-0005-0000-0000-0000961E0000}"/>
    <cellStyle name="20% - Accent6 19 2 4 2" xfId="7871" xr:uid="{00000000-0005-0000-0000-0000971E0000}"/>
    <cellStyle name="20% - Accent6 19 2 5" xfId="7872" xr:uid="{00000000-0005-0000-0000-0000981E0000}"/>
    <cellStyle name="20% - Accent6 19 2 5 2" xfId="7873" xr:uid="{00000000-0005-0000-0000-0000991E0000}"/>
    <cellStyle name="20% - Accent6 19 2 6" xfId="7874" xr:uid="{00000000-0005-0000-0000-00009A1E0000}"/>
    <cellStyle name="20% - Accent6 19 3" xfId="7875" xr:uid="{00000000-0005-0000-0000-00009B1E0000}"/>
    <cellStyle name="20% - Accent6 19 3 2" xfId="7876" xr:uid="{00000000-0005-0000-0000-00009C1E0000}"/>
    <cellStyle name="20% - Accent6 19 4" xfId="7877" xr:uid="{00000000-0005-0000-0000-00009D1E0000}"/>
    <cellStyle name="20% - Accent6 19 4 2" xfId="7878" xr:uid="{00000000-0005-0000-0000-00009E1E0000}"/>
    <cellStyle name="20% - Accent6 19 5" xfId="7879" xr:uid="{00000000-0005-0000-0000-00009F1E0000}"/>
    <cellStyle name="20% - Accent6 19 5 2" xfId="7880" xr:uid="{00000000-0005-0000-0000-0000A01E0000}"/>
    <cellStyle name="20% - Accent6 19 6" xfId="7881" xr:uid="{00000000-0005-0000-0000-0000A11E0000}"/>
    <cellStyle name="20% - Accent6 19 6 2" xfId="7882" xr:uid="{00000000-0005-0000-0000-0000A21E0000}"/>
    <cellStyle name="20% - Accent6 19 7" xfId="7883" xr:uid="{00000000-0005-0000-0000-0000A31E0000}"/>
    <cellStyle name="20% - Accent6 19 8" xfId="7884" xr:uid="{00000000-0005-0000-0000-0000A41E0000}"/>
    <cellStyle name="20% - Accent6 2" xfId="7885" xr:uid="{00000000-0005-0000-0000-0000A51E0000}"/>
    <cellStyle name="20% - Accent6 2 10" xfId="7886" xr:uid="{00000000-0005-0000-0000-0000A61E0000}"/>
    <cellStyle name="20% - Accent6 2 11" xfId="7887" xr:uid="{00000000-0005-0000-0000-0000A71E0000}"/>
    <cellStyle name="20% - Accent6 2 2" xfId="7888" xr:uid="{00000000-0005-0000-0000-0000A81E0000}"/>
    <cellStyle name="20% - Accent6 2 2 2" xfId="7889" xr:uid="{00000000-0005-0000-0000-0000A91E0000}"/>
    <cellStyle name="20% - Accent6 2 2 2 2" xfId="7890" xr:uid="{00000000-0005-0000-0000-0000AA1E0000}"/>
    <cellStyle name="20% - Accent6 2 2 3" xfId="7891" xr:uid="{00000000-0005-0000-0000-0000AB1E0000}"/>
    <cellStyle name="20% - Accent6 2 2 3 2" xfId="7892" xr:uid="{00000000-0005-0000-0000-0000AC1E0000}"/>
    <cellStyle name="20% - Accent6 2 2 4" xfId="7893" xr:uid="{00000000-0005-0000-0000-0000AD1E0000}"/>
    <cellStyle name="20% - Accent6 2 2 4 2" xfId="7894" xr:uid="{00000000-0005-0000-0000-0000AE1E0000}"/>
    <cellStyle name="20% - Accent6 2 2 5" xfId="7895" xr:uid="{00000000-0005-0000-0000-0000AF1E0000}"/>
    <cellStyle name="20% - Accent6 2 2 5 2" xfId="7896" xr:uid="{00000000-0005-0000-0000-0000B01E0000}"/>
    <cellStyle name="20% - Accent6 2 2 6" xfId="7897" xr:uid="{00000000-0005-0000-0000-0000B11E0000}"/>
    <cellStyle name="20% - Accent6 2 2 7" xfId="7898" xr:uid="{00000000-0005-0000-0000-0000B21E0000}"/>
    <cellStyle name="20% - Accent6 2 2 8" xfId="7899" xr:uid="{00000000-0005-0000-0000-0000B31E0000}"/>
    <cellStyle name="20% - Accent6 2 2 9" xfId="7900" xr:uid="{00000000-0005-0000-0000-0000B41E0000}"/>
    <cellStyle name="20% - Accent6 2 3" xfId="7901" xr:uid="{00000000-0005-0000-0000-0000B51E0000}"/>
    <cellStyle name="20% - Accent6 2 3 2" xfId="7902" xr:uid="{00000000-0005-0000-0000-0000B61E0000}"/>
    <cellStyle name="20% - Accent6 2 4" xfId="7903" xr:uid="{00000000-0005-0000-0000-0000B71E0000}"/>
    <cellStyle name="20% - Accent6 2 4 2" xfId="7904" xr:uid="{00000000-0005-0000-0000-0000B81E0000}"/>
    <cellStyle name="20% - Accent6 2 5" xfId="7905" xr:uid="{00000000-0005-0000-0000-0000B91E0000}"/>
    <cellStyle name="20% - Accent6 2 5 2" xfId="7906" xr:uid="{00000000-0005-0000-0000-0000BA1E0000}"/>
    <cellStyle name="20% - Accent6 2 6" xfId="7907" xr:uid="{00000000-0005-0000-0000-0000BB1E0000}"/>
    <cellStyle name="20% - Accent6 2 6 2" xfId="7908" xr:uid="{00000000-0005-0000-0000-0000BC1E0000}"/>
    <cellStyle name="20% - Accent6 2 7" xfId="7909" xr:uid="{00000000-0005-0000-0000-0000BD1E0000}"/>
    <cellStyle name="20% - Accent6 2 8" xfId="7910" xr:uid="{00000000-0005-0000-0000-0000BE1E0000}"/>
    <cellStyle name="20% - Accent6 2 9" xfId="7911" xr:uid="{00000000-0005-0000-0000-0000BF1E0000}"/>
    <cellStyle name="20% - Accent6 20" xfId="7912" xr:uid="{00000000-0005-0000-0000-0000C01E0000}"/>
    <cellStyle name="20% - Accent6 20 2" xfId="7913" xr:uid="{00000000-0005-0000-0000-0000C11E0000}"/>
    <cellStyle name="20% - Accent6 20 2 2" xfId="7914" xr:uid="{00000000-0005-0000-0000-0000C21E0000}"/>
    <cellStyle name="20% - Accent6 20 2 2 2" xfId="7915" xr:uid="{00000000-0005-0000-0000-0000C31E0000}"/>
    <cellStyle name="20% - Accent6 20 2 3" xfId="7916" xr:uid="{00000000-0005-0000-0000-0000C41E0000}"/>
    <cellStyle name="20% - Accent6 20 2 3 2" xfId="7917" xr:uid="{00000000-0005-0000-0000-0000C51E0000}"/>
    <cellStyle name="20% - Accent6 20 2 4" xfId="7918" xr:uid="{00000000-0005-0000-0000-0000C61E0000}"/>
    <cellStyle name="20% - Accent6 20 2 4 2" xfId="7919" xr:uid="{00000000-0005-0000-0000-0000C71E0000}"/>
    <cellStyle name="20% - Accent6 20 2 5" xfId="7920" xr:uid="{00000000-0005-0000-0000-0000C81E0000}"/>
    <cellStyle name="20% - Accent6 20 2 5 2" xfId="7921" xr:uid="{00000000-0005-0000-0000-0000C91E0000}"/>
    <cellStyle name="20% - Accent6 20 2 6" xfId="7922" xr:uid="{00000000-0005-0000-0000-0000CA1E0000}"/>
    <cellStyle name="20% - Accent6 20 3" xfId="7923" xr:uid="{00000000-0005-0000-0000-0000CB1E0000}"/>
    <cellStyle name="20% - Accent6 20 3 2" xfId="7924" xr:uid="{00000000-0005-0000-0000-0000CC1E0000}"/>
    <cellStyle name="20% - Accent6 20 4" xfId="7925" xr:uid="{00000000-0005-0000-0000-0000CD1E0000}"/>
    <cellStyle name="20% - Accent6 20 4 2" xfId="7926" xr:uid="{00000000-0005-0000-0000-0000CE1E0000}"/>
    <cellStyle name="20% - Accent6 20 5" xfId="7927" xr:uid="{00000000-0005-0000-0000-0000CF1E0000}"/>
    <cellStyle name="20% - Accent6 20 5 2" xfId="7928" xr:uid="{00000000-0005-0000-0000-0000D01E0000}"/>
    <cellStyle name="20% - Accent6 20 6" xfId="7929" xr:uid="{00000000-0005-0000-0000-0000D11E0000}"/>
    <cellStyle name="20% - Accent6 20 6 2" xfId="7930" xr:uid="{00000000-0005-0000-0000-0000D21E0000}"/>
    <cellStyle name="20% - Accent6 20 7" xfId="7931" xr:uid="{00000000-0005-0000-0000-0000D31E0000}"/>
    <cellStyle name="20% - Accent6 20 8" xfId="7932" xr:uid="{00000000-0005-0000-0000-0000D41E0000}"/>
    <cellStyle name="20% - Accent6 21" xfId="7933" xr:uid="{00000000-0005-0000-0000-0000D51E0000}"/>
    <cellStyle name="20% - Accent6 21 2" xfId="7934" xr:uid="{00000000-0005-0000-0000-0000D61E0000}"/>
    <cellStyle name="20% - Accent6 21 2 2" xfId="7935" xr:uid="{00000000-0005-0000-0000-0000D71E0000}"/>
    <cellStyle name="20% - Accent6 21 2 2 2" xfId="7936" xr:uid="{00000000-0005-0000-0000-0000D81E0000}"/>
    <cellStyle name="20% - Accent6 21 2 3" xfId="7937" xr:uid="{00000000-0005-0000-0000-0000D91E0000}"/>
    <cellStyle name="20% - Accent6 21 2 3 2" xfId="7938" xr:uid="{00000000-0005-0000-0000-0000DA1E0000}"/>
    <cellStyle name="20% - Accent6 21 2 4" xfId="7939" xr:uid="{00000000-0005-0000-0000-0000DB1E0000}"/>
    <cellStyle name="20% - Accent6 21 2 4 2" xfId="7940" xr:uid="{00000000-0005-0000-0000-0000DC1E0000}"/>
    <cellStyle name="20% - Accent6 21 2 5" xfId="7941" xr:uid="{00000000-0005-0000-0000-0000DD1E0000}"/>
    <cellStyle name="20% - Accent6 21 2 5 2" xfId="7942" xr:uid="{00000000-0005-0000-0000-0000DE1E0000}"/>
    <cellStyle name="20% - Accent6 21 2 6" xfId="7943" xr:uid="{00000000-0005-0000-0000-0000DF1E0000}"/>
    <cellStyle name="20% - Accent6 21 3" xfId="7944" xr:uid="{00000000-0005-0000-0000-0000E01E0000}"/>
    <cellStyle name="20% - Accent6 21 3 2" xfId="7945" xr:uid="{00000000-0005-0000-0000-0000E11E0000}"/>
    <cellStyle name="20% - Accent6 21 4" xfId="7946" xr:uid="{00000000-0005-0000-0000-0000E21E0000}"/>
    <cellStyle name="20% - Accent6 21 4 2" xfId="7947" xr:uid="{00000000-0005-0000-0000-0000E31E0000}"/>
    <cellStyle name="20% - Accent6 21 5" xfId="7948" xr:uid="{00000000-0005-0000-0000-0000E41E0000}"/>
    <cellStyle name="20% - Accent6 21 5 2" xfId="7949" xr:uid="{00000000-0005-0000-0000-0000E51E0000}"/>
    <cellStyle name="20% - Accent6 21 6" xfId="7950" xr:uid="{00000000-0005-0000-0000-0000E61E0000}"/>
    <cellStyle name="20% - Accent6 21 6 2" xfId="7951" xr:uid="{00000000-0005-0000-0000-0000E71E0000}"/>
    <cellStyle name="20% - Accent6 21 7" xfId="7952" xr:uid="{00000000-0005-0000-0000-0000E81E0000}"/>
    <cellStyle name="20% - Accent6 21 8" xfId="7953" xr:uid="{00000000-0005-0000-0000-0000E91E0000}"/>
    <cellStyle name="20% - Accent6 22" xfId="7954" xr:uid="{00000000-0005-0000-0000-0000EA1E0000}"/>
    <cellStyle name="20% - Accent6 22 2" xfId="7955" xr:uid="{00000000-0005-0000-0000-0000EB1E0000}"/>
    <cellStyle name="20% - Accent6 22 2 2" xfId="7956" xr:uid="{00000000-0005-0000-0000-0000EC1E0000}"/>
    <cellStyle name="20% - Accent6 22 2 2 2" xfId="7957" xr:uid="{00000000-0005-0000-0000-0000ED1E0000}"/>
    <cellStyle name="20% - Accent6 22 2 3" xfId="7958" xr:uid="{00000000-0005-0000-0000-0000EE1E0000}"/>
    <cellStyle name="20% - Accent6 22 2 3 2" xfId="7959" xr:uid="{00000000-0005-0000-0000-0000EF1E0000}"/>
    <cellStyle name="20% - Accent6 22 2 4" xfId="7960" xr:uid="{00000000-0005-0000-0000-0000F01E0000}"/>
    <cellStyle name="20% - Accent6 22 2 4 2" xfId="7961" xr:uid="{00000000-0005-0000-0000-0000F11E0000}"/>
    <cellStyle name="20% - Accent6 22 2 5" xfId="7962" xr:uid="{00000000-0005-0000-0000-0000F21E0000}"/>
    <cellStyle name="20% - Accent6 22 2 5 2" xfId="7963" xr:uid="{00000000-0005-0000-0000-0000F31E0000}"/>
    <cellStyle name="20% - Accent6 22 2 6" xfId="7964" xr:uid="{00000000-0005-0000-0000-0000F41E0000}"/>
    <cellStyle name="20% - Accent6 22 3" xfId="7965" xr:uid="{00000000-0005-0000-0000-0000F51E0000}"/>
    <cellStyle name="20% - Accent6 22 3 2" xfId="7966" xr:uid="{00000000-0005-0000-0000-0000F61E0000}"/>
    <cellStyle name="20% - Accent6 22 4" xfId="7967" xr:uid="{00000000-0005-0000-0000-0000F71E0000}"/>
    <cellStyle name="20% - Accent6 22 4 2" xfId="7968" xr:uid="{00000000-0005-0000-0000-0000F81E0000}"/>
    <cellStyle name="20% - Accent6 22 5" xfId="7969" xr:uid="{00000000-0005-0000-0000-0000F91E0000}"/>
    <cellStyle name="20% - Accent6 22 5 2" xfId="7970" xr:uid="{00000000-0005-0000-0000-0000FA1E0000}"/>
    <cellStyle name="20% - Accent6 22 6" xfId="7971" xr:uid="{00000000-0005-0000-0000-0000FB1E0000}"/>
    <cellStyle name="20% - Accent6 22 6 2" xfId="7972" xr:uid="{00000000-0005-0000-0000-0000FC1E0000}"/>
    <cellStyle name="20% - Accent6 22 7" xfId="7973" xr:uid="{00000000-0005-0000-0000-0000FD1E0000}"/>
    <cellStyle name="20% - Accent6 22 8" xfId="7974" xr:uid="{00000000-0005-0000-0000-0000FE1E0000}"/>
    <cellStyle name="20% - Accent6 23" xfId="7975" xr:uid="{00000000-0005-0000-0000-0000FF1E0000}"/>
    <cellStyle name="20% - Accent6 23 2" xfId="7976" xr:uid="{00000000-0005-0000-0000-0000001F0000}"/>
    <cellStyle name="20% - Accent6 23 2 2" xfId="7977" xr:uid="{00000000-0005-0000-0000-0000011F0000}"/>
    <cellStyle name="20% - Accent6 23 2 2 2" xfId="7978" xr:uid="{00000000-0005-0000-0000-0000021F0000}"/>
    <cellStyle name="20% - Accent6 23 2 3" xfId="7979" xr:uid="{00000000-0005-0000-0000-0000031F0000}"/>
    <cellStyle name="20% - Accent6 23 2 3 2" xfId="7980" xr:uid="{00000000-0005-0000-0000-0000041F0000}"/>
    <cellStyle name="20% - Accent6 23 2 4" xfId="7981" xr:uid="{00000000-0005-0000-0000-0000051F0000}"/>
    <cellStyle name="20% - Accent6 23 2 4 2" xfId="7982" xr:uid="{00000000-0005-0000-0000-0000061F0000}"/>
    <cellStyle name="20% - Accent6 23 2 5" xfId="7983" xr:uid="{00000000-0005-0000-0000-0000071F0000}"/>
    <cellStyle name="20% - Accent6 23 2 5 2" xfId="7984" xr:uid="{00000000-0005-0000-0000-0000081F0000}"/>
    <cellStyle name="20% - Accent6 23 2 6" xfId="7985" xr:uid="{00000000-0005-0000-0000-0000091F0000}"/>
    <cellStyle name="20% - Accent6 23 3" xfId="7986" xr:uid="{00000000-0005-0000-0000-00000A1F0000}"/>
    <cellStyle name="20% - Accent6 23 3 2" xfId="7987" xr:uid="{00000000-0005-0000-0000-00000B1F0000}"/>
    <cellStyle name="20% - Accent6 23 4" xfId="7988" xr:uid="{00000000-0005-0000-0000-00000C1F0000}"/>
    <cellStyle name="20% - Accent6 23 4 2" xfId="7989" xr:uid="{00000000-0005-0000-0000-00000D1F0000}"/>
    <cellStyle name="20% - Accent6 23 5" xfId="7990" xr:uid="{00000000-0005-0000-0000-00000E1F0000}"/>
    <cellStyle name="20% - Accent6 23 5 2" xfId="7991" xr:uid="{00000000-0005-0000-0000-00000F1F0000}"/>
    <cellStyle name="20% - Accent6 23 6" xfId="7992" xr:uid="{00000000-0005-0000-0000-0000101F0000}"/>
    <cellStyle name="20% - Accent6 23 6 2" xfId="7993" xr:uid="{00000000-0005-0000-0000-0000111F0000}"/>
    <cellStyle name="20% - Accent6 23 7" xfId="7994" xr:uid="{00000000-0005-0000-0000-0000121F0000}"/>
    <cellStyle name="20% - Accent6 23 8" xfId="7995" xr:uid="{00000000-0005-0000-0000-0000131F0000}"/>
    <cellStyle name="20% - Accent6 24" xfId="7996" xr:uid="{00000000-0005-0000-0000-0000141F0000}"/>
    <cellStyle name="20% - Accent6 24 2" xfId="7997" xr:uid="{00000000-0005-0000-0000-0000151F0000}"/>
    <cellStyle name="20% - Accent6 24 2 2" xfId="7998" xr:uid="{00000000-0005-0000-0000-0000161F0000}"/>
    <cellStyle name="20% - Accent6 24 2 2 2" xfId="7999" xr:uid="{00000000-0005-0000-0000-0000171F0000}"/>
    <cellStyle name="20% - Accent6 24 2 3" xfId="8000" xr:uid="{00000000-0005-0000-0000-0000181F0000}"/>
    <cellStyle name="20% - Accent6 24 2 3 2" xfId="8001" xr:uid="{00000000-0005-0000-0000-0000191F0000}"/>
    <cellStyle name="20% - Accent6 24 2 4" xfId="8002" xr:uid="{00000000-0005-0000-0000-00001A1F0000}"/>
    <cellStyle name="20% - Accent6 24 2 4 2" xfId="8003" xr:uid="{00000000-0005-0000-0000-00001B1F0000}"/>
    <cellStyle name="20% - Accent6 24 2 5" xfId="8004" xr:uid="{00000000-0005-0000-0000-00001C1F0000}"/>
    <cellStyle name="20% - Accent6 24 2 5 2" xfId="8005" xr:uid="{00000000-0005-0000-0000-00001D1F0000}"/>
    <cellStyle name="20% - Accent6 24 2 6" xfId="8006" xr:uid="{00000000-0005-0000-0000-00001E1F0000}"/>
    <cellStyle name="20% - Accent6 24 3" xfId="8007" xr:uid="{00000000-0005-0000-0000-00001F1F0000}"/>
    <cellStyle name="20% - Accent6 24 3 2" xfId="8008" xr:uid="{00000000-0005-0000-0000-0000201F0000}"/>
    <cellStyle name="20% - Accent6 24 4" xfId="8009" xr:uid="{00000000-0005-0000-0000-0000211F0000}"/>
    <cellStyle name="20% - Accent6 24 4 2" xfId="8010" xr:uid="{00000000-0005-0000-0000-0000221F0000}"/>
    <cellStyle name="20% - Accent6 24 5" xfId="8011" xr:uid="{00000000-0005-0000-0000-0000231F0000}"/>
    <cellStyle name="20% - Accent6 24 5 2" xfId="8012" xr:uid="{00000000-0005-0000-0000-0000241F0000}"/>
    <cellStyle name="20% - Accent6 24 6" xfId="8013" xr:uid="{00000000-0005-0000-0000-0000251F0000}"/>
    <cellStyle name="20% - Accent6 24 6 2" xfId="8014" xr:uid="{00000000-0005-0000-0000-0000261F0000}"/>
    <cellStyle name="20% - Accent6 24 7" xfId="8015" xr:uid="{00000000-0005-0000-0000-0000271F0000}"/>
    <cellStyle name="20% - Accent6 24 8" xfId="8016" xr:uid="{00000000-0005-0000-0000-0000281F0000}"/>
    <cellStyle name="20% - Accent6 25" xfId="8017" xr:uid="{00000000-0005-0000-0000-0000291F0000}"/>
    <cellStyle name="20% - Accent6 25 2" xfId="8018" xr:uid="{00000000-0005-0000-0000-00002A1F0000}"/>
    <cellStyle name="20% - Accent6 25 2 2" xfId="8019" xr:uid="{00000000-0005-0000-0000-00002B1F0000}"/>
    <cellStyle name="20% - Accent6 25 2 2 2" xfId="8020" xr:uid="{00000000-0005-0000-0000-00002C1F0000}"/>
    <cellStyle name="20% - Accent6 25 2 3" xfId="8021" xr:uid="{00000000-0005-0000-0000-00002D1F0000}"/>
    <cellStyle name="20% - Accent6 25 2 3 2" xfId="8022" xr:uid="{00000000-0005-0000-0000-00002E1F0000}"/>
    <cellStyle name="20% - Accent6 25 2 4" xfId="8023" xr:uid="{00000000-0005-0000-0000-00002F1F0000}"/>
    <cellStyle name="20% - Accent6 25 2 4 2" xfId="8024" xr:uid="{00000000-0005-0000-0000-0000301F0000}"/>
    <cellStyle name="20% - Accent6 25 2 5" xfId="8025" xr:uid="{00000000-0005-0000-0000-0000311F0000}"/>
    <cellStyle name="20% - Accent6 25 2 5 2" xfId="8026" xr:uid="{00000000-0005-0000-0000-0000321F0000}"/>
    <cellStyle name="20% - Accent6 25 2 6" xfId="8027" xr:uid="{00000000-0005-0000-0000-0000331F0000}"/>
    <cellStyle name="20% - Accent6 25 3" xfId="8028" xr:uid="{00000000-0005-0000-0000-0000341F0000}"/>
    <cellStyle name="20% - Accent6 25 3 2" xfId="8029" xr:uid="{00000000-0005-0000-0000-0000351F0000}"/>
    <cellStyle name="20% - Accent6 25 4" xfId="8030" xr:uid="{00000000-0005-0000-0000-0000361F0000}"/>
    <cellStyle name="20% - Accent6 25 4 2" xfId="8031" xr:uid="{00000000-0005-0000-0000-0000371F0000}"/>
    <cellStyle name="20% - Accent6 25 5" xfId="8032" xr:uid="{00000000-0005-0000-0000-0000381F0000}"/>
    <cellStyle name="20% - Accent6 25 5 2" xfId="8033" xr:uid="{00000000-0005-0000-0000-0000391F0000}"/>
    <cellStyle name="20% - Accent6 25 6" xfId="8034" xr:uid="{00000000-0005-0000-0000-00003A1F0000}"/>
    <cellStyle name="20% - Accent6 25 6 2" xfId="8035" xr:uid="{00000000-0005-0000-0000-00003B1F0000}"/>
    <cellStyle name="20% - Accent6 25 7" xfId="8036" xr:uid="{00000000-0005-0000-0000-00003C1F0000}"/>
    <cellStyle name="20% - Accent6 25 8" xfId="8037" xr:uid="{00000000-0005-0000-0000-00003D1F0000}"/>
    <cellStyle name="20% - Accent6 26" xfId="8038" xr:uid="{00000000-0005-0000-0000-00003E1F0000}"/>
    <cellStyle name="20% - Accent6 26 2" xfId="8039" xr:uid="{00000000-0005-0000-0000-00003F1F0000}"/>
    <cellStyle name="20% - Accent6 26 2 2" xfId="8040" xr:uid="{00000000-0005-0000-0000-0000401F0000}"/>
    <cellStyle name="20% - Accent6 26 2 2 2" xfId="8041" xr:uid="{00000000-0005-0000-0000-0000411F0000}"/>
    <cellStyle name="20% - Accent6 26 2 3" xfId="8042" xr:uid="{00000000-0005-0000-0000-0000421F0000}"/>
    <cellStyle name="20% - Accent6 26 2 3 2" xfId="8043" xr:uid="{00000000-0005-0000-0000-0000431F0000}"/>
    <cellStyle name="20% - Accent6 26 2 4" xfId="8044" xr:uid="{00000000-0005-0000-0000-0000441F0000}"/>
    <cellStyle name="20% - Accent6 26 2 4 2" xfId="8045" xr:uid="{00000000-0005-0000-0000-0000451F0000}"/>
    <cellStyle name="20% - Accent6 26 2 5" xfId="8046" xr:uid="{00000000-0005-0000-0000-0000461F0000}"/>
    <cellStyle name="20% - Accent6 26 2 5 2" xfId="8047" xr:uid="{00000000-0005-0000-0000-0000471F0000}"/>
    <cellStyle name="20% - Accent6 26 2 6" xfId="8048" xr:uid="{00000000-0005-0000-0000-0000481F0000}"/>
    <cellStyle name="20% - Accent6 26 3" xfId="8049" xr:uid="{00000000-0005-0000-0000-0000491F0000}"/>
    <cellStyle name="20% - Accent6 26 3 2" xfId="8050" xr:uid="{00000000-0005-0000-0000-00004A1F0000}"/>
    <cellStyle name="20% - Accent6 26 4" xfId="8051" xr:uid="{00000000-0005-0000-0000-00004B1F0000}"/>
    <cellStyle name="20% - Accent6 26 4 2" xfId="8052" xr:uid="{00000000-0005-0000-0000-00004C1F0000}"/>
    <cellStyle name="20% - Accent6 26 5" xfId="8053" xr:uid="{00000000-0005-0000-0000-00004D1F0000}"/>
    <cellStyle name="20% - Accent6 26 5 2" xfId="8054" xr:uid="{00000000-0005-0000-0000-00004E1F0000}"/>
    <cellStyle name="20% - Accent6 26 6" xfId="8055" xr:uid="{00000000-0005-0000-0000-00004F1F0000}"/>
    <cellStyle name="20% - Accent6 26 6 2" xfId="8056" xr:uid="{00000000-0005-0000-0000-0000501F0000}"/>
    <cellStyle name="20% - Accent6 26 7" xfId="8057" xr:uid="{00000000-0005-0000-0000-0000511F0000}"/>
    <cellStyle name="20% - Accent6 26 8" xfId="8058" xr:uid="{00000000-0005-0000-0000-0000521F0000}"/>
    <cellStyle name="20% - Accent6 27" xfId="8059" xr:uid="{00000000-0005-0000-0000-0000531F0000}"/>
    <cellStyle name="20% - Accent6 27 2" xfId="8060" xr:uid="{00000000-0005-0000-0000-0000541F0000}"/>
    <cellStyle name="20% - Accent6 27 2 2" xfId="8061" xr:uid="{00000000-0005-0000-0000-0000551F0000}"/>
    <cellStyle name="20% - Accent6 27 2 2 2" xfId="8062" xr:uid="{00000000-0005-0000-0000-0000561F0000}"/>
    <cellStyle name="20% - Accent6 27 2 3" xfId="8063" xr:uid="{00000000-0005-0000-0000-0000571F0000}"/>
    <cellStyle name="20% - Accent6 27 2 3 2" xfId="8064" xr:uid="{00000000-0005-0000-0000-0000581F0000}"/>
    <cellStyle name="20% - Accent6 27 2 4" xfId="8065" xr:uid="{00000000-0005-0000-0000-0000591F0000}"/>
    <cellStyle name="20% - Accent6 27 2 4 2" xfId="8066" xr:uid="{00000000-0005-0000-0000-00005A1F0000}"/>
    <cellStyle name="20% - Accent6 27 2 5" xfId="8067" xr:uid="{00000000-0005-0000-0000-00005B1F0000}"/>
    <cellStyle name="20% - Accent6 27 2 5 2" xfId="8068" xr:uid="{00000000-0005-0000-0000-00005C1F0000}"/>
    <cellStyle name="20% - Accent6 27 2 6" xfId="8069" xr:uid="{00000000-0005-0000-0000-00005D1F0000}"/>
    <cellStyle name="20% - Accent6 27 3" xfId="8070" xr:uid="{00000000-0005-0000-0000-00005E1F0000}"/>
    <cellStyle name="20% - Accent6 27 3 2" xfId="8071" xr:uid="{00000000-0005-0000-0000-00005F1F0000}"/>
    <cellStyle name="20% - Accent6 27 4" xfId="8072" xr:uid="{00000000-0005-0000-0000-0000601F0000}"/>
    <cellStyle name="20% - Accent6 27 4 2" xfId="8073" xr:uid="{00000000-0005-0000-0000-0000611F0000}"/>
    <cellStyle name="20% - Accent6 27 5" xfId="8074" xr:uid="{00000000-0005-0000-0000-0000621F0000}"/>
    <cellStyle name="20% - Accent6 27 5 2" xfId="8075" xr:uid="{00000000-0005-0000-0000-0000631F0000}"/>
    <cellStyle name="20% - Accent6 27 6" xfId="8076" xr:uid="{00000000-0005-0000-0000-0000641F0000}"/>
    <cellStyle name="20% - Accent6 27 6 2" xfId="8077" xr:uid="{00000000-0005-0000-0000-0000651F0000}"/>
    <cellStyle name="20% - Accent6 27 7" xfId="8078" xr:uid="{00000000-0005-0000-0000-0000661F0000}"/>
    <cellStyle name="20% - Accent6 27 8" xfId="8079" xr:uid="{00000000-0005-0000-0000-0000671F0000}"/>
    <cellStyle name="20% - Accent6 28" xfId="8080" xr:uid="{00000000-0005-0000-0000-0000681F0000}"/>
    <cellStyle name="20% - Accent6 28 2" xfId="8081" xr:uid="{00000000-0005-0000-0000-0000691F0000}"/>
    <cellStyle name="20% - Accent6 28 2 2" xfId="8082" xr:uid="{00000000-0005-0000-0000-00006A1F0000}"/>
    <cellStyle name="20% - Accent6 28 2 2 2" xfId="8083" xr:uid="{00000000-0005-0000-0000-00006B1F0000}"/>
    <cellStyle name="20% - Accent6 28 2 3" xfId="8084" xr:uid="{00000000-0005-0000-0000-00006C1F0000}"/>
    <cellStyle name="20% - Accent6 28 2 3 2" xfId="8085" xr:uid="{00000000-0005-0000-0000-00006D1F0000}"/>
    <cellStyle name="20% - Accent6 28 2 4" xfId="8086" xr:uid="{00000000-0005-0000-0000-00006E1F0000}"/>
    <cellStyle name="20% - Accent6 28 2 4 2" xfId="8087" xr:uid="{00000000-0005-0000-0000-00006F1F0000}"/>
    <cellStyle name="20% - Accent6 28 2 5" xfId="8088" xr:uid="{00000000-0005-0000-0000-0000701F0000}"/>
    <cellStyle name="20% - Accent6 28 2 5 2" xfId="8089" xr:uid="{00000000-0005-0000-0000-0000711F0000}"/>
    <cellStyle name="20% - Accent6 28 2 6" xfId="8090" xr:uid="{00000000-0005-0000-0000-0000721F0000}"/>
    <cellStyle name="20% - Accent6 28 3" xfId="8091" xr:uid="{00000000-0005-0000-0000-0000731F0000}"/>
    <cellStyle name="20% - Accent6 28 3 2" xfId="8092" xr:uid="{00000000-0005-0000-0000-0000741F0000}"/>
    <cellStyle name="20% - Accent6 28 4" xfId="8093" xr:uid="{00000000-0005-0000-0000-0000751F0000}"/>
    <cellStyle name="20% - Accent6 28 4 2" xfId="8094" xr:uid="{00000000-0005-0000-0000-0000761F0000}"/>
    <cellStyle name="20% - Accent6 28 5" xfId="8095" xr:uid="{00000000-0005-0000-0000-0000771F0000}"/>
    <cellStyle name="20% - Accent6 28 5 2" xfId="8096" xr:uid="{00000000-0005-0000-0000-0000781F0000}"/>
    <cellStyle name="20% - Accent6 28 6" xfId="8097" xr:uid="{00000000-0005-0000-0000-0000791F0000}"/>
    <cellStyle name="20% - Accent6 28 6 2" xfId="8098" xr:uid="{00000000-0005-0000-0000-00007A1F0000}"/>
    <cellStyle name="20% - Accent6 28 7" xfId="8099" xr:uid="{00000000-0005-0000-0000-00007B1F0000}"/>
    <cellStyle name="20% - Accent6 28 8" xfId="8100" xr:uid="{00000000-0005-0000-0000-00007C1F0000}"/>
    <cellStyle name="20% - Accent6 29" xfId="8101" xr:uid="{00000000-0005-0000-0000-00007D1F0000}"/>
    <cellStyle name="20% - Accent6 29 2" xfId="8102" xr:uid="{00000000-0005-0000-0000-00007E1F0000}"/>
    <cellStyle name="20% - Accent6 29 2 2" xfId="8103" xr:uid="{00000000-0005-0000-0000-00007F1F0000}"/>
    <cellStyle name="20% - Accent6 29 2 2 2" xfId="8104" xr:uid="{00000000-0005-0000-0000-0000801F0000}"/>
    <cellStyle name="20% - Accent6 29 2 3" xfId="8105" xr:uid="{00000000-0005-0000-0000-0000811F0000}"/>
    <cellStyle name="20% - Accent6 29 2 3 2" xfId="8106" xr:uid="{00000000-0005-0000-0000-0000821F0000}"/>
    <cellStyle name="20% - Accent6 29 2 4" xfId="8107" xr:uid="{00000000-0005-0000-0000-0000831F0000}"/>
    <cellStyle name="20% - Accent6 29 2 4 2" xfId="8108" xr:uid="{00000000-0005-0000-0000-0000841F0000}"/>
    <cellStyle name="20% - Accent6 29 2 5" xfId="8109" xr:uid="{00000000-0005-0000-0000-0000851F0000}"/>
    <cellStyle name="20% - Accent6 29 2 5 2" xfId="8110" xr:uid="{00000000-0005-0000-0000-0000861F0000}"/>
    <cellStyle name="20% - Accent6 29 2 6" xfId="8111" xr:uid="{00000000-0005-0000-0000-0000871F0000}"/>
    <cellStyle name="20% - Accent6 29 3" xfId="8112" xr:uid="{00000000-0005-0000-0000-0000881F0000}"/>
    <cellStyle name="20% - Accent6 29 3 2" xfId="8113" xr:uid="{00000000-0005-0000-0000-0000891F0000}"/>
    <cellStyle name="20% - Accent6 29 4" xfId="8114" xr:uid="{00000000-0005-0000-0000-00008A1F0000}"/>
    <cellStyle name="20% - Accent6 29 4 2" xfId="8115" xr:uid="{00000000-0005-0000-0000-00008B1F0000}"/>
    <cellStyle name="20% - Accent6 29 5" xfId="8116" xr:uid="{00000000-0005-0000-0000-00008C1F0000}"/>
    <cellStyle name="20% - Accent6 29 5 2" xfId="8117" xr:uid="{00000000-0005-0000-0000-00008D1F0000}"/>
    <cellStyle name="20% - Accent6 29 6" xfId="8118" xr:uid="{00000000-0005-0000-0000-00008E1F0000}"/>
    <cellStyle name="20% - Accent6 29 6 2" xfId="8119" xr:uid="{00000000-0005-0000-0000-00008F1F0000}"/>
    <cellStyle name="20% - Accent6 29 7" xfId="8120" xr:uid="{00000000-0005-0000-0000-0000901F0000}"/>
    <cellStyle name="20% - Accent6 29 8" xfId="8121" xr:uid="{00000000-0005-0000-0000-0000911F0000}"/>
    <cellStyle name="20% - Accent6 3" xfId="8122" xr:uid="{00000000-0005-0000-0000-0000921F0000}"/>
    <cellStyle name="20% - Accent6 3 10" xfId="8123" xr:uid="{00000000-0005-0000-0000-0000931F0000}"/>
    <cellStyle name="20% - Accent6 3 11" xfId="8124" xr:uid="{00000000-0005-0000-0000-0000941F0000}"/>
    <cellStyle name="20% - Accent6 3 2" xfId="8125" xr:uid="{00000000-0005-0000-0000-0000951F0000}"/>
    <cellStyle name="20% - Accent6 3 2 2" xfId="8126" xr:uid="{00000000-0005-0000-0000-0000961F0000}"/>
    <cellStyle name="20% - Accent6 3 2 2 2" xfId="8127" xr:uid="{00000000-0005-0000-0000-0000971F0000}"/>
    <cellStyle name="20% - Accent6 3 2 3" xfId="8128" xr:uid="{00000000-0005-0000-0000-0000981F0000}"/>
    <cellStyle name="20% - Accent6 3 2 3 2" xfId="8129" xr:uid="{00000000-0005-0000-0000-0000991F0000}"/>
    <cellStyle name="20% - Accent6 3 2 4" xfId="8130" xr:uid="{00000000-0005-0000-0000-00009A1F0000}"/>
    <cellStyle name="20% - Accent6 3 2 4 2" xfId="8131" xr:uid="{00000000-0005-0000-0000-00009B1F0000}"/>
    <cellStyle name="20% - Accent6 3 2 5" xfId="8132" xr:uid="{00000000-0005-0000-0000-00009C1F0000}"/>
    <cellStyle name="20% - Accent6 3 2 5 2" xfId="8133" xr:uid="{00000000-0005-0000-0000-00009D1F0000}"/>
    <cellStyle name="20% - Accent6 3 2 6" xfId="8134" xr:uid="{00000000-0005-0000-0000-00009E1F0000}"/>
    <cellStyle name="20% - Accent6 3 2 7" xfId="8135" xr:uid="{00000000-0005-0000-0000-00009F1F0000}"/>
    <cellStyle name="20% - Accent6 3 2 8" xfId="8136" xr:uid="{00000000-0005-0000-0000-0000A01F0000}"/>
    <cellStyle name="20% - Accent6 3 2 9" xfId="8137" xr:uid="{00000000-0005-0000-0000-0000A11F0000}"/>
    <cellStyle name="20% - Accent6 3 3" xfId="8138" xr:uid="{00000000-0005-0000-0000-0000A21F0000}"/>
    <cellStyle name="20% - Accent6 3 3 2" xfId="8139" xr:uid="{00000000-0005-0000-0000-0000A31F0000}"/>
    <cellStyle name="20% - Accent6 3 4" xfId="8140" xr:uid="{00000000-0005-0000-0000-0000A41F0000}"/>
    <cellStyle name="20% - Accent6 3 4 2" xfId="8141" xr:uid="{00000000-0005-0000-0000-0000A51F0000}"/>
    <cellStyle name="20% - Accent6 3 5" xfId="8142" xr:uid="{00000000-0005-0000-0000-0000A61F0000}"/>
    <cellStyle name="20% - Accent6 3 5 2" xfId="8143" xr:uid="{00000000-0005-0000-0000-0000A71F0000}"/>
    <cellStyle name="20% - Accent6 3 6" xfId="8144" xr:uid="{00000000-0005-0000-0000-0000A81F0000}"/>
    <cellStyle name="20% - Accent6 3 6 2" xfId="8145" xr:uid="{00000000-0005-0000-0000-0000A91F0000}"/>
    <cellStyle name="20% - Accent6 3 7" xfId="8146" xr:uid="{00000000-0005-0000-0000-0000AA1F0000}"/>
    <cellStyle name="20% - Accent6 3 8" xfId="8147" xr:uid="{00000000-0005-0000-0000-0000AB1F0000}"/>
    <cellStyle name="20% - Accent6 3 9" xfId="8148" xr:uid="{00000000-0005-0000-0000-0000AC1F0000}"/>
    <cellStyle name="20% - Accent6 30" xfId="8149" xr:uid="{00000000-0005-0000-0000-0000AD1F0000}"/>
    <cellStyle name="20% - Accent6 30 2" xfId="8150" xr:uid="{00000000-0005-0000-0000-0000AE1F0000}"/>
    <cellStyle name="20% - Accent6 30 2 2" xfId="8151" xr:uid="{00000000-0005-0000-0000-0000AF1F0000}"/>
    <cellStyle name="20% - Accent6 30 2 2 2" xfId="8152" xr:uid="{00000000-0005-0000-0000-0000B01F0000}"/>
    <cellStyle name="20% - Accent6 30 2 3" xfId="8153" xr:uid="{00000000-0005-0000-0000-0000B11F0000}"/>
    <cellStyle name="20% - Accent6 30 2 3 2" xfId="8154" xr:uid="{00000000-0005-0000-0000-0000B21F0000}"/>
    <cellStyle name="20% - Accent6 30 2 4" xfId="8155" xr:uid="{00000000-0005-0000-0000-0000B31F0000}"/>
    <cellStyle name="20% - Accent6 30 2 4 2" xfId="8156" xr:uid="{00000000-0005-0000-0000-0000B41F0000}"/>
    <cellStyle name="20% - Accent6 30 2 5" xfId="8157" xr:uid="{00000000-0005-0000-0000-0000B51F0000}"/>
    <cellStyle name="20% - Accent6 30 2 5 2" xfId="8158" xr:uid="{00000000-0005-0000-0000-0000B61F0000}"/>
    <cellStyle name="20% - Accent6 30 2 6" xfId="8159" xr:uid="{00000000-0005-0000-0000-0000B71F0000}"/>
    <cellStyle name="20% - Accent6 30 3" xfId="8160" xr:uid="{00000000-0005-0000-0000-0000B81F0000}"/>
    <cellStyle name="20% - Accent6 30 3 2" xfId="8161" xr:uid="{00000000-0005-0000-0000-0000B91F0000}"/>
    <cellStyle name="20% - Accent6 30 4" xfId="8162" xr:uid="{00000000-0005-0000-0000-0000BA1F0000}"/>
    <cellStyle name="20% - Accent6 30 4 2" xfId="8163" xr:uid="{00000000-0005-0000-0000-0000BB1F0000}"/>
    <cellStyle name="20% - Accent6 30 5" xfId="8164" xr:uid="{00000000-0005-0000-0000-0000BC1F0000}"/>
    <cellStyle name="20% - Accent6 30 5 2" xfId="8165" xr:uid="{00000000-0005-0000-0000-0000BD1F0000}"/>
    <cellStyle name="20% - Accent6 30 6" xfId="8166" xr:uid="{00000000-0005-0000-0000-0000BE1F0000}"/>
    <cellStyle name="20% - Accent6 30 6 2" xfId="8167" xr:uid="{00000000-0005-0000-0000-0000BF1F0000}"/>
    <cellStyle name="20% - Accent6 30 7" xfId="8168" xr:uid="{00000000-0005-0000-0000-0000C01F0000}"/>
    <cellStyle name="20% - Accent6 30 8" xfId="8169" xr:uid="{00000000-0005-0000-0000-0000C11F0000}"/>
    <cellStyle name="20% - Accent6 31" xfId="8170" xr:uid="{00000000-0005-0000-0000-0000C21F0000}"/>
    <cellStyle name="20% - Accent6 31 2" xfId="8171" xr:uid="{00000000-0005-0000-0000-0000C31F0000}"/>
    <cellStyle name="20% - Accent6 31 2 2" xfId="8172" xr:uid="{00000000-0005-0000-0000-0000C41F0000}"/>
    <cellStyle name="20% - Accent6 31 2 2 2" xfId="8173" xr:uid="{00000000-0005-0000-0000-0000C51F0000}"/>
    <cellStyle name="20% - Accent6 31 2 3" xfId="8174" xr:uid="{00000000-0005-0000-0000-0000C61F0000}"/>
    <cellStyle name="20% - Accent6 31 2 3 2" xfId="8175" xr:uid="{00000000-0005-0000-0000-0000C71F0000}"/>
    <cellStyle name="20% - Accent6 31 2 4" xfId="8176" xr:uid="{00000000-0005-0000-0000-0000C81F0000}"/>
    <cellStyle name="20% - Accent6 31 2 4 2" xfId="8177" xr:uid="{00000000-0005-0000-0000-0000C91F0000}"/>
    <cellStyle name="20% - Accent6 31 2 5" xfId="8178" xr:uid="{00000000-0005-0000-0000-0000CA1F0000}"/>
    <cellStyle name="20% - Accent6 31 2 5 2" xfId="8179" xr:uid="{00000000-0005-0000-0000-0000CB1F0000}"/>
    <cellStyle name="20% - Accent6 31 2 6" xfId="8180" xr:uid="{00000000-0005-0000-0000-0000CC1F0000}"/>
    <cellStyle name="20% - Accent6 31 3" xfId="8181" xr:uid="{00000000-0005-0000-0000-0000CD1F0000}"/>
    <cellStyle name="20% - Accent6 31 3 2" xfId="8182" xr:uid="{00000000-0005-0000-0000-0000CE1F0000}"/>
    <cellStyle name="20% - Accent6 31 4" xfId="8183" xr:uid="{00000000-0005-0000-0000-0000CF1F0000}"/>
    <cellStyle name="20% - Accent6 31 4 2" xfId="8184" xr:uid="{00000000-0005-0000-0000-0000D01F0000}"/>
    <cellStyle name="20% - Accent6 31 5" xfId="8185" xr:uid="{00000000-0005-0000-0000-0000D11F0000}"/>
    <cellStyle name="20% - Accent6 31 5 2" xfId="8186" xr:uid="{00000000-0005-0000-0000-0000D21F0000}"/>
    <cellStyle name="20% - Accent6 31 6" xfId="8187" xr:uid="{00000000-0005-0000-0000-0000D31F0000}"/>
    <cellStyle name="20% - Accent6 31 6 2" xfId="8188" xr:uid="{00000000-0005-0000-0000-0000D41F0000}"/>
    <cellStyle name="20% - Accent6 31 7" xfId="8189" xr:uid="{00000000-0005-0000-0000-0000D51F0000}"/>
    <cellStyle name="20% - Accent6 31 8" xfId="8190" xr:uid="{00000000-0005-0000-0000-0000D61F0000}"/>
    <cellStyle name="20% - Accent6 32" xfId="8191" xr:uid="{00000000-0005-0000-0000-0000D71F0000}"/>
    <cellStyle name="20% - Accent6 32 2" xfId="8192" xr:uid="{00000000-0005-0000-0000-0000D81F0000}"/>
    <cellStyle name="20% - Accent6 32 2 2" xfId="8193" xr:uid="{00000000-0005-0000-0000-0000D91F0000}"/>
    <cellStyle name="20% - Accent6 32 2 2 2" xfId="8194" xr:uid="{00000000-0005-0000-0000-0000DA1F0000}"/>
    <cellStyle name="20% - Accent6 32 2 3" xfId="8195" xr:uid="{00000000-0005-0000-0000-0000DB1F0000}"/>
    <cellStyle name="20% - Accent6 32 2 3 2" xfId="8196" xr:uid="{00000000-0005-0000-0000-0000DC1F0000}"/>
    <cellStyle name="20% - Accent6 32 2 4" xfId="8197" xr:uid="{00000000-0005-0000-0000-0000DD1F0000}"/>
    <cellStyle name="20% - Accent6 32 2 4 2" xfId="8198" xr:uid="{00000000-0005-0000-0000-0000DE1F0000}"/>
    <cellStyle name="20% - Accent6 32 2 5" xfId="8199" xr:uid="{00000000-0005-0000-0000-0000DF1F0000}"/>
    <cellStyle name="20% - Accent6 32 2 5 2" xfId="8200" xr:uid="{00000000-0005-0000-0000-0000E01F0000}"/>
    <cellStyle name="20% - Accent6 32 2 6" xfId="8201" xr:uid="{00000000-0005-0000-0000-0000E11F0000}"/>
    <cellStyle name="20% - Accent6 32 3" xfId="8202" xr:uid="{00000000-0005-0000-0000-0000E21F0000}"/>
    <cellStyle name="20% - Accent6 32 3 2" xfId="8203" xr:uid="{00000000-0005-0000-0000-0000E31F0000}"/>
    <cellStyle name="20% - Accent6 32 4" xfId="8204" xr:uid="{00000000-0005-0000-0000-0000E41F0000}"/>
    <cellStyle name="20% - Accent6 32 4 2" xfId="8205" xr:uid="{00000000-0005-0000-0000-0000E51F0000}"/>
    <cellStyle name="20% - Accent6 32 5" xfId="8206" xr:uid="{00000000-0005-0000-0000-0000E61F0000}"/>
    <cellStyle name="20% - Accent6 32 5 2" xfId="8207" xr:uid="{00000000-0005-0000-0000-0000E71F0000}"/>
    <cellStyle name="20% - Accent6 32 6" xfId="8208" xr:uid="{00000000-0005-0000-0000-0000E81F0000}"/>
    <cellStyle name="20% - Accent6 32 6 2" xfId="8209" xr:uid="{00000000-0005-0000-0000-0000E91F0000}"/>
    <cellStyle name="20% - Accent6 32 7" xfId="8210" xr:uid="{00000000-0005-0000-0000-0000EA1F0000}"/>
    <cellStyle name="20% - Accent6 32 8" xfId="8211" xr:uid="{00000000-0005-0000-0000-0000EB1F0000}"/>
    <cellStyle name="20% - Accent6 33" xfId="8212" xr:uid="{00000000-0005-0000-0000-0000EC1F0000}"/>
    <cellStyle name="20% - Accent6 33 2" xfId="8213" xr:uid="{00000000-0005-0000-0000-0000ED1F0000}"/>
    <cellStyle name="20% - Accent6 33 2 2" xfId="8214" xr:uid="{00000000-0005-0000-0000-0000EE1F0000}"/>
    <cellStyle name="20% - Accent6 33 2 2 2" xfId="8215" xr:uid="{00000000-0005-0000-0000-0000EF1F0000}"/>
    <cellStyle name="20% - Accent6 33 2 3" xfId="8216" xr:uid="{00000000-0005-0000-0000-0000F01F0000}"/>
    <cellStyle name="20% - Accent6 33 2 3 2" xfId="8217" xr:uid="{00000000-0005-0000-0000-0000F11F0000}"/>
    <cellStyle name="20% - Accent6 33 2 4" xfId="8218" xr:uid="{00000000-0005-0000-0000-0000F21F0000}"/>
    <cellStyle name="20% - Accent6 33 2 4 2" xfId="8219" xr:uid="{00000000-0005-0000-0000-0000F31F0000}"/>
    <cellStyle name="20% - Accent6 33 2 5" xfId="8220" xr:uid="{00000000-0005-0000-0000-0000F41F0000}"/>
    <cellStyle name="20% - Accent6 33 2 5 2" xfId="8221" xr:uid="{00000000-0005-0000-0000-0000F51F0000}"/>
    <cellStyle name="20% - Accent6 33 2 6" xfId="8222" xr:uid="{00000000-0005-0000-0000-0000F61F0000}"/>
    <cellStyle name="20% - Accent6 33 3" xfId="8223" xr:uid="{00000000-0005-0000-0000-0000F71F0000}"/>
    <cellStyle name="20% - Accent6 33 3 2" xfId="8224" xr:uid="{00000000-0005-0000-0000-0000F81F0000}"/>
    <cellStyle name="20% - Accent6 33 4" xfId="8225" xr:uid="{00000000-0005-0000-0000-0000F91F0000}"/>
    <cellStyle name="20% - Accent6 33 4 2" xfId="8226" xr:uid="{00000000-0005-0000-0000-0000FA1F0000}"/>
    <cellStyle name="20% - Accent6 33 5" xfId="8227" xr:uid="{00000000-0005-0000-0000-0000FB1F0000}"/>
    <cellStyle name="20% - Accent6 33 5 2" xfId="8228" xr:uid="{00000000-0005-0000-0000-0000FC1F0000}"/>
    <cellStyle name="20% - Accent6 33 6" xfId="8229" xr:uid="{00000000-0005-0000-0000-0000FD1F0000}"/>
    <cellStyle name="20% - Accent6 33 6 2" xfId="8230" xr:uid="{00000000-0005-0000-0000-0000FE1F0000}"/>
    <cellStyle name="20% - Accent6 33 7" xfId="8231" xr:uid="{00000000-0005-0000-0000-0000FF1F0000}"/>
    <cellStyle name="20% - Accent6 33 8" xfId="8232" xr:uid="{00000000-0005-0000-0000-000000200000}"/>
    <cellStyle name="20% - Accent6 34" xfId="8233" xr:uid="{00000000-0005-0000-0000-000001200000}"/>
    <cellStyle name="20% - Accent6 34 2" xfId="8234" xr:uid="{00000000-0005-0000-0000-000002200000}"/>
    <cellStyle name="20% - Accent6 34 2 2" xfId="8235" xr:uid="{00000000-0005-0000-0000-000003200000}"/>
    <cellStyle name="20% - Accent6 34 2 2 2" xfId="8236" xr:uid="{00000000-0005-0000-0000-000004200000}"/>
    <cellStyle name="20% - Accent6 34 2 3" xfId="8237" xr:uid="{00000000-0005-0000-0000-000005200000}"/>
    <cellStyle name="20% - Accent6 34 2 3 2" xfId="8238" xr:uid="{00000000-0005-0000-0000-000006200000}"/>
    <cellStyle name="20% - Accent6 34 2 4" xfId="8239" xr:uid="{00000000-0005-0000-0000-000007200000}"/>
    <cellStyle name="20% - Accent6 34 2 4 2" xfId="8240" xr:uid="{00000000-0005-0000-0000-000008200000}"/>
    <cellStyle name="20% - Accent6 34 2 5" xfId="8241" xr:uid="{00000000-0005-0000-0000-000009200000}"/>
    <cellStyle name="20% - Accent6 34 2 5 2" xfId="8242" xr:uid="{00000000-0005-0000-0000-00000A200000}"/>
    <cellStyle name="20% - Accent6 34 2 6" xfId="8243" xr:uid="{00000000-0005-0000-0000-00000B200000}"/>
    <cellStyle name="20% - Accent6 34 3" xfId="8244" xr:uid="{00000000-0005-0000-0000-00000C200000}"/>
    <cellStyle name="20% - Accent6 34 3 2" xfId="8245" xr:uid="{00000000-0005-0000-0000-00000D200000}"/>
    <cellStyle name="20% - Accent6 34 4" xfId="8246" xr:uid="{00000000-0005-0000-0000-00000E200000}"/>
    <cellStyle name="20% - Accent6 34 4 2" xfId="8247" xr:uid="{00000000-0005-0000-0000-00000F200000}"/>
    <cellStyle name="20% - Accent6 34 5" xfId="8248" xr:uid="{00000000-0005-0000-0000-000010200000}"/>
    <cellStyle name="20% - Accent6 34 5 2" xfId="8249" xr:uid="{00000000-0005-0000-0000-000011200000}"/>
    <cellStyle name="20% - Accent6 34 6" xfId="8250" xr:uid="{00000000-0005-0000-0000-000012200000}"/>
    <cellStyle name="20% - Accent6 34 6 2" xfId="8251" xr:uid="{00000000-0005-0000-0000-000013200000}"/>
    <cellStyle name="20% - Accent6 34 7" xfId="8252" xr:uid="{00000000-0005-0000-0000-000014200000}"/>
    <cellStyle name="20% - Accent6 34 8" xfId="8253" xr:uid="{00000000-0005-0000-0000-000015200000}"/>
    <cellStyle name="20% - Accent6 35" xfId="8254" xr:uid="{00000000-0005-0000-0000-000016200000}"/>
    <cellStyle name="20% - Accent6 35 2" xfId="8255" xr:uid="{00000000-0005-0000-0000-000017200000}"/>
    <cellStyle name="20% - Accent6 35 2 2" xfId="8256" xr:uid="{00000000-0005-0000-0000-000018200000}"/>
    <cellStyle name="20% - Accent6 35 2 2 2" xfId="8257" xr:uid="{00000000-0005-0000-0000-000019200000}"/>
    <cellStyle name="20% - Accent6 35 2 3" xfId="8258" xr:uid="{00000000-0005-0000-0000-00001A200000}"/>
    <cellStyle name="20% - Accent6 35 2 3 2" xfId="8259" xr:uid="{00000000-0005-0000-0000-00001B200000}"/>
    <cellStyle name="20% - Accent6 35 2 4" xfId="8260" xr:uid="{00000000-0005-0000-0000-00001C200000}"/>
    <cellStyle name="20% - Accent6 35 2 4 2" xfId="8261" xr:uid="{00000000-0005-0000-0000-00001D200000}"/>
    <cellStyle name="20% - Accent6 35 2 5" xfId="8262" xr:uid="{00000000-0005-0000-0000-00001E200000}"/>
    <cellStyle name="20% - Accent6 35 2 5 2" xfId="8263" xr:uid="{00000000-0005-0000-0000-00001F200000}"/>
    <cellStyle name="20% - Accent6 35 2 6" xfId="8264" xr:uid="{00000000-0005-0000-0000-000020200000}"/>
    <cellStyle name="20% - Accent6 35 3" xfId="8265" xr:uid="{00000000-0005-0000-0000-000021200000}"/>
    <cellStyle name="20% - Accent6 35 3 2" xfId="8266" xr:uid="{00000000-0005-0000-0000-000022200000}"/>
    <cellStyle name="20% - Accent6 35 4" xfId="8267" xr:uid="{00000000-0005-0000-0000-000023200000}"/>
    <cellStyle name="20% - Accent6 35 4 2" xfId="8268" xr:uid="{00000000-0005-0000-0000-000024200000}"/>
    <cellStyle name="20% - Accent6 35 5" xfId="8269" xr:uid="{00000000-0005-0000-0000-000025200000}"/>
    <cellStyle name="20% - Accent6 35 5 2" xfId="8270" xr:uid="{00000000-0005-0000-0000-000026200000}"/>
    <cellStyle name="20% - Accent6 35 6" xfId="8271" xr:uid="{00000000-0005-0000-0000-000027200000}"/>
    <cellStyle name="20% - Accent6 35 6 2" xfId="8272" xr:uid="{00000000-0005-0000-0000-000028200000}"/>
    <cellStyle name="20% - Accent6 35 7" xfId="8273" xr:uid="{00000000-0005-0000-0000-000029200000}"/>
    <cellStyle name="20% - Accent6 35 8" xfId="8274" xr:uid="{00000000-0005-0000-0000-00002A200000}"/>
    <cellStyle name="20% - Accent6 36" xfId="8275" xr:uid="{00000000-0005-0000-0000-00002B200000}"/>
    <cellStyle name="20% - Accent6 36 2" xfId="8276" xr:uid="{00000000-0005-0000-0000-00002C200000}"/>
    <cellStyle name="20% - Accent6 36 2 2" xfId="8277" xr:uid="{00000000-0005-0000-0000-00002D200000}"/>
    <cellStyle name="20% - Accent6 36 2 2 2" xfId="8278" xr:uid="{00000000-0005-0000-0000-00002E200000}"/>
    <cellStyle name="20% - Accent6 36 2 3" xfId="8279" xr:uid="{00000000-0005-0000-0000-00002F200000}"/>
    <cellStyle name="20% - Accent6 36 2 3 2" xfId="8280" xr:uid="{00000000-0005-0000-0000-000030200000}"/>
    <cellStyle name="20% - Accent6 36 2 4" xfId="8281" xr:uid="{00000000-0005-0000-0000-000031200000}"/>
    <cellStyle name="20% - Accent6 36 2 4 2" xfId="8282" xr:uid="{00000000-0005-0000-0000-000032200000}"/>
    <cellStyle name="20% - Accent6 36 2 5" xfId="8283" xr:uid="{00000000-0005-0000-0000-000033200000}"/>
    <cellStyle name="20% - Accent6 36 2 5 2" xfId="8284" xr:uid="{00000000-0005-0000-0000-000034200000}"/>
    <cellStyle name="20% - Accent6 36 2 6" xfId="8285" xr:uid="{00000000-0005-0000-0000-000035200000}"/>
    <cellStyle name="20% - Accent6 36 3" xfId="8286" xr:uid="{00000000-0005-0000-0000-000036200000}"/>
    <cellStyle name="20% - Accent6 36 3 2" xfId="8287" xr:uid="{00000000-0005-0000-0000-000037200000}"/>
    <cellStyle name="20% - Accent6 36 4" xfId="8288" xr:uid="{00000000-0005-0000-0000-000038200000}"/>
    <cellStyle name="20% - Accent6 36 4 2" xfId="8289" xr:uid="{00000000-0005-0000-0000-000039200000}"/>
    <cellStyle name="20% - Accent6 36 5" xfId="8290" xr:uid="{00000000-0005-0000-0000-00003A200000}"/>
    <cellStyle name="20% - Accent6 36 5 2" xfId="8291" xr:uid="{00000000-0005-0000-0000-00003B200000}"/>
    <cellStyle name="20% - Accent6 36 6" xfId="8292" xr:uid="{00000000-0005-0000-0000-00003C200000}"/>
    <cellStyle name="20% - Accent6 36 6 2" xfId="8293" xr:uid="{00000000-0005-0000-0000-00003D200000}"/>
    <cellStyle name="20% - Accent6 36 7" xfId="8294" xr:uid="{00000000-0005-0000-0000-00003E200000}"/>
    <cellStyle name="20% - Accent6 36 8" xfId="8295" xr:uid="{00000000-0005-0000-0000-00003F200000}"/>
    <cellStyle name="20% - Accent6 37" xfId="8296" xr:uid="{00000000-0005-0000-0000-000040200000}"/>
    <cellStyle name="20% - Accent6 37 2" xfId="8297" xr:uid="{00000000-0005-0000-0000-000041200000}"/>
    <cellStyle name="20% - Accent6 37 2 2" xfId="8298" xr:uid="{00000000-0005-0000-0000-000042200000}"/>
    <cellStyle name="20% - Accent6 37 2 2 2" xfId="8299" xr:uid="{00000000-0005-0000-0000-000043200000}"/>
    <cellStyle name="20% - Accent6 37 2 3" xfId="8300" xr:uid="{00000000-0005-0000-0000-000044200000}"/>
    <cellStyle name="20% - Accent6 37 2 3 2" xfId="8301" xr:uid="{00000000-0005-0000-0000-000045200000}"/>
    <cellStyle name="20% - Accent6 37 2 4" xfId="8302" xr:uid="{00000000-0005-0000-0000-000046200000}"/>
    <cellStyle name="20% - Accent6 37 2 4 2" xfId="8303" xr:uid="{00000000-0005-0000-0000-000047200000}"/>
    <cellStyle name="20% - Accent6 37 2 5" xfId="8304" xr:uid="{00000000-0005-0000-0000-000048200000}"/>
    <cellStyle name="20% - Accent6 37 2 5 2" xfId="8305" xr:uid="{00000000-0005-0000-0000-000049200000}"/>
    <cellStyle name="20% - Accent6 37 2 6" xfId="8306" xr:uid="{00000000-0005-0000-0000-00004A200000}"/>
    <cellStyle name="20% - Accent6 37 3" xfId="8307" xr:uid="{00000000-0005-0000-0000-00004B200000}"/>
    <cellStyle name="20% - Accent6 37 3 2" xfId="8308" xr:uid="{00000000-0005-0000-0000-00004C200000}"/>
    <cellStyle name="20% - Accent6 37 4" xfId="8309" xr:uid="{00000000-0005-0000-0000-00004D200000}"/>
    <cellStyle name="20% - Accent6 37 4 2" xfId="8310" xr:uid="{00000000-0005-0000-0000-00004E200000}"/>
    <cellStyle name="20% - Accent6 37 5" xfId="8311" xr:uid="{00000000-0005-0000-0000-00004F200000}"/>
    <cellStyle name="20% - Accent6 37 5 2" xfId="8312" xr:uid="{00000000-0005-0000-0000-000050200000}"/>
    <cellStyle name="20% - Accent6 37 6" xfId="8313" xr:uid="{00000000-0005-0000-0000-000051200000}"/>
    <cellStyle name="20% - Accent6 37 6 2" xfId="8314" xr:uid="{00000000-0005-0000-0000-000052200000}"/>
    <cellStyle name="20% - Accent6 37 7" xfId="8315" xr:uid="{00000000-0005-0000-0000-000053200000}"/>
    <cellStyle name="20% - Accent6 37 8" xfId="8316" xr:uid="{00000000-0005-0000-0000-000054200000}"/>
    <cellStyle name="20% - Accent6 38" xfId="8317" xr:uid="{00000000-0005-0000-0000-000055200000}"/>
    <cellStyle name="20% - Accent6 38 2" xfId="8318" xr:uid="{00000000-0005-0000-0000-000056200000}"/>
    <cellStyle name="20% - Accent6 38 2 2" xfId="8319" xr:uid="{00000000-0005-0000-0000-000057200000}"/>
    <cellStyle name="20% - Accent6 38 2 2 2" xfId="8320" xr:uid="{00000000-0005-0000-0000-000058200000}"/>
    <cellStyle name="20% - Accent6 38 2 3" xfId="8321" xr:uid="{00000000-0005-0000-0000-000059200000}"/>
    <cellStyle name="20% - Accent6 38 2 3 2" xfId="8322" xr:uid="{00000000-0005-0000-0000-00005A200000}"/>
    <cellStyle name="20% - Accent6 38 2 4" xfId="8323" xr:uid="{00000000-0005-0000-0000-00005B200000}"/>
    <cellStyle name="20% - Accent6 38 2 4 2" xfId="8324" xr:uid="{00000000-0005-0000-0000-00005C200000}"/>
    <cellStyle name="20% - Accent6 38 2 5" xfId="8325" xr:uid="{00000000-0005-0000-0000-00005D200000}"/>
    <cellStyle name="20% - Accent6 38 2 5 2" xfId="8326" xr:uid="{00000000-0005-0000-0000-00005E200000}"/>
    <cellStyle name="20% - Accent6 38 2 6" xfId="8327" xr:uid="{00000000-0005-0000-0000-00005F200000}"/>
    <cellStyle name="20% - Accent6 38 3" xfId="8328" xr:uid="{00000000-0005-0000-0000-000060200000}"/>
    <cellStyle name="20% - Accent6 38 3 2" xfId="8329" xr:uid="{00000000-0005-0000-0000-000061200000}"/>
    <cellStyle name="20% - Accent6 38 4" xfId="8330" xr:uid="{00000000-0005-0000-0000-000062200000}"/>
    <cellStyle name="20% - Accent6 38 4 2" xfId="8331" xr:uid="{00000000-0005-0000-0000-000063200000}"/>
    <cellStyle name="20% - Accent6 38 5" xfId="8332" xr:uid="{00000000-0005-0000-0000-000064200000}"/>
    <cellStyle name="20% - Accent6 38 5 2" xfId="8333" xr:uid="{00000000-0005-0000-0000-000065200000}"/>
    <cellStyle name="20% - Accent6 38 6" xfId="8334" xr:uid="{00000000-0005-0000-0000-000066200000}"/>
    <cellStyle name="20% - Accent6 38 6 2" xfId="8335" xr:uid="{00000000-0005-0000-0000-000067200000}"/>
    <cellStyle name="20% - Accent6 38 7" xfId="8336" xr:uid="{00000000-0005-0000-0000-000068200000}"/>
    <cellStyle name="20% - Accent6 38 8" xfId="8337" xr:uid="{00000000-0005-0000-0000-000069200000}"/>
    <cellStyle name="20% - Accent6 39" xfId="8338" xr:uid="{00000000-0005-0000-0000-00006A200000}"/>
    <cellStyle name="20% - Accent6 39 2" xfId="8339" xr:uid="{00000000-0005-0000-0000-00006B200000}"/>
    <cellStyle name="20% - Accent6 39 2 2" xfId="8340" xr:uid="{00000000-0005-0000-0000-00006C200000}"/>
    <cellStyle name="20% - Accent6 39 2 2 2" xfId="8341" xr:uid="{00000000-0005-0000-0000-00006D200000}"/>
    <cellStyle name="20% - Accent6 39 2 3" xfId="8342" xr:uid="{00000000-0005-0000-0000-00006E200000}"/>
    <cellStyle name="20% - Accent6 39 2 3 2" xfId="8343" xr:uid="{00000000-0005-0000-0000-00006F200000}"/>
    <cellStyle name="20% - Accent6 39 2 4" xfId="8344" xr:uid="{00000000-0005-0000-0000-000070200000}"/>
    <cellStyle name="20% - Accent6 39 2 4 2" xfId="8345" xr:uid="{00000000-0005-0000-0000-000071200000}"/>
    <cellStyle name="20% - Accent6 39 2 5" xfId="8346" xr:uid="{00000000-0005-0000-0000-000072200000}"/>
    <cellStyle name="20% - Accent6 39 2 5 2" xfId="8347" xr:uid="{00000000-0005-0000-0000-000073200000}"/>
    <cellStyle name="20% - Accent6 39 2 6" xfId="8348" xr:uid="{00000000-0005-0000-0000-000074200000}"/>
    <cellStyle name="20% - Accent6 39 3" xfId="8349" xr:uid="{00000000-0005-0000-0000-000075200000}"/>
    <cellStyle name="20% - Accent6 39 3 2" xfId="8350" xr:uid="{00000000-0005-0000-0000-000076200000}"/>
    <cellStyle name="20% - Accent6 39 4" xfId="8351" xr:uid="{00000000-0005-0000-0000-000077200000}"/>
    <cellStyle name="20% - Accent6 39 4 2" xfId="8352" xr:uid="{00000000-0005-0000-0000-000078200000}"/>
    <cellStyle name="20% - Accent6 39 5" xfId="8353" xr:uid="{00000000-0005-0000-0000-000079200000}"/>
    <cellStyle name="20% - Accent6 39 5 2" xfId="8354" xr:uid="{00000000-0005-0000-0000-00007A200000}"/>
    <cellStyle name="20% - Accent6 39 6" xfId="8355" xr:uid="{00000000-0005-0000-0000-00007B200000}"/>
    <cellStyle name="20% - Accent6 39 6 2" xfId="8356" xr:uid="{00000000-0005-0000-0000-00007C200000}"/>
    <cellStyle name="20% - Accent6 39 7" xfId="8357" xr:uid="{00000000-0005-0000-0000-00007D200000}"/>
    <cellStyle name="20% - Accent6 39 8" xfId="8358" xr:uid="{00000000-0005-0000-0000-00007E200000}"/>
    <cellStyle name="20% - Accent6 4" xfId="8359" xr:uid="{00000000-0005-0000-0000-00007F200000}"/>
    <cellStyle name="20% - Accent6 4 10" xfId="8360" xr:uid="{00000000-0005-0000-0000-000080200000}"/>
    <cellStyle name="20% - Accent6 4 11" xfId="8361" xr:uid="{00000000-0005-0000-0000-000081200000}"/>
    <cellStyle name="20% - Accent6 4 2" xfId="8362" xr:uid="{00000000-0005-0000-0000-000082200000}"/>
    <cellStyle name="20% - Accent6 4 2 2" xfId="8363" xr:uid="{00000000-0005-0000-0000-000083200000}"/>
    <cellStyle name="20% - Accent6 4 2 2 2" xfId="8364" xr:uid="{00000000-0005-0000-0000-000084200000}"/>
    <cellStyle name="20% - Accent6 4 2 3" xfId="8365" xr:uid="{00000000-0005-0000-0000-000085200000}"/>
    <cellStyle name="20% - Accent6 4 2 3 2" xfId="8366" xr:uid="{00000000-0005-0000-0000-000086200000}"/>
    <cellStyle name="20% - Accent6 4 2 4" xfId="8367" xr:uid="{00000000-0005-0000-0000-000087200000}"/>
    <cellStyle name="20% - Accent6 4 2 4 2" xfId="8368" xr:uid="{00000000-0005-0000-0000-000088200000}"/>
    <cellStyle name="20% - Accent6 4 2 5" xfId="8369" xr:uid="{00000000-0005-0000-0000-000089200000}"/>
    <cellStyle name="20% - Accent6 4 2 5 2" xfId="8370" xr:uid="{00000000-0005-0000-0000-00008A200000}"/>
    <cellStyle name="20% - Accent6 4 2 6" xfId="8371" xr:uid="{00000000-0005-0000-0000-00008B200000}"/>
    <cellStyle name="20% - Accent6 4 2 7" xfId="8372" xr:uid="{00000000-0005-0000-0000-00008C200000}"/>
    <cellStyle name="20% - Accent6 4 2 8" xfId="8373" xr:uid="{00000000-0005-0000-0000-00008D200000}"/>
    <cellStyle name="20% - Accent6 4 2 9" xfId="8374" xr:uid="{00000000-0005-0000-0000-00008E200000}"/>
    <cellStyle name="20% - Accent6 4 3" xfId="8375" xr:uid="{00000000-0005-0000-0000-00008F200000}"/>
    <cellStyle name="20% - Accent6 4 3 2" xfId="8376" xr:uid="{00000000-0005-0000-0000-000090200000}"/>
    <cellStyle name="20% - Accent6 4 4" xfId="8377" xr:uid="{00000000-0005-0000-0000-000091200000}"/>
    <cellStyle name="20% - Accent6 4 4 2" xfId="8378" xr:uid="{00000000-0005-0000-0000-000092200000}"/>
    <cellStyle name="20% - Accent6 4 5" xfId="8379" xr:uid="{00000000-0005-0000-0000-000093200000}"/>
    <cellStyle name="20% - Accent6 4 5 2" xfId="8380" xr:uid="{00000000-0005-0000-0000-000094200000}"/>
    <cellStyle name="20% - Accent6 4 6" xfId="8381" xr:uid="{00000000-0005-0000-0000-000095200000}"/>
    <cellStyle name="20% - Accent6 4 6 2" xfId="8382" xr:uid="{00000000-0005-0000-0000-000096200000}"/>
    <cellStyle name="20% - Accent6 4 7" xfId="8383" xr:uid="{00000000-0005-0000-0000-000097200000}"/>
    <cellStyle name="20% - Accent6 4 8" xfId="8384" xr:uid="{00000000-0005-0000-0000-000098200000}"/>
    <cellStyle name="20% - Accent6 4 9" xfId="8385" xr:uid="{00000000-0005-0000-0000-000099200000}"/>
    <cellStyle name="20% - Accent6 40" xfId="8386" xr:uid="{00000000-0005-0000-0000-00009A200000}"/>
    <cellStyle name="20% - Accent6 40 2" xfId="8387" xr:uid="{00000000-0005-0000-0000-00009B200000}"/>
    <cellStyle name="20% - Accent6 40 2 2" xfId="8388" xr:uid="{00000000-0005-0000-0000-00009C200000}"/>
    <cellStyle name="20% - Accent6 40 2 2 2" xfId="8389" xr:uid="{00000000-0005-0000-0000-00009D200000}"/>
    <cellStyle name="20% - Accent6 40 2 3" xfId="8390" xr:uid="{00000000-0005-0000-0000-00009E200000}"/>
    <cellStyle name="20% - Accent6 40 2 3 2" xfId="8391" xr:uid="{00000000-0005-0000-0000-00009F200000}"/>
    <cellStyle name="20% - Accent6 40 2 4" xfId="8392" xr:uid="{00000000-0005-0000-0000-0000A0200000}"/>
    <cellStyle name="20% - Accent6 40 2 4 2" xfId="8393" xr:uid="{00000000-0005-0000-0000-0000A1200000}"/>
    <cellStyle name="20% - Accent6 40 2 5" xfId="8394" xr:uid="{00000000-0005-0000-0000-0000A2200000}"/>
    <cellStyle name="20% - Accent6 40 2 5 2" xfId="8395" xr:uid="{00000000-0005-0000-0000-0000A3200000}"/>
    <cellStyle name="20% - Accent6 40 2 6" xfId="8396" xr:uid="{00000000-0005-0000-0000-0000A4200000}"/>
    <cellStyle name="20% - Accent6 40 3" xfId="8397" xr:uid="{00000000-0005-0000-0000-0000A5200000}"/>
    <cellStyle name="20% - Accent6 40 3 2" xfId="8398" xr:uid="{00000000-0005-0000-0000-0000A6200000}"/>
    <cellStyle name="20% - Accent6 40 4" xfId="8399" xr:uid="{00000000-0005-0000-0000-0000A7200000}"/>
    <cellStyle name="20% - Accent6 40 4 2" xfId="8400" xr:uid="{00000000-0005-0000-0000-0000A8200000}"/>
    <cellStyle name="20% - Accent6 40 5" xfId="8401" xr:uid="{00000000-0005-0000-0000-0000A9200000}"/>
    <cellStyle name="20% - Accent6 40 5 2" xfId="8402" xr:uid="{00000000-0005-0000-0000-0000AA200000}"/>
    <cellStyle name="20% - Accent6 40 6" xfId="8403" xr:uid="{00000000-0005-0000-0000-0000AB200000}"/>
    <cellStyle name="20% - Accent6 40 6 2" xfId="8404" xr:uid="{00000000-0005-0000-0000-0000AC200000}"/>
    <cellStyle name="20% - Accent6 40 7" xfId="8405" xr:uid="{00000000-0005-0000-0000-0000AD200000}"/>
    <cellStyle name="20% - Accent6 40 8" xfId="8406" xr:uid="{00000000-0005-0000-0000-0000AE200000}"/>
    <cellStyle name="20% - Accent6 41" xfId="8407" xr:uid="{00000000-0005-0000-0000-0000AF200000}"/>
    <cellStyle name="20% - Accent6 41 2" xfId="8408" xr:uid="{00000000-0005-0000-0000-0000B0200000}"/>
    <cellStyle name="20% - Accent6 41 2 2" xfId="8409" xr:uid="{00000000-0005-0000-0000-0000B1200000}"/>
    <cellStyle name="20% - Accent6 41 2 2 2" xfId="8410" xr:uid="{00000000-0005-0000-0000-0000B2200000}"/>
    <cellStyle name="20% - Accent6 41 2 3" xfId="8411" xr:uid="{00000000-0005-0000-0000-0000B3200000}"/>
    <cellStyle name="20% - Accent6 41 2 3 2" xfId="8412" xr:uid="{00000000-0005-0000-0000-0000B4200000}"/>
    <cellStyle name="20% - Accent6 41 2 4" xfId="8413" xr:uid="{00000000-0005-0000-0000-0000B5200000}"/>
    <cellStyle name="20% - Accent6 41 2 4 2" xfId="8414" xr:uid="{00000000-0005-0000-0000-0000B6200000}"/>
    <cellStyle name="20% - Accent6 41 2 5" xfId="8415" xr:uid="{00000000-0005-0000-0000-0000B7200000}"/>
    <cellStyle name="20% - Accent6 41 2 5 2" xfId="8416" xr:uid="{00000000-0005-0000-0000-0000B8200000}"/>
    <cellStyle name="20% - Accent6 41 2 6" xfId="8417" xr:uid="{00000000-0005-0000-0000-0000B9200000}"/>
    <cellStyle name="20% - Accent6 41 3" xfId="8418" xr:uid="{00000000-0005-0000-0000-0000BA200000}"/>
    <cellStyle name="20% - Accent6 41 3 2" xfId="8419" xr:uid="{00000000-0005-0000-0000-0000BB200000}"/>
    <cellStyle name="20% - Accent6 41 4" xfId="8420" xr:uid="{00000000-0005-0000-0000-0000BC200000}"/>
    <cellStyle name="20% - Accent6 41 4 2" xfId="8421" xr:uid="{00000000-0005-0000-0000-0000BD200000}"/>
    <cellStyle name="20% - Accent6 41 5" xfId="8422" xr:uid="{00000000-0005-0000-0000-0000BE200000}"/>
    <cellStyle name="20% - Accent6 41 5 2" xfId="8423" xr:uid="{00000000-0005-0000-0000-0000BF200000}"/>
    <cellStyle name="20% - Accent6 41 6" xfId="8424" xr:uid="{00000000-0005-0000-0000-0000C0200000}"/>
    <cellStyle name="20% - Accent6 41 6 2" xfId="8425" xr:uid="{00000000-0005-0000-0000-0000C1200000}"/>
    <cellStyle name="20% - Accent6 41 7" xfId="8426" xr:uid="{00000000-0005-0000-0000-0000C2200000}"/>
    <cellStyle name="20% - Accent6 41 8" xfId="8427" xr:uid="{00000000-0005-0000-0000-0000C3200000}"/>
    <cellStyle name="20% - Accent6 42" xfId="8428" xr:uid="{00000000-0005-0000-0000-0000C4200000}"/>
    <cellStyle name="20% - Accent6 42 2" xfId="8429" xr:uid="{00000000-0005-0000-0000-0000C5200000}"/>
    <cellStyle name="20% - Accent6 42 2 2" xfId="8430" xr:uid="{00000000-0005-0000-0000-0000C6200000}"/>
    <cellStyle name="20% - Accent6 42 2 2 2" xfId="8431" xr:uid="{00000000-0005-0000-0000-0000C7200000}"/>
    <cellStyle name="20% - Accent6 42 2 3" xfId="8432" xr:uid="{00000000-0005-0000-0000-0000C8200000}"/>
    <cellStyle name="20% - Accent6 42 2 3 2" xfId="8433" xr:uid="{00000000-0005-0000-0000-0000C9200000}"/>
    <cellStyle name="20% - Accent6 42 2 4" xfId="8434" xr:uid="{00000000-0005-0000-0000-0000CA200000}"/>
    <cellStyle name="20% - Accent6 42 2 4 2" xfId="8435" xr:uid="{00000000-0005-0000-0000-0000CB200000}"/>
    <cellStyle name="20% - Accent6 42 2 5" xfId="8436" xr:uid="{00000000-0005-0000-0000-0000CC200000}"/>
    <cellStyle name="20% - Accent6 42 2 5 2" xfId="8437" xr:uid="{00000000-0005-0000-0000-0000CD200000}"/>
    <cellStyle name="20% - Accent6 42 2 6" xfId="8438" xr:uid="{00000000-0005-0000-0000-0000CE200000}"/>
    <cellStyle name="20% - Accent6 42 3" xfId="8439" xr:uid="{00000000-0005-0000-0000-0000CF200000}"/>
    <cellStyle name="20% - Accent6 42 3 2" xfId="8440" xr:uid="{00000000-0005-0000-0000-0000D0200000}"/>
    <cellStyle name="20% - Accent6 42 4" xfId="8441" xr:uid="{00000000-0005-0000-0000-0000D1200000}"/>
    <cellStyle name="20% - Accent6 42 4 2" xfId="8442" xr:uid="{00000000-0005-0000-0000-0000D2200000}"/>
    <cellStyle name="20% - Accent6 42 5" xfId="8443" xr:uid="{00000000-0005-0000-0000-0000D3200000}"/>
    <cellStyle name="20% - Accent6 42 5 2" xfId="8444" xr:uid="{00000000-0005-0000-0000-0000D4200000}"/>
    <cellStyle name="20% - Accent6 42 6" xfId="8445" xr:uid="{00000000-0005-0000-0000-0000D5200000}"/>
    <cellStyle name="20% - Accent6 42 6 2" xfId="8446" xr:uid="{00000000-0005-0000-0000-0000D6200000}"/>
    <cellStyle name="20% - Accent6 42 7" xfId="8447" xr:uid="{00000000-0005-0000-0000-0000D7200000}"/>
    <cellStyle name="20% - Accent6 42 8" xfId="8448" xr:uid="{00000000-0005-0000-0000-0000D8200000}"/>
    <cellStyle name="20% - Accent6 43" xfId="8449" xr:uid="{00000000-0005-0000-0000-0000D9200000}"/>
    <cellStyle name="20% - Accent6 43 2" xfId="8450" xr:uid="{00000000-0005-0000-0000-0000DA200000}"/>
    <cellStyle name="20% - Accent6 43 2 2" xfId="8451" xr:uid="{00000000-0005-0000-0000-0000DB200000}"/>
    <cellStyle name="20% - Accent6 43 2 2 2" xfId="8452" xr:uid="{00000000-0005-0000-0000-0000DC200000}"/>
    <cellStyle name="20% - Accent6 43 2 3" xfId="8453" xr:uid="{00000000-0005-0000-0000-0000DD200000}"/>
    <cellStyle name="20% - Accent6 43 2 3 2" xfId="8454" xr:uid="{00000000-0005-0000-0000-0000DE200000}"/>
    <cellStyle name="20% - Accent6 43 2 4" xfId="8455" xr:uid="{00000000-0005-0000-0000-0000DF200000}"/>
    <cellStyle name="20% - Accent6 43 2 4 2" xfId="8456" xr:uid="{00000000-0005-0000-0000-0000E0200000}"/>
    <cellStyle name="20% - Accent6 43 2 5" xfId="8457" xr:uid="{00000000-0005-0000-0000-0000E1200000}"/>
    <cellStyle name="20% - Accent6 43 2 5 2" xfId="8458" xr:uid="{00000000-0005-0000-0000-0000E2200000}"/>
    <cellStyle name="20% - Accent6 43 2 6" xfId="8459" xr:uid="{00000000-0005-0000-0000-0000E3200000}"/>
    <cellStyle name="20% - Accent6 43 3" xfId="8460" xr:uid="{00000000-0005-0000-0000-0000E4200000}"/>
    <cellStyle name="20% - Accent6 43 3 2" xfId="8461" xr:uid="{00000000-0005-0000-0000-0000E5200000}"/>
    <cellStyle name="20% - Accent6 43 4" xfId="8462" xr:uid="{00000000-0005-0000-0000-0000E6200000}"/>
    <cellStyle name="20% - Accent6 43 4 2" xfId="8463" xr:uid="{00000000-0005-0000-0000-0000E7200000}"/>
    <cellStyle name="20% - Accent6 43 5" xfId="8464" xr:uid="{00000000-0005-0000-0000-0000E8200000}"/>
    <cellStyle name="20% - Accent6 43 5 2" xfId="8465" xr:uid="{00000000-0005-0000-0000-0000E9200000}"/>
    <cellStyle name="20% - Accent6 43 6" xfId="8466" xr:uid="{00000000-0005-0000-0000-0000EA200000}"/>
    <cellStyle name="20% - Accent6 43 6 2" xfId="8467" xr:uid="{00000000-0005-0000-0000-0000EB200000}"/>
    <cellStyle name="20% - Accent6 43 7" xfId="8468" xr:uid="{00000000-0005-0000-0000-0000EC200000}"/>
    <cellStyle name="20% - Accent6 43 8" xfId="8469" xr:uid="{00000000-0005-0000-0000-0000ED200000}"/>
    <cellStyle name="20% - Accent6 44" xfId="8470" xr:uid="{00000000-0005-0000-0000-0000EE200000}"/>
    <cellStyle name="20% - Accent6 44 2" xfId="8471" xr:uid="{00000000-0005-0000-0000-0000EF200000}"/>
    <cellStyle name="20% - Accent6 44 2 2" xfId="8472" xr:uid="{00000000-0005-0000-0000-0000F0200000}"/>
    <cellStyle name="20% - Accent6 44 2 2 2" xfId="8473" xr:uid="{00000000-0005-0000-0000-0000F1200000}"/>
    <cellStyle name="20% - Accent6 44 2 3" xfId="8474" xr:uid="{00000000-0005-0000-0000-0000F2200000}"/>
    <cellStyle name="20% - Accent6 44 2 3 2" xfId="8475" xr:uid="{00000000-0005-0000-0000-0000F3200000}"/>
    <cellStyle name="20% - Accent6 44 2 4" xfId="8476" xr:uid="{00000000-0005-0000-0000-0000F4200000}"/>
    <cellStyle name="20% - Accent6 44 2 4 2" xfId="8477" xr:uid="{00000000-0005-0000-0000-0000F5200000}"/>
    <cellStyle name="20% - Accent6 44 2 5" xfId="8478" xr:uid="{00000000-0005-0000-0000-0000F6200000}"/>
    <cellStyle name="20% - Accent6 44 2 5 2" xfId="8479" xr:uid="{00000000-0005-0000-0000-0000F7200000}"/>
    <cellStyle name="20% - Accent6 44 2 6" xfId="8480" xr:uid="{00000000-0005-0000-0000-0000F8200000}"/>
    <cellStyle name="20% - Accent6 44 3" xfId="8481" xr:uid="{00000000-0005-0000-0000-0000F9200000}"/>
    <cellStyle name="20% - Accent6 44 3 2" xfId="8482" xr:uid="{00000000-0005-0000-0000-0000FA200000}"/>
    <cellStyle name="20% - Accent6 44 4" xfId="8483" xr:uid="{00000000-0005-0000-0000-0000FB200000}"/>
    <cellStyle name="20% - Accent6 44 4 2" xfId="8484" xr:uid="{00000000-0005-0000-0000-0000FC200000}"/>
    <cellStyle name="20% - Accent6 44 5" xfId="8485" xr:uid="{00000000-0005-0000-0000-0000FD200000}"/>
    <cellStyle name="20% - Accent6 44 5 2" xfId="8486" xr:uid="{00000000-0005-0000-0000-0000FE200000}"/>
    <cellStyle name="20% - Accent6 44 6" xfId="8487" xr:uid="{00000000-0005-0000-0000-0000FF200000}"/>
    <cellStyle name="20% - Accent6 44 6 2" xfId="8488" xr:uid="{00000000-0005-0000-0000-000000210000}"/>
    <cellStyle name="20% - Accent6 44 7" xfId="8489" xr:uid="{00000000-0005-0000-0000-000001210000}"/>
    <cellStyle name="20% - Accent6 44 8" xfId="8490" xr:uid="{00000000-0005-0000-0000-000002210000}"/>
    <cellStyle name="20% - Accent6 45" xfId="8491" xr:uid="{00000000-0005-0000-0000-000003210000}"/>
    <cellStyle name="20% - Accent6 45 2" xfId="8492" xr:uid="{00000000-0005-0000-0000-000004210000}"/>
    <cellStyle name="20% - Accent6 45 2 2" xfId="8493" xr:uid="{00000000-0005-0000-0000-000005210000}"/>
    <cellStyle name="20% - Accent6 45 2 2 2" xfId="8494" xr:uid="{00000000-0005-0000-0000-000006210000}"/>
    <cellStyle name="20% - Accent6 45 2 3" xfId="8495" xr:uid="{00000000-0005-0000-0000-000007210000}"/>
    <cellStyle name="20% - Accent6 45 2 3 2" xfId="8496" xr:uid="{00000000-0005-0000-0000-000008210000}"/>
    <cellStyle name="20% - Accent6 45 2 4" xfId="8497" xr:uid="{00000000-0005-0000-0000-000009210000}"/>
    <cellStyle name="20% - Accent6 45 2 4 2" xfId="8498" xr:uid="{00000000-0005-0000-0000-00000A210000}"/>
    <cellStyle name="20% - Accent6 45 2 5" xfId="8499" xr:uid="{00000000-0005-0000-0000-00000B210000}"/>
    <cellStyle name="20% - Accent6 45 2 5 2" xfId="8500" xr:uid="{00000000-0005-0000-0000-00000C210000}"/>
    <cellStyle name="20% - Accent6 45 2 6" xfId="8501" xr:uid="{00000000-0005-0000-0000-00000D210000}"/>
    <cellStyle name="20% - Accent6 45 3" xfId="8502" xr:uid="{00000000-0005-0000-0000-00000E210000}"/>
    <cellStyle name="20% - Accent6 45 3 2" xfId="8503" xr:uid="{00000000-0005-0000-0000-00000F210000}"/>
    <cellStyle name="20% - Accent6 45 4" xfId="8504" xr:uid="{00000000-0005-0000-0000-000010210000}"/>
    <cellStyle name="20% - Accent6 45 4 2" xfId="8505" xr:uid="{00000000-0005-0000-0000-000011210000}"/>
    <cellStyle name="20% - Accent6 45 5" xfId="8506" xr:uid="{00000000-0005-0000-0000-000012210000}"/>
    <cellStyle name="20% - Accent6 45 5 2" xfId="8507" xr:uid="{00000000-0005-0000-0000-000013210000}"/>
    <cellStyle name="20% - Accent6 45 6" xfId="8508" xr:uid="{00000000-0005-0000-0000-000014210000}"/>
    <cellStyle name="20% - Accent6 45 6 2" xfId="8509" xr:uid="{00000000-0005-0000-0000-000015210000}"/>
    <cellStyle name="20% - Accent6 45 7" xfId="8510" xr:uid="{00000000-0005-0000-0000-000016210000}"/>
    <cellStyle name="20% - Accent6 45 8" xfId="8511" xr:uid="{00000000-0005-0000-0000-000017210000}"/>
    <cellStyle name="20% - Accent6 46" xfId="8512" xr:uid="{00000000-0005-0000-0000-000018210000}"/>
    <cellStyle name="20% - Accent6 46 2" xfId="8513" xr:uid="{00000000-0005-0000-0000-000019210000}"/>
    <cellStyle name="20% - Accent6 46 2 2" xfId="8514" xr:uid="{00000000-0005-0000-0000-00001A210000}"/>
    <cellStyle name="20% - Accent6 46 2 2 2" xfId="8515" xr:uid="{00000000-0005-0000-0000-00001B210000}"/>
    <cellStyle name="20% - Accent6 46 2 3" xfId="8516" xr:uid="{00000000-0005-0000-0000-00001C210000}"/>
    <cellStyle name="20% - Accent6 46 2 3 2" xfId="8517" xr:uid="{00000000-0005-0000-0000-00001D210000}"/>
    <cellStyle name="20% - Accent6 46 2 4" xfId="8518" xr:uid="{00000000-0005-0000-0000-00001E210000}"/>
    <cellStyle name="20% - Accent6 46 2 4 2" xfId="8519" xr:uid="{00000000-0005-0000-0000-00001F210000}"/>
    <cellStyle name="20% - Accent6 46 2 5" xfId="8520" xr:uid="{00000000-0005-0000-0000-000020210000}"/>
    <cellStyle name="20% - Accent6 46 2 5 2" xfId="8521" xr:uid="{00000000-0005-0000-0000-000021210000}"/>
    <cellStyle name="20% - Accent6 46 2 6" xfId="8522" xr:uid="{00000000-0005-0000-0000-000022210000}"/>
    <cellStyle name="20% - Accent6 46 3" xfId="8523" xr:uid="{00000000-0005-0000-0000-000023210000}"/>
    <cellStyle name="20% - Accent6 46 3 2" xfId="8524" xr:uid="{00000000-0005-0000-0000-000024210000}"/>
    <cellStyle name="20% - Accent6 46 4" xfId="8525" xr:uid="{00000000-0005-0000-0000-000025210000}"/>
    <cellStyle name="20% - Accent6 46 4 2" xfId="8526" xr:uid="{00000000-0005-0000-0000-000026210000}"/>
    <cellStyle name="20% - Accent6 46 5" xfId="8527" xr:uid="{00000000-0005-0000-0000-000027210000}"/>
    <cellStyle name="20% - Accent6 46 5 2" xfId="8528" xr:uid="{00000000-0005-0000-0000-000028210000}"/>
    <cellStyle name="20% - Accent6 46 6" xfId="8529" xr:uid="{00000000-0005-0000-0000-000029210000}"/>
    <cellStyle name="20% - Accent6 46 6 2" xfId="8530" xr:uid="{00000000-0005-0000-0000-00002A210000}"/>
    <cellStyle name="20% - Accent6 46 7" xfId="8531" xr:uid="{00000000-0005-0000-0000-00002B210000}"/>
    <cellStyle name="20% - Accent6 46 8" xfId="8532" xr:uid="{00000000-0005-0000-0000-00002C210000}"/>
    <cellStyle name="20% - Accent6 47" xfId="8533" xr:uid="{00000000-0005-0000-0000-00002D210000}"/>
    <cellStyle name="20% - Accent6 47 2" xfId="8534" xr:uid="{00000000-0005-0000-0000-00002E210000}"/>
    <cellStyle name="20% - Accent6 47 2 2" xfId="8535" xr:uid="{00000000-0005-0000-0000-00002F210000}"/>
    <cellStyle name="20% - Accent6 47 2 2 2" xfId="8536" xr:uid="{00000000-0005-0000-0000-000030210000}"/>
    <cellStyle name="20% - Accent6 47 2 3" xfId="8537" xr:uid="{00000000-0005-0000-0000-000031210000}"/>
    <cellStyle name="20% - Accent6 47 2 3 2" xfId="8538" xr:uid="{00000000-0005-0000-0000-000032210000}"/>
    <cellStyle name="20% - Accent6 47 2 4" xfId="8539" xr:uid="{00000000-0005-0000-0000-000033210000}"/>
    <cellStyle name="20% - Accent6 47 2 4 2" xfId="8540" xr:uid="{00000000-0005-0000-0000-000034210000}"/>
    <cellStyle name="20% - Accent6 47 2 5" xfId="8541" xr:uid="{00000000-0005-0000-0000-000035210000}"/>
    <cellStyle name="20% - Accent6 47 2 5 2" xfId="8542" xr:uid="{00000000-0005-0000-0000-000036210000}"/>
    <cellStyle name="20% - Accent6 47 2 6" xfId="8543" xr:uid="{00000000-0005-0000-0000-000037210000}"/>
    <cellStyle name="20% - Accent6 47 3" xfId="8544" xr:uid="{00000000-0005-0000-0000-000038210000}"/>
    <cellStyle name="20% - Accent6 47 3 2" xfId="8545" xr:uid="{00000000-0005-0000-0000-000039210000}"/>
    <cellStyle name="20% - Accent6 47 4" xfId="8546" xr:uid="{00000000-0005-0000-0000-00003A210000}"/>
    <cellStyle name="20% - Accent6 47 4 2" xfId="8547" xr:uid="{00000000-0005-0000-0000-00003B210000}"/>
    <cellStyle name="20% - Accent6 47 5" xfId="8548" xr:uid="{00000000-0005-0000-0000-00003C210000}"/>
    <cellStyle name="20% - Accent6 47 5 2" xfId="8549" xr:uid="{00000000-0005-0000-0000-00003D210000}"/>
    <cellStyle name="20% - Accent6 47 6" xfId="8550" xr:uid="{00000000-0005-0000-0000-00003E210000}"/>
    <cellStyle name="20% - Accent6 47 6 2" xfId="8551" xr:uid="{00000000-0005-0000-0000-00003F210000}"/>
    <cellStyle name="20% - Accent6 47 7" xfId="8552" xr:uid="{00000000-0005-0000-0000-000040210000}"/>
    <cellStyle name="20% - Accent6 47 8" xfId="8553" xr:uid="{00000000-0005-0000-0000-000041210000}"/>
    <cellStyle name="20% - Accent6 48" xfId="8554" xr:uid="{00000000-0005-0000-0000-000042210000}"/>
    <cellStyle name="20% - Accent6 48 2" xfId="8555" xr:uid="{00000000-0005-0000-0000-000043210000}"/>
    <cellStyle name="20% - Accent6 48 2 2" xfId="8556" xr:uid="{00000000-0005-0000-0000-000044210000}"/>
    <cellStyle name="20% - Accent6 48 2 2 2" xfId="8557" xr:uid="{00000000-0005-0000-0000-000045210000}"/>
    <cellStyle name="20% - Accent6 48 2 3" xfId="8558" xr:uid="{00000000-0005-0000-0000-000046210000}"/>
    <cellStyle name="20% - Accent6 48 2 3 2" xfId="8559" xr:uid="{00000000-0005-0000-0000-000047210000}"/>
    <cellStyle name="20% - Accent6 48 2 4" xfId="8560" xr:uid="{00000000-0005-0000-0000-000048210000}"/>
    <cellStyle name="20% - Accent6 48 2 4 2" xfId="8561" xr:uid="{00000000-0005-0000-0000-000049210000}"/>
    <cellStyle name="20% - Accent6 48 2 5" xfId="8562" xr:uid="{00000000-0005-0000-0000-00004A210000}"/>
    <cellStyle name="20% - Accent6 48 2 5 2" xfId="8563" xr:uid="{00000000-0005-0000-0000-00004B210000}"/>
    <cellStyle name="20% - Accent6 48 2 6" xfId="8564" xr:uid="{00000000-0005-0000-0000-00004C210000}"/>
    <cellStyle name="20% - Accent6 48 3" xfId="8565" xr:uid="{00000000-0005-0000-0000-00004D210000}"/>
    <cellStyle name="20% - Accent6 48 3 2" xfId="8566" xr:uid="{00000000-0005-0000-0000-00004E210000}"/>
    <cellStyle name="20% - Accent6 48 4" xfId="8567" xr:uid="{00000000-0005-0000-0000-00004F210000}"/>
    <cellStyle name="20% - Accent6 48 4 2" xfId="8568" xr:uid="{00000000-0005-0000-0000-000050210000}"/>
    <cellStyle name="20% - Accent6 48 5" xfId="8569" xr:uid="{00000000-0005-0000-0000-000051210000}"/>
    <cellStyle name="20% - Accent6 48 5 2" xfId="8570" xr:uid="{00000000-0005-0000-0000-000052210000}"/>
    <cellStyle name="20% - Accent6 48 6" xfId="8571" xr:uid="{00000000-0005-0000-0000-000053210000}"/>
    <cellStyle name="20% - Accent6 48 6 2" xfId="8572" xr:uid="{00000000-0005-0000-0000-000054210000}"/>
    <cellStyle name="20% - Accent6 48 7" xfId="8573" xr:uid="{00000000-0005-0000-0000-000055210000}"/>
    <cellStyle name="20% - Accent6 48 8" xfId="8574" xr:uid="{00000000-0005-0000-0000-000056210000}"/>
    <cellStyle name="20% - Accent6 49" xfId="8575" xr:uid="{00000000-0005-0000-0000-000057210000}"/>
    <cellStyle name="20% - Accent6 49 2" xfId="8576" xr:uid="{00000000-0005-0000-0000-000058210000}"/>
    <cellStyle name="20% - Accent6 49 2 2" xfId="8577" xr:uid="{00000000-0005-0000-0000-000059210000}"/>
    <cellStyle name="20% - Accent6 49 2 2 2" xfId="8578" xr:uid="{00000000-0005-0000-0000-00005A210000}"/>
    <cellStyle name="20% - Accent6 49 2 3" xfId="8579" xr:uid="{00000000-0005-0000-0000-00005B210000}"/>
    <cellStyle name="20% - Accent6 49 2 3 2" xfId="8580" xr:uid="{00000000-0005-0000-0000-00005C210000}"/>
    <cellStyle name="20% - Accent6 49 2 4" xfId="8581" xr:uid="{00000000-0005-0000-0000-00005D210000}"/>
    <cellStyle name="20% - Accent6 49 2 4 2" xfId="8582" xr:uid="{00000000-0005-0000-0000-00005E210000}"/>
    <cellStyle name="20% - Accent6 49 2 5" xfId="8583" xr:uid="{00000000-0005-0000-0000-00005F210000}"/>
    <cellStyle name="20% - Accent6 49 2 5 2" xfId="8584" xr:uid="{00000000-0005-0000-0000-000060210000}"/>
    <cellStyle name="20% - Accent6 49 2 6" xfId="8585" xr:uid="{00000000-0005-0000-0000-000061210000}"/>
    <cellStyle name="20% - Accent6 49 3" xfId="8586" xr:uid="{00000000-0005-0000-0000-000062210000}"/>
    <cellStyle name="20% - Accent6 49 3 2" xfId="8587" xr:uid="{00000000-0005-0000-0000-000063210000}"/>
    <cellStyle name="20% - Accent6 49 4" xfId="8588" xr:uid="{00000000-0005-0000-0000-000064210000}"/>
    <cellStyle name="20% - Accent6 49 4 2" xfId="8589" xr:uid="{00000000-0005-0000-0000-000065210000}"/>
    <cellStyle name="20% - Accent6 49 5" xfId="8590" xr:uid="{00000000-0005-0000-0000-000066210000}"/>
    <cellStyle name="20% - Accent6 49 5 2" xfId="8591" xr:uid="{00000000-0005-0000-0000-000067210000}"/>
    <cellStyle name="20% - Accent6 49 6" xfId="8592" xr:uid="{00000000-0005-0000-0000-000068210000}"/>
    <cellStyle name="20% - Accent6 49 6 2" xfId="8593" xr:uid="{00000000-0005-0000-0000-000069210000}"/>
    <cellStyle name="20% - Accent6 49 7" xfId="8594" xr:uid="{00000000-0005-0000-0000-00006A210000}"/>
    <cellStyle name="20% - Accent6 49 8" xfId="8595" xr:uid="{00000000-0005-0000-0000-00006B210000}"/>
    <cellStyle name="20% - Accent6 5" xfId="8596" xr:uid="{00000000-0005-0000-0000-00006C210000}"/>
    <cellStyle name="20% - Accent6 5 10" xfId="8597" xr:uid="{00000000-0005-0000-0000-00006D210000}"/>
    <cellStyle name="20% - Accent6 5 11" xfId="8598" xr:uid="{00000000-0005-0000-0000-00006E210000}"/>
    <cellStyle name="20% - Accent6 5 2" xfId="8599" xr:uid="{00000000-0005-0000-0000-00006F210000}"/>
    <cellStyle name="20% - Accent6 5 2 2" xfId="8600" xr:uid="{00000000-0005-0000-0000-000070210000}"/>
    <cellStyle name="20% - Accent6 5 2 2 2" xfId="8601" xr:uid="{00000000-0005-0000-0000-000071210000}"/>
    <cellStyle name="20% - Accent6 5 2 3" xfId="8602" xr:uid="{00000000-0005-0000-0000-000072210000}"/>
    <cellStyle name="20% - Accent6 5 2 3 2" xfId="8603" xr:uid="{00000000-0005-0000-0000-000073210000}"/>
    <cellStyle name="20% - Accent6 5 2 4" xfId="8604" xr:uid="{00000000-0005-0000-0000-000074210000}"/>
    <cellStyle name="20% - Accent6 5 2 4 2" xfId="8605" xr:uid="{00000000-0005-0000-0000-000075210000}"/>
    <cellStyle name="20% - Accent6 5 2 5" xfId="8606" xr:uid="{00000000-0005-0000-0000-000076210000}"/>
    <cellStyle name="20% - Accent6 5 2 5 2" xfId="8607" xr:uid="{00000000-0005-0000-0000-000077210000}"/>
    <cellStyle name="20% - Accent6 5 2 6" xfId="8608" xr:uid="{00000000-0005-0000-0000-000078210000}"/>
    <cellStyle name="20% - Accent6 5 2 7" xfId="8609" xr:uid="{00000000-0005-0000-0000-000079210000}"/>
    <cellStyle name="20% - Accent6 5 2 8" xfId="8610" xr:uid="{00000000-0005-0000-0000-00007A210000}"/>
    <cellStyle name="20% - Accent6 5 2 9" xfId="8611" xr:uid="{00000000-0005-0000-0000-00007B210000}"/>
    <cellStyle name="20% - Accent6 5 3" xfId="8612" xr:uid="{00000000-0005-0000-0000-00007C210000}"/>
    <cellStyle name="20% - Accent6 5 3 2" xfId="8613" xr:uid="{00000000-0005-0000-0000-00007D210000}"/>
    <cellStyle name="20% - Accent6 5 4" xfId="8614" xr:uid="{00000000-0005-0000-0000-00007E210000}"/>
    <cellStyle name="20% - Accent6 5 4 2" xfId="8615" xr:uid="{00000000-0005-0000-0000-00007F210000}"/>
    <cellStyle name="20% - Accent6 5 5" xfId="8616" xr:uid="{00000000-0005-0000-0000-000080210000}"/>
    <cellStyle name="20% - Accent6 5 5 2" xfId="8617" xr:uid="{00000000-0005-0000-0000-000081210000}"/>
    <cellStyle name="20% - Accent6 5 6" xfId="8618" xr:uid="{00000000-0005-0000-0000-000082210000}"/>
    <cellStyle name="20% - Accent6 5 6 2" xfId="8619" xr:uid="{00000000-0005-0000-0000-000083210000}"/>
    <cellStyle name="20% - Accent6 5 7" xfId="8620" xr:uid="{00000000-0005-0000-0000-000084210000}"/>
    <cellStyle name="20% - Accent6 5 8" xfId="8621" xr:uid="{00000000-0005-0000-0000-000085210000}"/>
    <cellStyle name="20% - Accent6 5 9" xfId="8622" xr:uid="{00000000-0005-0000-0000-000086210000}"/>
    <cellStyle name="20% - Accent6 50" xfId="8623" xr:uid="{00000000-0005-0000-0000-000087210000}"/>
    <cellStyle name="20% - Accent6 50 2" xfId="8624" xr:uid="{00000000-0005-0000-0000-000088210000}"/>
    <cellStyle name="20% - Accent6 50 2 2" xfId="8625" xr:uid="{00000000-0005-0000-0000-000089210000}"/>
    <cellStyle name="20% - Accent6 50 2 2 2" xfId="8626" xr:uid="{00000000-0005-0000-0000-00008A210000}"/>
    <cellStyle name="20% - Accent6 50 2 3" xfId="8627" xr:uid="{00000000-0005-0000-0000-00008B210000}"/>
    <cellStyle name="20% - Accent6 50 2 3 2" xfId="8628" xr:uid="{00000000-0005-0000-0000-00008C210000}"/>
    <cellStyle name="20% - Accent6 50 2 4" xfId="8629" xr:uid="{00000000-0005-0000-0000-00008D210000}"/>
    <cellStyle name="20% - Accent6 50 2 4 2" xfId="8630" xr:uid="{00000000-0005-0000-0000-00008E210000}"/>
    <cellStyle name="20% - Accent6 50 2 5" xfId="8631" xr:uid="{00000000-0005-0000-0000-00008F210000}"/>
    <cellStyle name="20% - Accent6 50 2 5 2" xfId="8632" xr:uid="{00000000-0005-0000-0000-000090210000}"/>
    <cellStyle name="20% - Accent6 50 2 6" xfId="8633" xr:uid="{00000000-0005-0000-0000-000091210000}"/>
    <cellStyle name="20% - Accent6 50 3" xfId="8634" xr:uid="{00000000-0005-0000-0000-000092210000}"/>
    <cellStyle name="20% - Accent6 50 3 2" xfId="8635" xr:uid="{00000000-0005-0000-0000-000093210000}"/>
    <cellStyle name="20% - Accent6 50 4" xfId="8636" xr:uid="{00000000-0005-0000-0000-000094210000}"/>
    <cellStyle name="20% - Accent6 50 4 2" xfId="8637" xr:uid="{00000000-0005-0000-0000-000095210000}"/>
    <cellStyle name="20% - Accent6 50 5" xfId="8638" xr:uid="{00000000-0005-0000-0000-000096210000}"/>
    <cellStyle name="20% - Accent6 50 5 2" xfId="8639" xr:uid="{00000000-0005-0000-0000-000097210000}"/>
    <cellStyle name="20% - Accent6 50 6" xfId="8640" xr:uid="{00000000-0005-0000-0000-000098210000}"/>
    <cellStyle name="20% - Accent6 50 6 2" xfId="8641" xr:uid="{00000000-0005-0000-0000-000099210000}"/>
    <cellStyle name="20% - Accent6 50 7" xfId="8642" xr:uid="{00000000-0005-0000-0000-00009A210000}"/>
    <cellStyle name="20% - Accent6 50 8" xfId="8643" xr:uid="{00000000-0005-0000-0000-00009B210000}"/>
    <cellStyle name="20% - Accent6 51" xfId="8644" xr:uid="{00000000-0005-0000-0000-00009C210000}"/>
    <cellStyle name="20% - Accent6 51 2" xfId="8645" xr:uid="{00000000-0005-0000-0000-00009D210000}"/>
    <cellStyle name="20% - Accent6 51 2 2" xfId="8646" xr:uid="{00000000-0005-0000-0000-00009E210000}"/>
    <cellStyle name="20% - Accent6 51 2 2 2" xfId="8647" xr:uid="{00000000-0005-0000-0000-00009F210000}"/>
    <cellStyle name="20% - Accent6 51 2 3" xfId="8648" xr:uid="{00000000-0005-0000-0000-0000A0210000}"/>
    <cellStyle name="20% - Accent6 51 2 3 2" xfId="8649" xr:uid="{00000000-0005-0000-0000-0000A1210000}"/>
    <cellStyle name="20% - Accent6 51 2 4" xfId="8650" xr:uid="{00000000-0005-0000-0000-0000A2210000}"/>
    <cellStyle name="20% - Accent6 51 2 4 2" xfId="8651" xr:uid="{00000000-0005-0000-0000-0000A3210000}"/>
    <cellStyle name="20% - Accent6 51 2 5" xfId="8652" xr:uid="{00000000-0005-0000-0000-0000A4210000}"/>
    <cellStyle name="20% - Accent6 51 2 5 2" xfId="8653" xr:uid="{00000000-0005-0000-0000-0000A5210000}"/>
    <cellStyle name="20% - Accent6 51 2 6" xfId="8654" xr:uid="{00000000-0005-0000-0000-0000A6210000}"/>
    <cellStyle name="20% - Accent6 51 3" xfId="8655" xr:uid="{00000000-0005-0000-0000-0000A7210000}"/>
    <cellStyle name="20% - Accent6 51 3 2" xfId="8656" xr:uid="{00000000-0005-0000-0000-0000A8210000}"/>
    <cellStyle name="20% - Accent6 51 4" xfId="8657" xr:uid="{00000000-0005-0000-0000-0000A9210000}"/>
    <cellStyle name="20% - Accent6 51 4 2" xfId="8658" xr:uid="{00000000-0005-0000-0000-0000AA210000}"/>
    <cellStyle name="20% - Accent6 51 5" xfId="8659" xr:uid="{00000000-0005-0000-0000-0000AB210000}"/>
    <cellStyle name="20% - Accent6 51 5 2" xfId="8660" xr:uid="{00000000-0005-0000-0000-0000AC210000}"/>
    <cellStyle name="20% - Accent6 51 6" xfId="8661" xr:uid="{00000000-0005-0000-0000-0000AD210000}"/>
    <cellStyle name="20% - Accent6 51 6 2" xfId="8662" xr:uid="{00000000-0005-0000-0000-0000AE210000}"/>
    <cellStyle name="20% - Accent6 51 7" xfId="8663" xr:uid="{00000000-0005-0000-0000-0000AF210000}"/>
    <cellStyle name="20% - Accent6 51 8" xfId="8664" xr:uid="{00000000-0005-0000-0000-0000B0210000}"/>
    <cellStyle name="20% - Accent6 52" xfId="8665" xr:uid="{00000000-0005-0000-0000-0000B1210000}"/>
    <cellStyle name="20% - Accent6 52 2" xfId="8666" xr:uid="{00000000-0005-0000-0000-0000B2210000}"/>
    <cellStyle name="20% - Accent6 52 2 2" xfId="8667" xr:uid="{00000000-0005-0000-0000-0000B3210000}"/>
    <cellStyle name="20% - Accent6 52 2 2 2" xfId="8668" xr:uid="{00000000-0005-0000-0000-0000B4210000}"/>
    <cellStyle name="20% - Accent6 52 2 3" xfId="8669" xr:uid="{00000000-0005-0000-0000-0000B5210000}"/>
    <cellStyle name="20% - Accent6 52 2 3 2" xfId="8670" xr:uid="{00000000-0005-0000-0000-0000B6210000}"/>
    <cellStyle name="20% - Accent6 52 2 4" xfId="8671" xr:uid="{00000000-0005-0000-0000-0000B7210000}"/>
    <cellStyle name="20% - Accent6 52 2 4 2" xfId="8672" xr:uid="{00000000-0005-0000-0000-0000B8210000}"/>
    <cellStyle name="20% - Accent6 52 2 5" xfId="8673" xr:uid="{00000000-0005-0000-0000-0000B9210000}"/>
    <cellStyle name="20% - Accent6 52 2 5 2" xfId="8674" xr:uid="{00000000-0005-0000-0000-0000BA210000}"/>
    <cellStyle name="20% - Accent6 52 2 6" xfId="8675" xr:uid="{00000000-0005-0000-0000-0000BB210000}"/>
    <cellStyle name="20% - Accent6 52 3" xfId="8676" xr:uid="{00000000-0005-0000-0000-0000BC210000}"/>
    <cellStyle name="20% - Accent6 52 3 2" xfId="8677" xr:uid="{00000000-0005-0000-0000-0000BD210000}"/>
    <cellStyle name="20% - Accent6 52 4" xfId="8678" xr:uid="{00000000-0005-0000-0000-0000BE210000}"/>
    <cellStyle name="20% - Accent6 52 4 2" xfId="8679" xr:uid="{00000000-0005-0000-0000-0000BF210000}"/>
    <cellStyle name="20% - Accent6 52 5" xfId="8680" xr:uid="{00000000-0005-0000-0000-0000C0210000}"/>
    <cellStyle name="20% - Accent6 52 5 2" xfId="8681" xr:uid="{00000000-0005-0000-0000-0000C1210000}"/>
    <cellStyle name="20% - Accent6 52 6" xfId="8682" xr:uid="{00000000-0005-0000-0000-0000C2210000}"/>
    <cellStyle name="20% - Accent6 52 6 2" xfId="8683" xr:uid="{00000000-0005-0000-0000-0000C3210000}"/>
    <cellStyle name="20% - Accent6 52 7" xfId="8684" xr:uid="{00000000-0005-0000-0000-0000C4210000}"/>
    <cellStyle name="20% - Accent6 52 8" xfId="8685" xr:uid="{00000000-0005-0000-0000-0000C5210000}"/>
    <cellStyle name="20% - Accent6 53" xfId="8686" xr:uid="{00000000-0005-0000-0000-0000C6210000}"/>
    <cellStyle name="20% - Accent6 53 2" xfId="8687" xr:uid="{00000000-0005-0000-0000-0000C7210000}"/>
    <cellStyle name="20% - Accent6 53 2 2" xfId="8688" xr:uid="{00000000-0005-0000-0000-0000C8210000}"/>
    <cellStyle name="20% - Accent6 53 2 2 2" xfId="8689" xr:uid="{00000000-0005-0000-0000-0000C9210000}"/>
    <cellStyle name="20% - Accent6 53 2 3" xfId="8690" xr:uid="{00000000-0005-0000-0000-0000CA210000}"/>
    <cellStyle name="20% - Accent6 53 2 3 2" xfId="8691" xr:uid="{00000000-0005-0000-0000-0000CB210000}"/>
    <cellStyle name="20% - Accent6 53 2 4" xfId="8692" xr:uid="{00000000-0005-0000-0000-0000CC210000}"/>
    <cellStyle name="20% - Accent6 53 2 4 2" xfId="8693" xr:uid="{00000000-0005-0000-0000-0000CD210000}"/>
    <cellStyle name="20% - Accent6 53 2 5" xfId="8694" xr:uid="{00000000-0005-0000-0000-0000CE210000}"/>
    <cellStyle name="20% - Accent6 53 2 5 2" xfId="8695" xr:uid="{00000000-0005-0000-0000-0000CF210000}"/>
    <cellStyle name="20% - Accent6 53 2 6" xfId="8696" xr:uid="{00000000-0005-0000-0000-0000D0210000}"/>
    <cellStyle name="20% - Accent6 53 3" xfId="8697" xr:uid="{00000000-0005-0000-0000-0000D1210000}"/>
    <cellStyle name="20% - Accent6 53 3 2" xfId="8698" xr:uid="{00000000-0005-0000-0000-0000D2210000}"/>
    <cellStyle name="20% - Accent6 53 4" xfId="8699" xr:uid="{00000000-0005-0000-0000-0000D3210000}"/>
    <cellStyle name="20% - Accent6 53 4 2" xfId="8700" xr:uid="{00000000-0005-0000-0000-0000D4210000}"/>
    <cellStyle name="20% - Accent6 53 5" xfId="8701" xr:uid="{00000000-0005-0000-0000-0000D5210000}"/>
    <cellStyle name="20% - Accent6 53 5 2" xfId="8702" xr:uid="{00000000-0005-0000-0000-0000D6210000}"/>
    <cellStyle name="20% - Accent6 53 6" xfId="8703" xr:uid="{00000000-0005-0000-0000-0000D7210000}"/>
    <cellStyle name="20% - Accent6 53 6 2" xfId="8704" xr:uid="{00000000-0005-0000-0000-0000D8210000}"/>
    <cellStyle name="20% - Accent6 53 7" xfId="8705" xr:uid="{00000000-0005-0000-0000-0000D9210000}"/>
    <cellStyle name="20% - Accent6 53 8" xfId="8706" xr:uid="{00000000-0005-0000-0000-0000DA210000}"/>
    <cellStyle name="20% - Accent6 54" xfId="8707" xr:uid="{00000000-0005-0000-0000-0000DB210000}"/>
    <cellStyle name="20% - Accent6 54 2" xfId="8708" xr:uid="{00000000-0005-0000-0000-0000DC210000}"/>
    <cellStyle name="20% - Accent6 54 2 2" xfId="8709" xr:uid="{00000000-0005-0000-0000-0000DD210000}"/>
    <cellStyle name="20% - Accent6 54 2 2 2" xfId="8710" xr:uid="{00000000-0005-0000-0000-0000DE210000}"/>
    <cellStyle name="20% - Accent6 54 2 3" xfId="8711" xr:uid="{00000000-0005-0000-0000-0000DF210000}"/>
    <cellStyle name="20% - Accent6 54 2 3 2" xfId="8712" xr:uid="{00000000-0005-0000-0000-0000E0210000}"/>
    <cellStyle name="20% - Accent6 54 2 4" xfId="8713" xr:uid="{00000000-0005-0000-0000-0000E1210000}"/>
    <cellStyle name="20% - Accent6 54 2 4 2" xfId="8714" xr:uid="{00000000-0005-0000-0000-0000E2210000}"/>
    <cellStyle name="20% - Accent6 54 2 5" xfId="8715" xr:uid="{00000000-0005-0000-0000-0000E3210000}"/>
    <cellStyle name="20% - Accent6 54 2 5 2" xfId="8716" xr:uid="{00000000-0005-0000-0000-0000E4210000}"/>
    <cellStyle name="20% - Accent6 54 2 6" xfId="8717" xr:uid="{00000000-0005-0000-0000-0000E5210000}"/>
    <cellStyle name="20% - Accent6 54 3" xfId="8718" xr:uid="{00000000-0005-0000-0000-0000E6210000}"/>
    <cellStyle name="20% - Accent6 54 3 2" xfId="8719" xr:uid="{00000000-0005-0000-0000-0000E7210000}"/>
    <cellStyle name="20% - Accent6 54 4" xfId="8720" xr:uid="{00000000-0005-0000-0000-0000E8210000}"/>
    <cellStyle name="20% - Accent6 54 4 2" xfId="8721" xr:uid="{00000000-0005-0000-0000-0000E9210000}"/>
    <cellStyle name="20% - Accent6 54 5" xfId="8722" xr:uid="{00000000-0005-0000-0000-0000EA210000}"/>
    <cellStyle name="20% - Accent6 54 5 2" xfId="8723" xr:uid="{00000000-0005-0000-0000-0000EB210000}"/>
    <cellStyle name="20% - Accent6 54 6" xfId="8724" xr:uid="{00000000-0005-0000-0000-0000EC210000}"/>
    <cellStyle name="20% - Accent6 54 6 2" xfId="8725" xr:uid="{00000000-0005-0000-0000-0000ED210000}"/>
    <cellStyle name="20% - Accent6 54 7" xfId="8726" xr:uid="{00000000-0005-0000-0000-0000EE210000}"/>
    <cellStyle name="20% - Accent6 54 8" xfId="8727" xr:uid="{00000000-0005-0000-0000-0000EF210000}"/>
    <cellStyle name="20% - Accent6 55" xfId="8728" xr:uid="{00000000-0005-0000-0000-0000F0210000}"/>
    <cellStyle name="20% - Accent6 55 2" xfId="8729" xr:uid="{00000000-0005-0000-0000-0000F1210000}"/>
    <cellStyle name="20% - Accent6 55 2 2" xfId="8730" xr:uid="{00000000-0005-0000-0000-0000F2210000}"/>
    <cellStyle name="20% - Accent6 55 2 2 2" xfId="8731" xr:uid="{00000000-0005-0000-0000-0000F3210000}"/>
    <cellStyle name="20% - Accent6 55 2 3" xfId="8732" xr:uid="{00000000-0005-0000-0000-0000F4210000}"/>
    <cellStyle name="20% - Accent6 55 2 3 2" xfId="8733" xr:uid="{00000000-0005-0000-0000-0000F5210000}"/>
    <cellStyle name="20% - Accent6 55 2 4" xfId="8734" xr:uid="{00000000-0005-0000-0000-0000F6210000}"/>
    <cellStyle name="20% - Accent6 55 2 4 2" xfId="8735" xr:uid="{00000000-0005-0000-0000-0000F7210000}"/>
    <cellStyle name="20% - Accent6 55 2 5" xfId="8736" xr:uid="{00000000-0005-0000-0000-0000F8210000}"/>
    <cellStyle name="20% - Accent6 55 2 5 2" xfId="8737" xr:uid="{00000000-0005-0000-0000-0000F9210000}"/>
    <cellStyle name="20% - Accent6 55 2 6" xfId="8738" xr:uid="{00000000-0005-0000-0000-0000FA210000}"/>
    <cellStyle name="20% - Accent6 55 3" xfId="8739" xr:uid="{00000000-0005-0000-0000-0000FB210000}"/>
    <cellStyle name="20% - Accent6 55 3 2" xfId="8740" xr:uid="{00000000-0005-0000-0000-0000FC210000}"/>
    <cellStyle name="20% - Accent6 55 4" xfId="8741" xr:uid="{00000000-0005-0000-0000-0000FD210000}"/>
    <cellStyle name="20% - Accent6 55 4 2" xfId="8742" xr:uid="{00000000-0005-0000-0000-0000FE210000}"/>
    <cellStyle name="20% - Accent6 55 5" xfId="8743" xr:uid="{00000000-0005-0000-0000-0000FF210000}"/>
    <cellStyle name="20% - Accent6 55 5 2" xfId="8744" xr:uid="{00000000-0005-0000-0000-000000220000}"/>
    <cellStyle name="20% - Accent6 55 6" xfId="8745" xr:uid="{00000000-0005-0000-0000-000001220000}"/>
    <cellStyle name="20% - Accent6 55 6 2" xfId="8746" xr:uid="{00000000-0005-0000-0000-000002220000}"/>
    <cellStyle name="20% - Accent6 55 7" xfId="8747" xr:uid="{00000000-0005-0000-0000-000003220000}"/>
    <cellStyle name="20% - Accent6 55 8" xfId="8748" xr:uid="{00000000-0005-0000-0000-000004220000}"/>
    <cellStyle name="20% - Accent6 56" xfId="8749" xr:uid="{00000000-0005-0000-0000-000005220000}"/>
    <cellStyle name="20% - Accent6 56 2" xfId="8750" xr:uid="{00000000-0005-0000-0000-000006220000}"/>
    <cellStyle name="20% - Accent6 56 2 2" xfId="8751" xr:uid="{00000000-0005-0000-0000-000007220000}"/>
    <cellStyle name="20% - Accent6 56 2 2 2" xfId="8752" xr:uid="{00000000-0005-0000-0000-000008220000}"/>
    <cellStyle name="20% - Accent6 56 2 3" xfId="8753" xr:uid="{00000000-0005-0000-0000-000009220000}"/>
    <cellStyle name="20% - Accent6 56 2 3 2" xfId="8754" xr:uid="{00000000-0005-0000-0000-00000A220000}"/>
    <cellStyle name="20% - Accent6 56 2 4" xfId="8755" xr:uid="{00000000-0005-0000-0000-00000B220000}"/>
    <cellStyle name="20% - Accent6 56 2 4 2" xfId="8756" xr:uid="{00000000-0005-0000-0000-00000C220000}"/>
    <cellStyle name="20% - Accent6 56 2 5" xfId="8757" xr:uid="{00000000-0005-0000-0000-00000D220000}"/>
    <cellStyle name="20% - Accent6 56 2 5 2" xfId="8758" xr:uid="{00000000-0005-0000-0000-00000E220000}"/>
    <cellStyle name="20% - Accent6 56 2 6" xfId="8759" xr:uid="{00000000-0005-0000-0000-00000F220000}"/>
    <cellStyle name="20% - Accent6 56 3" xfId="8760" xr:uid="{00000000-0005-0000-0000-000010220000}"/>
    <cellStyle name="20% - Accent6 56 3 2" xfId="8761" xr:uid="{00000000-0005-0000-0000-000011220000}"/>
    <cellStyle name="20% - Accent6 56 4" xfId="8762" xr:uid="{00000000-0005-0000-0000-000012220000}"/>
    <cellStyle name="20% - Accent6 56 4 2" xfId="8763" xr:uid="{00000000-0005-0000-0000-000013220000}"/>
    <cellStyle name="20% - Accent6 56 5" xfId="8764" xr:uid="{00000000-0005-0000-0000-000014220000}"/>
    <cellStyle name="20% - Accent6 56 5 2" xfId="8765" xr:uid="{00000000-0005-0000-0000-000015220000}"/>
    <cellStyle name="20% - Accent6 56 6" xfId="8766" xr:uid="{00000000-0005-0000-0000-000016220000}"/>
    <cellStyle name="20% - Accent6 56 6 2" xfId="8767" xr:uid="{00000000-0005-0000-0000-000017220000}"/>
    <cellStyle name="20% - Accent6 56 7" xfId="8768" xr:uid="{00000000-0005-0000-0000-000018220000}"/>
    <cellStyle name="20% - Accent6 56 8" xfId="8769" xr:uid="{00000000-0005-0000-0000-000019220000}"/>
    <cellStyle name="20% - Accent6 57" xfId="8770" xr:uid="{00000000-0005-0000-0000-00001A220000}"/>
    <cellStyle name="20% - Accent6 57 2" xfId="8771" xr:uid="{00000000-0005-0000-0000-00001B220000}"/>
    <cellStyle name="20% - Accent6 57 2 2" xfId="8772" xr:uid="{00000000-0005-0000-0000-00001C220000}"/>
    <cellStyle name="20% - Accent6 57 2 2 2" xfId="8773" xr:uid="{00000000-0005-0000-0000-00001D220000}"/>
    <cellStyle name="20% - Accent6 57 2 3" xfId="8774" xr:uid="{00000000-0005-0000-0000-00001E220000}"/>
    <cellStyle name="20% - Accent6 57 2 3 2" xfId="8775" xr:uid="{00000000-0005-0000-0000-00001F220000}"/>
    <cellStyle name="20% - Accent6 57 2 4" xfId="8776" xr:uid="{00000000-0005-0000-0000-000020220000}"/>
    <cellStyle name="20% - Accent6 57 2 4 2" xfId="8777" xr:uid="{00000000-0005-0000-0000-000021220000}"/>
    <cellStyle name="20% - Accent6 57 2 5" xfId="8778" xr:uid="{00000000-0005-0000-0000-000022220000}"/>
    <cellStyle name="20% - Accent6 57 2 5 2" xfId="8779" xr:uid="{00000000-0005-0000-0000-000023220000}"/>
    <cellStyle name="20% - Accent6 57 2 6" xfId="8780" xr:uid="{00000000-0005-0000-0000-000024220000}"/>
    <cellStyle name="20% - Accent6 57 3" xfId="8781" xr:uid="{00000000-0005-0000-0000-000025220000}"/>
    <cellStyle name="20% - Accent6 57 3 2" xfId="8782" xr:uid="{00000000-0005-0000-0000-000026220000}"/>
    <cellStyle name="20% - Accent6 57 4" xfId="8783" xr:uid="{00000000-0005-0000-0000-000027220000}"/>
    <cellStyle name="20% - Accent6 57 4 2" xfId="8784" xr:uid="{00000000-0005-0000-0000-000028220000}"/>
    <cellStyle name="20% - Accent6 57 5" xfId="8785" xr:uid="{00000000-0005-0000-0000-000029220000}"/>
    <cellStyle name="20% - Accent6 57 5 2" xfId="8786" xr:uid="{00000000-0005-0000-0000-00002A220000}"/>
    <cellStyle name="20% - Accent6 57 6" xfId="8787" xr:uid="{00000000-0005-0000-0000-00002B220000}"/>
    <cellStyle name="20% - Accent6 57 6 2" xfId="8788" xr:uid="{00000000-0005-0000-0000-00002C220000}"/>
    <cellStyle name="20% - Accent6 57 7" xfId="8789" xr:uid="{00000000-0005-0000-0000-00002D220000}"/>
    <cellStyle name="20% - Accent6 57 8" xfId="8790" xr:uid="{00000000-0005-0000-0000-00002E220000}"/>
    <cellStyle name="20% - Accent6 58" xfId="8791" xr:uid="{00000000-0005-0000-0000-00002F220000}"/>
    <cellStyle name="20% - Accent6 58 2" xfId="8792" xr:uid="{00000000-0005-0000-0000-000030220000}"/>
    <cellStyle name="20% - Accent6 58 2 2" xfId="8793" xr:uid="{00000000-0005-0000-0000-000031220000}"/>
    <cellStyle name="20% - Accent6 58 2 2 2" xfId="8794" xr:uid="{00000000-0005-0000-0000-000032220000}"/>
    <cellStyle name="20% - Accent6 58 2 3" xfId="8795" xr:uid="{00000000-0005-0000-0000-000033220000}"/>
    <cellStyle name="20% - Accent6 58 2 3 2" xfId="8796" xr:uid="{00000000-0005-0000-0000-000034220000}"/>
    <cellStyle name="20% - Accent6 58 2 4" xfId="8797" xr:uid="{00000000-0005-0000-0000-000035220000}"/>
    <cellStyle name="20% - Accent6 58 2 4 2" xfId="8798" xr:uid="{00000000-0005-0000-0000-000036220000}"/>
    <cellStyle name="20% - Accent6 58 2 5" xfId="8799" xr:uid="{00000000-0005-0000-0000-000037220000}"/>
    <cellStyle name="20% - Accent6 58 2 5 2" xfId="8800" xr:uid="{00000000-0005-0000-0000-000038220000}"/>
    <cellStyle name="20% - Accent6 58 2 6" xfId="8801" xr:uid="{00000000-0005-0000-0000-000039220000}"/>
    <cellStyle name="20% - Accent6 58 3" xfId="8802" xr:uid="{00000000-0005-0000-0000-00003A220000}"/>
    <cellStyle name="20% - Accent6 58 3 2" xfId="8803" xr:uid="{00000000-0005-0000-0000-00003B220000}"/>
    <cellStyle name="20% - Accent6 58 4" xfId="8804" xr:uid="{00000000-0005-0000-0000-00003C220000}"/>
    <cellStyle name="20% - Accent6 58 4 2" xfId="8805" xr:uid="{00000000-0005-0000-0000-00003D220000}"/>
    <cellStyle name="20% - Accent6 58 5" xfId="8806" xr:uid="{00000000-0005-0000-0000-00003E220000}"/>
    <cellStyle name="20% - Accent6 58 5 2" xfId="8807" xr:uid="{00000000-0005-0000-0000-00003F220000}"/>
    <cellStyle name="20% - Accent6 58 6" xfId="8808" xr:uid="{00000000-0005-0000-0000-000040220000}"/>
    <cellStyle name="20% - Accent6 58 6 2" xfId="8809" xr:uid="{00000000-0005-0000-0000-000041220000}"/>
    <cellStyle name="20% - Accent6 58 7" xfId="8810" xr:uid="{00000000-0005-0000-0000-000042220000}"/>
    <cellStyle name="20% - Accent6 58 8" xfId="8811" xr:uid="{00000000-0005-0000-0000-000043220000}"/>
    <cellStyle name="20% - Accent6 59" xfId="8812" xr:uid="{00000000-0005-0000-0000-000044220000}"/>
    <cellStyle name="20% - Accent6 59 2" xfId="8813" xr:uid="{00000000-0005-0000-0000-000045220000}"/>
    <cellStyle name="20% - Accent6 59 2 2" xfId="8814" xr:uid="{00000000-0005-0000-0000-000046220000}"/>
    <cellStyle name="20% - Accent6 59 2 2 2" xfId="8815" xr:uid="{00000000-0005-0000-0000-000047220000}"/>
    <cellStyle name="20% - Accent6 59 2 3" xfId="8816" xr:uid="{00000000-0005-0000-0000-000048220000}"/>
    <cellStyle name="20% - Accent6 59 2 3 2" xfId="8817" xr:uid="{00000000-0005-0000-0000-000049220000}"/>
    <cellStyle name="20% - Accent6 59 2 4" xfId="8818" xr:uid="{00000000-0005-0000-0000-00004A220000}"/>
    <cellStyle name="20% - Accent6 59 2 4 2" xfId="8819" xr:uid="{00000000-0005-0000-0000-00004B220000}"/>
    <cellStyle name="20% - Accent6 59 2 5" xfId="8820" xr:uid="{00000000-0005-0000-0000-00004C220000}"/>
    <cellStyle name="20% - Accent6 59 2 5 2" xfId="8821" xr:uid="{00000000-0005-0000-0000-00004D220000}"/>
    <cellStyle name="20% - Accent6 59 2 6" xfId="8822" xr:uid="{00000000-0005-0000-0000-00004E220000}"/>
    <cellStyle name="20% - Accent6 59 3" xfId="8823" xr:uid="{00000000-0005-0000-0000-00004F220000}"/>
    <cellStyle name="20% - Accent6 59 3 2" xfId="8824" xr:uid="{00000000-0005-0000-0000-000050220000}"/>
    <cellStyle name="20% - Accent6 59 4" xfId="8825" xr:uid="{00000000-0005-0000-0000-000051220000}"/>
    <cellStyle name="20% - Accent6 59 4 2" xfId="8826" xr:uid="{00000000-0005-0000-0000-000052220000}"/>
    <cellStyle name="20% - Accent6 59 5" xfId="8827" xr:uid="{00000000-0005-0000-0000-000053220000}"/>
    <cellStyle name="20% - Accent6 59 5 2" xfId="8828" xr:uid="{00000000-0005-0000-0000-000054220000}"/>
    <cellStyle name="20% - Accent6 59 6" xfId="8829" xr:uid="{00000000-0005-0000-0000-000055220000}"/>
    <cellStyle name="20% - Accent6 59 6 2" xfId="8830" xr:uid="{00000000-0005-0000-0000-000056220000}"/>
    <cellStyle name="20% - Accent6 59 7" xfId="8831" xr:uid="{00000000-0005-0000-0000-000057220000}"/>
    <cellStyle name="20% - Accent6 59 8" xfId="8832" xr:uid="{00000000-0005-0000-0000-000058220000}"/>
    <cellStyle name="20% - Accent6 6" xfId="8833" xr:uid="{00000000-0005-0000-0000-000059220000}"/>
    <cellStyle name="20% - Accent6 6 10" xfId="8834" xr:uid="{00000000-0005-0000-0000-00005A220000}"/>
    <cellStyle name="20% - Accent6 6 11" xfId="8835" xr:uid="{00000000-0005-0000-0000-00005B220000}"/>
    <cellStyle name="20% - Accent6 6 2" xfId="8836" xr:uid="{00000000-0005-0000-0000-00005C220000}"/>
    <cellStyle name="20% - Accent6 6 2 2" xfId="8837" xr:uid="{00000000-0005-0000-0000-00005D220000}"/>
    <cellStyle name="20% - Accent6 6 2 2 2" xfId="8838" xr:uid="{00000000-0005-0000-0000-00005E220000}"/>
    <cellStyle name="20% - Accent6 6 2 3" xfId="8839" xr:uid="{00000000-0005-0000-0000-00005F220000}"/>
    <cellStyle name="20% - Accent6 6 2 3 2" xfId="8840" xr:uid="{00000000-0005-0000-0000-000060220000}"/>
    <cellStyle name="20% - Accent6 6 2 4" xfId="8841" xr:uid="{00000000-0005-0000-0000-000061220000}"/>
    <cellStyle name="20% - Accent6 6 2 4 2" xfId="8842" xr:uid="{00000000-0005-0000-0000-000062220000}"/>
    <cellStyle name="20% - Accent6 6 2 5" xfId="8843" xr:uid="{00000000-0005-0000-0000-000063220000}"/>
    <cellStyle name="20% - Accent6 6 2 5 2" xfId="8844" xr:uid="{00000000-0005-0000-0000-000064220000}"/>
    <cellStyle name="20% - Accent6 6 2 6" xfId="8845" xr:uid="{00000000-0005-0000-0000-000065220000}"/>
    <cellStyle name="20% - Accent6 6 2 7" xfId="8846" xr:uid="{00000000-0005-0000-0000-000066220000}"/>
    <cellStyle name="20% - Accent6 6 2 8" xfId="8847" xr:uid="{00000000-0005-0000-0000-000067220000}"/>
    <cellStyle name="20% - Accent6 6 2 9" xfId="8848" xr:uid="{00000000-0005-0000-0000-000068220000}"/>
    <cellStyle name="20% - Accent6 6 3" xfId="8849" xr:uid="{00000000-0005-0000-0000-000069220000}"/>
    <cellStyle name="20% - Accent6 6 3 2" xfId="8850" xr:uid="{00000000-0005-0000-0000-00006A220000}"/>
    <cellStyle name="20% - Accent6 6 4" xfId="8851" xr:uid="{00000000-0005-0000-0000-00006B220000}"/>
    <cellStyle name="20% - Accent6 6 4 2" xfId="8852" xr:uid="{00000000-0005-0000-0000-00006C220000}"/>
    <cellStyle name="20% - Accent6 6 5" xfId="8853" xr:uid="{00000000-0005-0000-0000-00006D220000}"/>
    <cellStyle name="20% - Accent6 6 5 2" xfId="8854" xr:uid="{00000000-0005-0000-0000-00006E220000}"/>
    <cellStyle name="20% - Accent6 6 6" xfId="8855" xr:uid="{00000000-0005-0000-0000-00006F220000}"/>
    <cellStyle name="20% - Accent6 6 6 2" xfId="8856" xr:uid="{00000000-0005-0000-0000-000070220000}"/>
    <cellStyle name="20% - Accent6 6 7" xfId="8857" xr:uid="{00000000-0005-0000-0000-000071220000}"/>
    <cellStyle name="20% - Accent6 6 8" xfId="8858" xr:uid="{00000000-0005-0000-0000-000072220000}"/>
    <cellStyle name="20% - Accent6 6 9" xfId="8859" xr:uid="{00000000-0005-0000-0000-000073220000}"/>
    <cellStyle name="20% - Accent6 60" xfId="8860" xr:uid="{00000000-0005-0000-0000-000074220000}"/>
    <cellStyle name="20% - Accent6 60 2" xfId="8861" xr:uid="{00000000-0005-0000-0000-000075220000}"/>
    <cellStyle name="20% - Accent6 60 2 2" xfId="8862" xr:uid="{00000000-0005-0000-0000-000076220000}"/>
    <cellStyle name="20% - Accent6 60 2 2 2" xfId="8863" xr:uid="{00000000-0005-0000-0000-000077220000}"/>
    <cellStyle name="20% - Accent6 60 2 3" xfId="8864" xr:uid="{00000000-0005-0000-0000-000078220000}"/>
    <cellStyle name="20% - Accent6 60 2 3 2" xfId="8865" xr:uid="{00000000-0005-0000-0000-000079220000}"/>
    <cellStyle name="20% - Accent6 60 2 4" xfId="8866" xr:uid="{00000000-0005-0000-0000-00007A220000}"/>
    <cellStyle name="20% - Accent6 60 2 4 2" xfId="8867" xr:uid="{00000000-0005-0000-0000-00007B220000}"/>
    <cellStyle name="20% - Accent6 60 2 5" xfId="8868" xr:uid="{00000000-0005-0000-0000-00007C220000}"/>
    <cellStyle name="20% - Accent6 60 2 5 2" xfId="8869" xr:uid="{00000000-0005-0000-0000-00007D220000}"/>
    <cellStyle name="20% - Accent6 60 2 6" xfId="8870" xr:uid="{00000000-0005-0000-0000-00007E220000}"/>
    <cellStyle name="20% - Accent6 60 3" xfId="8871" xr:uid="{00000000-0005-0000-0000-00007F220000}"/>
    <cellStyle name="20% - Accent6 60 3 2" xfId="8872" xr:uid="{00000000-0005-0000-0000-000080220000}"/>
    <cellStyle name="20% - Accent6 60 4" xfId="8873" xr:uid="{00000000-0005-0000-0000-000081220000}"/>
    <cellStyle name="20% - Accent6 60 4 2" xfId="8874" xr:uid="{00000000-0005-0000-0000-000082220000}"/>
    <cellStyle name="20% - Accent6 60 5" xfId="8875" xr:uid="{00000000-0005-0000-0000-000083220000}"/>
    <cellStyle name="20% - Accent6 60 5 2" xfId="8876" xr:uid="{00000000-0005-0000-0000-000084220000}"/>
    <cellStyle name="20% - Accent6 60 6" xfId="8877" xr:uid="{00000000-0005-0000-0000-000085220000}"/>
    <cellStyle name="20% - Accent6 60 6 2" xfId="8878" xr:uid="{00000000-0005-0000-0000-000086220000}"/>
    <cellStyle name="20% - Accent6 60 7" xfId="8879" xr:uid="{00000000-0005-0000-0000-000087220000}"/>
    <cellStyle name="20% - Accent6 60 8" xfId="8880" xr:uid="{00000000-0005-0000-0000-000088220000}"/>
    <cellStyle name="20% - Accent6 61" xfId="8881" xr:uid="{00000000-0005-0000-0000-000089220000}"/>
    <cellStyle name="20% - Accent6 61 2" xfId="8882" xr:uid="{00000000-0005-0000-0000-00008A220000}"/>
    <cellStyle name="20% - Accent6 61 2 2" xfId="8883" xr:uid="{00000000-0005-0000-0000-00008B220000}"/>
    <cellStyle name="20% - Accent6 61 2 2 2" xfId="8884" xr:uid="{00000000-0005-0000-0000-00008C220000}"/>
    <cellStyle name="20% - Accent6 61 2 3" xfId="8885" xr:uid="{00000000-0005-0000-0000-00008D220000}"/>
    <cellStyle name="20% - Accent6 61 2 3 2" xfId="8886" xr:uid="{00000000-0005-0000-0000-00008E220000}"/>
    <cellStyle name="20% - Accent6 61 2 4" xfId="8887" xr:uid="{00000000-0005-0000-0000-00008F220000}"/>
    <cellStyle name="20% - Accent6 61 2 4 2" xfId="8888" xr:uid="{00000000-0005-0000-0000-000090220000}"/>
    <cellStyle name="20% - Accent6 61 2 5" xfId="8889" xr:uid="{00000000-0005-0000-0000-000091220000}"/>
    <cellStyle name="20% - Accent6 61 2 5 2" xfId="8890" xr:uid="{00000000-0005-0000-0000-000092220000}"/>
    <cellStyle name="20% - Accent6 61 2 6" xfId="8891" xr:uid="{00000000-0005-0000-0000-000093220000}"/>
    <cellStyle name="20% - Accent6 61 3" xfId="8892" xr:uid="{00000000-0005-0000-0000-000094220000}"/>
    <cellStyle name="20% - Accent6 61 3 2" xfId="8893" xr:uid="{00000000-0005-0000-0000-000095220000}"/>
    <cellStyle name="20% - Accent6 61 4" xfId="8894" xr:uid="{00000000-0005-0000-0000-000096220000}"/>
    <cellStyle name="20% - Accent6 61 4 2" xfId="8895" xr:uid="{00000000-0005-0000-0000-000097220000}"/>
    <cellStyle name="20% - Accent6 61 5" xfId="8896" xr:uid="{00000000-0005-0000-0000-000098220000}"/>
    <cellStyle name="20% - Accent6 61 5 2" xfId="8897" xr:uid="{00000000-0005-0000-0000-000099220000}"/>
    <cellStyle name="20% - Accent6 61 6" xfId="8898" xr:uid="{00000000-0005-0000-0000-00009A220000}"/>
    <cellStyle name="20% - Accent6 61 6 2" xfId="8899" xr:uid="{00000000-0005-0000-0000-00009B220000}"/>
    <cellStyle name="20% - Accent6 61 7" xfId="8900" xr:uid="{00000000-0005-0000-0000-00009C220000}"/>
    <cellStyle name="20% - Accent6 61 8" xfId="8901" xr:uid="{00000000-0005-0000-0000-00009D220000}"/>
    <cellStyle name="20% - Accent6 62" xfId="8902" xr:uid="{00000000-0005-0000-0000-00009E220000}"/>
    <cellStyle name="20% - Accent6 62 2" xfId="8903" xr:uid="{00000000-0005-0000-0000-00009F220000}"/>
    <cellStyle name="20% - Accent6 62 2 2" xfId="8904" xr:uid="{00000000-0005-0000-0000-0000A0220000}"/>
    <cellStyle name="20% - Accent6 62 2 2 2" xfId="8905" xr:uid="{00000000-0005-0000-0000-0000A1220000}"/>
    <cellStyle name="20% - Accent6 62 2 3" xfId="8906" xr:uid="{00000000-0005-0000-0000-0000A2220000}"/>
    <cellStyle name="20% - Accent6 62 2 3 2" xfId="8907" xr:uid="{00000000-0005-0000-0000-0000A3220000}"/>
    <cellStyle name="20% - Accent6 62 2 4" xfId="8908" xr:uid="{00000000-0005-0000-0000-0000A4220000}"/>
    <cellStyle name="20% - Accent6 62 2 4 2" xfId="8909" xr:uid="{00000000-0005-0000-0000-0000A5220000}"/>
    <cellStyle name="20% - Accent6 62 2 5" xfId="8910" xr:uid="{00000000-0005-0000-0000-0000A6220000}"/>
    <cellStyle name="20% - Accent6 62 2 5 2" xfId="8911" xr:uid="{00000000-0005-0000-0000-0000A7220000}"/>
    <cellStyle name="20% - Accent6 62 2 6" xfId="8912" xr:uid="{00000000-0005-0000-0000-0000A8220000}"/>
    <cellStyle name="20% - Accent6 62 3" xfId="8913" xr:uid="{00000000-0005-0000-0000-0000A9220000}"/>
    <cellStyle name="20% - Accent6 62 3 2" xfId="8914" xr:uid="{00000000-0005-0000-0000-0000AA220000}"/>
    <cellStyle name="20% - Accent6 62 4" xfId="8915" xr:uid="{00000000-0005-0000-0000-0000AB220000}"/>
    <cellStyle name="20% - Accent6 62 4 2" xfId="8916" xr:uid="{00000000-0005-0000-0000-0000AC220000}"/>
    <cellStyle name="20% - Accent6 62 5" xfId="8917" xr:uid="{00000000-0005-0000-0000-0000AD220000}"/>
    <cellStyle name="20% - Accent6 62 5 2" xfId="8918" xr:uid="{00000000-0005-0000-0000-0000AE220000}"/>
    <cellStyle name="20% - Accent6 62 6" xfId="8919" xr:uid="{00000000-0005-0000-0000-0000AF220000}"/>
    <cellStyle name="20% - Accent6 62 6 2" xfId="8920" xr:uid="{00000000-0005-0000-0000-0000B0220000}"/>
    <cellStyle name="20% - Accent6 62 7" xfId="8921" xr:uid="{00000000-0005-0000-0000-0000B1220000}"/>
    <cellStyle name="20% - Accent6 62 8" xfId="8922" xr:uid="{00000000-0005-0000-0000-0000B2220000}"/>
    <cellStyle name="20% - Accent6 63" xfId="8923" xr:uid="{00000000-0005-0000-0000-0000B3220000}"/>
    <cellStyle name="20% - Accent6 63 2" xfId="8924" xr:uid="{00000000-0005-0000-0000-0000B4220000}"/>
    <cellStyle name="20% - Accent6 63 2 2" xfId="8925" xr:uid="{00000000-0005-0000-0000-0000B5220000}"/>
    <cellStyle name="20% - Accent6 63 2 2 2" xfId="8926" xr:uid="{00000000-0005-0000-0000-0000B6220000}"/>
    <cellStyle name="20% - Accent6 63 2 3" xfId="8927" xr:uid="{00000000-0005-0000-0000-0000B7220000}"/>
    <cellStyle name="20% - Accent6 63 2 3 2" xfId="8928" xr:uid="{00000000-0005-0000-0000-0000B8220000}"/>
    <cellStyle name="20% - Accent6 63 2 4" xfId="8929" xr:uid="{00000000-0005-0000-0000-0000B9220000}"/>
    <cellStyle name="20% - Accent6 63 2 4 2" xfId="8930" xr:uid="{00000000-0005-0000-0000-0000BA220000}"/>
    <cellStyle name="20% - Accent6 63 2 5" xfId="8931" xr:uid="{00000000-0005-0000-0000-0000BB220000}"/>
    <cellStyle name="20% - Accent6 63 2 5 2" xfId="8932" xr:uid="{00000000-0005-0000-0000-0000BC220000}"/>
    <cellStyle name="20% - Accent6 63 2 6" xfId="8933" xr:uid="{00000000-0005-0000-0000-0000BD220000}"/>
    <cellStyle name="20% - Accent6 63 3" xfId="8934" xr:uid="{00000000-0005-0000-0000-0000BE220000}"/>
    <cellStyle name="20% - Accent6 63 3 2" xfId="8935" xr:uid="{00000000-0005-0000-0000-0000BF220000}"/>
    <cellStyle name="20% - Accent6 63 4" xfId="8936" xr:uid="{00000000-0005-0000-0000-0000C0220000}"/>
    <cellStyle name="20% - Accent6 63 4 2" xfId="8937" xr:uid="{00000000-0005-0000-0000-0000C1220000}"/>
    <cellStyle name="20% - Accent6 63 5" xfId="8938" xr:uid="{00000000-0005-0000-0000-0000C2220000}"/>
    <cellStyle name="20% - Accent6 63 5 2" xfId="8939" xr:uid="{00000000-0005-0000-0000-0000C3220000}"/>
    <cellStyle name="20% - Accent6 63 6" xfId="8940" xr:uid="{00000000-0005-0000-0000-0000C4220000}"/>
    <cellStyle name="20% - Accent6 63 6 2" xfId="8941" xr:uid="{00000000-0005-0000-0000-0000C5220000}"/>
    <cellStyle name="20% - Accent6 63 7" xfId="8942" xr:uid="{00000000-0005-0000-0000-0000C6220000}"/>
    <cellStyle name="20% - Accent6 63 8" xfId="8943" xr:uid="{00000000-0005-0000-0000-0000C7220000}"/>
    <cellStyle name="20% - Accent6 64" xfId="8944" xr:uid="{00000000-0005-0000-0000-0000C8220000}"/>
    <cellStyle name="20% - Accent6 64 2" xfId="8945" xr:uid="{00000000-0005-0000-0000-0000C9220000}"/>
    <cellStyle name="20% - Accent6 64 2 2" xfId="8946" xr:uid="{00000000-0005-0000-0000-0000CA220000}"/>
    <cellStyle name="20% - Accent6 64 2 2 2" xfId="8947" xr:uid="{00000000-0005-0000-0000-0000CB220000}"/>
    <cellStyle name="20% - Accent6 64 2 3" xfId="8948" xr:uid="{00000000-0005-0000-0000-0000CC220000}"/>
    <cellStyle name="20% - Accent6 64 2 3 2" xfId="8949" xr:uid="{00000000-0005-0000-0000-0000CD220000}"/>
    <cellStyle name="20% - Accent6 64 2 4" xfId="8950" xr:uid="{00000000-0005-0000-0000-0000CE220000}"/>
    <cellStyle name="20% - Accent6 64 2 4 2" xfId="8951" xr:uid="{00000000-0005-0000-0000-0000CF220000}"/>
    <cellStyle name="20% - Accent6 64 2 5" xfId="8952" xr:uid="{00000000-0005-0000-0000-0000D0220000}"/>
    <cellStyle name="20% - Accent6 64 2 5 2" xfId="8953" xr:uid="{00000000-0005-0000-0000-0000D1220000}"/>
    <cellStyle name="20% - Accent6 64 2 6" xfId="8954" xr:uid="{00000000-0005-0000-0000-0000D2220000}"/>
    <cellStyle name="20% - Accent6 64 3" xfId="8955" xr:uid="{00000000-0005-0000-0000-0000D3220000}"/>
    <cellStyle name="20% - Accent6 64 3 2" xfId="8956" xr:uid="{00000000-0005-0000-0000-0000D4220000}"/>
    <cellStyle name="20% - Accent6 64 4" xfId="8957" xr:uid="{00000000-0005-0000-0000-0000D5220000}"/>
    <cellStyle name="20% - Accent6 64 4 2" xfId="8958" xr:uid="{00000000-0005-0000-0000-0000D6220000}"/>
    <cellStyle name="20% - Accent6 64 5" xfId="8959" xr:uid="{00000000-0005-0000-0000-0000D7220000}"/>
    <cellStyle name="20% - Accent6 64 5 2" xfId="8960" xr:uid="{00000000-0005-0000-0000-0000D8220000}"/>
    <cellStyle name="20% - Accent6 64 6" xfId="8961" xr:uid="{00000000-0005-0000-0000-0000D9220000}"/>
    <cellStyle name="20% - Accent6 64 6 2" xfId="8962" xr:uid="{00000000-0005-0000-0000-0000DA220000}"/>
    <cellStyle name="20% - Accent6 64 7" xfId="8963" xr:uid="{00000000-0005-0000-0000-0000DB220000}"/>
    <cellStyle name="20% - Accent6 64 8" xfId="8964" xr:uid="{00000000-0005-0000-0000-0000DC220000}"/>
    <cellStyle name="20% - Accent6 65" xfId="8965" xr:uid="{00000000-0005-0000-0000-0000DD220000}"/>
    <cellStyle name="20% - Accent6 65 2" xfId="8966" xr:uid="{00000000-0005-0000-0000-0000DE220000}"/>
    <cellStyle name="20% - Accent6 65 2 2" xfId="8967" xr:uid="{00000000-0005-0000-0000-0000DF220000}"/>
    <cellStyle name="20% - Accent6 65 2 2 2" xfId="8968" xr:uid="{00000000-0005-0000-0000-0000E0220000}"/>
    <cellStyle name="20% - Accent6 65 2 3" xfId="8969" xr:uid="{00000000-0005-0000-0000-0000E1220000}"/>
    <cellStyle name="20% - Accent6 65 2 3 2" xfId="8970" xr:uid="{00000000-0005-0000-0000-0000E2220000}"/>
    <cellStyle name="20% - Accent6 65 2 4" xfId="8971" xr:uid="{00000000-0005-0000-0000-0000E3220000}"/>
    <cellStyle name="20% - Accent6 65 2 4 2" xfId="8972" xr:uid="{00000000-0005-0000-0000-0000E4220000}"/>
    <cellStyle name="20% - Accent6 65 2 5" xfId="8973" xr:uid="{00000000-0005-0000-0000-0000E5220000}"/>
    <cellStyle name="20% - Accent6 65 2 5 2" xfId="8974" xr:uid="{00000000-0005-0000-0000-0000E6220000}"/>
    <cellStyle name="20% - Accent6 65 2 6" xfId="8975" xr:uid="{00000000-0005-0000-0000-0000E7220000}"/>
    <cellStyle name="20% - Accent6 65 3" xfId="8976" xr:uid="{00000000-0005-0000-0000-0000E8220000}"/>
    <cellStyle name="20% - Accent6 65 3 2" xfId="8977" xr:uid="{00000000-0005-0000-0000-0000E9220000}"/>
    <cellStyle name="20% - Accent6 65 4" xfId="8978" xr:uid="{00000000-0005-0000-0000-0000EA220000}"/>
    <cellStyle name="20% - Accent6 65 4 2" xfId="8979" xr:uid="{00000000-0005-0000-0000-0000EB220000}"/>
    <cellStyle name="20% - Accent6 65 5" xfId="8980" xr:uid="{00000000-0005-0000-0000-0000EC220000}"/>
    <cellStyle name="20% - Accent6 65 5 2" xfId="8981" xr:uid="{00000000-0005-0000-0000-0000ED220000}"/>
    <cellStyle name="20% - Accent6 65 6" xfId="8982" xr:uid="{00000000-0005-0000-0000-0000EE220000}"/>
    <cellStyle name="20% - Accent6 65 6 2" xfId="8983" xr:uid="{00000000-0005-0000-0000-0000EF220000}"/>
    <cellStyle name="20% - Accent6 65 7" xfId="8984" xr:uid="{00000000-0005-0000-0000-0000F0220000}"/>
    <cellStyle name="20% - Accent6 65 8" xfId="8985" xr:uid="{00000000-0005-0000-0000-0000F1220000}"/>
    <cellStyle name="20% - Accent6 66" xfId="8986" xr:uid="{00000000-0005-0000-0000-0000F2220000}"/>
    <cellStyle name="20% - Accent6 66 2" xfId="8987" xr:uid="{00000000-0005-0000-0000-0000F3220000}"/>
    <cellStyle name="20% - Accent6 66 2 2" xfId="8988" xr:uid="{00000000-0005-0000-0000-0000F4220000}"/>
    <cellStyle name="20% - Accent6 66 2 2 2" xfId="8989" xr:uid="{00000000-0005-0000-0000-0000F5220000}"/>
    <cellStyle name="20% - Accent6 66 2 3" xfId="8990" xr:uid="{00000000-0005-0000-0000-0000F6220000}"/>
    <cellStyle name="20% - Accent6 66 2 3 2" xfId="8991" xr:uid="{00000000-0005-0000-0000-0000F7220000}"/>
    <cellStyle name="20% - Accent6 66 2 4" xfId="8992" xr:uid="{00000000-0005-0000-0000-0000F8220000}"/>
    <cellStyle name="20% - Accent6 66 2 4 2" xfId="8993" xr:uid="{00000000-0005-0000-0000-0000F9220000}"/>
    <cellStyle name="20% - Accent6 66 2 5" xfId="8994" xr:uid="{00000000-0005-0000-0000-0000FA220000}"/>
    <cellStyle name="20% - Accent6 66 2 5 2" xfId="8995" xr:uid="{00000000-0005-0000-0000-0000FB220000}"/>
    <cellStyle name="20% - Accent6 66 2 6" xfId="8996" xr:uid="{00000000-0005-0000-0000-0000FC220000}"/>
    <cellStyle name="20% - Accent6 66 3" xfId="8997" xr:uid="{00000000-0005-0000-0000-0000FD220000}"/>
    <cellStyle name="20% - Accent6 66 3 2" xfId="8998" xr:uid="{00000000-0005-0000-0000-0000FE220000}"/>
    <cellStyle name="20% - Accent6 66 4" xfId="8999" xr:uid="{00000000-0005-0000-0000-0000FF220000}"/>
    <cellStyle name="20% - Accent6 66 4 2" xfId="9000" xr:uid="{00000000-0005-0000-0000-000000230000}"/>
    <cellStyle name="20% - Accent6 66 5" xfId="9001" xr:uid="{00000000-0005-0000-0000-000001230000}"/>
    <cellStyle name="20% - Accent6 66 5 2" xfId="9002" xr:uid="{00000000-0005-0000-0000-000002230000}"/>
    <cellStyle name="20% - Accent6 66 6" xfId="9003" xr:uid="{00000000-0005-0000-0000-000003230000}"/>
    <cellStyle name="20% - Accent6 66 6 2" xfId="9004" xr:uid="{00000000-0005-0000-0000-000004230000}"/>
    <cellStyle name="20% - Accent6 66 7" xfId="9005" xr:uid="{00000000-0005-0000-0000-000005230000}"/>
    <cellStyle name="20% - Accent6 66 8" xfId="9006" xr:uid="{00000000-0005-0000-0000-000006230000}"/>
    <cellStyle name="20% - Accent6 67" xfId="9007" xr:uid="{00000000-0005-0000-0000-000007230000}"/>
    <cellStyle name="20% - Accent6 67 2" xfId="9008" xr:uid="{00000000-0005-0000-0000-000008230000}"/>
    <cellStyle name="20% - Accent6 67 2 2" xfId="9009" xr:uid="{00000000-0005-0000-0000-000009230000}"/>
    <cellStyle name="20% - Accent6 67 2 2 2" xfId="9010" xr:uid="{00000000-0005-0000-0000-00000A230000}"/>
    <cellStyle name="20% - Accent6 67 2 3" xfId="9011" xr:uid="{00000000-0005-0000-0000-00000B230000}"/>
    <cellStyle name="20% - Accent6 67 2 3 2" xfId="9012" xr:uid="{00000000-0005-0000-0000-00000C230000}"/>
    <cellStyle name="20% - Accent6 67 2 4" xfId="9013" xr:uid="{00000000-0005-0000-0000-00000D230000}"/>
    <cellStyle name="20% - Accent6 67 2 4 2" xfId="9014" xr:uid="{00000000-0005-0000-0000-00000E230000}"/>
    <cellStyle name="20% - Accent6 67 2 5" xfId="9015" xr:uid="{00000000-0005-0000-0000-00000F230000}"/>
    <cellStyle name="20% - Accent6 67 2 5 2" xfId="9016" xr:uid="{00000000-0005-0000-0000-000010230000}"/>
    <cellStyle name="20% - Accent6 67 2 6" xfId="9017" xr:uid="{00000000-0005-0000-0000-000011230000}"/>
    <cellStyle name="20% - Accent6 67 3" xfId="9018" xr:uid="{00000000-0005-0000-0000-000012230000}"/>
    <cellStyle name="20% - Accent6 67 3 2" xfId="9019" xr:uid="{00000000-0005-0000-0000-000013230000}"/>
    <cellStyle name="20% - Accent6 67 4" xfId="9020" xr:uid="{00000000-0005-0000-0000-000014230000}"/>
    <cellStyle name="20% - Accent6 67 4 2" xfId="9021" xr:uid="{00000000-0005-0000-0000-000015230000}"/>
    <cellStyle name="20% - Accent6 67 5" xfId="9022" xr:uid="{00000000-0005-0000-0000-000016230000}"/>
    <cellStyle name="20% - Accent6 67 5 2" xfId="9023" xr:uid="{00000000-0005-0000-0000-000017230000}"/>
    <cellStyle name="20% - Accent6 67 6" xfId="9024" xr:uid="{00000000-0005-0000-0000-000018230000}"/>
    <cellStyle name="20% - Accent6 67 6 2" xfId="9025" xr:uid="{00000000-0005-0000-0000-000019230000}"/>
    <cellStyle name="20% - Accent6 67 7" xfId="9026" xr:uid="{00000000-0005-0000-0000-00001A230000}"/>
    <cellStyle name="20% - Accent6 67 8" xfId="9027" xr:uid="{00000000-0005-0000-0000-00001B230000}"/>
    <cellStyle name="20% - Accent6 68" xfId="9028" xr:uid="{00000000-0005-0000-0000-00001C230000}"/>
    <cellStyle name="20% - Accent6 68 2" xfId="9029" xr:uid="{00000000-0005-0000-0000-00001D230000}"/>
    <cellStyle name="20% - Accent6 68 2 2" xfId="9030" xr:uid="{00000000-0005-0000-0000-00001E230000}"/>
    <cellStyle name="20% - Accent6 68 2 2 2" xfId="9031" xr:uid="{00000000-0005-0000-0000-00001F230000}"/>
    <cellStyle name="20% - Accent6 68 2 3" xfId="9032" xr:uid="{00000000-0005-0000-0000-000020230000}"/>
    <cellStyle name="20% - Accent6 68 2 3 2" xfId="9033" xr:uid="{00000000-0005-0000-0000-000021230000}"/>
    <cellStyle name="20% - Accent6 68 2 4" xfId="9034" xr:uid="{00000000-0005-0000-0000-000022230000}"/>
    <cellStyle name="20% - Accent6 68 2 4 2" xfId="9035" xr:uid="{00000000-0005-0000-0000-000023230000}"/>
    <cellStyle name="20% - Accent6 68 2 5" xfId="9036" xr:uid="{00000000-0005-0000-0000-000024230000}"/>
    <cellStyle name="20% - Accent6 68 2 5 2" xfId="9037" xr:uid="{00000000-0005-0000-0000-000025230000}"/>
    <cellStyle name="20% - Accent6 68 2 6" xfId="9038" xr:uid="{00000000-0005-0000-0000-000026230000}"/>
    <cellStyle name="20% - Accent6 68 3" xfId="9039" xr:uid="{00000000-0005-0000-0000-000027230000}"/>
    <cellStyle name="20% - Accent6 68 3 2" xfId="9040" xr:uid="{00000000-0005-0000-0000-000028230000}"/>
    <cellStyle name="20% - Accent6 68 4" xfId="9041" xr:uid="{00000000-0005-0000-0000-000029230000}"/>
    <cellStyle name="20% - Accent6 68 4 2" xfId="9042" xr:uid="{00000000-0005-0000-0000-00002A230000}"/>
    <cellStyle name="20% - Accent6 68 5" xfId="9043" xr:uid="{00000000-0005-0000-0000-00002B230000}"/>
    <cellStyle name="20% - Accent6 68 5 2" xfId="9044" xr:uid="{00000000-0005-0000-0000-00002C230000}"/>
    <cellStyle name="20% - Accent6 68 6" xfId="9045" xr:uid="{00000000-0005-0000-0000-00002D230000}"/>
    <cellStyle name="20% - Accent6 68 6 2" xfId="9046" xr:uid="{00000000-0005-0000-0000-00002E230000}"/>
    <cellStyle name="20% - Accent6 68 7" xfId="9047" xr:uid="{00000000-0005-0000-0000-00002F230000}"/>
    <cellStyle name="20% - Accent6 68 8" xfId="9048" xr:uid="{00000000-0005-0000-0000-000030230000}"/>
    <cellStyle name="20% - Accent6 69" xfId="9049" xr:uid="{00000000-0005-0000-0000-000031230000}"/>
    <cellStyle name="20% - Accent6 69 2" xfId="9050" xr:uid="{00000000-0005-0000-0000-000032230000}"/>
    <cellStyle name="20% - Accent6 69 2 2" xfId="9051" xr:uid="{00000000-0005-0000-0000-000033230000}"/>
    <cellStyle name="20% - Accent6 69 2 2 2" xfId="9052" xr:uid="{00000000-0005-0000-0000-000034230000}"/>
    <cellStyle name="20% - Accent6 69 2 3" xfId="9053" xr:uid="{00000000-0005-0000-0000-000035230000}"/>
    <cellStyle name="20% - Accent6 69 2 3 2" xfId="9054" xr:uid="{00000000-0005-0000-0000-000036230000}"/>
    <cellStyle name="20% - Accent6 69 2 4" xfId="9055" xr:uid="{00000000-0005-0000-0000-000037230000}"/>
    <cellStyle name="20% - Accent6 69 2 4 2" xfId="9056" xr:uid="{00000000-0005-0000-0000-000038230000}"/>
    <cellStyle name="20% - Accent6 69 2 5" xfId="9057" xr:uid="{00000000-0005-0000-0000-000039230000}"/>
    <cellStyle name="20% - Accent6 69 2 5 2" xfId="9058" xr:uid="{00000000-0005-0000-0000-00003A230000}"/>
    <cellStyle name="20% - Accent6 69 2 6" xfId="9059" xr:uid="{00000000-0005-0000-0000-00003B230000}"/>
    <cellStyle name="20% - Accent6 69 3" xfId="9060" xr:uid="{00000000-0005-0000-0000-00003C230000}"/>
    <cellStyle name="20% - Accent6 69 3 2" xfId="9061" xr:uid="{00000000-0005-0000-0000-00003D230000}"/>
    <cellStyle name="20% - Accent6 69 4" xfId="9062" xr:uid="{00000000-0005-0000-0000-00003E230000}"/>
    <cellStyle name="20% - Accent6 69 4 2" xfId="9063" xr:uid="{00000000-0005-0000-0000-00003F230000}"/>
    <cellStyle name="20% - Accent6 69 5" xfId="9064" xr:uid="{00000000-0005-0000-0000-000040230000}"/>
    <cellStyle name="20% - Accent6 69 5 2" xfId="9065" xr:uid="{00000000-0005-0000-0000-000041230000}"/>
    <cellStyle name="20% - Accent6 69 6" xfId="9066" xr:uid="{00000000-0005-0000-0000-000042230000}"/>
    <cellStyle name="20% - Accent6 69 6 2" xfId="9067" xr:uid="{00000000-0005-0000-0000-000043230000}"/>
    <cellStyle name="20% - Accent6 69 7" xfId="9068" xr:uid="{00000000-0005-0000-0000-000044230000}"/>
    <cellStyle name="20% - Accent6 69 8" xfId="9069" xr:uid="{00000000-0005-0000-0000-000045230000}"/>
    <cellStyle name="20% - Accent6 7" xfId="9070" xr:uid="{00000000-0005-0000-0000-000046230000}"/>
    <cellStyle name="20% - Accent6 7 10" xfId="9071" xr:uid="{00000000-0005-0000-0000-000047230000}"/>
    <cellStyle name="20% - Accent6 7 11" xfId="9072" xr:uid="{00000000-0005-0000-0000-000048230000}"/>
    <cellStyle name="20% - Accent6 7 2" xfId="9073" xr:uid="{00000000-0005-0000-0000-000049230000}"/>
    <cellStyle name="20% - Accent6 7 2 2" xfId="9074" xr:uid="{00000000-0005-0000-0000-00004A230000}"/>
    <cellStyle name="20% - Accent6 7 2 2 2" xfId="9075" xr:uid="{00000000-0005-0000-0000-00004B230000}"/>
    <cellStyle name="20% - Accent6 7 2 3" xfId="9076" xr:uid="{00000000-0005-0000-0000-00004C230000}"/>
    <cellStyle name="20% - Accent6 7 2 3 2" xfId="9077" xr:uid="{00000000-0005-0000-0000-00004D230000}"/>
    <cellStyle name="20% - Accent6 7 2 4" xfId="9078" xr:uid="{00000000-0005-0000-0000-00004E230000}"/>
    <cellStyle name="20% - Accent6 7 2 4 2" xfId="9079" xr:uid="{00000000-0005-0000-0000-00004F230000}"/>
    <cellStyle name="20% - Accent6 7 2 5" xfId="9080" xr:uid="{00000000-0005-0000-0000-000050230000}"/>
    <cellStyle name="20% - Accent6 7 2 5 2" xfId="9081" xr:uid="{00000000-0005-0000-0000-000051230000}"/>
    <cellStyle name="20% - Accent6 7 2 6" xfId="9082" xr:uid="{00000000-0005-0000-0000-000052230000}"/>
    <cellStyle name="20% - Accent6 7 2 7" xfId="9083" xr:uid="{00000000-0005-0000-0000-000053230000}"/>
    <cellStyle name="20% - Accent6 7 2 8" xfId="9084" xr:uid="{00000000-0005-0000-0000-000054230000}"/>
    <cellStyle name="20% - Accent6 7 2 9" xfId="9085" xr:uid="{00000000-0005-0000-0000-000055230000}"/>
    <cellStyle name="20% - Accent6 7 3" xfId="9086" xr:uid="{00000000-0005-0000-0000-000056230000}"/>
    <cellStyle name="20% - Accent6 7 3 2" xfId="9087" xr:uid="{00000000-0005-0000-0000-000057230000}"/>
    <cellStyle name="20% - Accent6 7 4" xfId="9088" xr:uid="{00000000-0005-0000-0000-000058230000}"/>
    <cellStyle name="20% - Accent6 7 4 2" xfId="9089" xr:uid="{00000000-0005-0000-0000-000059230000}"/>
    <cellStyle name="20% - Accent6 7 5" xfId="9090" xr:uid="{00000000-0005-0000-0000-00005A230000}"/>
    <cellStyle name="20% - Accent6 7 5 2" xfId="9091" xr:uid="{00000000-0005-0000-0000-00005B230000}"/>
    <cellStyle name="20% - Accent6 7 6" xfId="9092" xr:uid="{00000000-0005-0000-0000-00005C230000}"/>
    <cellStyle name="20% - Accent6 7 6 2" xfId="9093" xr:uid="{00000000-0005-0000-0000-00005D230000}"/>
    <cellStyle name="20% - Accent6 7 7" xfId="9094" xr:uid="{00000000-0005-0000-0000-00005E230000}"/>
    <cellStyle name="20% - Accent6 7 8" xfId="9095" xr:uid="{00000000-0005-0000-0000-00005F230000}"/>
    <cellStyle name="20% - Accent6 7 9" xfId="9096" xr:uid="{00000000-0005-0000-0000-000060230000}"/>
    <cellStyle name="20% - Accent6 70" xfId="9097" xr:uid="{00000000-0005-0000-0000-000061230000}"/>
    <cellStyle name="20% - Accent6 70 2" xfId="9098" xr:uid="{00000000-0005-0000-0000-000062230000}"/>
    <cellStyle name="20% - Accent6 70 2 2" xfId="9099" xr:uid="{00000000-0005-0000-0000-000063230000}"/>
    <cellStyle name="20% - Accent6 70 2 2 2" xfId="9100" xr:uid="{00000000-0005-0000-0000-000064230000}"/>
    <cellStyle name="20% - Accent6 70 2 3" xfId="9101" xr:uid="{00000000-0005-0000-0000-000065230000}"/>
    <cellStyle name="20% - Accent6 70 2 3 2" xfId="9102" xr:uid="{00000000-0005-0000-0000-000066230000}"/>
    <cellStyle name="20% - Accent6 70 2 4" xfId="9103" xr:uid="{00000000-0005-0000-0000-000067230000}"/>
    <cellStyle name="20% - Accent6 70 2 4 2" xfId="9104" xr:uid="{00000000-0005-0000-0000-000068230000}"/>
    <cellStyle name="20% - Accent6 70 2 5" xfId="9105" xr:uid="{00000000-0005-0000-0000-000069230000}"/>
    <cellStyle name="20% - Accent6 70 2 5 2" xfId="9106" xr:uid="{00000000-0005-0000-0000-00006A230000}"/>
    <cellStyle name="20% - Accent6 70 2 6" xfId="9107" xr:uid="{00000000-0005-0000-0000-00006B230000}"/>
    <cellStyle name="20% - Accent6 70 3" xfId="9108" xr:uid="{00000000-0005-0000-0000-00006C230000}"/>
    <cellStyle name="20% - Accent6 70 3 2" xfId="9109" xr:uid="{00000000-0005-0000-0000-00006D230000}"/>
    <cellStyle name="20% - Accent6 70 4" xfId="9110" xr:uid="{00000000-0005-0000-0000-00006E230000}"/>
    <cellStyle name="20% - Accent6 70 4 2" xfId="9111" xr:uid="{00000000-0005-0000-0000-00006F230000}"/>
    <cellStyle name="20% - Accent6 70 5" xfId="9112" xr:uid="{00000000-0005-0000-0000-000070230000}"/>
    <cellStyle name="20% - Accent6 70 5 2" xfId="9113" xr:uid="{00000000-0005-0000-0000-000071230000}"/>
    <cellStyle name="20% - Accent6 70 6" xfId="9114" xr:uid="{00000000-0005-0000-0000-000072230000}"/>
    <cellStyle name="20% - Accent6 70 6 2" xfId="9115" xr:uid="{00000000-0005-0000-0000-000073230000}"/>
    <cellStyle name="20% - Accent6 70 7" xfId="9116" xr:uid="{00000000-0005-0000-0000-000074230000}"/>
    <cellStyle name="20% - Accent6 70 8" xfId="9117" xr:uid="{00000000-0005-0000-0000-000075230000}"/>
    <cellStyle name="20% - Accent6 71" xfId="9118" xr:uid="{00000000-0005-0000-0000-000076230000}"/>
    <cellStyle name="20% - Accent6 71 2" xfId="9119" xr:uid="{00000000-0005-0000-0000-000077230000}"/>
    <cellStyle name="20% - Accent6 71 2 2" xfId="9120" xr:uid="{00000000-0005-0000-0000-000078230000}"/>
    <cellStyle name="20% - Accent6 71 2 2 2" xfId="9121" xr:uid="{00000000-0005-0000-0000-000079230000}"/>
    <cellStyle name="20% - Accent6 71 2 3" xfId="9122" xr:uid="{00000000-0005-0000-0000-00007A230000}"/>
    <cellStyle name="20% - Accent6 71 2 3 2" xfId="9123" xr:uid="{00000000-0005-0000-0000-00007B230000}"/>
    <cellStyle name="20% - Accent6 71 2 4" xfId="9124" xr:uid="{00000000-0005-0000-0000-00007C230000}"/>
    <cellStyle name="20% - Accent6 71 2 4 2" xfId="9125" xr:uid="{00000000-0005-0000-0000-00007D230000}"/>
    <cellStyle name="20% - Accent6 71 2 5" xfId="9126" xr:uid="{00000000-0005-0000-0000-00007E230000}"/>
    <cellStyle name="20% - Accent6 71 2 5 2" xfId="9127" xr:uid="{00000000-0005-0000-0000-00007F230000}"/>
    <cellStyle name="20% - Accent6 71 2 6" xfId="9128" xr:uid="{00000000-0005-0000-0000-000080230000}"/>
    <cellStyle name="20% - Accent6 71 3" xfId="9129" xr:uid="{00000000-0005-0000-0000-000081230000}"/>
    <cellStyle name="20% - Accent6 71 3 2" xfId="9130" xr:uid="{00000000-0005-0000-0000-000082230000}"/>
    <cellStyle name="20% - Accent6 71 4" xfId="9131" xr:uid="{00000000-0005-0000-0000-000083230000}"/>
    <cellStyle name="20% - Accent6 71 4 2" xfId="9132" xr:uid="{00000000-0005-0000-0000-000084230000}"/>
    <cellStyle name="20% - Accent6 71 5" xfId="9133" xr:uid="{00000000-0005-0000-0000-000085230000}"/>
    <cellStyle name="20% - Accent6 71 5 2" xfId="9134" xr:uid="{00000000-0005-0000-0000-000086230000}"/>
    <cellStyle name="20% - Accent6 71 6" xfId="9135" xr:uid="{00000000-0005-0000-0000-000087230000}"/>
    <cellStyle name="20% - Accent6 71 6 2" xfId="9136" xr:uid="{00000000-0005-0000-0000-000088230000}"/>
    <cellStyle name="20% - Accent6 71 7" xfId="9137" xr:uid="{00000000-0005-0000-0000-000089230000}"/>
    <cellStyle name="20% - Accent6 71 8" xfId="9138" xr:uid="{00000000-0005-0000-0000-00008A230000}"/>
    <cellStyle name="20% - Accent6 72" xfId="9139" xr:uid="{00000000-0005-0000-0000-00008B230000}"/>
    <cellStyle name="20% - Accent6 72 2" xfId="9140" xr:uid="{00000000-0005-0000-0000-00008C230000}"/>
    <cellStyle name="20% - Accent6 72 2 2" xfId="9141" xr:uid="{00000000-0005-0000-0000-00008D230000}"/>
    <cellStyle name="20% - Accent6 72 2 2 2" xfId="9142" xr:uid="{00000000-0005-0000-0000-00008E230000}"/>
    <cellStyle name="20% - Accent6 72 2 3" xfId="9143" xr:uid="{00000000-0005-0000-0000-00008F230000}"/>
    <cellStyle name="20% - Accent6 72 2 3 2" xfId="9144" xr:uid="{00000000-0005-0000-0000-000090230000}"/>
    <cellStyle name="20% - Accent6 72 2 4" xfId="9145" xr:uid="{00000000-0005-0000-0000-000091230000}"/>
    <cellStyle name="20% - Accent6 72 2 4 2" xfId="9146" xr:uid="{00000000-0005-0000-0000-000092230000}"/>
    <cellStyle name="20% - Accent6 72 2 5" xfId="9147" xr:uid="{00000000-0005-0000-0000-000093230000}"/>
    <cellStyle name="20% - Accent6 72 2 5 2" xfId="9148" xr:uid="{00000000-0005-0000-0000-000094230000}"/>
    <cellStyle name="20% - Accent6 72 2 6" xfId="9149" xr:uid="{00000000-0005-0000-0000-000095230000}"/>
    <cellStyle name="20% - Accent6 72 3" xfId="9150" xr:uid="{00000000-0005-0000-0000-000096230000}"/>
    <cellStyle name="20% - Accent6 72 3 2" xfId="9151" xr:uid="{00000000-0005-0000-0000-000097230000}"/>
    <cellStyle name="20% - Accent6 72 4" xfId="9152" xr:uid="{00000000-0005-0000-0000-000098230000}"/>
    <cellStyle name="20% - Accent6 72 4 2" xfId="9153" xr:uid="{00000000-0005-0000-0000-000099230000}"/>
    <cellStyle name="20% - Accent6 72 5" xfId="9154" xr:uid="{00000000-0005-0000-0000-00009A230000}"/>
    <cellStyle name="20% - Accent6 72 5 2" xfId="9155" xr:uid="{00000000-0005-0000-0000-00009B230000}"/>
    <cellStyle name="20% - Accent6 72 6" xfId="9156" xr:uid="{00000000-0005-0000-0000-00009C230000}"/>
    <cellStyle name="20% - Accent6 72 6 2" xfId="9157" xr:uid="{00000000-0005-0000-0000-00009D230000}"/>
    <cellStyle name="20% - Accent6 72 7" xfId="9158" xr:uid="{00000000-0005-0000-0000-00009E230000}"/>
    <cellStyle name="20% - Accent6 72 8" xfId="9159" xr:uid="{00000000-0005-0000-0000-00009F230000}"/>
    <cellStyle name="20% - Accent6 8" xfId="9160" xr:uid="{00000000-0005-0000-0000-0000A0230000}"/>
    <cellStyle name="20% - Accent6 8 2" xfId="9161" xr:uid="{00000000-0005-0000-0000-0000A1230000}"/>
    <cellStyle name="20% - Accent6 8 2 2" xfId="9162" xr:uid="{00000000-0005-0000-0000-0000A2230000}"/>
    <cellStyle name="20% - Accent6 8 2 2 2" xfId="9163" xr:uid="{00000000-0005-0000-0000-0000A3230000}"/>
    <cellStyle name="20% - Accent6 8 2 3" xfId="9164" xr:uid="{00000000-0005-0000-0000-0000A4230000}"/>
    <cellStyle name="20% - Accent6 8 2 3 2" xfId="9165" xr:uid="{00000000-0005-0000-0000-0000A5230000}"/>
    <cellStyle name="20% - Accent6 8 2 4" xfId="9166" xr:uid="{00000000-0005-0000-0000-0000A6230000}"/>
    <cellStyle name="20% - Accent6 8 2 4 2" xfId="9167" xr:uid="{00000000-0005-0000-0000-0000A7230000}"/>
    <cellStyle name="20% - Accent6 8 2 5" xfId="9168" xr:uid="{00000000-0005-0000-0000-0000A8230000}"/>
    <cellStyle name="20% - Accent6 8 2 5 2" xfId="9169" xr:uid="{00000000-0005-0000-0000-0000A9230000}"/>
    <cellStyle name="20% - Accent6 8 2 6" xfId="9170" xr:uid="{00000000-0005-0000-0000-0000AA230000}"/>
    <cellStyle name="20% - Accent6 8 3" xfId="9171" xr:uid="{00000000-0005-0000-0000-0000AB230000}"/>
    <cellStyle name="20% - Accent6 8 3 2" xfId="9172" xr:uid="{00000000-0005-0000-0000-0000AC230000}"/>
    <cellStyle name="20% - Accent6 8 4" xfId="9173" xr:uid="{00000000-0005-0000-0000-0000AD230000}"/>
    <cellStyle name="20% - Accent6 8 4 2" xfId="9174" xr:uid="{00000000-0005-0000-0000-0000AE230000}"/>
    <cellStyle name="20% - Accent6 8 5" xfId="9175" xr:uid="{00000000-0005-0000-0000-0000AF230000}"/>
    <cellStyle name="20% - Accent6 8 5 2" xfId="9176" xr:uid="{00000000-0005-0000-0000-0000B0230000}"/>
    <cellStyle name="20% - Accent6 8 6" xfId="9177" xr:uid="{00000000-0005-0000-0000-0000B1230000}"/>
    <cellStyle name="20% - Accent6 8 6 2" xfId="9178" xr:uid="{00000000-0005-0000-0000-0000B2230000}"/>
    <cellStyle name="20% - Accent6 8 7" xfId="9179" xr:uid="{00000000-0005-0000-0000-0000B3230000}"/>
    <cellStyle name="20% - Accent6 8 8" xfId="9180" xr:uid="{00000000-0005-0000-0000-0000B4230000}"/>
    <cellStyle name="20% - Accent6 9" xfId="9181" xr:uid="{00000000-0005-0000-0000-0000B5230000}"/>
    <cellStyle name="20% - Accent6 9 2" xfId="9182" xr:uid="{00000000-0005-0000-0000-0000B6230000}"/>
    <cellStyle name="20% - Accent6 9 2 2" xfId="9183" xr:uid="{00000000-0005-0000-0000-0000B7230000}"/>
    <cellStyle name="20% - Accent6 9 2 2 2" xfId="9184" xr:uid="{00000000-0005-0000-0000-0000B8230000}"/>
    <cellStyle name="20% - Accent6 9 2 3" xfId="9185" xr:uid="{00000000-0005-0000-0000-0000B9230000}"/>
    <cellStyle name="20% - Accent6 9 2 3 2" xfId="9186" xr:uid="{00000000-0005-0000-0000-0000BA230000}"/>
    <cellStyle name="20% - Accent6 9 2 4" xfId="9187" xr:uid="{00000000-0005-0000-0000-0000BB230000}"/>
    <cellStyle name="20% - Accent6 9 2 4 2" xfId="9188" xr:uid="{00000000-0005-0000-0000-0000BC230000}"/>
    <cellStyle name="20% - Accent6 9 2 5" xfId="9189" xr:uid="{00000000-0005-0000-0000-0000BD230000}"/>
    <cellStyle name="20% - Accent6 9 2 5 2" xfId="9190" xr:uid="{00000000-0005-0000-0000-0000BE230000}"/>
    <cellStyle name="20% - Accent6 9 2 6" xfId="9191" xr:uid="{00000000-0005-0000-0000-0000BF230000}"/>
    <cellStyle name="20% - Accent6 9 3" xfId="9192" xr:uid="{00000000-0005-0000-0000-0000C0230000}"/>
    <cellStyle name="20% - Accent6 9 3 2" xfId="9193" xr:uid="{00000000-0005-0000-0000-0000C1230000}"/>
    <cellStyle name="20% - Accent6 9 4" xfId="9194" xr:uid="{00000000-0005-0000-0000-0000C2230000}"/>
    <cellStyle name="20% - Accent6 9 4 2" xfId="9195" xr:uid="{00000000-0005-0000-0000-0000C3230000}"/>
    <cellStyle name="20% - Accent6 9 5" xfId="9196" xr:uid="{00000000-0005-0000-0000-0000C4230000}"/>
    <cellStyle name="20% - Accent6 9 5 2" xfId="9197" xr:uid="{00000000-0005-0000-0000-0000C5230000}"/>
    <cellStyle name="20% - Accent6 9 6" xfId="9198" xr:uid="{00000000-0005-0000-0000-0000C6230000}"/>
    <cellStyle name="20% - Accent6 9 6 2" xfId="9199" xr:uid="{00000000-0005-0000-0000-0000C7230000}"/>
    <cellStyle name="20% - Accent6 9 7" xfId="9200" xr:uid="{00000000-0005-0000-0000-0000C8230000}"/>
    <cellStyle name="20% - Accent6 9 8" xfId="9201" xr:uid="{00000000-0005-0000-0000-0000C9230000}"/>
    <cellStyle name="40% - Accent1 10" xfId="9202" xr:uid="{00000000-0005-0000-0000-0000CA230000}"/>
    <cellStyle name="40% - Accent1 10 2" xfId="9203" xr:uid="{00000000-0005-0000-0000-0000CB230000}"/>
    <cellStyle name="40% - Accent1 10 2 2" xfId="9204" xr:uid="{00000000-0005-0000-0000-0000CC230000}"/>
    <cellStyle name="40% - Accent1 10 2 2 2" xfId="9205" xr:uid="{00000000-0005-0000-0000-0000CD230000}"/>
    <cellStyle name="40% - Accent1 10 2 3" xfId="9206" xr:uid="{00000000-0005-0000-0000-0000CE230000}"/>
    <cellStyle name="40% - Accent1 10 2 3 2" xfId="9207" xr:uid="{00000000-0005-0000-0000-0000CF230000}"/>
    <cellStyle name="40% - Accent1 10 2 4" xfId="9208" xr:uid="{00000000-0005-0000-0000-0000D0230000}"/>
    <cellStyle name="40% - Accent1 10 2 4 2" xfId="9209" xr:uid="{00000000-0005-0000-0000-0000D1230000}"/>
    <cellStyle name="40% - Accent1 10 2 5" xfId="9210" xr:uid="{00000000-0005-0000-0000-0000D2230000}"/>
    <cellStyle name="40% - Accent1 10 2 5 2" xfId="9211" xr:uid="{00000000-0005-0000-0000-0000D3230000}"/>
    <cellStyle name="40% - Accent1 10 2 6" xfId="9212" xr:uid="{00000000-0005-0000-0000-0000D4230000}"/>
    <cellStyle name="40% - Accent1 10 3" xfId="9213" xr:uid="{00000000-0005-0000-0000-0000D5230000}"/>
    <cellStyle name="40% - Accent1 10 3 2" xfId="9214" xr:uid="{00000000-0005-0000-0000-0000D6230000}"/>
    <cellStyle name="40% - Accent1 10 4" xfId="9215" xr:uid="{00000000-0005-0000-0000-0000D7230000}"/>
    <cellStyle name="40% - Accent1 10 4 2" xfId="9216" xr:uid="{00000000-0005-0000-0000-0000D8230000}"/>
    <cellStyle name="40% - Accent1 10 5" xfId="9217" xr:uid="{00000000-0005-0000-0000-0000D9230000}"/>
    <cellStyle name="40% - Accent1 10 5 2" xfId="9218" xr:uid="{00000000-0005-0000-0000-0000DA230000}"/>
    <cellStyle name="40% - Accent1 10 6" xfId="9219" xr:uid="{00000000-0005-0000-0000-0000DB230000}"/>
    <cellStyle name="40% - Accent1 10 6 2" xfId="9220" xr:uid="{00000000-0005-0000-0000-0000DC230000}"/>
    <cellStyle name="40% - Accent1 10 7" xfId="9221" xr:uid="{00000000-0005-0000-0000-0000DD230000}"/>
    <cellStyle name="40% - Accent1 10 8" xfId="9222" xr:uid="{00000000-0005-0000-0000-0000DE230000}"/>
    <cellStyle name="40% - Accent1 11" xfId="9223" xr:uid="{00000000-0005-0000-0000-0000DF230000}"/>
    <cellStyle name="40% - Accent1 11 2" xfId="9224" xr:uid="{00000000-0005-0000-0000-0000E0230000}"/>
    <cellStyle name="40% - Accent1 11 2 2" xfId="9225" xr:uid="{00000000-0005-0000-0000-0000E1230000}"/>
    <cellStyle name="40% - Accent1 11 2 2 2" xfId="9226" xr:uid="{00000000-0005-0000-0000-0000E2230000}"/>
    <cellStyle name="40% - Accent1 11 2 3" xfId="9227" xr:uid="{00000000-0005-0000-0000-0000E3230000}"/>
    <cellStyle name="40% - Accent1 11 2 3 2" xfId="9228" xr:uid="{00000000-0005-0000-0000-0000E4230000}"/>
    <cellStyle name="40% - Accent1 11 2 4" xfId="9229" xr:uid="{00000000-0005-0000-0000-0000E5230000}"/>
    <cellStyle name="40% - Accent1 11 2 4 2" xfId="9230" xr:uid="{00000000-0005-0000-0000-0000E6230000}"/>
    <cellStyle name="40% - Accent1 11 2 5" xfId="9231" xr:uid="{00000000-0005-0000-0000-0000E7230000}"/>
    <cellStyle name="40% - Accent1 11 2 5 2" xfId="9232" xr:uid="{00000000-0005-0000-0000-0000E8230000}"/>
    <cellStyle name="40% - Accent1 11 2 6" xfId="9233" xr:uid="{00000000-0005-0000-0000-0000E9230000}"/>
    <cellStyle name="40% - Accent1 11 3" xfId="9234" xr:uid="{00000000-0005-0000-0000-0000EA230000}"/>
    <cellStyle name="40% - Accent1 11 3 2" xfId="9235" xr:uid="{00000000-0005-0000-0000-0000EB230000}"/>
    <cellStyle name="40% - Accent1 11 4" xfId="9236" xr:uid="{00000000-0005-0000-0000-0000EC230000}"/>
    <cellStyle name="40% - Accent1 11 4 2" xfId="9237" xr:uid="{00000000-0005-0000-0000-0000ED230000}"/>
    <cellStyle name="40% - Accent1 11 5" xfId="9238" xr:uid="{00000000-0005-0000-0000-0000EE230000}"/>
    <cellStyle name="40% - Accent1 11 5 2" xfId="9239" xr:uid="{00000000-0005-0000-0000-0000EF230000}"/>
    <cellStyle name="40% - Accent1 11 6" xfId="9240" xr:uid="{00000000-0005-0000-0000-0000F0230000}"/>
    <cellStyle name="40% - Accent1 11 6 2" xfId="9241" xr:uid="{00000000-0005-0000-0000-0000F1230000}"/>
    <cellStyle name="40% - Accent1 11 7" xfId="9242" xr:uid="{00000000-0005-0000-0000-0000F2230000}"/>
    <cellStyle name="40% - Accent1 11 8" xfId="9243" xr:uid="{00000000-0005-0000-0000-0000F3230000}"/>
    <cellStyle name="40% - Accent1 12" xfId="9244" xr:uid="{00000000-0005-0000-0000-0000F4230000}"/>
    <cellStyle name="40% - Accent1 12 2" xfId="9245" xr:uid="{00000000-0005-0000-0000-0000F5230000}"/>
    <cellStyle name="40% - Accent1 12 2 2" xfId="9246" xr:uid="{00000000-0005-0000-0000-0000F6230000}"/>
    <cellStyle name="40% - Accent1 12 2 2 2" xfId="9247" xr:uid="{00000000-0005-0000-0000-0000F7230000}"/>
    <cellStyle name="40% - Accent1 12 2 3" xfId="9248" xr:uid="{00000000-0005-0000-0000-0000F8230000}"/>
    <cellStyle name="40% - Accent1 12 2 3 2" xfId="9249" xr:uid="{00000000-0005-0000-0000-0000F9230000}"/>
    <cellStyle name="40% - Accent1 12 2 4" xfId="9250" xr:uid="{00000000-0005-0000-0000-0000FA230000}"/>
    <cellStyle name="40% - Accent1 12 2 4 2" xfId="9251" xr:uid="{00000000-0005-0000-0000-0000FB230000}"/>
    <cellStyle name="40% - Accent1 12 2 5" xfId="9252" xr:uid="{00000000-0005-0000-0000-0000FC230000}"/>
    <cellStyle name="40% - Accent1 12 2 5 2" xfId="9253" xr:uid="{00000000-0005-0000-0000-0000FD230000}"/>
    <cellStyle name="40% - Accent1 12 2 6" xfId="9254" xr:uid="{00000000-0005-0000-0000-0000FE230000}"/>
    <cellStyle name="40% - Accent1 12 3" xfId="9255" xr:uid="{00000000-0005-0000-0000-0000FF230000}"/>
    <cellStyle name="40% - Accent1 12 3 2" xfId="9256" xr:uid="{00000000-0005-0000-0000-000000240000}"/>
    <cellStyle name="40% - Accent1 12 4" xfId="9257" xr:uid="{00000000-0005-0000-0000-000001240000}"/>
    <cellStyle name="40% - Accent1 12 4 2" xfId="9258" xr:uid="{00000000-0005-0000-0000-000002240000}"/>
    <cellStyle name="40% - Accent1 12 5" xfId="9259" xr:uid="{00000000-0005-0000-0000-000003240000}"/>
    <cellStyle name="40% - Accent1 12 5 2" xfId="9260" xr:uid="{00000000-0005-0000-0000-000004240000}"/>
    <cellStyle name="40% - Accent1 12 6" xfId="9261" xr:uid="{00000000-0005-0000-0000-000005240000}"/>
    <cellStyle name="40% - Accent1 12 6 2" xfId="9262" xr:uid="{00000000-0005-0000-0000-000006240000}"/>
    <cellStyle name="40% - Accent1 12 7" xfId="9263" xr:uid="{00000000-0005-0000-0000-000007240000}"/>
    <cellStyle name="40% - Accent1 12 8" xfId="9264" xr:uid="{00000000-0005-0000-0000-000008240000}"/>
    <cellStyle name="40% - Accent1 13" xfId="9265" xr:uid="{00000000-0005-0000-0000-000009240000}"/>
    <cellStyle name="40% - Accent1 13 2" xfId="9266" xr:uid="{00000000-0005-0000-0000-00000A240000}"/>
    <cellStyle name="40% - Accent1 13 2 2" xfId="9267" xr:uid="{00000000-0005-0000-0000-00000B240000}"/>
    <cellStyle name="40% - Accent1 13 2 2 2" xfId="9268" xr:uid="{00000000-0005-0000-0000-00000C240000}"/>
    <cellStyle name="40% - Accent1 13 2 3" xfId="9269" xr:uid="{00000000-0005-0000-0000-00000D240000}"/>
    <cellStyle name="40% - Accent1 13 2 3 2" xfId="9270" xr:uid="{00000000-0005-0000-0000-00000E240000}"/>
    <cellStyle name="40% - Accent1 13 2 4" xfId="9271" xr:uid="{00000000-0005-0000-0000-00000F240000}"/>
    <cellStyle name="40% - Accent1 13 2 4 2" xfId="9272" xr:uid="{00000000-0005-0000-0000-000010240000}"/>
    <cellStyle name="40% - Accent1 13 2 5" xfId="9273" xr:uid="{00000000-0005-0000-0000-000011240000}"/>
    <cellStyle name="40% - Accent1 13 2 5 2" xfId="9274" xr:uid="{00000000-0005-0000-0000-000012240000}"/>
    <cellStyle name="40% - Accent1 13 2 6" xfId="9275" xr:uid="{00000000-0005-0000-0000-000013240000}"/>
    <cellStyle name="40% - Accent1 13 3" xfId="9276" xr:uid="{00000000-0005-0000-0000-000014240000}"/>
    <cellStyle name="40% - Accent1 13 3 2" xfId="9277" xr:uid="{00000000-0005-0000-0000-000015240000}"/>
    <cellStyle name="40% - Accent1 13 4" xfId="9278" xr:uid="{00000000-0005-0000-0000-000016240000}"/>
    <cellStyle name="40% - Accent1 13 4 2" xfId="9279" xr:uid="{00000000-0005-0000-0000-000017240000}"/>
    <cellStyle name="40% - Accent1 13 5" xfId="9280" xr:uid="{00000000-0005-0000-0000-000018240000}"/>
    <cellStyle name="40% - Accent1 13 5 2" xfId="9281" xr:uid="{00000000-0005-0000-0000-000019240000}"/>
    <cellStyle name="40% - Accent1 13 6" xfId="9282" xr:uid="{00000000-0005-0000-0000-00001A240000}"/>
    <cellStyle name="40% - Accent1 13 6 2" xfId="9283" xr:uid="{00000000-0005-0000-0000-00001B240000}"/>
    <cellStyle name="40% - Accent1 13 7" xfId="9284" xr:uid="{00000000-0005-0000-0000-00001C240000}"/>
    <cellStyle name="40% - Accent1 13 8" xfId="9285" xr:uid="{00000000-0005-0000-0000-00001D240000}"/>
    <cellStyle name="40% - Accent1 14" xfId="9286" xr:uid="{00000000-0005-0000-0000-00001E240000}"/>
    <cellStyle name="40% - Accent1 14 2" xfId="9287" xr:uid="{00000000-0005-0000-0000-00001F240000}"/>
    <cellStyle name="40% - Accent1 14 2 2" xfId="9288" xr:uid="{00000000-0005-0000-0000-000020240000}"/>
    <cellStyle name="40% - Accent1 14 2 2 2" xfId="9289" xr:uid="{00000000-0005-0000-0000-000021240000}"/>
    <cellStyle name="40% - Accent1 14 2 3" xfId="9290" xr:uid="{00000000-0005-0000-0000-000022240000}"/>
    <cellStyle name="40% - Accent1 14 2 3 2" xfId="9291" xr:uid="{00000000-0005-0000-0000-000023240000}"/>
    <cellStyle name="40% - Accent1 14 2 4" xfId="9292" xr:uid="{00000000-0005-0000-0000-000024240000}"/>
    <cellStyle name="40% - Accent1 14 2 4 2" xfId="9293" xr:uid="{00000000-0005-0000-0000-000025240000}"/>
    <cellStyle name="40% - Accent1 14 2 5" xfId="9294" xr:uid="{00000000-0005-0000-0000-000026240000}"/>
    <cellStyle name="40% - Accent1 14 2 5 2" xfId="9295" xr:uid="{00000000-0005-0000-0000-000027240000}"/>
    <cellStyle name="40% - Accent1 14 2 6" xfId="9296" xr:uid="{00000000-0005-0000-0000-000028240000}"/>
    <cellStyle name="40% - Accent1 14 3" xfId="9297" xr:uid="{00000000-0005-0000-0000-000029240000}"/>
    <cellStyle name="40% - Accent1 14 3 2" xfId="9298" xr:uid="{00000000-0005-0000-0000-00002A240000}"/>
    <cellStyle name="40% - Accent1 14 4" xfId="9299" xr:uid="{00000000-0005-0000-0000-00002B240000}"/>
    <cellStyle name="40% - Accent1 14 4 2" xfId="9300" xr:uid="{00000000-0005-0000-0000-00002C240000}"/>
    <cellStyle name="40% - Accent1 14 5" xfId="9301" xr:uid="{00000000-0005-0000-0000-00002D240000}"/>
    <cellStyle name="40% - Accent1 14 5 2" xfId="9302" xr:uid="{00000000-0005-0000-0000-00002E240000}"/>
    <cellStyle name="40% - Accent1 14 6" xfId="9303" xr:uid="{00000000-0005-0000-0000-00002F240000}"/>
    <cellStyle name="40% - Accent1 14 6 2" xfId="9304" xr:uid="{00000000-0005-0000-0000-000030240000}"/>
    <cellStyle name="40% - Accent1 14 7" xfId="9305" xr:uid="{00000000-0005-0000-0000-000031240000}"/>
    <cellStyle name="40% - Accent1 14 8" xfId="9306" xr:uid="{00000000-0005-0000-0000-000032240000}"/>
    <cellStyle name="40% - Accent1 15" xfId="9307" xr:uid="{00000000-0005-0000-0000-000033240000}"/>
    <cellStyle name="40% - Accent1 15 2" xfId="9308" xr:uid="{00000000-0005-0000-0000-000034240000}"/>
    <cellStyle name="40% - Accent1 15 2 2" xfId="9309" xr:uid="{00000000-0005-0000-0000-000035240000}"/>
    <cellStyle name="40% - Accent1 15 2 2 2" xfId="9310" xr:uid="{00000000-0005-0000-0000-000036240000}"/>
    <cellStyle name="40% - Accent1 15 2 3" xfId="9311" xr:uid="{00000000-0005-0000-0000-000037240000}"/>
    <cellStyle name="40% - Accent1 15 2 3 2" xfId="9312" xr:uid="{00000000-0005-0000-0000-000038240000}"/>
    <cellStyle name="40% - Accent1 15 2 4" xfId="9313" xr:uid="{00000000-0005-0000-0000-000039240000}"/>
    <cellStyle name="40% - Accent1 15 2 4 2" xfId="9314" xr:uid="{00000000-0005-0000-0000-00003A240000}"/>
    <cellStyle name="40% - Accent1 15 2 5" xfId="9315" xr:uid="{00000000-0005-0000-0000-00003B240000}"/>
    <cellStyle name="40% - Accent1 15 2 5 2" xfId="9316" xr:uid="{00000000-0005-0000-0000-00003C240000}"/>
    <cellStyle name="40% - Accent1 15 2 6" xfId="9317" xr:uid="{00000000-0005-0000-0000-00003D240000}"/>
    <cellStyle name="40% - Accent1 15 3" xfId="9318" xr:uid="{00000000-0005-0000-0000-00003E240000}"/>
    <cellStyle name="40% - Accent1 15 3 2" xfId="9319" xr:uid="{00000000-0005-0000-0000-00003F240000}"/>
    <cellStyle name="40% - Accent1 15 4" xfId="9320" xr:uid="{00000000-0005-0000-0000-000040240000}"/>
    <cellStyle name="40% - Accent1 15 4 2" xfId="9321" xr:uid="{00000000-0005-0000-0000-000041240000}"/>
    <cellStyle name="40% - Accent1 15 5" xfId="9322" xr:uid="{00000000-0005-0000-0000-000042240000}"/>
    <cellStyle name="40% - Accent1 15 5 2" xfId="9323" xr:uid="{00000000-0005-0000-0000-000043240000}"/>
    <cellStyle name="40% - Accent1 15 6" xfId="9324" xr:uid="{00000000-0005-0000-0000-000044240000}"/>
    <cellStyle name="40% - Accent1 15 6 2" xfId="9325" xr:uid="{00000000-0005-0000-0000-000045240000}"/>
    <cellStyle name="40% - Accent1 15 7" xfId="9326" xr:uid="{00000000-0005-0000-0000-000046240000}"/>
    <cellStyle name="40% - Accent1 15 8" xfId="9327" xr:uid="{00000000-0005-0000-0000-000047240000}"/>
    <cellStyle name="40% - Accent1 16" xfId="9328" xr:uid="{00000000-0005-0000-0000-000048240000}"/>
    <cellStyle name="40% - Accent1 16 2" xfId="9329" xr:uid="{00000000-0005-0000-0000-000049240000}"/>
    <cellStyle name="40% - Accent1 16 2 2" xfId="9330" xr:uid="{00000000-0005-0000-0000-00004A240000}"/>
    <cellStyle name="40% - Accent1 16 2 2 2" xfId="9331" xr:uid="{00000000-0005-0000-0000-00004B240000}"/>
    <cellStyle name="40% - Accent1 16 2 3" xfId="9332" xr:uid="{00000000-0005-0000-0000-00004C240000}"/>
    <cellStyle name="40% - Accent1 16 2 3 2" xfId="9333" xr:uid="{00000000-0005-0000-0000-00004D240000}"/>
    <cellStyle name="40% - Accent1 16 2 4" xfId="9334" xr:uid="{00000000-0005-0000-0000-00004E240000}"/>
    <cellStyle name="40% - Accent1 16 2 4 2" xfId="9335" xr:uid="{00000000-0005-0000-0000-00004F240000}"/>
    <cellStyle name="40% - Accent1 16 2 5" xfId="9336" xr:uid="{00000000-0005-0000-0000-000050240000}"/>
    <cellStyle name="40% - Accent1 16 2 5 2" xfId="9337" xr:uid="{00000000-0005-0000-0000-000051240000}"/>
    <cellStyle name="40% - Accent1 16 2 6" xfId="9338" xr:uid="{00000000-0005-0000-0000-000052240000}"/>
    <cellStyle name="40% - Accent1 16 3" xfId="9339" xr:uid="{00000000-0005-0000-0000-000053240000}"/>
    <cellStyle name="40% - Accent1 16 3 2" xfId="9340" xr:uid="{00000000-0005-0000-0000-000054240000}"/>
    <cellStyle name="40% - Accent1 16 4" xfId="9341" xr:uid="{00000000-0005-0000-0000-000055240000}"/>
    <cellStyle name="40% - Accent1 16 4 2" xfId="9342" xr:uid="{00000000-0005-0000-0000-000056240000}"/>
    <cellStyle name="40% - Accent1 16 5" xfId="9343" xr:uid="{00000000-0005-0000-0000-000057240000}"/>
    <cellStyle name="40% - Accent1 16 5 2" xfId="9344" xr:uid="{00000000-0005-0000-0000-000058240000}"/>
    <cellStyle name="40% - Accent1 16 6" xfId="9345" xr:uid="{00000000-0005-0000-0000-000059240000}"/>
    <cellStyle name="40% - Accent1 16 6 2" xfId="9346" xr:uid="{00000000-0005-0000-0000-00005A240000}"/>
    <cellStyle name="40% - Accent1 16 7" xfId="9347" xr:uid="{00000000-0005-0000-0000-00005B240000}"/>
    <cellStyle name="40% - Accent1 16 8" xfId="9348" xr:uid="{00000000-0005-0000-0000-00005C240000}"/>
    <cellStyle name="40% - Accent1 17" xfId="9349" xr:uid="{00000000-0005-0000-0000-00005D240000}"/>
    <cellStyle name="40% - Accent1 17 2" xfId="9350" xr:uid="{00000000-0005-0000-0000-00005E240000}"/>
    <cellStyle name="40% - Accent1 17 2 2" xfId="9351" xr:uid="{00000000-0005-0000-0000-00005F240000}"/>
    <cellStyle name="40% - Accent1 17 2 2 2" xfId="9352" xr:uid="{00000000-0005-0000-0000-000060240000}"/>
    <cellStyle name="40% - Accent1 17 2 3" xfId="9353" xr:uid="{00000000-0005-0000-0000-000061240000}"/>
    <cellStyle name="40% - Accent1 17 2 3 2" xfId="9354" xr:uid="{00000000-0005-0000-0000-000062240000}"/>
    <cellStyle name="40% - Accent1 17 2 4" xfId="9355" xr:uid="{00000000-0005-0000-0000-000063240000}"/>
    <cellStyle name="40% - Accent1 17 2 4 2" xfId="9356" xr:uid="{00000000-0005-0000-0000-000064240000}"/>
    <cellStyle name="40% - Accent1 17 2 5" xfId="9357" xr:uid="{00000000-0005-0000-0000-000065240000}"/>
    <cellStyle name="40% - Accent1 17 2 5 2" xfId="9358" xr:uid="{00000000-0005-0000-0000-000066240000}"/>
    <cellStyle name="40% - Accent1 17 2 6" xfId="9359" xr:uid="{00000000-0005-0000-0000-000067240000}"/>
    <cellStyle name="40% - Accent1 17 3" xfId="9360" xr:uid="{00000000-0005-0000-0000-000068240000}"/>
    <cellStyle name="40% - Accent1 17 3 2" xfId="9361" xr:uid="{00000000-0005-0000-0000-000069240000}"/>
    <cellStyle name="40% - Accent1 17 4" xfId="9362" xr:uid="{00000000-0005-0000-0000-00006A240000}"/>
    <cellStyle name="40% - Accent1 17 4 2" xfId="9363" xr:uid="{00000000-0005-0000-0000-00006B240000}"/>
    <cellStyle name="40% - Accent1 17 5" xfId="9364" xr:uid="{00000000-0005-0000-0000-00006C240000}"/>
    <cellStyle name="40% - Accent1 17 5 2" xfId="9365" xr:uid="{00000000-0005-0000-0000-00006D240000}"/>
    <cellStyle name="40% - Accent1 17 6" xfId="9366" xr:uid="{00000000-0005-0000-0000-00006E240000}"/>
    <cellStyle name="40% - Accent1 17 6 2" xfId="9367" xr:uid="{00000000-0005-0000-0000-00006F240000}"/>
    <cellStyle name="40% - Accent1 17 7" xfId="9368" xr:uid="{00000000-0005-0000-0000-000070240000}"/>
    <cellStyle name="40% - Accent1 17 8" xfId="9369" xr:uid="{00000000-0005-0000-0000-000071240000}"/>
    <cellStyle name="40% - Accent1 18" xfId="9370" xr:uid="{00000000-0005-0000-0000-000072240000}"/>
    <cellStyle name="40% - Accent1 18 2" xfId="9371" xr:uid="{00000000-0005-0000-0000-000073240000}"/>
    <cellStyle name="40% - Accent1 18 2 2" xfId="9372" xr:uid="{00000000-0005-0000-0000-000074240000}"/>
    <cellStyle name="40% - Accent1 18 2 2 2" xfId="9373" xr:uid="{00000000-0005-0000-0000-000075240000}"/>
    <cellStyle name="40% - Accent1 18 2 3" xfId="9374" xr:uid="{00000000-0005-0000-0000-000076240000}"/>
    <cellStyle name="40% - Accent1 18 2 3 2" xfId="9375" xr:uid="{00000000-0005-0000-0000-000077240000}"/>
    <cellStyle name="40% - Accent1 18 2 4" xfId="9376" xr:uid="{00000000-0005-0000-0000-000078240000}"/>
    <cellStyle name="40% - Accent1 18 2 4 2" xfId="9377" xr:uid="{00000000-0005-0000-0000-000079240000}"/>
    <cellStyle name="40% - Accent1 18 2 5" xfId="9378" xr:uid="{00000000-0005-0000-0000-00007A240000}"/>
    <cellStyle name="40% - Accent1 18 2 5 2" xfId="9379" xr:uid="{00000000-0005-0000-0000-00007B240000}"/>
    <cellStyle name="40% - Accent1 18 2 6" xfId="9380" xr:uid="{00000000-0005-0000-0000-00007C240000}"/>
    <cellStyle name="40% - Accent1 18 3" xfId="9381" xr:uid="{00000000-0005-0000-0000-00007D240000}"/>
    <cellStyle name="40% - Accent1 18 3 2" xfId="9382" xr:uid="{00000000-0005-0000-0000-00007E240000}"/>
    <cellStyle name="40% - Accent1 18 4" xfId="9383" xr:uid="{00000000-0005-0000-0000-00007F240000}"/>
    <cellStyle name="40% - Accent1 18 4 2" xfId="9384" xr:uid="{00000000-0005-0000-0000-000080240000}"/>
    <cellStyle name="40% - Accent1 18 5" xfId="9385" xr:uid="{00000000-0005-0000-0000-000081240000}"/>
    <cellStyle name="40% - Accent1 18 5 2" xfId="9386" xr:uid="{00000000-0005-0000-0000-000082240000}"/>
    <cellStyle name="40% - Accent1 18 6" xfId="9387" xr:uid="{00000000-0005-0000-0000-000083240000}"/>
    <cellStyle name="40% - Accent1 18 6 2" xfId="9388" xr:uid="{00000000-0005-0000-0000-000084240000}"/>
    <cellStyle name="40% - Accent1 18 7" xfId="9389" xr:uid="{00000000-0005-0000-0000-000085240000}"/>
    <cellStyle name="40% - Accent1 18 8" xfId="9390" xr:uid="{00000000-0005-0000-0000-000086240000}"/>
    <cellStyle name="40% - Accent1 19" xfId="9391" xr:uid="{00000000-0005-0000-0000-000087240000}"/>
    <cellStyle name="40% - Accent1 19 2" xfId="9392" xr:uid="{00000000-0005-0000-0000-000088240000}"/>
    <cellStyle name="40% - Accent1 19 2 2" xfId="9393" xr:uid="{00000000-0005-0000-0000-000089240000}"/>
    <cellStyle name="40% - Accent1 19 2 2 2" xfId="9394" xr:uid="{00000000-0005-0000-0000-00008A240000}"/>
    <cellStyle name="40% - Accent1 19 2 3" xfId="9395" xr:uid="{00000000-0005-0000-0000-00008B240000}"/>
    <cellStyle name="40% - Accent1 19 2 3 2" xfId="9396" xr:uid="{00000000-0005-0000-0000-00008C240000}"/>
    <cellStyle name="40% - Accent1 19 2 4" xfId="9397" xr:uid="{00000000-0005-0000-0000-00008D240000}"/>
    <cellStyle name="40% - Accent1 19 2 4 2" xfId="9398" xr:uid="{00000000-0005-0000-0000-00008E240000}"/>
    <cellStyle name="40% - Accent1 19 2 5" xfId="9399" xr:uid="{00000000-0005-0000-0000-00008F240000}"/>
    <cellStyle name="40% - Accent1 19 2 5 2" xfId="9400" xr:uid="{00000000-0005-0000-0000-000090240000}"/>
    <cellStyle name="40% - Accent1 19 2 6" xfId="9401" xr:uid="{00000000-0005-0000-0000-000091240000}"/>
    <cellStyle name="40% - Accent1 19 3" xfId="9402" xr:uid="{00000000-0005-0000-0000-000092240000}"/>
    <cellStyle name="40% - Accent1 19 3 2" xfId="9403" xr:uid="{00000000-0005-0000-0000-000093240000}"/>
    <cellStyle name="40% - Accent1 19 4" xfId="9404" xr:uid="{00000000-0005-0000-0000-000094240000}"/>
    <cellStyle name="40% - Accent1 19 4 2" xfId="9405" xr:uid="{00000000-0005-0000-0000-000095240000}"/>
    <cellStyle name="40% - Accent1 19 5" xfId="9406" xr:uid="{00000000-0005-0000-0000-000096240000}"/>
    <cellStyle name="40% - Accent1 19 5 2" xfId="9407" xr:uid="{00000000-0005-0000-0000-000097240000}"/>
    <cellStyle name="40% - Accent1 19 6" xfId="9408" xr:uid="{00000000-0005-0000-0000-000098240000}"/>
    <cellStyle name="40% - Accent1 19 6 2" xfId="9409" xr:uid="{00000000-0005-0000-0000-000099240000}"/>
    <cellStyle name="40% - Accent1 19 7" xfId="9410" xr:uid="{00000000-0005-0000-0000-00009A240000}"/>
    <cellStyle name="40% - Accent1 19 8" xfId="9411" xr:uid="{00000000-0005-0000-0000-00009B240000}"/>
    <cellStyle name="40% - Accent1 2" xfId="9412" xr:uid="{00000000-0005-0000-0000-00009C240000}"/>
    <cellStyle name="40% - Accent1 2 10" xfId="9413" xr:uid="{00000000-0005-0000-0000-00009D240000}"/>
    <cellStyle name="40% - Accent1 2 11" xfId="9414" xr:uid="{00000000-0005-0000-0000-00009E240000}"/>
    <cellStyle name="40% - Accent1 2 2" xfId="9415" xr:uid="{00000000-0005-0000-0000-00009F240000}"/>
    <cellStyle name="40% - Accent1 2 2 2" xfId="9416" xr:uid="{00000000-0005-0000-0000-0000A0240000}"/>
    <cellStyle name="40% - Accent1 2 2 2 2" xfId="9417" xr:uid="{00000000-0005-0000-0000-0000A1240000}"/>
    <cellStyle name="40% - Accent1 2 2 3" xfId="9418" xr:uid="{00000000-0005-0000-0000-0000A2240000}"/>
    <cellStyle name="40% - Accent1 2 2 3 2" xfId="9419" xr:uid="{00000000-0005-0000-0000-0000A3240000}"/>
    <cellStyle name="40% - Accent1 2 2 4" xfId="9420" xr:uid="{00000000-0005-0000-0000-0000A4240000}"/>
    <cellStyle name="40% - Accent1 2 2 4 2" xfId="9421" xr:uid="{00000000-0005-0000-0000-0000A5240000}"/>
    <cellStyle name="40% - Accent1 2 2 5" xfId="9422" xr:uid="{00000000-0005-0000-0000-0000A6240000}"/>
    <cellStyle name="40% - Accent1 2 2 5 2" xfId="9423" xr:uid="{00000000-0005-0000-0000-0000A7240000}"/>
    <cellStyle name="40% - Accent1 2 2 6" xfId="9424" xr:uid="{00000000-0005-0000-0000-0000A8240000}"/>
    <cellStyle name="40% - Accent1 2 2 7" xfId="9425" xr:uid="{00000000-0005-0000-0000-0000A9240000}"/>
    <cellStyle name="40% - Accent1 2 2 8" xfId="9426" xr:uid="{00000000-0005-0000-0000-0000AA240000}"/>
    <cellStyle name="40% - Accent1 2 2 9" xfId="9427" xr:uid="{00000000-0005-0000-0000-0000AB240000}"/>
    <cellStyle name="40% - Accent1 2 3" xfId="9428" xr:uid="{00000000-0005-0000-0000-0000AC240000}"/>
    <cellStyle name="40% - Accent1 2 3 2" xfId="9429" xr:uid="{00000000-0005-0000-0000-0000AD240000}"/>
    <cellStyle name="40% - Accent1 2 4" xfId="9430" xr:uid="{00000000-0005-0000-0000-0000AE240000}"/>
    <cellStyle name="40% - Accent1 2 4 2" xfId="9431" xr:uid="{00000000-0005-0000-0000-0000AF240000}"/>
    <cellStyle name="40% - Accent1 2 5" xfId="9432" xr:uid="{00000000-0005-0000-0000-0000B0240000}"/>
    <cellStyle name="40% - Accent1 2 5 2" xfId="9433" xr:uid="{00000000-0005-0000-0000-0000B1240000}"/>
    <cellStyle name="40% - Accent1 2 6" xfId="9434" xr:uid="{00000000-0005-0000-0000-0000B2240000}"/>
    <cellStyle name="40% - Accent1 2 6 2" xfId="9435" xr:uid="{00000000-0005-0000-0000-0000B3240000}"/>
    <cellStyle name="40% - Accent1 2 7" xfId="9436" xr:uid="{00000000-0005-0000-0000-0000B4240000}"/>
    <cellStyle name="40% - Accent1 2 8" xfId="9437" xr:uid="{00000000-0005-0000-0000-0000B5240000}"/>
    <cellStyle name="40% - Accent1 2 9" xfId="9438" xr:uid="{00000000-0005-0000-0000-0000B6240000}"/>
    <cellStyle name="40% - Accent1 20" xfId="9439" xr:uid="{00000000-0005-0000-0000-0000B7240000}"/>
    <cellStyle name="40% - Accent1 20 2" xfId="9440" xr:uid="{00000000-0005-0000-0000-0000B8240000}"/>
    <cellStyle name="40% - Accent1 20 2 2" xfId="9441" xr:uid="{00000000-0005-0000-0000-0000B9240000}"/>
    <cellStyle name="40% - Accent1 20 2 2 2" xfId="9442" xr:uid="{00000000-0005-0000-0000-0000BA240000}"/>
    <cellStyle name="40% - Accent1 20 2 3" xfId="9443" xr:uid="{00000000-0005-0000-0000-0000BB240000}"/>
    <cellStyle name="40% - Accent1 20 2 3 2" xfId="9444" xr:uid="{00000000-0005-0000-0000-0000BC240000}"/>
    <cellStyle name="40% - Accent1 20 2 4" xfId="9445" xr:uid="{00000000-0005-0000-0000-0000BD240000}"/>
    <cellStyle name="40% - Accent1 20 2 4 2" xfId="9446" xr:uid="{00000000-0005-0000-0000-0000BE240000}"/>
    <cellStyle name="40% - Accent1 20 2 5" xfId="9447" xr:uid="{00000000-0005-0000-0000-0000BF240000}"/>
    <cellStyle name="40% - Accent1 20 2 5 2" xfId="9448" xr:uid="{00000000-0005-0000-0000-0000C0240000}"/>
    <cellStyle name="40% - Accent1 20 2 6" xfId="9449" xr:uid="{00000000-0005-0000-0000-0000C1240000}"/>
    <cellStyle name="40% - Accent1 20 3" xfId="9450" xr:uid="{00000000-0005-0000-0000-0000C2240000}"/>
    <cellStyle name="40% - Accent1 20 3 2" xfId="9451" xr:uid="{00000000-0005-0000-0000-0000C3240000}"/>
    <cellStyle name="40% - Accent1 20 4" xfId="9452" xr:uid="{00000000-0005-0000-0000-0000C4240000}"/>
    <cellStyle name="40% - Accent1 20 4 2" xfId="9453" xr:uid="{00000000-0005-0000-0000-0000C5240000}"/>
    <cellStyle name="40% - Accent1 20 5" xfId="9454" xr:uid="{00000000-0005-0000-0000-0000C6240000}"/>
    <cellStyle name="40% - Accent1 20 5 2" xfId="9455" xr:uid="{00000000-0005-0000-0000-0000C7240000}"/>
    <cellStyle name="40% - Accent1 20 6" xfId="9456" xr:uid="{00000000-0005-0000-0000-0000C8240000}"/>
    <cellStyle name="40% - Accent1 20 6 2" xfId="9457" xr:uid="{00000000-0005-0000-0000-0000C9240000}"/>
    <cellStyle name="40% - Accent1 20 7" xfId="9458" xr:uid="{00000000-0005-0000-0000-0000CA240000}"/>
    <cellStyle name="40% - Accent1 20 8" xfId="9459" xr:uid="{00000000-0005-0000-0000-0000CB240000}"/>
    <cellStyle name="40% - Accent1 21" xfId="9460" xr:uid="{00000000-0005-0000-0000-0000CC240000}"/>
    <cellStyle name="40% - Accent1 21 2" xfId="9461" xr:uid="{00000000-0005-0000-0000-0000CD240000}"/>
    <cellStyle name="40% - Accent1 21 2 2" xfId="9462" xr:uid="{00000000-0005-0000-0000-0000CE240000}"/>
    <cellStyle name="40% - Accent1 21 2 2 2" xfId="9463" xr:uid="{00000000-0005-0000-0000-0000CF240000}"/>
    <cellStyle name="40% - Accent1 21 2 3" xfId="9464" xr:uid="{00000000-0005-0000-0000-0000D0240000}"/>
    <cellStyle name="40% - Accent1 21 2 3 2" xfId="9465" xr:uid="{00000000-0005-0000-0000-0000D1240000}"/>
    <cellStyle name="40% - Accent1 21 2 4" xfId="9466" xr:uid="{00000000-0005-0000-0000-0000D2240000}"/>
    <cellStyle name="40% - Accent1 21 2 4 2" xfId="9467" xr:uid="{00000000-0005-0000-0000-0000D3240000}"/>
    <cellStyle name="40% - Accent1 21 2 5" xfId="9468" xr:uid="{00000000-0005-0000-0000-0000D4240000}"/>
    <cellStyle name="40% - Accent1 21 2 5 2" xfId="9469" xr:uid="{00000000-0005-0000-0000-0000D5240000}"/>
    <cellStyle name="40% - Accent1 21 2 6" xfId="9470" xr:uid="{00000000-0005-0000-0000-0000D6240000}"/>
    <cellStyle name="40% - Accent1 21 3" xfId="9471" xr:uid="{00000000-0005-0000-0000-0000D7240000}"/>
    <cellStyle name="40% - Accent1 21 3 2" xfId="9472" xr:uid="{00000000-0005-0000-0000-0000D8240000}"/>
    <cellStyle name="40% - Accent1 21 4" xfId="9473" xr:uid="{00000000-0005-0000-0000-0000D9240000}"/>
    <cellStyle name="40% - Accent1 21 4 2" xfId="9474" xr:uid="{00000000-0005-0000-0000-0000DA240000}"/>
    <cellStyle name="40% - Accent1 21 5" xfId="9475" xr:uid="{00000000-0005-0000-0000-0000DB240000}"/>
    <cellStyle name="40% - Accent1 21 5 2" xfId="9476" xr:uid="{00000000-0005-0000-0000-0000DC240000}"/>
    <cellStyle name="40% - Accent1 21 6" xfId="9477" xr:uid="{00000000-0005-0000-0000-0000DD240000}"/>
    <cellStyle name="40% - Accent1 21 6 2" xfId="9478" xr:uid="{00000000-0005-0000-0000-0000DE240000}"/>
    <cellStyle name="40% - Accent1 21 7" xfId="9479" xr:uid="{00000000-0005-0000-0000-0000DF240000}"/>
    <cellStyle name="40% - Accent1 21 8" xfId="9480" xr:uid="{00000000-0005-0000-0000-0000E0240000}"/>
    <cellStyle name="40% - Accent1 22" xfId="9481" xr:uid="{00000000-0005-0000-0000-0000E1240000}"/>
    <cellStyle name="40% - Accent1 22 2" xfId="9482" xr:uid="{00000000-0005-0000-0000-0000E2240000}"/>
    <cellStyle name="40% - Accent1 22 2 2" xfId="9483" xr:uid="{00000000-0005-0000-0000-0000E3240000}"/>
    <cellStyle name="40% - Accent1 22 2 2 2" xfId="9484" xr:uid="{00000000-0005-0000-0000-0000E4240000}"/>
    <cellStyle name="40% - Accent1 22 2 3" xfId="9485" xr:uid="{00000000-0005-0000-0000-0000E5240000}"/>
    <cellStyle name="40% - Accent1 22 2 3 2" xfId="9486" xr:uid="{00000000-0005-0000-0000-0000E6240000}"/>
    <cellStyle name="40% - Accent1 22 2 4" xfId="9487" xr:uid="{00000000-0005-0000-0000-0000E7240000}"/>
    <cellStyle name="40% - Accent1 22 2 4 2" xfId="9488" xr:uid="{00000000-0005-0000-0000-0000E8240000}"/>
    <cellStyle name="40% - Accent1 22 2 5" xfId="9489" xr:uid="{00000000-0005-0000-0000-0000E9240000}"/>
    <cellStyle name="40% - Accent1 22 2 5 2" xfId="9490" xr:uid="{00000000-0005-0000-0000-0000EA240000}"/>
    <cellStyle name="40% - Accent1 22 2 6" xfId="9491" xr:uid="{00000000-0005-0000-0000-0000EB240000}"/>
    <cellStyle name="40% - Accent1 22 3" xfId="9492" xr:uid="{00000000-0005-0000-0000-0000EC240000}"/>
    <cellStyle name="40% - Accent1 22 3 2" xfId="9493" xr:uid="{00000000-0005-0000-0000-0000ED240000}"/>
    <cellStyle name="40% - Accent1 22 4" xfId="9494" xr:uid="{00000000-0005-0000-0000-0000EE240000}"/>
    <cellStyle name="40% - Accent1 22 4 2" xfId="9495" xr:uid="{00000000-0005-0000-0000-0000EF240000}"/>
    <cellStyle name="40% - Accent1 22 5" xfId="9496" xr:uid="{00000000-0005-0000-0000-0000F0240000}"/>
    <cellStyle name="40% - Accent1 22 5 2" xfId="9497" xr:uid="{00000000-0005-0000-0000-0000F1240000}"/>
    <cellStyle name="40% - Accent1 22 6" xfId="9498" xr:uid="{00000000-0005-0000-0000-0000F2240000}"/>
    <cellStyle name="40% - Accent1 22 6 2" xfId="9499" xr:uid="{00000000-0005-0000-0000-0000F3240000}"/>
    <cellStyle name="40% - Accent1 22 7" xfId="9500" xr:uid="{00000000-0005-0000-0000-0000F4240000}"/>
    <cellStyle name="40% - Accent1 22 8" xfId="9501" xr:uid="{00000000-0005-0000-0000-0000F5240000}"/>
    <cellStyle name="40% - Accent1 23" xfId="9502" xr:uid="{00000000-0005-0000-0000-0000F6240000}"/>
    <cellStyle name="40% - Accent1 23 2" xfId="9503" xr:uid="{00000000-0005-0000-0000-0000F7240000}"/>
    <cellStyle name="40% - Accent1 23 2 2" xfId="9504" xr:uid="{00000000-0005-0000-0000-0000F8240000}"/>
    <cellStyle name="40% - Accent1 23 2 2 2" xfId="9505" xr:uid="{00000000-0005-0000-0000-0000F9240000}"/>
    <cellStyle name="40% - Accent1 23 2 3" xfId="9506" xr:uid="{00000000-0005-0000-0000-0000FA240000}"/>
    <cellStyle name="40% - Accent1 23 2 3 2" xfId="9507" xr:uid="{00000000-0005-0000-0000-0000FB240000}"/>
    <cellStyle name="40% - Accent1 23 2 4" xfId="9508" xr:uid="{00000000-0005-0000-0000-0000FC240000}"/>
    <cellStyle name="40% - Accent1 23 2 4 2" xfId="9509" xr:uid="{00000000-0005-0000-0000-0000FD240000}"/>
    <cellStyle name="40% - Accent1 23 2 5" xfId="9510" xr:uid="{00000000-0005-0000-0000-0000FE240000}"/>
    <cellStyle name="40% - Accent1 23 2 5 2" xfId="9511" xr:uid="{00000000-0005-0000-0000-0000FF240000}"/>
    <cellStyle name="40% - Accent1 23 2 6" xfId="9512" xr:uid="{00000000-0005-0000-0000-000000250000}"/>
    <cellStyle name="40% - Accent1 23 3" xfId="9513" xr:uid="{00000000-0005-0000-0000-000001250000}"/>
    <cellStyle name="40% - Accent1 23 3 2" xfId="9514" xr:uid="{00000000-0005-0000-0000-000002250000}"/>
    <cellStyle name="40% - Accent1 23 4" xfId="9515" xr:uid="{00000000-0005-0000-0000-000003250000}"/>
    <cellStyle name="40% - Accent1 23 4 2" xfId="9516" xr:uid="{00000000-0005-0000-0000-000004250000}"/>
    <cellStyle name="40% - Accent1 23 5" xfId="9517" xr:uid="{00000000-0005-0000-0000-000005250000}"/>
    <cellStyle name="40% - Accent1 23 5 2" xfId="9518" xr:uid="{00000000-0005-0000-0000-000006250000}"/>
    <cellStyle name="40% - Accent1 23 6" xfId="9519" xr:uid="{00000000-0005-0000-0000-000007250000}"/>
    <cellStyle name="40% - Accent1 23 6 2" xfId="9520" xr:uid="{00000000-0005-0000-0000-000008250000}"/>
    <cellStyle name="40% - Accent1 23 7" xfId="9521" xr:uid="{00000000-0005-0000-0000-000009250000}"/>
    <cellStyle name="40% - Accent1 23 8" xfId="9522" xr:uid="{00000000-0005-0000-0000-00000A250000}"/>
    <cellStyle name="40% - Accent1 24" xfId="9523" xr:uid="{00000000-0005-0000-0000-00000B250000}"/>
    <cellStyle name="40% - Accent1 24 2" xfId="9524" xr:uid="{00000000-0005-0000-0000-00000C250000}"/>
    <cellStyle name="40% - Accent1 24 2 2" xfId="9525" xr:uid="{00000000-0005-0000-0000-00000D250000}"/>
    <cellStyle name="40% - Accent1 24 2 2 2" xfId="9526" xr:uid="{00000000-0005-0000-0000-00000E250000}"/>
    <cellStyle name="40% - Accent1 24 2 3" xfId="9527" xr:uid="{00000000-0005-0000-0000-00000F250000}"/>
    <cellStyle name="40% - Accent1 24 2 3 2" xfId="9528" xr:uid="{00000000-0005-0000-0000-000010250000}"/>
    <cellStyle name="40% - Accent1 24 2 4" xfId="9529" xr:uid="{00000000-0005-0000-0000-000011250000}"/>
    <cellStyle name="40% - Accent1 24 2 4 2" xfId="9530" xr:uid="{00000000-0005-0000-0000-000012250000}"/>
    <cellStyle name="40% - Accent1 24 2 5" xfId="9531" xr:uid="{00000000-0005-0000-0000-000013250000}"/>
    <cellStyle name="40% - Accent1 24 2 5 2" xfId="9532" xr:uid="{00000000-0005-0000-0000-000014250000}"/>
    <cellStyle name="40% - Accent1 24 2 6" xfId="9533" xr:uid="{00000000-0005-0000-0000-000015250000}"/>
    <cellStyle name="40% - Accent1 24 3" xfId="9534" xr:uid="{00000000-0005-0000-0000-000016250000}"/>
    <cellStyle name="40% - Accent1 24 3 2" xfId="9535" xr:uid="{00000000-0005-0000-0000-000017250000}"/>
    <cellStyle name="40% - Accent1 24 4" xfId="9536" xr:uid="{00000000-0005-0000-0000-000018250000}"/>
    <cellStyle name="40% - Accent1 24 4 2" xfId="9537" xr:uid="{00000000-0005-0000-0000-000019250000}"/>
    <cellStyle name="40% - Accent1 24 5" xfId="9538" xr:uid="{00000000-0005-0000-0000-00001A250000}"/>
    <cellStyle name="40% - Accent1 24 5 2" xfId="9539" xr:uid="{00000000-0005-0000-0000-00001B250000}"/>
    <cellStyle name="40% - Accent1 24 6" xfId="9540" xr:uid="{00000000-0005-0000-0000-00001C250000}"/>
    <cellStyle name="40% - Accent1 24 6 2" xfId="9541" xr:uid="{00000000-0005-0000-0000-00001D250000}"/>
    <cellStyle name="40% - Accent1 24 7" xfId="9542" xr:uid="{00000000-0005-0000-0000-00001E250000}"/>
    <cellStyle name="40% - Accent1 24 8" xfId="9543" xr:uid="{00000000-0005-0000-0000-00001F250000}"/>
    <cellStyle name="40% - Accent1 25" xfId="9544" xr:uid="{00000000-0005-0000-0000-000020250000}"/>
    <cellStyle name="40% - Accent1 25 2" xfId="9545" xr:uid="{00000000-0005-0000-0000-000021250000}"/>
    <cellStyle name="40% - Accent1 25 2 2" xfId="9546" xr:uid="{00000000-0005-0000-0000-000022250000}"/>
    <cellStyle name="40% - Accent1 25 2 2 2" xfId="9547" xr:uid="{00000000-0005-0000-0000-000023250000}"/>
    <cellStyle name="40% - Accent1 25 2 3" xfId="9548" xr:uid="{00000000-0005-0000-0000-000024250000}"/>
    <cellStyle name="40% - Accent1 25 2 3 2" xfId="9549" xr:uid="{00000000-0005-0000-0000-000025250000}"/>
    <cellStyle name="40% - Accent1 25 2 4" xfId="9550" xr:uid="{00000000-0005-0000-0000-000026250000}"/>
    <cellStyle name="40% - Accent1 25 2 4 2" xfId="9551" xr:uid="{00000000-0005-0000-0000-000027250000}"/>
    <cellStyle name="40% - Accent1 25 2 5" xfId="9552" xr:uid="{00000000-0005-0000-0000-000028250000}"/>
    <cellStyle name="40% - Accent1 25 2 5 2" xfId="9553" xr:uid="{00000000-0005-0000-0000-000029250000}"/>
    <cellStyle name="40% - Accent1 25 2 6" xfId="9554" xr:uid="{00000000-0005-0000-0000-00002A250000}"/>
    <cellStyle name="40% - Accent1 25 3" xfId="9555" xr:uid="{00000000-0005-0000-0000-00002B250000}"/>
    <cellStyle name="40% - Accent1 25 3 2" xfId="9556" xr:uid="{00000000-0005-0000-0000-00002C250000}"/>
    <cellStyle name="40% - Accent1 25 4" xfId="9557" xr:uid="{00000000-0005-0000-0000-00002D250000}"/>
    <cellStyle name="40% - Accent1 25 4 2" xfId="9558" xr:uid="{00000000-0005-0000-0000-00002E250000}"/>
    <cellStyle name="40% - Accent1 25 5" xfId="9559" xr:uid="{00000000-0005-0000-0000-00002F250000}"/>
    <cellStyle name="40% - Accent1 25 5 2" xfId="9560" xr:uid="{00000000-0005-0000-0000-000030250000}"/>
    <cellStyle name="40% - Accent1 25 6" xfId="9561" xr:uid="{00000000-0005-0000-0000-000031250000}"/>
    <cellStyle name="40% - Accent1 25 6 2" xfId="9562" xr:uid="{00000000-0005-0000-0000-000032250000}"/>
    <cellStyle name="40% - Accent1 25 7" xfId="9563" xr:uid="{00000000-0005-0000-0000-000033250000}"/>
    <cellStyle name="40% - Accent1 25 8" xfId="9564" xr:uid="{00000000-0005-0000-0000-000034250000}"/>
    <cellStyle name="40% - Accent1 26" xfId="9565" xr:uid="{00000000-0005-0000-0000-000035250000}"/>
    <cellStyle name="40% - Accent1 26 2" xfId="9566" xr:uid="{00000000-0005-0000-0000-000036250000}"/>
    <cellStyle name="40% - Accent1 26 2 2" xfId="9567" xr:uid="{00000000-0005-0000-0000-000037250000}"/>
    <cellStyle name="40% - Accent1 26 2 2 2" xfId="9568" xr:uid="{00000000-0005-0000-0000-000038250000}"/>
    <cellStyle name="40% - Accent1 26 2 3" xfId="9569" xr:uid="{00000000-0005-0000-0000-000039250000}"/>
    <cellStyle name="40% - Accent1 26 2 3 2" xfId="9570" xr:uid="{00000000-0005-0000-0000-00003A250000}"/>
    <cellStyle name="40% - Accent1 26 2 4" xfId="9571" xr:uid="{00000000-0005-0000-0000-00003B250000}"/>
    <cellStyle name="40% - Accent1 26 2 4 2" xfId="9572" xr:uid="{00000000-0005-0000-0000-00003C250000}"/>
    <cellStyle name="40% - Accent1 26 2 5" xfId="9573" xr:uid="{00000000-0005-0000-0000-00003D250000}"/>
    <cellStyle name="40% - Accent1 26 2 5 2" xfId="9574" xr:uid="{00000000-0005-0000-0000-00003E250000}"/>
    <cellStyle name="40% - Accent1 26 2 6" xfId="9575" xr:uid="{00000000-0005-0000-0000-00003F250000}"/>
    <cellStyle name="40% - Accent1 26 3" xfId="9576" xr:uid="{00000000-0005-0000-0000-000040250000}"/>
    <cellStyle name="40% - Accent1 26 3 2" xfId="9577" xr:uid="{00000000-0005-0000-0000-000041250000}"/>
    <cellStyle name="40% - Accent1 26 4" xfId="9578" xr:uid="{00000000-0005-0000-0000-000042250000}"/>
    <cellStyle name="40% - Accent1 26 4 2" xfId="9579" xr:uid="{00000000-0005-0000-0000-000043250000}"/>
    <cellStyle name="40% - Accent1 26 5" xfId="9580" xr:uid="{00000000-0005-0000-0000-000044250000}"/>
    <cellStyle name="40% - Accent1 26 5 2" xfId="9581" xr:uid="{00000000-0005-0000-0000-000045250000}"/>
    <cellStyle name="40% - Accent1 26 6" xfId="9582" xr:uid="{00000000-0005-0000-0000-000046250000}"/>
    <cellStyle name="40% - Accent1 26 6 2" xfId="9583" xr:uid="{00000000-0005-0000-0000-000047250000}"/>
    <cellStyle name="40% - Accent1 26 7" xfId="9584" xr:uid="{00000000-0005-0000-0000-000048250000}"/>
    <cellStyle name="40% - Accent1 26 8" xfId="9585" xr:uid="{00000000-0005-0000-0000-000049250000}"/>
    <cellStyle name="40% - Accent1 27" xfId="9586" xr:uid="{00000000-0005-0000-0000-00004A250000}"/>
    <cellStyle name="40% - Accent1 27 2" xfId="9587" xr:uid="{00000000-0005-0000-0000-00004B250000}"/>
    <cellStyle name="40% - Accent1 27 2 2" xfId="9588" xr:uid="{00000000-0005-0000-0000-00004C250000}"/>
    <cellStyle name="40% - Accent1 27 2 2 2" xfId="9589" xr:uid="{00000000-0005-0000-0000-00004D250000}"/>
    <cellStyle name="40% - Accent1 27 2 3" xfId="9590" xr:uid="{00000000-0005-0000-0000-00004E250000}"/>
    <cellStyle name="40% - Accent1 27 2 3 2" xfId="9591" xr:uid="{00000000-0005-0000-0000-00004F250000}"/>
    <cellStyle name="40% - Accent1 27 2 4" xfId="9592" xr:uid="{00000000-0005-0000-0000-000050250000}"/>
    <cellStyle name="40% - Accent1 27 2 4 2" xfId="9593" xr:uid="{00000000-0005-0000-0000-000051250000}"/>
    <cellStyle name="40% - Accent1 27 2 5" xfId="9594" xr:uid="{00000000-0005-0000-0000-000052250000}"/>
    <cellStyle name="40% - Accent1 27 2 5 2" xfId="9595" xr:uid="{00000000-0005-0000-0000-000053250000}"/>
    <cellStyle name="40% - Accent1 27 2 6" xfId="9596" xr:uid="{00000000-0005-0000-0000-000054250000}"/>
    <cellStyle name="40% - Accent1 27 3" xfId="9597" xr:uid="{00000000-0005-0000-0000-000055250000}"/>
    <cellStyle name="40% - Accent1 27 3 2" xfId="9598" xr:uid="{00000000-0005-0000-0000-000056250000}"/>
    <cellStyle name="40% - Accent1 27 4" xfId="9599" xr:uid="{00000000-0005-0000-0000-000057250000}"/>
    <cellStyle name="40% - Accent1 27 4 2" xfId="9600" xr:uid="{00000000-0005-0000-0000-000058250000}"/>
    <cellStyle name="40% - Accent1 27 5" xfId="9601" xr:uid="{00000000-0005-0000-0000-000059250000}"/>
    <cellStyle name="40% - Accent1 27 5 2" xfId="9602" xr:uid="{00000000-0005-0000-0000-00005A250000}"/>
    <cellStyle name="40% - Accent1 27 6" xfId="9603" xr:uid="{00000000-0005-0000-0000-00005B250000}"/>
    <cellStyle name="40% - Accent1 27 6 2" xfId="9604" xr:uid="{00000000-0005-0000-0000-00005C250000}"/>
    <cellStyle name="40% - Accent1 27 7" xfId="9605" xr:uid="{00000000-0005-0000-0000-00005D250000}"/>
    <cellStyle name="40% - Accent1 27 8" xfId="9606" xr:uid="{00000000-0005-0000-0000-00005E250000}"/>
    <cellStyle name="40% - Accent1 28" xfId="9607" xr:uid="{00000000-0005-0000-0000-00005F250000}"/>
    <cellStyle name="40% - Accent1 28 2" xfId="9608" xr:uid="{00000000-0005-0000-0000-000060250000}"/>
    <cellStyle name="40% - Accent1 28 2 2" xfId="9609" xr:uid="{00000000-0005-0000-0000-000061250000}"/>
    <cellStyle name="40% - Accent1 28 2 2 2" xfId="9610" xr:uid="{00000000-0005-0000-0000-000062250000}"/>
    <cellStyle name="40% - Accent1 28 2 3" xfId="9611" xr:uid="{00000000-0005-0000-0000-000063250000}"/>
    <cellStyle name="40% - Accent1 28 2 3 2" xfId="9612" xr:uid="{00000000-0005-0000-0000-000064250000}"/>
    <cellStyle name="40% - Accent1 28 2 4" xfId="9613" xr:uid="{00000000-0005-0000-0000-000065250000}"/>
    <cellStyle name="40% - Accent1 28 2 4 2" xfId="9614" xr:uid="{00000000-0005-0000-0000-000066250000}"/>
    <cellStyle name="40% - Accent1 28 2 5" xfId="9615" xr:uid="{00000000-0005-0000-0000-000067250000}"/>
    <cellStyle name="40% - Accent1 28 2 5 2" xfId="9616" xr:uid="{00000000-0005-0000-0000-000068250000}"/>
    <cellStyle name="40% - Accent1 28 2 6" xfId="9617" xr:uid="{00000000-0005-0000-0000-000069250000}"/>
    <cellStyle name="40% - Accent1 28 3" xfId="9618" xr:uid="{00000000-0005-0000-0000-00006A250000}"/>
    <cellStyle name="40% - Accent1 28 3 2" xfId="9619" xr:uid="{00000000-0005-0000-0000-00006B250000}"/>
    <cellStyle name="40% - Accent1 28 4" xfId="9620" xr:uid="{00000000-0005-0000-0000-00006C250000}"/>
    <cellStyle name="40% - Accent1 28 4 2" xfId="9621" xr:uid="{00000000-0005-0000-0000-00006D250000}"/>
    <cellStyle name="40% - Accent1 28 5" xfId="9622" xr:uid="{00000000-0005-0000-0000-00006E250000}"/>
    <cellStyle name="40% - Accent1 28 5 2" xfId="9623" xr:uid="{00000000-0005-0000-0000-00006F250000}"/>
    <cellStyle name="40% - Accent1 28 6" xfId="9624" xr:uid="{00000000-0005-0000-0000-000070250000}"/>
    <cellStyle name="40% - Accent1 28 6 2" xfId="9625" xr:uid="{00000000-0005-0000-0000-000071250000}"/>
    <cellStyle name="40% - Accent1 28 7" xfId="9626" xr:uid="{00000000-0005-0000-0000-000072250000}"/>
    <cellStyle name="40% - Accent1 28 8" xfId="9627" xr:uid="{00000000-0005-0000-0000-000073250000}"/>
    <cellStyle name="40% - Accent1 29" xfId="9628" xr:uid="{00000000-0005-0000-0000-000074250000}"/>
    <cellStyle name="40% - Accent1 29 2" xfId="9629" xr:uid="{00000000-0005-0000-0000-000075250000}"/>
    <cellStyle name="40% - Accent1 29 2 2" xfId="9630" xr:uid="{00000000-0005-0000-0000-000076250000}"/>
    <cellStyle name="40% - Accent1 29 2 2 2" xfId="9631" xr:uid="{00000000-0005-0000-0000-000077250000}"/>
    <cellStyle name="40% - Accent1 29 2 3" xfId="9632" xr:uid="{00000000-0005-0000-0000-000078250000}"/>
    <cellStyle name="40% - Accent1 29 2 3 2" xfId="9633" xr:uid="{00000000-0005-0000-0000-000079250000}"/>
    <cellStyle name="40% - Accent1 29 2 4" xfId="9634" xr:uid="{00000000-0005-0000-0000-00007A250000}"/>
    <cellStyle name="40% - Accent1 29 2 4 2" xfId="9635" xr:uid="{00000000-0005-0000-0000-00007B250000}"/>
    <cellStyle name="40% - Accent1 29 2 5" xfId="9636" xr:uid="{00000000-0005-0000-0000-00007C250000}"/>
    <cellStyle name="40% - Accent1 29 2 5 2" xfId="9637" xr:uid="{00000000-0005-0000-0000-00007D250000}"/>
    <cellStyle name="40% - Accent1 29 2 6" xfId="9638" xr:uid="{00000000-0005-0000-0000-00007E250000}"/>
    <cellStyle name="40% - Accent1 29 3" xfId="9639" xr:uid="{00000000-0005-0000-0000-00007F250000}"/>
    <cellStyle name="40% - Accent1 29 3 2" xfId="9640" xr:uid="{00000000-0005-0000-0000-000080250000}"/>
    <cellStyle name="40% - Accent1 29 4" xfId="9641" xr:uid="{00000000-0005-0000-0000-000081250000}"/>
    <cellStyle name="40% - Accent1 29 4 2" xfId="9642" xr:uid="{00000000-0005-0000-0000-000082250000}"/>
    <cellStyle name="40% - Accent1 29 5" xfId="9643" xr:uid="{00000000-0005-0000-0000-000083250000}"/>
    <cellStyle name="40% - Accent1 29 5 2" xfId="9644" xr:uid="{00000000-0005-0000-0000-000084250000}"/>
    <cellStyle name="40% - Accent1 29 6" xfId="9645" xr:uid="{00000000-0005-0000-0000-000085250000}"/>
    <cellStyle name="40% - Accent1 29 6 2" xfId="9646" xr:uid="{00000000-0005-0000-0000-000086250000}"/>
    <cellStyle name="40% - Accent1 29 7" xfId="9647" xr:uid="{00000000-0005-0000-0000-000087250000}"/>
    <cellStyle name="40% - Accent1 29 8" xfId="9648" xr:uid="{00000000-0005-0000-0000-000088250000}"/>
    <cellStyle name="40% - Accent1 3" xfId="9649" xr:uid="{00000000-0005-0000-0000-000089250000}"/>
    <cellStyle name="40% - Accent1 3 10" xfId="9650" xr:uid="{00000000-0005-0000-0000-00008A250000}"/>
    <cellStyle name="40% - Accent1 3 11" xfId="9651" xr:uid="{00000000-0005-0000-0000-00008B250000}"/>
    <cellStyle name="40% - Accent1 3 2" xfId="9652" xr:uid="{00000000-0005-0000-0000-00008C250000}"/>
    <cellStyle name="40% - Accent1 3 2 2" xfId="9653" xr:uid="{00000000-0005-0000-0000-00008D250000}"/>
    <cellStyle name="40% - Accent1 3 2 2 2" xfId="9654" xr:uid="{00000000-0005-0000-0000-00008E250000}"/>
    <cellStyle name="40% - Accent1 3 2 3" xfId="9655" xr:uid="{00000000-0005-0000-0000-00008F250000}"/>
    <cellStyle name="40% - Accent1 3 2 3 2" xfId="9656" xr:uid="{00000000-0005-0000-0000-000090250000}"/>
    <cellStyle name="40% - Accent1 3 2 4" xfId="9657" xr:uid="{00000000-0005-0000-0000-000091250000}"/>
    <cellStyle name="40% - Accent1 3 2 4 2" xfId="9658" xr:uid="{00000000-0005-0000-0000-000092250000}"/>
    <cellStyle name="40% - Accent1 3 2 5" xfId="9659" xr:uid="{00000000-0005-0000-0000-000093250000}"/>
    <cellStyle name="40% - Accent1 3 2 5 2" xfId="9660" xr:uid="{00000000-0005-0000-0000-000094250000}"/>
    <cellStyle name="40% - Accent1 3 2 6" xfId="9661" xr:uid="{00000000-0005-0000-0000-000095250000}"/>
    <cellStyle name="40% - Accent1 3 2 7" xfId="9662" xr:uid="{00000000-0005-0000-0000-000096250000}"/>
    <cellStyle name="40% - Accent1 3 2 8" xfId="9663" xr:uid="{00000000-0005-0000-0000-000097250000}"/>
    <cellStyle name="40% - Accent1 3 2 9" xfId="9664" xr:uid="{00000000-0005-0000-0000-000098250000}"/>
    <cellStyle name="40% - Accent1 3 3" xfId="9665" xr:uid="{00000000-0005-0000-0000-000099250000}"/>
    <cellStyle name="40% - Accent1 3 3 2" xfId="9666" xr:uid="{00000000-0005-0000-0000-00009A250000}"/>
    <cellStyle name="40% - Accent1 3 4" xfId="9667" xr:uid="{00000000-0005-0000-0000-00009B250000}"/>
    <cellStyle name="40% - Accent1 3 4 2" xfId="9668" xr:uid="{00000000-0005-0000-0000-00009C250000}"/>
    <cellStyle name="40% - Accent1 3 5" xfId="9669" xr:uid="{00000000-0005-0000-0000-00009D250000}"/>
    <cellStyle name="40% - Accent1 3 5 2" xfId="9670" xr:uid="{00000000-0005-0000-0000-00009E250000}"/>
    <cellStyle name="40% - Accent1 3 6" xfId="9671" xr:uid="{00000000-0005-0000-0000-00009F250000}"/>
    <cellStyle name="40% - Accent1 3 6 2" xfId="9672" xr:uid="{00000000-0005-0000-0000-0000A0250000}"/>
    <cellStyle name="40% - Accent1 3 7" xfId="9673" xr:uid="{00000000-0005-0000-0000-0000A1250000}"/>
    <cellStyle name="40% - Accent1 3 8" xfId="9674" xr:uid="{00000000-0005-0000-0000-0000A2250000}"/>
    <cellStyle name="40% - Accent1 3 9" xfId="9675" xr:uid="{00000000-0005-0000-0000-0000A3250000}"/>
    <cellStyle name="40% - Accent1 30" xfId="9676" xr:uid="{00000000-0005-0000-0000-0000A4250000}"/>
    <cellStyle name="40% - Accent1 30 2" xfId="9677" xr:uid="{00000000-0005-0000-0000-0000A5250000}"/>
    <cellStyle name="40% - Accent1 30 2 2" xfId="9678" xr:uid="{00000000-0005-0000-0000-0000A6250000}"/>
    <cellStyle name="40% - Accent1 30 2 2 2" xfId="9679" xr:uid="{00000000-0005-0000-0000-0000A7250000}"/>
    <cellStyle name="40% - Accent1 30 2 3" xfId="9680" xr:uid="{00000000-0005-0000-0000-0000A8250000}"/>
    <cellStyle name="40% - Accent1 30 2 3 2" xfId="9681" xr:uid="{00000000-0005-0000-0000-0000A9250000}"/>
    <cellStyle name="40% - Accent1 30 2 4" xfId="9682" xr:uid="{00000000-0005-0000-0000-0000AA250000}"/>
    <cellStyle name="40% - Accent1 30 2 4 2" xfId="9683" xr:uid="{00000000-0005-0000-0000-0000AB250000}"/>
    <cellStyle name="40% - Accent1 30 2 5" xfId="9684" xr:uid="{00000000-0005-0000-0000-0000AC250000}"/>
    <cellStyle name="40% - Accent1 30 2 5 2" xfId="9685" xr:uid="{00000000-0005-0000-0000-0000AD250000}"/>
    <cellStyle name="40% - Accent1 30 2 6" xfId="9686" xr:uid="{00000000-0005-0000-0000-0000AE250000}"/>
    <cellStyle name="40% - Accent1 30 3" xfId="9687" xr:uid="{00000000-0005-0000-0000-0000AF250000}"/>
    <cellStyle name="40% - Accent1 30 3 2" xfId="9688" xr:uid="{00000000-0005-0000-0000-0000B0250000}"/>
    <cellStyle name="40% - Accent1 30 4" xfId="9689" xr:uid="{00000000-0005-0000-0000-0000B1250000}"/>
    <cellStyle name="40% - Accent1 30 4 2" xfId="9690" xr:uid="{00000000-0005-0000-0000-0000B2250000}"/>
    <cellStyle name="40% - Accent1 30 5" xfId="9691" xr:uid="{00000000-0005-0000-0000-0000B3250000}"/>
    <cellStyle name="40% - Accent1 30 5 2" xfId="9692" xr:uid="{00000000-0005-0000-0000-0000B4250000}"/>
    <cellStyle name="40% - Accent1 30 6" xfId="9693" xr:uid="{00000000-0005-0000-0000-0000B5250000}"/>
    <cellStyle name="40% - Accent1 30 6 2" xfId="9694" xr:uid="{00000000-0005-0000-0000-0000B6250000}"/>
    <cellStyle name="40% - Accent1 30 7" xfId="9695" xr:uid="{00000000-0005-0000-0000-0000B7250000}"/>
    <cellStyle name="40% - Accent1 30 8" xfId="9696" xr:uid="{00000000-0005-0000-0000-0000B8250000}"/>
    <cellStyle name="40% - Accent1 31" xfId="9697" xr:uid="{00000000-0005-0000-0000-0000B9250000}"/>
    <cellStyle name="40% - Accent1 31 2" xfId="9698" xr:uid="{00000000-0005-0000-0000-0000BA250000}"/>
    <cellStyle name="40% - Accent1 31 2 2" xfId="9699" xr:uid="{00000000-0005-0000-0000-0000BB250000}"/>
    <cellStyle name="40% - Accent1 31 2 2 2" xfId="9700" xr:uid="{00000000-0005-0000-0000-0000BC250000}"/>
    <cellStyle name="40% - Accent1 31 2 3" xfId="9701" xr:uid="{00000000-0005-0000-0000-0000BD250000}"/>
    <cellStyle name="40% - Accent1 31 2 3 2" xfId="9702" xr:uid="{00000000-0005-0000-0000-0000BE250000}"/>
    <cellStyle name="40% - Accent1 31 2 4" xfId="9703" xr:uid="{00000000-0005-0000-0000-0000BF250000}"/>
    <cellStyle name="40% - Accent1 31 2 4 2" xfId="9704" xr:uid="{00000000-0005-0000-0000-0000C0250000}"/>
    <cellStyle name="40% - Accent1 31 2 5" xfId="9705" xr:uid="{00000000-0005-0000-0000-0000C1250000}"/>
    <cellStyle name="40% - Accent1 31 2 5 2" xfId="9706" xr:uid="{00000000-0005-0000-0000-0000C2250000}"/>
    <cellStyle name="40% - Accent1 31 2 6" xfId="9707" xr:uid="{00000000-0005-0000-0000-0000C3250000}"/>
    <cellStyle name="40% - Accent1 31 3" xfId="9708" xr:uid="{00000000-0005-0000-0000-0000C4250000}"/>
    <cellStyle name="40% - Accent1 31 3 2" xfId="9709" xr:uid="{00000000-0005-0000-0000-0000C5250000}"/>
    <cellStyle name="40% - Accent1 31 4" xfId="9710" xr:uid="{00000000-0005-0000-0000-0000C6250000}"/>
    <cellStyle name="40% - Accent1 31 4 2" xfId="9711" xr:uid="{00000000-0005-0000-0000-0000C7250000}"/>
    <cellStyle name="40% - Accent1 31 5" xfId="9712" xr:uid="{00000000-0005-0000-0000-0000C8250000}"/>
    <cellStyle name="40% - Accent1 31 5 2" xfId="9713" xr:uid="{00000000-0005-0000-0000-0000C9250000}"/>
    <cellStyle name="40% - Accent1 31 6" xfId="9714" xr:uid="{00000000-0005-0000-0000-0000CA250000}"/>
    <cellStyle name="40% - Accent1 31 6 2" xfId="9715" xr:uid="{00000000-0005-0000-0000-0000CB250000}"/>
    <cellStyle name="40% - Accent1 31 7" xfId="9716" xr:uid="{00000000-0005-0000-0000-0000CC250000}"/>
    <cellStyle name="40% - Accent1 31 8" xfId="9717" xr:uid="{00000000-0005-0000-0000-0000CD250000}"/>
    <cellStyle name="40% - Accent1 32" xfId="9718" xr:uid="{00000000-0005-0000-0000-0000CE250000}"/>
    <cellStyle name="40% - Accent1 32 2" xfId="9719" xr:uid="{00000000-0005-0000-0000-0000CF250000}"/>
    <cellStyle name="40% - Accent1 32 2 2" xfId="9720" xr:uid="{00000000-0005-0000-0000-0000D0250000}"/>
    <cellStyle name="40% - Accent1 32 2 2 2" xfId="9721" xr:uid="{00000000-0005-0000-0000-0000D1250000}"/>
    <cellStyle name="40% - Accent1 32 2 3" xfId="9722" xr:uid="{00000000-0005-0000-0000-0000D2250000}"/>
    <cellStyle name="40% - Accent1 32 2 3 2" xfId="9723" xr:uid="{00000000-0005-0000-0000-0000D3250000}"/>
    <cellStyle name="40% - Accent1 32 2 4" xfId="9724" xr:uid="{00000000-0005-0000-0000-0000D4250000}"/>
    <cellStyle name="40% - Accent1 32 2 4 2" xfId="9725" xr:uid="{00000000-0005-0000-0000-0000D5250000}"/>
    <cellStyle name="40% - Accent1 32 2 5" xfId="9726" xr:uid="{00000000-0005-0000-0000-0000D6250000}"/>
    <cellStyle name="40% - Accent1 32 2 5 2" xfId="9727" xr:uid="{00000000-0005-0000-0000-0000D7250000}"/>
    <cellStyle name="40% - Accent1 32 2 6" xfId="9728" xr:uid="{00000000-0005-0000-0000-0000D8250000}"/>
    <cellStyle name="40% - Accent1 32 3" xfId="9729" xr:uid="{00000000-0005-0000-0000-0000D9250000}"/>
    <cellStyle name="40% - Accent1 32 3 2" xfId="9730" xr:uid="{00000000-0005-0000-0000-0000DA250000}"/>
    <cellStyle name="40% - Accent1 32 4" xfId="9731" xr:uid="{00000000-0005-0000-0000-0000DB250000}"/>
    <cellStyle name="40% - Accent1 32 4 2" xfId="9732" xr:uid="{00000000-0005-0000-0000-0000DC250000}"/>
    <cellStyle name="40% - Accent1 32 5" xfId="9733" xr:uid="{00000000-0005-0000-0000-0000DD250000}"/>
    <cellStyle name="40% - Accent1 32 5 2" xfId="9734" xr:uid="{00000000-0005-0000-0000-0000DE250000}"/>
    <cellStyle name="40% - Accent1 32 6" xfId="9735" xr:uid="{00000000-0005-0000-0000-0000DF250000}"/>
    <cellStyle name="40% - Accent1 32 6 2" xfId="9736" xr:uid="{00000000-0005-0000-0000-0000E0250000}"/>
    <cellStyle name="40% - Accent1 32 7" xfId="9737" xr:uid="{00000000-0005-0000-0000-0000E1250000}"/>
    <cellStyle name="40% - Accent1 32 8" xfId="9738" xr:uid="{00000000-0005-0000-0000-0000E2250000}"/>
    <cellStyle name="40% - Accent1 33" xfId="9739" xr:uid="{00000000-0005-0000-0000-0000E3250000}"/>
    <cellStyle name="40% - Accent1 33 2" xfId="9740" xr:uid="{00000000-0005-0000-0000-0000E4250000}"/>
    <cellStyle name="40% - Accent1 33 2 2" xfId="9741" xr:uid="{00000000-0005-0000-0000-0000E5250000}"/>
    <cellStyle name="40% - Accent1 33 2 2 2" xfId="9742" xr:uid="{00000000-0005-0000-0000-0000E6250000}"/>
    <cellStyle name="40% - Accent1 33 2 3" xfId="9743" xr:uid="{00000000-0005-0000-0000-0000E7250000}"/>
    <cellStyle name="40% - Accent1 33 2 3 2" xfId="9744" xr:uid="{00000000-0005-0000-0000-0000E8250000}"/>
    <cellStyle name="40% - Accent1 33 2 4" xfId="9745" xr:uid="{00000000-0005-0000-0000-0000E9250000}"/>
    <cellStyle name="40% - Accent1 33 2 4 2" xfId="9746" xr:uid="{00000000-0005-0000-0000-0000EA250000}"/>
    <cellStyle name="40% - Accent1 33 2 5" xfId="9747" xr:uid="{00000000-0005-0000-0000-0000EB250000}"/>
    <cellStyle name="40% - Accent1 33 2 5 2" xfId="9748" xr:uid="{00000000-0005-0000-0000-0000EC250000}"/>
    <cellStyle name="40% - Accent1 33 2 6" xfId="9749" xr:uid="{00000000-0005-0000-0000-0000ED250000}"/>
    <cellStyle name="40% - Accent1 33 3" xfId="9750" xr:uid="{00000000-0005-0000-0000-0000EE250000}"/>
    <cellStyle name="40% - Accent1 33 3 2" xfId="9751" xr:uid="{00000000-0005-0000-0000-0000EF250000}"/>
    <cellStyle name="40% - Accent1 33 4" xfId="9752" xr:uid="{00000000-0005-0000-0000-0000F0250000}"/>
    <cellStyle name="40% - Accent1 33 4 2" xfId="9753" xr:uid="{00000000-0005-0000-0000-0000F1250000}"/>
    <cellStyle name="40% - Accent1 33 5" xfId="9754" xr:uid="{00000000-0005-0000-0000-0000F2250000}"/>
    <cellStyle name="40% - Accent1 33 5 2" xfId="9755" xr:uid="{00000000-0005-0000-0000-0000F3250000}"/>
    <cellStyle name="40% - Accent1 33 6" xfId="9756" xr:uid="{00000000-0005-0000-0000-0000F4250000}"/>
    <cellStyle name="40% - Accent1 33 6 2" xfId="9757" xr:uid="{00000000-0005-0000-0000-0000F5250000}"/>
    <cellStyle name="40% - Accent1 33 7" xfId="9758" xr:uid="{00000000-0005-0000-0000-0000F6250000}"/>
    <cellStyle name="40% - Accent1 33 8" xfId="9759" xr:uid="{00000000-0005-0000-0000-0000F7250000}"/>
    <cellStyle name="40% - Accent1 34" xfId="9760" xr:uid="{00000000-0005-0000-0000-0000F8250000}"/>
    <cellStyle name="40% - Accent1 34 2" xfId="9761" xr:uid="{00000000-0005-0000-0000-0000F9250000}"/>
    <cellStyle name="40% - Accent1 34 2 2" xfId="9762" xr:uid="{00000000-0005-0000-0000-0000FA250000}"/>
    <cellStyle name="40% - Accent1 34 2 2 2" xfId="9763" xr:uid="{00000000-0005-0000-0000-0000FB250000}"/>
    <cellStyle name="40% - Accent1 34 2 3" xfId="9764" xr:uid="{00000000-0005-0000-0000-0000FC250000}"/>
    <cellStyle name="40% - Accent1 34 2 3 2" xfId="9765" xr:uid="{00000000-0005-0000-0000-0000FD250000}"/>
    <cellStyle name="40% - Accent1 34 2 4" xfId="9766" xr:uid="{00000000-0005-0000-0000-0000FE250000}"/>
    <cellStyle name="40% - Accent1 34 2 4 2" xfId="9767" xr:uid="{00000000-0005-0000-0000-0000FF250000}"/>
    <cellStyle name="40% - Accent1 34 2 5" xfId="9768" xr:uid="{00000000-0005-0000-0000-000000260000}"/>
    <cellStyle name="40% - Accent1 34 2 5 2" xfId="9769" xr:uid="{00000000-0005-0000-0000-000001260000}"/>
    <cellStyle name="40% - Accent1 34 2 6" xfId="9770" xr:uid="{00000000-0005-0000-0000-000002260000}"/>
    <cellStyle name="40% - Accent1 34 3" xfId="9771" xr:uid="{00000000-0005-0000-0000-000003260000}"/>
    <cellStyle name="40% - Accent1 34 3 2" xfId="9772" xr:uid="{00000000-0005-0000-0000-000004260000}"/>
    <cellStyle name="40% - Accent1 34 4" xfId="9773" xr:uid="{00000000-0005-0000-0000-000005260000}"/>
    <cellStyle name="40% - Accent1 34 4 2" xfId="9774" xr:uid="{00000000-0005-0000-0000-000006260000}"/>
    <cellStyle name="40% - Accent1 34 5" xfId="9775" xr:uid="{00000000-0005-0000-0000-000007260000}"/>
    <cellStyle name="40% - Accent1 34 5 2" xfId="9776" xr:uid="{00000000-0005-0000-0000-000008260000}"/>
    <cellStyle name="40% - Accent1 34 6" xfId="9777" xr:uid="{00000000-0005-0000-0000-000009260000}"/>
    <cellStyle name="40% - Accent1 34 6 2" xfId="9778" xr:uid="{00000000-0005-0000-0000-00000A260000}"/>
    <cellStyle name="40% - Accent1 34 7" xfId="9779" xr:uid="{00000000-0005-0000-0000-00000B260000}"/>
    <cellStyle name="40% - Accent1 34 8" xfId="9780" xr:uid="{00000000-0005-0000-0000-00000C260000}"/>
    <cellStyle name="40% - Accent1 35" xfId="9781" xr:uid="{00000000-0005-0000-0000-00000D260000}"/>
    <cellStyle name="40% - Accent1 35 2" xfId="9782" xr:uid="{00000000-0005-0000-0000-00000E260000}"/>
    <cellStyle name="40% - Accent1 35 2 2" xfId="9783" xr:uid="{00000000-0005-0000-0000-00000F260000}"/>
    <cellStyle name="40% - Accent1 35 2 2 2" xfId="9784" xr:uid="{00000000-0005-0000-0000-000010260000}"/>
    <cellStyle name="40% - Accent1 35 2 3" xfId="9785" xr:uid="{00000000-0005-0000-0000-000011260000}"/>
    <cellStyle name="40% - Accent1 35 2 3 2" xfId="9786" xr:uid="{00000000-0005-0000-0000-000012260000}"/>
    <cellStyle name="40% - Accent1 35 2 4" xfId="9787" xr:uid="{00000000-0005-0000-0000-000013260000}"/>
    <cellStyle name="40% - Accent1 35 2 4 2" xfId="9788" xr:uid="{00000000-0005-0000-0000-000014260000}"/>
    <cellStyle name="40% - Accent1 35 2 5" xfId="9789" xr:uid="{00000000-0005-0000-0000-000015260000}"/>
    <cellStyle name="40% - Accent1 35 2 5 2" xfId="9790" xr:uid="{00000000-0005-0000-0000-000016260000}"/>
    <cellStyle name="40% - Accent1 35 2 6" xfId="9791" xr:uid="{00000000-0005-0000-0000-000017260000}"/>
    <cellStyle name="40% - Accent1 35 3" xfId="9792" xr:uid="{00000000-0005-0000-0000-000018260000}"/>
    <cellStyle name="40% - Accent1 35 3 2" xfId="9793" xr:uid="{00000000-0005-0000-0000-000019260000}"/>
    <cellStyle name="40% - Accent1 35 4" xfId="9794" xr:uid="{00000000-0005-0000-0000-00001A260000}"/>
    <cellStyle name="40% - Accent1 35 4 2" xfId="9795" xr:uid="{00000000-0005-0000-0000-00001B260000}"/>
    <cellStyle name="40% - Accent1 35 5" xfId="9796" xr:uid="{00000000-0005-0000-0000-00001C260000}"/>
    <cellStyle name="40% - Accent1 35 5 2" xfId="9797" xr:uid="{00000000-0005-0000-0000-00001D260000}"/>
    <cellStyle name="40% - Accent1 35 6" xfId="9798" xr:uid="{00000000-0005-0000-0000-00001E260000}"/>
    <cellStyle name="40% - Accent1 35 6 2" xfId="9799" xr:uid="{00000000-0005-0000-0000-00001F260000}"/>
    <cellStyle name="40% - Accent1 35 7" xfId="9800" xr:uid="{00000000-0005-0000-0000-000020260000}"/>
    <cellStyle name="40% - Accent1 35 8" xfId="9801" xr:uid="{00000000-0005-0000-0000-000021260000}"/>
    <cellStyle name="40% - Accent1 36" xfId="9802" xr:uid="{00000000-0005-0000-0000-000022260000}"/>
    <cellStyle name="40% - Accent1 36 2" xfId="9803" xr:uid="{00000000-0005-0000-0000-000023260000}"/>
    <cellStyle name="40% - Accent1 36 2 2" xfId="9804" xr:uid="{00000000-0005-0000-0000-000024260000}"/>
    <cellStyle name="40% - Accent1 36 2 2 2" xfId="9805" xr:uid="{00000000-0005-0000-0000-000025260000}"/>
    <cellStyle name="40% - Accent1 36 2 3" xfId="9806" xr:uid="{00000000-0005-0000-0000-000026260000}"/>
    <cellStyle name="40% - Accent1 36 2 3 2" xfId="9807" xr:uid="{00000000-0005-0000-0000-000027260000}"/>
    <cellStyle name="40% - Accent1 36 2 4" xfId="9808" xr:uid="{00000000-0005-0000-0000-000028260000}"/>
    <cellStyle name="40% - Accent1 36 2 4 2" xfId="9809" xr:uid="{00000000-0005-0000-0000-000029260000}"/>
    <cellStyle name="40% - Accent1 36 2 5" xfId="9810" xr:uid="{00000000-0005-0000-0000-00002A260000}"/>
    <cellStyle name="40% - Accent1 36 2 5 2" xfId="9811" xr:uid="{00000000-0005-0000-0000-00002B260000}"/>
    <cellStyle name="40% - Accent1 36 2 6" xfId="9812" xr:uid="{00000000-0005-0000-0000-00002C260000}"/>
    <cellStyle name="40% - Accent1 36 3" xfId="9813" xr:uid="{00000000-0005-0000-0000-00002D260000}"/>
    <cellStyle name="40% - Accent1 36 3 2" xfId="9814" xr:uid="{00000000-0005-0000-0000-00002E260000}"/>
    <cellStyle name="40% - Accent1 36 4" xfId="9815" xr:uid="{00000000-0005-0000-0000-00002F260000}"/>
    <cellStyle name="40% - Accent1 36 4 2" xfId="9816" xr:uid="{00000000-0005-0000-0000-000030260000}"/>
    <cellStyle name="40% - Accent1 36 5" xfId="9817" xr:uid="{00000000-0005-0000-0000-000031260000}"/>
    <cellStyle name="40% - Accent1 36 5 2" xfId="9818" xr:uid="{00000000-0005-0000-0000-000032260000}"/>
    <cellStyle name="40% - Accent1 36 6" xfId="9819" xr:uid="{00000000-0005-0000-0000-000033260000}"/>
    <cellStyle name="40% - Accent1 36 6 2" xfId="9820" xr:uid="{00000000-0005-0000-0000-000034260000}"/>
    <cellStyle name="40% - Accent1 36 7" xfId="9821" xr:uid="{00000000-0005-0000-0000-000035260000}"/>
    <cellStyle name="40% - Accent1 36 8" xfId="9822" xr:uid="{00000000-0005-0000-0000-000036260000}"/>
    <cellStyle name="40% - Accent1 37" xfId="9823" xr:uid="{00000000-0005-0000-0000-000037260000}"/>
    <cellStyle name="40% - Accent1 37 2" xfId="9824" xr:uid="{00000000-0005-0000-0000-000038260000}"/>
    <cellStyle name="40% - Accent1 37 2 2" xfId="9825" xr:uid="{00000000-0005-0000-0000-000039260000}"/>
    <cellStyle name="40% - Accent1 37 2 2 2" xfId="9826" xr:uid="{00000000-0005-0000-0000-00003A260000}"/>
    <cellStyle name="40% - Accent1 37 2 3" xfId="9827" xr:uid="{00000000-0005-0000-0000-00003B260000}"/>
    <cellStyle name="40% - Accent1 37 2 3 2" xfId="9828" xr:uid="{00000000-0005-0000-0000-00003C260000}"/>
    <cellStyle name="40% - Accent1 37 2 4" xfId="9829" xr:uid="{00000000-0005-0000-0000-00003D260000}"/>
    <cellStyle name="40% - Accent1 37 2 4 2" xfId="9830" xr:uid="{00000000-0005-0000-0000-00003E260000}"/>
    <cellStyle name="40% - Accent1 37 2 5" xfId="9831" xr:uid="{00000000-0005-0000-0000-00003F260000}"/>
    <cellStyle name="40% - Accent1 37 2 5 2" xfId="9832" xr:uid="{00000000-0005-0000-0000-000040260000}"/>
    <cellStyle name="40% - Accent1 37 2 6" xfId="9833" xr:uid="{00000000-0005-0000-0000-000041260000}"/>
    <cellStyle name="40% - Accent1 37 3" xfId="9834" xr:uid="{00000000-0005-0000-0000-000042260000}"/>
    <cellStyle name="40% - Accent1 37 3 2" xfId="9835" xr:uid="{00000000-0005-0000-0000-000043260000}"/>
    <cellStyle name="40% - Accent1 37 4" xfId="9836" xr:uid="{00000000-0005-0000-0000-000044260000}"/>
    <cellStyle name="40% - Accent1 37 4 2" xfId="9837" xr:uid="{00000000-0005-0000-0000-000045260000}"/>
    <cellStyle name="40% - Accent1 37 5" xfId="9838" xr:uid="{00000000-0005-0000-0000-000046260000}"/>
    <cellStyle name="40% - Accent1 37 5 2" xfId="9839" xr:uid="{00000000-0005-0000-0000-000047260000}"/>
    <cellStyle name="40% - Accent1 37 6" xfId="9840" xr:uid="{00000000-0005-0000-0000-000048260000}"/>
    <cellStyle name="40% - Accent1 37 6 2" xfId="9841" xr:uid="{00000000-0005-0000-0000-000049260000}"/>
    <cellStyle name="40% - Accent1 37 7" xfId="9842" xr:uid="{00000000-0005-0000-0000-00004A260000}"/>
    <cellStyle name="40% - Accent1 37 8" xfId="9843" xr:uid="{00000000-0005-0000-0000-00004B260000}"/>
    <cellStyle name="40% - Accent1 38" xfId="9844" xr:uid="{00000000-0005-0000-0000-00004C260000}"/>
    <cellStyle name="40% - Accent1 38 2" xfId="9845" xr:uid="{00000000-0005-0000-0000-00004D260000}"/>
    <cellStyle name="40% - Accent1 38 2 2" xfId="9846" xr:uid="{00000000-0005-0000-0000-00004E260000}"/>
    <cellStyle name="40% - Accent1 38 2 2 2" xfId="9847" xr:uid="{00000000-0005-0000-0000-00004F260000}"/>
    <cellStyle name="40% - Accent1 38 2 3" xfId="9848" xr:uid="{00000000-0005-0000-0000-000050260000}"/>
    <cellStyle name="40% - Accent1 38 2 3 2" xfId="9849" xr:uid="{00000000-0005-0000-0000-000051260000}"/>
    <cellStyle name="40% - Accent1 38 2 4" xfId="9850" xr:uid="{00000000-0005-0000-0000-000052260000}"/>
    <cellStyle name="40% - Accent1 38 2 4 2" xfId="9851" xr:uid="{00000000-0005-0000-0000-000053260000}"/>
    <cellStyle name="40% - Accent1 38 2 5" xfId="9852" xr:uid="{00000000-0005-0000-0000-000054260000}"/>
    <cellStyle name="40% - Accent1 38 2 5 2" xfId="9853" xr:uid="{00000000-0005-0000-0000-000055260000}"/>
    <cellStyle name="40% - Accent1 38 2 6" xfId="9854" xr:uid="{00000000-0005-0000-0000-000056260000}"/>
    <cellStyle name="40% - Accent1 38 3" xfId="9855" xr:uid="{00000000-0005-0000-0000-000057260000}"/>
    <cellStyle name="40% - Accent1 38 3 2" xfId="9856" xr:uid="{00000000-0005-0000-0000-000058260000}"/>
    <cellStyle name="40% - Accent1 38 4" xfId="9857" xr:uid="{00000000-0005-0000-0000-000059260000}"/>
    <cellStyle name="40% - Accent1 38 4 2" xfId="9858" xr:uid="{00000000-0005-0000-0000-00005A260000}"/>
    <cellStyle name="40% - Accent1 38 5" xfId="9859" xr:uid="{00000000-0005-0000-0000-00005B260000}"/>
    <cellStyle name="40% - Accent1 38 5 2" xfId="9860" xr:uid="{00000000-0005-0000-0000-00005C260000}"/>
    <cellStyle name="40% - Accent1 38 6" xfId="9861" xr:uid="{00000000-0005-0000-0000-00005D260000}"/>
    <cellStyle name="40% - Accent1 38 6 2" xfId="9862" xr:uid="{00000000-0005-0000-0000-00005E260000}"/>
    <cellStyle name="40% - Accent1 38 7" xfId="9863" xr:uid="{00000000-0005-0000-0000-00005F260000}"/>
    <cellStyle name="40% - Accent1 38 8" xfId="9864" xr:uid="{00000000-0005-0000-0000-000060260000}"/>
    <cellStyle name="40% - Accent1 39" xfId="9865" xr:uid="{00000000-0005-0000-0000-000061260000}"/>
    <cellStyle name="40% - Accent1 39 2" xfId="9866" xr:uid="{00000000-0005-0000-0000-000062260000}"/>
    <cellStyle name="40% - Accent1 39 2 2" xfId="9867" xr:uid="{00000000-0005-0000-0000-000063260000}"/>
    <cellStyle name="40% - Accent1 39 2 2 2" xfId="9868" xr:uid="{00000000-0005-0000-0000-000064260000}"/>
    <cellStyle name="40% - Accent1 39 2 3" xfId="9869" xr:uid="{00000000-0005-0000-0000-000065260000}"/>
    <cellStyle name="40% - Accent1 39 2 3 2" xfId="9870" xr:uid="{00000000-0005-0000-0000-000066260000}"/>
    <cellStyle name="40% - Accent1 39 2 4" xfId="9871" xr:uid="{00000000-0005-0000-0000-000067260000}"/>
    <cellStyle name="40% - Accent1 39 2 4 2" xfId="9872" xr:uid="{00000000-0005-0000-0000-000068260000}"/>
    <cellStyle name="40% - Accent1 39 2 5" xfId="9873" xr:uid="{00000000-0005-0000-0000-000069260000}"/>
    <cellStyle name="40% - Accent1 39 2 5 2" xfId="9874" xr:uid="{00000000-0005-0000-0000-00006A260000}"/>
    <cellStyle name="40% - Accent1 39 2 6" xfId="9875" xr:uid="{00000000-0005-0000-0000-00006B260000}"/>
    <cellStyle name="40% - Accent1 39 3" xfId="9876" xr:uid="{00000000-0005-0000-0000-00006C260000}"/>
    <cellStyle name="40% - Accent1 39 3 2" xfId="9877" xr:uid="{00000000-0005-0000-0000-00006D260000}"/>
    <cellStyle name="40% - Accent1 39 4" xfId="9878" xr:uid="{00000000-0005-0000-0000-00006E260000}"/>
    <cellStyle name="40% - Accent1 39 4 2" xfId="9879" xr:uid="{00000000-0005-0000-0000-00006F260000}"/>
    <cellStyle name="40% - Accent1 39 5" xfId="9880" xr:uid="{00000000-0005-0000-0000-000070260000}"/>
    <cellStyle name="40% - Accent1 39 5 2" xfId="9881" xr:uid="{00000000-0005-0000-0000-000071260000}"/>
    <cellStyle name="40% - Accent1 39 6" xfId="9882" xr:uid="{00000000-0005-0000-0000-000072260000}"/>
    <cellStyle name="40% - Accent1 39 6 2" xfId="9883" xr:uid="{00000000-0005-0000-0000-000073260000}"/>
    <cellStyle name="40% - Accent1 39 7" xfId="9884" xr:uid="{00000000-0005-0000-0000-000074260000}"/>
    <cellStyle name="40% - Accent1 39 8" xfId="9885" xr:uid="{00000000-0005-0000-0000-000075260000}"/>
    <cellStyle name="40% - Accent1 4" xfId="9886" xr:uid="{00000000-0005-0000-0000-000076260000}"/>
    <cellStyle name="40% - Accent1 4 10" xfId="9887" xr:uid="{00000000-0005-0000-0000-000077260000}"/>
    <cellStyle name="40% - Accent1 4 11" xfId="9888" xr:uid="{00000000-0005-0000-0000-000078260000}"/>
    <cellStyle name="40% - Accent1 4 2" xfId="9889" xr:uid="{00000000-0005-0000-0000-000079260000}"/>
    <cellStyle name="40% - Accent1 4 2 2" xfId="9890" xr:uid="{00000000-0005-0000-0000-00007A260000}"/>
    <cellStyle name="40% - Accent1 4 2 2 2" xfId="9891" xr:uid="{00000000-0005-0000-0000-00007B260000}"/>
    <cellStyle name="40% - Accent1 4 2 3" xfId="9892" xr:uid="{00000000-0005-0000-0000-00007C260000}"/>
    <cellStyle name="40% - Accent1 4 2 3 2" xfId="9893" xr:uid="{00000000-0005-0000-0000-00007D260000}"/>
    <cellStyle name="40% - Accent1 4 2 4" xfId="9894" xr:uid="{00000000-0005-0000-0000-00007E260000}"/>
    <cellStyle name="40% - Accent1 4 2 4 2" xfId="9895" xr:uid="{00000000-0005-0000-0000-00007F260000}"/>
    <cellStyle name="40% - Accent1 4 2 5" xfId="9896" xr:uid="{00000000-0005-0000-0000-000080260000}"/>
    <cellStyle name="40% - Accent1 4 2 5 2" xfId="9897" xr:uid="{00000000-0005-0000-0000-000081260000}"/>
    <cellStyle name="40% - Accent1 4 2 6" xfId="9898" xr:uid="{00000000-0005-0000-0000-000082260000}"/>
    <cellStyle name="40% - Accent1 4 2 7" xfId="9899" xr:uid="{00000000-0005-0000-0000-000083260000}"/>
    <cellStyle name="40% - Accent1 4 2 8" xfId="9900" xr:uid="{00000000-0005-0000-0000-000084260000}"/>
    <cellStyle name="40% - Accent1 4 2 9" xfId="9901" xr:uid="{00000000-0005-0000-0000-000085260000}"/>
    <cellStyle name="40% - Accent1 4 3" xfId="9902" xr:uid="{00000000-0005-0000-0000-000086260000}"/>
    <cellStyle name="40% - Accent1 4 3 2" xfId="9903" xr:uid="{00000000-0005-0000-0000-000087260000}"/>
    <cellStyle name="40% - Accent1 4 4" xfId="9904" xr:uid="{00000000-0005-0000-0000-000088260000}"/>
    <cellStyle name="40% - Accent1 4 4 2" xfId="9905" xr:uid="{00000000-0005-0000-0000-000089260000}"/>
    <cellStyle name="40% - Accent1 4 5" xfId="9906" xr:uid="{00000000-0005-0000-0000-00008A260000}"/>
    <cellStyle name="40% - Accent1 4 5 2" xfId="9907" xr:uid="{00000000-0005-0000-0000-00008B260000}"/>
    <cellStyle name="40% - Accent1 4 6" xfId="9908" xr:uid="{00000000-0005-0000-0000-00008C260000}"/>
    <cellStyle name="40% - Accent1 4 6 2" xfId="9909" xr:uid="{00000000-0005-0000-0000-00008D260000}"/>
    <cellStyle name="40% - Accent1 4 7" xfId="9910" xr:uid="{00000000-0005-0000-0000-00008E260000}"/>
    <cellStyle name="40% - Accent1 4 8" xfId="9911" xr:uid="{00000000-0005-0000-0000-00008F260000}"/>
    <cellStyle name="40% - Accent1 4 9" xfId="9912" xr:uid="{00000000-0005-0000-0000-000090260000}"/>
    <cellStyle name="40% - Accent1 40" xfId="9913" xr:uid="{00000000-0005-0000-0000-000091260000}"/>
    <cellStyle name="40% - Accent1 40 2" xfId="9914" xr:uid="{00000000-0005-0000-0000-000092260000}"/>
    <cellStyle name="40% - Accent1 40 2 2" xfId="9915" xr:uid="{00000000-0005-0000-0000-000093260000}"/>
    <cellStyle name="40% - Accent1 40 2 2 2" xfId="9916" xr:uid="{00000000-0005-0000-0000-000094260000}"/>
    <cellStyle name="40% - Accent1 40 2 3" xfId="9917" xr:uid="{00000000-0005-0000-0000-000095260000}"/>
    <cellStyle name="40% - Accent1 40 2 3 2" xfId="9918" xr:uid="{00000000-0005-0000-0000-000096260000}"/>
    <cellStyle name="40% - Accent1 40 2 4" xfId="9919" xr:uid="{00000000-0005-0000-0000-000097260000}"/>
    <cellStyle name="40% - Accent1 40 2 4 2" xfId="9920" xr:uid="{00000000-0005-0000-0000-000098260000}"/>
    <cellStyle name="40% - Accent1 40 2 5" xfId="9921" xr:uid="{00000000-0005-0000-0000-000099260000}"/>
    <cellStyle name="40% - Accent1 40 2 5 2" xfId="9922" xr:uid="{00000000-0005-0000-0000-00009A260000}"/>
    <cellStyle name="40% - Accent1 40 2 6" xfId="9923" xr:uid="{00000000-0005-0000-0000-00009B260000}"/>
    <cellStyle name="40% - Accent1 40 3" xfId="9924" xr:uid="{00000000-0005-0000-0000-00009C260000}"/>
    <cellStyle name="40% - Accent1 40 3 2" xfId="9925" xr:uid="{00000000-0005-0000-0000-00009D260000}"/>
    <cellStyle name="40% - Accent1 40 4" xfId="9926" xr:uid="{00000000-0005-0000-0000-00009E260000}"/>
    <cellStyle name="40% - Accent1 40 4 2" xfId="9927" xr:uid="{00000000-0005-0000-0000-00009F260000}"/>
    <cellStyle name="40% - Accent1 40 5" xfId="9928" xr:uid="{00000000-0005-0000-0000-0000A0260000}"/>
    <cellStyle name="40% - Accent1 40 5 2" xfId="9929" xr:uid="{00000000-0005-0000-0000-0000A1260000}"/>
    <cellStyle name="40% - Accent1 40 6" xfId="9930" xr:uid="{00000000-0005-0000-0000-0000A2260000}"/>
    <cellStyle name="40% - Accent1 40 6 2" xfId="9931" xr:uid="{00000000-0005-0000-0000-0000A3260000}"/>
    <cellStyle name="40% - Accent1 40 7" xfId="9932" xr:uid="{00000000-0005-0000-0000-0000A4260000}"/>
    <cellStyle name="40% - Accent1 40 8" xfId="9933" xr:uid="{00000000-0005-0000-0000-0000A5260000}"/>
    <cellStyle name="40% - Accent1 41" xfId="9934" xr:uid="{00000000-0005-0000-0000-0000A6260000}"/>
    <cellStyle name="40% - Accent1 41 2" xfId="9935" xr:uid="{00000000-0005-0000-0000-0000A7260000}"/>
    <cellStyle name="40% - Accent1 41 2 2" xfId="9936" xr:uid="{00000000-0005-0000-0000-0000A8260000}"/>
    <cellStyle name="40% - Accent1 41 2 2 2" xfId="9937" xr:uid="{00000000-0005-0000-0000-0000A9260000}"/>
    <cellStyle name="40% - Accent1 41 2 3" xfId="9938" xr:uid="{00000000-0005-0000-0000-0000AA260000}"/>
    <cellStyle name="40% - Accent1 41 2 3 2" xfId="9939" xr:uid="{00000000-0005-0000-0000-0000AB260000}"/>
    <cellStyle name="40% - Accent1 41 2 4" xfId="9940" xr:uid="{00000000-0005-0000-0000-0000AC260000}"/>
    <cellStyle name="40% - Accent1 41 2 4 2" xfId="9941" xr:uid="{00000000-0005-0000-0000-0000AD260000}"/>
    <cellStyle name="40% - Accent1 41 2 5" xfId="9942" xr:uid="{00000000-0005-0000-0000-0000AE260000}"/>
    <cellStyle name="40% - Accent1 41 2 5 2" xfId="9943" xr:uid="{00000000-0005-0000-0000-0000AF260000}"/>
    <cellStyle name="40% - Accent1 41 2 6" xfId="9944" xr:uid="{00000000-0005-0000-0000-0000B0260000}"/>
    <cellStyle name="40% - Accent1 41 3" xfId="9945" xr:uid="{00000000-0005-0000-0000-0000B1260000}"/>
    <cellStyle name="40% - Accent1 41 3 2" xfId="9946" xr:uid="{00000000-0005-0000-0000-0000B2260000}"/>
    <cellStyle name="40% - Accent1 41 4" xfId="9947" xr:uid="{00000000-0005-0000-0000-0000B3260000}"/>
    <cellStyle name="40% - Accent1 41 4 2" xfId="9948" xr:uid="{00000000-0005-0000-0000-0000B4260000}"/>
    <cellStyle name="40% - Accent1 41 5" xfId="9949" xr:uid="{00000000-0005-0000-0000-0000B5260000}"/>
    <cellStyle name="40% - Accent1 41 5 2" xfId="9950" xr:uid="{00000000-0005-0000-0000-0000B6260000}"/>
    <cellStyle name="40% - Accent1 41 6" xfId="9951" xr:uid="{00000000-0005-0000-0000-0000B7260000}"/>
    <cellStyle name="40% - Accent1 41 6 2" xfId="9952" xr:uid="{00000000-0005-0000-0000-0000B8260000}"/>
    <cellStyle name="40% - Accent1 41 7" xfId="9953" xr:uid="{00000000-0005-0000-0000-0000B9260000}"/>
    <cellStyle name="40% - Accent1 41 8" xfId="9954" xr:uid="{00000000-0005-0000-0000-0000BA260000}"/>
    <cellStyle name="40% - Accent1 42" xfId="9955" xr:uid="{00000000-0005-0000-0000-0000BB260000}"/>
    <cellStyle name="40% - Accent1 42 2" xfId="9956" xr:uid="{00000000-0005-0000-0000-0000BC260000}"/>
    <cellStyle name="40% - Accent1 42 2 2" xfId="9957" xr:uid="{00000000-0005-0000-0000-0000BD260000}"/>
    <cellStyle name="40% - Accent1 42 2 2 2" xfId="9958" xr:uid="{00000000-0005-0000-0000-0000BE260000}"/>
    <cellStyle name="40% - Accent1 42 2 3" xfId="9959" xr:uid="{00000000-0005-0000-0000-0000BF260000}"/>
    <cellStyle name="40% - Accent1 42 2 3 2" xfId="9960" xr:uid="{00000000-0005-0000-0000-0000C0260000}"/>
    <cellStyle name="40% - Accent1 42 2 4" xfId="9961" xr:uid="{00000000-0005-0000-0000-0000C1260000}"/>
    <cellStyle name="40% - Accent1 42 2 4 2" xfId="9962" xr:uid="{00000000-0005-0000-0000-0000C2260000}"/>
    <cellStyle name="40% - Accent1 42 2 5" xfId="9963" xr:uid="{00000000-0005-0000-0000-0000C3260000}"/>
    <cellStyle name="40% - Accent1 42 2 5 2" xfId="9964" xr:uid="{00000000-0005-0000-0000-0000C4260000}"/>
    <cellStyle name="40% - Accent1 42 2 6" xfId="9965" xr:uid="{00000000-0005-0000-0000-0000C5260000}"/>
    <cellStyle name="40% - Accent1 42 3" xfId="9966" xr:uid="{00000000-0005-0000-0000-0000C6260000}"/>
    <cellStyle name="40% - Accent1 42 3 2" xfId="9967" xr:uid="{00000000-0005-0000-0000-0000C7260000}"/>
    <cellStyle name="40% - Accent1 42 4" xfId="9968" xr:uid="{00000000-0005-0000-0000-0000C8260000}"/>
    <cellStyle name="40% - Accent1 42 4 2" xfId="9969" xr:uid="{00000000-0005-0000-0000-0000C9260000}"/>
    <cellStyle name="40% - Accent1 42 5" xfId="9970" xr:uid="{00000000-0005-0000-0000-0000CA260000}"/>
    <cellStyle name="40% - Accent1 42 5 2" xfId="9971" xr:uid="{00000000-0005-0000-0000-0000CB260000}"/>
    <cellStyle name="40% - Accent1 42 6" xfId="9972" xr:uid="{00000000-0005-0000-0000-0000CC260000}"/>
    <cellStyle name="40% - Accent1 42 6 2" xfId="9973" xr:uid="{00000000-0005-0000-0000-0000CD260000}"/>
    <cellStyle name="40% - Accent1 42 7" xfId="9974" xr:uid="{00000000-0005-0000-0000-0000CE260000}"/>
    <cellStyle name="40% - Accent1 42 8" xfId="9975" xr:uid="{00000000-0005-0000-0000-0000CF260000}"/>
    <cellStyle name="40% - Accent1 43" xfId="9976" xr:uid="{00000000-0005-0000-0000-0000D0260000}"/>
    <cellStyle name="40% - Accent1 43 2" xfId="9977" xr:uid="{00000000-0005-0000-0000-0000D1260000}"/>
    <cellStyle name="40% - Accent1 43 2 2" xfId="9978" xr:uid="{00000000-0005-0000-0000-0000D2260000}"/>
    <cellStyle name="40% - Accent1 43 2 2 2" xfId="9979" xr:uid="{00000000-0005-0000-0000-0000D3260000}"/>
    <cellStyle name="40% - Accent1 43 2 3" xfId="9980" xr:uid="{00000000-0005-0000-0000-0000D4260000}"/>
    <cellStyle name="40% - Accent1 43 2 3 2" xfId="9981" xr:uid="{00000000-0005-0000-0000-0000D5260000}"/>
    <cellStyle name="40% - Accent1 43 2 4" xfId="9982" xr:uid="{00000000-0005-0000-0000-0000D6260000}"/>
    <cellStyle name="40% - Accent1 43 2 4 2" xfId="9983" xr:uid="{00000000-0005-0000-0000-0000D7260000}"/>
    <cellStyle name="40% - Accent1 43 2 5" xfId="9984" xr:uid="{00000000-0005-0000-0000-0000D8260000}"/>
    <cellStyle name="40% - Accent1 43 2 5 2" xfId="9985" xr:uid="{00000000-0005-0000-0000-0000D9260000}"/>
    <cellStyle name="40% - Accent1 43 2 6" xfId="9986" xr:uid="{00000000-0005-0000-0000-0000DA260000}"/>
    <cellStyle name="40% - Accent1 43 3" xfId="9987" xr:uid="{00000000-0005-0000-0000-0000DB260000}"/>
    <cellStyle name="40% - Accent1 43 3 2" xfId="9988" xr:uid="{00000000-0005-0000-0000-0000DC260000}"/>
    <cellStyle name="40% - Accent1 43 4" xfId="9989" xr:uid="{00000000-0005-0000-0000-0000DD260000}"/>
    <cellStyle name="40% - Accent1 43 4 2" xfId="9990" xr:uid="{00000000-0005-0000-0000-0000DE260000}"/>
    <cellStyle name="40% - Accent1 43 5" xfId="9991" xr:uid="{00000000-0005-0000-0000-0000DF260000}"/>
    <cellStyle name="40% - Accent1 43 5 2" xfId="9992" xr:uid="{00000000-0005-0000-0000-0000E0260000}"/>
    <cellStyle name="40% - Accent1 43 6" xfId="9993" xr:uid="{00000000-0005-0000-0000-0000E1260000}"/>
    <cellStyle name="40% - Accent1 43 6 2" xfId="9994" xr:uid="{00000000-0005-0000-0000-0000E2260000}"/>
    <cellStyle name="40% - Accent1 43 7" xfId="9995" xr:uid="{00000000-0005-0000-0000-0000E3260000}"/>
    <cellStyle name="40% - Accent1 43 8" xfId="9996" xr:uid="{00000000-0005-0000-0000-0000E4260000}"/>
    <cellStyle name="40% - Accent1 44" xfId="9997" xr:uid="{00000000-0005-0000-0000-0000E5260000}"/>
    <cellStyle name="40% - Accent1 44 2" xfId="9998" xr:uid="{00000000-0005-0000-0000-0000E6260000}"/>
    <cellStyle name="40% - Accent1 44 2 2" xfId="9999" xr:uid="{00000000-0005-0000-0000-0000E7260000}"/>
    <cellStyle name="40% - Accent1 44 2 2 2" xfId="10000" xr:uid="{00000000-0005-0000-0000-0000E8260000}"/>
    <cellStyle name="40% - Accent1 44 2 3" xfId="10001" xr:uid="{00000000-0005-0000-0000-0000E9260000}"/>
    <cellStyle name="40% - Accent1 44 2 3 2" xfId="10002" xr:uid="{00000000-0005-0000-0000-0000EA260000}"/>
    <cellStyle name="40% - Accent1 44 2 4" xfId="10003" xr:uid="{00000000-0005-0000-0000-0000EB260000}"/>
    <cellStyle name="40% - Accent1 44 2 4 2" xfId="10004" xr:uid="{00000000-0005-0000-0000-0000EC260000}"/>
    <cellStyle name="40% - Accent1 44 2 5" xfId="10005" xr:uid="{00000000-0005-0000-0000-0000ED260000}"/>
    <cellStyle name="40% - Accent1 44 2 5 2" xfId="10006" xr:uid="{00000000-0005-0000-0000-0000EE260000}"/>
    <cellStyle name="40% - Accent1 44 2 6" xfId="10007" xr:uid="{00000000-0005-0000-0000-0000EF260000}"/>
    <cellStyle name="40% - Accent1 44 3" xfId="10008" xr:uid="{00000000-0005-0000-0000-0000F0260000}"/>
    <cellStyle name="40% - Accent1 44 3 2" xfId="10009" xr:uid="{00000000-0005-0000-0000-0000F1260000}"/>
    <cellStyle name="40% - Accent1 44 4" xfId="10010" xr:uid="{00000000-0005-0000-0000-0000F2260000}"/>
    <cellStyle name="40% - Accent1 44 4 2" xfId="10011" xr:uid="{00000000-0005-0000-0000-0000F3260000}"/>
    <cellStyle name="40% - Accent1 44 5" xfId="10012" xr:uid="{00000000-0005-0000-0000-0000F4260000}"/>
    <cellStyle name="40% - Accent1 44 5 2" xfId="10013" xr:uid="{00000000-0005-0000-0000-0000F5260000}"/>
    <cellStyle name="40% - Accent1 44 6" xfId="10014" xr:uid="{00000000-0005-0000-0000-0000F6260000}"/>
    <cellStyle name="40% - Accent1 44 6 2" xfId="10015" xr:uid="{00000000-0005-0000-0000-0000F7260000}"/>
    <cellStyle name="40% - Accent1 44 7" xfId="10016" xr:uid="{00000000-0005-0000-0000-0000F8260000}"/>
    <cellStyle name="40% - Accent1 44 8" xfId="10017" xr:uid="{00000000-0005-0000-0000-0000F9260000}"/>
    <cellStyle name="40% - Accent1 45" xfId="10018" xr:uid="{00000000-0005-0000-0000-0000FA260000}"/>
    <cellStyle name="40% - Accent1 45 2" xfId="10019" xr:uid="{00000000-0005-0000-0000-0000FB260000}"/>
    <cellStyle name="40% - Accent1 45 2 2" xfId="10020" xr:uid="{00000000-0005-0000-0000-0000FC260000}"/>
    <cellStyle name="40% - Accent1 45 2 2 2" xfId="10021" xr:uid="{00000000-0005-0000-0000-0000FD260000}"/>
    <cellStyle name="40% - Accent1 45 2 3" xfId="10022" xr:uid="{00000000-0005-0000-0000-0000FE260000}"/>
    <cellStyle name="40% - Accent1 45 2 3 2" xfId="10023" xr:uid="{00000000-0005-0000-0000-0000FF260000}"/>
    <cellStyle name="40% - Accent1 45 2 4" xfId="10024" xr:uid="{00000000-0005-0000-0000-000000270000}"/>
    <cellStyle name="40% - Accent1 45 2 4 2" xfId="10025" xr:uid="{00000000-0005-0000-0000-000001270000}"/>
    <cellStyle name="40% - Accent1 45 2 5" xfId="10026" xr:uid="{00000000-0005-0000-0000-000002270000}"/>
    <cellStyle name="40% - Accent1 45 2 5 2" xfId="10027" xr:uid="{00000000-0005-0000-0000-000003270000}"/>
    <cellStyle name="40% - Accent1 45 2 6" xfId="10028" xr:uid="{00000000-0005-0000-0000-000004270000}"/>
    <cellStyle name="40% - Accent1 45 3" xfId="10029" xr:uid="{00000000-0005-0000-0000-000005270000}"/>
    <cellStyle name="40% - Accent1 45 3 2" xfId="10030" xr:uid="{00000000-0005-0000-0000-000006270000}"/>
    <cellStyle name="40% - Accent1 45 4" xfId="10031" xr:uid="{00000000-0005-0000-0000-000007270000}"/>
    <cellStyle name="40% - Accent1 45 4 2" xfId="10032" xr:uid="{00000000-0005-0000-0000-000008270000}"/>
    <cellStyle name="40% - Accent1 45 5" xfId="10033" xr:uid="{00000000-0005-0000-0000-000009270000}"/>
    <cellStyle name="40% - Accent1 45 5 2" xfId="10034" xr:uid="{00000000-0005-0000-0000-00000A270000}"/>
    <cellStyle name="40% - Accent1 45 6" xfId="10035" xr:uid="{00000000-0005-0000-0000-00000B270000}"/>
    <cellStyle name="40% - Accent1 45 6 2" xfId="10036" xr:uid="{00000000-0005-0000-0000-00000C270000}"/>
    <cellStyle name="40% - Accent1 45 7" xfId="10037" xr:uid="{00000000-0005-0000-0000-00000D270000}"/>
    <cellStyle name="40% - Accent1 45 8" xfId="10038" xr:uid="{00000000-0005-0000-0000-00000E270000}"/>
    <cellStyle name="40% - Accent1 46" xfId="10039" xr:uid="{00000000-0005-0000-0000-00000F270000}"/>
    <cellStyle name="40% - Accent1 46 2" xfId="10040" xr:uid="{00000000-0005-0000-0000-000010270000}"/>
    <cellStyle name="40% - Accent1 46 2 2" xfId="10041" xr:uid="{00000000-0005-0000-0000-000011270000}"/>
    <cellStyle name="40% - Accent1 46 2 2 2" xfId="10042" xr:uid="{00000000-0005-0000-0000-000012270000}"/>
    <cellStyle name="40% - Accent1 46 2 3" xfId="10043" xr:uid="{00000000-0005-0000-0000-000013270000}"/>
    <cellStyle name="40% - Accent1 46 2 3 2" xfId="10044" xr:uid="{00000000-0005-0000-0000-000014270000}"/>
    <cellStyle name="40% - Accent1 46 2 4" xfId="10045" xr:uid="{00000000-0005-0000-0000-000015270000}"/>
    <cellStyle name="40% - Accent1 46 2 4 2" xfId="10046" xr:uid="{00000000-0005-0000-0000-000016270000}"/>
    <cellStyle name="40% - Accent1 46 2 5" xfId="10047" xr:uid="{00000000-0005-0000-0000-000017270000}"/>
    <cellStyle name="40% - Accent1 46 2 5 2" xfId="10048" xr:uid="{00000000-0005-0000-0000-000018270000}"/>
    <cellStyle name="40% - Accent1 46 2 6" xfId="10049" xr:uid="{00000000-0005-0000-0000-000019270000}"/>
    <cellStyle name="40% - Accent1 46 3" xfId="10050" xr:uid="{00000000-0005-0000-0000-00001A270000}"/>
    <cellStyle name="40% - Accent1 46 3 2" xfId="10051" xr:uid="{00000000-0005-0000-0000-00001B270000}"/>
    <cellStyle name="40% - Accent1 46 4" xfId="10052" xr:uid="{00000000-0005-0000-0000-00001C270000}"/>
    <cellStyle name="40% - Accent1 46 4 2" xfId="10053" xr:uid="{00000000-0005-0000-0000-00001D270000}"/>
    <cellStyle name="40% - Accent1 46 5" xfId="10054" xr:uid="{00000000-0005-0000-0000-00001E270000}"/>
    <cellStyle name="40% - Accent1 46 5 2" xfId="10055" xr:uid="{00000000-0005-0000-0000-00001F270000}"/>
    <cellStyle name="40% - Accent1 46 6" xfId="10056" xr:uid="{00000000-0005-0000-0000-000020270000}"/>
    <cellStyle name="40% - Accent1 46 6 2" xfId="10057" xr:uid="{00000000-0005-0000-0000-000021270000}"/>
    <cellStyle name="40% - Accent1 46 7" xfId="10058" xr:uid="{00000000-0005-0000-0000-000022270000}"/>
    <cellStyle name="40% - Accent1 46 8" xfId="10059" xr:uid="{00000000-0005-0000-0000-000023270000}"/>
    <cellStyle name="40% - Accent1 47" xfId="10060" xr:uid="{00000000-0005-0000-0000-000024270000}"/>
    <cellStyle name="40% - Accent1 47 2" xfId="10061" xr:uid="{00000000-0005-0000-0000-000025270000}"/>
    <cellStyle name="40% - Accent1 47 2 2" xfId="10062" xr:uid="{00000000-0005-0000-0000-000026270000}"/>
    <cellStyle name="40% - Accent1 47 2 2 2" xfId="10063" xr:uid="{00000000-0005-0000-0000-000027270000}"/>
    <cellStyle name="40% - Accent1 47 2 3" xfId="10064" xr:uid="{00000000-0005-0000-0000-000028270000}"/>
    <cellStyle name="40% - Accent1 47 2 3 2" xfId="10065" xr:uid="{00000000-0005-0000-0000-000029270000}"/>
    <cellStyle name="40% - Accent1 47 2 4" xfId="10066" xr:uid="{00000000-0005-0000-0000-00002A270000}"/>
    <cellStyle name="40% - Accent1 47 2 4 2" xfId="10067" xr:uid="{00000000-0005-0000-0000-00002B270000}"/>
    <cellStyle name="40% - Accent1 47 2 5" xfId="10068" xr:uid="{00000000-0005-0000-0000-00002C270000}"/>
    <cellStyle name="40% - Accent1 47 2 5 2" xfId="10069" xr:uid="{00000000-0005-0000-0000-00002D270000}"/>
    <cellStyle name="40% - Accent1 47 2 6" xfId="10070" xr:uid="{00000000-0005-0000-0000-00002E270000}"/>
    <cellStyle name="40% - Accent1 47 3" xfId="10071" xr:uid="{00000000-0005-0000-0000-00002F270000}"/>
    <cellStyle name="40% - Accent1 47 3 2" xfId="10072" xr:uid="{00000000-0005-0000-0000-000030270000}"/>
    <cellStyle name="40% - Accent1 47 4" xfId="10073" xr:uid="{00000000-0005-0000-0000-000031270000}"/>
    <cellStyle name="40% - Accent1 47 4 2" xfId="10074" xr:uid="{00000000-0005-0000-0000-000032270000}"/>
    <cellStyle name="40% - Accent1 47 5" xfId="10075" xr:uid="{00000000-0005-0000-0000-000033270000}"/>
    <cellStyle name="40% - Accent1 47 5 2" xfId="10076" xr:uid="{00000000-0005-0000-0000-000034270000}"/>
    <cellStyle name="40% - Accent1 47 6" xfId="10077" xr:uid="{00000000-0005-0000-0000-000035270000}"/>
    <cellStyle name="40% - Accent1 47 6 2" xfId="10078" xr:uid="{00000000-0005-0000-0000-000036270000}"/>
    <cellStyle name="40% - Accent1 47 7" xfId="10079" xr:uid="{00000000-0005-0000-0000-000037270000}"/>
    <cellStyle name="40% - Accent1 47 8" xfId="10080" xr:uid="{00000000-0005-0000-0000-000038270000}"/>
    <cellStyle name="40% - Accent1 48" xfId="10081" xr:uid="{00000000-0005-0000-0000-000039270000}"/>
    <cellStyle name="40% - Accent1 48 2" xfId="10082" xr:uid="{00000000-0005-0000-0000-00003A270000}"/>
    <cellStyle name="40% - Accent1 48 2 2" xfId="10083" xr:uid="{00000000-0005-0000-0000-00003B270000}"/>
    <cellStyle name="40% - Accent1 48 2 2 2" xfId="10084" xr:uid="{00000000-0005-0000-0000-00003C270000}"/>
    <cellStyle name="40% - Accent1 48 2 3" xfId="10085" xr:uid="{00000000-0005-0000-0000-00003D270000}"/>
    <cellStyle name="40% - Accent1 48 2 3 2" xfId="10086" xr:uid="{00000000-0005-0000-0000-00003E270000}"/>
    <cellStyle name="40% - Accent1 48 2 4" xfId="10087" xr:uid="{00000000-0005-0000-0000-00003F270000}"/>
    <cellStyle name="40% - Accent1 48 2 4 2" xfId="10088" xr:uid="{00000000-0005-0000-0000-000040270000}"/>
    <cellStyle name="40% - Accent1 48 2 5" xfId="10089" xr:uid="{00000000-0005-0000-0000-000041270000}"/>
    <cellStyle name="40% - Accent1 48 2 5 2" xfId="10090" xr:uid="{00000000-0005-0000-0000-000042270000}"/>
    <cellStyle name="40% - Accent1 48 2 6" xfId="10091" xr:uid="{00000000-0005-0000-0000-000043270000}"/>
    <cellStyle name="40% - Accent1 48 3" xfId="10092" xr:uid="{00000000-0005-0000-0000-000044270000}"/>
    <cellStyle name="40% - Accent1 48 3 2" xfId="10093" xr:uid="{00000000-0005-0000-0000-000045270000}"/>
    <cellStyle name="40% - Accent1 48 4" xfId="10094" xr:uid="{00000000-0005-0000-0000-000046270000}"/>
    <cellStyle name="40% - Accent1 48 4 2" xfId="10095" xr:uid="{00000000-0005-0000-0000-000047270000}"/>
    <cellStyle name="40% - Accent1 48 5" xfId="10096" xr:uid="{00000000-0005-0000-0000-000048270000}"/>
    <cellStyle name="40% - Accent1 48 5 2" xfId="10097" xr:uid="{00000000-0005-0000-0000-000049270000}"/>
    <cellStyle name="40% - Accent1 48 6" xfId="10098" xr:uid="{00000000-0005-0000-0000-00004A270000}"/>
    <cellStyle name="40% - Accent1 48 6 2" xfId="10099" xr:uid="{00000000-0005-0000-0000-00004B270000}"/>
    <cellStyle name="40% - Accent1 48 7" xfId="10100" xr:uid="{00000000-0005-0000-0000-00004C270000}"/>
    <cellStyle name="40% - Accent1 48 8" xfId="10101" xr:uid="{00000000-0005-0000-0000-00004D270000}"/>
    <cellStyle name="40% - Accent1 49" xfId="10102" xr:uid="{00000000-0005-0000-0000-00004E270000}"/>
    <cellStyle name="40% - Accent1 49 2" xfId="10103" xr:uid="{00000000-0005-0000-0000-00004F270000}"/>
    <cellStyle name="40% - Accent1 49 2 2" xfId="10104" xr:uid="{00000000-0005-0000-0000-000050270000}"/>
    <cellStyle name="40% - Accent1 49 2 2 2" xfId="10105" xr:uid="{00000000-0005-0000-0000-000051270000}"/>
    <cellStyle name="40% - Accent1 49 2 3" xfId="10106" xr:uid="{00000000-0005-0000-0000-000052270000}"/>
    <cellStyle name="40% - Accent1 49 2 3 2" xfId="10107" xr:uid="{00000000-0005-0000-0000-000053270000}"/>
    <cellStyle name="40% - Accent1 49 2 4" xfId="10108" xr:uid="{00000000-0005-0000-0000-000054270000}"/>
    <cellStyle name="40% - Accent1 49 2 4 2" xfId="10109" xr:uid="{00000000-0005-0000-0000-000055270000}"/>
    <cellStyle name="40% - Accent1 49 2 5" xfId="10110" xr:uid="{00000000-0005-0000-0000-000056270000}"/>
    <cellStyle name="40% - Accent1 49 2 5 2" xfId="10111" xr:uid="{00000000-0005-0000-0000-000057270000}"/>
    <cellStyle name="40% - Accent1 49 2 6" xfId="10112" xr:uid="{00000000-0005-0000-0000-000058270000}"/>
    <cellStyle name="40% - Accent1 49 3" xfId="10113" xr:uid="{00000000-0005-0000-0000-000059270000}"/>
    <cellStyle name="40% - Accent1 49 3 2" xfId="10114" xr:uid="{00000000-0005-0000-0000-00005A270000}"/>
    <cellStyle name="40% - Accent1 49 4" xfId="10115" xr:uid="{00000000-0005-0000-0000-00005B270000}"/>
    <cellStyle name="40% - Accent1 49 4 2" xfId="10116" xr:uid="{00000000-0005-0000-0000-00005C270000}"/>
    <cellStyle name="40% - Accent1 49 5" xfId="10117" xr:uid="{00000000-0005-0000-0000-00005D270000}"/>
    <cellStyle name="40% - Accent1 49 5 2" xfId="10118" xr:uid="{00000000-0005-0000-0000-00005E270000}"/>
    <cellStyle name="40% - Accent1 49 6" xfId="10119" xr:uid="{00000000-0005-0000-0000-00005F270000}"/>
    <cellStyle name="40% - Accent1 49 6 2" xfId="10120" xr:uid="{00000000-0005-0000-0000-000060270000}"/>
    <cellStyle name="40% - Accent1 49 7" xfId="10121" xr:uid="{00000000-0005-0000-0000-000061270000}"/>
    <cellStyle name="40% - Accent1 49 8" xfId="10122" xr:uid="{00000000-0005-0000-0000-000062270000}"/>
    <cellStyle name="40% - Accent1 5" xfId="10123" xr:uid="{00000000-0005-0000-0000-000063270000}"/>
    <cellStyle name="40% - Accent1 5 10" xfId="10124" xr:uid="{00000000-0005-0000-0000-000064270000}"/>
    <cellStyle name="40% - Accent1 5 11" xfId="10125" xr:uid="{00000000-0005-0000-0000-000065270000}"/>
    <cellStyle name="40% - Accent1 5 2" xfId="10126" xr:uid="{00000000-0005-0000-0000-000066270000}"/>
    <cellStyle name="40% - Accent1 5 2 2" xfId="10127" xr:uid="{00000000-0005-0000-0000-000067270000}"/>
    <cellStyle name="40% - Accent1 5 2 2 2" xfId="10128" xr:uid="{00000000-0005-0000-0000-000068270000}"/>
    <cellStyle name="40% - Accent1 5 2 3" xfId="10129" xr:uid="{00000000-0005-0000-0000-000069270000}"/>
    <cellStyle name="40% - Accent1 5 2 3 2" xfId="10130" xr:uid="{00000000-0005-0000-0000-00006A270000}"/>
    <cellStyle name="40% - Accent1 5 2 4" xfId="10131" xr:uid="{00000000-0005-0000-0000-00006B270000}"/>
    <cellStyle name="40% - Accent1 5 2 4 2" xfId="10132" xr:uid="{00000000-0005-0000-0000-00006C270000}"/>
    <cellStyle name="40% - Accent1 5 2 5" xfId="10133" xr:uid="{00000000-0005-0000-0000-00006D270000}"/>
    <cellStyle name="40% - Accent1 5 2 5 2" xfId="10134" xr:uid="{00000000-0005-0000-0000-00006E270000}"/>
    <cellStyle name="40% - Accent1 5 2 6" xfId="10135" xr:uid="{00000000-0005-0000-0000-00006F270000}"/>
    <cellStyle name="40% - Accent1 5 2 7" xfId="10136" xr:uid="{00000000-0005-0000-0000-000070270000}"/>
    <cellStyle name="40% - Accent1 5 2 8" xfId="10137" xr:uid="{00000000-0005-0000-0000-000071270000}"/>
    <cellStyle name="40% - Accent1 5 2 9" xfId="10138" xr:uid="{00000000-0005-0000-0000-000072270000}"/>
    <cellStyle name="40% - Accent1 5 3" xfId="10139" xr:uid="{00000000-0005-0000-0000-000073270000}"/>
    <cellStyle name="40% - Accent1 5 3 2" xfId="10140" xr:uid="{00000000-0005-0000-0000-000074270000}"/>
    <cellStyle name="40% - Accent1 5 4" xfId="10141" xr:uid="{00000000-0005-0000-0000-000075270000}"/>
    <cellStyle name="40% - Accent1 5 4 2" xfId="10142" xr:uid="{00000000-0005-0000-0000-000076270000}"/>
    <cellStyle name="40% - Accent1 5 5" xfId="10143" xr:uid="{00000000-0005-0000-0000-000077270000}"/>
    <cellStyle name="40% - Accent1 5 5 2" xfId="10144" xr:uid="{00000000-0005-0000-0000-000078270000}"/>
    <cellStyle name="40% - Accent1 5 6" xfId="10145" xr:uid="{00000000-0005-0000-0000-000079270000}"/>
    <cellStyle name="40% - Accent1 5 6 2" xfId="10146" xr:uid="{00000000-0005-0000-0000-00007A270000}"/>
    <cellStyle name="40% - Accent1 5 7" xfId="10147" xr:uid="{00000000-0005-0000-0000-00007B270000}"/>
    <cellStyle name="40% - Accent1 5 8" xfId="10148" xr:uid="{00000000-0005-0000-0000-00007C270000}"/>
    <cellStyle name="40% - Accent1 5 9" xfId="10149" xr:uid="{00000000-0005-0000-0000-00007D270000}"/>
    <cellStyle name="40% - Accent1 50" xfId="10150" xr:uid="{00000000-0005-0000-0000-00007E270000}"/>
    <cellStyle name="40% - Accent1 50 2" xfId="10151" xr:uid="{00000000-0005-0000-0000-00007F270000}"/>
    <cellStyle name="40% - Accent1 50 2 2" xfId="10152" xr:uid="{00000000-0005-0000-0000-000080270000}"/>
    <cellStyle name="40% - Accent1 50 2 2 2" xfId="10153" xr:uid="{00000000-0005-0000-0000-000081270000}"/>
    <cellStyle name="40% - Accent1 50 2 3" xfId="10154" xr:uid="{00000000-0005-0000-0000-000082270000}"/>
    <cellStyle name="40% - Accent1 50 2 3 2" xfId="10155" xr:uid="{00000000-0005-0000-0000-000083270000}"/>
    <cellStyle name="40% - Accent1 50 2 4" xfId="10156" xr:uid="{00000000-0005-0000-0000-000084270000}"/>
    <cellStyle name="40% - Accent1 50 2 4 2" xfId="10157" xr:uid="{00000000-0005-0000-0000-000085270000}"/>
    <cellStyle name="40% - Accent1 50 2 5" xfId="10158" xr:uid="{00000000-0005-0000-0000-000086270000}"/>
    <cellStyle name="40% - Accent1 50 2 5 2" xfId="10159" xr:uid="{00000000-0005-0000-0000-000087270000}"/>
    <cellStyle name="40% - Accent1 50 2 6" xfId="10160" xr:uid="{00000000-0005-0000-0000-000088270000}"/>
    <cellStyle name="40% - Accent1 50 3" xfId="10161" xr:uid="{00000000-0005-0000-0000-000089270000}"/>
    <cellStyle name="40% - Accent1 50 3 2" xfId="10162" xr:uid="{00000000-0005-0000-0000-00008A270000}"/>
    <cellStyle name="40% - Accent1 50 4" xfId="10163" xr:uid="{00000000-0005-0000-0000-00008B270000}"/>
    <cellStyle name="40% - Accent1 50 4 2" xfId="10164" xr:uid="{00000000-0005-0000-0000-00008C270000}"/>
    <cellStyle name="40% - Accent1 50 5" xfId="10165" xr:uid="{00000000-0005-0000-0000-00008D270000}"/>
    <cellStyle name="40% - Accent1 50 5 2" xfId="10166" xr:uid="{00000000-0005-0000-0000-00008E270000}"/>
    <cellStyle name="40% - Accent1 50 6" xfId="10167" xr:uid="{00000000-0005-0000-0000-00008F270000}"/>
    <cellStyle name="40% - Accent1 50 6 2" xfId="10168" xr:uid="{00000000-0005-0000-0000-000090270000}"/>
    <cellStyle name="40% - Accent1 50 7" xfId="10169" xr:uid="{00000000-0005-0000-0000-000091270000}"/>
    <cellStyle name="40% - Accent1 50 8" xfId="10170" xr:uid="{00000000-0005-0000-0000-000092270000}"/>
    <cellStyle name="40% - Accent1 51" xfId="10171" xr:uid="{00000000-0005-0000-0000-000093270000}"/>
    <cellStyle name="40% - Accent1 51 2" xfId="10172" xr:uid="{00000000-0005-0000-0000-000094270000}"/>
    <cellStyle name="40% - Accent1 51 2 2" xfId="10173" xr:uid="{00000000-0005-0000-0000-000095270000}"/>
    <cellStyle name="40% - Accent1 51 2 2 2" xfId="10174" xr:uid="{00000000-0005-0000-0000-000096270000}"/>
    <cellStyle name="40% - Accent1 51 2 3" xfId="10175" xr:uid="{00000000-0005-0000-0000-000097270000}"/>
    <cellStyle name="40% - Accent1 51 2 3 2" xfId="10176" xr:uid="{00000000-0005-0000-0000-000098270000}"/>
    <cellStyle name="40% - Accent1 51 2 4" xfId="10177" xr:uid="{00000000-0005-0000-0000-000099270000}"/>
    <cellStyle name="40% - Accent1 51 2 4 2" xfId="10178" xr:uid="{00000000-0005-0000-0000-00009A270000}"/>
    <cellStyle name="40% - Accent1 51 2 5" xfId="10179" xr:uid="{00000000-0005-0000-0000-00009B270000}"/>
    <cellStyle name="40% - Accent1 51 2 5 2" xfId="10180" xr:uid="{00000000-0005-0000-0000-00009C270000}"/>
    <cellStyle name="40% - Accent1 51 2 6" xfId="10181" xr:uid="{00000000-0005-0000-0000-00009D270000}"/>
    <cellStyle name="40% - Accent1 51 3" xfId="10182" xr:uid="{00000000-0005-0000-0000-00009E270000}"/>
    <cellStyle name="40% - Accent1 51 3 2" xfId="10183" xr:uid="{00000000-0005-0000-0000-00009F270000}"/>
    <cellStyle name="40% - Accent1 51 4" xfId="10184" xr:uid="{00000000-0005-0000-0000-0000A0270000}"/>
    <cellStyle name="40% - Accent1 51 4 2" xfId="10185" xr:uid="{00000000-0005-0000-0000-0000A1270000}"/>
    <cellStyle name="40% - Accent1 51 5" xfId="10186" xr:uid="{00000000-0005-0000-0000-0000A2270000}"/>
    <cellStyle name="40% - Accent1 51 5 2" xfId="10187" xr:uid="{00000000-0005-0000-0000-0000A3270000}"/>
    <cellStyle name="40% - Accent1 51 6" xfId="10188" xr:uid="{00000000-0005-0000-0000-0000A4270000}"/>
    <cellStyle name="40% - Accent1 51 6 2" xfId="10189" xr:uid="{00000000-0005-0000-0000-0000A5270000}"/>
    <cellStyle name="40% - Accent1 51 7" xfId="10190" xr:uid="{00000000-0005-0000-0000-0000A6270000}"/>
    <cellStyle name="40% - Accent1 51 8" xfId="10191" xr:uid="{00000000-0005-0000-0000-0000A7270000}"/>
    <cellStyle name="40% - Accent1 52" xfId="10192" xr:uid="{00000000-0005-0000-0000-0000A8270000}"/>
    <cellStyle name="40% - Accent1 52 2" xfId="10193" xr:uid="{00000000-0005-0000-0000-0000A9270000}"/>
    <cellStyle name="40% - Accent1 52 2 2" xfId="10194" xr:uid="{00000000-0005-0000-0000-0000AA270000}"/>
    <cellStyle name="40% - Accent1 52 2 2 2" xfId="10195" xr:uid="{00000000-0005-0000-0000-0000AB270000}"/>
    <cellStyle name="40% - Accent1 52 2 3" xfId="10196" xr:uid="{00000000-0005-0000-0000-0000AC270000}"/>
    <cellStyle name="40% - Accent1 52 2 3 2" xfId="10197" xr:uid="{00000000-0005-0000-0000-0000AD270000}"/>
    <cellStyle name="40% - Accent1 52 2 4" xfId="10198" xr:uid="{00000000-0005-0000-0000-0000AE270000}"/>
    <cellStyle name="40% - Accent1 52 2 4 2" xfId="10199" xr:uid="{00000000-0005-0000-0000-0000AF270000}"/>
    <cellStyle name="40% - Accent1 52 2 5" xfId="10200" xr:uid="{00000000-0005-0000-0000-0000B0270000}"/>
    <cellStyle name="40% - Accent1 52 2 5 2" xfId="10201" xr:uid="{00000000-0005-0000-0000-0000B1270000}"/>
    <cellStyle name="40% - Accent1 52 2 6" xfId="10202" xr:uid="{00000000-0005-0000-0000-0000B2270000}"/>
    <cellStyle name="40% - Accent1 52 3" xfId="10203" xr:uid="{00000000-0005-0000-0000-0000B3270000}"/>
    <cellStyle name="40% - Accent1 52 3 2" xfId="10204" xr:uid="{00000000-0005-0000-0000-0000B4270000}"/>
    <cellStyle name="40% - Accent1 52 4" xfId="10205" xr:uid="{00000000-0005-0000-0000-0000B5270000}"/>
    <cellStyle name="40% - Accent1 52 4 2" xfId="10206" xr:uid="{00000000-0005-0000-0000-0000B6270000}"/>
    <cellStyle name="40% - Accent1 52 5" xfId="10207" xr:uid="{00000000-0005-0000-0000-0000B7270000}"/>
    <cellStyle name="40% - Accent1 52 5 2" xfId="10208" xr:uid="{00000000-0005-0000-0000-0000B8270000}"/>
    <cellStyle name="40% - Accent1 52 6" xfId="10209" xr:uid="{00000000-0005-0000-0000-0000B9270000}"/>
    <cellStyle name="40% - Accent1 52 6 2" xfId="10210" xr:uid="{00000000-0005-0000-0000-0000BA270000}"/>
    <cellStyle name="40% - Accent1 52 7" xfId="10211" xr:uid="{00000000-0005-0000-0000-0000BB270000}"/>
    <cellStyle name="40% - Accent1 52 8" xfId="10212" xr:uid="{00000000-0005-0000-0000-0000BC270000}"/>
    <cellStyle name="40% - Accent1 53" xfId="10213" xr:uid="{00000000-0005-0000-0000-0000BD270000}"/>
    <cellStyle name="40% - Accent1 53 2" xfId="10214" xr:uid="{00000000-0005-0000-0000-0000BE270000}"/>
    <cellStyle name="40% - Accent1 53 2 2" xfId="10215" xr:uid="{00000000-0005-0000-0000-0000BF270000}"/>
    <cellStyle name="40% - Accent1 53 2 2 2" xfId="10216" xr:uid="{00000000-0005-0000-0000-0000C0270000}"/>
    <cellStyle name="40% - Accent1 53 2 3" xfId="10217" xr:uid="{00000000-0005-0000-0000-0000C1270000}"/>
    <cellStyle name="40% - Accent1 53 2 3 2" xfId="10218" xr:uid="{00000000-0005-0000-0000-0000C2270000}"/>
    <cellStyle name="40% - Accent1 53 2 4" xfId="10219" xr:uid="{00000000-0005-0000-0000-0000C3270000}"/>
    <cellStyle name="40% - Accent1 53 2 4 2" xfId="10220" xr:uid="{00000000-0005-0000-0000-0000C4270000}"/>
    <cellStyle name="40% - Accent1 53 2 5" xfId="10221" xr:uid="{00000000-0005-0000-0000-0000C5270000}"/>
    <cellStyle name="40% - Accent1 53 2 5 2" xfId="10222" xr:uid="{00000000-0005-0000-0000-0000C6270000}"/>
    <cellStyle name="40% - Accent1 53 2 6" xfId="10223" xr:uid="{00000000-0005-0000-0000-0000C7270000}"/>
    <cellStyle name="40% - Accent1 53 3" xfId="10224" xr:uid="{00000000-0005-0000-0000-0000C8270000}"/>
    <cellStyle name="40% - Accent1 53 3 2" xfId="10225" xr:uid="{00000000-0005-0000-0000-0000C9270000}"/>
    <cellStyle name="40% - Accent1 53 4" xfId="10226" xr:uid="{00000000-0005-0000-0000-0000CA270000}"/>
    <cellStyle name="40% - Accent1 53 4 2" xfId="10227" xr:uid="{00000000-0005-0000-0000-0000CB270000}"/>
    <cellStyle name="40% - Accent1 53 5" xfId="10228" xr:uid="{00000000-0005-0000-0000-0000CC270000}"/>
    <cellStyle name="40% - Accent1 53 5 2" xfId="10229" xr:uid="{00000000-0005-0000-0000-0000CD270000}"/>
    <cellStyle name="40% - Accent1 53 6" xfId="10230" xr:uid="{00000000-0005-0000-0000-0000CE270000}"/>
    <cellStyle name="40% - Accent1 53 6 2" xfId="10231" xr:uid="{00000000-0005-0000-0000-0000CF270000}"/>
    <cellStyle name="40% - Accent1 53 7" xfId="10232" xr:uid="{00000000-0005-0000-0000-0000D0270000}"/>
    <cellStyle name="40% - Accent1 53 8" xfId="10233" xr:uid="{00000000-0005-0000-0000-0000D1270000}"/>
    <cellStyle name="40% - Accent1 54" xfId="10234" xr:uid="{00000000-0005-0000-0000-0000D2270000}"/>
    <cellStyle name="40% - Accent1 54 2" xfId="10235" xr:uid="{00000000-0005-0000-0000-0000D3270000}"/>
    <cellStyle name="40% - Accent1 54 2 2" xfId="10236" xr:uid="{00000000-0005-0000-0000-0000D4270000}"/>
    <cellStyle name="40% - Accent1 54 2 2 2" xfId="10237" xr:uid="{00000000-0005-0000-0000-0000D5270000}"/>
    <cellStyle name="40% - Accent1 54 2 3" xfId="10238" xr:uid="{00000000-0005-0000-0000-0000D6270000}"/>
    <cellStyle name="40% - Accent1 54 2 3 2" xfId="10239" xr:uid="{00000000-0005-0000-0000-0000D7270000}"/>
    <cellStyle name="40% - Accent1 54 2 4" xfId="10240" xr:uid="{00000000-0005-0000-0000-0000D8270000}"/>
    <cellStyle name="40% - Accent1 54 2 4 2" xfId="10241" xr:uid="{00000000-0005-0000-0000-0000D9270000}"/>
    <cellStyle name="40% - Accent1 54 2 5" xfId="10242" xr:uid="{00000000-0005-0000-0000-0000DA270000}"/>
    <cellStyle name="40% - Accent1 54 2 5 2" xfId="10243" xr:uid="{00000000-0005-0000-0000-0000DB270000}"/>
    <cellStyle name="40% - Accent1 54 2 6" xfId="10244" xr:uid="{00000000-0005-0000-0000-0000DC270000}"/>
    <cellStyle name="40% - Accent1 54 3" xfId="10245" xr:uid="{00000000-0005-0000-0000-0000DD270000}"/>
    <cellStyle name="40% - Accent1 54 3 2" xfId="10246" xr:uid="{00000000-0005-0000-0000-0000DE270000}"/>
    <cellStyle name="40% - Accent1 54 4" xfId="10247" xr:uid="{00000000-0005-0000-0000-0000DF270000}"/>
    <cellStyle name="40% - Accent1 54 4 2" xfId="10248" xr:uid="{00000000-0005-0000-0000-0000E0270000}"/>
    <cellStyle name="40% - Accent1 54 5" xfId="10249" xr:uid="{00000000-0005-0000-0000-0000E1270000}"/>
    <cellStyle name="40% - Accent1 54 5 2" xfId="10250" xr:uid="{00000000-0005-0000-0000-0000E2270000}"/>
    <cellStyle name="40% - Accent1 54 6" xfId="10251" xr:uid="{00000000-0005-0000-0000-0000E3270000}"/>
    <cellStyle name="40% - Accent1 54 6 2" xfId="10252" xr:uid="{00000000-0005-0000-0000-0000E4270000}"/>
    <cellStyle name="40% - Accent1 54 7" xfId="10253" xr:uid="{00000000-0005-0000-0000-0000E5270000}"/>
    <cellStyle name="40% - Accent1 54 8" xfId="10254" xr:uid="{00000000-0005-0000-0000-0000E6270000}"/>
    <cellStyle name="40% - Accent1 55" xfId="10255" xr:uid="{00000000-0005-0000-0000-0000E7270000}"/>
    <cellStyle name="40% - Accent1 55 2" xfId="10256" xr:uid="{00000000-0005-0000-0000-0000E8270000}"/>
    <cellStyle name="40% - Accent1 55 2 2" xfId="10257" xr:uid="{00000000-0005-0000-0000-0000E9270000}"/>
    <cellStyle name="40% - Accent1 55 2 2 2" xfId="10258" xr:uid="{00000000-0005-0000-0000-0000EA270000}"/>
    <cellStyle name="40% - Accent1 55 2 3" xfId="10259" xr:uid="{00000000-0005-0000-0000-0000EB270000}"/>
    <cellStyle name="40% - Accent1 55 2 3 2" xfId="10260" xr:uid="{00000000-0005-0000-0000-0000EC270000}"/>
    <cellStyle name="40% - Accent1 55 2 4" xfId="10261" xr:uid="{00000000-0005-0000-0000-0000ED270000}"/>
    <cellStyle name="40% - Accent1 55 2 4 2" xfId="10262" xr:uid="{00000000-0005-0000-0000-0000EE270000}"/>
    <cellStyle name="40% - Accent1 55 2 5" xfId="10263" xr:uid="{00000000-0005-0000-0000-0000EF270000}"/>
    <cellStyle name="40% - Accent1 55 2 5 2" xfId="10264" xr:uid="{00000000-0005-0000-0000-0000F0270000}"/>
    <cellStyle name="40% - Accent1 55 2 6" xfId="10265" xr:uid="{00000000-0005-0000-0000-0000F1270000}"/>
    <cellStyle name="40% - Accent1 55 3" xfId="10266" xr:uid="{00000000-0005-0000-0000-0000F2270000}"/>
    <cellStyle name="40% - Accent1 55 3 2" xfId="10267" xr:uid="{00000000-0005-0000-0000-0000F3270000}"/>
    <cellStyle name="40% - Accent1 55 4" xfId="10268" xr:uid="{00000000-0005-0000-0000-0000F4270000}"/>
    <cellStyle name="40% - Accent1 55 4 2" xfId="10269" xr:uid="{00000000-0005-0000-0000-0000F5270000}"/>
    <cellStyle name="40% - Accent1 55 5" xfId="10270" xr:uid="{00000000-0005-0000-0000-0000F6270000}"/>
    <cellStyle name="40% - Accent1 55 5 2" xfId="10271" xr:uid="{00000000-0005-0000-0000-0000F7270000}"/>
    <cellStyle name="40% - Accent1 55 6" xfId="10272" xr:uid="{00000000-0005-0000-0000-0000F8270000}"/>
    <cellStyle name="40% - Accent1 55 6 2" xfId="10273" xr:uid="{00000000-0005-0000-0000-0000F9270000}"/>
    <cellStyle name="40% - Accent1 55 7" xfId="10274" xr:uid="{00000000-0005-0000-0000-0000FA270000}"/>
    <cellStyle name="40% - Accent1 55 8" xfId="10275" xr:uid="{00000000-0005-0000-0000-0000FB270000}"/>
    <cellStyle name="40% - Accent1 56" xfId="10276" xr:uid="{00000000-0005-0000-0000-0000FC270000}"/>
    <cellStyle name="40% - Accent1 56 2" xfId="10277" xr:uid="{00000000-0005-0000-0000-0000FD270000}"/>
    <cellStyle name="40% - Accent1 56 2 2" xfId="10278" xr:uid="{00000000-0005-0000-0000-0000FE270000}"/>
    <cellStyle name="40% - Accent1 56 2 2 2" xfId="10279" xr:uid="{00000000-0005-0000-0000-0000FF270000}"/>
    <cellStyle name="40% - Accent1 56 2 3" xfId="10280" xr:uid="{00000000-0005-0000-0000-000000280000}"/>
    <cellStyle name="40% - Accent1 56 2 3 2" xfId="10281" xr:uid="{00000000-0005-0000-0000-000001280000}"/>
    <cellStyle name="40% - Accent1 56 2 4" xfId="10282" xr:uid="{00000000-0005-0000-0000-000002280000}"/>
    <cellStyle name="40% - Accent1 56 2 4 2" xfId="10283" xr:uid="{00000000-0005-0000-0000-000003280000}"/>
    <cellStyle name="40% - Accent1 56 2 5" xfId="10284" xr:uid="{00000000-0005-0000-0000-000004280000}"/>
    <cellStyle name="40% - Accent1 56 2 5 2" xfId="10285" xr:uid="{00000000-0005-0000-0000-000005280000}"/>
    <cellStyle name="40% - Accent1 56 2 6" xfId="10286" xr:uid="{00000000-0005-0000-0000-000006280000}"/>
    <cellStyle name="40% - Accent1 56 3" xfId="10287" xr:uid="{00000000-0005-0000-0000-000007280000}"/>
    <cellStyle name="40% - Accent1 56 3 2" xfId="10288" xr:uid="{00000000-0005-0000-0000-000008280000}"/>
    <cellStyle name="40% - Accent1 56 4" xfId="10289" xr:uid="{00000000-0005-0000-0000-000009280000}"/>
    <cellStyle name="40% - Accent1 56 4 2" xfId="10290" xr:uid="{00000000-0005-0000-0000-00000A280000}"/>
    <cellStyle name="40% - Accent1 56 5" xfId="10291" xr:uid="{00000000-0005-0000-0000-00000B280000}"/>
    <cellStyle name="40% - Accent1 56 5 2" xfId="10292" xr:uid="{00000000-0005-0000-0000-00000C280000}"/>
    <cellStyle name="40% - Accent1 56 6" xfId="10293" xr:uid="{00000000-0005-0000-0000-00000D280000}"/>
    <cellStyle name="40% - Accent1 56 6 2" xfId="10294" xr:uid="{00000000-0005-0000-0000-00000E280000}"/>
    <cellStyle name="40% - Accent1 56 7" xfId="10295" xr:uid="{00000000-0005-0000-0000-00000F280000}"/>
    <cellStyle name="40% - Accent1 56 8" xfId="10296" xr:uid="{00000000-0005-0000-0000-000010280000}"/>
    <cellStyle name="40% - Accent1 57" xfId="10297" xr:uid="{00000000-0005-0000-0000-000011280000}"/>
    <cellStyle name="40% - Accent1 57 2" xfId="10298" xr:uid="{00000000-0005-0000-0000-000012280000}"/>
    <cellStyle name="40% - Accent1 57 2 2" xfId="10299" xr:uid="{00000000-0005-0000-0000-000013280000}"/>
    <cellStyle name="40% - Accent1 57 2 2 2" xfId="10300" xr:uid="{00000000-0005-0000-0000-000014280000}"/>
    <cellStyle name="40% - Accent1 57 2 3" xfId="10301" xr:uid="{00000000-0005-0000-0000-000015280000}"/>
    <cellStyle name="40% - Accent1 57 2 3 2" xfId="10302" xr:uid="{00000000-0005-0000-0000-000016280000}"/>
    <cellStyle name="40% - Accent1 57 2 4" xfId="10303" xr:uid="{00000000-0005-0000-0000-000017280000}"/>
    <cellStyle name="40% - Accent1 57 2 4 2" xfId="10304" xr:uid="{00000000-0005-0000-0000-000018280000}"/>
    <cellStyle name="40% - Accent1 57 2 5" xfId="10305" xr:uid="{00000000-0005-0000-0000-000019280000}"/>
    <cellStyle name="40% - Accent1 57 2 5 2" xfId="10306" xr:uid="{00000000-0005-0000-0000-00001A280000}"/>
    <cellStyle name="40% - Accent1 57 2 6" xfId="10307" xr:uid="{00000000-0005-0000-0000-00001B280000}"/>
    <cellStyle name="40% - Accent1 57 3" xfId="10308" xr:uid="{00000000-0005-0000-0000-00001C280000}"/>
    <cellStyle name="40% - Accent1 57 3 2" xfId="10309" xr:uid="{00000000-0005-0000-0000-00001D280000}"/>
    <cellStyle name="40% - Accent1 57 4" xfId="10310" xr:uid="{00000000-0005-0000-0000-00001E280000}"/>
    <cellStyle name="40% - Accent1 57 4 2" xfId="10311" xr:uid="{00000000-0005-0000-0000-00001F280000}"/>
    <cellStyle name="40% - Accent1 57 5" xfId="10312" xr:uid="{00000000-0005-0000-0000-000020280000}"/>
    <cellStyle name="40% - Accent1 57 5 2" xfId="10313" xr:uid="{00000000-0005-0000-0000-000021280000}"/>
    <cellStyle name="40% - Accent1 57 6" xfId="10314" xr:uid="{00000000-0005-0000-0000-000022280000}"/>
    <cellStyle name="40% - Accent1 57 6 2" xfId="10315" xr:uid="{00000000-0005-0000-0000-000023280000}"/>
    <cellStyle name="40% - Accent1 57 7" xfId="10316" xr:uid="{00000000-0005-0000-0000-000024280000}"/>
    <cellStyle name="40% - Accent1 57 8" xfId="10317" xr:uid="{00000000-0005-0000-0000-000025280000}"/>
    <cellStyle name="40% - Accent1 58" xfId="10318" xr:uid="{00000000-0005-0000-0000-000026280000}"/>
    <cellStyle name="40% - Accent1 58 2" xfId="10319" xr:uid="{00000000-0005-0000-0000-000027280000}"/>
    <cellStyle name="40% - Accent1 58 2 2" xfId="10320" xr:uid="{00000000-0005-0000-0000-000028280000}"/>
    <cellStyle name="40% - Accent1 58 2 2 2" xfId="10321" xr:uid="{00000000-0005-0000-0000-000029280000}"/>
    <cellStyle name="40% - Accent1 58 2 3" xfId="10322" xr:uid="{00000000-0005-0000-0000-00002A280000}"/>
    <cellStyle name="40% - Accent1 58 2 3 2" xfId="10323" xr:uid="{00000000-0005-0000-0000-00002B280000}"/>
    <cellStyle name="40% - Accent1 58 2 4" xfId="10324" xr:uid="{00000000-0005-0000-0000-00002C280000}"/>
    <cellStyle name="40% - Accent1 58 2 4 2" xfId="10325" xr:uid="{00000000-0005-0000-0000-00002D280000}"/>
    <cellStyle name="40% - Accent1 58 2 5" xfId="10326" xr:uid="{00000000-0005-0000-0000-00002E280000}"/>
    <cellStyle name="40% - Accent1 58 2 5 2" xfId="10327" xr:uid="{00000000-0005-0000-0000-00002F280000}"/>
    <cellStyle name="40% - Accent1 58 2 6" xfId="10328" xr:uid="{00000000-0005-0000-0000-000030280000}"/>
    <cellStyle name="40% - Accent1 58 3" xfId="10329" xr:uid="{00000000-0005-0000-0000-000031280000}"/>
    <cellStyle name="40% - Accent1 58 3 2" xfId="10330" xr:uid="{00000000-0005-0000-0000-000032280000}"/>
    <cellStyle name="40% - Accent1 58 4" xfId="10331" xr:uid="{00000000-0005-0000-0000-000033280000}"/>
    <cellStyle name="40% - Accent1 58 4 2" xfId="10332" xr:uid="{00000000-0005-0000-0000-000034280000}"/>
    <cellStyle name="40% - Accent1 58 5" xfId="10333" xr:uid="{00000000-0005-0000-0000-000035280000}"/>
    <cellStyle name="40% - Accent1 58 5 2" xfId="10334" xr:uid="{00000000-0005-0000-0000-000036280000}"/>
    <cellStyle name="40% - Accent1 58 6" xfId="10335" xr:uid="{00000000-0005-0000-0000-000037280000}"/>
    <cellStyle name="40% - Accent1 58 6 2" xfId="10336" xr:uid="{00000000-0005-0000-0000-000038280000}"/>
    <cellStyle name="40% - Accent1 58 7" xfId="10337" xr:uid="{00000000-0005-0000-0000-000039280000}"/>
    <cellStyle name="40% - Accent1 58 8" xfId="10338" xr:uid="{00000000-0005-0000-0000-00003A280000}"/>
    <cellStyle name="40% - Accent1 59" xfId="10339" xr:uid="{00000000-0005-0000-0000-00003B280000}"/>
    <cellStyle name="40% - Accent1 59 2" xfId="10340" xr:uid="{00000000-0005-0000-0000-00003C280000}"/>
    <cellStyle name="40% - Accent1 59 2 2" xfId="10341" xr:uid="{00000000-0005-0000-0000-00003D280000}"/>
    <cellStyle name="40% - Accent1 59 2 2 2" xfId="10342" xr:uid="{00000000-0005-0000-0000-00003E280000}"/>
    <cellStyle name="40% - Accent1 59 2 3" xfId="10343" xr:uid="{00000000-0005-0000-0000-00003F280000}"/>
    <cellStyle name="40% - Accent1 59 2 3 2" xfId="10344" xr:uid="{00000000-0005-0000-0000-000040280000}"/>
    <cellStyle name="40% - Accent1 59 2 4" xfId="10345" xr:uid="{00000000-0005-0000-0000-000041280000}"/>
    <cellStyle name="40% - Accent1 59 2 4 2" xfId="10346" xr:uid="{00000000-0005-0000-0000-000042280000}"/>
    <cellStyle name="40% - Accent1 59 2 5" xfId="10347" xr:uid="{00000000-0005-0000-0000-000043280000}"/>
    <cellStyle name="40% - Accent1 59 2 5 2" xfId="10348" xr:uid="{00000000-0005-0000-0000-000044280000}"/>
    <cellStyle name="40% - Accent1 59 2 6" xfId="10349" xr:uid="{00000000-0005-0000-0000-000045280000}"/>
    <cellStyle name="40% - Accent1 59 3" xfId="10350" xr:uid="{00000000-0005-0000-0000-000046280000}"/>
    <cellStyle name="40% - Accent1 59 3 2" xfId="10351" xr:uid="{00000000-0005-0000-0000-000047280000}"/>
    <cellStyle name="40% - Accent1 59 4" xfId="10352" xr:uid="{00000000-0005-0000-0000-000048280000}"/>
    <cellStyle name="40% - Accent1 59 4 2" xfId="10353" xr:uid="{00000000-0005-0000-0000-000049280000}"/>
    <cellStyle name="40% - Accent1 59 5" xfId="10354" xr:uid="{00000000-0005-0000-0000-00004A280000}"/>
    <cellStyle name="40% - Accent1 59 5 2" xfId="10355" xr:uid="{00000000-0005-0000-0000-00004B280000}"/>
    <cellStyle name="40% - Accent1 59 6" xfId="10356" xr:uid="{00000000-0005-0000-0000-00004C280000}"/>
    <cellStyle name="40% - Accent1 59 6 2" xfId="10357" xr:uid="{00000000-0005-0000-0000-00004D280000}"/>
    <cellStyle name="40% - Accent1 59 7" xfId="10358" xr:uid="{00000000-0005-0000-0000-00004E280000}"/>
    <cellStyle name="40% - Accent1 59 8" xfId="10359" xr:uid="{00000000-0005-0000-0000-00004F280000}"/>
    <cellStyle name="40% - Accent1 6" xfId="10360" xr:uid="{00000000-0005-0000-0000-000050280000}"/>
    <cellStyle name="40% - Accent1 6 10" xfId="10361" xr:uid="{00000000-0005-0000-0000-000051280000}"/>
    <cellStyle name="40% - Accent1 6 11" xfId="10362" xr:uid="{00000000-0005-0000-0000-000052280000}"/>
    <cellStyle name="40% - Accent1 6 2" xfId="10363" xr:uid="{00000000-0005-0000-0000-000053280000}"/>
    <cellStyle name="40% - Accent1 6 2 2" xfId="10364" xr:uid="{00000000-0005-0000-0000-000054280000}"/>
    <cellStyle name="40% - Accent1 6 2 2 2" xfId="10365" xr:uid="{00000000-0005-0000-0000-000055280000}"/>
    <cellStyle name="40% - Accent1 6 2 3" xfId="10366" xr:uid="{00000000-0005-0000-0000-000056280000}"/>
    <cellStyle name="40% - Accent1 6 2 3 2" xfId="10367" xr:uid="{00000000-0005-0000-0000-000057280000}"/>
    <cellStyle name="40% - Accent1 6 2 4" xfId="10368" xr:uid="{00000000-0005-0000-0000-000058280000}"/>
    <cellStyle name="40% - Accent1 6 2 4 2" xfId="10369" xr:uid="{00000000-0005-0000-0000-000059280000}"/>
    <cellStyle name="40% - Accent1 6 2 5" xfId="10370" xr:uid="{00000000-0005-0000-0000-00005A280000}"/>
    <cellStyle name="40% - Accent1 6 2 5 2" xfId="10371" xr:uid="{00000000-0005-0000-0000-00005B280000}"/>
    <cellStyle name="40% - Accent1 6 2 6" xfId="10372" xr:uid="{00000000-0005-0000-0000-00005C280000}"/>
    <cellStyle name="40% - Accent1 6 2 7" xfId="10373" xr:uid="{00000000-0005-0000-0000-00005D280000}"/>
    <cellStyle name="40% - Accent1 6 2 8" xfId="10374" xr:uid="{00000000-0005-0000-0000-00005E280000}"/>
    <cellStyle name="40% - Accent1 6 2 9" xfId="10375" xr:uid="{00000000-0005-0000-0000-00005F280000}"/>
    <cellStyle name="40% - Accent1 6 3" xfId="10376" xr:uid="{00000000-0005-0000-0000-000060280000}"/>
    <cellStyle name="40% - Accent1 6 3 2" xfId="10377" xr:uid="{00000000-0005-0000-0000-000061280000}"/>
    <cellStyle name="40% - Accent1 6 4" xfId="10378" xr:uid="{00000000-0005-0000-0000-000062280000}"/>
    <cellStyle name="40% - Accent1 6 4 2" xfId="10379" xr:uid="{00000000-0005-0000-0000-000063280000}"/>
    <cellStyle name="40% - Accent1 6 5" xfId="10380" xr:uid="{00000000-0005-0000-0000-000064280000}"/>
    <cellStyle name="40% - Accent1 6 5 2" xfId="10381" xr:uid="{00000000-0005-0000-0000-000065280000}"/>
    <cellStyle name="40% - Accent1 6 6" xfId="10382" xr:uid="{00000000-0005-0000-0000-000066280000}"/>
    <cellStyle name="40% - Accent1 6 6 2" xfId="10383" xr:uid="{00000000-0005-0000-0000-000067280000}"/>
    <cellStyle name="40% - Accent1 6 7" xfId="10384" xr:uid="{00000000-0005-0000-0000-000068280000}"/>
    <cellStyle name="40% - Accent1 6 8" xfId="10385" xr:uid="{00000000-0005-0000-0000-000069280000}"/>
    <cellStyle name="40% - Accent1 6 9" xfId="10386" xr:uid="{00000000-0005-0000-0000-00006A280000}"/>
    <cellStyle name="40% - Accent1 60" xfId="10387" xr:uid="{00000000-0005-0000-0000-00006B280000}"/>
    <cellStyle name="40% - Accent1 60 2" xfId="10388" xr:uid="{00000000-0005-0000-0000-00006C280000}"/>
    <cellStyle name="40% - Accent1 60 2 2" xfId="10389" xr:uid="{00000000-0005-0000-0000-00006D280000}"/>
    <cellStyle name="40% - Accent1 60 2 2 2" xfId="10390" xr:uid="{00000000-0005-0000-0000-00006E280000}"/>
    <cellStyle name="40% - Accent1 60 2 3" xfId="10391" xr:uid="{00000000-0005-0000-0000-00006F280000}"/>
    <cellStyle name="40% - Accent1 60 2 3 2" xfId="10392" xr:uid="{00000000-0005-0000-0000-000070280000}"/>
    <cellStyle name="40% - Accent1 60 2 4" xfId="10393" xr:uid="{00000000-0005-0000-0000-000071280000}"/>
    <cellStyle name="40% - Accent1 60 2 4 2" xfId="10394" xr:uid="{00000000-0005-0000-0000-000072280000}"/>
    <cellStyle name="40% - Accent1 60 2 5" xfId="10395" xr:uid="{00000000-0005-0000-0000-000073280000}"/>
    <cellStyle name="40% - Accent1 60 2 5 2" xfId="10396" xr:uid="{00000000-0005-0000-0000-000074280000}"/>
    <cellStyle name="40% - Accent1 60 2 6" xfId="10397" xr:uid="{00000000-0005-0000-0000-000075280000}"/>
    <cellStyle name="40% - Accent1 60 3" xfId="10398" xr:uid="{00000000-0005-0000-0000-000076280000}"/>
    <cellStyle name="40% - Accent1 60 3 2" xfId="10399" xr:uid="{00000000-0005-0000-0000-000077280000}"/>
    <cellStyle name="40% - Accent1 60 4" xfId="10400" xr:uid="{00000000-0005-0000-0000-000078280000}"/>
    <cellStyle name="40% - Accent1 60 4 2" xfId="10401" xr:uid="{00000000-0005-0000-0000-000079280000}"/>
    <cellStyle name="40% - Accent1 60 5" xfId="10402" xr:uid="{00000000-0005-0000-0000-00007A280000}"/>
    <cellStyle name="40% - Accent1 60 5 2" xfId="10403" xr:uid="{00000000-0005-0000-0000-00007B280000}"/>
    <cellStyle name="40% - Accent1 60 6" xfId="10404" xr:uid="{00000000-0005-0000-0000-00007C280000}"/>
    <cellStyle name="40% - Accent1 60 6 2" xfId="10405" xr:uid="{00000000-0005-0000-0000-00007D280000}"/>
    <cellStyle name="40% - Accent1 60 7" xfId="10406" xr:uid="{00000000-0005-0000-0000-00007E280000}"/>
    <cellStyle name="40% - Accent1 60 8" xfId="10407" xr:uid="{00000000-0005-0000-0000-00007F280000}"/>
    <cellStyle name="40% - Accent1 61" xfId="10408" xr:uid="{00000000-0005-0000-0000-000080280000}"/>
    <cellStyle name="40% - Accent1 61 2" xfId="10409" xr:uid="{00000000-0005-0000-0000-000081280000}"/>
    <cellStyle name="40% - Accent1 61 2 2" xfId="10410" xr:uid="{00000000-0005-0000-0000-000082280000}"/>
    <cellStyle name="40% - Accent1 61 2 2 2" xfId="10411" xr:uid="{00000000-0005-0000-0000-000083280000}"/>
    <cellStyle name="40% - Accent1 61 2 3" xfId="10412" xr:uid="{00000000-0005-0000-0000-000084280000}"/>
    <cellStyle name="40% - Accent1 61 2 3 2" xfId="10413" xr:uid="{00000000-0005-0000-0000-000085280000}"/>
    <cellStyle name="40% - Accent1 61 2 4" xfId="10414" xr:uid="{00000000-0005-0000-0000-000086280000}"/>
    <cellStyle name="40% - Accent1 61 2 4 2" xfId="10415" xr:uid="{00000000-0005-0000-0000-000087280000}"/>
    <cellStyle name="40% - Accent1 61 2 5" xfId="10416" xr:uid="{00000000-0005-0000-0000-000088280000}"/>
    <cellStyle name="40% - Accent1 61 2 5 2" xfId="10417" xr:uid="{00000000-0005-0000-0000-000089280000}"/>
    <cellStyle name="40% - Accent1 61 2 6" xfId="10418" xr:uid="{00000000-0005-0000-0000-00008A280000}"/>
    <cellStyle name="40% - Accent1 61 3" xfId="10419" xr:uid="{00000000-0005-0000-0000-00008B280000}"/>
    <cellStyle name="40% - Accent1 61 3 2" xfId="10420" xr:uid="{00000000-0005-0000-0000-00008C280000}"/>
    <cellStyle name="40% - Accent1 61 4" xfId="10421" xr:uid="{00000000-0005-0000-0000-00008D280000}"/>
    <cellStyle name="40% - Accent1 61 4 2" xfId="10422" xr:uid="{00000000-0005-0000-0000-00008E280000}"/>
    <cellStyle name="40% - Accent1 61 5" xfId="10423" xr:uid="{00000000-0005-0000-0000-00008F280000}"/>
    <cellStyle name="40% - Accent1 61 5 2" xfId="10424" xr:uid="{00000000-0005-0000-0000-000090280000}"/>
    <cellStyle name="40% - Accent1 61 6" xfId="10425" xr:uid="{00000000-0005-0000-0000-000091280000}"/>
    <cellStyle name="40% - Accent1 61 6 2" xfId="10426" xr:uid="{00000000-0005-0000-0000-000092280000}"/>
    <cellStyle name="40% - Accent1 61 7" xfId="10427" xr:uid="{00000000-0005-0000-0000-000093280000}"/>
    <cellStyle name="40% - Accent1 61 8" xfId="10428" xr:uid="{00000000-0005-0000-0000-000094280000}"/>
    <cellStyle name="40% - Accent1 62" xfId="10429" xr:uid="{00000000-0005-0000-0000-000095280000}"/>
    <cellStyle name="40% - Accent1 62 2" xfId="10430" xr:uid="{00000000-0005-0000-0000-000096280000}"/>
    <cellStyle name="40% - Accent1 62 2 2" xfId="10431" xr:uid="{00000000-0005-0000-0000-000097280000}"/>
    <cellStyle name="40% - Accent1 62 2 2 2" xfId="10432" xr:uid="{00000000-0005-0000-0000-000098280000}"/>
    <cellStyle name="40% - Accent1 62 2 3" xfId="10433" xr:uid="{00000000-0005-0000-0000-000099280000}"/>
    <cellStyle name="40% - Accent1 62 2 3 2" xfId="10434" xr:uid="{00000000-0005-0000-0000-00009A280000}"/>
    <cellStyle name="40% - Accent1 62 2 4" xfId="10435" xr:uid="{00000000-0005-0000-0000-00009B280000}"/>
    <cellStyle name="40% - Accent1 62 2 4 2" xfId="10436" xr:uid="{00000000-0005-0000-0000-00009C280000}"/>
    <cellStyle name="40% - Accent1 62 2 5" xfId="10437" xr:uid="{00000000-0005-0000-0000-00009D280000}"/>
    <cellStyle name="40% - Accent1 62 2 5 2" xfId="10438" xr:uid="{00000000-0005-0000-0000-00009E280000}"/>
    <cellStyle name="40% - Accent1 62 2 6" xfId="10439" xr:uid="{00000000-0005-0000-0000-00009F280000}"/>
    <cellStyle name="40% - Accent1 62 3" xfId="10440" xr:uid="{00000000-0005-0000-0000-0000A0280000}"/>
    <cellStyle name="40% - Accent1 62 3 2" xfId="10441" xr:uid="{00000000-0005-0000-0000-0000A1280000}"/>
    <cellStyle name="40% - Accent1 62 4" xfId="10442" xr:uid="{00000000-0005-0000-0000-0000A2280000}"/>
    <cellStyle name="40% - Accent1 62 4 2" xfId="10443" xr:uid="{00000000-0005-0000-0000-0000A3280000}"/>
    <cellStyle name="40% - Accent1 62 5" xfId="10444" xr:uid="{00000000-0005-0000-0000-0000A4280000}"/>
    <cellStyle name="40% - Accent1 62 5 2" xfId="10445" xr:uid="{00000000-0005-0000-0000-0000A5280000}"/>
    <cellStyle name="40% - Accent1 62 6" xfId="10446" xr:uid="{00000000-0005-0000-0000-0000A6280000}"/>
    <cellStyle name="40% - Accent1 62 6 2" xfId="10447" xr:uid="{00000000-0005-0000-0000-0000A7280000}"/>
    <cellStyle name="40% - Accent1 62 7" xfId="10448" xr:uid="{00000000-0005-0000-0000-0000A8280000}"/>
    <cellStyle name="40% - Accent1 62 8" xfId="10449" xr:uid="{00000000-0005-0000-0000-0000A9280000}"/>
    <cellStyle name="40% - Accent1 63" xfId="10450" xr:uid="{00000000-0005-0000-0000-0000AA280000}"/>
    <cellStyle name="40% - Accent1 63 2" xfId="10451" xr:uid="{00000000-0005-0000-0000-0000AB280000}"/>
    <cellStyle name="40% - Accent1 63 2 2" xfId="10452" xr:uid="{00000000-0005-0000-0000-0000AC280000}"/>
    <cellStyle name="40% - Accent1 63 2 2 2" xfId="10453" xr:uid="{00000000-0005-0000-0000-0000AD280000}"/>
    <cellStyle name="40% - Accent1 63 2 3" xfId="10454" xr:uid="{00000000-0005-0000-0000-0000AE280000}"/>
    <cellStyle name="40% - Accent1 63 2 3 2" xfId="10455" xr:uid="{00000000-0005-0000-0000-0000AF280000}"/>
    <cellStyle name="40% - Accent1 63 2 4" xfId="10456" xr:uid="{00000000-0005-0000-0000-0000B0280000}"/>
    <cellStyle name="40% - Accent1 63 2 4 2" xfId="10457" xr:uid="{00000000-0005-0000-0000-0000B1280000}"/>
    <cellStyle name="40% - Accent1 63 2 5" xfId="10458" xr:uid="{00000000-0005-0000-0000-0000B2280000}"/>
    <cellStyle name="40% - Accent1 63 2 5 2" xfId="10459" xr:uid="{00000000-0005-0000-0000-0000B3280000}"/>
    <cellStyle name="40% - Accent1 63 2 6" xfId="10460" xr:uid="{00000000-0005-0000-0000-0000B4280000}"/>
    <cellStyle name="40% - Accent1 63 3" xfId="10461" xr:uid="{00000000-0005-0000-0000-0000B5280000}"/>
    <cellStyle name="40% - Accent1 63 3 2" xfId="10462" xr:uid="{00000000-0005-0000-0000-0000B6280000}"/>
    <cellStyle name="40% - Accent1 63 4" xfId="10463" xr:uid="{00000000-0005-0000-0000-0000B7280000}"/>
    <cellStyle name="40% - Accent1 63 4 2" xfId="10464" xr:uid="{00000000-0005-0000-0000-0000B8280000}"/>
    <cellStyle name="40% - Accent1 63 5" xfId="10465" xr:uid="{00000000-0005-0000-0000-0000B9280000}"/>
    <cellStyle name="40% - Accent1 63 5 2" xfId="10466" xr:uid="{00000000-0005-0000-0000-0000BA280000}"/>
    <cellStyle name="40% - Accent1 63 6" xfId="10467" xr:uid="{00000000-0005-0000-0000-0000BB280000}"/>
    <cellStyle name="40% - Accent1 63 6 2" xfId="10468" xr:uid="{00000000-0005-0000-0000-0000BC280000}"/>
    <cellStyle name="40% - Accent1 63 7" xfId="10469" xr:uid="{00000000-0005-0000-0000-0000BD280000}"/>
    <cellStyle name="40% - Accent1 63 8" xfId="10470" xr:uid="{00000000-0005-0000-0000-0000BE280000}"/>
    <cellStyle name="40% - Accent1 64" xfId="10471" xr:uid="{00000000-0005-0000-0000-0000BF280000}"/>
    <cellStyle name="40% - Accent1 64 2" xfId="10472" xr:uid="{00000000-0005-0000-0000-0000C0280000}"/>
    <cellStyle name="40% - Accent1 64 2 2" xfId="10473" xr:uid="{00000000-0005-0000-0000-0000C1280000}"/>
    <cellStyle name="40% - Accent1 64 2 2 2" xfId="10474" xr:uid="{00000000-0005-0000-0000-0000C2280000}"/>
    <cellStyle name="40% - Accent1 64 2 3" xfId="10475" xr:uid="{00000000-0005-0000-0000-0000C3280000}"/>
    <cellStyle name="40% - Accent1 64 2 3 2" xfId="10476" xr:uid="{00000000-0005-0000-0000-0000C4280000}"/>
    <cellStyle name="40% - Accent1 64 2 4" xfId="10477" xr:uid="{00000000-0005-0000-0000-0000C5280000}"/>
    <cellStyle name="40% - Accent1 64 2 4 2" xfId="10478" xr:uid="{00000000-0005-0000-0000-0000C6280000}"/>
    <cellStyle name="40% - Accent1 64 2 5" xfId="10479" xr:uid="{00000000-0005-0000-0000-0000C7280000}"/>
    <cellStyle name="40% - Accent1 64 2 5 2" xfId="10480" xr:uid="{00000000-0005-0000-0000-0000C8280000}"/>
    <cellStyle name="40% - Accent1 64 2 6" xfId="10481" xr:uid="{00000000-0005-0000-0000-0000C9280000}"/>
    <cellStyle name="40% - Accent1 64 3" xfId="10482" xr:uid="{00000000-0005-0000-0000-0000CA280000}"/>
    <cellStyle name="40% - Accent1 64 3 2" xfId="10483" xr:uid="{00000000-0005-0000-0000-0000CB280000}"/>
    <cellStyle name="40% - Accent1 64 4" xfId="10484" xr:uid="{00000000-0005-0000-0000-0000CC280000}"/>
    <cellStyle name="40% - Accent1 64 4 2" xfId="10485" xr:uid="{00000000-0005-0000-0000-0000CD280000}"/>
    <cellStyle name="40% - Accent1 64 5" xfId="10486" xr:uid="{00000000-0005-0000-0000-0000CE280000}"/>
    <cellStyle name="40% - Accent1 64 5 2" xfId="10487" xr:uid="{00000000-0005-0000-0000-0000CF280000}"/>
    <cellStyle name="40% - Accent1 64 6" xfId="10488" xr:uid="{00000000-0005-0000-0000-0000D0280000}"/>
    <cellStyle name="40% - Accent1 64 6 2" xfId="10489" xr:uid="{00000000-0005-0000-0000-0000D1280000}"/>
    <cellStyle name="40% - Accent1 64 7" xfId="10490" xr:uid="{00000000-0005-0000-0000-0000D2280000}"/>
    <cellStyle name="40% - Accent1 64 8" xfId="10491" xr:uid="{00000000-0005-0000-0000-0000D3280000}"/>
    <cellStyle name="40% - Accent1 65" xfId="10492" xr:uid="{00000000-0005-0000-0000-0000D4280000}"/>
    <cellStyle name="40% - Accent1 65 2" xfId="10493" xr:uid="{00000000-0005-0000-0000-0000D5280000}"/>
    <cellStyle name="40% - Accent1 65 2 2" xfId="10494" xr:uid="{00000000-0005-0000-0000-0000D6280000}"/>
    <cellStyle name="40% - Accent1 65 2 2 2" xfId="10495" xr:uid="{00000000-0005-0000-0000-0000D7280000}"/>
    <cellStyle name="40% - Accent1 65 2 3" xfId="10496" xr:uid="{00000000-0005-0000-0000-0000D8280000}"/>
    <cellStyle name="40% - Accent1 65 2 3 2" xfId="10497" xr:uid="{00000000-0005-0000-0000-0000D9280000}"/>
    <cellStyle name="40% - Accent1 65 2 4" xfId="10498" xr:uid="{00000000-0005-0000-0000-0000DA280000}"/>
    <cellStyle name="40% - Accent1 65 2 4 2" xfId="10499" xr:uid="{00000000-0005-0000-0000-0000DB280000}"/>
    <cellStyle name="40% - Accent1 65 2 5" xfId="10500" xr:uid="{00000000-0005-0000-0000-0000DC280000}"/>
    <cellStyle name="40% - Accent1 65 2 5 2" xfId="10501" xr:uid="{00000000-0005-0000-0000-0000DD280000}"/>
    <cellStyle name="40% - Accent1 65 2 6" xfId="10502" xr:uid="{00000000-0005-0000-0000-0000DE280000}"/>
    <cellStyle name="40% - Accent1 65 3" xfId="10503" xr:uid="{00000000-0005-0000-0000-0000DF280000}"/>
    <cellStyle name="40% - Accent1 65 3 2" xfId="10504" xr:uid="{00000000-0005-0000-0000-0000E0280000}"/>
    <cellStyle name="40% - Accent1 65 4" xfId="10505" xr:uid="{00000000-0005-0000-0000-0000E1280000}"/>
    <cellStyle name="40% - Accent1 65 4 2" xfId="10506" xr:uid="{00000000-0005-0000-0000-0000E2280000}"/>
    <cellStyle name="40% - Accent1 65 5" xfId="10507" xr:uid="{00000000-0005-0000-0000-0000E3280000}"/>
    <cellStyle name="40% - Accent1 65 5 2" xfId="10508" xr:uid="{00000000-0005-0000-0000-0000E4280000}"/>
    <cellStyle name="40% - Accent1 65 6" xfId="10509" xr:uid="{00000000-0005-0000-0000-0000E5280000}"/>
    <cellStyle name="40% - Accent1 65 6 2" xfId="10510" xr:uid="{00000000-0005-0000-0000-0000E6280000}"/>
    <cellStyle name="40% - Accent1 65 7" xfId="10511" xr:uid="{00000000-0005-0000-0000-0000E7280000}"/>
    <cellStyle name="40% - Accent1 65 8" xfId="10512" xr:uid="{00000000-0005-0000-0000-0000E8280000}"/>
    <cellStyle name="40% - Accent1 66" xfId="10513" xr:uid="{00000000-0005-0000-0000-0000E9280000}"/>
    <cellStyle name="40% - Accent1 66 2" xfId="10514" xr:uid="{00000000-0005-0000-0000-0000EA280000}"/>
    <cellStyle name="40% - Accent1 66 2 2" xfId="10515" xr:uid="{00000000-0005-0000-0000-0000EB280000}"/>
    <cellStyle name="40% - Accent1 66 2 2 2" xfId="10516" xr:uid="{00000000-0005-0000-0000-0000EC280000}"/>
    <cellStyle name="40% - Accent1 66 2 3" xfId="10517" xr:uid="{00000000-0005-0000-0000-0000ED280000}"/>
    <cellStyle name="40% - Accent1 66 2 3 2" xfId="10518" xr:uid="{00000000-0005-0000-0000-0000EE280000}"/>
    <cellStyle name="40% - Accent1 66 2 4" xfId="10519" xr:uid="{00000000-0005-0000-0000-0000EF280000}"/>
    <cellStyle name="40% - Accent1 66 2 4 2" xfId="10520" xr:uid="{00000000-0005-0000-0000-0000F0280000}"/>
    <cellStyle name="40% - Accent1 66 2 5" xfId="10521" xr:uid="{00000000-0005-0000-0000-0000F1280000}"/>
    <cellStyle name="40% - Accent1 66 2 5 2" xfId="10522" xr:uid="{00000000-0005-0000-0000-0000F2280000}"/>
    <cellStyle name="40% - Accent1 66 2 6" xfId="10523" xr:uid="{00000000-0005-0000-0000-0000F3280000}"/>
    <cellStyle name="40% - Accent1 66 3" xfId="10524" xr:uid="{00000000-0005-0000-0000-0000F4280000}"/>
    <cellStyle name="40% - Accent1 66 3 2" xfId="10525" xr:uid="{00000000-0005-0000-0000-0000F5280000}"/>
    <cellStyle name="40% - Accent1 66 4" xfId="10526" xr:uid="{00000000-0005-0000-0000-0000F6280000}"/>
    <cellStyle name="40% - Accent1 66 4 2" xfId="10527" xr:uid="{00000000-0005-0000-0000-0000F7280000}"/>
    <cellStyle name="40% - Accent1 66 5" xfId="10528" xr:uid="{00000000-0005-0000-0000-0000F8280000}"/>
    <cellStyle name="40% - Accent1 66 5 2" xfId="10529" xr:uid="{00000000-0005-0000-0000-0000F9280000}"/>
    <cellStyle name="40% - Accent1 66 6" xfId="10530" xr:uid="{00000000-0005-0000-0000-0000FA280000}"/>
    <cellStyle name="40% - Accent1 66 6 2" xfId="10531" xr:uid="{00000000-0005-0000-0000-0000FB280000}"/>
    <cellStyle name="40% - Accent1 66 7" xfId="10532" xr:uid="{00000000-0005-0000-0000-0000FC280000}"/>
    <cellStyle name="40% - Accent1 66 8" xfId="10533" xr:uid="{00000000-0005-0000-0000-0000FD280000}"/>
    <cellStyle name="40% - Accent1 67" xfId="10534" xr:uid="{00000000-0005-0000-0000-0000FE280000}"/>
    <cellStyle name="40% - Accent1 67 2" xfId="10535" xr:uid="{00000000-0005-0000-0000-0000FF280000}"/>
    <cellStyle name="40% - Accent1 67 2 2" xfId="10536" xr:uid="{00000000-0005-0000-0000-000000290000}"/>
    <cellStyle name="40% - Accent1 67 2 2 2" xfId="10537" xr:uid="{00000000-0005-0000-0000-000001290000}"/>
    <cellStyle name="40% - Accent1 67 2 3" xfId="10538" xr:uid="{00000000-0005-0000-0000-000002290000}"/>
    <cellStyle name="40% - Accent1 67 2 3 2" xfId="10539" xr:uid="{00000000-0005-0000-0000-000003290000}"/>
    <cellStyle name="40% - Accent1 67 2 4" xfId="10540" xr:uid="{00000000-0005-0000-0000-000004290000}"/>
    <cellStyle name="40% - Accent1 67 2 4 2" xfId="10541" xr:uid="{00000000-0005-0000-0000-000005290000}"/>
    <cellStyle name="40% - Accent1 67 2 5" xfId="10542" xr:uid="{00000000-0005-0000-0000-000006290000}"/>
    <cellStyle name="40% - Accent1 67 2 5 2" xfId="10543" xr:uid="{00000000-0005-0000-0000-000007290000}"/>
    <cellStyle name="40% - Accent1 67 2 6" xfId="10544" xr:uid="{00000000-0005-0000-0000-000008290000}"/>
    <cellStyle name="40% - Accent1 67 3" xfId="10545" xr:uid="{00000000-0005-0000-0000-000009290000}"/>
    <cellStyle name="40% - Accent1 67 3 2" xfId="10546" xr:uid="{00000000-0005-0000-0000-00000A290000}"/>
    <cellStyle name="40% - Accent1 67 4" xfId="10547" xr:uid="{00000000-0005-0000-0000-00000B290000}"/>
    <cellStyle name="40% - Accent1 67 4 2" xfId="10548" xr:uid="{00000000-0005-0000-0000-00000C290000}"/>
    <cellStyle name="40% - Accent1 67 5" xfId="10549" xr:uid="{00000000-0005-0000-0000-00000D290000}"/>
    <cellStyle name="40% - Accent1 67 5 2" xfId="10550" xr:uid="{00000000-0005-0000-0000-00000E290000}"/>
    <cellStyle name="40% - Accent1 67 6" xfId="10551" xr:uid="{00000000-0005-0000-0000-00000F290000}"/>
    <cellStyle name="40% - Accent1 67 6 2" xfId="10552" xr:uid="{00000000-0005-0000-0000-000010290000}"/>
    <cellStyle name="40% - Accent1 67 7" xfId="10553" xr:uid="{00000000-0005-0000-0000-000011290000}"/>
    <cellStyle name="40% - Accent1 67 8" xfId="10554" xr:uid="{00000000-0005-0000-0000-000012290000}"/>
    <cellStyle name="40% - Accent1 68" xfId="10555" xr:uid="{00000000-0005-0000-0000-000013290000}"/>
    <cellStyle name="40% - Accent1 68 2" xfId="10556" xr:uid="{00000000-0005-0000-0000-000014290000}"/>
    <cellStyle name="40% - Accent1 68 2 2" xfId="10557" xr:uid="{00000000-0005-0000-0000-000015290000}"/>
    <cellStyle name="40% - Accent1 68 2 2 2" xfId="10558" xr:uid="{00000000-0005-0000-0000-000016290000}"/>
    <cellStyle name="40% - Accent1 68 2 3" xfId="10559" xr:uid="{00000000-0005-0000-0000-000017290000}"/>
    <cellStyle name="40% - Accent1 68 2 3 2" xfId="10560" xr:uid="{00000000-0005-0000-0000-000018290000}"/>
    <cellStyle name="40% - Accent1 68 2 4" xfId="10561" xr:uid="{00000000-0005-0000-0000-000019290000}"/>
    <cellStyle name="40% - Accent1 68 2 4 2" xfId="10562" xr:uid="{00000000-0005-0000-0000-00001A290000}"/>
    <cellStyle name="40% - Accent1 68 2 5" xfId="10563" xr:uid="{00000000-0005-0000-0000-00001B290000}"/>
    <cellStyle name="40% - Accent1 68 2 5 2" xfId="10564" xr:uid="{00000000-0005-0000-0000-00001C290000}"/>
    <cellStyle name="40% - Accent1 68 2 6" xfId="10565" xr:uid="{00000000-0005-0000-0000-00001D290000}"/>
    <cellStyle name="40% - Accent1 68 3" xfId="10566" xr:uid="{00000000-0005-0000-0000-00001E290000}"/>
    <cellStyle name="40% - Accent1 68 3 2" xfId="10567" xr:uid="{00000000-0005-0000-0000-00001F290000}"/>
    <cellStyle name="40% - Accent1 68 4" xfId="10568" xr:uid="{00000000-0005-0000-0000-000020290000}"/>
    <cellStyle name="40% - Accent1 68 4 2" xfId="10569" xr:uid="{00000000-0005-0000-0000-000021290000}"/>
    <cellStyle name="40% - Accent1 68 5" xfId="10570" xr:uid="{00000000-0005-0000-0000-000022290000}"/>
    <cellStyle name="40% - Accent1 68 5 2" xfId="10571" xr:uid="{00000000-0005-0000-0000-000023290000}"/>
    <cellStyle name="40% - Accent1 68 6" xfId="10572" xr:uid="{00000000-0005-0000-0000-000024290000}"/>
    <cellStyle name="40% - Accent1 68 6 2" xfId="10573" xr:uid="{00000000-0005-0000-0000-000025290000}"/>
    <cellStyle name="40% - Accent1 68 7" xfId="10574" xr:uid="{00000000-0005-0000-0000-000026290000}"/>
    <cellStyle name="40% - Accent1 68 8" xfId="10575" xr:uid="{00000000-0005-0000-0000-000027290000}"/>
    <cellStyle name="40% - Accent1 69" xfId="10576" xr:uid="{00000000-0005-0000-0000-000028290000}"/>
    <cellStyle name="40% - Accent1 69 2" xfId="10577" xr:uid="{00000000-0005-0000-0000-000029290000}"/>
    <cellStyle name="40% - Accent1 69 2 2" xfId="10578" xr:uid="{00000000-0005-0000-0000-00002A290000}"/>
    <cellStyle name="40% - Accent1 69 2 2 2" xfId="10579" xr:uid="{00000000-0005-0000-0000-00002B290000}"/>
    <cellStyle name="40% - Accent1 69 2 3" xfId="10580" xr:uid="{00000000-0005-0000-0000-00002C290000}"/>
    <cellStyle name="40% - Accent1 69 2 3 2" xfId="10581" xr:uid="{00000000-0005-0000-0000-00002D290000}"/>
    <cellStyle name="40% - Accent1 69 2 4" xfId="10582" xr:uid="{00000000-0005-0000-0000-00002E290000}"/>
    <cellStyle name="40% - Accent1 69 2 4 2" xfId="10583" xr:uid="{00000000-0005-0000-0000-00002F290000}"/>
    <cellStyle name="40% - Accent1 69 2 5" xfId="10584" xr:uid="{00000000-0005-0000-0000-000030290000}"/>
    <cellStyle name="40% - Accent1 69 2 5 2" xfId="10585" xr:uid="{00000000-0005-0000-0000-000031290000}"/>
    <cellStyle name="40% - Accent1 69 2 6" xfId="10586" xr:uid="{00000000-0005-0000-0000-000032290000}"/>
    <cellStyle name="40% - Accent1 69 3" xfId="10587" xr:uid="{00000000-0005-0000-0000-000033290000}"/>
    <cellStyle name="40% - Accent1 69 3 2" xfId="10588" xr:uid="{00000000-0005-0000-0000-000034290000}"/>
    <cellStyle name="40% - Accent1 69 4" xfId="10589" xr:uid="{00000000-0005-0000-0000-000035290000}"/>
    <cellStyle name="40% - Accent1 69 4 2" xfId="10590" xr:uid="{00000000-0005-0000-0000-000036290000}"/>
    <cellStyle name="40% - Accent1 69 5" xfId="10591" xr:uid="{00000000-0005-0000-0000-000037290000}"/>
    <cellStyle name="40% - Accent1 69 5 2" xfId="10592" xr:uid="{00000000-0005-0000-0000-000038290000}"/>
    <cellStyle name="40% - Accent1 69 6" xfId="10593" xr:uid="{00000000-0005-0000-0000-000039290000}"/>
    <cellStyle name="40% - Accent1 69 6 2" xfId="10594" xr:uid="{00000000-0005-0000-0000-00003A290000}"/>
    <cellStyle name="40% - Accent1 69 7" xfId="10595" xr:uid="{00000000-0005-0000-0000-00003B290000}"/>
    <cellStyle name="40% - Accent1 69 8" xfId="10596" xr:uid="{00000000-0005-0000-0000-00003C290000}"/>
    <cellStyle name="40% - Accent1 7" xfId="10597" xr:uid="{00000000-0005-0000-0000-00003D290000}"/>
    <cellStyle name="40% - Accent1 7 10" xfId="10598" xr:uid="{00000000-0005-0000-0000-00003E290000}"/>
    <cellStyle name="40% - Accent1 7 11" xfId="10599" xr:uid="{00000000-0005-0000-0000-00003F290000}"/>
    <cellStyle name="40% - Accent1 7 2" xfId="10600" xr:uid="{00000000-0005-0000-0000-000040290000}"/>
    <cellStyle name="40% - Accent1 7 2 2" xfId="10601" xr:uid="{00000000-0005-0000-0000-000041290000}"/>
    <cellStyle name="40% - Accent1 7 2 2 2" xfId="10602" xr:uid="{00000000-0005-0000-0000-000042290000}"/>
    <cellStyle name="40% - Accent1 7 2 3" xfId="10603" xr:uid="{00000000-0005-0000-0000-000043290000}"/>
    <cellStyle name="40% - Accent1 7 2 3 2" xfId="10604" xr:uid="{00000000-0005-0000-0000-000044290000}"/>
    <cellStyle name="40% - Accent1 7 2 4" xfId="10605" xr:uid="{00000000-0005-0000-0000-000045290000}"/>
    <cellStyle name="40% - Accent1 7 2 4 2" xfId="10606" xr:uid="{00000000-0005-0000-0000-000046290000}"/>
    <cellStyle name="40% - Accent1 7 2 5" xfId="10607" xr:uid="{00000000-0005-0000-0000-000047290000}"/>
    <cellStyle name="40% - Accent1 7 2 5 2" xfId="10608" xr:uid="{00000000-0005-0000-0000-000048290000}"/>
    <cellStyle name="40% - Accent1 7 2 6" xfId="10609" xr:uid="{00000000-0005-0000-0000-000049290000}"/>
    <cellStyle name="40% - Accent1 7 2 7" xfId="10610" xr:uid="{00000000-0005-0000-0000-00004A290000}"/>
    <cellStyle name="40% - Accent1 7 2 8" xfId="10611" xr:uid="{00000000-0005-0000-0000-00004B290000}"/>
    <cellStyle name="40% - Accent1 7 2 9" xfId="10612" xr:uid="{00000000-0005-0000-0000-00004C290000}"/>
    <cellStyle name="40% - Accent1 7 3" xfId="10613" xr:uid="{00000000-0005-0000-0000-00004D290000}"/>
    <cellStyle name="40% - Accent1 7 3 2" xfId="10614" xr:uid="{00000000-0005-0000-0000-00004E290000}"/>
    <cellStyle name="40% - Accent1 7 4" xfId="10615" xr:uid="{00000000-0005-0000-0000-00004F290000}"/>
    <cellStyle name="40% - Accent1 7 4 2" xfId="10616" xr:uid="{00000000-0005-0000-0000-000050290000}"/>
    <cellStyle name="40% - Accent1 7 5" xfId="10617" xr:uid="{00000000-0005-0000-0000-000051290000}"/>
    <cellStyle name="40% - Accent1 7 5 2" xfId="10618" xr:uid="{00000000-0005-0000-0000-000052290000}"/>
    <cellStyle name="40% - Accent1 7 6" xfId="10619" xr:uid="{00000000-0005-0000-0000-000053290000}"/>
    <cellStyle name="40% - Accent1 7 6 2" xfId="10620" xr:uid="{00000000-0005-0000-0000-000054290000}"/>
    <cellStyle name="40% - Accent1 7 7" xfId="10621" xr:uid="{00000000-0005-0000-0000-000055290000}"/>
    <cellStyle name="40% - Accent1 7 8" xfId="10622" xr:uid="{00000000-0005-0000-0000-000056290000}"/>
    <cellStyle name="40% - Accent1 7 9" xfId="10623" xr:uid="{00000000-0005-0000-0000-000057290000}"/>
    <cellStyle name="40% - Accent1 70" xfId="10624" xr:uid="{00000000-0005-0000-0000-000058290000}"/>
    <cellStyle name="40% - Accent1 70 2" xfId="10625" xr:uid="{00000000-0005-0000-0000-000059290000}"/>
    <cellStyle name="40% - Accent1 70 2 2" xfId="10626" xr:uid="{00000000-0005-0000-0000-00005A290000}"/>
    <cellStyle name="40% - Accent1 70 2 2 2" xfId="10627" xr:uid="{00000000-0005-0000-0000-00005B290000}"/>
    <cellStyle name="40% - Accent1 70 2 3" xfId="10628" xr:uid="{00000000-0005-0000-0000-00005C290000}"/>
    <cellStyle name="40% - Accent1 70 2 3 2" xfId="10629" xr:uid="{00000000-0005-0000-0000-00005D290000}"/>
    <cellStyle name="40% - Accent1 70 2 4" xfId="10630" xr:uid="{00000000-0005-0000-0000-00005E290000}"/>
    <cellStyle name="40% - Accent1 70 2 4 2" xfId="10631" xr:uid="{00000000-0005-0000-0000-00005F290000}"/>
    <cellStyle name="40% - Accent1 70 2 5" xfId="10632" xr:uid="{00000000-0005-0000-0000-000060290000}"/>
    <cellStyle name="40% - Accent1 70 2 5 2" xfId="10633" xr:uid="{00000000-0005-0000-0000-000061290000}"/>
    <cellStyle name="40% - Accent1 70 2 6" xfId="10634" xr:uid="{00000000-0005-0000-0000-000062290000}"/>
    <cellStyle name="40% - Accent1 70 3" xfId="10635" xr:uid="{00000000-0005-0000-0000-000063290000}"/>
    <cellStyle name="40% - Accent1 70 3 2" xfId="10636" xr:uid="{00000000-0005-0000-0000-000064290000}"/>
    <cellStyle name="40% - Accent1 70 4" xfId="10637" xr:uid="{00000000-0005-0000-0000-000065290000}"/>
    <cellStyle name="40% - Accent1 70 4 2" xfId="10638" xr:uid="{00000000-0005-0000-0000-000066290000}"/>
    <cellStyle name="40% - Accent1 70 5" xfId="10639" xr:uid="{00000000-0005-0000-0000-000067290000}"/>
    <cellStyle name="40% - Accent1 70 5 2" xfId="10640" xr:uid="{00000000-0005-0000-0000-000068290000}"/>
    <cellStyle name="40% - Accent1 70 6" xfId="10641" xr:uid="{00000000-0005-0000-0000-000069290000}"/>
    <cellStyle name="40% - Accent1 70 6 2" xfId="10642" xr:uid="{00000000-0005-0000-0000-00006A290000}"/>
    <cellStyle name="40% - Accent1 70 7" xfId="10643" xr:uid="{00000000-0005-0000-0000-00006B290000}"/>
    <cellStyle name="40% - Accent1 70 8" xfId="10644" xr:uid="{00000000-0005-0000-0000-00006C290000}"/>
    <cellStyle name="40% - Accent1 71" xfId="10645" xr:uid="{00000000-0005-0000-0000-00006D290000}"/>
    <cellStyle name="40% - Accent1 71 2" xfId="10646" xr:uid="{00000000-0005-0000-0000-00006E290000}"/>
    <cellStyle name="40% - Accent1 71 2 2" xfId="10647" xr:uid="{00000000-0005-0000-0000-00006F290000}"/>
    <cellStyle name="40% - Accent1 71 2 2 2" xfId="10648" xr:uid="{00000000-0005-0000-0000-000070290000}"/>
    <cellStyle name="40% - Accent1 71 2 3" xfId="10649" xr:uid="{00000000-0005-0000-0000-000071290000}"/>
    <cellStyle name="40% - Accent1 71 2 3 2" xfId="10650" xr:uid="{00000000-0005-0000-0000-000072290000}"/>
    <cellStyle name="40% - Accent1 71 2 4" xfId="10651" xr:uid="{00000000-0005-0000-0000-000073290000}"/>
    <cellStyle name="40% - Accent1 71 2 4 2" xfId="10652" xr:uid="{00000000-0005-0000-0000-000074290000}"/>
    <cellStyle name="40% - Accent1 71 2 5" xfId="10653" xr:uid="{00000000-0005-0000-0000-000075290000}"/>
    <cellStyle name="40% - Accent1 71 2 5 2" xfId="10654" xr:uid="{00000000-0005-0000-0000-000076290000}"/>
    <cellStyle name="40% - Accent1 71 2 6" xfId="10655" xr:uid="{00000000-0005-0000-0000-000077290000}"/>
    <cellStyle name="40% - Accent1 71 3" xfId="10656" xr:uid="{00000000-0005-0000-0000-000078290000}"/>
    <cellStyle name="40% - Accent1 71 3 2" xfId="10657" xr:uid="{00000000-0005-0000-0000-000079290000}"/>
    <cellStyle name="40% - Accent1 71 4" xfId="10658" xr:uid="{00000000-0005-0000-0000-00007A290000}"/>
    <cellStyle name="40% - Accent1 71 4 2" xfId="10659" xr:uid="{00000000-0005-0000-0000-00007B290000}"/>
    <cellStyle name="40% - Accent1 71 5" xfId="10660" xr:uid="{00000000-0005-0000-0000-00007C290000}"/>
    <cellStyle name="40% - Accent1 71 5 2" xfId="10661" xr:uid="{00000000-0005-0000-0000-00007D290000}"/>
    <cellStyle name="40% - Accent1 71 6" xfId="10662" xr:uid="{00000000-0005-0000-0000-00007E290000}"/>
    <cellStyle name="40% - Accent1 71 6 2" xfId="10663" xr:uid="{00000000-0005-0000-0000-00007F290000}"/>
    <cellStyle name="40% - Accent1 71 7" xfId="10664" xr:uid="{00000000-0005-0000-0000-000080290000}"/>
    <cellStyle name="40% - Accent1 71 8" xfId="10665" xr:uid="{00000000-0005-0000-0000-000081290000}"/>
    <cellStyle name="40% - Accent1 72" xfId="10666" xr:uid="{00000000-0005-0000-0000-000082290000}"/>
    <cellStyle name="40% - Accent1 72 2" xfId="10667" xr:uid="{00000000-0005-0000-0000-000083290000}"/>
    <cellStyle name="40% - Accent1 72 2 2" xfId="10668" xr:uid="{00000000-0005-0000-0000-000084290000}"/>
    <cellStyle name="40% - Accent1 72 2 2 2" xfId="10669" xr:uid="{00000000-0005-0000-0000-000085290000}"/>
    <cellStyle name="40% - Accent1 72 2 3" xfId="10670" xr:uid="{00000000-0005-0000-0000-000086290000}"/>
    <cellStyle name="40% - Accent1 72 2 3 2" xfId="10671" xr:uid="{00000000-0005-0000-0000-000087290000}"/>
    <cellStyle name="40% - Accent1 72 2 4" xfId="10672" xr:uid="{00000000-0005-0000-0000-000088290000}"/>
    <cellStyle name="40% - Accent1 72 2 4 2" xfId="10673" xr:uid="{00000000-0005-0000-0000-000089290000}"/>
    <cellStyle name="40% - Accent1 72 2 5" xfId="10674" xr:uid="{00000000-0005-0000-0000-00008A290000}"/>
    <cellStyle name="40% - Accent1 72 2 5 2" xfId="10675" xr:uid="{00000000-0005-0000-0000-00008B290000}"/>
    <cellStyle name="40% - Accent1 72 2 6" xfId="10676" xr:uid="{00000000-0005-0000-0000-00008C290000}"/>
    <cellStyle name="40% - Accent1 72 3" xfId="10677" xr:uid="{00000000-0005-0000-0000-00008D290000}"/>
    <cellStyle name="40% - Accent1 72 3 2" xfId="10678" xr:uid="{00000000-0005-0000-0000-00008E290000}"/>
    <cellStyle name="40% - Accent1 72 4" xfId="10679" xr:uid="{00000000-0005-0000-0000-00008F290000}"/>
    <cellStyle name="40% - Accent1 72 4 2" xfId="10680" xr:uid="{00000000-0005-0000-0000-000090290000}"/>
    <cellStyle name="40% - Accent1 72 5" xfId="10681" xr:uid="{00000000-0005-0000-0000-000091290000}"/>
    <cellStyle name="40% - Accent1 72 5 2" xfId="10682" xr:uid="{00000000-0005-0000-0000-000092290000}"/>
    <cellStyle name="40% - Accent1 72 6" xfId="10683" xr:uid="{00000000-0005-0000-0000-000093290000}"/>
    <cellStyle name="40% - Accent1 72 6 2" xfId="10684" xr:uid="{00000000-0005-0000-0000-000094290000}"/>
    <cellStyle name="40% - Accent1 72 7" xfId="10685" xr:uid="{00000000-0005-0000-0000-000095290000}"/>
    <cellStyle name="40% - Accent1 72 8" xfId="10686" xr:uid="{00000000-0005-0000-0000-000096290000}"/>
    <cellStyle name="40% - Accent1 8" xfId="10687" xr:uid="{00000000-0005-0000-0000-000097290000}"/>
    <cellStyle name="40% - Accent1 8 2" xfId="10688" xr:uid="{00000000-0005-0000-0000-000098290000}"/>
    <cellStyle name="40% - Accent1 8 2 2" xfId="10689" xr:uid="{00000000-0005-0000-0000-000099290000}"/>
    <cellStyle name="40% - Accent1 8 2 2 2" xfId="10690" xr:uid="{00000000-0005-0000-0000-00009A290000}"/>
    <cellStyle name="40% - Accent1 8 2 3" xfId="10691" xr:uid="{00000000-0005-0000-0000-00009B290000}"/>
    <cellStyle name="40% - Accent1 8 2 3 2" xfId="10692" xr:uid="{00000000-0005-0000-0000-00009C290000}"/>
    <cellStyle name="40% - Accent1 8 2 4" xfId="10693" xr:uid="{00000000-0005-0000-0000-00009D290000}"/>
    <cellStyle name="40% - Accent1 8 2 4 2" xfId="10694" xr:uid="{00000000-0005-0000-0000-00009E290000}"/>
    <cellStyle name="40% - Accent1 8 2 5" xfId="10695" xr:uid="{00000000-0005-0000-0000-00009F290000}"/>
    <cellStyle name="40% - Accent1 8 2 5 2" xfId="10696" xr:uid="{00000000-0005-0000-0000-0000A0290000}"/>
    <cellStyle name="40% - Accent1 8 2 6" xfId="10697" xr:uid="{00000000-0005-0000-0000-0000A1290000}"/>
    <cellStyle name="40% - Accent1 8 3" xfId="10698" xr:uid="{00000000-0005-0000-0000-0000A2290000}"/>
    <cellStyle name="40% - Accent1 8 3 2" xfId="10699" xr:uid="{00000000-0005-0000-0000-0000A3290000}"/>
    <cellStyle name="40% - Accent1 8 4" xfId="10700" xr:uid="{00000000-0005-0000-0000-0000A4290000}"/>
    <cellStyle name="40% - Accent1 8 4 2" xfId="10701" xr:uid="{00000000-0005-0000-0000-0000A5290000}"/>
    <cellStyle name="40% - Accent1 8 5" xfId="10702" xr:uid="{00000000-0005-0000-0000-0000A6290000}"/>
    <cellStyle name="40% - Accent1 8 5 2" xfId="10703" xr:uid="{00000000-0005-0000-0000-0000A7290000}"/>
    <cellStyle name="40% - Accent1 8 6" xfId="10704" xr:uid="{00000000-0005-0000-0000-0000A8290000}"/>
    <cellStyle name="40% - Accent1 8 6 2" xfId="10705" xr:uid="{00000000-0005-0000-0000-0000A9290000}"/>
    <cellStyle name="40% - Accent1 8 7" xfId="10706" xr:uid="{00000000-0005-0000-0000-0000AA290000}"/>
    <cellStyle name="40% - Accent1 8 8" xfId="10707" xr:uid="{00000000-0005-0000-0000-0000AB290000}"/>
    <cellStyle name="40% - Accent1 9" xfId="10708" xr:uid="{00000000-0005-0000-0000-0000AC290000}"/>
    <cellStyle name="40% - Accent1 9 2" xfId="10709" xr:uid="{00000000-0005-0000-0000-0000AD290000}"/>
    <cellStyle name="40% - Accent1 9 2 2" xfId="10710" xr:uid="{00000000-0005-0000-0000-0000AE290000}"/>
    <cellStyle name="40% - Accent1 9 2 2 2" xfId="10711" xr:uid="{00000000-0005-0000-0000-0000AF290000}"/>
    <cellStyle name="40% - Accent1 9 2 3" xfId="10712" xr:uid="{00000000-0005-0000-0000-0000B0290000}"/>
    <cellStyle name="40% - Accent1 9 2 3 2" xfId="10713" xr:uid="{00000000-0005-0000-0000-0000B1290000}"/>
    <cellStyle name="40% - Accent1 9 2 4" xfId="10714" xr:uid="{00000000-0005-0000-0000-0000B2290000}"/>
    <cellStyle name="40% - Accent1 9 2 4 2" xfId="10715" xr:uid="{00000000-0005-0000-0000-0000B3290000}"/>
    <cellStyle name="40% - Accent1 9 2 5" xfId="10716" xr:uid="{00000000-0005-0000-0000-0000B4290000}"/>
    <cellStyle name="40% - Accent1 9 2 5 2" xfId="10717" xr:uid="{00000000-0005-0000-0000-0000B5290000}"/>
    <cellStyle name="40% - Accent1 9 2 6" xfId="10718" xr:uid="{00000000-0005-0000-0000-0000B6290000}"/>
    <cellStyle name="40% - Accent1 9 3" xfId="10719" xr:uid="{00000000-0005-0000-0000-0000B7290000}"/>
    <cellStyle name="40% - Accent1 9 3 2" xfId="10720" xr:uid="{00000000-0005-0000-0000-0000B8290000}"/>
    <cellStyle name="40% - Accent1 9 4" xfId="10721" xr:uid="{00000000-0005-0000-0000-0000B9290000}"/>
    <cellStyle name="40% - Accent1 9 4 2" xfId="10722" xr:uid="{00000000-0005-0000-0000-0000BA290000}"/>
    <cellStyle name="40% - Accent1 9 5" xfId="10723" xr:uid="{00000000-0005-0000-0000-0000BB290000}"/>
    <cellStyle name="40% - Accent1 9 5 2" xfId="10724" xr:uid="{00000000-0005-0000-0000-0000BC290000}"/>
    <cellStyle name="40% - Accent1 9 6" xfId="10725" xr:uid="{00000000-0005-0000-0000-0000BD290000}"/>
    <cellStyle name="40% - Accent1 9 6 2" xfId="10726" xr:uid="{00000000-0005-0000-0000-0000BE290000}"/>
    <cellStyle name="40% - Accent1 9 7" xfId="10727" xr:uid="{00000000-0005-0000-0000-0000BF290000}"/>
    <cellStyle name="40% - Accent1 9 8" xfId="10728" xr:uid="{00000000-0005-0000-0000-0000C0290000}"/>
    <cellStyle name="40% - Accent2 10" xfId="10729" xr:uid="{00000000-0005-0000-0000-0000C1290000}"/>
    <cellStyle name="40% - Accent2 10 2" xfId="10730" xr:uid="{00000000-0005-0000-0000-0000C2290000}"/>
    <cellStyle name="40% - Accent2 10 2 2" xfId="10731" xr:uid="{00000000-0005-0000-0000-0000C3290000}"/>
    <cellStyle name="40% - Accent2 10 2 2 2" xfId="10732" xr:uid="{00000000-0005-0000-0000-0000C4290000}"/>
    <cellStyle name="40% - Accent2 10 2 3" xfId="10733" xr:uid="{00000000-0005-0000-0000-0000C5290000}"/>
    <cellStyle name="40% - Accent2 10 2 3 2" xfId="10734" xr:uid="{00000000-0005-0000-0000-0000C6290000}"/>
    <cellStyle name="40% - Accent2 10 2 4" xfId="10735" xr:uid="{00000000-0005-0000-0000-0000C7290000}"/>
    <cellStyle name="40% - Accent2 10 2 4 2" xfId="10736" xr:uid="{00000000-0005-0000-0000-0000C8290000}"/>
    <cellStyle name="40% - Accent2 10 2 5" xfId="10737" xr:uid="{00000000-0005-0000-0000-0000C9290000}"/>
    <cellStyle name="40% - Accent2 10 2 5 2" xfId="10738" xr:uid="{00000000-0005-0000-0000-0000CA290000}"/>
    <cellStyle name="40% - Accent2 10 2 6" xfId="10739" xr:uid="{00000000-0005-0000-0000-0000CB290000}"/>
    <cellStyle name="40% - Accent2 10 3" xfId="10740" xr:uid="{00000000-0005-0000-0000-0000CC290000}"/>
    <cellStyle name="40% - Accent2 10 3 2" xfId="10741" xr:uid="{00000000-0005-0000-0000-0000CD290000}"/>
    <cellStyle name="40% - Accent2 10 4" xfId="10742" xr:uid="{00000000-0005-0000-0000-0000CE290000}"/>
    <cellStyle name="40% - Accent2 10 4 2" xfId="10743" xr:uid="{00000000-0005-0000-0000-0000CF290000}"/>
    <cellStyle name="40% - Accent2 10 5" xfId="10744" xr:uid="{00000000-0005-0000-0000-0000D0290000}"/>
    <cellStyle name="40% - Accent2 10 5 2" xfId="10745" xr:uid="{00000000-0005-0000-0000-0000D1290000}"/>
    <cellStyle name="40% - Accent2 10 6" xfId="10746" xr:uid="{00000000-0005-0000-0000-0000D2290000}"/>
    <cellStyle name="40% - Accent2 10 6 2" xfId="10747" xr:uid="{00000000-0005-0000-0000-0000D3290000}"/>
    <cellStyle name="40% - Accent2 10 7" xfId="10748" xr:uid="{00000000-0005-0000-0000-0000D4290000}"/>
    <cellStyle name="40% - Accent2 10 8" xfId="10749" xr:uid="{00000000-0005-0000-0000-0000D5290000}"/>
    <cellStyle name="40% - Accent2 11" xfId="10750" xr:uid="{00000000-0005-0000-0000-0000D6290000}"/>
    <cellStyle name="40% - Accent2 11 2" xfId="10751" xr:uid="{00000000-0005-0000-0000-0000D7290000}"/>
    <cellStyle name="40% - Accent2 11 2 2" xfId="10752" xr:uid="{00000000-0005-0000-0000-0000D8290000}"/>
    <cellStyle name="40% - Accent2 11 2 2 2" xfId="10753" xr:uid="{00000000-0005-0000-0000-0000D9290000}"/>
    <cellStyle name="40% - Accent2 11 2 3" xfId="10754" xr:uid="{00000000-0005-0000-0000-0000DA290000}"/>
    <cellStyle name="40% - Accent2 11 2 3 2" xfId="10755" xr:uid="{00000000-0005-0000-0000-0000DB290000}"/>
    <cellStyle name="40% - Accent2 11 2 4" xfId="10756" xr:uid="{00000000-0005-0000-0000-0000DC290000}"/>
    <cellStyle name="40% - Accent2 11 2 4 2" xfId="10757" xr:uid="{00000000-0005-0000-0000-0000DD290000}"/>
    <cellStyle name="40% - Accent2 11 2 5" xfId="10758" xr:uid="{00000000-0005-0000-0000-0000DE290000}"/>
    <cellStyle name="40% - Accent2 11 2 5 2" xfId="10759" xr:uid="{00000000-0005-0000-0000-0000DF290000}"/>
    <cellStyle name="40% - Accent2 11 2 6" xfId="10760" xr:uid="{00000000-0005-0000-0000-0000E0290000}"/>
    <cellStyle name="40% - Accent2 11 3" xfId="10761" xr:uid="{00000000-0005-0000-0000-0000E1290000}"/>
    <cellStyle name="40% - Accent2 11 3 2" xfId="10762" xr:uid="{00000000-0005-0000-0000-0000E2290000}"/>
    <cellStyle name="40% - Accent2 11 4" xfId="10763" xr:uid="{00000000-0005-0000-0000-0000E3290000}"/>
    <cellStyle name="40% - Accent2 11 4 2" xfId="10764" xr:uid="{00000000-0005-0000-0000-0000E4290000}"/>
    <cellStyle name="40% - Accent2 11 5" xfId="10765" xr:uid="{00000000-0005-0000-0000-0000E5290000}"/>
    <cellStyle name="40% - Accent2 11 5 2" xfId="10766" xr:uid="{00000000-0005-0000-0000-0000E6290000}"/>
    <cellStyle name="40% - Accent2 11 6" xfId="10767" xr:uid="{00000000-0005-0000-0000-0000E7290000}"/>
    <cellStyle name="40% - Accent2 11 6 2" xfId="10768" xr:uid="{00000000-0005-0000-0000-0000E8290000}"/>
    <cellStyle name="40% - Accent2 11 7" xfId="10769" xr:uid="{00000000-0005-0000-0000-0000E9290000}"/>
    <cellStyle name="40% - Accent2 11 8" xfId="10770" xr:uid="{00000000-0005-0000-0000-0000EA290000}"/>
    <cellStyle name="40% - Accent2 12" xfId="10771" xr:uid="{00000000-0005-0000-0000-0000EB290000}"/>
    <cellStyle name="40% - Accent2 12 2" xfId="10772" xr:uid="{00000000-0005-0000-0000-0000EC290000}"/>
    <cellStyle name="40% - Accent2 12 2 2" xfId="10773" xr:uid="{00000000-0005-0000-0000-0000ED290000}"/>
    <cellStyle name="40% - Accent2 12 2 2 2" xfId="10774" xr:uid="{00000000-0005-0000-0000-0000EE290000}"/>
    <cellStyle name="40% - Accent2 12 2 3" xfId="10775" xr:uid="{00000000-0005-0000-0000-0000EF290000}"/>
    <cellStyle name="40% - Accent2 12 2 3 2" xfId="10776" xr:uid="{00000000-0005-0000-0000-0000F0290000}"/>
    <cellStyle name="40% - Accent2 12 2 4" xfId="10777" xr:uid="{00000000-0005-0000-0000-0000F1290000}"/>
    <cellStyle name="40% - Accent2 12 2 4 2" xfId="10778" xr:uid="{00000000-0005-0000-0000-0000F2290000}"/>
    <cellStyle name="40% - Accent2 12 2 5" xfId="10779" xr:uid="{00000000-0005-0000-0000-0000F3290000}"/>
    <cellStyle name="40% - Accent2 12 2 5 2" xfId="10780" xr:uid="{00000000-0005-0000-0000-0000F4290000}"/>
    <cellStyle name="40% - Accent2 12 2 6" xfId="10781" xr:uid="{00000000-0005-0000-0000-0000F5290000}"/>
    <cellStyle name="40% - Accent2 12 3" xfId="10782" xr:uid="{00000000-0005-0000-0000-0000F6290000}"/>
    <cellStyle name="40% - Accent2 12 3 2" xfId="10783" xr:uid="{00000000-0005-0000-0000-0000F7290000}"/>
    <cellStyle name="40% - Accent2 12 4" xfId="10784" xr:uid="{00000000-0005-0000-0000-0000F8290000}"/>
    <cellStyle name="40% - Accent2 12 4 2" xfId="10785" xr:uid="{00000000-0005-0000-0000-0000F9290000}"/>
    <cellStyle name="40% - Accent2 12 5" xfId="10786" xr:uid="{00000000-0005-0000-0000-0000FA290000}"/>
    <cellStyle name="40% - Accent2 12 5 2" xfId="10787" xr:uid="{00000000-0005-0000-0000-0000FB290000}"/>
    <cellStyle name="40% - Accent2 12 6" xfId="10788" xr:uid="{00000000-0005-0000-0000-0000FC290000}"/>
    <cellStyle name="40% - Accent2 12 6 2" xfId="10789" xr:uid="{00000000-0005-0000-0000-0000FD290000}"/>
    <cellStyle name="40% - Accent2 12 7" xfId="10790" xr:uid="{00000000-0005-0000-0000-0000FE290000}"/>
    <cellStyle name="40% - Accent2 12 8" xfId="10791" xr:uid="{00000000-0005-0000-0000-0000FF290000}"/>
    <cellStyle name="40% - Accent2 13" xfId="10792" xr:uid="{00000000-0005-0000-0000-0000002A0000}"/>
    <cellStyle name="40% - Accent2 13 2" xfId="10793" xr:uid="{00000000-0005-0000-0000-0000012A0000}"/>
    <cellStyle name="40% - Accent2 13 2 2" xfId="10794" xr:uid="{00000000-0005-0000-0000-0000022A0000}"/>
    <cellStyle name="40% - Accent2 13 2 2 2" xfId="10795" xr:uid="{00000000-0005-0000-0000-0000032A0000}"/>
    <cellStyle name="40% - Accent2 13 2 3" xfId="10796" xr:uid="{00000000-0005-0000-0000-0000042A0000}"/>
    <cellStyle name="40% - Accent2 13 2 3 2" xfId="10797" xr:uid="{00000000-0005-0000-0000-0000052A0000}"/>
    <cellStyle name="40% - Accent2 13 2 4" xfId="10798" xr:uid="{00000000-0005-0000-0000-0000062A0000}"/>
    <cellStyle name="40% - Accent2 13 2 4 2" xfId="10799" xr:uid="{00000000-0005-0000-0000-0000072A0000}"/>
    <cellStyle name="40% - Accent2 13 2 5" xfId="10800" xr:uid="{00000000-0005-0000-0000-0000082A0000}"/>
    <cellStyle name="40% - Accent2 13 2 5 2" xfId="10801" xr:uid="{00000000-0005-0000-0000-0000092A0000}"/>
    <cellStyle name="40% - Accent2 13 2 6" xfId="10802" xr:uid="{00000000-0005-0000-0000-00000A2A0000}"/>
    <cellStyle name="40% - Accent2 13 3" xfId="10803" xr:uid="{00000000-0005-0000-0000-00000B2A0000}"/>
    <cellStyle name="40% - Accent2 13 3 2" xfId="10804" xr:uid="{00000000-0005-0000-0000-00000C2A0000}"/>
    <cellStyle name="40% - Accent2 13 4" xfId="10805" xr:uid="{00000000-0005-0000-0000-00000D2A0000}"/>
    <cellStyle name="40% - Accent2 13 4 2" xfId="10806" xr:uid="{00000000-0005-0000-0000-00000E2A0000}"/>
    <cellStyle name="40% - Accent2 13 5" xfId="10807" xr:uid="{00000000-0005-0000-0000-00000F2A0000}"/>
    <cellStyle name="40% - Accent2 13 5 2" xfId="10808" xr:uid="{00000000-0005-0000-0000-0000102A0000}"/>
    <cellStyle name="40% - Accent2 13 6" xfId="10809" xr:uid="{00000000-0005-0000-0000-0000112A0000}"/>
    <cellStyle name="40% - Accent2 13 6 2" xfId="10810" xr:uid="{00000000-0005-0000-0000-0000122A0000}"/>
    <cellStyle name="40% - Accent2 13 7" xfId="10811" xr:uid="{00000000-0005-0000-0000-0000132A0000}"/>
    <cellStyle name="40% - Accent2 13 8" xfId="10812" xr:uid="{00000000-0005-0000-0000-0000142A0000}"/>
    <cellStyle name="40% - Accent2 14" xfId="10813" xr:uid="{00000000-0005-0000-0000-0000152A0000}"/>
    <cellStyle name="40% - Accent2 14 2" xfId="10814" xr:uid="{00000000-0005-0000-0000-0000162A0000}"/>
    <cellStyle name="40% - Accent2 14 2 2" xfId="10815" xr:uid="{00000000-0005-0000-0000-0000172A0000}"/>
    <cellStyle name="40% - Accent2 14 2 2 2" xfId="10816" xr:uid="{00000000-0005-0000-0000-0000182A0000}"/>
    <cellStyle name="40% - Accent2 14 2 3" xfId="10817" xr:uid="{00000000-0005-0000-0000-0000192A0000}"/>
    <cellStyle name="40% - Accent2 14 2 3 2" xfId="10818" xr:uid="{00000000-0005-0000-0000-00001A2A0000}"/>
    <cellStyle name="40% - Accent2 14 2 4" xfId="10819" xr:uid="{00000000-0005-0000-0000-00001B2A0000}"/>
    <cellStyle name="40% - Accent2 14 2 4 2" xfId="10820" xr:uid="{00000000-0005-0000-0000-00001C2A0000}"/>
    <cellStyle name="40% - Accent2 14 2 5" xfId="10821" xr:uid="{00000000-0005-0000-0000-00001D2A0000}"/>
    <cellStyle name="40% - Accent2 14 2 5 2" xfId="10822" xr:uid="{00000000-0005-0000-0000-00001E2A0000}"/>
    <cellStyle name="40% - Accent2 14 2 6" xfId="10823" xr:uid="{00000000-0005-0000-0000-00001F2A0000}"/>
    <cellStyle name="40% - Accent2 14 3" xfId="10824" xr:uid="{00000000-0005-0000-0000-0000202A0000}"/>
    <cellStyle name="40% - Accent2 14 3 2" xfId="10825" xr:uid="{00000000-0005-0000-0000-0000212A0000}"/>
    <cellStyle name="40% - Accent2 14 4" xfId="10826" xr:uid="{00000000-0005-0000-0000-0000222A0000}"/>
    <cellStyle name="40% - Accent2 14 4 2" xfId="10827" xr:uid="{00000000-0005-0000-0000-0000232A0000}"/>
    <cellStyle name="40% - Accent2 14 5" xfId="10828" xr:uid="{00000000-0005-0000-0000-0000242A0000}"/>
    <cellStyle name="40% - Accent2 14 5 2" xfId="10829" xr:uid="{00000000-0005-0000-0000-0000252A0000}"/>
    <cellStyle name="40% - Accent2 14 6" xfId="10830" xr:uid="{00000000-0005-0000-0000-0000262A0000}"/>
    <cellStyle name="40% - Accent2 14 6 2" xfId="10831" xr:uid="{00000000-0005-0000-0000-0000272A0000}"/>
    <cellStyle name="40% - Accent2 14 7" xfId="10832" xr:uid="{00000000-0005-0000-0000-0000282A0000}"/>
    <cellStyle name="40% - Accent2 14 8" xfId="10833" xr:uid="{00000000-0005-0000-0000-0000292A0000}"/>
    <cellStyle name="40% - Accent2 15" xfId="10834" xr:uid="{00000000-0005-0000-0000-00002A2A0000}"/>
    <cellStyle name="40% - Accent2 15 2" xfId="10835" xr:uid="{00000000-0005-0000-0000-00002B2A0000}"/>
    <cellStyle name="40% - Accent2 15 2 2" xfId="10836" xr:uid="{00000000-0005-0000-0000-00002C2A0000}"/>
    <cellStyle name="40% - Accent2 15 2 2 2" xfId="10837" xr:uid="{00000000-0005-0000-0000-00002D2A0000}"/>
    <cellStyle name="40% - Accent2 15 2 3" xfId="10838" xr:uid="{00000000-0005-0000-0000-00002E2A0000}"/>
    <cellStyle name="40% - Accent2 15 2 3 2" xfId="10839" xr:uid="{00000000-0005-0000-0000-00002F2A0000}"/>
    <cellStyle name="40% - Accent2 15 2 4" xfId="10840" xr:uid="{00000000-0005-0000-0000-0000302A0000}"/>
    <cellStyle name="40% - Accent2 15 2 4 2" xfId="10841" xr:uid="{00000000-0005-0000-0000-0000312A0000}"/>
    <cellStyle name="40% - Accent2 15 2 5" xfId="10842" xr:uid="{00000000-0005-0000-0000-0000322A0000}"/>
    <cellStyle name="40% - Accent2 15 2 5 2" xfId="10843" xr:uid="{00000000-0005-0000-0000-0000332A0000}"/>
    <cellStyle name="40% - Accent2 15 2 6" xfId="10844" xr:uid="{00000000-0005-0000-0000-0000342A0000}"/>
    <cellStyle name="40% - Accent2 15 3" xfId="10845" xr:uid="{00000000-0005-0000-0000-0000352A0000}"/>
    <cellStyle name="40% - Accent2 15 3 2" xfId="10846" xr:uid="{00000000-0005-0000-0000-0000362A0000}"/>
    <cellStyle name="40% - Accent2 15 4" xfId="10847" xr:uid="{00000000-0005-0000-0000-0000372A0000}"/>
    <cellStyle name="40% - Accent2 15 4 2" xfId="10848" xr:uid="{00000000-0005-0000-0000-0000382A0000}"/>
    <cellStyle name="40% - Accent2 15 5" xfId="10849" xr:uid="{00000000-0005-0000-0000-0000392A0000}"/>
    <cellStyle name="40% - Accent2 15 5 2" xfId="10850" xr:uid="{00000000-0005-0000-0000-00003A2A0000}"/>
    <cellStyle name="40% - Accent2 15 6" xfId="10851" xr:uid="{00000000-0005-0000-0000-00003B2A0000}"/>
    <cellStyle name="40% - Accent2 15 6 2" xfId="10852" xr:uid="{00000000-0005-0000-0000-00003C2A0000}"/>
    <cellStyle name="40% - Accent2 15 7" xfId="10853" xr:uid="{00000000-0005-0000-0000-00003D2A0000}"/>
    <cellStyle name="40% - Accent2 15 8" xfId="10854" xr:uid="{00000000-0005-0000-0000-00003E2A0000}"/>
    <cellStyle name="40% - Accent2 16" xfId="10855" xr:uid="{00000000-0005-0000-0000-00003F2A0000}"/>
    <cellStyle name="40% - Accent2 16 2" xfId="10856" xr:uid="{00000000-0005-0000-0000-0000402A0000}"/>
    <cellStyle name="40% - Accent2 16 2 2" xfId="10857" xr:uid="{00000000-0005-0000-0000-0000412A0000}"/>
    <cellStyle name="40% - Accent2 16 2 2 2" xfId="10858" xr:uid="{00000000-0005-0000-0000-0000422A0000}"/>
    <cellStyle name="40% - Accent2 16 2 3" xfId="10859" xr:uid="{00000000-0005-0000-0000-0000432A0000}"/>
    <cellStyle name="40% - Accent2 16 2 3 2" xfId="10860" xr:uid="{00000000-0005-0000-0000-0000442A0000}"/>
    <cellStyle name="40% - Accent2 16 2 4" xfId="10861" xr:uid="{00000000-0005-0000-0000-0000452A0000}"/>
    <cellStyle name="40% - Accent2 16 2 4 2" xfId="10862" xr:uid="{00000000-0005-0000-0000-0000462A0000}"/>
    <cellStyle name="40% - Accent2 16 2 5" xfId="10863" xr:uid="{00000000-0005-0000-0000-0000472A0000}"/>
    <cellStyle name="40% - Accent2 16 2 5 2" xfId="10864" xr:uid="{00000000-0005-0000-0000-0000482A0000}"/>
    <cellStyle name="40% - Accent2 16 2 6" xfId="10865" xr:uid="{00000000-0005-0000-0000-0000492A0000}"/>
    <cellStyle name="40% - Accent2 16 3" xfId="10866" xr:uid="{00000000-0005-0000-0000-00004A2A0000}"/>
    <cellStyle name="40% - Accent2 16 3 2" xfId="10867" xr:uid="{00000000-0005-0000-0000-00004B2A0000}"/>
    <cellStyle name="40% - Accent2 16 4" xfId="10868" xr:uid="{00000000-0005-0000-0000-00004C2A0000}"/>
    <cellStyle name="40% - Accent2 16 4 2" xfId="10869" xr:uid="{00000000-0005-0000-0000-00004D2A0000}"/>
    <cellStyle name="40% - Accent2 16 5" xfId="10870" xr:uid="{00000000-0005-0000-0000-00004E2A0000}"/>
    <cellStyle name="40% - Accent2 16 5 2" xfId="10871" xr:uid="{00000000-0005-0000-0000-00004F2A0000}"/>
    <cellStyle name="40% - Accent2 16 6" xfId="10872" xr:uid="{00000000-0005-0000-0000-0000502A0000}"/>
    <cellStyle name="40% - Accent2 16 6 2" xfId="10873" xr:uid="{00000000-0005-0000-0000-0000512A0000}"/>
    <cellStyle name="40% - Accent2 16 7" xfId="10874" xr:uid="{00000000-0005-0000-0000-0000522A0000}"/>
    <cellStyle name="40% - Accent2 16 8" xfId="10875" xr:uid="{00000000-0005-0000-0000-0000532A0000}"/>
    <cellStyle name="40% - Accent2 17" xfId="10876" xr:uid="{00000000-0005-0000-0000-0000542A0000}"/>
    <cellStyle name="40% - Accent2 17 2" xfId="10877" xr:uid="{00000000-0005-0000-0000-0000552A0000}"/>
    <cellStyle name="40% - Accent2 17 2 2" xfId="10878" xr:uid="{00000000-0005-0000-0000-0000562A0000}"/>
    <cellStyle name="40% - Accent2 17 2 2 2" xfId="10879" xr:uid="{00000000-0005-0000-0000-0000572A0000}"/>
    <cellStyle name="40% - Accent2 17 2 3" xfId="10880" xr:uid="{00000000-0005-0000-0000-0000582A0000}"/>
    <cellStyle name="40% - Accent2 17 2 3 2" xfId="10881" xr:uid="{00000000-0005-0000-0000-0000592A0000}"/>
    <cellStyle name="40% - Accent2 17 2 4" xfId="10882" xr:uid="{00000000-0005-0000-0000-00005A2A0000}"/>
    <cellStyle name="40% - Accent2 17 2 4 2" xfId="10883" xr:uid="{00000000-0005-0000-0000-00005B2A0000}"/>
    <cellStyle name="40% - Accent2 17 2 5" xfId="10884" xr:uid="{00000000-0005-0000-0000-00005C2A0000}"/>
    <cellStyle name="40% - Accent2 17 2 5 2" xfId="10885" xr:uid="{00000000-0005-0000-0000-00005D2A0000}"/>
    <cellStyle name="40% - Accent2 17 2 6" xfId="10886" xr:uid="{00000000-0005-0000-0000-00005E2A0000}"/>
    <cellStyle name="40% - Accent2 17 3" xfId="10887" xr:uid="{00000000-0005-0000-0000-00005F2A0000}"/>
    <cellStyle name="40% - Accent2 17 3 2" xfId="10888" xr:uid="{00000000-0005-0000-0000-0000602A0000}"/>
    <cellStyle name="40% - Accent2 17 4" xfId="10889" xr:uid="{00000000-0005-0000-0000-0000612A0000}"/>
    <cellStyle name="40% - Accent2 17 4 2" xfId="10890" xr:uid="{00000000-0005-0000-0000-0000622A0000}"/>
    <cellStyle name="40% - Accent2 17 5" xfId="10891" xr:uid="{00000000-0005-0000-0000-0000632A0000}"/>
    <cellStyle name="40% - Accent2 17 5 2" xfId="10892" xr:uid="{00000000-0005-0000-0000-0000642A0000}"/>
    <cellStyle name="40% - Accent2 17 6" xfId="10893" xr:uid="{00000000-0005-0000-0000-0000652A0000}"/>
    <cellStyle name="40% - Accent2 17 6 2" xfId="10894" xr:uid="{00000000-0005-0000-0000-0000662A0000}"/>
    <cellStyle name="40% - Accent2 17 7" xfId="10895" xr:uid="{00000000-0005-0000-0000-0000672A0000}"/>
    <cellStyle name="40% - Accent2 17 8" xfId="10896" xr:uid="{00000000-0005-0000-0000-0000682A0000}"/>
    <cellStyle name="40% - Accent2 18" xfId="10897" xr:uid="{00000000-0005-0000-0000-0000692A0000}"/>
    <cellStyle name="40% - Accent2 18 2" xfId="10898" xr:uid="{00000000-0005-0000-0000-00006A2A0000}"/>
    <cellStyle name="40% - Accent2 18 2 2" xfId="10899" xr:uid="{00000000-0005-0000-0000-00006B2A0000}"/>
    <cellStyle name="40% - Accent2 18 2 2 2" xfId="10900" xr:uid="{00000000-0005-0000-0000-00006C2A0000}"/>
    <cellStyle name="40% - Accent2 18 2 3" xfId="10901" xr:uid="{00000000-0005-0000-0000-00006D2A0000}"/>
    <cellStyle name="40% - Accent2 18 2 3 2" xfId="10902" xr:uid="{00000000-0005-0000-0000-00006E2A0000}"/>
    <cellStyle name="40% - Accent2 18 2 4" xfId="10903" xr:uid="{00000000-0005-0000-0000-00006F2A0000}"/>
    <cellStyle name="40% - Accent2 18 2 4 2" xfId="10904" xr:uid="{00000000-0005-0000-0000-0000702A0000}"/>
    <cellStyle name="40% - Accent2 18 2 5" xfId="10905" xr:uid="{00000000-0005-0000-0000-0000712A0000}"/>
    <cellStyle name="40% - Accent2 18 2 5 2" xfId="10906" xr:uid="{00000000-0005-0000-0000-0000722A0000}"/>
    <cellStyle name="40% - Accent2 18 2 6" xfId="10907" xr:uid="{00000000-0005-0000-0000-0000732A0000}"/>
    <cellStyle name="40% - Accent2 18 3" xfId="10908" xr:uid="{00000000-0005-0000-0000-0000742A0000}"/>
    <cellStyle name="40% - Accent2 18 3 2" xfId="10909" xr:uid="{00000000-0005-0000-0000-0000752A0000}"/>
    <cellStyle name="40% - Accent2 18 4" xfId="10910" xr:uid="{00000000-0005-0000-0000-0000762A0000}"/>
    <cellStyle name="40% - Accent2 18 4 2" xfId="10911" xr:uid="{00000000-0005-0000-0000-0000772A0000}"/>
    <cellStyle name="40% - Accent2 18 5" xfId="10912" xr:uid="{00000000-0005-0000-0000-0000782A0000}"/>
    <cellStyle name="40% - Accent2 18 5 2" xfId="10913" xr:uid="{00000000-0005-0000-0000-0000792A0000}"/>
    <cellStyle name="40% - Accent2 18 6" xfId="10914" xr:uid="{00000000-0005-0000-0000-00007A2A0000}"/>
    <cellStyle name="40% - Accent2 18 6 2" xfId="10915" xr:uid="{00000000-0005-0000-0000-00007B2A0000}"/>
    <cellStyle name="40% - Accent2 18 7" xfId="10916" xr:uid="{00000000-0005-0000-0000-00007C2A0000}"/>
    <cellStyle name="40% - Accent2 18 8" xfId="10917" xr:uid="{00000000-0005-0000-0000-00007D2A0000}"/>
    <cellStyle name="40% - Accent2 19" xfId="10918" xr:uid="{00000000-0005-0000-0000-00007E2A0000}"/>
    <cellStyle name="40% - Accent2 19 2" xfId="10919" xr:uid="{00000000-0005-0000-0000-00007F2A0000}"/>
    <cellStyle name="40% - Accent2 19 2 2" xfId="10920" xr:uid="{00000000-0005-0000-0000-0000802A0000}"/>
    <cellStyle name="40% - Accent2 19 2 2 2" xfId="10921" xr:uid="{00000000-0005-0000-0000-0000812A0000}"/>
    <cellStyle name="40% - Accent2 19 2 3" xfId="10922" xr:uid="{00000000-0005-0000-0000-0000822A0000}"/>
    <cellStyle name="40% - Accent2 19 2 3 2" xfId="10923" xr:uid="{00000000-0005-0000-0000-0000832A0000}"/>
    <cellStyle name="40% - Accent2 19 2 4" xfId="10924" xr:uid="{00000000-0005-0000-0000-0000842A0000}"/>
    <cellStyle name="40% - Accent2 19 2 4 2" xfId="10925" xr:uid="{00000000-0005-0000-0000-0000852A0000}"/>
    <cellStyle name="40% - Accent2 19 2 5" xfId="10926" xr:uid="{00000000-0005-0000-0000-0000862A0000}"/>
    <cellStyle name="40% - Accent2 19 2 5 2" xfId="10927" xr:uid="{00000000-0005-0000-0000-0000872A0000}"/>
    <cellStyle name="40% - Accent2 19 2 6" xfId="10928" xr:uid="{00000000-0005-0000-0000-0000882A0000}"/>
    <cellStyle name="40% - Accent2 19 3" xfId="10929" xr:uid="{00000000-0005-0000-0000-0000892A0000}"/>
    <cellStyle name="40% - Accent2 19 3 2" xfId="10930" xr:uid="{00000000-0005-0000-0000-00008A2A0000}"/>
    <cellStyle name="40% - Accent2 19 4" xfId="10931" xr:uid="{00000000-0005-0000-0000-00008B2A0000}"/>
    <cellStyle name="40% - Accent2 19 4 2" xfId="10932" xr:uid="{00000000-0005-0000-0000-00008C2A0000}"/>
    <cellStyle name="40% - Accent2 19 5" xfId="10933" xr:uid="{00000000-0005-0000-0000-00008D2A0000}"/>
    <cellStyle name="40% - Accent2 19 5 2" xfId="10934" xr:uid="{00000000-0005-0000-0000-00008E2A0000}"/>
    <cellStyle name="40% - Accent2 19 6" xfId="10935" xr:uid="{00000000-0005-0000-0000-00008F2A0000}"/>
    <cellStyle name="40% - Accent2 19 6 2" xfId="10936" xr:uid="{00000000-0005-0000-0000-0000902A0000}"/>
    <cellStyle name="40% - Accent2 19 7" xfId="10937" xr:uid="{00000000-0005-0000-0000-0000912A0000}"/>
    <cellStyle name="40% - Accent2 19 8" xfId="10938" xr:uid="{00000000-0005-0000-0000-0000922A0000}"/>
    <cellStyle name="40% - Accent2 2" xfId="10939" xr:uid="{00000000-0005-0000-0000-0000932A0000}"/>
    <cellStyle name="40% - Accent2 2 10" xfId="10940" xr:uid="{00000000-0005-0000-0000-0000942A0000}"/>
    <cellStyle name="40% - Accent2 2 11" xfId="10941" xr:uid="{00000000-0005-0000-0000-0000952A0000}"/>
    <cellStyle name="40% - Accent2 2 2" xfId="10942" xr:uid="{00000000-0005-0000-0000-0000962A0000}"/>
    <cellStyle name="40% - Accent2 2 2 2" xfId="10943" xr:uid="{00000000-0005-0000-0000-0000972A0000}"/>
    <cellStyle name="40% - Accent2 2 2 2 2" xfId="10944" xr:uid="{00000000-0005-0000-0000-0000982A0000}"/>
    <cellStyle name="40% - Accent2 2 2 3" xfId="10945" xr:uid="{00000000-0005-0000-0000-0000992A0000}"/>
    <cellStyle name="40% - Accent2 2 2 3 2" xfId="10946" xr:uid="{00000000-0005-0000-0000-00009A2A0000}"/>
    <cellStyle name="40% - Accent2 2 2 4" xfId="10947" xr:uid="{00000000-0005-0000-0000-00009B2A0000}"/>
    <cellStyle name="40% - Accent2 2 2 4 2" xfId="10948" xr:uid="{00000000-0005-0000-0000-00009C2A0000}"/>
    <cellStyle name="40% - Accent2 2 2 5" xfId="10949" xr:uid="{00000000-0005-0000-0000-00009D2A0000}"/>
    <cellStyle name="40% - Accent2 2 2 5 2" xfId="10950" xr:uid="{00000000-0005-0000-0000-00009E2A0000}"/>
    <cellStyle name="40% - Accent2 2 2 6" xfId="10951" xr:uid="{00000000-0005-0000-0000-00009F2A0000}"/>
    <cellStyle name="40% - Accent2 2 2 7" xfId="10952" xr:uid="{00000000-0005-0000-0000-0000A02A0000}"/>
    <cellStyle name="40% - Accent2 2 2 8" xfId="10953" xr:uid="{00000000-0005-0000-0000-0000A12A0000}"/>
    <cellStyle name="40% - Accent2 2 2 9" xfId="10954" xr:uid="{00000000-0005-0000-0000-0000A22A0000}"/>
    <cellStyle name="40% - Accent2 2 3" xfId="10955" xr:uid="{00000000-0005-0000-0000-0000A32A0000}"/>
    <cellStyle name="40% - Accent2 2 3 2" xfId="10956" xr:uid="{00000000-0005-0000-0000-0000A42A0000}"/>
    <cellStyle name="40% - Accent2 2 4" xfId="10957" xr:uid="{00000000-0005-0000-0000-0000A52A0000}"/>
    <cellStyle name="40% - Accent2 2 4 2" xfId="10958" xr:uid="{00000000-0005-0000-0000-0000A62A0000}"/>
    <cellStyle name="40% - Accent2 2 5" xfId="10959" xr:uid="{00000000-0005-0000-0000-0000A72A0000}"/>
    <cellStyle name="40% - Accent2 2 5 2" xfId="10960" xr:uid="{00000000-0005-0000-0000-0000A82A0000}"/>
    <cellStyle name="40% - Accent2 2 6" xfId="10961" xr:uid="{00000000-0005-0000-0000-0000A92A0000}"/>
    <cellStyle name="40% - Accent2 2 6 2" xfId="10962" xr:uid="{00000000-0005-0000-0000-0000AA2A0000}"/>
    <cellStyle name="40% - Accent2 2 7" xfId="10963" xr:uid="{00000000-0005-0000-0000-0000AB2A0000}"/>
    <cellStyle name="40% - Accent2 2 8" xfId="10964" xr:uid="{00000000-0005-0000-0000-0000AC2A0000}"/>
    <cellStyle name="40% - Accent2 2 9" xfId="10965" xr:uid="{00000000-0005-0000-0000-0000AD2A0000}"/>
    <cellStyle name="40% - Accent2 20" xfId="10966" xr:uid="{00000000-0005-0000-0000-0000AE2A0000}"/>
    <cellStyle name="40% - Accent2 20 2" xfId="10967" xr:uid="{00000000-0005-0000-0000-0000AF2A0000}"/>
    <cellStyle name="40% - Accent2 20 2 2" xfId="10968" xr:uid="{00000000-0005-0000-0000-0000B02A0000}"/>
    <cellStyle name="40% - Accent2 20 2 2 2" xfId="10969" xr:uid="{00000000-0005-0000-0000-0000B12A0000}"/>
    <cellStyle name="40% - Accent2 20 2 3" xfId="10970" xr:uid="{00000000-0005-0000-0000-0000B22A0000}"/>
    <cellStyle name="40% - Accent2 20 2 3 2" xfId="10971" xr:uid="{00000000-0005-0000-0000-0000B32A0000}"/>
    <cellStyle name="40% - Accent2 20 2 4" xfId="10972" xr:uid="{00000000-0005-0000-0000-0000B42A0000}"/>
    <cellStyle name="40% - Accent2 20 2 4 2" xfId="10973" xr:uid="{00000000-0005-0000-0000-0000B52A0000}"/>
    <cellStyle name="40% - Accent2 20 2 5" xfId="10974" xr:uid="{00000000-0005-0000-0000-0000B62A0000}"/>
    <cellStyle name="40% - Accent2 20 2 5 2" xfId="10975" xr:uid="{00000000-0005-0000-0000-0000B72A0000}"/>
    <cellStyle name="40% - Accent2 20 2 6" xfId="10976" xr:uid="{00000000-0005-0000-0000-0000B82A0000}"/>
    <cellStyle name="40% - Accent2 20 3" xfId="10977" xr:uid="{00000000-0005-0000-0000-0000B92A0000}"/>
    <cellStyle name="40% - Accent2 20 3 2" xfId="10978" xr:uid="{00000000-0005-0000-0000-0000BA2A0000}"/>
    <cellStyle name="40% - Accent2 20 4" xfId="10979" xr:uid="{00000000-0005-0000-0000-0000BB2A0000}"/>
    <cellStyle name="40% - Accent2 20 4 2" xfId="10980" xr:uid="{00000000-0005-0000-0000-0000BC2A0000}"/>
    <cellStyle name="40% - Accent2 20 5" xfId="10981" xr:uid="{00000000-0005-0000-0000-0000BD2A0000}"/>
    <cellStyle name="40% - Accent2 20 5 2" xfId="10982" xr:uid="{00000000-0005-0000-0000-0000BE2A0000}"/>
    <cellStyle name="40% - Accent2 20 6" xfId="10983" xr:uid="{00000000-0005-0000-0000-0000BF2A0000}"/>
    <cellStyle name="40% - Accent2 20 6 2" xfId="10984" xr:uid="{00000000-0005-0000-0000-0000C02A0000}"/>
    <cellStyle name="40% - Accent2 20 7" xfId="10985" xr:uid="{00000000-0005-0000-0000-0000C12A0000}"/>
    <cellStyle name="40% - Accent2 20 8" xfId="10986" xr:uid="{00000000-0005-0000-0000-0000C22A0000}"/>
    <cellStyle name="40% - Accent2 21" xfId="10987" xr:uid="{00000000-0005-0000-0000-0000C32A0000}"/>
    <cellStyle name="40% - Accent2 21 2" xfId="10988" xr:uid="{00000000-0005-0000-0000-0000C42A0000}"/>
    <cellStyle name="40% - Accent2 21 2 2" xfId="10989" xr:uid="{00000000-0005-0000-0000-0000C52A0000}"/>
    <cellStyle name="40% - Accent2 21 2 2 2" xfId="10990" xr:uid="{00000000-0005-0000-0000-0000C62A0000}"/>
    <cellStyle name="40% - Accent2 21 2 3" xfId="10991" xr:uid="{00000000-0005-0000-0000-0000C72A0000}"/>
    <cellStyle name="40% - Accent2 21 2 3 2" xfId="10992" xr:uid="{00000000-0005-0000-0000-0000C82A0000}"/>
    <cellStyle name="40% - Accent2 21 2 4" xfId="10993" xr:uid="{00000000-0005-0000-0000-0000C92A0000}"/>
    <cellStyle name="40% - Accent2 21 2 4 2" xfId="10994" xr:uid="{00000000-0005-0000-0000-0000CA2A0000}"/>
    <cellStyle name="40% - Accent2 21 2 5" xfId="10995" xr:uid="{00000000-0005-0000-0000-0000CB2A0000}"/>
    <cellStyle name="40% - Accent2 21 2 5 2" xfId="10996" xr:uid="{00000000-0005-0000-0000-0000CC2A0000}"/>
    <cellStyle name="40% - Accent2 21 2 6" xfId="10997" xr:uid="{00000000-0005-0000-0000-0000CD2A0000}"/>
    <cellStyle name="40% - Accent2 21 3" xfId="10998" xr:uid="{00000000-0005-0000-0000-0000CE2A0000}"/>
    <cellStyle name="40% - Accent2 21 3 2" xfId="10999" xr:uid="{00000000-0005-0000-0000-0000CF2A0000}"/>
    <cellStyle name="40% - Accent2 21 4" xfId="11000" xr:uid="{00000000-0005-0000-0000-0000D02A0000}"/>
    <cellStyle name="40% - Accent2 21 4 2" xfId="11001" xr:uid="{00000000-0005-0000-0000-0000D12A0000}"/>
    <cellStyle name="40% - Accent2 21 5" xfId="11002" xr:uid="{00000000-0005-0000-0000-0000D22A0000}"/>
    <cellStyle name="40% - Accent2 21 5 2" xfId="11003" xr:uid="{00000000-0005-0000-0000-0000D32A0000}"/>
    <cellStyle name="40% - Accent2 21 6" xfId="11004" xr:uid="{00000000-0005-0000-0000-0000D42A0000}"/>
    <cellStyle name="40% - Accent2 21 6 2" xfId="11005" xr:uid="{00000000-0005-0000-0000-0000D52A0000}"/>
    <cellStyle name="40% - Accent2 21 7" xfId="11006" xr:uid="{00000000-0005-0000-0000-0000D62A0000}"/>
    <cellStyle name="40% - Accent2 21 8" xfId="11007" xr:uid="{00000000-0005-0000-0000-0000D72A0000}"/>
    <cellStyle name="40% - Accent2 22" xfId="11008" xr:uid="{00000000-0005-0000-0000-0000D82A0000}"/>
    <cellStyle name="40% - Accent2 22 2" xfId="11009" xr:uid="{00000000-0005-0000-0000-0000D92A0000}"/>
    <cellStyle name="40% - Accent2 22 2 2" xfId="11010" xr:uid="{00000000-0005-0000-0000-0000DA2A0000}"/>
    <cellStyle name="40% - Accent2 22 2 2 2" xfId="11011" xr:uid="{00000000-0005-0000-0000-0000DB2A0000}"/>
    <cellStyle name="40% - Accent2 22 2 3" xfId="11012" xr:uid="{00000000-0005-0000-0000-0000DC2A0000}"/>
    <cellStyle name="40% - Accent2 22 2 3 2" xfId="11013" xr:uid="{00000000-0005-0000-0000-0000DD2A0000}"/>
    <cellStyle name="40% - Accent2 22 2 4" xfId="11014" xr:uid="{00000000-0005-0000-0000-0000DE2A0000}"/>
    <cellStyle name="40% - Accent2 22 2 4 2" xfId="11015" xr:uid="{00000000-0005-0000-0000-0000DF2A0000}"/>
    <cellStyle name="40% - Accent2 22 2 5" xfId="11016" xr:uid="{00000000-0005-0000-0000-0000E02A0000}"/>
    <cellStyle name="40% - Accent2 22 2 5 2" xfId="11017" xr:uid="{00000000-0005-0000-0000-0000E12A0000}"/>
    <cellStyle name="40% - Accent2 22 2 6" xfId="11018" xr:uid="{00000000-0005-0000-0000-0000E22A0000}"/>
    <cellStyle name="40% - Accent2 22 3" xfId="11019" xr:uid="{00000000-0005-0000-0000-0000E32A0000}"/>
    <cellStyle name="40% - Accent2 22 3 2" xfId="11020" xr:uid="{00000000-0005-0000-0000-0000E42A0000}"/>
    <cellStyle name="40% - Accent2 22 4" xfId="11021" xr:uid="{00000000-0005-0000-0000-0000E52A0000}"/>
    <cellStyle name="40% - Accent2 22 4 2" xfId="11022" xr:uid="{00000000-0005-0000-0000-0000E62A0000}"/>
    <cellStyle name="40% - Accent2 22 5" xfId="11023" xr:uid="{00000000-0005-0000-0000-0000E72A0000}"/>
    <cellStyle name="40% - Accent2 22 5 2" xfId="11024" xr:uid="{00000000-0005-0000-0000-0000E82A0000}"/>
    <cellStyle name="40% - Accent2 22 6" xfId="11025" xr:uid="{00000000-0005-0000-0000-0000E92A0000}"/>
    <cellStyle name="40% - Accent2 22 6 2" xfId="11026" xr:uid="{00000000-0005-0000-0000-0000EA2A0000}"/>
    <cellStyle name="40% - Accent2 22 7" xfId="11027" xr:uid="{00000000-0005-0000-0000-0000EB2A0000}"/>
    <cellStyle name="40% - Accent2 22 8" xfId="11028" xr:uid="{00000000-0005-0000-0000-0000EC2A0000}"/>
    <cellStyle name="40% - Accent2 23" xfId="11029" xr:uid="{00000000-0005-0000-0000-0000ED2A0000}"/>
    <cellStyle name="40% - Accent2 23 2" xfId="11030" xr:uid="{00000000-0005-0000-0000-0000EE2A0000}"/>
    <cellStyle name="40% - Accent2 23 2 2" xfId="11031" xr:uid="{00000000-0005-0000-0000-0000EF2A0000}"/>
    <cellStyle name="40% - Accent2 23 2 2 2" xfId="11032" xr:uid="{00000000-0005-0000-0000-0000F02A0000}"/>
    <cellStyle name="40% - Accent2 23 2 3" xfId="11033" xr:uid="{00000000-0005-0000-0000-0000F12A0000}"/>
    <cellStyle name="40% - Accent2 23 2 3 2" xfId="11034" xr:uid="{00000000-0005-0000-0000-0000F22A0000}"/>
    <cellStyle name="40% - Accent2 23 2 4" xfId="11035" xr:uid="{00000000-0005-0000-0000-0000F32A0000}"/>
    <cellStyle name="40% - Accent2 23 2 4 2" xfId="11036" xr:uid="{00000000-0005-0000-0000-0000F42A0000}"/>
    <cellStyle name="40% - Accent2 23 2 5" xfId="11037" xr:uid="{00000000-0005-0000-0000-0000F52A0000}"/>
    <cellStyle name="40% - Accent2 23 2 5 2" xfId="11038" xr:uid="{00000000-0005-0000-0000-0000F62A0000}"/>
    <cellStyle name="40% - Accent2 23 2 6" xfId="11039" xr:uid="{00000000-0005-0000-0000-0000F72A0000}"/>
    <cellStyle name="40% - Accent2 23 3" xfId="11040" xr:uid="{00000000-0005-0000-0000-0000F82A0000}"/>
    <cellStyle name="40% - Accent2 23 3 2" xfId="11041" xr:uid="{00000000-0005-0000-0000-0000F92A0000}"/>
    <cellStyle name="40% - Accent2 23 4" xfId="11042" xr:uid="{00000000-0005-0000-0000-0000FA2A0000}"/>
    <cellStyle name="40% - Accent2 23 4 2" xfId="11043" xr:uid="{00000000-0005-0000-0000-0000FB2A0000}"/>
    <cellStyle name="40% - Accent2 23 5" xfId="11044" xr:uid="{00000000-0005-0000-0000-0000FC2A0000}"/>
    <cellStyle name="40% - Accent2 23 5 2" xfId="11045" xr:uid="{00000000-0005-0000-0000-0000FD2A0000}"/>
    <cellStyle name="40% - Accent2 23 6" xfId="11046" xr:uid="{00000000-0005-0000-0000-0000FE2A0000}"/>
    <cellStyle name="40% - Accent2 23 6 2" xfId="11047" xr:uid="{00000000-0005-0000-0000-0000FF2A0000}"/>
    <cellStyle name="40% - Accent2 23 7" xfId="11048" xr:uid="{00000000-0005-0000-0000-0000002B0000}"/>
    <cellStyle name="40% - Accent2 23 8" xfId="11049" xr:uid="{00000000-0005-0000-0000-0000012B0000}"/>
    <cellStyle name="40% - Accent2 24" xfId="11050" xr:uid="{00000000-0005-0000-0000-0000022B0000}"/>
    <cellStyle name="40% - Accent2 24 2" xfId="11051" xr:uid="{00000000-0005-0000-0000-0000032B0000}"/>
    <cellStyle name="40% - Accent2 24 2 2" xfId="11052" xr:uid="{00000000-0005-0000-0000-0000042B0000}"/>
    <cellStyle name="40% - Accent2 24 2 2 2" xfId="11053" xr:uid="{00000000-0005-0000-0000-0000052B0000}"/>
    <cellStyle name="40% - Accent2 24 2 3" xfId="11054" xr:uid="{00000000-0005-0000-0000-0000062B0000}"/>
    <cellStyle name="40% - Accent2 24 2 3 2" xfId="11055" xr:uid="{00000000-0005-0000-0000-0000072B0000}"/>
    <cellStyle name="40% - Accent2 24 2 4" xfId="11056" xr:uid="{00000000-0005-0000-0000-0000082B0000}"/>
    <cellStyle name="40% - Accent2 24 2 4 2" xfId="11057" xr:uid="{00000000-0005-0000-0000-0000092B0000}"/>
    <cellStyle name="40% - Accent2 24 2 5" xfId="11058" xr:uid="{00000000-0005-0000-0000-00000A2B0000}"/>
    <cellStyle name="40% - Accent2 24 2 5 2" xfId="11059" xr:uid="{00000000-0005-0000-0000-00000B2B0000}"/>
    <cellStyle name="40% - Accent2 24 2 6" xfId="11060" xr:uid="{00000000-0005-0000-0000-00000C2B0000}"/>
    <cellStyle name="40% - Accent2 24 3" xfId="11061" xr:uid="{00000000-0005-0000-0000-00000D2B0000}"/>
    <cellStyle name="40% - Accent2 24 3 2" xfId="11062" xr:uid="{00000000-0005-0000-0000-00000E2B0000}"/>
    <cellStyle name="40% - Accent2 24 4" xfId="11063" xr:uid="{00000000-0005-0000-0000-00000F2B0000}"/>
    <cellStyle name="40% - Accent2 24 4 2" xfId="11064" xr:uid="{00000000-0005-0000-0000-0000102B0000}"/>
    <cellStyle name="40% - Accent2 24 5" xfId="11065" xr:uid="{00000000-0005-0000-0000-0000112B0000}"/>
    <cellStyle name="40% - Accent2 24 5 2" xfId="11066" xr:uid="{00000000-0005-0000-0000-0000122B0000}"/>
    <cellStyle name="40% - Accent2 24 6" xfId="11067" xr:uid="{00000000-0005-0000-0000-0000132B0000}"/>
    <cellStyle name="40% - Accent2 24 6 2" xfId="11068" xr:uid="{00000000-0005-0000-0000-0000142B0000}"/>
    <cellStyle name="40% - Accent2 24 7" xfId="11069" xr:uid="{00000000-0005-0000-0000-0000152B0000}"/>
    <cellStyle name="40% - Accent2 24 8" xfId="11070" xr:uid="{00000000-0005-0000-0000-0000162B0000}"/>
    <cellStyle name="40% - Accent2 25" xfId="11071" xr:uid="{00000000-0005-0000-0000-0000172B0000}"/>
    <cellStyle name="40% - Accent2 25 2" xfId="11072" xr:uid="{00000000-0005-0000-0000-0000182B0000}"/>
    <cellStyle name="40% - Accent2 25 2 2" xfId="11073" xr:uid="{00000000-0005-0000-0000-0000192B0000}"/>
    <cellStyle name="40% - Accent2 25 2 2 2" xfId="11074" xr:uid="{00000000-0005-0000-0000-00001A2B0000}"/>
    <cellStyle name="40% - Accent2 25 2 3" xfId="11075" xr:uid="{00000000-0005-0000-0000-00001B2B0000}"/>
    <cellStyle name="40% - Accent2 25 2 3 2" xfId="11076" xr:uid="{00000000-0005-0000-0000-00001C2B0000}"/>
    <cellStyle name="40% - Accent2 25 2 4" xfId="11077" xr:uid="{00000000-0005-0000-0000-00001D2B0000}"/>
    <cellStyle name="40% - Accent2 25 2 4 2" xfId="11078" xr:uid="{00000000-0005-0000-0000-00001E2B0000}"/>
    <cellStyle name="40% - Accent2 25 2 5" xfId="11079" xr:uid="{00000000-0005-0000-0000-00001F2B0000}"/>
    <cellStyle name="40% - Accent2 25 2 5 2" xfId="11080" xr:uid="{00000000-0005-0000-0000-0000202B0000}"/>
    <cellStyle name="40% - Accent2 25 2 6" xfId="11081" xr:uid="{00000000-0005-0000-0000-0000212B0000}"/>
    <cellStyle name="40% - Accent2 25 3" xfId="11082" xr:uid="{00000000-0005-0000-0000-0000222B0000}"/>
    <cellStyle name="40% - Accent2 25 3 2" xfId="11083" xr:uid="{00000000-0005-0000-0000-0000232B0000}"/>
    <cellStyle name="40% - Accent2 25 4" xfId="11084" xr:uid="{00000000-0005-0000-0000-0000242B0000}"/>
    <cellStyle name="40% - Accent2 25 4 2" xfId="11085" xr:uid="{00000000-0005-0000-0000-0000252B0000}"/>
    <cellStyle name="40% - Accent2 25 5" xfId="11086" xr:uid="{00000000-0005-0000-0000-0000262B0000}"/>
    <cellStyle name="40% - Accent2 25 5 2" xfId="11087" xr:uid="{00000000-0005-0000-0000-0000272B0000}"/>
    <cellStyle name="40% - Accent2 25 6" xfId="11088" xr:uid="{00000000-0005-0000-0000-0000282B0000}"/>
    <cellStyle name="40% - Accent2 25 6 2" xfId="11089" xr:uid="{00000000-0005-0000-0000-0000292B0000}"/>
    <cellStyle name="40% - Accent2 25 7" xfId="11090" xr:uid="{00000000-0005-0000-0000-00002A2B0000}"/>
    <cellStyle name="40% - Accent2 25 8" xfId="11091" xr:uid="{00000000-0005-0000-0000-00002B2B0000}"/>
    <cellStyle name="40% - Accent2 26" xfId="11092" xr:uid="{00000000-0005-0000-0000-00002C2B0000}"/>
    <cellStyle name="40% - Accent2 26 2" xfId="11093" xr:uid="{00000000-0005-0000-0000-00002D2B0000}"/>
    <cellStyle name="40% - Accent2 26 2 2" xfId="11094" xr:uid="{00000000-0005-0000-0000-00002E2B0000}"/>
    <cellStyle name="40% - Accent2 26 2 2 2" xfId="11095" xr:uid="{00000000-0005-0000-0000-00002F2B0000}"/>
    <cellStyle name="40% - Accent2 26 2 3" xfId="11096" xr:uid="{00000000-0005-0000-0000-0000302B0000}"/>
    <cellStyle name="40% - Accent2 26 2 3 2" xfId="11097" xr:uid="{00000000-0005-0000-0000-0000312B0000}"/>
    <cellStyle name="40% - Accent2 26 2 4" xfId="11098" xr:uid="{00000000-0005-0000-0000-0000322B0000}"/>
    <cellStyle name="40% - Accent2 26 2 4 2" xfId="11099" xr:uid="{00000000-0005-0000-0000-0000332B0000}"/>
    <cellStyle name="40% - Accent2 26 2 5" xfId="11100" xr:uid="{00000000-0005-0000-0000-0000342B0000}"/>
    <cellStyle name="40% - Accent2 26 2 5 2" xfId="11101" xr:uid="{00000000-0005-0000-0000-0000352B0000}"/>
    <cellStyle name="40% - Accent2 26 2 6" xfId="11102" xr:uid="{00000000-0005-0000-0000-0000362B0000}"/>
    <cellStyle name="40% - Accent2 26 3" xfId="11103" xr:uid="{00000000-0005-0000-0000-0000372B0000}"/>
    <cellStyle name="40% - Accent2 26 3 2" xfId="11104" xr:uid="{00000000-0005-0000-0000-0000382B0000}"/>
    <cellStyle name="40% - Accent2 26 4" xfId="11105" xr:uid="{00000000-0005-0000-0000-0000392B0000}"/>
    <cellStyle name="40% - Accent2 26 4 2" xfId="11106" xr:uid="{00000000-0005-0000-0000-00003A2B0000}"/>
    <cellStyle name="40% - Accent2 26 5" xfId="11107" xr:uid="{00000000-0005-0000-0000-00003B2B0000}"/>
    <cellStyle name="40% - Accent2 26 5 2" xfId="11108" xr:uid="{00000000-0005-0000-0000-00003C2B0000}"/>
    <cellStyle name="40% - Accent2 26 6" xfId="11109" xr:uid="{00000000-0005-0000-0000-00003D2B0000}"/>
    <cellStyle name="40% - Accent2 26 6 2" xfId="11110" xr:uid="{00000000-0005-0000-0000-00003E2B0000}"/>
    <cellStyle name="40% - Accent2 26 7" xfId="11111" xr:uid="{00000000-0005-0000-0000-00003F2B0000}"/>
    <cellStyle name="40% - Accent2 26 8" xfId="11112" xr:uid="{00000000-0005-0000-0000-0000402B0000}"/>
    <cellStyle name="40% - Accent2 27" xfId="11113" xr:uid="{00000000-0005-0000-0000-0000412B0000}"/>
    <cellStyle name="40% - Accent2 27 2" xfId="11114" xr:uid="{00000000-0005-0000-0000-0000422B0000}"/>
    <cellStyle name="40% - Accent2 27 2 2" xfId="11115" xr:uid="{00000000-0005-0000-0000-0000432B0000}"/>
    <cellStyle name="40% - Accent2 27 2 2 2" xfId="11116" xr:uid="{00000000-0005-0000-0000-0000442B0000}"/>
    <cellStyle name="40% - Accent2 27 2 3" xfId="11117" xr:uid="{00000000-0005-0000-0000-0000452B0000}"/>
    <cellStyle name="40% - Accent2 27 2 3 2" xfId="11118" xr:uid="{00000000-0005-0000-0000-0000462B0000}"/>
    <cellStyle name="40% - Accent2 27 2 4" xfId="11119" xr:uid="{00000000-0005-0000-0000-0000472B0000}"/>
    <cellStyle name="40% - Accent2 27 2 4 2" xfId="11120" xr:uid="{00000000-0005-0000-0000-0000482B0000}"/>
    <cellStyle name="40% - Accent2 27 2 5" xfId="11121" xr:uid="{00000000-0005-0000-0000-0000492B0000}"/>
    <cellStyle name="40% - Accent2 27 2 5 2" xfId="11122" xr:uid="{00000000-0005-0000-0000-00004A2B0000}"/>
    <cellStyle name="40% - Accent2 27 2 6" xfId="11123" xr:uid="{00000000-0005-0000-0000-00004B2B0000}"/>
    <cellStyle name="40% - Accent2 27 3" xfId="11124" xr:uid="{00000000-0005-0000-0000-00004C2B0000}"/>
    <cellStyle name="40% - Accent2 27 3 2" xfId="11125" xr:uid="{00000000-0005-0000-0000-00004D2B0000}"/>
    <cellStyle name="40% - Accent2 27 4" xfId="11126" xr:uid="{00000000-0005-0000-0000-00004E2B0000}"/>
    <cellStyle name="40% - Accent2 27 4 2" xfId="11127" xr:uid="{00000000-0005-0000-0000-00004F2B0000}"/>
    <cellStyle name="40% - Accent2 27 5" xfId="11128" xr:uid="{00000000-0005-0000-0000-0000502B0000}"/>
    <cellStyle name="40% - Accent2 27 5 2" xfId="11129" xr:uid="{00000000-0005-0000-0000-0000512B0000}"/>
    <cellStyle name="40% - Accent2 27 6" xfId="11130" xr:uid="{00000000-0005-0000-0000-0000522B0000}"/>
    <cellStyle name="40% - Accent2 27 6 2" xfId="11131" xr:uid="{00000000-0005-0000-0000-0000532B0000}"/>
    <cellStyle name="40% - Accent2 27 7" xfId="11132" xr:uid="{00000000-0005-0000-0000-0000542B0000}"/>
    <cellStyle name="40% - Accent2 27 8" xfId="11133" xr:uid="{00000000-0005-0000-0000-0000552B0000}"/>
    <cellStyle name="40% - Accent2 28" xfId="11134" xr:uid="{00000000-0005-0000-0000-0000562B0000}"/>
    <cellStyle name="40% - Accent2 28 2" xfId="11135" xr:uid="{00000000-0005-0000-0000-0000572B0000}"/>
    <cellStyle name="40% - Accent2 28 2 2" xfId="11136" xr:uid="{00000000-0005-0000-0000-0000582B0000}"/>
    <cellStyle name="40% - Accent2 28 2 2 2" xfId="11137" xr:uid="{00000000-0005-0000-0000-0000592B0000}"/>
    <cellStyle name="40% - Accent2 28 2 3" xfId="11138" xr:uid="{00000000-0005-0000-0000-00005A2B0000}"/>
    <cellStyle name="40% - Accent2 28 2 3 2" xfId="11139" xr:uid="{00000000-0005-0000-0000-00005B2B0000}"/>
    <cellStyle name="40% - Accent2 28 2 4" xfId="11140" xr:uid="{00000000-0005-0000-0000-00005C2B0000}"/>
    <cellStyle name="40% - Accent2 28 2 4 2" xfId="11141" xr:uid="{00000000-0005-0000-0000-00005D2B0000}"/>
    <cellStyle name="40% - Accent2 28 2 5" xfId="11142" xr:uid="{00000000-0005-0000-0000-00005E2B0000}"/>
    <cellStyle name="40% - Accent2 28 2 5 2" xfId="11143" xr:uid="{00000000-0005-0000-0000-00005F2B0000}"/>
    <cellStyle name="40% - Accent2 28 2 6" xfId="11144" xr:uid="{00000000-0005-0000-0000-0000602B0000}"/>
    <cellStyle name="40% - Accent2 28 3" xfId="11145" xr:uid="{00000000-0005-0000-0000-0000612B0000}"/>
    <cellStyle name="40% - Accent2 28 3 2" xfId="11146" xr:uid="{00000000-0005-0000-0000-0000622B0000}"/>
    <cellStyle name="40% - Accent2 28 4" xfId="11147" xr:uid="{00000000-0005-0000-0000-0000632B0000}"/>
    <cellStyle name="40% - Accent2 28 4 2" xfId="11148" xr:uid="{00000000-0005-0000-0000-0000642B0000}"/>
    <cellStyle name="40% - Accent2 28 5" xfId="11149" xr:uid="{00000000-0005-0000-0000-0000652B0000}"/>
    <cellStyle name="40% - Accent2 28 5 2" xfId="11150" xr:uid="{00000000-0005-0000-0000-0000662B0000}"/>
    <cellStyle name="40% - Accent2 28 6" xfId="11151" xr:uid="{00000000-0005-0000-0000-0000672B0000}"/>
    <cellStyle name="40% - Accent2 28 6 2" xfId="11152" xr:uid="{00000000-0005-0000-0000-0000682B0000}"/>
    <cellStyle name="40% - Accent2 28 7" xfId="11153" xr:uid="{00000000-0005-0000-0000-0000692B0000}"/>
    <cellStyle name="40% - Accent2 28 8" xfId="11154" xr:uid="{00000000-0005-0000-0000-00006A2B0000}"/>
    <cellStyle name="40% - Accent2 29" xfId="11155" xr:uid="{00000000-0005-0000-0000-00006B2B0000}"/>
    <cellStyle name="40% - Accent2 29 2" xfId="11156" xr:uid="{00000000-0005-0000-0000-00006C2B0000}"/>
    <cellStyle name="40% - Accent2 29 2 2" xfId="11157" xr:uid="{00000000-0005-0000-0000-00006D2B0000}"/>
    <cellStyle name="40% - Accent2 29 2 2 2" xfId="11158" xr:uid="{00000000-0005-0000-0000-00006E2B0000}"/>
    <cellStyle name="40% - Accent2 29 2 3" xfId="11159" xr:uid="{00000000-0005-0000-0000-00006F2B0000}"/>
    <cellStyle name="40% - Accent2 29 2 3 2" xfId="11160" xr:uid="{00000000-0005-0000-0000-0000702B0000}"/>
    <cellStyle name="40% - Accent2 29 2 4" xfId="11161" xr:uid="{00000000-0005-0000-0000-0000712B0000}"/>
    <cellStyle name="40% - Accent2 29 2 4 2" xfId="11162" xr:uid="{00000000-0005-0000-0000-0000722B0000}"/>
    <cellStyle name="40% - Accent2 29 2 5" xfId="11163" xr:uid="{00000000-0005-0000-0000-0000732B0000}"/>
    <cellStyle name="40% - Accent2 29 2 5 2" xfId="11164" xr:uid="{00000000-0005-0000-0000-0000742B0000}"/>
    <cellStyle name="40% - Accent2 29 2 6" xfId="11165" xr:uid="{00000000-0005-0000-0000-0000752B0000}"/>
    <cellStyle name="40% - Accent2 29 3" xfId="11166" xr:uid="{00000000-0005-0000-0000-0000762B0000}"/>
    <cellStyle name="40% - Accent2 29 3 2" xfId="11167" xr:uid="{00000000-0005-0000-0000-0000772B0000}"/>
    <cellStyle name="40% - Accent2 29 4" xfId="11168" xr:uid="{00000000-0005-0000-0000-0000782B0000}"/>
    <cellStyle name="40% - Accent2 29 4 2" xfId="11169" xr:uid="{00000000-0005-0000-0000-0000792B0000}"/>
    <cellStyle name="40% - Accent2 29 5" xfId="11170" xr:uid="{00000000-0005-0000-0000-00007A2B0000}"/>
    <cellStyle name="40% - Accent2 29 5 2" xfId="11171" xr:uid="{00000000-0005-0000-0000-00007B2B0000}"/>
    <cellStyle name="40% - Accent2 29 6" xfId="11172" xr:uid="{00000000-0005-0000-0000-00007C2B0000}"/>
    <cellStyle name="40% - Accent2 29 6 2" xfId="11173" xr:uid="{00000000-0005-0000-0000-00007D2B0000}"/>
    <cellStyle name="40% - Accent2 29 7" xfId="11174" xr:uid="{00000000-0005-0000-0000-00007E2B0000}"/>
    <cellStyle name="40% - Accent2 29 8" xfId="11175" xr:uid="{00000000-0005-0000-0000-00007F2B0000}"/>
    <cellStyle name="40% - Accent2 3" xfId="11176" xr:uid="{00000000-0005-0000-0000-0000802B0000}"/>
    <cellStyle name="40% - Accent2 3 10" xfId="11177" xr:uid="{00000000-0005-0000-0000-0000812B0000}"/>
    <cellStyle name="40% - Accent2 3 11" xfId="11178" xr:uid="{00000000-0005-0000-0000-0000822B0000}"/>
    <cellStyle name="40% - Accent2 3 2" xfId="11179" xr:uid="{00000000-0005-0000-0000-0000832B0000}"/>
    <cellStyle name="40% - Accent2 3 2 2" xfId="11180" xr:uid="{00000000-0005-0000-0000-0000842B0000}"/>
    <cellStyle name="40% - Accent2 3 2 2 2" xfId="11181" xr:uid="{00000000-0005-0000-0000-0000852B0000}"/>
    <cellStyle name="40% - Accent2 3 2 3" xfId="11182" xr:uid="{00000000-0005-0000-0000-0000862B0000}"/>
    <cellStyle name="40% - Accent2 3 2 3 2" xfId="11183" xr:uid="{00000000-0005-0000-0000-0000872B0000}"/>
    <cellStyle name="40% - Accent2 3 2 4" xfId="11184" xr:uid="{00000000-0005-0000-0000-0000882B0000}"/>
    <cellStyle name="40% - Accent2 3 2 4 2" xfId="11185" xr:uid="{00000000-0005-0000-0000-0000892B0000}"/>
    <cellStyle name="40% - Accent2 3 2 5" xfId="11186" xr:uid="{00000000-0005-0000-0000-00008A2B0000}"/>
    <cellStyle name="40% - Accent2 3 2 5 2" xfId="11187" xr:uid="{00000000-0005-0000-0000-00008B2B0000}"/>
    <cellStyle name="40% - Accent2 3 2 6" xfId="11188" xr:uid="{00000000-0005-0000-0000-00008C2B0000}"/>
    <cellStyle name="40% - Accent2 3 2 7" xfId="11189" xr:uid="{00000000-0005-0000-0000-00008D2B0000}"/>
    <cellStyle name="40% - Accent2 3 2 8" xfId="11190" xr:uid="{00000000-0005-0000-0000-00008E2B0000}"/>
    <cellStyle name="40% - Accent2 3 2 9" xfId="11191" xr:uid="{00000000-0005-0000-0000-00008F2B0000}"/>
    <cellStyle name="40% - Accent2 3 3" xfId="11192" xr:uid="{00000000-0005-0000-0000-0000902B0000}"/>
    <cellStyle name="40% - Accent2 3 3 2" xfId="11193" xr:uid="{00000000-0005-0000-0000-0000912B0000}"/>
    <cellStyle name="40% - Accent2 3 4" xfId="11194" xr:uid="{00000000-0005-0000-0000-0000922B0000}"/>
    <cellStyle name="40% - Accent2 3 4 2" xfId="11195" xr:uid="{00000000-0005-0000-0000-0000932B0000}"/>
    <cellStyle name="40% - Accent2 3 5" xfId="11196" xr:uid="{00000000-0005-0000-0000-0000942B0000}"/>
    <cellStyle name="40% - Accent2 3 5 2" xfId="11197" xr:uid="{00000000-0005-0000-0000-0000952B0000}"/>
    <cellStyle name="40% - Accent2 3 6" xfId="11198" xr:uid="{00000000-0005-0000-0000-0000962B0000}"/>
    <cellStyle name="40% - Accent2 3 6 2" xfId="11199" xr:uid="{00000000-0005-0000-0000-0000972B0000}"/>
    <cellStyle name="40% - Accent2 3 7" xfId="11200" xr:uid="{00000000-0005-0000-0000-0000982B0000}"/>
    <cellStyle name="40% - Accent2 3 8" xfId="11201" xr:uid="{00000000-0005-0000-0000-0000992B0000}"/>
    <cellStyle name="40% - Accent2 3 9" xfId="11202" xr:uid="{00000000-0005-0000-0000-00009A2B0000}"/>
    <cellStyle name="40% - Accent2 30" xfId="11203" xr:uid="{00000000-0005-0000-0000-00009B2B0000}"/>
    <cellStyle name="40% - Accent2 30 2" xfId="11204" xr:uid="{00000000-0005-0000-0000-00009C2B0000}"/>
    <cellStyle name="40% - Accent2 30 2 2" xfId="11205" xr:uid="{00000000-0005-0000-0000-00009D2B0000}"/>
    <cellStyle name="40% - Accent2 30 2 2 2" xfId="11206" xr:uid="{00000000-0005-0000-0000-00009E2B0000}"/>
    <cellStyle name="40% - Accent2 30 2 3" xfId="11207" xr:uid="{00000000-0005-0000-0000-00009F2B0000}"/>
    <cellStyle name="40% - Accent2 30 2 3 2" xfId="11208" xr:uid="{00000000-0005-0000-0000-0000A02B0000}"/>
    <cellStyle name="40% - Accent2 30 2 4" xfId="11209" xr:uid="{00000000-0005-0000-0000-0000A12B0000}"/>
    <cellStyle name="40% - Accent2 30 2 4 2" xfId="11210" xr:uid="{00000000-0005-0000-0000-0000A22B0000}"/>
    <cellStyle name="40% - Accent2 30 2 5" xfId="11211" xr:uid="{00000000-0005-0000-0000-0000A32B0000}"/>
    <cellStyle name="40% - Accent2 30 2 5 2" xfId="11212" xr:uid="{00000000-0005-0000-0000-0000A42B0000}"/>
    <cellStyle name="40% - Accent2 30 2 6" xfId="11213" xr:uid="{00000000-0005-0000-0000-0000A52B0000}"/>
    <cellStyle name="40% - Accent2 30 3" xfId="11214" xr:uid="{00000000-0005-0000-0000-0000A62B0000}"/>
    <cellStyle name="40% - Accent2 30 3 2" xfId="11215" xr:uid="{00000000-0005-0000-0000-0000A72B0000}"/>
    <cellStyle name="40% - Accent2 30 4" xfId="11216" xr:uid="{00000000-0005-0000-0000-0000A82B0000}"/>
    <cellStyle name="40% - Accent2 30 4 2" xfId="11217" xr:uid="{00000000-0005-0000-0000-0000A92B0000}"/>
    <cellStyle name="40% - Accent2 30 5" xfId="11218" xr:uid="{00000000-0005-0000-0000-0000AA2B0000}"/>
    <cellStyle name="40% - Accent2 30 5 2" xfId="11219" xr:uid="{00000000-0005-0000-0000-0000AB2B0000}"/>
    <cellStyle name="40% - Accent2 30 6" xfId="11220" xr:uid="{00000000-0005-0000-0000-0000AC2B0000}"/>
    <cellStyle name="40% - Accent2 30 6 2" xfId="11221" xr:uid="{00000000-0005-0000-0000-0000AD2B0000}"/>
    <cellStyle name="40% - Accent2 30 7" xfId="11222" xr:uid="{00000000-0005-0000-0000-0000AE2B0000}"/>
    <cellStyle name="40% - Accent2 30 8" xfId="11223" xr:uid="{00000000-0005-0000-0000-0000AF2B0000}"/>
    <cellStyle name="40% - Accent2 31" xfId="11224" xr:uid="{00000000-0005-0000-0000-0000B02B0000}"/>
    <cellStyle name="40% - Accent2 31 2" xfId="11225" xr:uid="{00000000-0005-0000-0000-0000B12B0000}"/>
    <cellStyle name="40% - Accent2 31 2 2" xfId="11226" xr:uid="{00000000-0005-0000-0000-0000B22B0000}"/>
    <cellStyle name="40% - Accent2 31 2 2 2" xfId="11227" xr:uid="{00000000-0005-0000-0000-0000B32B0000}"/>
    <cellStyle name="40% - Accent2 31 2 3" xfId="11228" xr:uid="{00000000-0005-0000-0000-0000B42B0000}"/>
    <cellStyle name="40% - Accent2 31 2 3 2" xfId="11229" xr:uid="{00000000-0005-0000-0000-0000B52B0000}"/>
    <cellStyle name="40% - Accent2 31 2 4" xfId="11230" xr:uid="{00000000-0005-0000-0000-0000B62B0000}"/>
    <cellStyle name="40% - Accent2 31 2 4 2" xfId="11231" xr:uid="{00000000-0005-0000-0000-0000B72B0000}"/>
    <cellStyle name="40% - Accent2 31 2 5" xfId="11232" xr:uid="{00000000-0005-0000-0000-0000B82B0000}"/>
    <cellStyle name="40% - Accent2 31 2 5 2" xfId="11233" xr:uid="{00000000-0005-0000-0000-0000B92B0000}"/>
    <cellStyle name="40% - Accent2 31 2 6" xfId="11234" xr:uid="{00000000-0005-0000-0000-0000BA2B0000}"/>
    <cellStyle name="40% - Accent2 31 3" xfId="11235" xr:uid="{00000000-0005-0000-0000-0000BB2B0000}"/>
    <cellStyle name="40% - Accent2 31 3 2" xfId="11236" xr:uid="{00000000-0005-0000-0000-0000BC2B0000}"/>
    <cellStyle name="40% - Accent2 31 4" xfId="11237" xr:uid="{00000000-0005-0000-0000-0000BD2B0000}"/>
    <cellStyle name="40% - Accent2 31 4 2" xfId="11238" xr:uid="{00000000-0005-0000-0000-0000BE2B0000}"/>
    <cellStyle name="40% - Accent2 31 5" xfId="11239" xr:uid="{00000000-0005-0000-0000-0000BF2B0000}"/>
    <cellStyle name="40% - Accent2 31 5 2" xfId="11240" xr:uid="{00000000-0005-0000-0000-0000C02B0000}"/>
    <cellStyle name="40% - Accent2 31 6" xfId="11241" xr:uid="{00000000-0005-0000-0000-0000C12B0000}"/>
    <cellStyle name="40% - Accent2 31 6 2" xfId="11242" xr:uid="{00000000-0005-0000-0000-0000C22B0000}"/>
    <cellStyle name="40% - Accent2 31 7" xfId="11243" xr:uid="{00000000-0005-0000-0000-0000C32B0000}"/>
    <cellStyle name="40% - Accent2 31 8" xfId="11244" xr:uid="{00000000-0005-0000-0000-0000C42B0000}"/>
    <cellStyle name="40% - Accent2 32" xfId="11245" xr:uid="{00000000-0005-0000-0000-0000C52B0000}"/>
    <cellStyle name="40% - Accent2 32 2" xfId="11246" xr:uid="{00000000-0005-0000-0000-0000C62B0000}"/>
    <cellStyle name="40% - Accent2 32 2 2" xfId="11247" xr:uid="{00000000-0005-0000-0000-0000C72B0000}"/>
    <cellStyle name="40% - Accent2 32 2 2 2" xfId="11248" xr:uid="{00000000-0005-0000-0000-0000C82B0000}"/>
    <cellStyle name="40% - Accent2 32 2 3" xfId="11249" xr:uid="{00000000-0005-0000-0000-0000C92B0000}"/>
    <cellStyle name="40% - Accent2 32 2 3 2" xfId="11250" xr:uid="{00000000-0005-0000-0000-0000CA2B0000}"/>
    <cellStyle name="40% - Accent2 32 2 4" xfId="11251" xr:uid="{00000000-0005-0000-0000-0000CB2B0000}"/>
    <cellStyle name="40% - Accent2 32 2 4 2" xfId="11252" xr:uid="{00000000-0005-0000-0000-0000CC2B0000}"/>
    <cellStyle name="40% - Accent2 32 2 5" xfId="11253" xr:uid="{00000000-0005-0000-0000-0000CD2B0000}"/>
    <cellStyle name="40% - Accent2 32 2 5 2" xfId="11254" xr:uid="{00000000-0005-0000-0000-0000CE2B0000}"/>
    <cellStyle name="40% - Accent2 32 2 6" xfId="11255" xr:uid="{00000000-0005-0000-0000-0000CF2B0000}"/>
    <cellStyle name="40% - Accent2 32 3" xfId="11256" xr:uid="{00000000-0005-0000-0000-0000D02B0000}"/>
    <cellStyle name="40% - Accent2 32 3 2" xfId="11257" xr:uid="{00000000-0005-0000-0000-0000D12B0000}"/>
    <cellStyle name="40% - Accent2 32 4" xfId="11258" xr:uid="{00000000-0005-0000-0000-0000D22B0000}"/>
    <cellStyle name="40% - Accent2 32 4 2" xfId="11259" xr:uid="{00000000-0005-0000-0000-0000D32B0000}"/>
    <cellStyle name="40% - Accent2 32 5" xfId="11260" xr:uid="{00000000-0005-0000-0000-0000D42B0000}"/>
    <cellStyle name="40% - Accent2 32 5 2" xfId="11261" xr:uid="{00000000-0005-0000-0000-0000D52B0000}"/>
    <cellStyle name="40% - Accent2 32 6" xfId="11262" xr:uid="{00000000-0005-0000-0000-0000D62B0000}"/>
    <cellStyle name="40% - Accent2 32 6 2" xfId="11263" xr:uid="{00000000-0005-0000-0000-0000D72B0000}"/>
    <cellStyle name="40% - Accent2 32 7" xfId="11264" xr:uid="{00000000-0005-0000-0000-0000D82B0000}"/>
    <cellStyle name="40% - Accent2 32 8" xfId="11265" xr:uid="{00000000-0005-0000-0000-0000D92B0000}"/>
    <cellStyle name="40% - Accent2 33" xfId="11266" xr:uid="{00000000-0005-0000-0000-0000DA2B0000}"/>
    <cellStyle name="40% - Accent2 33 2" xfId="11267" xr:uid="{00000000-0005-0000-0000-0000DB2B0000}"/>
    <cellStyle name="40% - Accent2 33 2 2" xfId="11268" xr:uid="{00000000-0005-0000-0000-0000DC2B0000}"/>
    <cellStyle name="40% - Accent2 33 2 2 2" xfId="11269" xr:uid="{00000000-0005-0000-0000-0000DD2B0000}"/>
    <cellStyle name="40% - Accent2 33 2 3" xfId="11270" xr:uid="{00000000-0005-0000-0000-0000DE2B0000}"/>
    <cellStyle name="40% - Accent2 33 2 3 2" xfId="11271" xr:uid="{00000000-0005-0000-0000-0000DF2B0000}"/>
    <cellStyle name="40% - Accent2 33 2 4" xfId="11272" xr:uid="{00000000-0005-0000-0000-0000E02B0000}"/>
    <cellStyle name="40% - Accent2 33 2 4 2" xfId="11273" xr:uid="{00000000-0005-0000-0000-0000E12B0000}"/>
    <cellStyle name="40% - Accent2 33 2 5" xfId="11274" xr:uid="{00000000-0005-0000-0000-0000E22B0000}"/>
    <cellStyle name="40% - Accent2 33 2 5 2" xfId="11275" xr:uid="{00000000-0005-0000-0000-0000E32B0000}"/>
    <cellStyle name="40% - Accent2 33 2 6" xfId="11276" xr:uid="{00000000-0005-0000-0000-0000E42B0000}"/>
    <cellStyle name="40% - Accent2 33 3" xfId="11277" xr:uid="{00000000-0005-0000-0000-0000E52B0000}"/>
    <cellStyle name="40% - Accent2 33 3 2" xfId="11278" xr:uid="{00000000-0005-0000-0000-0000E62B0000}"/>
    <cellStyle name="40% - Accent2 33 4" xfId="11279" xr:uid="{00000000-0005-0000-0000-0000E72B0000}"/>
    <cellStyle name="40% - Accent2 33 4 2" xfId="11280" xr:uid="{00000000-0005-0000-0000-0000E82B0000}"/>
    <cellStyle name="40% - Accent2 33 5" xfId="11281" xr:uid="{00000000-0005-0000-0000-0000E92B0000}"/>
    <cellStyle name="40% - Accent2 33 5 2" xfId="11282" xr:uid="{00000000-0005-0000-0000-0000EA2B0000}"/>
    <cellStyle name="40% - Accent2 33 6" xfId="11283" xr:uid="{00000000-0005-0000-0000-0000EB2B0000}"/>
    <cellStyle name="40% - Accent2 33 6 2" xfId="11284" xr:uid="{00000000-0005-0000-0000-0000EC2B0000}"/>
    <cellStyle name="40% - Accent2 33 7" xfId="11285" xr:uid="{00000000-0005-0000-0000-0000ED2B0000}"/>
    <cellStyle name="40% - Accent2 33 8" xfId="11286" xr:uid="{00000000-0005-0000-0000-0000EE2B0000}"/>
    <cellStyle name="40% - Accent2 34" xfId="11287" xr:uid="{00000000-0005-0000-0000-0000EF2B0000}"/>
    <cellStyle name="40% - Accent2 34 2" xfId="11288" xr:uid="{00000000-0005-0000-0000-0000F02B0000}"/>
    <cellStyle name="40% - Accent2 34 2 2" xfId="11289" xr:uid="{00000000-0005-0000-0000-0000F12B0000}"/>
    <cellStyle name="40% - Accent2 34 2 2 2" xfId="11290" xr:uid="{00000000-0005-0000-0000-0000F22B0000}"/>
    <cellStyle name="40% - Accent2 34 2 3" xfId="11291" xr:uid="{00000000-0005-0000-0000-0000F32B0000}"/>
    <cellStyle name="40% - Accent2 34 2 3 2" xfId="11292" xr:uid="{00000000-0005-0000-0000-0000F42B0000}"/>
    <cellStyle name="40% - Accent2 34 2 4" xfId="11293" xr:uid="{00000000-0005-0000-0000-0000F52B0000}"/>
    <cellStyle name="40% - Accent2 34 2 4 2" xfId="11294" xr:uid="{00000000-0005-0000-0000-0000F62B0000}"/>
    <cellStyle name="40% - Accent2 34 2 5" xfId="11295" xr:uid="{00000000-0005-0000-0000-0000F72B0000}"/>
    <cellStyle name="40% - Accent2 34 2 5 2" xfId="11296" xr:uid="{00000000-0005-0000-0000-0000F82B0000}"/>
    <cellStyle name="40% - Accent2 34 2 6" xfId="11297" xr:uid="{00000000-0005-0000-0000-0000F92B0000}"/>
    <cellStyle name="40% - Accent2 34 3" xfId="11298" xr:uid="{00000000-0005-0000-0000-0000FA2B0000}"/>
    <cellStyle name="40% - Accent2 34 3 2" xfId="11299" xr:uid="{00000000-0005-0000-0000-0000FB2B0000}"/>
    <cellStyle name="40% - Accent2 34 4" xfId="11300" xr:uid="{00000000-0005-0000-0000-0000FC2B0000}"/>
    <cellStyle name="40% - Accent2 34 4 2" xfId="11301" xr:uid="{00000000-0005-0000-0000-0000FD2B0000}"/>
    <cellStyle name="40% - Accent2 34 5" xfId="11302" xr:uid="{00000000-0005-0000-0000-0000FE2B0000}"/>
    <cellStyle name="40% - Accent2 34 5 2" xfId="11303" xr:uid="{00000000-0005-0000-0000-0000FF2B0000}"/>
    <cellStyle name="40% - Accent2 34 6" xfId="11304" xr:uid="{00000000-0005-0000-0000-0000002C0000}"/>
    <cellStyle name="40% - Accent2 34 6 2" xfId="11305" xr:uid="{00000000-0005-0000-0000-0000012C0000}"/>
    <cellStyle name="40% - Accent2 34 7" xfId="11306" xr:uid="{00000000-0005-0000-0000-0000022C0000}"/>
    <cellStyle name="40% - Accent2 34 8" xfId="11307" xr:uid="{00000000-0005-0000-0000-0000032C0000}"/>
    <cellStyle name="40% - Accent2 35" xfId="11308" xr:uid="{00000000-0005-0000-0000-0000042C0000}"/>
    <cellStyle name="40% - Accent2 35 2" xfId="11309" xr:uid="{00000000-0005-0000-0000-0000052C0000}"/>
    <cellStyle name="40% - Accent2 35 2 2" xfId="11310" xr:uid="{00000000-0005-0000-0000-0000062C0000}"/>
    <cellStyle name="40% - Accent2 35 2 2 2" xfId="11311" xr:uid="{00000000-0005-0000-0000-0000072C0000}"/>
    <cellStyle name="40% - Accent2 35 2 3" xfId="11312" xr:uid="{00000000-0005-0000-0000-0000082C0000}"/>
    <cellStyle name="40% - Accent2 35 2 3 2" xfId="11313" xr:uid="{00000000-0005-0000-0000-0000092C0000}"/>
    <cellStyle name="40% - Accent2 35 2 4" xfId="11314" xr:uid="{00000000-0005-0000-0000-00000A2C0000}"/>
    <cellStyle name="40% - Accent2 35 2 4 2" xfId="11315" xr:uid="{00000000-0005-0000-0000-00000B2C0000}"/>
    <cellStyle name="40% - Accent2 35 2 5" xfId="11316" xr:uid="{00000000-0005-0000-0000-00000C2C0000}"/>
    <cellStyle name="40% - Accent2 35 2 5 2" xfId="11317" xr:uid="{00000000-0005-0000-0000-00000D2C0000}"/>
    <cellStyle name="40% - Accent2 35 2 6" xfId="11318" xr:uid="{00000000-0005-0000-0000-00000E2C0000}"/>
    <cellStyle name="40% - Accent2 35 3" xfId="11319" xr:uid="{00000000-0005-0000-0000-00000F2C0000}"/>
    <cellStyle name="40% - Accent2 35 3 2" xfId="11320" xr:uid="{00000000-0005-0000-0000-0000102C0000}"/>
    <cellStyle name="40% - Accent2 35 4" xfId="11321" xr:uid="{00000000-0005-0000-0000-0000112C0000}"/>
    <cellStyle name="40% - Accent2 35 4 2" xfId="11322" xr:uid="{00000000-0005-0000-0000-0000122C0000}"/>
    <cellStyle name="40% - Accent2 35 5" xfId="11323" xr:uid="{00000000-0005-0000-0000-0000132C0000}"/>
    <cellStyle name="40% - Accent2 35 5 2" xfId="11324" xr:uid="{00000000-0005-0000-0000-0000142C0000}"/>
    <cellStyle name="40% - Accent2 35 6" xfId="11325" xr:uid="{00000000-0005-0000-0000-0000152C0000}"/>
    <cellStyle name="40% - Accent2 35 6 2" xfId="11326" xr:uid="{00000000-0005-0000-0000-0000162C0000}"/>
    <cellStyle name="40% - Accent2 35 7" xfId="11327" xr:uid="{00000000-0005-0000-0000-0000172C0000}"/>
    <cellStyle name="40% - Accent2 35 8" xfId="11328" xr:uid="{00000000-0005-0000-0000-0000182C0000}"/>
    <cellStyle name="40% - Accent2 36" xfId="11329" xr:uid="{00000000-0005-0000-0000-0000192C0000}"/>
    <cellStyle name="40% - Accent2 36 2" xfId="11330" xr:uid="{00000000-0005-0000-0000-00001A2C0000}"/>
    <cellStyle name="40% - Accent2 36 2 2" xfId="11331" xr:uid="{00000000-0005-0000-0000-00001B2C0000}"/>
    <cellStyle name="40% - Accent2 36 2 2 2" xfId="11332" xr:uid="{00000000-0005-0000-0000-00001C2C0000}"/>
    <cellStyle name="40% - Accent2 36 2 3" xfId="11333" xr:uid="{00000000-0005-0000-0000-00001D2C0000}"/>
    <cellStyle name="40% - Accent2 36 2 3 2" xfId="11334" xr:uid="{00000000-0005-0000-0000-00001E2C0000}"/>
    <cellStyle name="40% - Accent2 36 2 4" xfId="11335" xr:uid="{00000000-0005-0000-0000-00001F2C0000}"/>
    <cellStyle name="40% - Accent2 36 2 4 2" xfId="11336" xr:uid="{00000000-0005-0000-0000-0000202C0000}"/>
    <cellStyle name="40% - Accent2 36 2 5" xfId="11337" xr:uid="{00000000-0005-0000-0000-0000212C0000}"/>
    <cellStyle name="40% - Accent2 36 2 5 2" xfId="11338" xr:uid="{00000000-0005-0000-0000-0000222C0000}"/>
    <cellStyle name="40% - Accent2 36 2 6" xfId="11339" xr:uid="{00000000-0005-0000-0000-0000232C0000}"/>
    <cellStyle name="40% - Accent2 36 3" xfId="11340" xr:uid="{00000000-0005-0000-0000-0000242C0000}"/>
    <cellStyle name="40% - Accent2 36 3 2" xfId="11341" xr:uid="{00000000-0005-0000-0000-0000252C0000}"/>
    <cellStyle name="40% - Accent2 36 4" xfId="11342" xr:uid="{00000000-0005-0000-0000-0000262C0000}"/>
    <cellStyle name="40% - Accent2 36 4 2" xfId="11343" xr:uid="{00000000-0005-0000-0000-0000272C0000}"/>
    <cellStyle name="40% - Accent2 36 5" xfId="11344" xr:uid="{00000000-0005-0000-0000-0000282C0000}"/>
    <cellStyle name="40% - Accent2 36 5 2" xfId="11345" xr:uid="{00000000-0005-0000-0000-0000292C0000}"/>
    <cellStyle name="40% - Accent2 36 6" xfId="11346" xr:uid="{00000000-0005-0000-0000-00002A2C0000}"/>
    <cellStyle name="40% - Accent2 36 6 2" xfId="11347" xr:uid="{00000000-0005-0000-0000-00002B2C0000}"/>
    <cellStyle name="40% - Accent2 36 7" xfId="11348" xr:uid="{00000000-0005-0000-0000-00002C2C0000}"/>
    <cellStyle name="40% - Accent2 36 8" xfId="11349" xr:uid="{00000000-0005-0000-0000-00002D2C0000}"/>
    <cellStyle name="40% - Accent2 37" xfId="11350" xr:uid="{00000000-0005-0000-0000-00002E2C0000}"/>
    <cellStyle name="40% - Accent2 37 2" xfId="11351" xr:uid="{00000000-0005-0000-0000-00002F2C0000}"/>
    <cellStyle name="40% - Accent2 37 2 2" xfId="11352" xr:uid="{00000000-0005-0000-0000-0000302C0000}"/>
    <cellStyle name="40% - Accent2 37 2 2 2" xfId="11353" xr:uid="{00000000-0005-0000-0000-0000312C0000}"/>
    <cellStyle name="40% - Accent2 37 2 3" xfId="11354" xr:uid="{00000000-0005-0000-0000-0000322C0000}"/>
    <cellStyle name="40% - Accent2 37 2 3 2" xfId="11355" xr:uid="{00000000-0005-0000-0000-0000332C0000}"/>
    <cellStyle name="40% - Accent2 37 2 4" xfId="11356" xr:uid="{00000000-0005-0000-0000-0000342C0000}"/>
    <cellStyle name="40% - Accent2 37 2 4 2" xfId="11357" xr:uid="{00000000-0005-0000-0000-0000352C0000}"/>
    <cellStyle name="40% - Accent2 37 2 5" xfId="11358" xr:uid="{00000000-0005-0000-0000-0000362C0000}"/>
    <cellStyle name="40% - Accent2 37 2 5 2" xfId="11359" xr:uid="{00000000-0005-0000-0000-0000372C0000}"/>
    <cellStyle name="40% - Accent2 37 2 6" xfId="11360" xr:uid="{00000000-0005-0000-0000-0000382C0000}"/>
    <cellStyle name="40% - Accent2 37 3" xfId="11361" xr:uid="{00000000-0005-0000-0000-0000392C0000}"/>
    <cellStyle name="40% - Accent2 37 3 2" xfId="11362" xr:uid="{00000000-0005-0000-0000-00003A2C0000}"/>
    <cellStyle name="40% - Accent2 37 4" xfId="11363" xr:uid="{00000000-0005-0000-0000-00003B2C0000}"/>
    <cellStyle name="40% - Accent2 37 4 2" xfId="11364" xr:uid="{00000000-0005-0000-0000-00003C2C0000}"/>
    <cellStyle name="40% - Accent2 37 5" xfId="11365" xr:uid="{00000000-0005-0000-0000-00003D2C0000}"/>
    <cellStyle name="40% - Accent2 37 5 2" xfId="11366" xr:uid="{00000000-0005-0000-0000-00003E2C0000}"/>
    <cellStyle name="40% - Accent2 37 6" xfId="11367" xr:uid="{00000000-0005-0000-0000-00003F2C0000}"/>
    <cellStyle name="40% - Accent2 37 6 2" xfId="11368" xr:uid="{00000000-0005-0000-0000-0000402C0000}"/>
    <cellStyle name="40% - Accent2 37 7" xfId="11369" xr:uid="{00000000-0005-0000-0000-0000412C0000}"/>
    <cellStyle name="40% - Accent2 37 8" xfId="11370" xr:uid="{00000000-0005-0000-0000-0000422C0000}"/>
    <cellStyle name="40% - Accent2 38" xfId="11371" xr:uid="{00000000-0005-0000-0000-0000432C0000}"/>
    <cellStyle name="40% - Accent2 38 2" xfId="11372" xr:uid="{00000000-0005-0000-0000-0000442C0000}"/>
    <cellStyle name="40% - Accent2 38 2 2" xfId="11373" xr:uid="{00000000-0005-0000-0000-0000452C0000}"/>
    <cellStyle name="40% - Accent2 38 2 2 2" xfId="11374" xr:uid="{00000000-0005-0000-0000-0000462C0000}"/>
    <cellStyle name="40% - Accent2 38 2 3" xfId="11375" xr:uid="{00000000-0005-0000-0000-0000472C0000}"/>
    <cellStyle name="40% - Accent2 38 2 3 2" xfId="11376" xr:uid="{00000000-0005-0000-0000-0000482C0000}"/>
    <cellStyle name="40% - Accent2 38 2 4" xfId="11377" xr:uid="{00000000-0005-0000-0000-0000492C0000}"/>
    <cellStyle name="40% - Accent2 38 2 4 2" xfId="11378" xr:uid="{00000000-0005-0000-0000-00004A2C0000}"/>
    <cellStyle name="40% - Accent2 38 2 5" xfId="11379" xr:uid="{00000000-0005-0000-0000-00004B2C0000}"/>
    <cellStyle name="40% - Accent2 38 2 5 2" xfId="11380" xr:uid="{00000000-0005-0000-0000-00004C2C0000}"/>
    <cellStyle name="40% - Accent2 38 2 6" xfId="11381" xr:uid="{00000000-0005-0000-0000-00004D2C0000}"/>
    <cellStyle name="40% - Accent2 38 3" xfId="11382" xr:uid="{00000000-0005-0000-0000-00004E2C0000}"/>
    <cellStyle name="40% - Accent2 38 3 2" xfId="11383" xr:uid="{00000000-0005-0000-0000-00004F2C0000}"/>
    <cellStyle name="40% - Accent2 38 4" xfId="11384" xr:uid="{00000000-0005-0000-0000-0000502C0000}"/>
    <cellStyle name="40% - Accent2 38 4 2" xfId="11385" xr:uid="{00000000-0005-0000-0000-0000512C0000}"/>
    <cellStyle name="40% - Accent2 38 5" xfId="11386" xr:uid="{00000000-0005-0000-0000-0000522C0000}"/>
    <cellStyle name="40% - Accent2 38 5 2" xfId="11387" xr:uid="{00000000-0005-0000-0000-0000532C0000}"/>
    <cellStyle name="40% - Accent2 38 6" xfId="11388" xr:uid="{00000000-0005-0000-0000-0000542C0000}"/>
    <cellStyle name="40% - Accent2 38 6 2" xfId="11389" xr:uid="{00000000-0005-0000-0000-0000552C0000}"/>
    <cellStyle name="40% - Accent2 38 7" xfId="11390" xr:uid="{00000000-0005-0000-0000-0000562C0000}"/>
    <cellStyle name="40% - Accent2 38 8" xfId="11391" xr:uid="{00000000-0005-0000-0000-0000572C0000}"/>
    <cellStyle name="40% - Accent2 39" xfId="11392" xr:uid="{00000000-0005-0000-0000-0000582C0000}"/>
    <cellStyle name="40% - Accent2 39 2" xfId="11393" xr:uid="{00000000-0005-0000-0000-0000592C0000}"/>
    <cellStyle name="40% - Accent2 39 2 2" xfId="11394" xr:uid="{00000000-0005-0000-0000-00005A2C0000}"/>
    <cellStyle name="40% - Accent2 39 2 2 2" xfId="11395" xr:uid="{00000000-0005-0000-0000-00005B2C0000}"/>
    <cellStyle name="40% - Accent2 39 2 3" xfId="11396" xr:uid="{00000000-0005-0000-0000-00005C2C0000}"/>
    <cellStyle name="40% - Accent2 39 2 3 2" xfId="11397" xr:uid="{00000000-0005-0000-0000-00005D2C0000}"/>
    <cellStyle name="40% - Accent2 39 2 4" xfId="11398" xr:uid="{00000000-0005-0000-0000-00005E2C0000}"/>
    <cellStyle name="40% - Accent2 39 2 4 2" xfId="11399" xr:uid="{00000000-0005-0000-0000-00005F2C0000}"/>
    <cellStyle name="40% - Accent2 39 2 5" xfId="11400" xr:uid="{00000000-0005-0000-0000-0000602C0000}"/>
    <cellStyle name="40% - Accent2 39 2 5 2" xfId="11401" xr:uid="{00000000-0005-0000-0000-0000612C0000}"/>
    <cellStyle name="40% - Accent2 39 2 6" xfId="11402" xr:uid="{00000000-0005-0000-0000-0000622C0000}"/>
    <cellStyle name="40% - Accent2 39 3" xfId="11403" xr:uid="{00000000-0005-0000-0000-0000632C0000}"/>
    <cellStyle name="40% - Accent2 39 3 2" xfId="11404" xr:uid="{00000000-0005-0000-0000-0000642C0000}"/>
    <cellStyle name="40% - Accent2 39 4" xfId="11405" xr:uid="{00000000-0005-0000-0000-0000652C0000}"/>
    <cellStyle name="40% - Accent2 39 4 2" xfId="11406" xr:uid="{00000000-0005-0000-0000-0000662C0000}"/>
    <cellStyle name="40% - Accent2 39 5" xfId="11407" xr:uid="{00000000-0005-0000-0000-0000672C0000}"/>
    <cellStyle name="40% - Accent2 39 5 2" xfId="11408" xr:uid="{00000000-0005-0000-0000-0000682C0000}"/>
    <cellStyle name="40% - Accent2 39 6" xfId="11409" xr:uid="{00000000-0005-0000-0000-0000692C0000}"/>
    <cellStyle name="40% - Accent2 39 6 2" xfId="11410" xr:uid="{00000000-0005-0000-0000-00006A2C0000}"/>
    <cellStyle name="40% - Accent2 39 7" xfId="11411" xr:uid="{00000000-0005-0000-0000-00006B2C0000}"/>
    <cellStyle name="40% - Accent2 39 8" xfId="11412" xr:uid="{00000000-0005-0000-0000-00006C2C0000}"/>
    <cellStyle name="40% - Accent2 4" xfId="11413" xr:uid="{00000000-0005-0000-0000-00006D2C0000}"/>
    <cellStyle name="40% - Accent2 4 10" xfId="11414" xr:uid="{00000000-0005-0000-0000-00006E2C0000}"/>
    <cellStyle name="40% - Accent2 4 11" xfId="11415" xr:uid="{00000000-0005-0000-0000-00006F2C0000}"/>
    <cellStyle name="40% - Accent2 4 2" xfId="11416" xr:uid="{00000000-0005-0000-0000-0000702C0000}"/>
    <cellStyle name="40% - Accent2 4 2 2" xfId="11417" xr:uid="{00000000-0005-0000-0000-0000712C0000}"/>
    <cellStyle name="40% - Accent2 4 2 2 2" xfId="11418" xr:uid="{00000000-0005-0000-0000-0000722C0000}"/>
    <cellStyle name="40% - Accent2 4 2 3" xfId="11419" xr:uid="{00000000-0005-0000-0000-0000732C0000}"/>
    <cellStyle name="40% - Accent2 4 2 3 2" xfId="11420" xr:uid="{00000000-0005-0000-0000-0000742C0000}"/>
    <cellStyle name="40% - Accent2 4 2 4" xfId="11421" xr:uid="{00000000-0005-0000-0000-0000752C0000}"/>
    <cellStyle name="40% - Accent2 4 2 4 2" xfId="11422" xr:uid="{00000000-0005-0000-0000-0000762C0000}"/>
    <cellStyle name="40% - Accent2 4 2 5" xfId="11423" xr:uid="{00000000-0005-0000-0000-0000772C0000}"/>
    <cellStyle name="40% - Accent2 4 2 5 2" xfId="11424" xr:uid="{00000000-0005-0000-0000-0000782C0000}"/>
    <cellStyle name="40% - Accent2 4 2 6" xfId="11425" xr:uid="{00000000-0005-0000-0000-0000792C0000}"/>
    <cellStyle name="40% - Accent2 4 2 7" xfId="11426" xr:uid="{00000000-0005-0000-0000-00007A2C0000}"/>
    <cellStyle name="40% - Accent2 4 2 8" xfId="11427" xr:uid="{00000000-0005-0000-0000-00007B2C0000}"/>
    <cellStyle name="40% - Accent2 4 2 9" xfId="11428" xr:uid="{00000000-0005-0000-0000-00007C2C0000}"/>
    <cellStyle name="40% - Accent2 4 3" xfId="11429" xr:uid="{00000000-0005-0000-0000-00007D2C0000}"/>
    <cellStyle name="40% - Accent2 4 3 2" xfId="11430" xr:uid="{00000000-0005-0000-0000-00007E2C0000}"/>
    <cellStyle name="40% - Accent2 4 4" xfId="11431" xr:uid="{00000000-0005-0000-0000-00007F2C0000}"/>
    <cellStyle name="40% - Accent2 4 4 2" xfId="11432" xr:uid="{00000000-0005-0000-0000-0000802C0000}"/>
    <cellStyle name="40% - Accent2 4 5" xfId="11433" xr:uid="{00000000-0005-0000-0000-0000812C0000}"/>
    <cellStyle name="40% - Accent2 4 5 2" xfId="11434" xr:uid="{00000000-0005-0000-0000-0000822C0000}"/>
    <cellStyle name="40% - Accent2 4 6" xfId="11435" xr:uid="{00000000-0005-0000-0000-0000832C0000}"/>
    <cellStyle name="40% - Accent2 4 6 2" xfId="11436" xr:uid="{00000000-0005-0000-0000-0000842C0000}"/>
    <cellStyle name="40% - Accent2 4 7" xfId="11437" xr:uid="{00000000-0005-0000-0000-0000852C0000}"/>
    <cellStyle name="40% - Accent2 4 8" xfId="11438" xr:uid="{00000000-0005-0000-0000-0000862C0000}"/>
    <cellStyle name="40% - Accent2 4 9" xfId="11439" xr:uid="{00000000-0005-0000-0000-0000872C0000}"/>
    <cellStyle name="40% - Accent2 40" xfId="11440" xr:uid="{00000000-0005-0000-0000-0000882C0000}"/>
    <cellStyle name="40% - Accent2 40 2" xfId="11441" xr:uid="{00000000-0005-0000-0000-0000892C0000}"/>
    <cellStyle name="40% - Accent2 40 2 2" xfId="11442" xr:uid="{00000000-0005-0000-0000-00008A2C0000}"/>
    <cellStyle name="40% - Accent2 40 2 2 2" xfId="11443" xr:uid="{00000000-0005-0000-0000-00008B2C0000}"/>
    <cellStyle name="40% - Accent2 40 2 3" xfId="11444" xr:uid="{00000000-0005-0000-0000-00008C2C0000}"/>
    <cellStyle name="40% - Accent2 40 2 3 2" xfId="11445" xr:uid="{00000000-0005-0000-0000-00008D2C0000}"/>
    <cellStyle name="40% - Accent2 40 2 4" xfId="11446" xr:uid="{00000000-0005-0000-0000-00008E2C0000}"/>
    <cellStyle name="40% - Accent2 40 2 4 2" xfId="11447" xr:uid="{00000000-0005-0000-0000-00008F2C0000}"/>
    <cellStyle name="40% - Accent2 40 2 5" xfId="11448" xr:uid="{00000000-0005-0000-0000-0000902C0000}"/>
    <cellStyle name="40% - Accent2 40 2 5 2" xfId="11449" xr:uid="{00000000-0005-0000-0000-0000912C0000}"/>
    <cellStyle name="40% - Accent2 40 2 6" xfId="11450" xr:uid="{00000000-0005-0000-0000-0000922C0000}"/>
    <cellStyle name="40% - Accent2 40 3" xfId="11451" xr:uid="{00000000-0005-0000-0000-0000932C0000}"/>
    <cellStyle name="40% - Accent2 40 3 2" xfId="11452" xr:uid="{00000000-0005-0000-0000-0000942C0000}"/>
    <cellStyle name="40% - Accent2 40 4" xfId="11453" xr:uid="{00000000-0005-0000-0000-0000952C0000}"/>
    <cellStyle name="40% - Accent2 40 4 2" xfId="11454" xr:uid="{00000000-0005-0000-0000-0000962C0000}"/>
    <cellStyle name="40% - Accent2 40 5" xfId="11455" xr:uid="{00000000-0005-0000-0000-0000972C0000}"/>
    <cellStyle name="40% - Accent2 40 5 2" xfId="11456" xr:uid="{00000000-0005-0000-0000-0000982C0000}"/>
    <cellStyle name="40% - Accent2 40 6" xfId="11457" xr:uid="{00000000-0005-0000-0000-0000992C0000}"/>
    <cellStyle name="40% - Accent2 40 6 2" xfId="11458" xr:uid="{00000000-0005-0000-0000-00009A2C0000}"/>
    <cellStyle name="40% - Accent2 40 7" xfId="11459" xr:uid="{00000000-0005-0000-0000-00009B2C0000}"/>
    <cellStyle name="40% - Accent2 40 8" xfId="11460" xr:uid="{00000000-0005-0000-0000-00009C2C0000}"/>
    <cellStyle name="40% - Accent2 41" xfId="11461" xr:uid="{00000000-0005-0000-0000-00009D2C0000}"/>
    <cellStyle name="40% - Accent2 41 2" xfId="11462" xr:uid="{00000000-0005-0000-0000-00009E2C0000}"/>
    <cellStyle name="40% - Accent2 41 2 2" xfId="11463" xr:uid="{00000000-0005-0000-0000-00009F2C0000}"/>
    <cellStyle name="40% - Accent2 41 2 2 2" xfId="11464" xr:uid="{00000000-0005-0000-0000-0000A02C0000}"/>
    <cellStyle name="40% - Accent2 41 2 3" xfId="11465" xr:uid="{00000000-0005-0000-0000-0000A12C0000}"/>
    <cellStyle name="40% - Accent2 41 2 3 2" xfId="11466" xr:uid="{00000000-0005-0000-0000-0000A22C0000}"/>
    <cellStyle name="40% - Accent2 41 2 4" xfId="11467" xr:uid="{00000000-0005-0000-0000-0000A32C0000}"/>
    <cellStyle name="40% - Accent2 41 2 4 2" xfId="11468" xr:uid="{00000000-0005-0000-0000-0000A42C0000}"/>
    <cellStyle name="40% - Accent2 41 2 5" xfId="11469" xr:uid="{00000000-0005-0000-0000-0000A52C0000}"/>
    <cellStyle name="40% - Accent2 41 2 5 2" xfId="11470" xr:uid="{00000000-0005-0000-0000-0000A62C0000}"/>
    <cellStyle name="40% - Accent2 41 2 6" xfId="11471" xr:uid="{00000000-0005-0000-0000-0000A72C0000}"/>
    <cellStyle name="40% - Accent2 41 3" xfId="11472" xr:uid="{00000000-0005-0000-0000-0000A82C0000}"/>
    <cellStyle name="40% - Accent2 41 3 2" xfId="11473" xr:uid="{00000000-0005-0000-0000-0000A92C0000}"/>
    <cellStyle name="40% - Accent2 41 4" xfId="11474" xr:uid="{00000000-0005-0000-0000-0000AA2C0000}"/>
    <cellStyle name="40% - Accent2 41 4 2" xfId="11475" xr:uid="{00000000-0005-0000-0000-0000AB2C0000}"/>
    <cellStyle name="40% - Accent2 41 5" xfId="11476" xr:uid="{00000000-0005-0000-0000-0000AC2C0000}"/>
    <cellStyle name="40% - Accent2 41 5 2" xfId="11477" xr:uid="{00000000-0005-0000-0000-0000AD2C0000}"/>
    <cellStyle name="40% - Accent2 41 6" xfId="11478" xr:uid="{00000000-0005-0000-0000-0000AE2C0000}"/>
    <cellStyle name="40% - Accent2 41 6 2" xfId="11479" xr:uid="{00000000-0005-0000-0000-0000AF2C0000}"/>
    <cellStyle name="40% - Accent2 41 7" xfId="11480" xr:uid="{00000000-0005-0000-0000-0000B02C0000}"/>
    <cellStyle name="40% - Accent2 41 8" xfId="11481" xr:uid="{00000000-0005-0000-0000-0000B12C0000}"/>
    <cellStyle name="40% - Accent2 42" xfId="11482" xr:uid="{00000000-0005-0000-0000-0000B22C0000}"/>
    <cellStyle name="40% - Accent2 42 2" xfId="11483" xr:uid="{00000000-0005-0000-0000-0000B32C0000}"/>
    <cellStyle name="40% - Accent2 42 2 2" xfId="11484" xr:uid="{00000000-0005-0000-0000-0000B42C0000}"/>
    <cellStyle name="40% - Accent2 42 2 2 2" xfId="11485" xr:uid="{00000000-0005-0000-0000-0000B52C0000}"/>
    <cellStyle name="40% - Accent2 42 2 3" xfId="11486" xr:uid="{00000000-0005-0000-0000-0000B62C0000}"/>
    <cellStyle name="40% - Accent2 42 2 3 2" xfId="11487" xr:uid="{00000000-0005-0000-0000-0000B72C0000}"/>
    <cellStyle name="40% - Accent2 42 2 4" xfId="11488" xr:uid="{00000000-0005-0000-0000-0000B82C0000}"/>
    <cellStyle name="40% - Accent2 42 2 4 2" xfId="11489" xr:uid="{00000000-0005-0000-0000-0000B92C0000}"/>
    <cellStyle name="40% - Accent2 42 2 5" xfId="11490" xr:uid="{00000000-0005-0000-0000-0000BA2C0000}"/>
    <cellStyle name="40% - Accent2 42 2 5 2" xfId="11491" xr:uid="{00000000-0005-0000-0000-0000BB2C0000}"/>
    <cellStyle name="40% - Accent2 42 2 6" xfId="11492" xr:uid="{00000000-0005-0000-0000-0000BC2C0000}"/>
    <cellStyle name="40% - Accent2 42 3" xfId="11493" xr:uid="{00000000-0005-0000-0000-0000BD2C0000}"/>
    <cellStyle name="40% - Accent2 42 3 2" xfId="11494" xr:uid="{00000000-0005-0000-0000-0000BE2C0000}"/>
    <cellStyle name="40% - Accent2 42 4" xfId="11495" xr:uid="{00000000-0005-0000-0000-0000BF2C0000}"/>
    <cellStyle name="40% - Accent2 42 4 2" xfId="11496" xr:uid="{00000000-0005-0000-0000-0000C02C0000}"/>
    <cellStyle name="40% - Accent2 42 5" xfId="11497" xr:uid="{00000000-0005-0000-0000-0000C12C0000}"/>
    <cellStyle name="40% - Accent2 42 5 2" xfId="11498" xr:uid="{00000000-0005-0000-0000-0000C22C0000}"/>
    <cellStyle name="40% - Accent2 42 6" xfId="11499" xr:uid="{00000000-0005-0000-0000-0000C32C0000}"/>
    <cellStyle name="40% - Accent2 42 6 2" xfId="11500" xr:uid="{00000000-0005-0000-0000-0000C42C0000}"/>
    <cellStyle name="40% - Accent2 42 7" xfId="11501" xr:uid="{00000000-0005-0000-0000-0000C52C0000}"/>
    <cellStyle name="40% - Accent2 42 8" xfId="11502" xr:uid="{00000000-0005-0000-0000-0000C62C0000}"/>
    <cellStyle name="40% - Accent2 43" xfId="11503" xr:uid="{00000000-0005-0000-0000-0000C72C0000}"/>
    <cellStyle name="40% - Accent2 43 2" xfId="11504" xr:uid="{00000000-0005-0000-0000-0000C82C0000}"/>
    <cellStyle name="40% - Accent2 43 2 2" xfId="11505" xr:uid="{00000000-0005-0000-0000-0000C92C0000}"/>
    <cellStyle name="40% - Accent2 43 2 2 2" xfId="11506" xr:uid="{00000000-0005-0000-0000-0000CA2C0000}"/>
    <cellStyle name="40% - Accent2 43 2 3" xfId="11507" xr:uid="{00000000-0005-0000-0000-0000CB2C0000}"/>
    <cellStyle name="40% - Accent2 43 2 3 2" xfId="11508" xr:uid="{00000000-0005-0000-0000-0000CC2C0000}"/>
    <cellStyle name="40% - Accent2 43 2 4" xfId="11509" xr:uid="{00000000-0005-0000-0000-0000CD2C0000}"/>
    <cellStyle name="40% - Accent2 43 2 4 2" xfId="11510" xr:uid="{00000000-0005-0000-0000-0000CE2C0000}"/>
    <cellStyle name="40% - Accent2 43 2 5" xfId="11511" xr:uid="{00000000-0005-0000-0000-0000CF2C0000}"/>
    <cellStyle name="40% - Accent2 43 2 5 2" xfId="11512" xr:uid="{00000000-0005-0000-0000-0000D02C0000}"/>
    <cellStyle name="40% - Accent2 43 2 6" xfId="11513" xr:uid="{00000000-0005-0000-0000-0000D12C0000}"/>
    <cellStyle name="40% - Accent2 43 3" xfId="11514" xr:uid="{00000000-0005-0000-0000-0000D22C0000}"/>
    <cellStyle name="40% - Accent2 43 3 2" xfId="11515" xr:uid="{00000000-0005-0000-0000-0000D32C0000}"/>
    <cellStyle name="40% - Accent2 43 4" xfId="11516" xr:uid="{00000000-0005-0000-0000-0000D42C0000}"/>
    <cellStyle name="40% - Accent2 43 4 2" xfId="11517" xr:uid="{00000000-0005-0000-0000-0000D52C0000}"/>
    <cellStyle name="40% - Accent2 43 5" xfId="11518" xr:uid="{00000000-0005-0000-0000-0000D62C0000}"/>
    <cellStyle name="40% - Accent2 43 5 2" xfId="11519" xr:uid="{00000000-0005-0000-0000-0000D72C0000}"/>
    <cellStyle name="40% - Accent2 43 6" xfId="11520" xr:uid="{00000000-0005-0000-0000-0000D82C0000}"/>
    <cellStyle name="40% - Accent2 43 6 2" xfId="11521" xr:uid="{00000000-0005-0000-0000-0000D92C0000}"/>
    <cellStyle name="40% - Accent2 43 7" xfId="11522" xr:uid="{00000000-0005-0000-0000-0000DA2C0000}"/>
    <cellStyle name="40% - Accent2 43 8" xfId="11523" xr:uid="{00000000-0005-0000-0000-0000DB2C0000}"/>
    <cellStyle name="40% - Accent2 44" xfId="11524" xr:uid="{00000000-0005-0000-0000-0000DC2C0000}"/>
    <cellStyle name="40% - Accent2 44 2" xfId="11525" xr:uid="{00000000-0005-0000-0000-0000DD2C0000}"/>
    <cellStyle name="40% - Accent2 44 2 2" xfId="11526" xr:uid="{00000000-0005-0000-0000-0000DE2C0000}"/>
    <cellStyle name="40% - Accent2 44 2 2 2" xfId="11527" xr:uid="{00000000-0005-0000-0000-0000DF2C0000}"/>
    <cellStyle name="40% - Accent2 44 2 3" xfId="11528" xr:uid="{00000000-0005-0000-0000-0000E02C0000}"/>
    <cellStyle name="40% - Accent2 44 2 3 2" xfId="11529" xr:uid="{00000000-0005-0000-0000-0000E12C0000}"/>
    <cellStyle name="40% - Accent2 44 2 4" xfId="11530" xr:uid="{00000000-0005-0000-0000-0000E22C0000}"/>
    <cellStyle name="40% - Accent2 44 2 4 2" xfId="11531" xr:uid="{00000000-0005-0000-0000-0000E32C0000}"/>
    <cellStyle name="40% - Accent2 44 2 5" xfId="11532" xr:uid="{00000000-0005-0000-0000-0000E42C0000}"/>
    <cellStyle name="40% - Accent2 44 2 5 2" xfId="11533" xr:uid="{00000000-0005-0000-0000-0000E52C0000}"/>
    <cellStyle name="40% - Accent2 44 2 6" xfId="11534" xr:uid="{00000000-0005-0000-0000-0000E62C0000}"/>
    <cellStyle name="40% - Accent2 44 3" xfId="11535" xr:uid="{00000000-0005-0000-0000-0000E72C0000}"/>
    <cellStyle name="40% - Accent2 44 3 2" xfId="11536" xr:uid="{00000000-0005-0000-0000-0000E82C0000}"/>
    <cellStyle name="40% - Accent2 44 4" xfId="11537" xr:uid="{00000000-0005-0000-0000-0000E92C0000}"/>
    <cellStyle name="40% - Accent2 44 4 2" xfId="11538" xr:uid="{00000000-0005-0000-0000-0000EA2C0000}"/>
    <cellStyle name="40% - Accent2 44 5" xfId="11539" xr:uid="{00000000-0005-0000-0000-0000EB2C0000}"/>
    <cellStyle name="40% - Accent2 44 5 2" xfId="11540" xr:uid="{00000000-0005-0000-0000-0000EC2C0000}"/>
    <cellStyle name="40% - Accent2 44 6" xfId="11541" xr:uid="{00000000-0005-0000-0000-0000ED2C0000}"/>
    <cellStyle name="40% - Accent2 44 6 2" xfId="11542" xr:uid="{00000000-0005-0000-0000-0000EE2C0000}"/>
    <cellStyle name="40% - Accent2 44 7" xfId="11543" xr:uid="{00000000-0005-0000-0000-0000EF2C0000}"/>
    <cellStyle name="40% - Accent2 44 8" xfId="11544" xr:uid="{00000000-0005-0000-0000-0000F02C0000}"/>
    <cellStyle name="40% - Accent2 45" xfId="11545" xr:uid="{00000000-0005-0000-0000-0000F12C0000}"/>
    <cellStyle name="40% - Accent2 45 2" xfId="11546" xr:uid="{00000000-0005-0000-0000-0000F22C0000}"/>
    <cellStyle name="40% - Accent2 45 2 2" xfId="11547" xr:uid="{00000000-0005-0000-0000-0000F32C0000}"/>
    <cellStyle name="40% - Accent2 45 2 2 2" xfId="11548" xr:uid="{00000000-0005-0000-0000-0000F42C0000}"/>
    <cellStyle name="40% - Accent2 45 2 3" xfId="11549" xr:uid="{00000000-0005-0000-0000-0000F52C0000}"/>
    <cellStyle name="40% - Accent2 45 2 3 2" xfId="11550" xr:uid="{00000000-0005-0000-0000-0000F62C0000}"/>
    <cellStyle name="40% - Accent2 45 2 4" xfId="11551" xr:uid="{00000000-0005-0000-0000-0000F72C0000}"/>
    <cellStyle name="40% - Accent2 45 2 4 2" xfId="11552" xr:uid="{00000000-0005-0000-0000-0000F82C0000}"/>
    <cellStyle name="40% - Accent2 45 2 5" xfId="11553" xr:uid="{00000000-0005-0000-0000-0000F92C0000}"/>
    <cellStyle name="40% - Accent2 45 2 5 2" xfId="11554" xr:uid="{00000000-0005-0000-0000-0000FA2C0000}"/>
    <cellStyle name="40% - Accent2 45 2 6" xfId="11555" xr:uid="{00000000-0005-0000-0000-0000FB2C0000}"/>
    <cellStyle name="40% - Accent2 45 3" xfId="11556" xr:uid="{00000000-0005-0000-0000-0000FC2C0000}"/>
    <cellStyle name="40% - Accent2 45 3 2" xfId="11557" xr:uid="{00000000-0005-0000-0000-0000FD2C0000}"/>
    <cellStyle name="40% - Accent2 45 4" xfId="11558" xr:uid="{00000000-0005-0000-0000-0000FE2C0000}"/>
    <cellStyle name="40% - Accent2 45 4 2" xfId="11559" xr:uid="{00000000-0005-0000-0000-0000FF2C0000}"/>
    <cellStyle name="40% - Accent2 45 5" xfId="11560" xr:uid="{00000000-0005-0000-0000-0000002D0000}"/>
    <cellStyle name="40% - Accent2 45 5 2" xfId="11561" xr:uid="{00000000-0005-0000-0000-0000012D0000}"/>
    <cellStyle name="40% - Accent2 45 6" xfId="11562" xr:uid="{00000000-0005-0000-0000-0000022D0000}"/>
    <cellStyle name="40% - Accent2 45 6 2" xfId="11563" xr:uid="{00000000-0005-0000-0000-0000032D0000}"/>
    <cellStyle name="40% - Accent2 45 7" xfId="11564" xr:uid="{00000000-0005-0000-0000-0000042D0000}"/>
    <cellStyle name="40% - Accent2 45 8" xfId="11565" xr:uid="{00000000-0005-0000-0000-0000052D0000}"/>
    <cellStyle name="40% - Accent2 46" xfId="11566" xr:uid="{00000000-0005-0000-0000-0000062D0000}"/>
    <cellStyle name="40% - Accent2 46 2" xfId="11567" xr:uid="{00000000-0005-0000-0000-0000072D0000}"/>
    <cellStyle name="40% - Accent2 46 2 2" xfId="11568" xr:uid="{00000000-0005-0000-0000-0000082D0000}"/>
    <cellStyle name="40% - Accent2 46 2 2 2" xfId="11569" xr:uid="{00000000-0005-0000-0000-0000092D0000}"/>
    <cellStyle name="40% - Accent2 46 2 3" xfId="11570" xr:uid="{00000000-0005-0000-0000-00000A2D0000}"/>
    <cellStyle name="40% - Accent2 46 2 3 2" xfId="11571" xr:uid="{00000000-0005-0000-0000-00000B2D0000}"/>
    <cellStyle name="40% - Accent2 46 2 4" xfId="11572" xr:uid="{00000000-0005-0000-0000-00000C2D0000}"/>
    <cellStyle name="40% - Accent2 46 2 4 2" xfId="11573" xr:uid="{00000000-0005-0000-0000-00000D2D0000}"/>
    <cellStyle name="40% - Accent2 46 2 5" xfId="11574" xr:uid="{00000000-0005-0000-0000-00000E2D0000}"/>
    <cellStyle name="40% - Accent2 46 2 5 2" xfId="11575" xr:uid="{00000000-0005-0000-0000-00000F2D0000}"/>
    <cellStyle name="40% - Accent2 46 2 6" xfId="11576" xr:uid="{00000000-0005-0000-0000-0000102D0000}"/>
    <cellStyle name="40% - Accent2 46 3" xfId="11577" xr:uid="{00000000-0005-0000-0000-0000112D0000}"/>
    <cellStyle name="40% - Accent2 46 3 2" xfId="11578" xr:uid="{00000000-0005-0000-0000-0000122D0000}"/>
    <cellStyle name="40% - Accent2 46 4" xfId="11579" xr:uid="{00000000-0005-0000-0000-0000132D0000}"/>
    <cellStyle name="40% - Accent2 46 4 2" xfId="11580" xr:uid="{00000000-0005-0000-0000-0000142D0000}"/>
    <cellStyle name="40% - Accent2 46 5" xfId="11581" xr:uid="{00000000-0005-0000-0000-0000152D0000}"/>
    <cellStyle name="40% - Accent2 46 5 2" xfId="11582" xr:uid="{00000000-0005-0000-0000-0000162D0000}"/>
    <cellStyle name="40% - Accent2 46 6" xfId="11583" xr:uid="{00000000-0005-0000-0000-0000172D0000}"/>
    <cellStyle name="40% - Accent2 46 6 2" xfId="11584" xr:uid="{00000000-0005-0000-0000-0000182D0000}"/>
    <cellStyle name="40% - Accent2 46 7" xfId="11585" xr:uid="{00000000-0005-0000-0000-0000192D0000}"/>
    <cellStyle name="40% - Accent2 46 8" xfId="11586" xr:uid="{00000000-0005-0000-0000-00001A2D0000}"/>
    <cellStyle name="40% - Accent2 47" xfId="11587" xr:uid="{00000000-0005-0000-0000-00001B2D0000}"/>
    <cellStyle name="40% - Accent2 47 2" xfId="11588" xr:uid="{00000000-0005-0000-0000-00001C2D0000}"/>
    <cellStyle name="40% - Accent2 47 2 2" xfId="11589" xr:uid="{00000000-0005-0000-0000-00001D2D0000}"/>
    <cellStyle name="40% - Accent2 47 2 2 2" xfId="11590" xr:uid="{00000000-0005-0000-0000-00001E2D0000}"/>
    <cellStyle name="40% - Accent2 47 2 3" xfId="11591" xr:uid="{00000000-0005-0000-0000-00001F2D0000}"/>
    <cellStyle name="40% - Accent2 47 2 3 2" xfId="11592" xr:uid="{00000000-0005-0000-0000-0000202D0000}"/>
    <cellStyle name="40% - Accent2 47 2 4" xfId="11593" xr:uid="{00000000-0005-0000-0000-0000212D0000}"/>
    <cellStyle name="40% - Accent2 47 2 4 2" xfId="11594" xr:uid="{00000000-0005-0000-0000-0000222D0000}"/>
    <cellStyle name="40% - Accent2 47 2 5" xfId="11595" xr:uid="{00000000-0005-0000-0000-0000232D0000}"/>
    <cellStyle name="40% - Accent2 47 2 5 2" xfId="11596" xr:uid="{00000000-0005-0000-0000-0000242D0000}"/>
    <cellStyle name="40% - Accent2 47 2 6" xfId="11597" xr:uid="{00000000-0005-0000-0000-0000252D0000}"/>
    <cellStyle name="40% - Accent2 47 3" xfId="11598" xr:uid="{00000000-0005-0000-0000-0000262D0000}"/>
    <cellStyle name="40% - Accent2 47 3 2" xfId="11599" xr:uid="{00000000-0005-0000-0000-0000272D0000}"/>
    <cellStyle name="40% - Accent2 47 4" xfId="11600" xr:uid="{00000000-0005-0000-0000-0000282D0000}"/>
    <cellStyle name="40% - Accent2 47 4 2" xfId="11601" xr:uid="{00000000-0005-0000-0000-0000292D0000}"/>
    <cellStyle name="40% - Accent2 47 5" xfId="11602" xr:uid="{00000000-0005-0000-0000-00002A2D0000}"/>
    <cellStyle name="40% - Accent2 47 5 2" xfId="11603" xr:uid="{00000000-0005-0000-0000-00002B2D0000}"/>
    <cellStyle name="40% - Accent2 47 6" xfId="11604" xr:uid="{00000000-0005-0000-0000-00002C2D0000}"/>
    <cellStyle name="40% - Accent2 47 6 2" xfId="11605" xr:uid="{00000000-0005-0000-0000-00002D2D0000}"/>
    <cellStyle name="40% - Accent2 47 7" xfId="11606" xr:uid="{00000000-0005-0000-0000-00002E2D0000}"/>
    <cellStyle name="40% - Accent2 47 8" xfId="11607" xr:uid="{00000000-0005-0000-0000-00002F2D0000}"/>
    <cellStyle name="40% - Accent2 48" xfId="11608" xr:uid="{00000000-0005-0000-0000-0000302D0000}"/>
    <cellStyle name="40% - Accent2 48 2" xfId="11609" xr:uid="{00000000-0005-0000-0000-0000312D0000}"/>
    <cellStyle name="40% - Accent2 48 2 2" xfId="11610" xr:uid="{00000000-0005-0000-0000-0000322D0000}"/>
    <cellStyle name="40% - Accent2 48 2 2 2" xfId="11611" xr:uid="{00000000-0005-0000-0000-0000332D0000}"/>
    <cellStyle name="40% - Accent2 48 2 3" xfId="11612" xr:uid="{00000000-0005-0000-0000-0000342D0000}"/>
    <cellStyle name="40% - Accent2 48 2 3 2" xfId="11613" xr:uid="{00000000-0005-0000-0000-0000352D0000}"/>
    <cellStyle name="40% - Accent2 48 2 4" xfId="11614" xr:uid="{00000000-0005-0000-0000-0000362D0000}"/>
    <cellStyle name="40% - Accent2 48 2 4 2" xfId="11615" xr:uid="{00000000-0005-0000-0000-0000372D0000}"/>
    <cellStyle name="40% - Accent2 48 2 5" xfId="11616" xr:uid="{00000000-0005-0000-0000-0000382D0000}"/>
    <cellStyle name="40% - Accent2 48 2 5 2" xfId="11617" xr:uid="{00000000-0005-0000-0000-0000392D0000}"/>
    <cellStyle name="40% - Accent2 48 2 6" xfId="11618" xr:uid="{00000000-0005-0000-0000-00003A2D0000}"/>
    <cellStyle name="40% - Accent2 48 3" xfId="11619" xr:uid="{00000000-0005-0000-0000-00003B2D0000}"/>
    <cellStyle name="40% - Accent2 48 3 2" xfId="11620" xr:uid="{00000000-0005-0000-0000-00003C2D0000}"/>
    <cellStyle name="40% - Accent2 48 4" xfId="11621" xr:uid="{00000000-0005-0000-0000-00003D2D0000}"/>
    <cellStyle name="40% - Accent2 48 4 2" xfId="11622" xr:uid="{00000000-0005-0000-0000-00003E2D0000}"/>
    <cellStyle name="40% - Accent2 48 5" xfId="11623" xr:uid="{00000000-0005-0000-0000-00003F2D0000}"/>
    <cellStyle name="40% - Accent2 48 5 2" xfId="11624" xr:uid="{00000000-0005-0000-0000-0000402D0000}"/>
    <cellStyle name="40% - Accent2 48 6" xfId="11625" xr:uid="{00000000-0005-0000-0000-0000412D0000}"/>
    <cellStyle name="40% - Accent2 48 6 2" xfId="11626" xr:uid="{00000000-0005-0000-0000-0000422D0000}"/>
    <cellStyle name="40% - Accent2 48 7" xfId="11627" xr:uid="{00000000-0005-0000-0000-0000432D0000}"/>
    <cellStyle name="40% - Accent2 48 8" xfId="11628" xr:uid="{00000000-0005-0000-0000-0000442D0000}"/>
    <cellStyle name="40% - Accent2 49" xfId="11629" xr:uid="{00000000-0005-0000-0000-0000452D0000}"/>
    <cellStyle name="40% - Accent2 49 2" xfId="11630" xr:uid="{00000000-0005-0000-0000-0000462D0000}"/>
    <cellStyle name="40% - Accent2 49 2 2" xfId="11631" xr:uid="{00000000-0005-0000-0000-0000472D0000}"/>
    <cellStyle name="40% - Accent2 49 2 2 2" xfId="11632" xr:uid="{00000000-0005-0000-0000-0000482D0000}"/>
    <cellStyle name="40% - Accent2 49 2 3" xfId="11633" xr:uid="{00000000-0005-0000-0000-0000492D0000}"/>
    <cellStyle name="40% - Accent2 49 2 3 2" xfId="11634" xr:uid="{00000000-0005-0000-0000-00004A2D0000}"/>
    <cellStyle name="40% - Accent2 49 2 4" xfId="11635" xr:uid="{00000000-0005-0000-0000-00004B2D0000}"/>
    <cellStyle name="40% - Accent2 49 2 4 2" xfId="11636" xr:uid="{00000000-0005-0000-0000-00004C2D0000}"/>
    <cellStyle name="40% - Accent2 49 2 5" xfId="11637" xr:uid="{00000000-0005-0000-0000-00004D2D0000}"/>
    <cellStyle name="40% - Accent2 49 2 5 2" xfId="11638" xr:uid="{00000000-0005-0000-0000-00004E2D0000}"/>
    <cellStyle name="40% - Accent2 49 2 6" xfId="11639" xr:uid="{00000000-0005-0000-0000-00004F2D0000}"/>
    <cellStyle name="40% - Accent2 49 3" xfId="11640" xr:uid="{00000000-0005-0000-0000-0000502D0000}"/>
    <cellStyle name="40% - Accent2 49 3 2" xfId="11641" xr:uid="{00000000-0005-0000-0000-0000512D0000}"/>
    <cellStyle name="40% - Accent2 49 4" xfId="11642" xr:uid="{00000000-0005-0000-0000-0000522D0000}"/>
    <cellStyle name="40% - Accent2 49 4 2" xfId="11643" xr:uid="{00000000-0005-0000-0000-0000532D0000}"/>
    <cellStyle name="40% - Accent2 49 5" xfId="11644" xr:uid="{00000000-0005-0000-0000-0000542D0000}"/>
    <cellStyle name="40% - Accent2 49 5 2" xfId="11645" xr:uid="{00000000-0005-0000-0000-0000552D0000}"/>
    <cellStyle name="40% - Accent2 49 6" xfId="11646" xr:uid="{00000000-0005-0000-0000-0000562D0000}"/>
    <cellStyle name="40% - Accent2 49 6 2" xfId="11647" xr:uid="{00000000-0005-0000-0000-0000572D0000}"/>
    <cellStyle name="40% - Accent2 49 7" xfId="11648" xr:uid="{00000000-0005-0000-0000-0000582D0000}"/>
    <cellStyle name="40% - Accent2 49 8" xfId="11649" xr:uid="{00000000-0005-0000-0000-0000592D0000}"/>
    <cellStyle name="40% - Accent2 5" xfId="11650" xr:uid="{00000000-0005-0000-0000-00005A2D0000}"/>
    <cellStyle name="40% - Accent2 5 10" xfId="11651" xr:uid="{00000000-0005-0000-0000-00005B2D0000}"/>
    <cellStyle name="40% - Accent2 5 11" xfId="11652" xr:uid="{00000000-0005-0000-0000-00005C2D0000}"/>
    <cellStyle name="40% - Accent2 5 2" xfId="11653" xr:uid="{00000000-0005-0000-0000-00005D2D0000}"/>
    <cellStyle name="40% - Accent2 5 2 2" xfId="11654" xr:uid="{00000000-0005-0000-0000-00005E2D0000}"/>
    <cellStyle name="40% - Accent2 5 2 2 2" xfId="11655" xr:uid="{00000000-0005-0000-0000-00005F2D0000}"/>
    <cellStyle name="40% - Accent2 5 2 3" xfId="11656" xr:uid="{00000000-0005-0000-0000-0000602D0000}"/>
    <cellStyle name="40% - Accent2 5 2 3 2" xfId="11657" xr:uid="{00000000-0005-0000-0000-0000612D0000}"/>
    <cellStyle name="40% - Accent2 5 2 4" xfId="11658" xr:uid="{00000000-0005-0000-0000-0000622D0000}"/>
    <cellStyle name="40% - Accent2 5 2 4 2" xfId="11659" xr:uid="{00000000-0005-0000-0000-0000632D0000}"/>
    <cellStyle name="40% - Accent2 5 2 5" xfId="11660" xr:uid="{00000000-0005-0000-0000-0000642D0000}"/>
    <cellStyle name="40% - Accent2 5 2 5 2" xfId="11661" xr:uid="{00000000-0005-0000-0000-0000652D0000}"/>
    <cellStyle name="40% - Accent2 5 2 6" xfId="11662" xr:uid="{00000000-0005-0000-0000-0000662D0000}"/>
    <cellStyle name="40% - Accent2 5 2 7" xfId="11663" xr:uid="{00000000-0005-0000-0000-0000672D0000}"/>
    <cellStyle name="40% - Accent2 5 2 8" xfId="11664" xr:uid="{00000000-0005-0000-0000-0000682D0000}"/>
    <cellStyle name="40% - Accent2 5 2 9" xfId="11665" xr:uid="{00000000-0005-0000-0000-0000692D0000}"/>
    <cellStyle name="40% - Accent2 5 3" xfId="11666" xr:uid="{00000000-0005-0000-0000-00006A2D0000}"/>
    <cellStyle name="40% - Accent2 5 3 2" xfId="11667" xr:uid="{00000000-0005-0000-0000-00006B2D0000}"/>
    <cellStyle name="40% - Accent2 5 4" xfId="11668" xr:uid="{00000000-0005-0000-0000-00006C2D0000}"/>
    <cellStyle name="40% - Accent2 5 4 2" xfId="11669" xr:uid="{00000000-0005-0000-0000-00006D2D0000}"/>
    <cellStyle name="40% - Accent2 5 5" xfId="11670" xr:uid="{00000000-0005-0000-0000-00006E2D0000}"/>
    <cellStyle name="40% - Accent2 5 5 2" xfId="11671" xr:uid="{00000000-0005-0000-0000-00006F2D0000}"/>
    <cellStyle name="40% - Accent2 5 6" xfId="11672" xr:uid="{00000000-0005-0000-0000-0000702D0000}"/>
    <cellStyle name="40% - Accent2 5 6 2" xfId="11673" xr:uid="{00000000-0005-0000-0000-0000712D0000}"/>
    <cellStyle name="40% - Accent2 5 7" xfId="11674" xr:uid="{00000000-0005-0000-0000-0000722D0000}"/>
    <cellStyle name="40% - Accent2 5 8" xfId="11675" xr:uid="{00000000-0005-0000-0000-0000732D0000}"/>
    <cellStyle name="40% - Accent2 5 9" xfId="11676" xr:uid="{00000000-0005-0000-0000-0000742D0000}"/>
    <cellStyle name="40% - Accent2 50" xfId="11677" xr:uid="{00000000-0005-0000-0000-0000752D0000}"/>
    <cellStyle name="40% - Accent2 50 2" xfId="11678" xr:uid="{00000000-0005-0000-0000-0000762D0000}"/>
    <cellStyle name="40% - Accent2 50 2 2" xfId="11679" xr:uid="{00000000-0005-0000-0000-0000772D0000}"/>
    <cellStyle name="40% - Accent2 50 2 2 2" xfId="11680" xr:uid="{00000000-0005-0000-0000-0000782D0000}"/>
    <cellStyle name="40% - Accent2 50 2 3" xfId="11681" xr:uid="{00000000-0005-0000-0000-0000792D0000}"/>
    <cellStyle name="40% - Accent2 50 2 3 2" xfId="11682" xr:uid="{00000000-0005-0000-0000-00007A2D0000}"/>
    <cellStyle name="40% - Accent2 50 2 4" xfId="11683" xr:uid="{00000000-0005-0000-0000-00007B2D0000}"/>
    <cellStyle name="40% - Accent2 50 2 4 2" xfId="11684" xr:uid="{00000000-0005-0000-0000-00007C2D0000}"/>
    <cellStyle name="40% - Accent2 50 2 5" xfId="11685" xr:uid="{00000000-0005-0000-0000-00007D2D0000}"/>
    <cellStyle name="40% - Accent2 50 2 5 2" xfId="11686" xr:uid="{00000000-0005-0000-0000-00007E2D0000}"/>
    <cellStyle name="40% - Accent2 50 2 6" xfId="11687" xr:uid="{00000000-0005-0000-0000-00007F2D0000}"/>
    <cellStyle name="40% - Accent2 50 3" xfId="11688" xr:uid="{00000000-0005-0000-0000-0000802D0000}"/>
    <cellStyle name="40% - Accent2 50 3 2" xfId="11689" xr:uid="{00000000-0005-0000-0000-0000812D0000}"/>
    <cellStyle name="40% - Accent2 50 4" xfId="11690" xr:uid="{00000000-0005-0000-0000-0000822D0000}"/>
    <cellStyle name="40% - Accent2 50 4 2" xfId="11691" xr:uid="{00000000-0005-0000-0000-0000832D0000}"/>
    <cellStyle name="40% - Accent2 50 5" xfId="11692" xr:uid="{00000000-0005-0000-0000-0000842D0000}"/>
    <cellStyle name="40% - Accent2 50 5 2" xfId="11693" xr:uid="{00000000-0005-0000-0000-0000852D0000}"/>
    <cellStyle name="40% - Accent2 50 6" xfId="11694" xr:uid="{00000000-0005-0000-0000-0000862D0000}"/>
    <cellStyle name="40% - Accent2 50 6 2" xfId="11695" xr:uid="{00000000-0005-0000-0000-0000872D0000}"/>
    <cellStyle name="40% - Accent2 50 7" xfId="11696" xr:uid="{00000000-0005-0000-0000-0000882D0000}"/>
    <cellStyle name="40% - Accent2 50 8" xfId="11697" xr:uid="{00000000-0005-0000-0000-0000892D0000}"/>
    <cellStyle name="40% - Accent2 51" xfId="11698" xr:uid="{00000000-0005-0000-0000-00008A2D0000}"/>
    <cellStyle name="40% - Accent2 51 2" xfId="11699" xr:uid="{00000000-0005-0000-0000-00008B2D0000}"/>
    <cellStyle name="40% - Accent2 51 2 2" xfId="11700" xr:uid="{00000000-0005-0000-0000-00008C2D0000}"/>
    <cellStyle name="40% - Accent2 51 2 2 2" xfId="11701" xr:uid="{00000000-0005-0000-0000-00008D2D0000}"/>
    <cellStyle name="40% - Accent2 51 2 3" xfId="11702" xr:uid="{00000000-0005-0000-0000-00008E2D0000}"/>
    <cellStyle name="40% - Accent2 51 2 3 2" xfId="11703" xr:uid="{00000000-0005-0000-0000-00008F2D0000}"/>
    <cellStyle name="40% - Accent2 51 2 4" xfId="11704" xr:uid="{00000000-0005-0000-0000-0000902D0000}"/>
    <cellStyle name="40% - Accent2 51 2 4 2" xfId="11705" xr:uid="{00000000-0005-0000-0000-0000912D0000}"/>
    <cellStyle name="40% - Accent2 51 2 5" xfId="11706" xr:uid="{00000000-0005-0000-0000-0000922D0000}"/>
    <cellStyle name="40% - Accent2 51 2 5 2" xfId="11707" xr:uid="{00000000-0005-0000-0000-0000932D0000}"/>
    <cellStyle name="40% - Accent2 51 2 6" xfId="11708" xr:uid="{00000000-0005-0000-0000-0000942D0000}"/>
    <cellStyle name="40% - Accent2 51 3" xfId="11709" xr:uid="{00000000-0005-0000-0000-0000952D0000}"/>
    <cellStyle name="40% - Accent2 51 3 2" xfId="11710" xr:uid="{00000000-0005-0000-0000-0000962D0000}"/>
    <cellStyle name="40% - Accent2 51 4" xfId="11711" xr:uid="{00000000-0005-0000-0000-0000972D0000}"/>
    <cellStyle name="40% - Accent2 51 4 2" xfId="11712" xr:uid="{00000000-0005-0000-0000-0000982D0000}"/>
    <cellStyle name="40% - Accent2 51 5" xfId="11713" xr:uid="{00000000-0005-0000-0000-0000992D0000}"/>
    <cellStyle name="40% - Accent2 51 5 2" xfId="11714" xr:uid="{00000000-0005-0000-0000-00009A2D0000}"/>
    <cellStyle name="40% - Accent2 51 6" xfId="11715" xr:uid="{00000000-0005-0000-0000-00009B2D0000}"/>
    <cellStyle name="40% - Accent2 51 6 2" xfId="11716" xr:uid="{00000000-0005-0000-0000-00009C2D0000}"/>
    <cellStyle name="40% - Accent2 51 7" xfId="11717" xr:uid="{00000000-0005-0000-0000-00009D2D0000}"/>
    <cellStyle name="40% - Accent2 51 8" xfId="11718" xr:uid="{00000000-0005-0000-0000-00009E2D0000}"/>
    <cellStyle name="40% - Accent2 52" xfId="11719" xr:uid="{00000000-0005-0000-0000-00009F2D0000}"/>
    <cellStyle name="40% - Accent2 52 2" xfId="11720" xr:uid="{00000000-0005-0000-0000-0000A02D0000}"/>
    <cellStyle name="40% - Accent2 52 2 2" xfId="11721" xr:uid="{00000000-0005-0000-0000-0000A12D0000}"/>
    <cellStyle name="40% - Accent2 52 2 2 2" xfId="11722" xr:uid="{00000000-0005-0000-0000-0000A22D0000}"/>
    <cellStyle name="40% - Accent2 52 2 3" xfId="11723" xr:uid="{00000000-0005-0000-0000-0000A32D0000}"/>
    <cellStyle name="40% - Accent2 52 2 3 2" xfId="11724" xr:uid="{00000000-0005-0000-0000-0000A42D0000}"/>
    <cellStyle name="40% - Accent2 52 2 4" xfId="11725" xr:uid="{00000000-0005-0000-0000-0000A52D0000}"/>
    <cellStyle name="40% - Accent2 52 2 4 2" xfId="11726" xr:uid="{00000000-0005-0000-0000-0000A62D0000}"/>
    <cellStyle name="40% - Accent2 52 2 5" xfId="11727" xr:uid="{00000000-0005-0000-0000-0000A72D0000}"/>
    <cellStyle name="40% - Accent2 52 2 5 2" xfId="11728" xr:uid="{00000000-0005-0000-0000-0000A82D0000}"/>
    <cellStyle name="40% - Accent2 52 2 6" xfId="11729" xr:uid="{00000000-0005-0000-0000-0000A92D0000}"/>
    <cellStyle name="40% - Accent2 52 3" xfId="11730" xr:uid="{00000000-0005-0000-0000-0000AA2D0000}"/>
    <cellStyle name="40% - Accent2 52 3 2" xfId="11731" xr:uid="{00000000-0005-0000-0000-0000AB2D0000}"/>
    <cellStyle name="40% - Accent2 52 4" xfId="11732" xr:uid="{00000000-0005-0000-0000-0000AC2D0000}"/>
    <cellStyle name="40% - Accent2 52 4 2" xfId="11733" xr:uid="{00000000-0005-0000-0000-0000AD2D0000}"/>
    <cellStyle name="40% - Accent2 52 5" xfId="11734" xr:uid="{00000000-0005-0000-0000-0000AE2D0000}"/>
    <cellStyle name="40% - Accent2 52 5 2" xfId="11735" xr:uid="{00000000-0005-0000-0000-0000AF2D0000}"/>
    <cellStyle name="40% - Accent2 52 6" xfId="11736" xr:uid="{00000000-0005-0000-0000-0000B02D0000}"/>
    <cellStyle name="40% - Accent2 52 6 2" xfId="11737" xr:uid="{00000000-0005-0000-0000-0000B12D0000}"/>
    <cellStyle name="40% - Accent2 52 7" xfId="11738" xr:uid="{00000000-0005-0000-0000-0000B22D0000}"/>
    <cellStyle name="40% - Accent2 52 8" xfId="11739" xr:uid="{00000000-0005-0000-0000-0000B32D0000}"/>
    <cellStyle name="40% - Accent2 53" xfId="11740" xr:uid="{00000000-0005-0000-0000-0000B42D0000}"/>
    <cellStyle name="40% - Accent2 53 2" xfId="11741" xr:uid="{00000000-0005-0000-0000-0000B52D0000}"/>
    <cellStyle name="40% - Accent2 53 2 2" xfId="11742" xr:uid="{00000000-0005-0000-0000-0000B62D0000}"/>
    <cellStyle name="40% - Accent2 53 2 2 2" xfId="11743" xr:uid="{00000000-0005-0000-0000-0000B72D0000}"/>
    <cellStyle name="40% - Accent2 53 2 3" xfId="11744" xr:uid="{00000000-0005-0000-0000-0000B82D0000}"/>
    <cellStyle name="40% - Accent2 53 2 3 2" xfId="11745" xr:uid="{00000000-0005-0000-0000-0000B92D0000}"/>
    <cellStyle name="40% - Accent2 53 2 4" xfId="11746" xr:uid="{00000000-0005-0000-0000-0000BA2D0000}"/>
    <cellStyle name="40% - Accent2 53 2 4 2" xfId="11747" xr:uid="{00000000-0005-0000-0000-0000BB2D0000}"/>
    <cellStyle name="40% - Accent2 53 2 5" xfId="11748" xr:uid="{00000000-0005-0000-0000-0000BC2D0000}"/>
    <cellStyle name="40% - Accent2 53 2 5 2" xfId="11749" xr:uid="{00000000-0005-0000-0000-0000BD2D0000}"/>
    <cellStyle name="40% - Accent2 53 2 6" xfId="11750" xr:uid="{00000000-0005-0000-0000-0000BE2D0000}"/>
    <cellStyle name="40% - Accent2 53 3" xfId="11751" xr:uid="{00000000-0005-0000-0000-0000BF2D0000}"/>
    <cellStyle name="40% - Accent2 53 3 2" xfId="11752" xr:uid="{00000000-0005-0000-0000-0000C02D0000}"/>
    <cellStyle name="40% - Accent2 53 4" xfId="11753" xr:uid="{00000000-0005-0000-0000-0000C12D0000}"/>
    <cellStyle name="40% - Accent2 53 4 2" xfId="11754" xr:uid="{00000000-0005-0000-0000-0000C22D0000}"/>
    <cellStyle name="40% - Accent2 53 5" xfId="11755" xr:uid="{00000000-0005-0000-0000-0000C32D0000}"/>
    <cellStyle name="40% - Accent2 53 5 2" xfId="11756" xr:uid="{00000000-0005-0000-0000-0000C42D0000}"/>
    <cellStyle name="40% - Accent2 53 6" xfId="11757" xr:uid="{00000000-0005-0000-0000-0000C52D0000}"/>
    <cellStyle name="40% - Accent2 53 6 2" xfId="11758" xr:uid="{00000000-0005-0000-0000-0000C62D0000}"/>
    <cellStyle name="40% - Accent2 53 7" xfId="11759" xr:uid="{00000000-0005-0000-0000-0000C72D0000}"/>
    <cellStyle name="40% - Accent2 53 8" xfId="11760" xr:uid="{00000000-0005-0000-0000-0000C82D0000}"/>
    <cellStyle name="40% - Accent2 54" xfId="11761" xr:uid="{00000000-0005-0000-0000-0000C92D0000}"/>
    <cellStyle name="40% - Accent2 54 2" xfId="11762" xr:uid="{00000000-0005-0000-0000-0000CA2D0000}"/>
    <cellStyle name="40% - Accent2 54 2 2" xfId="11763" xr:uid="{00000000-0005-0000-0000-0000CB2D0000}"/>
    <cellStyle name="40% - Accent2 54 2 2 2" xfId="11764" xr:uid="{00000000-0005-0000-0000-0000CC2D0000}"/>
    <cellStyle name="40% - Accent2 54 2 3" xfId="11765" xr:uid="{00000000-0005-0000-0000-0000CD2D0000}"/>
    <cellStyle name="40% - Accent2 54 2 3 2" xfId="11766" xr:uid="{00000000-0005-0000-0000-0000CE2D0000}"/>
    <cellStyle name="40% - Accent2 54 2 4" xfId="11767" xr:uid="{00000000-0005-0000-0000-0000CF2D0000}"/>
    <cellStyle name="40% - Accent2 54 2 4 2" xfId="11768" xr:uid="{00000000-0005-0000-0000-0000D02D0000}"/>
    <cellStyle name="40% - Accent2 54 2 5" xfId="11769" xr:uid="{00000000-0005-0000-0000-0000D12D0000}"/>
    <cellStyle name="40% - Accent2 54 2 5 2" xfId="11770" xr:uid="{00000000-0005-0000-0000-0000D22D0000}"/>
    <cellStyle name="40% - Accent2 54 2 6" xfId="11771" xr:uid="{00000000-0005-0000-0000-0000D32D0000}"/>
    <cellStyle name="40% - Accent2 54 3" xfId="11772" xr:uid="{00000000-0005-0000-0000-0000D42D0000}"/>
    <cellStyle name="40% - Accent2 54 3 2" xfId="11773" xr:uid="{00000000-0005-0000-0000-0000D52D0000}"/>
    <cellStyle name="40% - Accent2 54 4" xfId="11774" xr:uid="{00000000-0005-0000-0000-0000D62D0000}"/>
    <cellStyle name="40% - Accent2 54 4 2" xfId="11775" xr:uid="{00000000-0005-0000-0000-0000D72D0000}"/>
    <cellStyle name="40% - Accent2 54 5" xfId="11776" xr:uid="{00000000-0005-0000-0000-0000D82D0000}"/>
    <cellStyle name="40% - Accent2 54 5 2" xfId="11777" xr:uid="{00000000-0005-0000-0000-0000D92D0000}"/>
    <cellStyle name="40% - Accent2 54 6" xfId="11778" xr:uid="{00000000-0005-0000-0000-0000DA2D0000}"/>
    <cellStyle name="40% - Accent2 54 6 2" xfId="11779" xr:uid="{00000000-0005-0000-0000-0000DB2D0000}"/>
    <cellStyle name="40% - Accent2 54 7" xfId="11780" xr:uid="{00000000-0005-0000-0000-0000DC2D0000}"/>
    <cellStyle name="40% - Accent2 54 8" xfId="11781" xr:uid="{00000000-0005-0000-0000-0000DD2D0000}"/>
    <cellStyle name="40% - Accent2 55" xfId="11782" xr:uid="{00000000-0005-0000-0000-0000DE2D0000}"/>
    <cellStyle name="40% - Accent2 55 2" xfId="11783" xr:uid="{00000000-0005-0000-0000-0000DF2D0000}"/>
    <cellStyle name="40% - Accent2 55 2 2" xfId="11784" xr:uid="{00000000-0005-0000-0000-0000E02D0000}"/>
    <cellStyle name="40% - Accent2 55 2 2 2" xfId="11785" xr:uid="{00000000-0005-0000-0000-0000E12D0000}"/>
    <cellStyle name="40% - Accent2 55 2 3" xfId="11786" xr:uid="{00000000-0005-0000-0000-0000E22D0000}"/>
    <cellStyle name="40% - Accent2 55 2 3 2" xfId="11787" xr:uid="{00000000-0005-0000-0000-0000E32D0000}"/>
    <cellStyle name="40% - Accent2 55 2 4" xfId="11788" xr:uid="{00000000-0005-0000-0000-0000E42D0000}"/>
    <cellStyle name="40% - Accent2 55 2 4 2" xfId="11789" xr:uid="{00000000-0005-0000-0000-0000E52D0000}"/>
    <cellStyle name="40% - Accent2 55 2 5" xfId="11790" xr:uid="{00000000-0005-0000-0000-0000E62D0000}"/>
    <cellStyle name="40% - Accent2 55 2 5 2" xfId="11791" xr:uid="{00000000-0005-0000-0000-0000E72D0000}"/>
    <cellStyle name="40% - Accent2 55 2 6" xfId="11792" xr:uid="{00000000-0005-0000-0000-0000E82D0000}"/>
    <cellStyle name="40% - Accent2 55 3" xfId="11793" xr:uid="{00000000-0005-0000-0000-0000E92D0000}"/>
    <cellStyle name="40% - Accent2 55 3 2" xfId="11794" xr:uid="{00000000-0005-0000-0000-0000EA2D0000}"/>
    <cellStyle name="40% - Accent2 55 4" xfId="11795" xr:uid="{00000000-0005-0000-0000-0000EB2D0000}"/>
    <cellStyle name="40% - Accent2 55 4 2" xfId="11796" xr:uid="{00000000-0005-0000-0000-0000EC2D0000}"/>
    <cellStyle name="40% - Accent2 55 5" xfId="11797" xr:uid="{00000000-0005-0000-0000-0000ED2D0000}"/>
    <cellStyle name="40% - Accent2 55 5 2" xfId="11798" xr:uid="{00000000-0005-0000-0000-0000EE2D0000}"/>
    <cellStyle name="40% - Accent2 55 6" xfId="11799" xr:uid="{00000000-0005-0000-0000-0000EF2D0000}"/>
    <cellStyle name="40% - Accent2 55 6 2" xfId="11800" xr:uid="{00000000-0005-0000-0000-0000F02D0000}"/>
    <cellStyle name="40% - Accent2 55 7" xfId="11801" xr:uid="{00000000-0005-0000-0000-0000F12D0000}"/>
    <cellStyle name="40% - Accent2 55 8" xfId="11802" xr:uid="{00000000-0005-0000-0000-0000F22D0000}"/>
    <cellStyle name="40% - Accent2 56" xfId="11803" xr:uid="{00000000-0005-0000-0000-0000F32D0000}"/>
    <cellStyle name="40% - Accent2 56 2" xfId="11804" xr:uid="{00000000-0005-0000-0000-0000F42D0000}"/>
    <cellStyle name="40% - Accent2 56 2 2" xfId="11805" xr:uid="{00000000-0005-0000-0000-0000F52D0000}"/>
    <cellStyle name="40% - Accent2 56 2 2 2" xfId="11806" xr:uid="{00000000-0005-0000-0000-0000F62D0000}"/>
    <cellStyle name="40% - Accent2 56 2 3" xfId="11807" xr:uid="{00000000-0005-0000-0000-0000F72D0000}"/>
    <cellStyle name="40% - Accent2 56 2 3 2" xfId="11808" xr:uid="{00000000-0005-0000-0000-0000F82D0000}"/>
    <cellStyle name="40% - Accent2 56 2 4" xfId="11809" xr:uid="{00000000-0005-0000-0000-0000F92D0000}"/>
    <cellStyle name="40% - Accent2 56 2 4 2" xfId="11810" xr:uid="{00000000-0005-0000-0000-0000FA2D0000}"/>
    <cellStyle name="40% - Accent2 56 2 5" xfId="11811" xr:uid="{00000000-0005-0000-0000-0000FB2D0000}"/>
    <cellStyle name="40% - Accent2 56 2 5 2" xfId="11812" xr:uid="{00000000-0005-0000-0000-0000FC2D0000}"/>
    <cellStyle name="40% - Accent2 56 2 6" xfId="11813" xr:uid="{00000000-0005-0000-0000-0000FD2D0000}"/>
    <cellStyle name="40% - Accent2 56 3" xfId="11814" xr:uid="{00000000-0005-0000-0000-0000FE2D0000}"/>
    <cellStyle name="40% - Accent2 56 3 2" xfId="11815" xr:uid="{00000000-0005-0000-0000-0000FF2D0000}"/>
    <cellStyle name="40% - Accent2 56 4" xfId="11816" xr:uid="{00000000-0005-0000-0000-0000002E0000}"/>
    <cellStyle name="40% - Accent2 56 4 2" xfId="11817" xr:uid="{00000000-0005-0000-0000-0000012E0000}"/>
    <cellStyle name="40% - Accent2 56 5" xfId="11818" xr:uid="{00000000-0005-0000-0000-0000022E0000}"/>
    <cellStyle name="40% - Accent2 56 5 2" xfId="11819" xr:uid="{00000000-0005-0000-0000-0000032E0000}"/>
    <cellStyle name="40% - Accent2 56 6" xfId="11820" xr:uid="{00000000-0005-0000-0000-0000042E0000}"/>
    <cellStyle name="40% - Accent2 56 6 2" xfId="11821" xr:uid="{00000000-0005-0000-0000-0000052E0000}"/>
    <cellStyle name="40% - Accent2 56 7" xfId="11822" xr:uid="{00000000-0005-0000-0000-0000062E0000}"/>
    <cellStyle name="40% - Accent2 56 8" xfId="11823" xr:uid="{00000000-0005-0000-0000-0000072E0000}"/>
    <cellStyle name="40% - Accent2 57" xfId="11824" xr:uid="{00000000-0005-0000-0000-0000082E0000}"/>
    <cellStyle name="40% - Accent2 57 2" xfId="11825" xr:uid="{00000000-0005-0000-0000-0000092E0000}"/>
    <cellStyle name="40% - Accent2 57 2 2" xfId="11826" xr:uid="{00000000-0005-0000-0000-00000A2E0000}"/>
    <cellStyle name="40% - Accent2 57 2 2 2" xfId="11827" xr:uid="{00000000-0005-0000-0000-00000B2E0000}"/>
    <cellStyle name="40% - Accent2 57 2 3" xfId="11828" xr:uid="{00000000-0005-0000-0000-00000C2E0000}"/>
    <cellStyle name="40% - Accent2 57 2 3 2" xfId="11829" xr:uid="{00000000-0005-0000-0000-00000D2E0000}"/>
    <cellStyle name="40% - Accent2 57 2 4" xfId="11830" xr:uid="{00000000-0005-0000-0000-00000E2E0000}"/>
    <cellStyle name="40% - Accent2 57 2 4 2" xfId="11831" xr:uid="{00000000-0005-0000-0000-00000F2E0000}"/>
    <cellStyle name="40% - Accent2 57 2 5" xfId="11832" xr:uid="{00000000-0005-0000-0000-0000102E0000}"/>
    <cellStyle name="40% - Accent2 57 2 5 2" xfId="11833" xr:uid="{00000000-0005-0000-0000-0000112E0000}"/>
    <cellStyle name="40% - Accent2 57 2 6" xfId="11834" xr:uid="{00000000-0005-0000-0000-0000122E0000}"/>
    <cellStyle name="40% - Accent2 57 3" xfId="11835" xr:uid="{00000000-0005-0000-0000-0000132E0000}"/>
    <cellStyle name="40% - Accent2 57 3 2" xfId="11836" xr:uid="{00000000-0005-0000-0000-0000142E0000}"/>
    <cellStyle name="40% - Accent2 57 4" xfId="11837" xr:uid="{00000000-0005-0000-0000-0000152E0000}"/>
    <cellStyle name="40% - Accent2 57 4 2" xfId="11838" xr:uid="{00000000-0005-0000-0000-0000162E0000}"/>
    <cellStyle name="40% - Accent2 57 5" xfId="11839" xr:uid="{00000000-0005-0000-0000-0000172E0000}"/>
    <cellStyle name="40% - Accent2 57 5 2" xfId="11840" xr:uid="{00000000-0005-0000-0000-0000182E0000}"/>
    <cellStyle name="40% - Accent2 57 6" xfId="11841" xr:uid="{00000000-0005-0000-0000-0000192E0000}"/>
    <cellStyle name="40% - Accent2 57 6 2" xfId="11842" xr:uid="{00000000-0005-0000-0000-00001A2E0000}"/>
    <cellStyle name="40% - Accent2 57 7" xfId="11843" xr:uid="{00000000-0005-0000-0000-00001B2E0000}"/>
    <cellStyle name="40% - Accent2 57 8" xfId="11844" xr:uid="{00000000-0005-0000-0000-00001C2E0000}"/>
    <cellStyle name="40% - Accent2 58" xfId="11845" xr:uid="{00000000-0005-0000-0000-00001D2E0000}"/>
    <cellStyle name="40% - Accent2 58 2" xfId="11846" xr:uid="{00000000-0005-0000-0000-00001E2E0000}"/>
    <cellStyle name="40% - Accent2 58 2 2" xfId="11847" xr:uid="{00000000-0005-0000-0000-00001F2E0000}"/>
    <cellStyle name="40% - Accent2 58 2 2 2" xfId="11848" xr:uid="{00000000-0005-0000-0000-0000202E0000}"/>
    <cellStyle name="40% - Accent2 58 2 3" xfId="11849" xr:uid="{00000000-0005-0000-0000-0000212E0000}"/>
    <cellStyle name="40% - Accent2 58 2 3 2" xfId="11850" xr:uid="{00000000-0005-0000-0000-0000222E0000}"/>
    <cellStyle name="40% - Accent2 58 2 4" xfId="11851" xr:uid="{00000000-0005-0000-0000-0000232E0000}"/>
    <cellStyle name="40% - Accent2 58 2 4 2" xfId="11852" xr:uid="{00000000-0005-0000-0000-0000242E0000}"/>
    <cellStyle name="40% - Accent2 58 2 5" xfId="11853" xr:uid="{00000000-0005-0000-0000-0000252E0000}"/>
    <cellStyle name="40% - Accent2 58 2 5 2" xfId="11854" xr:uid="{00000000-0005-0000-0000-0000262E0000}"/>
    <cellStyle name="40% - Accent2 58 2 6" xfId="11855" xr:uid="{00000000-0005-0000-0000-0000272E0000}"/>
    <cellStyle name="40% - Accent2 58 3" xfId="11856" xr:uid="{00000000-0005-0000-0000-0000282E0000}"/>
    <cellStyle name="40% - Accent2 58 3 2" xfId="11857" xr:uid="{00000000-0005-0000-0000-0000292E0000}"/>
    <cellStyle name="40% - Accent2 58 4" xfId="11858" xr:uid="{00000000-0005-0000-0000-00002A2E0000}"/>
    <cellStyle name="40% - Accent2 58 4 2" xfId="11859" xr:uid="{00000000-0005-0000-0000-00002B2E0000}"/>
    <cellStyle name="40% - Accent2 58 5" xfId="11860" xr:uid="{00000000-0005-0000-0000-00002C2E0000}"/>
    <cellStyle name="40% - Accent2 58 5 2" xfId="11861" xr:uid="{00000000-0005-0000-0000-00002D2E0000}"/>
    <cellStyle name="40% - Accent2 58 6" xfId="11862" xr:uid="{00000000-0005-0000-0000-00002E2E0000}"/>
    <cellStyle name="40% - Accent2 58 6 2" xfId="11863" xr:uid="{00000000-0005-0000-0000-00002F2E0000}"/>
    <cellStyle name="40% - Accent2 58 7" xfId="11864" xr:uid="{00000000-0005-0000-0000-0000302E0000}"/>
    <cellStyle name="40% - Accent2 58 8" xfId="11865" xr:uid="{00000000-0005-0000-0000-0000312E0000}"/>
    <cellStyle name="40% - Accent2 59" xfId="11866" xr:uid="{00000000-0005-0000-0000-0000322E0000}"/>
    <cellStyle name="40% - Accent2 59 2" xfId="11867" xr:uid="{00000000-0005-0000-0000-0000332E0000}"/>
    <cellStyle name="40% - Accent2 59 2 2" xfId="11868" xr:uid="{00000000-0005-0000-0000-0000342E0000}"/>
    <cellStyle name="40% - Accent2 59 2 2 2" xfId="11869" xr:uid="{00000000-0005-0000-0000-0000352E0000}"/>
    <cellStyle name="40% - Accent2 59 2 3" xfId="11870" xr:uid="{00000000-0005-0000-0000-0000362E0000}"/>
    <cellStyle name="40% - Accent2 59 2 3 2" xfId="11871" xr:uid="{00000000-0005-0000-0000-0000372E0000}"/>
    <cellStyle name="40% - Accent2 59 2 4" xfId="11872" xr:uid="{00000000-0005-0000-0000-0000382E0000}"/>
    <cellStyle name="40% - Accent2 59 2 4 2" xfId="11873" xr:uid="{00000000-0005-0000-0000-0000392E0000}"/>
    <cellStyle name="40% - Accent2 59 2 5" xfId="11874" xr:uid="{00000000-0005-0000-0000-00003A2E0000}"/>
    <cellStyle name="40% - Accent2 59 2 5 2" xfId="11875" xr:uid="{00000000-0005-0000-0000-00003B2E0000}"/>
    <cellStyle name="40% - Accent2 59 2 6" xfId="11876" xr:uid="{00000000-0005-0000-0000-00003C2E0000}"/>
    <cellStyle name="40% - Accent2 59 3" xfId="11877" xr:uid="{00000000-0005-0000-0000-00003D2E0000}"/>
    <cellStyle name="40% - Accent2 59 3 2" xfId="11878" xr:uid="{00000000-0005-0000-0000-00003E2E0000}"/>
    <cellStyle name="40% - Accent2 59 4" xfId="11879" xr:uid="{00000000-0005-0000-0000-00003F2E0000}"/>
    <cellStyle name="40% - Accent2 59 4 2" xfId="11880" xr:uid="{00000000-0005-0000-0000-0000402E0000}"/>
    <cellStyle name="40% - Accent2 59 5" xfId="11881" xr:uid="{00000000-0005-0000-0000-0000412E0000}"/>
    <cellStyle name="40% - Accent2 59 5 2" xfId="11882" xr:uid="{00000000-0005-0000-0000-0000422E0000}"/>
    <cellStyle name="40% - Accent2 59 6" xfId="11883" xr:uid="{00000000-0005-0000-0000-0000432E0000}"/>
    <cellStyle name="40% - Accent2 59 6 2" xfId="11884" xr:uid="{00000000-0005-0000-0000-0000442E0000}"/>
    <cellStyle name="40% - Accent2 59 7" xfId="11885" xr:uid="{00000000-0005-0000-0000-0000452E0000}"/>
    <cellStyle name="40% - Accent2 59 8" xfId="11886" xr:uid="{00000000-0005-0000-0000-0000462E0000}"/>
    <cellStyle name="40% - Accent2 6" xfId="11887" xr:uid="{00000000-0005-0000-0000-0000472E0000}"/>
    <cellStyle name="40% - Accent2 6 10" xfId="11888" xr:uid="{00000000-0005-0000-0000-0000482E0000}"/>
    <cellStyle name="40% - Accent2 6 11" xfId="11889" xr:uid="{00000000-0005-0000-0000-0000492E0000}"/>
    <cellStyle name="40% - Accent2 6 2" xfId="11890" xr:uid="{00000000-0005-0000-0000-00004A2E0000}"/>
    <cellStyle name="40% - Accent2 6 2 2" xfId="11891" xr:uid="{00000000-0005-0000-0000-00004B2E0000}"/>
    <cellStyle name="40% - Accent2 6 2 2 2" xfId="11892" xr:uid="{00000000-0005-0000-0000-00004C2E0000}"/>
    <cellStyle name="40% - Accent2 6 2 3" xfId="11893" xr:uid="{00000000-0005-0000-0000-00004D2E0000}"/>
    <cellStyle name="40% - Accent2 6 2 3 2" xfId="11894" xr:uid="{00000000-0005-0000-0000-00004E2E0000}"/>
    <cellStyle name="40% - Accent2 6 2 4" xfId="11895" xr:uid="{00000000-0005-0000-0000-00004F2E0000}"/>
    <cellStyle name="40% - Accent2 6 2 4 2" xfId="11896" xr:uid="{00000000-0005-0000-0000-0000502E0000}"/>
    <cellStyle name="40% - Accent2 6 2 5" xfId="11897" xr:uid="{00000000-0005-0000-0000-0000512E0000}"/>
    <cellStyle name="40% - Accent2 6 2 5 2" xfId="11898" xr:uid="{00000000-0005-0000-0000-0000522E0000}"/>
    <cellStyle name="40% - Accent2 6 2 6" xfId="11899" xr:uid="{00000000-0005-0000-0000-0000532E0000}"/>
    <cellStyle name="40% - Accent2 6 2 7" xfId="11900" xr:uid="{00000000-0005-0000-0000-0000542E0000}"/>
    <cellStyle name="40% - Accent2 6 2 8" xfId="11901" xr:uid="{00000000-0005-0000-0000-0000552E0000}"/>
    <cellStyle name="40% - Accent2 6 2 9" xfId="11902" xr:uid="{00000000-0005-0000-0000-0000562E0000}"/>
    <cellStyle name="40% - Accent2 6 3" xfId="11903" xr:uid="{00000000-0005-0000-0000-0000572E0000}"/>
    <cellStyle name="40% - Accent2 6 3 2" xfId="11904" xr:uid="{00000000-0005-0000-0000-0000582E0000}"/>
    <cellStyle name="40% - Accent2 6 4" xfId="11905" xr:uid="{00000000-0005-0000-0000-0000592E0000}"/>
    <cellStyle name="40% - Accent2 6 4 2" xfId="11906" xr:uid="{00000000-0005-0000-0000-00005A2E0000}"/>
    <cellStyle name="40% - Accent2 6 5" xfId="11907" xr:uid="{00000000-0005-0000-0000-00005B2E0000}"/>
    <cellStyle name="40% - Accent2 6 5 2" xfId="11908" xr:uid="{00000000-0005-0000-0000-00005C2E0000}"/>
    <cellStyle name="40% - Accent2 6 6" xfId="11909" xr:uid="{00000000-0005-0000-0000-00005D2E0000}"/>
    <cellStyle name="40% - Accent2 6 6 2" xfId="11910" xr:uid="{00000000-0005-0000-0000-00005E2E0000}"/>
    <cellStyle name="40% - Accent2 6 7" xfId="11911" xr:uid="{00000000-0005-0000-0000-00005F2E0000}"/>
    <cellStyle name="40% - Accent2 6 8" xfId="11912" xr:uid="{00000000-0005-0000-0000-0000602E0000}"/>
    <cellStyle name="40% - Accent2 6 9" xfId="11913" xr:uid="{00000000-0005-0000-0000-0000612E0000}"/>
    <cellStyle name="40% - Accent2 60" xfId="11914" xr:uid="{00000000-0005-0000-0000-0000622E0000}"/>
    <cellStyle name="40% - Accent2 60 2" xfId="11915" xr:uid="{00000000-0005-0000-0000-0000632E0000}"/>
    <cellStyle name="40% - Accent2 60 2 2" xfId="11916" xr:uid="{00000000-0005-0000-0000-0000642E0000}"/>
    <cellStyle name="40% - Accent2 60 2 2 2" xfId="11917" xr:uid="{00000000-0005-0000-0000-0000652E0000}"/>
    <cellStyle name="40% - Accent2 60 2 3" xfId="11918" xr:uid="{00000000-0005-0000-0000-0000662E0000}"/>
    <cellStyle name="40% - Accent2 60 2 3 2" xfId="11919" xr:uid="{00000000-0005-0000-0000-0000672E0000}"/>
    <cellStyle name="40% - Accent2 60 2 4" xfId="11920" xr:uid="{00000000-0005-0000-0000-0000682E0000}"/>
    <cellStyle name="40% - Accent2 60 2 4 2" xfId="11921" xr:uid="{00000000-0005-0000-0000-0000692E0000}"/>
    <cellStyle name="40% - Accent2 60 2 5" xfId="11922" xr:uid="{00000000-0005-0000-0000-00006A2E0000}"/>
    <cellStyle name="40% - Accent2 60 2 5 2" xfId="11923" xr:uid="{00000000-0005-0000-0000-00006B2E0000}"/>
    <cellStyle name="40% - Accent2 60 2 6" xfId="11924" xr:uid="{00000000-0005-0000-0000-00006C2E0000}"/>
    <cellStyle name="40% - Accent2 60 3" xfId="11925" xr:uid="{00000000-0005-0000-0000-00006D2E0000}"/>
    <cellStyle name="40% - Accent2 60 3 2" xfId="11926" xr:uid="{00000000-0005-0000-0000-00006E2E0000}"/>
    <cellStyle name="40% - Accent2 60 4" xfId="11927" xr:uid="{00000000-0005-0000-0000-00006F2E0000}"/>
    <cellStyle name="40% - Accent2 60 4 2" xfId="11928" xr:uid="{00000000-0005-0000-0000-0000702E0000}"/>
    <cellStyle name="40% - Accent2 60 5" xfId="11929" xr:uid="{00000000-0005-0000-0000-0000712E0000}"/>
    <cellStyle name="40% - Accent2 60 5 2" xfId="11930" xr:uid="{00000000-0005-0000-0000-0000722E0000}"/>
    <cellStyle name="40% - Accent2 60 6" xfId="11931" xr:uid="{00000000-0005-0000-0000-0000732E0000}"/>
    <cellStyle name="40% - Accent2 60 6 2" xfId="11932" xr:uid="{00000000-0005-0000-0000-0000742E0000}"/>
    <cellStyle name="40% - Accent2 60 7" xfId="11933" xr:uid="{00000000-0005-0000-0000-0000752E0000}"/>
    <cellStyle name="40% - Accent2 60 8" xfId="11934" xr:uid="{00000000-0005-0000-0000-0000762E0000}"/>
    <cellStyle name="40% - Accent2 61" xfId="11935" xr:uid="{00000000-0005-0000-0000-0000772E0000}"/>
    <cellStyle name="40% - Accent2 61 2" xfId="11936" xr:uid="{00000000-0005-0000-0000-0000782E0000}"/>
    <cellStyle name="40% - Accent2 61 2 2" xfId="11937" xr:uid="{00000000-0005-0000-0000-0000792E0000}"/>
    <cellStyle name="40% - Accent2 61 2 2 2" xfId="11938" xr:uid="{00000000-0005-0000-0000-00007A2E0000}"/>
    <cellStyle name="40% - Accent2 61 2 3" xfId="11939" xr:uid="{00000000-0005-0000-0000-00007B2E0000}"/>
    <cellStyle name="40% - Accent2 61 2 3 2" xfId="11940" xr:uid="{00000000-0005-0000-0000-00007C2E0000}"/>
    <cellStyle name="40% - Accent2 61 2 4" xfId="11941" xr:uid="{00000000-0005-0000-0000-00007D2E0000}"/>
    <cellStyle name="40% - Accent2 61 2 4 2" xfId="11942" xr:uid="{00000000-0005-0000-0000-00007E2E0000}"/>
    <cellStyle name="40% - Accent2 61 2 5" xfId="11943" xr:uid="{00000000-0005-0000-0000-00007F2E0000}"/>
    <cellStyle name="40% - Accent2 61 2 5 2" xfId="11944" xr:uid="{00000000-0005-0000-0000-0000802E0000}"/>
    <cellStyle name="40% - Accent2 61 2 6" xfId="11945" xr:uid="{00000000-0005-0000-0000-0000812E0000}"/>
    <cellStyle name="40% - Accent2 61 3" xfId="11946" xr:uid="{00000000-0005-0000-0000-0000822E0000}"/>
    <cellStyle name="40% - Accent2 61 3 2" xfId="11947" xr:uid="{00000000-0005-0000-0000-0000832E0000}"/>
    <cellStyle name="40% - Accent2 61 4" xfId="11948" xr:uid="{00000000-0005-0000-0000-0000842E0000}"/>
    <cellStyle name="40% - Accent2 61 4 2" xfId="11949" xr:uid="{00000000-0005-0000-0000-0000852E0000}"/>
    <cellStyle name="40% - Accent2 61 5" xfId="11950" xr:uid="{00000000-0005-0000-0000-0000862E0000}"/>
    <cellStyle name="40% - Accent2 61 5 2" xfId="11951" xr:uid="{00000000-0005-0000-0000-0000872E0000}"/>
    <cellStyle name="40% - Accent2 61 6" xfId="11952" xr:uid="{00000000-0005-0000-0000-0000882E0000}"/>
    <cellStyle name="40% - Accent2 61 6 2" xfId="11953" xr:uid="{00000000-0005-0000-0000-0000892E0000}"/>
    <cellStyle name="40% - Accent2 61 7" xfId="11954" xr:uid="{00000000-0005-0000-0000-00008A2E0000}"/>
    <cellStyle name="40% - Accent2 61 8" xfId="11955" xr:uid="{00000000-0005-0000-0000-00008B2E0000}"/>
    <cellStyle name="40% - Accent2 62" xfId="11956" xr:uid="{00000000-0005-0000-0000-00008C2E0000}"/>
    <cellStyle name="40% - Accent2 62 2" xfId="11957" xr:uid="{00000000-0005-0000-0000-00008D2E0000}"/>
    <cellStyle name="40% - Accent2 62 2 2" xfId="11958" xr:uid="{00000000-0005-0000-0000-00008E2E0000}"/>
    <cellStyle name="40% - Accent2 62 2 2 2" xfId="11959" xr:uid="{00000000-0005-0000-0000-00008F2E0000}"/>
    <cellStyle name="40% - Accent2 62 2 3" xfId="11960" xr:uid="{00000000-0005-0000-0000-0000902E0000}"/>
    <cellStyle name="40% - Accent2 62 2 3 2" xfId="11961" xr:uid="{00000000-0005-0000-0000-0000912E0000}"/>
    <cellStyle name="40% - Accent2 62 2 4" xfId="11962" xr:uid="{00000000-0005-0000-0000-0000922E0000}"/>
    <cellStyle name="40% - Accent2 62 2 4 2" xfId="11963" xr:uid="{00000000-0005-0000-0000-0000932E0000}"/>
    <cellStyle name="40% - Accent2 62 2 5" xfId="11964" xr:uid="{00000000-0005-0000-0000-0000942E0000}"/>
    <cellStyle name="40% - Accent2 62 2 5 2" xfId="11965" xr:uid="{00000000-0005-0000-0000-0000952E0000}"/>
    <cellStyle name="40% - Accent2 62 2 6" xfId="11966" xr:uid="{00000000-0005-0000-0000-0000962E0000}"/>
    <cellStyle name="40% - Accent2 62 3" xfId="11967" xr:uid="{00000000-0005-0000-0000-0000972E0000}"/>
    <cellStyle name="40% - Accent2 62 3 2" xfId="11968" xr:uid="{00000000-0005-0000-0000-0000982E0000}"/>
    <cellStyle name="40% - Accent2 62 4" xfId="11969" xr:uid="{00000000-0005-0000-0000-0000992E0000}"/>
    <cellStyle name="40% - Accent2 62 4 2" xfId="11970" xr:uid="{00000000-0005-0000-0000-00009A2E0000}"/>
    <cellStyle name="40% - Accent2 62 5" xfId="11971" xr:uid="{00000000-0005-0000-0000-00009B2E0000}"/>
    <cellStyle name="40% - Accent2 62 5 2" xfId="11972" xr:uid="{00000000-0005-0000-0000-00009C2E0000}"/>
    <cellStyle name="40% - Accent2 62 6" xfId="11973" xr:uid="{00000000-0005-0000-0000-00009D2E0000}"/>
    <cellStyle name="40% - Accent2 62 6 2" xfId="11974" xr:uid="{00000000-0005-0000-0000-00009E2E0000}"/>
    <cellStyle name="40% - Accent2 62 7" xfId="11975" xr:uid="{00000000-0005-0000-0000-00009F2E0000}"/>
    <cellStyle name="40% - Accent2 62 8" xfId="11976" xr:uid="{00000000-0005-0000-0000-0000A02E0000}"/>
    <cellStyle name="40% - Accent2 63" xfId="11977" xr:uid="{00000000-0005-0000-0000-0000A12E0000}"/>
    <cellStyle name="40% - Accent2 63 2" xfId="11978" xr:uid="{00000000-0005-0000-0000-0000A22E0000}"/>
    <cellStyle name="40% - Accent2 63 2 2" xfId="11979" xr:uid="{00000000-0005-0000-0000-0000A32E0000}"/>
    <cellStyle name="40% - Accent2 63 2 2 2" xfId="11980" xr:uid="{00000000-0005-0000-0000-0000A42E0000}"/>
    <cellStyle name="40% - Accent2 63 2 3" xfId="11981" xr:uid="{00000000-0005-0000-0000-0000A52E0000}"/>
    <cellStyle name="40% - Accent2 63 2 3 2" xfId="11982" xr:uid="{00000000-0005-0000-0000-0000A62E0000}"/>
    <cellStyle name="40% - Accent2 63 2 4" xfId="11983" xr:uid="{00000000-0005-0000-0000-0000A72E0000}"/>
    <cellStyle name="40% - Accent2 63 2 4 2" xfId="11984" xr:uid="{00000000-0005-0000-0000-0000A82E0000}"/>
    <cellStyle name="40% - Accent2 63 2 5" xfId="11985" xr:uid="{00000000-0005-0000-0000-0000A92E0000}"/>
    <cellStyle name="40% - Accent2 63 2 5 2" xfId="11986" xr:uid="{00000000-0005-0000-0000-0000AA2E0000}"/>
    <cellStyle name="40% - Accent2 63 2 6" xfId="11987" xr:uid="{00000000-0005-0000-0000-0000AB2E0000}"/>
    <cellStyle name="40% - Accent2 63 3" xfId="11988" xr:uid="{00000000-0005-0000-0000-0000AC2E0000}"/>
    <cellStyle name="40% - Accent2 63 3 2" xfId="11989" xr:uid="{00000000-0005-0000-0000-0000AD2E0000}"/>
    <cellStyle name="40% - Accent2 63 4" xfId="11990" xr:uid="{00000000-0005-0000-0000-0000AE2E0000}"/>
    <cellStyle name="40% - Accent2 63 4 2" xfId="11991" xr:uid="{00000000-0005-0000-0000-0000AF2E0000}"/>
    <cellStyle name="40% - Accent2 63 5" xfId="11992" xr:uid="{00000000-0005-0000-0000-0000B02E0000}"/>
    <cellStyle name="40% - Accent2 63 5 2" xfId="11993" xr:uid="{00000000-0005-0000-0000-0000B12E0000}"/>
    <cellStyle name="40% - Accent2 63 6" xfId="11994" xr:uid="{00000000-0005-0000-0000-0000B22E0000}"/>
    <cellStyle name="40% - Accent2 63 6 2" xfId="11995" xr:uid="{00000000-0005-0000-0000-0000B32E0000}"/>
    <cellStyle name="40% - Accent2 63 7" xfId="11996" xr:uid="{00000000-0005-0000-0000-0000B42E0000}"/>
    <cellStyle name="40% - Accent2 63 8" xfId="11997" xr:uid="{00000000-0005-0000-0000-0000B52E0000}"/>
    <cellStyle name="40% - Accent2 64" xfId="11998" xr:uid="{00000000-0005-0000-0000-0000B62E0000}"/>
    <cellStyle name="40% - Accent2 64 2" xfId="11999" xr:uid="{00000000-0005-0000-0000-0000B72E0000}"/>
    <cellStyle name="40% - Accent2 64 2 2" xfId="12000" xr:uid="{00000000-0005-0000-0000-0000B82E0000}"/>
    <cellStyle name="40% - Accent2 64 2 2 2" xfId="12001" xr:uid="{00000000-0005-0000-0000-0000B92E0000}"/>
    <cellStyle name="40% - Accent2 64 2 3" xfId="12002" xr:uid="{00000000-0005-0000-0000-0000BA2E0000}"/>
    <cellStyle name="40% - Accent2 64 2 3 2" xfId="12003" xr:uid="{00000000-0005-0000-0000-0000BB2E0000}"/>
    <cellStyle name="40% - Accent2 64 2 4" xfId="12004" xr:uid="{00000000-0005-0000-0000-0000BC2E0000}"/>
    <cellStyle name="40% - Accent2 64 2 4 2" xfId="12005" xr:uid="{00000000-0005-0000-0000-0000BD2E0000}"/>
    <cellStyle name="40% - Accent2 64 2 5" xfId="12006" xr:uid="{00000000-0005-0000-0000-0000BE2E0000}"/>
    <cellStyle name="40% - Accent2 64 2 5 2" xfId="12007" xr:uid="{00000000-0005-0000-0000-0000BF2E0000}"/>
    <cellStyle name="40% - Accent2 64 2 6" xfId="12008" xr:uid="{00000000-0005-0000-0000-0000C02E0000}"/>
    <cellStyle name="40% - Accent2 64 3" xfId="12009" xr:uid="{00000000-0005-0000-0000-0000C12E0000}"/>
    <cellStyle name="40% - Accent2 64 3 2" xfId="12010" xr:uid="{00000000-0005-0000-0000-0000C22E0000}"/>
    <cellStyle name="40% - Accent2 64 4" xfId="12011" xr:uid="{00000000-0005-0000-0000-0000C32E0000}"/>
    <cellStyle name="40% - Accent2 64 4 2" xfId="12012" xr:uid="{00000000-0005-0000-0000-0000C42E0000}"/>
    <cellStyle name="40% - Accent2 64 5" xfId="12013" xr:uid="{00000000-0005-0000-0000-0000C52E0000}"/>
    <cellStyle name="40% - Accent2 64 5 2" xfId="12014" xr:uid="{00000000-0005-0000-0000-0000C62E0000}"/>
    <cellStyle name="40% - Accent2 64 6" xfId="12015" xr:uid="{00000000-0005-0000-0000-0000C72E0000}"/>
    <cellStyle name="40% - Accent2 64 6 2" xfId="12016" xr:uid="{00000000-0005-0000-0000-0000C82E0000}"/>
    <cellStyle name="40% - Accent2 64 7" xfId="12017" xr:uid="{00000000-0005-0000-0000-0000C92E0000}"/>
    <cellStyle name="40% - Accent2 64 8" xfId="12018" xr:uid="{00000000-0005-0000-0000-0000CA2E0000}"/>
    <cellStyle name="40% - Accent2 65" xfId="12019" xr:uid="{00000000-0005-0000-0000-0000CB2E0000}"/>
    <cellStyle name="40% - Accent2 65 2" xfId="12020" xr:uid="{00000000-0005-0000-0000-0000CC2E0000}"/>
    <cellStyle name="40% - Accent2 65 2 2" xfId="12021" xr:uid="{00000000-0005-0000-0000-0000CD2E0000}"/>
    <cellStyle name="40% - Accent2 65 2 2 2" xfId="12022" xr:uid="{00000000-0005-0000-0000-0000CE2E0000}"/>
    <cellStyle name="40% - Accent2 65 2 3" xfId="12023" xr:uid="{00000000-0005-0000-0000-0000CF2E0000}"/>
    <cellStyle name="40% - Accent2 65 2 3 2" xfId="12024" xr:uid="{00000000-0005-0000-0000-0000D02E0000}"/>
    <cellStyle name="40% - Accent2 65 2 4" xfId="12025" xr:uid="{00000000-0005-0000-0000-0000D12E0000}"/>
    <cellStyle name="40% - Accent2 65 2 4 2" xfId="12026" xr:uid="{00000000-0005-0000-0000-0000D22E0000}"/>
    <cellStyle name="40% - Accent2 65 2 5" xfId="12027" xr:uid="{00000000-0005-0000-0000-0000D32E0000}"/>
    <cellStyle name="40% - Accent2 65 2 5 2" xfId="12028" xr:uid="{00000000-0005-0000-0000-0000D42E0000}"/>
    <cellStyle name="40% - Accent2 65 2 6" xfId="12029" xr:uid="{00000000-0005-0000-0000-0000D52E0000}"/>
    <cellStyle name="40% - Accent2 65 3" xfId="12030" xr:uid="{00000000-0005-0000-0000-0000D62E0000}"/>
    <cellStyle name="40% - Accent2 65 3 2" xfId="12031" xr:uid="{00000000-0005-0000-0000-0000D72E0000}"/>
    <cellStyle name="40% - Accent2 65 4" xfId="12032" xr:uid="{00000000-0005-0000-0000-0000D82E0000}"/>
    <cellStyle name="40% - Accent2 65 4 2" xfId="12033" xr:uid="{00000000-0005-0000-0000-0000D92E0000}"/>
    <cellStyle name="40% - Accent2 65 5" xfId="12034" xr:uid="{00000000-0005-0000-0000-0000DA2E0000}"/>
    <cellStyle name="40% - Accent2 65 5 2" xfId="12035" xr:uid="{00000000-0005-0000-0000-0000DB2E0000}"/>
    <cellStyle name="40% - Accent2 65 6" xfId="12036" xr:uid="{00000000-0005-0000-0000-0000DC2E0000}"/>
    <cellStyle name="40% - Accent2 65 6 2" xfId="12037" xr:uid="{00000000-0005-0000-0000-0000DD2E0000}"/>
    <cellStyle name="40% - Accent2 65 7" xfId="12038" xr:uid="{00000000-0005-0000-0000-0000DE2E0000}"/>
    <cellStyle name="40% - Accent2 65 8" xfId="12039" xr:uid="{00000000-0005-0000-0000-0000DF2E0000}"/>
    <cellStyle name="40% - Accent2 66" xfId="12040" xr:uid="{00000000-0005-0000-0000-0000E02E0000}"/>
    <cellStyle name="40% - Accent2 66 2" xfId="12041" xr:uid="{00000000-0005-0000-0000-0000E12E0000}"/>
    <cellStyle name="40% - Accent2 66 2 2" xfId="12042" xr:uid="{00000000-0005-0000-0000-0000E22E0000}"/>
    <cellStyle name="40% - Accent2 66 2 2 2" xfId="12043" xr:uid="{00000000-0005-0000-0000-0000E32E0000}"/>
    <cellStyle name="40% - Accent2 66 2 3" xfId="12044" xr:uid="{00000000-0005-0000-0000-0000E42E0000}"/>
    <cellStyle name="40% - Accent2 66 2 3 2" xfId="12045" xr:uid="{00000000-0005-0000-0000-0000E52E0000}"/>
    <cellStyle name="40% - Accent2 66 2 4" xfId="12046" xr:uid="{00000000-0005-0000-0000-0000E62E0000}"/>
    <cellStyle name="40% - Accent2 66 2 4 2" xfId="12047" xr:uid="{00000000-0005-0000-0000-0000E72E0000}"/>
    <cellStyle name="40% - Accent2 66 2 5" xfId="12048" xr:uid="{00000000-0005-0000-0000-0000E82E0000}"/>
    <cellStyle name="40% - Accent2 66 2 5 2" xfId="12049" xr:uid="{00000000-0005-0000-0000-0000E92E0000}"/>
    <cellStyle name="40% - Accent2 66 2 6" xfId="12050" xr:uid="{00000000-0005-0000-0000-0000EA2E0000}"/>
    <cellStyle name="40% - Accent2 66 3" xfId="12051" xr:uid="{00000000-0005-0000-0000-0000EB2E0000}"/>
    <cellStyle name="40% - Accent2 66 3 2" xfId="12052" xr:uid="{00000000-0005-0000-0000-0000EC2E0000}"/>
    <cellStyle name="40% - Accent2 66 4" xfId="12053" xr:uid="{00000000-0005-0000-0000-0000ED2E0000}"/>
    <cellStyle name="40% - Accent2 66 4 2" xfId="12054" xr:uid="{00000000-0005-0000-0000-0000EE2E0000}"/>
    <cellStyle name="40% - Accent2 66 5" xfId="12055" xr:uid="{00000000-0005-0000-0000-0000EF2E0000}"/>
    <cellStyle name="40% - Accent2 66 5 2" xfId="12056" xr:uid="{00000000-0005-0000-0000-0000F02E0000}"/>
    <cellStyle name="40% - Accent2 66 6" xfId="12057" xr:uid="{00000000-0005-0000-0000-0000F12E0000}"/>
    <cellStyle name="40% - Accent2 66 6 2" xfId="12058" xr:uid="{00000000-0005-0000-0000-0000F22E0000}"/>
    <cellStyle name="40% - Accent2 66 7" xfId="12059" xr:uid="{00000000-0005-0000-0000-0000F32E0000}"/>
    <cellStyle name="40% - Accent2 66 8" xfId="12060" xr:uid="{00000000-0005-0000-0000-0000F42E0000}"/>
    <cellStyle name="40% - Accent2 67" xfId="12061" xr:uid="{00000000-0005-0000-0000-0000F52E0000}"/>
    <cellStyle name="40% - Accent2 67 2" xfId="12062" xr:uid="{00000000-0005-0000-0000-0000F62E0000}"/>
    <cellStyle name="40% - Accent2 67 2 2" xfId="12063" xr:uid="{00000000-0005-0000-0000-0000F72E0000}"/>
    <cellStyle name="40% - Accent2 67 2 2 2" xfId="12064" xr:uid="{00000000-0005-0000-0000-0000F82E0000}"/>
    <cellStyle name="40% - Accent2 67 2 3" xfId="12065" xr:uid="{00000000-0005-0000-0000-0000F92E0000}"/>
    <cellStyle name="40% - Accent2 67 2 3 2" xfId="12066" xr:uid="{00000000-0005-0000-0000-0000FA2E0000}"/>
    <cellStyle name="40% - Accent2 67 2 4" xfId="12067" xr:uid="{00000000-0005-0000-0000-0000FB2E0000}"/>
    <cellStyle name="40% - Accent2 67 2 4 2" xfId="12068" xr:uid="{00000000-0005-0000-0000-0000FC2E0000}"/>
    <cellStyle name="40% - Accent2 67 2 5" xfId="12069" xr:uid="{00000000-0005-0000-0000-0000FD2E0000}"/>
    <cellStyle name="40% - Accent2 67 2 5 2" xfId="12070" xr:uid="{00000000-0005-0000-0000-0000FE2E0000}"/>
    <cellStyle name="40% - Accent2 67 2 6" xfId="12071" xr:uid="{00000000-0005-0000-0000-0000FF2E0000}"/>
    <cellStyle name="40% - Accent2 67 3" xfId="12072" xr:uid="{00000000-0005-0000-0000-0000002F0000}"/>
    <cellStyle name="40% - Accent2 67 3 2" xfId="12073" xr:uid="{00000000-0005-0000-0000-0000012F0000}"/>
    <cellStyle name="40% - Accent2 67 4" xfId="12074" xr:uid="{00000000-0005-0000-0000-0000022F0000}"/>
    <cellStyle name="40% - Accent2 67 4 2" xfId="12075" xr:uid="{00000000-0005-0000-0000-0000032F0000}"/>
    <cellStyle name="40% - Accent2 67 5" xfId="12076" xr:uid="{00000000-0005-0000-0000-0000042F0000}"/>
    <cellStyle name="40% - Accent2 67 5 2" xfId="12077" xr:uid="{00000000-0005-0000-0000-0000052F0000}"/>
    <cellStyle name="40% - Accent2 67 6" xfId="12078" xr:uid="{00000000-0005-0000-0000-0000062F0000}"/>
    <cellStyle name="40% - Accent2 67 6 2" xfId="12079" xr:uid="{00000000-0005-0000-0000-0000072F0000}"/>
    <cellStyle name="40% - Accent2 67 7" xfId="12080" xr:uid="{00000000-0005-0000-0000-0000082F0000}"/>
    <cellStyle name="40% - Accent2 67 8" xfId="12081" xr:uid="{00000000-0005-0000-0000-0000092F0000}"/>
    <cellStyle name="40% - Accent2 68" xfId="12082" xr:uid="{00000000-0005-0000-0000-00000A2F0000}"/>
    <cellStyle name="40% - Accent2 68 2" xfId="12083" xr:uid="{00000000-0005-0000-0000-00000B2F0000}"/>
    <cellStyle name="40% - Accent2 68 2 2" xfId="12084" xr:uid="{00000000-0005-0000-0000-00000C2F0000}"/>
    <cellStyle name="40% - Accent2 68 2 2 2" xfId="12085" xr:uid="{00000000-0005-0000-0000-00000D2F0000}"/>
    <cellStyle name="40% - Accent2 68 2 3" xfId="12086" xr:uid="{00000000-0005-0000-0000-00000E2F0000}"/>
    <cellStyle name="40% - Accent2 68 2 3 2" xfId="12087" xr:uid="{00000000-0005-0000-0000-00000F2F0000}"/>
    <cellStyle name="40% - Accent2 68 2 4" xfId="12088" xr:uid="{00000000-0005-0000-0000-0000102F0000}"/>
    <cellStyle name="40% - Accent2 68 2 4 2" xfId="12089" xr:uid="{00000000-0005-0000-0000-0000112F0000}"/>
    <cellStyle name="40% - Accent2 68 2 5" xfId="12090" xr:uid="{00000000-0005-0000-0000-0000122F0000}"/>
    <cellStyle name="40% - Accent2 68 2 5 2" xfId="12091" xr:uid="{00000000-0005-0000-0000-0000132F0000}"/>
    <cellStyle name="40% - Accent2 68 2 6" xfId="12092" xr:uid="{00000000-0005-0000-0000-0000142F0000}"/>
    <cellStyle name="40% - Accent2 68 3" xfId="12093" xr:uid="{00000000-0005-0000-0000-0000152F0000}"/>
    <cellStyle name="40% - Accent2 68 3 2" xfId="12094" xr:uid="{00000000-0005-0000-0000-0000162F0000}"/>
    <cellStyle name="40% - Accent2 68 4" xfId="12095" xr:uid="{00000000-0005-0000-0000-0000172F0000}"/>
    <cellStyle name="40% - Accent2 68 4 2" xfId="12096" xr:uid="{00000000-0005-0000-0000-0000182F0000}"/>
    <cellStyle name="40% - Accent2 68 5" xfId="12097" xr:uid="{00000000-0005-0000-0000-0000192F0000}"/>
    <cellStyle name="40% - Accent2 68 5 2" xfId="12098" xr:uid="{00000000-0005-0000-0000-00001A2F0000}"/>
    <cellStyle name="40% - Accent2 68 6" xfId="12099" xr:uid="{00000000-0005-0000-0000-00001B2F0000}"/>
    <cellStyle name="40% - Accent2 68 6 2" xfId="12100" xr:uid="{00000000-0005-0000-0000-00001C2F0000}"/>
    <cellStyle name="40% - Accent2 68 7" xfId="12101" xr:uid="{00000000-0005-0000-0000-00001D2F0000}"/>
    <cellStyle name="40% - Accent2 68 8" xfId="12102" xr:uid="{00000000-0005-0000-0000-00001E2F0000}"/>
    <cellStyle name="40% - Accent2 69" xfId="12103" xr:uid="{00000000-0005-0000-0000-00001F2F0000}"/>
    <cellStyle name="40% - Accent2 69 2" xfId="12104" xr:uid="{00000000-0005-0000-0000-0000202F0000}"/>
    <cellStyle name="40% - Accent2 69 2 2" xfId="12105" xr:uid="{00000000-0005-0000-0000-0000212F0000}"/>
    <cellStyle name="40% - Accent2 69 2 2 2" xfId="12106" xr:uid="{00000000-0005-0000-0000-0000222F0000}"/>
    <cellStyle name="40% - Accent2 69 2 3" xfId="12107" xr:uid="{00000000-0005-0000-0000-0000232F0000}"/>
    <cellStyle name="40% - Accent2 69 2 3 2" xfId="12108" xr:uid="{00000000-0005-0000-0000-0000242F0000}"/>
    <cellStyle name="40% - Accent2 69 2 4" xfId="12109" xr:uid="{00000000-0005-0000-0000-0000252F0000}"/>
    <cellStyle name="40% - Accent2 69 2 4 2" xfId="12110" xr:uid="{00000000-0005-0000-0000-0000262F0000}"/>
    <cellStyle name="40% - Accent2 69 2 5" xfId="12111" xr:uid="{00000000-0005-0000-0000-0000272F0000}"/>
    <cellStyle name="40% - Accent2 69 2 5 2" xfId="12112" xr:uid="{00000000-0005-0000-0000-0000282F0000}"/>
    <cellStyle name="40% - Accent2 69 2 6" xfId="12113" xr:uid="{00000000-0005-0000-0000-0000292F0000}"/>
    <cellStyle name="40% - Accent2 69 3" xfId="12114" xr:uid="{00000000-0005-0000-0000-00002A2F0000}"/>
    <cellStyle name="40% - Accent2 69 3 2" xfId="12115" xr:uid="{00000000-0005-0000-0000-00002B2F0000}"/>
    <cellStyle name="40% - Accent2 69 4" xfId="12116" xr:uid="{00000000-0005-0000-0000-00002C2F0000}"/>
    <cellStyle name="40% - Accent2 69 4 2" xfId="12117" xr:uid="{00000000-0005-0000-0000-00002D2F0000}"/>
    <cellStyle name="40% - Accent2 69 5" xfId="12118" xr:uid="{00000000-0005-0000-0000-00002E2F0000}"/>
    <cellStyle name="40% - Accent2 69 5 2" xfId="12119" xr:uid="{00000000-0005-0000-0000-00002F2F0000}"/>
    <cellStyle name="40% - Accent2 69 6" xfId="12120" xr:uid="{00000000-0005-0000-0000-0000302F0000}"/>
    <cellStyle name="40% - Accent2 69 6 2" xfId="12121" xr:uid="{00000000-0005-0000-0000-0000312F0000}"/>
    <cellStyle name="40% - Accent2 69 7" xfId="12122" xr:uid="{00000000-0005-0000-0000-0000322F0000}"/>
    <cellStyle name="40% - Accent2 69 8" xfId="12123" xr:uid="{00000000-0005-0000-0000-0000332F0000}"/>
    <cellStyle name="40% - Accent2 7" xfId="12124" xr:uid="{00000000-0005-0000-0000-0000342F0000}"/>
    <cellStyle name="40% - Accent2 7 10" xfId="12125" xr:uid="{00000000-0005-0000-0000-0000352F0000}"/>
    <cellStyle name="40% - Accent2 7 11" xfId="12126" xr:uid="{00000000-0005-0000-0000-0000362F0000}"/>
    <cellStyle name="40% - Accent2 7 2" xfId="12127" xr:uid="{00000000-0005-0000-0000-0000372F0000}"/>
    <cellStyle name="40% - Accent2 7 2 2" xfId="12128" xr:uid="{00000000-0005-0000-0000-0000382F0000}"/>
    <cellStyle name="40% - Accent2 7 2 2 2" xfId="12129" xr:uid="{00000000-0005-0000-0000-0000392F0000}"/>
    <cellStyle name="40% - Accent2 7 2 3" xfId="12130" xr:uid="{00000000-0005-0000-0000-00003A2F0000}"/>
    <cellStyle name="40% - Accent2 7 2 3 2" xfId="12131" xr:uid="{00000000-0005-0000-0000-00003B2F0000}"/>
    <cellStyle name="40% - Accent2 7 2 4" xfId="12132" xr:uid="{00000000-0005-0000-0000-00003C2F0000}"/>
    <cellStyle name="40% - Accent2 7 2 4 2" xfId="12133" xr:uid="{00000000-0005-0000-0000-00003D2F0000}"/>
    <cellStyle name="40% - Accent2 7 2 5" xfId="12134" xr:uid="{00000000-0005-0000-0000-00003E2F0000}"/>
    <cellStyle name="40% - Accent2 7 2 5 2" xfId="12135" xr:uid="{00000000-0005-0000-0000-00003F2F0000}"/>
    <cellStyle name="40% - Accent2 7 2 6" xfId="12136" xr:uid="{00000000-0005-0000-0000-0000402F0000}"/>
    <cellStyle name="40% - Accent2 7 2 7" xfId="12137" xr:uid="{00000000-0005-0000-0000-0000412F0000}"/>
    <cellStyle name="40% - Accent2 7 2 8" xfId="12138" xr:uid="{00000000-0005-0000-0000-0000422F0000}"/>
    <cellStyle name="40% - Accent2 7 2 9" xfId="12139" xr:uid="{00000000-0005-0000-0000-0000432F0000}"/>
    <cellStyle name="40% - Accent2 7 3" xfId="12140" xr:uid="{00000000-0005-0000-0000-0000442F0000}"/>
    <cellStyle name="40% - Accent2 7 3 2" xfId="12141" xr:uid="{00000000-0005-0000-0000-0000452F0000}"/>
    <cellStyle name="40% - Accent2 7 4" xfId="12142" xr:uid="{00000000-0005-0000-0000-0000462F0000}"/>
    <cellStyle name="40% - Accent2 7 4 2" xfId="12143" xr:uid="{00000000-0005-0000-0000-0000472F0000}"/>
    <cellStyle name="40% - Accent2 7 5" xfId="12144" xr:uid="{00000000-0005-0000-0000-0000482F0000}"/>
    <cellStyle name="40% - Accent2 7 5 2" xfId="12145" xr:uid="{00000000-0005-0000-0000-0000492F0000}"/>
    <cellStyle name="40% - Accent2 7 6" xfId="12146" xr:uid="{00000000-0005-0000-0000-00004A2F0000}"/>
    <cellStyle name="40% - Accent2 7 6 2" xfId="12147" xr:uid="{00000000-0005-0000-0000-00004B2F0000}"/>
    <cellStyle name="40% - Accent2 7 7" xfId="12148" xr:uid="{00000000-0005-0000-0000-00004C2F0000}"/>
    <cellStyle name="40% - Accent2 7 8" xfId="12149" xr:uid="{00000000-0005-0000-0000-00004D2F0000}"/>
    <cellStyle name="40% - Accent2 7 9" xfId="12150" xr:uid="{00000000-0005-0000-0000-00004E2F0000}"/>
    <cellStyle name="40% - Accent2 70" xfId="12151" xr:uid="{00000000-0005-0000-0000-00004F2F0000}"/>
    <cellStyle name="40% - Accent2 70 2" xfId="12152" xr:uid="{00000000-0005-0000-0000-0000502F0000}"/>
    <cellStyle name="40% - Accent2 70 2 2" xfId="12153" xr:uid="{00000000-0005-0000-0000-0000512F0000}"/>
    <cellStyle name="40% - Accent2 70 2 2 2" xfId="12154" xr:uid="{00000000-0005-0000-0000-0000522F0000}"/>
    <cellStyle name="40% - Accent2 70 2 3" xfId="12155" xr:uid="{00000000-0005-0000-0000-0000532F0000}"/>
    <cellStyle name="40% - Accent2 70 2 3 2" xfId="12156" xr:uid="{00000000-0005-0000-0000-0000542F0000}"/>
    <cellStyle name="40% - Accent2 70 2 4" xfId="12157" xr:uid="{00000000-0005-0000-0000-0000552F0000}"/>
    <cellStyle name="40% - Accent2 70 2 4 2" xfId="12158" xr:uid="{00000000-0005-0000-0000-0000562F0000}"/>
    <cellStyle name="40% - Accent2 70 2 5" xfId="12159" xr:uid="{00000000-0005-0000-0000-0000572F0000}"/>
    <cellStyle name="40% - Accent2 70 2 5 2" xfId="12160" xr:uid="{00000000-0005-0000-0000-0000582F0000}"/>
    <cellStyle name="40% - Accent2 70 2 6" xfId="12161" xr:uid="{00000000-0005-0000-0000-0000592F0000}"/>
    <cellStyle name="40% - Accent2 70 3" xfId="12162" xr:uid="{00000000-0005-0000-0000-00005A2F0000}"/>
    <cellStyle name="40% - Accent2 70 3 2" xfId="12163" xr:uid="{00000000-0005-0000-0000-00005B2F0000}"/>
    <cellStyle name="40% - Accent2 70 4" xfId="12164" xr:uid="{00000000-0005-0000-0000-00005C2F0000}"/>
    <cellStyle name="40% - Accent2 70 4 2" xfId="12165" xr:uid="{00000000-0005-0000-0000-00005D2F0000}"/>
    <cellStyle name="40% - Accent2 70 5" xfId="12166" xr:uid="{00000000-0005-0000-0000-00005E2F0000}"/>
    <cellStyle name="40% - Accent2 70 5 2" xfId="12167" xr:uid="{00000000-0005-0000-0000-00005F2F0000}"/>
    <cellStyle name="40% - Accent2 70 6" xfId="12168" xr:uid="{00000000-0005-0000-0000-0000602F0000}"/>
    <cellStyle name="40% - Accent2 70 6 2" xfId="12169" xr:uid="{00000000-0005-0000-0000-0000612F0000}"/>
    <cellStyle name="40% - Accent2 70 7" xfId="12170" xr:uid="{00000000-0005-0000-0000-0000622F0000}"/>
    <cellStyle name="40% - Accent2 70 8" xfId="12171" xr:uid="{00000000-0005-0000-0000-0000632F0000}"/>
    <cellStyle name="40% - Accent2 71" xfId="12172" xr:uid="{00000000-0005-0000-0000-0000642F0000}"/>
    <cellStyle name="40% - Accent2 71 2" xfId="12173" xr:uid="{00000000-0005-0000-0000-0000652F0000}"/>
    <cellStyle name="40% - Accent2 71 2 2" xfId="12174" xr:uid="{00000000-0005-0000-0000-0000662F0000}"/>
    <cellStyle name="40% - Accent2 71 2 2 2" xfId="12175" xr:uid="{00000000-0005-0000-0000-0000672F0000}"/>
    <cellStyle name="40% - Accent2 71 2 3" xfId="12176" xr:uid="{00000000-0005-0000-0000-0000682F0000}"/>
    <cellStyle name="40% - Accent2 71 2 3 2" xfId="12177" xr:uid="{00000000-0005-0000-0000-0000692F0000}"/>
    <cellStyle name="40% - Accent2 71 2 4" xfId="12178" xr:uid="{00000000-0005-0000-0000-00006A2F0000}"/>
    <cellStyle name="40% - Accent2 71 2 4 2" xfId="12179" xr:uid="{00000000-0005-0000-0000-00006B2F0000}"/>
    <cellStyle name="40% - Accent2 71 2 5" xfId="12180" xr:uid="{00000000-0005-0000-0000-00006C2F0000}"/>
    <cellStyle name="40% - Accent2 71 2 5 2" xfId="12181" xr:uid="{00000000-0005-0000-0000-00006D2F0000}"/>
    <cellStyle name="40% - Accent2 71 2 6" xfId="12182" xr:uid="{00000000-0005-0000-0000-00006E2F0000}"/>
    <cellStyle name="40% - Accent2 71 3" xfId="12183" xr:uid="{00000000-0005-0000-0000-00006F2F0000}"/>
    <cellStyle name="40% - Accent2 71 3 2" xfId="12184" xr:uid="{00000000-0005-0000-0000-0000702F0000}"/>
    <cellStyle name="40% - Accent2 71 4" xfId="12185" xr:uid="{00000000-0005-0000-0000-0000712F0000}"/>
    <cellStyle name="40% - Accent2 71 4 2" xfId="12186" xr:uid="{00000000-0005-0000-0000-0000722F0000}"/>
    <cellStyle name="40% - Accent2 71 5" xfId="12187" xr:uid="{00000000-0005-0000-0000-0000732F0000}"/>
    <cellStyle name="40% - Accent2 71 5 2" xfId="12188" xr:uid="{00000000-0005-0000-0000-0000742F0000}"/>
    <cellStyle name="40% - Accent2 71 6" xfId="12189" xr:uid="{00000000-0005-0000-0000-0000752F0000}"/>
    <cellStyle name="40% - Accent2 71 6 2" xfId="12190" xr:uid="{00000000-0005-0000-0000-0000762F0000}"/>
    <cellStyle name="40% - Accent2 71 7" xfId="12191" xr:uid="{00000000-0005-0000-0000-0000772F0000}"/>
    <cellStyle name="40% - Accent2 71 8" xfId="12192" xr:uid="{00000000-0005-0000-0000-0000782F0000}"/>
    <cellStyle name="40% - Accent2 72" xfId="12193" xr:uid="{00000000-0005-0000-0000-0000792F0000}"/>
    <cellStyle name="40% - Accent2 72 2" xfId="12194" xr:uid="{00000000-0005-0000-0000-00007A2F0000}"/>
    <cellStyle name="40% - Accent2 72 2 2" xfId="12195" xr:uid="{00000000-0005-0000-0000-00007B2F0000}"/>
    <cellStyle name="40% - Accent2 72 2 2 2" xfId="12196" xr:uid="{00000000-0005-0000-0000-00007C2F0000}"/>
    <cellStyle name="40% - Accent2 72 2 3" xfId="12197" xr:uid="{00000000-0005-0000-0000-00007D2F0000}"/>
    <cellStyle name="40% - Accent2 72 2 3 2" xfId="12198" xr:uid="{00000000-0005-0000-0000-00007E2F0000}"/>
    <cellStyle name="40% - Accent2 72 2 4" xfId="12199" xr:uid="{00000000-0005-0000-0000-00007F2F0000}"/>
    <cellStyle name="40% - Accent2 72 2 4 2" xfId="12200" xr:uid="{00000000-0005-0000-0000-0000802F0000}"/>
    <cellStyle name="40% - Accent2 72 2 5" xfId="12201" xr:uid="{00000000-0005-0000-0000-0000812F0000}"/>
    <cellStyle name="40% - Accent2 72 2 5 2" xfId="12202" xr:uid="{00000000-0005-0000-0000-0000822F0000}"/>
    <cellStyle name="40% - Accent2 72 2 6" xfId="12203" xr:uid="{00000000-0005-0000-0000-0000832F0000}"/>
    <cellStyle name="40% - Accent2 72 3" xfId="12204" xr:uid="{00000000-0005-0000-0000-0000842F0000}"/>
    <cellStyle name="40% - Accent2 72 3 2" xfId="12205" xr:uid="{00000000-0005-0000-0000-0000852F0000}"/>
    <cellStyle name="40% - Accent2 72 4" xfId="12206" xr:uid="{00000000-0005-0000-0000-0000862F0000}"/>
    <cellStyle name="40% - Accent2 72 4 2" xfId="12207" xr:uid="{00000000-0005-0000-0000-0000872F0000}"/>
    <cellStyle name="40% - Accent2 72 5" xfId="12208" xr:uid="{00000000-0005-0000-0000-0000882F0000}"/>
    <cellStyle name="40% - Accent2 72 5 2" xfId="12209" xr:uid="{00000000-0005-0000-0000-0000892F0000}"/>
    <cellStyle name="40% - Accent2 72 6" xfId="12210" xr:uid="{00000000-0005-0000-0000-00008A2F0000}"/>
    <cellStyle name="40% - Accent2 72 6 2" xfId="12211" xr:uid="{00000000-0005-0000-0000-00008B2F0000}"/>
    <cellStyle name="40% - Accent2 72 7" xfId="12212" xr:uid="{00000000-0005-0000-0000-00008C2F0000}"/>
    <cellStyle name="40% - Accent2 72 8" xfId="12213" xr:uid="{00000000-0005-0000-0000-00008D2F0000}"/>
    <cellStyle name="40% - Accent2 8" xfId="12214" xr:uid="{00000000-0005-0000-0000-00008E2F0000}"/>
    <cellStyle name="40% - Accent2 8 2" xfId="12215" xr:uid="{00000000-0005-0000-0000-00008F2F0000}"/>
    <cellStyle name="40% - Accent2 8 2 2" xfId="12216" xr:uid="{00000000-0005-0000-0000-0000902F0000}"/>
    <cellStyle name="40% - Accent2 8 2 2 2" xfId="12217" xr:uid="{00000000-0005-0000-0000-0000912F0000}"/>
    <cellStyle name="40% - Accent2 8 2 3" xfId="12218" xr:uid="{00000000-0005-0000-0000-0000922F0000}"/>
    <cellStyle name="40% - Accent2 8 2 3 2" xfId="12219" xr:uid="{00000000-0005-0000-0000-0000932F0000}"/>
    <cellStyle name="40% - Accent2 8 2 4" xfId="12220" xr:uid="{00000000-0005-0000-0000-0000942F0000}"/>
    <cellStyle name="40% - Accent2 8 2 4 2" xfId="12221" xr:uid="{00000000-0005-0000-0000-0000952F0000}"/>
    <cellStyle name="40% - Accent2 8 2 5" xfId="12222" xr:uid="{00000000-0005-0000-0000-0000962F0000}"/>
    <cellStyle name="40% - Accent2 8 2 5 2" xfId="12223" xr:uid="{00000000-0005-0000-0000-0000972F0000}"/>
    <cellStyle name="40% - Accent2 8 2 6" xfId="12224" xr:uid="{00000000-0005-0000-0000-0000982F0000}"/>
    <cellStyle name="40% - Accent2 8 3" xfId="12225" xr:uid="{00000000-0005-0000-0000-0000992F0000}"/>
    <cellStyle name="40% - Accent2 8 3 2" xfId="12226" xr:uid="{00000000-0005-0000-0000-00009A2F0000}"/>
    <cellStyle name="40% - Accent2 8 4" xfId="12227" xr:uid="{00000000-0005-0000-0000-00009B2F0000}"/>
    <cellStyle name="40% - Accent2 8 4 2" xfId="12228" xr:uid="{00000000-0005-0000-0000-00009C2F0000}"/>
    <cellStyle name="40% - Accent2 8 5" xfId="12229" xr:uid="{00000000-0005-0000-0000-00009D2F0000}"/>
    <cellStyle name="40% - Accent2 8 5 2" xfId="12230" xr:uid="{00000000-0005-0000-0000-00009E2F0000}"/>
    <cellStyle name="40% - Accent2 8 6" xfId="12231" xr:uid="{00000000-0005-0000-0000-00009F2F0000}"/>
    <cellStyle name="40% - Accent2 8 6 2" xfId="12232" xr:uid="{00000000-0005-0000-0000-0000A02F0000}"/>
    <cellStyle name="40% - Accent2 8 7" xfId="12233" xr:uid="{00000000-0005-0000-0000-0000A12F0000}"/>
    <cellStyle name="40% - Accent2 8 8" xfId="12234" xr:uid="{00000000-0005-0000-0000-0000A22F0000}"/>
    <cellStyle name="40% - Accent2 9" xfId="12235" xr:uid="{00000000-0005-0000-0000-0000A32F0000}"/>
    <cellStyle name="40% - Accent2 9 2" xfId="12236" xr:uid="{00000000-0005-0000-0000-0000A42F0000}"/>
    <cellStyle name="40% - Accent2 9 2 2" xfId="12237" xr:uid="{00000000-0005-0000-0000-0000A52F0000}"/>
    <cellStyle name="40% - Accent2 9 2 2 2" xfId="12238" xr:uid="{00000000-0005-0000-0000-0000A62F0000}"/>
    <cellStyle name="40% - Accent2 9 2 3" xfId="12239" xr:uid="{00000000-0005-0000-0000-0000A72F0000}"/>
    <cellStyle name="40% - Accent2 9 2 3 2" xfId="12240" xr:uid="{00000000-0005-0000-0000-0000A82F0000}"/>
    <cellStyle name="40% - Accent2 9 2 4" xfId="12241" xr:uid="{00000000-0005-0000-0000-0000A92F0000}"/>
    <cellStyle name="40% - Accent2 9 2 4 2" xfId="12242" xr:uid="{00000000-0005-0000-0000-0000AA2F0000}"/>
    <cellStyle name="40% - Accent2 9 2 5" xfId="12243" xr:uid="{00000000-0005-0000-0000-0000AB2F0000}"/>
    <cellStyle name="40% - Accent2 9 2 5 2" xfId="12244" xr:uid="{00000000-0005-0000-0000-0000AC2F0000}"/>
    <cellStyle name="40% - Accent2 9 2 6" xfId="12245" xr:uid="{00000000-0005-0000-0000-0000AD2F0000}"/>
    <cellStyle name="40% - Accent2 9 3" xfId="12246" xr:uid="{00000000-0005-0000-0000-0000AE2F0000}"/>
    <cellStyle name="40% - Accent2 9 3 2" xfId="12247" xr:uid="{00000000-0005-0000-0000-0000AF2F0000}"/>
    <cellStyle name="40% - Accent2 9 4" xfId="12248" xr:uid="{00000000-0005-0000-0000-0000B02F0000}"/>
    <cellStyle name="40% - Accent2 9 4 2" xfId="12249" xr:uid="{00000000-0005-0000-0000-0000B12F0000}"/>
    <cellStyle name="40% - Accent2 9 5" xfId="12250" xr:uid="{00000000-0005-0000-0000-0000B22F0000}"/>
    <cellStyle name="40% - Accent2 9 5 2" xfId="12251" xr:uid="{00000000-0005-0000-0000-0000B32F0000}"/>
    <cellStyle name="40% - Accent2 9 6" xfId="12252" xr:uid="{00000000-0005-0000-0000-0000B42F0000}"/>
    <cellStyle name="40% - Accent2 9 6 2" xfId="12253" xr:uid="{00000000-0005-0000-0000-0000B52F0000}"/>
    <cellStyle name="40% - Accent2 9 7" xfId="12254" xr:uid="{00000000-0005-0000-0000-0000B62F0000}"/>
    <cellStyle name="40% - Accent2 9 8" xfId="12255" xr:uid="{00000000-0005-0000-0000-0000B72F0000}"/>
    <cellStyle name="40% - Accent3 10" xfId="12256" xr:uid="{00000000-0005-0000-0000-0000B82F0000}"/>
    <cellStyle name="40% - Accent3 10 2" xfId="12257" xr:uid="{00000000-0005-0000-0000-0000B92F0000}"/>
    <cellStyle name="40% - Accent3 10 2 2" xfId="12258" xr:uid="{00000000-0005-0000-0000-0000BA2F0000}"/>
    <cellStyle name="40% - Accent3 10 2 2 2" xfId="12259" xr:uid="{00000000-0005-0000-0000-0000BB2F0000}"/>
    <cellStyle name="40% - Accent3 10 2 3" xfId="12260" xr:uid="{00000000-0005-0000-0000-0000BC2F0000}"/>
    <cellStyle name="40% - Accent3 10 2 3 2" xfId="12261" xr:uid="{00000000-0005-0000-0000-0000BD2F0000}"/>
    <cellStyle name="40% - Accent3 10 2 4" xfId="12262" xr:uid="{00000000-0005-0000-0000-0000BE2F0000}"/>
    <cellStyle name="40% - Accent3 10 2 4 2" xfId="12263" xr:uid="{00000000-0005-0000-0000-0000BF2F0000}"/>
    <cellStyle name="40% - Accent3 10 2 5" xfId="12264" xr:uid="{00000000-0005-0000-0000-0000C02F0000}"/>
    <cellStyle name="40% - Accent3 10 2 5 2" xfId="12265" xr:uid="{00000000-0005-0000-0000-0000C12F0000}"/>
    <cellStyle name="40% - Accent3 10 2 6" xfId="12266" xr:uid="{00000000-0005-0000-0000-0000C22F0000}"/>
    <cellStyle name="40% - Accent3 10 3" xfId="12267" xr:uid="{00000000-0005-0000-0000-0000C32F0000}"/>
    <cellStyle name="40% - Accent3 10 3 2" xfId="12268" xr:uid="{00000000-0005-0000-0000-0000C42F0000}"/>
    <cellStyle name="40% - Accent3 10 4" xfId="12269" xr:uid="{00000000-0005-0000-0000-0000C52F0000}"/>
    <cellStyle name="40% - Accent3 10 4 2" xfId="12270" xr:uid="{00000000-0005-0000-0000-0000C62F0000}"/>
    <cellStyle name="40% - Accent3 10 5" xfId="12271" xr:uid="{00000000-0005-0000-0000-0000C72F0000}"/>
    <cellStyle name="40% - Accent3 10 5 2" xfId="12272" xr:uid="{00000000-0005-0000-0000-0000C82F0000}"/>
    <cellStyle name="40% - Accent3 10 6" xfId="12273" xr:uid="{00000000-0005-0000-0000-0000C92F0000}"/>
    <cellStyle name="40% - Accent3 10 6 2" xfId="12274" xr:uid="{00000000-0005-0000-0000-0000CA2F0000}"/>
    <cellStyle name="40% - Accent3 10 7" xfId="12275" xr:uid="{00000000-0005-0000-0000-0000CB2F0000}"/>
    <cellStyle name="40% - Accent3 10 8" xfId="12276" xr:uid="{00000000-0005-0000-0000-0000CC2F0000}"/>
    <cellStyle name="40% - Accent3 11" xfId="12277" xr:uid="{00000000-0005-0000-0000-0000CD2F0000}"/>
    <cellStyle name="40% - Accent3 11 2" xfId="12278" xr:uid="{00000000-0005-0000-0000-0000CE2F0000}"/>
    <cellStyle name="40% - Accent3 11 2 2" xfId="12279" xr:uid="{00000000-0005-0000-0000-0000CF2F0000}"/>
    <cellStyle name="40% - Accent3 11 2 2 2" xfId="12280" xr:uid="{00000000-0005-0000-0000-0000D02F0000}"/>
    <cellStyle name="40% - Accent3 11 2 3" xfId="12281" xr:uid="{00000000-0005-0000-0000-0000D12F0000}"/>
    <cellStyle name="40% - Accent3 11 2 3 2" xfId="12282" xr:uid="{00000000-0005-0000-0000-0000D22F0000}"/>
    <cellStyle name="40% - Accent3 11 2 4" xfId="12283" xr:uid="{00000000-0005-0000-0000-0000D32F0000}"/>
    <cellStyle name="40% - Accent3 11 2 4 2" xfId="12284" xr:uid="{00000000-0005-0000-0000-0000D42F0000}"/>
    <cellStyle name="40% - Accent3 11 2 5" xfId="12285" xr:uid="{00000000-0005-0000-0000-0000D52F0000}"/>
    <cellStyle name="40% - Accent3 11 2 5 2" xfId="12286" xr:uid="{00000000-0005-0000-0000-0000D62F0000}"/>
    <cellStyle name="40% - Accent3 11 2 6" xfId="12287" xr:uid="{00000000-0005-0000-0000-0000D72F0000}"/>
    <cellStyle name="40% - Accent3 11 3" xfId="12288" xr:uid="{00000000-0005-0000-0000-0000D82F0000}"/>
    <cellStyle name="40% - Accent3 11 3 2" xfId="12289" xr:uid="{00000000-0005-0000-0000-0000D92F0000}"/>
    <cellStyle name="40% - Accent3 11 4" xfId="12290" xr:uid="{00000000-0005-0000-0000-0000DA2F0000}"/>
    <cellStyle name="40% - Accent3 11 4 2" xfId="12291" xr:uid="{00000000-0005-0000-0000-0000DB2F0000}"/>
    <cellStyle name="40% - Accent3 11 5" xfId="12292" xr:uid="{00000000-0005-0000-0000-0000DC2F0000}"/>
    <cellStyle name="40% - Accent3 11 5 2" xfId="12293" xr:uid="{00000000-0005-0000-0000-0000DD2F0000}"/>
    <cellStyle name="40% - Accent3 11 6" xfId="12294" xr:uid="{00000000-0005-0000-0000-0000DE2F0000}"/>
    <cellStyle name="40% - Accent3 11 6 2" xfId="12295" xr:uid="{00000000-0005-0000-0000-0000DF2F0000}"/>
    <cellStyle name="40% - Accent3 11 7" xfId="12296" xr:uid="{00000000-0005-0000-0000-0000E02F0000}"/>
    <cellStyle name="40% - Accent3 11 8" xfId="12297" xr:uid="{00000000-0005-0000-0000-0000E12F0000}"/>
    <cellStyle name="40% - Accent3 12" xfId="12298" xr:uid="{00000000-0005-0000-0000-0000E22F0000}"/>
    <cellStyle name="40% - Accent3 12 2" xfId="12299" xr:uid="{00000000-0005-0000-0000-0000E32F0000}"/>
    <cellStyle name="40% - Accent3 12 2 2" xfId="12300" xr:uid="{00000000-0005-0000-0000-0000E42F0000}"/>
    <cellStyle name="40% - Accent3 12 2 2 2" xfId="12301" xr:uid="{00000000-0005-0000-0000-0000E52F0000}"/>
    <cellStyle name="40% - Accent3 12 2 3" xfId="12302" xr:uid="{00000000-0005-0000-0000-0000E62F0000}"/>
    <cellStyle name="40% - Accent3 12 2 3 2" xfId="12303" xr:uid="{00000000-0005-0000-0000-0000E72F0000}"/>
    <cellStyle name="40% - Accent3 12 2 4" xfId="12304" xr:uid="{00000000-0005-0000-0000-0000E82F0000}"/>
    <cellStyle name="40% - Accent3 12 2 4 2" xfId="12305" xr:uid="{00000000-0005-0000-0000-0000E92F0000}"/>
    <cellStyle name="40% - Accent3 12 2 5" xfId="12306" xr:uid="{00000000-0005-0000-0000-0000EA2F0000}"/>
    <cellStyle name="40% - Accent3 12 2 5 2" xfId="12307" xr:uid="{00000000-0005-0000-0000-0000EB2F0000}"/>
    <cellStyle name="40% - Accent3 12 2 6" xfId="12308" xr:uid="{00000000-0005-0000-0000-0000EC2F0000}"/>
    <cellStyle name="40% - Accent3 12 3" xfId="12309" xr:uid="{00000000-0005-0000-0000-0000ED2F0000}"/>
    <cellStyle name="40% - Accent3 12 3 2" xfId="12310" xr:uid="{00000000-0005-0000-0000-0000EE2F0000}"/>
    <cellStyle name="40% - Accent3 12 4" xfId="12311" xr:uid="{00000000-0005-0000-0000-0000EF2F0000}"/>
    <cellStyle name="40% - Accent3 12 4 2" xfId="12312" xr:uid="{00000000-0005-0000-0000-0000F02F0000}"/>
    <cellStyle name="40% - Accent3 12 5" xfId="12313" xr:uid="{00000000-0005-0000-0000-0000F12F0000}"/>
    <cellStyle name="40% - Accent3 12 5 2" xfId="12314" xr:uid="{00000000-0005-0000-0000-0000F22F0000}"/>
    <cellStyle name="40% - Accent3 12 6" xfId="12315" xr:uid="{00000000-0005-0000-0000-0000F32F0000}"/>
    <cellStyle name="40% - Accent3 12 6 2" xfId="12316" xr:uid="{00000000-0005-0000-0000-0000F42F0000}"/>
    <cellStyle name="40% - Accent3 12 7" xfId="12317" xr:uid="{00000000-0005-0000-0000-0000F52F0000}"/>
    <cellStyle name="40% - Accent3 12 8" xfId="12318" xr:uid="{00000000-0005-0000-0000-0000F62F0000}"/>
    <cellStyle name="40% - Accent3 13" xfId="12319" xr:uid="{00000000-0005-0000-0000-0000F72F0000}"/>
    <cellStyle name="40% - Accent3 13 2" xfId="12320" xr:uid="{00000000-0005-0000-0000-0000F82F0000}"/>
    <cellStyle name="40% - Accent3 13 2 2" xfId="12321" xr:uid="{00000000-0005-0000-0000-0000F92F0000}"/>
    <cellStyle name="40% - Accent3 13 2 2 2" xfId="12322" xr:uid="{00000000-0005-0000-0000-0000FA2F0000}"/>
    <cellStyle name="40% - Accent3 13 2 3" xfId="12323" xr:uid="{00000000-0005-0000-0000-0000FB2F0000}"/>
    <cellStyle name="40% - Accent3 13 2 3 2" xfId="12324" xr:uid="{00000000-0005-0000-0000-0000FC2F0000}"/>
    <cellStyle name="40% - Accent3 13 2 4" xfId="12325" xr:uid="{00000000-0005-0000-0000-0000FD2F0000}"/>
    <cellStyle name="40% - Accent3 13 2 4 2" xfId="12326" xr:uid="{00000000-0005-0000-0000-0000FE2F0000}"/>
    <cellStyle name="40% - Accent3 13 2 5" xfId="12327" xr:uid="{00000000-0005-0000-0000-0000FF2F0000}"/>
    <cellStyle name="40% - Accent3 13 2 5 2" xfId="12328" xr:uid="{00000000-0005-0000-0000-000000300000}"/>
    <cellStyle name="40% - Accent3 13 2 6" xfId="12329" xr:uid="{00000000-0005-0000-0000-000001300000}"/>
    <cellStyle name="40% - Accent3 13 3" xfId="12330" xr:uid="{00000000-0005-0000-0000-000002300000}"/>
    <cellStyle name="40% - Accent3 13 3 2" xfId="12331" xr:uid="{00000000-0005-0000-0000-000003300000}"/>
    <cellStyle name="40% - Accent3 13 4" xfId="12332" xr:uid="{00000000-0005-0000-0000-000004300000}"/>
    <cellStyle name="40% - Accent3 13 4 2" xfId="12333" xr:uid="{00000000-0005-0000-0000-000005300000}"/>
    <cellStyle name="40% - Accent3 13 5" xfId="12334" xr:uid="{00000000-0005-0000-0000-000006300000}"/>
    <cellStyle name="40% - Accent3 13 5 2" xfId="12335" xr:uid="{00000000-0005-0000-0000-000007300000}"/>
    <cellStyle name="40% - Accent3 13 6" xfId="12336" xr:uid="{00000000-0005-0000-0000-000008300000}"/>
    <cellStyle name="40% - Accent3 13 6 2" xfId="12337" xr:uid="{00000000-0005-0000-0000-000009300000}"/>
    <cellStyle name="40% - Accent3 13 7" xfId="12338" xr:uid="{00000000-0005-0000-0000-00000A300000}"/>
    <cellStyle name="40% - Accent3 13 8" xfId="12339" xr:uid="{00000000-0005-0000-0000-00000B300000}"/>
    <cellStyle name="40% - Accent3 14" xfId="12340" xr:uid="{00000000-0005-0000-0000-00000C300000}"/>
    <cellStyle name="40% - Accent3 14 2" xfId="12341" xr:uid="{00000000-0005-0000-0000-00000D300000}"/>
    <cellStyle name="40% - Accent3 14 2 2" xfId="12342" xr:uid="{00000000-0005-0000-0000-00000E300000}"/>
    <cellStyle name="40% - Accent3 14 2 2 2" xfId="12343" xr:uid="{00000000-0005-0000-0000-00000F300000}"/>
    <cellStyle name="40% - Accent3 14 2 3" xfId="12344" xr:uid="{00000000-0005-0000-0000-000010300000}"/>
    <cellStyle name="40% - Accent3 14 2 3 2" xfId="12345" xr:uid="{00000000-0005-0000-0000-000011300000}"/>
    <cellStyle name="40% - Accent3 14 2 4" xfId="12346" xr:uid="{00000000-0005-0000-0000-000012300000}"/>
    <cellStyle name="40% - Accent3 14 2 4 2" xfId="12347" xr:uid="{00000000-0005-0000-0000-000013300000}"/>
    <cellStyle name="40% - Accent3 14 2 5" xfId="12348" xr:uid="{00000000-0005-0000-0000-000014300000}"/>
    <cellStyle name="40% - Accent3 14 2 5 2" xfId="12349" xr:uid="{00000000-0005-0000-0000-000015300000}"/>
    <cellStyle name="40% - Accent3 14 2 6" xfId="12350" xr:uid="{00000000-0005-0000-0000-000016300000}"/>
    <cellStyle name="40% - Accent3 14 3" xfId="12351" xr:uid="{00000000-0005-0000-0000-000017300000}"/>
    <cellStyle name="40% - Accent3 14 3 2" xfId="12352" xr:uid="{00000000-0005-0000-0000-000018300000}"/>
    <cellStyle name="40% - Accent3 14 4" xfId="12353" xr:uid="{00000000-0005-0000-0000-000019300000}"/>
    <cellStyle name="40% - Accent3 14 4 2" xfId="12354" xr:uid="{00000000-0005-0000-0000-00001A300000}"/>
    <cellStyle name="40% - Accent3 14 5" xfId="12355" xr:uid="{00000000-0005-0000-0000-00001B300000}"/>
    <cellStyle name="40% - Accent3 14 5 2" xfId="12356" xr:uid="{00000000-0005-0000-0000-00001C300000}"/>
    <cellStyle name="40% - Accent3 14 6" xfId="12357" xr:uid="{00000000-0005-0000-0000-00001D300000}"/>
    <cellStyle name="40% - Accent3 14 6 2" xfId="12358" xr:uid="{00000000-0005-0000-0000-00001E300000}"/>
    <cellStyle name="40% - Accent3 14 7" xfId="12359" xr:uid="{00000000-0005-0000-0000-00001F300000}"/>
    <cellStyle name="40% - Accent3 14 8" xfId="12360" xr:uid="{00000000-0005-0000-0000-000020300000}"/>
    <cellStyle name="40% - Accent3 15" xfId="12361" xr:uid="{00000000-0005-0000-0000-000021300000}"/>
    <cellStyle name="40% - Accent3 15 2" xfId="12362" xr:uid="{00000000-0005-0000-0000-000022300000}"/>
    <cellStyle name="40% - Accent3 15 2 2" xfId="12363" xr:uid="{00000000-0005-0000-0000-000023300000}"/>
    <cellStyle name="40% - Accent3 15 2 2 2" xfId="12364" xr:uid="{00000000-0005-0000-0000-000024300000}"/>
    <cellStyle name="40% - Accent3 15 2 3" xfId="12365" xr:uid="{00000000-0005-0000-0000-000025300000}"/>
    <cellStyle name="40% - Accent3 15 2 3 2" xfId="12366" xr:uid="{00000000-0005-0000-0000-000026300000}"/>
    <cellStyle name="40% - Accent3 15 2 4" xfId="12367" xr:uid="{00000000-0005-0000-0000-000027300000}"/>
    <cellStyle name="40% - Accent3 15 2 4 2" xfId="12368" xr:uid="{00000000-0005-0000-0000-000028300000}"/>
    <cellStyle name="40% - Accent3 15 2 5" xfId="12369" xr:uid="{00000000-0005-0000-0000-000029300000}"/>
    <cellStyle name="40% - Accent3 15 2 5 2" xfId="12370" xr:uid="{00000000-0005-0000-0000-00002A300000}"/>
    <cellStyle name="40% - Accent3 15 2 6" xfId="12371" xr:uid="{00000000-0005-0000-0000-00002B300000}"/>
    <cellStyle name="40% - Accent3 15 3" xfId="12372" xr:uid="{00000000-0005-0000-0000-00002C300000}"/>
    <cellStyle name="40% - Accent3 15 3 2" xfId="12373" xr:uid="{00000000-0005-0000-0000-00002D300000}"/>
    <cellStyle name="40% - Accent3 15 4" xfId="12374" xr:uid="{00000000-0005-0000-0000-00002E300000}"/>
    <cellStyle name="40% - Accent3 15 4 2" xfId="12375" xr:uid="{00000000-0005-0000-0000-00002F300000}"/>
    <cellStyle name="40% - Accent3 15 5" xfId="12376" xr:uid="{00000000-0005-0000-0000-000030300000}"/>
    <cellStyle name="40% - Accent3 15 5 2" xfId="12377" xr:uid="{00000000-0005-0000-0000-000031300000}"/>
    <cellStyle name="40% - Accent3 15 6" xfId="12378" xr:uid="{00000000-0005-0000-0000-000032300000}"/>
    <cellStyle name="40% - Accent3 15 6 2" xfId="12379" xr:uid="{00000000-0005-0000-0000-000033300000}"/>
    <cellStyle name="40% - Accent3 15 7" xfId="12380" xr:uid="{00000000-0005-0000-0000-000034300000}"/>
    <cellStyle name="40% - Accent3 15 8" xfId="12381" xr:uid="{00000000-0005-0000-0000-000035300000}"/>
    <cellStyle name="40% - Accent3 16" xfId="12382" xr:uid="{00000000-0005-0000-0000-000036300000}"/>
    <cellStyle name="40% - Accent3 16 2" xfId="12383" xr:uid="{00000000-0005-0000-0000-000037300000}"/>
    <cellStyle name="40% - Accent3 16 2 2" xfId="12384" xr:uid="{00000000-0005-0000-0000-000038300000}"/>
    <cellStyle name="40% - Accent3 16 2 2 2" xfId="12385" xr:uid="{00000000-0005-0000-0000-000039300000}"/>
    <cellStyle name="40% - Accent3 16 2 3" xfId="12386" xr:uid="{00000000-0005-0000-0000-00003A300000}"/>
    <cellStyle name="40% - Accent3 16 2 3 2" xfId="12387" xr:uid="{00000000-0005-0000-0000-00003B300000}"/>
    <cellStyle name="40% - Accent3 16 2 4" xfId="12388" xr:uid="{00000000-0005-0000-0000-00003C300000}"/>
    <cellStyle name="40% - Accent3 16 2 4 2" xfId="12389" xr:uid="{00000000-0005-0000-0000-00003D300000}"/>
    <cellStyle name="40% - Accent3 16 2 5" xfId="12390" xr:uid="{00000000-0005-0000-0000-00003E300000}"/>
    <cellStyle name="40% - Accent3 16 2 5 2" xfId="12391" xr:uid="{00000000-0005-0000-0000-00003F300000}"/>
    <cellStyle name="40% - Accent3 16 2 6" xfId="12392" xr:uid="{00000000-0005-0000-0000-000040300000}"/>
    <cellStyle name="40% - Accent3 16 3" xfId="12393" xr:uid="{00000000-0005-0000-0000-000041300000}"/>
    <cellStyle name="40% - Accent3 16 3 2" xfId="12394" xr:uid="{00000000-0005-0000-0000-000042300000}"/>
    <cellStyle name="40% - Accent3 16 4" xfId="12395" xr:uid="{00000000-0005-0000-0000-000043300000}"/>
    <cellStyle name="40% - Accent3 16 4 2" xfId="12396" xr:uid="{00000000-0005-0000-0000-000044300000}"/>
    <cellStyle name="40% - Accent3 16 5" xfId="12397" xr:uid="{00000000-0005-0000-0000-000045300000}"/>
    <cellStyle name="40% - Accent3 16 5 2" xfId="12398" xr:uid="{00000000-0005-0000-0000-000046300000}"/>
    <cellStyle name="40% - Accent3 16 6" xfId="12399" xr:uid="{00000000-0005-0000-0000-000047300000}"/>
    <cellStyle name="40% - Accent3 16 6 2" xfId="12400" xr:uid="{00000000-0005-0000-0000-000048300000}"/>
    <cellStyle name="40% - Accent3 16 7" xfId="12401" xr:uid="{00000000-0005-0000-0000-000049300000}"/>
    <cellStyle name="40% - Accent3 16 8" xfId="12402" xr:uid="{00000000-0005-0000-0000-00004A300000}"/>
    <cellStyle name="40% - Accent3 17" xfId="12403" xr:uid="{00000000-0005-0000-0000-00004B300000}"/>
    <cellStyle name="40% - Accent3 17 2" xfId="12404" xr:uid="{00000000-0005-0000-0000-00004C300000}"/>
    <cellStyle name="40% - Accent3 17 2 2" xfId="12405" xr:uid="{00000000-0005-0000-0000-00004D300000}"/>
    <cellStyle name="40% - Accent3 17 2 2 2" xfId="12406" xr:uid="{00000000-0005-0000-0000-00004E300000}"/>
    <cellStyle name="40% - Accent3 17 2 3" xfId="12407" xr:uid="{00000000-0005-0000-0000-00004F300000}"/>
    <cellStyle name="40% - Accent3 17 2 3 2" xfId="12408" xr:uid="{00000000-0005-0000-0000-000050300000}"/>
    <cellStyle name="40% - Accent3 17 2 4" xfId="12409" xr:uid="{00000000-0005-0000-0000-000051300000}"/>
    <cellStyle name="40% - Accent3 17 2 4 2" xfId="12410" xr:uid="{00000000-0005-0000-0000-000052300000}"/>
    <cellStyle name="40% - Accent3 17 2 5" xfId="12411" xr:uid="{00000000-0005-0000-0000-000053300000}"/>
    <cellStyle name="40% - Accent3 17 2 5 2" xfId="12412" xr:uid="{00000000-0005-0000-0000-000054300000}"/>
    <cellStyle name="40% - Accent3 17 2 6" xfId="12413" xr:uid="{00000000-0005-0000-0000-000055300000}"/>
    <cellStyle name="40% - Accent3 17 3" xfId="12414" xr:uid="{00000000-0005-0000-0000-000056300000}"/>
    <cellStyle name="40% - Accent3 17 3 2" xfId="12415" xr:uid="{00000000-0005-0000-0000-000057300000}"/>
    <cellStyle name="40% - Accent3 17 4" xfId="12416" xr:uid="{00000000-0005-0000-0000-000058300000}"/>
    <cellStyle name="40% - Accent3 17 4 2" xfId="12417" xr:uid="{00000000-0005-0000-0000-000059300000}"/>
    <cellStyle name="40% - Accent3 17 5" xfId="12418" xr:uid="{00000000-0005-0000-0000-00005A300000}"/>
    <cellStyle name="40% - Accent3 17 5 2" xfId="12419" xr:uid="{00000000-0005-0000-0000-00005B300000}"/>
    <cellStyle name="40% - Accent3 17 6" xfId="12420" xr:uid="{00000000-0005-0000-0000-00005C300000}"/>
    <cellStyle name="40% - Accent3 17 6 2" xfId="12421" xr:uid="{00000000-0005-0000-0000-00005D300000}"/>
    <cellStyle name="40% - Accent3 17 7" xfId="12422" xr:uid="{00000000-0005-0000-0000-00005E300000}"/>
    <cellStyle name="40% - Accent3 17 8" xfId="12423" xr:uid="{00000000-0005-0000-0000-00005F300000}"/>
    <cellStyle name="40% - Accent3 18" xfId="12424" xr:uid="{00000000-0005-0000-0000-000060300000}"/>
    <cellStyle name="40% - Accent3 18 2" xfId="12425" xr:uid="{00000000-0005-0000-0000-000061300000}"/>
    <cellStyle name="40% - Accent3 18 2 2" xfId="12426" xr:uid="{00000000-0005-0000-0000-000062300000}"/>
    <cellStyle name="40% - Accent3 18 2 2 2" xfId="12427" xr:uid="{00000000-0005-0000-0000-000063300000}"/>
    <cellStyle name="40% - Accent3 18 2 3" xfId="12428" xr:uid="{00000000-0005-0000-0000-000064300000}"/>
    <cellStyle name="40% - Accent3 18 2 3 2" xfId="12429" xr:uid="{00000000-0005-0000-0000-000065300000}"/>
    <cellStyle name="40% - Accent3 18 2 4" xfId="12430" xr:uid="{00000000-0005-0000-0000-000066300000}"/>
    <cellStyle name="40% - Accent3 18 2 4 2" xfId="12431" xr:uid="{00000000-0005-0000-0000-000067300000}"/>
    <cellStyle name="40% - Accent3 18 2 5" xfId="12432" xr:uid="{00000000-0005-0000-0000-000068300000}"/>
    <cellStyle name="40% - Accent3 18 2 5 2" xfId="12433" xr:uid="{00000000-0005-0000-0000-000069300000}"/>
    <cellStyle name="40% - Accent3 18 2 6" xfId="12434" xr:uid="{00000000-0005-0000-0000-00006A300000}"/>
    <cellStyle name="40% - Accent3 18 3" xfId="12435" xr:uid="{00000000-0005-0000-0000-00006B300000}"/>
    <cellStyle name="40% - Accent3 18 3 2" xfId="12436" xr:uid="{00000000-0005-0000-0000-00006C300000}"/>
    <cellStyle name="40% - Accent3 18 4" xfId="12437" xr:uid="{00000000-0005-0000-0000-00006D300000}"/>
    <cellStyle name="40% - Accent3 18 4 2" xfId="12438" xr:uid="{00000000-0005-0000-0000-00006E300000}"/>
    <cellStyle name="40% - Accent3 18 5" xfId="12439" xr:uid="{00000000-0005-0000-0000-00006F300000}"/>
    <cellStyle name="40% - Accent3 18 5 2" xfId="12440" xr:uid="{00000000-0005-0000-0000-000070300000}"/>
    <cellStyle name="40% - Accent3 18 6" xfId="12441" xr:uid="{00000000-0005-0000-0000-000071300000}"/>
    <cellStyle name="40% - Accent3 18 6 2" xfId="12442" xr:uid="{00000000-0005-0000-0000-000072300000}"/>
    <cellStyle name="40% - Accent3 18 7" xfId="12443" xr:uid="{00000000-0005-0000-0000-000073300000}"/>
    <cellStyle name="40% - Accent3 18 8" xfId="12444" xr:uid="{00000000-0005-0000-0000-000074300000}"/>
    <cellStyle name="40% - Accent3 19" xfId="12445" xr:uid="{00000000-0005-0000-0000-000075300000}"/>
    <cellStyle name="40% - Accent3 19 2" xfId="12446" xr:uid="{00000000-0005-0000-0000-000076300000}"/>
    <cellStyle name="40% - Accent3 19 2 2" xfId="12447" xr:uid="{00000000-0005-0000-0000-000077300000}"/>
    <cellStyle name="40% - Accent3 19 2 2 2" xfId="12448" xr:uid="{00000000-0005-0000-0000-000078300000}"/>
    <cellStyle name="40% - Accent3 19 2 3" xfId="12449" xr:uid="{00000000-0005-0000-0000-000079300000}"/>
    <cellStyle name="40% - Accent3 19 2 3 2" xfId="12450" xr:uid="{00000000-0005-0000-0000-00007A300000}"/>
    <cellStyle name="40% - Accent3 19 2 4" xfId="12451" xr:uid="{00000000-0005-0000-0000-00007B300000}"/>
    <cellStyle name="40% - Accent3 19 2 4 2" xfId="12452" xr:uid="{00000000-0005-0000-0000-00007C300000}"/>
    <cellStyle name="40% - Accent3 19 2 5" xfId="12453" xr:uid="{00000000-0005-0000-0000-00007D300000}"/>
    <cellStyle name="40% - Accent3 19 2 5 2" xfId="12454" xr:uid="{00000000-0005-0000-0000-00007E300000}"/>
    <cellStyle name="40% - Accent3 19 2 6" xfId="12455" xr:uid="{00000000-0005-0000-0000-00007F300000}"/>
    <cellStyle name="40% - Accent3 19 3" xfId="12456" xr:uid="{00000000-0005-0000-0000-000080300000}"/>
    <cellStyle name="40% - Accent3 19 3 2" xfId="12457" xr:uid="{00000000-0005-0000-0000-000081300000}"/>
    <cellStyle name="40% - Accent3 19 4" xfId="12458" xr:uid="{00000000-0005-0000-0000-000082300000}"/>
    <cellStyle name="40% - Accent3 19 4 2" xfId="12459" xr:uid="{00000000-0005-0000-0000-000083300000}"/>
    <cellStyle name="40% - Accent3 19 5" xfId="12460" xr:uid="{00000000-0005-0000-0000-000084300000}"/>
    <cellStyle name="40% - Accent3 19 5 2" xfId="12461" xr:uid="{00000000-0005-0000-0000-000085300000}"/>
    <cellStyle name="40% - Accent3 19 6" xfId="12462" xr:uid="{00000000-0005-0000-0000-000086300000}"/>
    <cellStyle name="40% - Accent3 19 6 2" xfId="12463" xr:uid="{00000000-0005-0000-0000-000087300000}"/>
    <cellStyle name="40% - Accent3 19 7" xfId="12464" xr:uid="{00000000-0005-0000-0000-000088300000}"/>
    <cellStyle name="40% - Accent3 19 8" xfId="12465" xr:uid="{00000000-0005-0000-0000-000089300000}"/>
    <cellStyle name="40% - Accent3 2" xfId="12466" xr:uid="{00000000-0005-0000-0000-00008A300000}"/>
    <cellStyle name="40% - Accent3 2 10" xfId="12467" xr:uid="{00000000-0005-0000-0000-00008B300000}"/>
    <cellStyle name="40% - Accent3 2 11" xfId="12468" xr:uid="{00000000-0005-0000-0000-00008C300000}"/>
    <cellStyle name="40% - Accent3 2 2" xfId="12469" xr:uid="{00000000-0005-0000-0000-00008D300000}"/>
    <cellStyle name="40% - Accent3 2 2 2" xfId="12470" xr:uid="{00000000-0005-0000-0000-00008E300000}"/>
    <cellStyle name="40% - Accent3 2 2 2 2" xfId="12471" xr:uid="{00000000-0005-0000-0000-00008F300000}"/>
    <cellStyle name="40% - Accent3 2 2 3" xfId="12472" xr:uid="{00000000-0005-0000-0000-000090300000}"/>
    <cellStyle name="40% - Accent3 2 2 3 2" xfId="12473" xr:uid="{00000000-0005-0000-0000-000091300000}"/>
    <cellStyle name="40% - Accent3 2 2 4" xfId="12474" xr:uid="{00000000-0005-0000-0000-000092300000}"/>
    <cellStyle name="40% - Accent3 2 2 4 2" xfId="12475" xr:uid="{00000000-0005-0000-0000-000093300000}"/>
    <cellStyle name="40% - Accent3 2 2 5" xfId="12476" xr:uid="{00000000-0005-0000-0000-000094300000}"/>
    <cellStyle name="40% - Accent3 2 2 5 2" xfId="12477" xr:uid="{00000000-0005-0000-0000-000095300000}"/>
    <cellStyle name="40% - Accent3 2 2 6" xfId="12478" xr:uid="{00000000-0005-0000-0000-000096300000}"/>
    <cellStyle name="40% - Accent3 2 2 7" xfId="12479" xr:uid="{00000000-0005-0000-0000-000097300000}"/>
    <cellStyle name="40% - Accent3 2 2 8" xfId="12480" xr:uid="{00000000-0005-0000-0000-000098300000}"/>
    <cellStyle name="40% - Accent3 2 2 9" xfId="12481" xr:uid="{00000000-0005-0000-0000-000099300000}"/>
    <cellStyle name="40% - Accent3 2 3" xfId="12482" xr:uid="{00000000-0005-0000-0000-00009A300000}"/>
    <cellStyle name="40% - Accent3 2 3 2" xfId="12483" xr:uid="{00000000-0005-0000-0000-00009B300000}"/>
    <cellStyle name="40% - Accent3 2 4" xfId="12484" xr:uid="{00000000-0005-0000-0000-00009C300000}"/>
    <cellStyle name="40% - Accent3 2 4 2" xfId="12485" xr:uid="{00000000-0005-0000-0000-00009D300000}"/>
    <cellStyle name="40% - Accent3 2 5" xfId="12486" xr:uid="{00000000-0005-0000-0000-00009E300000}"/>
    <cellStyle name="40% - Accent3 2 5 2" xfId="12487" xr:uid="{00000000-0005-0000-0000-00009F300000}"/>
    <cellStyle name="40% - Accent3 2 6" xfId="12488" xr:uid="{00000000-0005-0000-0000-0000A0300000}"/>
    <cellStyle name="40% - Accent3 2 6 2" xfId="12489" xr:uid="{00000000-0005-0000-0000-0000A1300000}"/>
    <cellStyle name="40% - Accent3 2 7" xfId="12490" xr:uid="{00000000-0005-0000-0000-0000A2300000}"/>
    <cellStyle name="40% - Accent3 2 8" xfId="12491" xr:uid="{00000000-0005-0000-0000-0000A3300000}"/>
    <cellStyle name="40% - Accent3 2 9" xfId="12492" xr:uid="{00000000-0005-0000-0000-0000A4300000}"/>
    <cellStyle name="40% - Accent3 20" xfId="12493" xr:uid="{00000000-0005-0000-0000-0000A5300000}"/>
    <cellStyle name="40% - Accent3 20 2" xfId="12494" xr:uid="{00000000-0005-0000-0000-0000A6300000}"/>
    <cellStyle name="40% - Accent3 20 2 2" xfId="12495" xr:uid="{00000000-0005-0000-0000-0000A7300000}"/>
    <cellStyle name="40% - Accent3 20 2 2 2" xfId="12496" xr:uid="{00000000-0005-0000-0000-0000A8300000}"/>
    <cellStyle name="40% - Accent3 20 2 3" xfId="12497" xr:uid="{00000000-0005-0000-0000-0000A9300000}"/>
    <cellStyle name="40% - Accent3 20 2 3 2" xfId="12498" xr:uid="{00000000-0005-0000-0000-0000AA300000}"/>
    <cellStyle name="40% - Accent3 20 2 4" xfId="12499" xr:uid="{00000000-0005-0000-0000-0000AB300000}"/>
    <cellStyle name="40% - Accent3 20 2 4 2" xfId="12500" xr:uid="{00000000-0005-0000-0000-0000AC300000}"/>
    <cellStyle name="40% - Accent3 20 2 5" xfId="12501" xr:uid="{00000000-0005-0000-0000-0000AD300000}"/>
    <cellStyle name="40% - Accent3 20 2 5 2" xfId="12502" xr:uid="{00000000-0005-0000-0000-0000AE300000}"/>
    <cellStyle name="40% - Accent3 20 2 6" xfId="12503" xr:uid="{00000000-0005-0000-0000-0000AF300000}"/>
    <cellStyle name="40% - Accent3 20 3" xfId="12504" xr:uid="{00000000-0005-0000-0000-0000B0300000}"/>
    <cellStyle name="40% - Accent3 20 3 2" xfId="12505" xr:uid="{00000000-0005-0000-0000-0000B1300000}"/>
    <cellStyle name="40% - Accent3 20 4" xfId="12506" xr:uid="{00000000-0005-0000-0000-0000B2300000}"/>
    <cellStyle name="40% - Accent3 20 4 2" xfId="12507" xr:uid="{00000000-0005-0000-0000-0000B3300000}"/>
    <cellStyle name="40% - Accent3 20 5" xfId="12508" xr:uid="{00000000-0005-0000-0000-0000B4300000}"/>
    <cellStyle name="40% - Accent3 20 5 2" xfId="12509" xr:uid="{00000000-0005-0000-0000-0000B5300000}"/>
    <cellStyle name="40% - Accent3 20 6" xfId="12510" xr:uid="{00000000-0005-0000-0000-0000B6300000}"/>
    <cellStyle name="40% - Accent3 20 6 2" xfId="12511" xr:uid="{00000000-0005-0000-0000-0000B7300000}"/>
    <cellStyle name="40% - Accent3 20 7" xfId="12512" xr:uid="{00000000-0005-0000-0000-0000B8300000}"/>
    <cellStyle name="40% - Accent3 20 8" xfId="12513" xr:uid="{00000000-0005-0000-0000-0000B9300000}"/>
    <cellStyle name="40% - Accent3 21" xfId="12514" xr:uid="{00000000-0005-0000-0000-0000BA300000}"/>
    <cellStyle name="40% - Accent3 21 2" xfId="12515" xr:uid="{00000000-0005-0000-0000-0000BB300000}"/>
    <cellStyle name="40% - Accent3 21 2 2" xfId="12516" xr:uid="{00000000-0005-0000-0000-0000BC300000}"/>
    <cellStyle name="40% - Accent3 21 2 2 2" xfId="12517" xr:uid="{00000000-0005-0000-0000-0000BD300000}"/>
    <cellStyle name="40% - Accent3 21 2 3" xfId="12518" xr:uid="{00000000-0005-0000-0000-0000BE300000}"/>
    <cellStyle name="40% - Accent3 21 2 3 2" xfId="12519" xr:uid="{00000000-0005-0000-0000-0000BF300000}"/>
    <cellStyle name="40% - Accent3 21 2 4" xfId="12520" xr:uid="{00000000-0005-0000-0000-0000C0300000}"/>
    <cellStyle name="40% - Accent3 21 2 4 2" xfId="12521" xr:uid="{00000000-0005-0000-0000-0000C1300000}"/>
    <cellStyle name="40% - Accent3 21 2 5" xfId="12522" xr:uid="{00000000-0005-0000-0000-0000C2300000}"/>
    <cellStyle name="40% - Accent3 21 2 5 2" xfId="12523" xr:uid="{00000000-0005-0000-0000-0000C3300000}"/>
    <cellStyle name="40% - Accent3 21 2 6" xfId="12524" xr:uid="{00000000-0005-0000-0000-0000C4300000}"/>
    <cellStyle name="40% - Accent3 21 3" xfId="12525" xr:uid="{00000000-0005-0000-0000-0000C5300000}"/>
    <cellStyle name="40% - Accent3 21 3 2" xfId="12526" xr:uid="{00000000-0005-0000-0000-0000C6300000}"/>
    <cellStyle name="40% - Accent3 21 4" xfId="12527" xr:uid="{00000000-0005-0000-0000-0000C7300000}"/>
    <cellStyle name="40% - Accent3 21 4 2" xfId="12528" xr:uid="{00000000-0005-0000-0000-0000C8300000}"/>
    <cellStyle name="40% - Accent3 21 5" xfId="12529" xr:uid="{00000000-0005-0000-0000-0000C9300000}"/>
    <cellStyle name="40% - Accent3 21 5 2" xfId="12530" xr:uid="{00000000-0005-0000-0000-0000CA300000}"/>
    <cellStyle name="40% - Accent3 21 6" xfId="12531" xr:uid="{00000000-0005-0000-0000-0000CB300000}"/>
    <cellStyle name="40% - Accent3 21 6 2" xfId="12532" xr:uid="{00000000-0005-0000-0000-0000CC300000}"/>
    <cellStyle name="40% - Accent3 21 7" xfId="12533" xr:uid="{00000000-0005-0000-0000-0000CD300000}"/>
    <cellStyle name="40% - Accent3 21 8" xfId="12534" xr:uid="{00000000-0005-0000-0000-0000CE300000}"/>
    <cellStyle name="40% - Accent3 22" xfId="12535" xr:uid="{00000000-0005-0000-0000-0000CF300000}"/>
    <cellStyle name="40% - Accent3 22 2" xfId="12536" xr:uid="{00000000-0005-0000-0000-0000D0300000}"/>
    <cellStyle name="40% - Accent3 22 2 2" xfId="12537" xr:uid="{00000000-0005-0000-0000-0000D1300000}"/>
    <cellStyle name="40% - Accent3 22 2 2 2" xfId="12538" xr:uid="{00000000-0005-0000-0000-0000D2300000}"/>
    <cellStyle name="40% - Accent3 22 2 3" xfId="12539" xr:uid="{00000000-0005-0000-0000-0000D3300000}"/>
    <cellStyle name="40% - Accent3 22 2 3 2" xfId="12540" xr:uid="{00000000-0005-0000-0000-0000D4300000}"/>
    <cellStyle name="40% - Accent3 22 2 4" xfId="12541" xr:uid="{00000000-0005-0000-0000-0000D5300000}"/>
    <cellStyle name="40% - Accent3 22 2 4 2" xfId="12542" xr:uid="{00000000-0005-0000-0000-0000D6300000}"/>
    <cellStyle name="40% - Accent3 22 2 5" xfId="12543" xr:uid="{00000000-0005-0000-0000-0000D7300000}"/>
    <cellStyle name="40% - Accent3 22 2 5 2" xfId="12544" xr:uid="{00000000-0005-0000-0000-0000D8300000}"/>
    <cellStyle name="40% - Accent3 22 2 6" xfId="12545" xr:uid="{00000000-0005-0000-0000-0000D9300000}"/>
    <cellStyle name="40% - Accent3 22 3" xfId="12546" xr:uid="{00000000-0005-0000-0000-0000DA300000}"/>
    <cellStyle name="40% - Accent3 22 3 2" xfId="12547" xr:uid="{00000000-0005-0000-0000-0000DB300000}"/>
    <cellStyle name="40% - Accent3 22 4" xfId="12548" xr:uid="{00000000-0005-0000-0000-0000DC300000}"/>
    <cellStyle name="40% - Accent3 22 4 2" xfId="12549" xr:uid="{00000000-0005-0000-0000-0000DD300000}"/>
    <cellStyle name="40% - Accent3 22 5" xfId="12550" xr:uid="{00000000-0005-0000-0000-0000DE300000}"/>
    <cellStyle name="40% - Accent3 22 5 2" xfId="12551" xr:uid="{00000000-0005-0000-0000-0000DF300000}"/>
    <cellStyle name="40% - Accent3 22 6" xfId="12552" xr:uid="{00000000-0005-0000-0000-0000E0300000}"/>
    <cellStyle name="40% - Accent3 22 6 2" xfId="12553" xr:uid="{00000000-0005-0000-0000-0000E1300000}"/>
    <cellStyle name="40% - Accent3 22 7" xfId="12554" xr:uid="{00000000-0005-0000-0000-0000E2300000}"/>
    <cellStyle name="40% - Accent3 22 8" xfId="12555" xr:uid="{00000000-0005-0000-0000-0000E3300000}"/>
    <cellStyle name="40% - Accent3 23" xfId="12556" xr:uid="{00000000-0005-0000-0000-0000E4300000}"/>
    <cellStyle name="40% - Accent3 23 2" xfId="12557" xr:uid="{00000000-0005-0000-0000-0000E5300000}"/>
    <cellStyle name="40% - Accent3 23 2 2" xfId="12558" xr:uid="{00000000-0005-0000-0000-0000E6300000}"/>
    <cellStyle name="40% - Accent3 23 2 2 2" xfId="12559" xr:uid="{00000000-0005-0000-0000-0000E7300000}"/>
    <cellStyle name="40% - Accent3 23 2 3" xfId="12560" xr:uid="{00000000-0005-0000-0000-0000E8300000}"/>
    <cellStyle name="40% - Accent3 23 2 3 2" xfId="12561" xr:uid="{00000000-0005-0000-0000-0000E9300000}"/>
    <cellStyle name="40% - Accent3 23 2 4" xfId="12562" xr:uid="{00000000-0005-0000-0000-0000EA300000}"/>
    <cellStyle name="40% - Accent3 23 2 4 2" xfId="12563" xr:uid="{00000000-0005-0000-0000-0000EB300000}"/>
    <cellStyle name="40% - Accent3 23 2 5" xfId="12564" xr:uid="{00000000-0005-0000-0000-0000EC300000}"/>
    <cellStyle name="40% - Accent3 23 2 5 2" xfId="12565" xr:uid="{00000000-0005-0000-0000-0000ED300000}"/>
    <cellStyle name="40% - Accent3 23 2 6" xfId="12566" xr:uid="{00000000-0005-0000-0000-0000EE300000}"/>
    <cellStyle name="40% - Accent3 23 3" xfId="12567" xr:uid="{00000000-0005-0000-0000-0000EF300000}"/>
    <cellStyle name="40% - Accent3 23 3 2" xfId="12568" xr:uid="{00000000-0005-0000-0000-0000F0300000}"/>
    <cellStyle name="40% - Accent3 23 4" xfId="12569" xr:uid="{00000000-0005-0000-0000-0000F1300000}"/>
    <cellStyle name="40% - Accent3 23 4 2" xfId="12570" xr:uid="{00000000-0005-0000-0000-0000F2300000}"/>
    <cellStyle name="40% - Accent3 23 5" xfId="12571" xr:uid="{00000000-0005-0000-0000-0000F3300000}"/>
    <cellStyle name="40% - Accent3 23 5 2" xfId="12572" xr:uid="{00000000-0005-0000-0000-0000F4300000}"/>
    <cellStyle name="40% - Accent3 23 6" xfId="12573" xr:uid="{00000000-0005-0000-0000-0000F5300000}"/>
    <cellStyle name="40% - Accent3 23 6 2" xfId="12574" xr:uid="{00000000-0005-0000-0000-0000F6300000}"/>
    <cellStyle name="40% - Accent3 23 7" xfId="12575" xr:uid="{00000000-0005-0000-0000-0000F7300000}"/>
    <cellStyle name="40% - Accent3 23 8" xfId="12576" xr:uid="{00000000-0005-0000-0000-0000F8300000}"/>
    <cellStyle name="40% - Accent3 24" xfId="12577" xr:uid="{00000000-0005-0000-0000-0000F9300000}"/>
    <cellStyle name="40% - Accent3 24 2" xfId="12578" xr:uid="{00000000-0005-0000-0000-0000FA300000}"/>
    <cellStyle name="40% - Accent3 24 2 2" xfId="12579" xr:uid="{00000000-0005-0000-0000-0000FB300000}"/>
    <cellStyle name="40% - Accent3 24 2 2 2" xfId="12580" xr:uid="{00000000-0005-0000-0000-0000FC300000}"/>
    <cellStyle name="40% - Accent3 24 2 3" xfId="12581" xr:uid="{00000000-0005-0000-0000-0000FD300000}"/>
    <cellStyle name="40% - Accent3 24 2 3 2" xfId="12582" xr:uid="{00000000-0005-0000-0000-0000FE300000}"/>
    <cellStyle name="40% - Accent3 24 2 4" xfId="12583" xr:uid="{00000000-0005-0000-0000-0000FF300000}"/>
    <cellStyle name="40% - Accent3 24 2 4 2" xfId="12584" xr:uid="{00000000-0005-0000-0000-000000310000}"/>
    <cellStyle name="40% - Accent3 24 2 5" xfId="12585" xr:uid="{00000000-0005-0000-0000-000001310000}"/>
    <cellStyle name="40% - Accent3 24 2 5 2" xfId="12586" xr:uid="{00000000-0005-0000-0000-000002310000}"/>
    <cellStyle name="40% - Accent3 24 2 6" xfId="12587" xr:uid="{00000000-0005-0000-0000-000003310000}"/>
    <cellStyle name="40% - Accent3 24 3" xfId="12588" xr:uid="{00000000-0005-0000-0000-000004310000}"/>
    <cellStyle name="40% - Accent3 24 3 2" xfId="12589" xr:uid="{00000000-0005-0000-0000-000005310000}"/>
    <cellStyle name="40% - Accent3 24 4" xfId="12590" xr:uid="{00000000-0005-0000-0000-000006310000}"/>
    <cellStyle name="40% - Accent3 24 4 2" xfId="12591" xr:uid="{00000000-0005-0000-0000-000007310000}"/>
    <cellStyle name="40% - Accent3 24 5" xfId="12592" xr:uid="{00000000-0005-0000-0000-000008310000}"/>
    <cellStyle name="40% - Accent3 24 5 2" xfId="12593" xr:uid="{00000000-0005-0000-0000-000009310000}"/>
    <cellStyle name="40% - Accent3 24 6" xfId="12594" xr:uid="{00000000-0005-0000-0000-00000A310000}"/>
    <cellStyle name="40% - Accent3 24 6 2" xfId="12595" xr:uid="{00000000-0005-0000-0000-00000B310000}"/>
    <cellStyle name="40% - Accent3 24 7" xfId="12596" xr:uid="{00000000-0005-0000-0000-00000C310000}"/>
    <cellStyle name="40% - Accent3 24 8" xfId="12597" xr:uid="{00000000-0005-0000-0000-00000D310000}"/>
    <cellStyle name="40% - Accent3 25" xfId="12598" xr:uid="{00000000-0005-0000-0000-00000E310000}"/>
    <cellStyle name="40% - Accent3 25 2" xfId="12599" xr:uid="{00000000-0005-0000-0000-00000F310000}"/>
    <cellStyle name="40% - Accent3 25 2 2" xfId="12600" xr:uid="{00000000-0005-0000-0000-000010310000}"/>
    <cellStyle name="40% - Accent3 25 2 2 2" xfId="12601" xr:uid="{00000000-0005-0000-0000-000011310000}"/>
    <cellStyle name="40% - Accent3 25 2 3" xfId="12602" xr:uid="{00000000-0005-0000-0000-000012310000}"/>
    <cellStyle name="40% - Accent3 25 2 3 2" xfId="12603" xr:uid="{00000000-0005-0000-0000-000013310000}"/>
    <cellStyle name="40% - Accent3 25 2 4" xfId="12604" xr:uid="{00000000-0005-0000-0000-000014310000}"/>
    <cellStyle name="40% - Accent3 25 2 4 2" xfId="12605" xr:uid="{00000000-0005-0000-0000-000015310000}"/>
    <cellStyle name="40% - Accent3 25 2 5" xfId="12606" xr:uid="{00000000-0005-0000-0000-000016310000}"/>
    <cellStyle name="40% - Accent3 25 2 5 2" xfId="12607" xr:uid="{00000000-0005-0000-0000-000017310000}"/>
    <cellStyle name="40% - Accent3 25 2 6" xfId="12608" xr:uid="{00000000-0005-0000-0000-000018310000}"/>
    <cellStyle name="40% - Accent3 25 3" xfId="12609" xr:uid="{00000000-0005-0000-0000-000019310000}"/>
    <cellStyle name="40% - Accent3 25 3 2" xfId="12610" xr:uid="{00000000-0005-0000-0000-00001A310000}"/>
    <cellStyle name="40% - Accent3 25 4" xfId="12611" xr:uid="{00000000-0005-0000-0000-00001B310000}"/>
    <cellStyle name="40% - Accent3 25 4 2" xfId="12612" xr:uid="{00000000-0005-0000-0000-00001C310000}"/>
    <cellStyle name="40% - Accent3 25 5" xfId="12613" xr:uid="{00000000-0005-0000-0000-00001D310000}"/>
    <cellStyle name="40% - Accent3 25 5 2" xfId="12614" xr:uid="{00000000-0005-0000-0000-00001E310000}"/>
    <cellStyle name="40% - Accent3 25 6" xfId="12615" xr:uid="{00000000-0005-0000-0000-00001F310000}"/>
    <cellStyle name="40% - Accent3 25 6 2" xfId="12616" xr:uid="{00000000-0005-0000-0000-000020310000}"/>
    <cellStyle name="40% - Accent3 25 7" xfId="12617" xr:uid="{00000000-0005-0000-0000-000021310000}"/>
    <cellStyle name="40% - Accent3 25 8" xfId="12618" xr:uid="{00000000-0005-0000-0000-000022310000}"/>
    <cellStyle name="40% - Accent3 26" xfId="12619" xr:uid="{00000000-0005-0000-0000-000023310000}"/>
    <cellStyle name="40% - Accent3 26 2" xfId="12620" xr:uid="{00000000-0005-0000-0000-000024310000}"/>
    <cellStyle name="40% - Accent3 26 2 2" xfId="12621" xr:uid="{00000000-0005-0000-0000-000025310000}"/>
    <cellStyle name="40% - Accent3 26 2 2 2" xfId="12622" xr:uid="{00000000-0005-0000-0000-000026310000}"/>
    <cellStyle name="40% - Accent3 26 2 3" xfId="12623" xr:uid="{00000000-0005-0000-0000-000027310000}"/>
    <cellStyle name="40% - Accent3 26 2 3 2" xfId="12624" xr:uid="{00000000-0005-0000-0000-000028310000}"/>
    <cellStyle name="40% - Accent3 26 2 4" xfId="12625" xr:uid="{00000000-0005-0000-0000-000029310000}"/>
    <cellStyle name="40% - Accent3 26 2 4 2" xfId="12626" xr:uid="{00000000-0005-0000-0000-00002A310000}"/>
    <cellStyle name="40% - Accent3 26 2 5" xfId="12627" xr:uid="{00000000-0005-0000-0000-00002B310000}"/>
    <cellStyle name="40% - Accent3 26 2 5 2" xfId="12628" xr:uid="{00000000-0005-0000-0000-00002C310000}"/>
    <cellStyle name="40% - Accent3 26 2 6" xfId="12629" xr:uid="{00000000-0005-0000-0000-00002D310000}"/>
    <cellStyle name="40% - Accent3 26 3" xfId="12630" xr:uid="{00000000-0005-0000-0000-00002E310000}"/>
    <cellStyle name="40% - Accent3 26 3 2" xfId="12631" xr:uid="{00000000-0005-0000-0000-00002F310000}"/>
    <cellStyle name="40% - Accent3 26 4" xfId="12632" xr:uid="{00000000-0005-0000-0000-000030310000}"/>
    <cellStyle name="40% - Accent3 26 4 2" xfId="12633" xr:uid="{00000000-0005-0000-0000-000031310000}"/>
    <cellStyle name="40% - Accent3 26 5" xfId="12634" xr:uid="{00000000-0005-0000-0000-000032310000}"/>
    <cellStyle name="40% - Accent3 26 5 2" xfId="12635" xr:uid="{00000000-0005-0000-0000-000033310000}"/>
    <cellStyle name="40% - Accent3 26 6" xfId="12636" xr:uid="{00000000-0005-0000-0000-000034310000}"/>
    <cellStyle name="40% - Accent3 26 6 2" xfId="12637" xr:uid="{00000000-0005-0000-0000-000035310000}"/>
    <cellStyle name="40% - Accent3 26 7" xfId="12638" xr:uid="{00000000-0005-0000-0000-000036310000}"/>
    <cellStyle name="40% - Accent3 26 8" xfId="12639" xr:uid="{00000000-0005-0000-0000-000037310000}"/>
    <cellStyle name="40% - Accent3 27" xfId="12640" xr:uid="{00000000-0005-0000-0000-000038310000}"/>
    <cellStyle name="40% - Accent3 27 2" xfId="12641" xr:uid="{00000000-0005-0000-0000-000039310000}"/>
    <cellStyle name="40% - Accent3 27 2 2" xfId="12642" xr:uid="{00000000-0005-0000-0000-00003A310000}"/>
    <cellStyle name="40% - Accent3 27 2 2 2" xfId="12643" xr:uid="{00000000-0005-0000-0000-00003B310000}"/>
    <cellStyle name="40% - Accent3 27 2 3" xfId="12644" xr:uid="{00000000-0005-0000-0000-00003C310000}"/>
    <cellStyle name="40% - Accent3 27 2 3 2" xfId="12645" xr:uid="{00000000-0005-0000-0000-00003D310000}"/>
    <cellStyle name="40% - Accent3 27 2 4" xfId="12646" xr:uid="{00000000-0005-0000-0000-00003E310000}"/>
    <cellStyle name="40% - Accent3 27 2 4 2" xfId="12647" xr:uid="{00000000-0005-0000-0000-00003F310000}"/>
    <cellStyle name="40% - Accent3 27 2 5" xfId="12648" xr:uid="{00000000-0005-0000-0000-000040310000}"/>
    <cellStyle name="40% - Accent3 27 2 5 2" xfId="12649" xr:uid="{00000000-0005-0000-0000-000041310000}"/>
    <cellStyle name="40% - Accent3 27 2 6" xfId="12650" xr:uid="{00000000-0005-0000-0000-000042310000}"/>
    <cellStyle name="40% - Accent3 27 3" xfId="12651" xr:uid="{00000000-0005-0000-0000-000043310000}"/>
    <cellStyle name="40% - Accent3 27 3 2" xfId="12652" xr:uid="{00000000-0005-0000-0000-000044310000}"/>
    <cellStyle name="40% - Accent3 27 4" xfId="12653" xr:uid="{00000000-0005-0000-0000-000045310000}"/>
    <cellStyle name="40% - Accent3 27 4 2" xfId="12654" xr:uid="{00000000-0005-0000-0000-000046310000}"/>
    <cellStyle name="40% - Accent3 27 5" xfId="12655" xr:uid="{00000000-0005-0000-0000-000047310000}"/>
    <cellStyle name="40% - Accent3 27 5 2" xfId="12656" xr:uid="{00000000-0005-0000-0000-000048310000}"/>
    <cellStyle name="40% - Accent3 27 6" xfId="12657" xr:uid="{00000000-0005-0000-0000-000049310000}"/>
    <cellStyle name="40% - Accent3 27 6 2" xfId="12658" xr:uid="{00000000-0005-0000-0000-00004A310000}"/>
    <cellStyle name="40% - Accent3 27 7" xfId="12659" xr:uid="{00000000-0005-0000-0000-00004B310000}"/>
    <cellStyle name="40% - Accent3 27 8" xfId="12660" xr:uid="{00000000-0005-0000-0000-00004C310000}"/>
    <cellStyle name="40% - Accent3 28" xfId="12661" xr:uid="{00000000-0005-0000-0000-00004D310000}"/>
    <cellStyle name="40% - Accent3 28 2" xfId="12662" xr:uid="{00000000-0005-0000-0000-00004E310000}"/>
    <cellStyle name="40% - Accent3 28 2 2" xfId="12663" xr:uid="{00000000-0005-0000-0000-00004F310000}"/>
    <cellStyle name="40% - Accent3 28 2 2 2" xfId="12664" xr:uid="{00000000-0005-0000-0000-000050310000}"/>
    <cellStyle name="40% - Accent3 28 2 3" xfId="12665" xr:uid="{00000000-0005-0000-0000-000051310000}"/>
    <cellStyle name="40% - Accent3 28 2 3 2" xfId="12666" xr:uid="{00000000-0005-0000-0000-000052310000}"/>
    <cellStyle name="40% - Accent3 28 2 4" xfId="12667" xr:uid="{00000000-0005-0000-0000-000053310000}"/>
    <cellStyle name="40% - Accent3 28 2 4 2" xfId="12668" xr:uid="{00000000-0005-0000-0000-000054310000}"/>
    <cellStyle name="40% - Accent3 28 2 5" xfId="12669" xr:uid="{00000000-0005-0000-0000-000055310000}"/>
    <cellStyle name="40% - Accent3 28 2 5 2" xfId="12670" xr:uid="{00000000-0005-0000-0000-000056310000}"/>
    <cellStyle name="40% - Accent3 28 2 6" xfId="12671" xr:uid="{00000000-0005-0000-0000-000057310000}"/>
    <cellStyle name="40% - Accent3 28 3" xfId="12672" xr:uid="{00000000-0005-0000-0000-000058310000}"/>
    <cellStyle name="40% - Accent3 28 3 2" xfId="12673" xr:uid="{00000000-0005-0000-0000-000059310000}"/>
    <cellStyle name="40% - Accent3 28 4" xfId="12674" xr:uid="{00000000-0005-0000-0000-00005A310000}"/>
    <cellStyle name="40% - Accent3 28 4 2" xfId="12675" xr:uid="{00000000-0005-0000-0000-00005B310000}"/>
    <cellStyle name="40% - Accent3 28 5" xfId="12676" xr:uid="{00000000-0005-0000-0000-00005C310000}"/>
    <cellStyle name="40% - Accent3 28 5 2" xfId="12677" xr:uid="{00000000-0005-0000-0000-00005D310000}"/>
    <cellStyle name="40% - Accent3 28 6" xfId="12678" xr:uid="{00000000-0005-0000-0000-00005E310000}"/>
    <cellStyle name="40% - Accent3 28 6 2" xfId="12679" xr:uid="{00000000-0005-0000-0000-00005F310000}"/>
    <cellStyle name="40% - Accent3 28 7" xfId="12680" xr:uid="{00000000-0005-0000-0000-000060310000}"/>
    <cellStyle name="40% - Accent3 28 8" xfId="12681" xr:uid="{00000000-0005-0000-0000-000061310000}"/>
    <cellStyle name="40% - Accent3 29" xfId="12682" xr:uid="{00000000-0005-0000-0000-000062310000}"/>
    <cellStyle name="40% - Accent3 29 2" xfId="12683" xr:uid="{00000000-0005-0000-0000-000063310000}"/>
    <cellStyle name="40% - Accent3 29 2 2" xfId="12684" xr:uid="{00000000-0005-0000-0000-000064310000}"/>
    <cellStyle name="40% - Accent3 29 2 2 2" xfId="12685" xr:uid="{00000000-0005-0000-0000-000065310000}"/>
    <cellStyle name="40% - Accent3 29 2 3" xfId="12686" xr:uid="{00000000-0005-0000-0000-000066310000}"/>
    <cellStyle name="40% - Accent3 29 2 3 2" xfId="12687" xr:uid="{00000000-0005-0000-0000-000067310000}"/>
    <cellStyle name="40% - Accent3 29 2 4" xfId="12688" xr:uid="{00000000-0005-0000-0000-000068310000}"/>
    <cellStyle name="40% - Accent3 29 2 4 2" xfId="12689" xr:uid="{00000000-0005-0000-0000-000069310000}"/>
    <cellStyle name="40% - Accent3 29 2 5" xfId="12690" xr:uid="{00000000-0005-0000-0000-00006A310000}"/>
    <cellStyle name="40% - Accent3 29 2 5 2" xfId="12691" xr:uid="{00000000-0005-0000-0000-00006B310000}"/>
    <cellStyle name="40% - Accent3 29 2 6" xfId="12692" xr:uid="{00000000-0005-0000-0000-00006C310000}"/>
    <cellStyle name="40% - Accent3 29 3" xfId="12693" xr:uid="{00000000-0005-0000-0000-00006D310000}"/>
    <cellStyle name="40% - Accent3 29 3 2" xfId="12694" xr:uid="{00000000-0005-0000-0000-00006E310000}"/>
    <cellStyle name="40% - Accent3 29 4" xfId="12695" xr:uid="{00000000-0005-0000-0000-00006F310000}"/>
    <cellStyle name="40% - Accent3 29 4 2" xfId="12696" xr:uid="{00000000-0005-0000-0000-000070310000}"/>
    <cellStyle name="40% - Accent3 29 5" xfId="12697" xr:uid="{00000000-0005-0000-0000-000071310000}"/>
    <cellStyle name="40% - Accent3 29 5 2" xfId="12698" xr:uid="{00000000-0005-0000-0000-000072310000}"/>
    <cellStyle name="40% - Accent3 29 6" xfId="12699" xr:uid="{00000000-0005-0000-0000-000073310000}"/>
    <cellStyle name="40% - Accent3 29 6 2" xfId="12700" xr:uid="{00000000-0005-0000-0000-000074310000}"/>
    <cellStyle name="40% - Accent3 29 7" xfId="12701" xr:uid="{00000000-0005-0000-0000-000075310000}"/>
    <cellStyle name="40% - Accent3 29 8" xfId="12702" xr:uid="{00000000-0005-0000-0000-000076310000}"/>
    <cellStyle name="40% - Accent3 3" xfId="12703" xr:uid="{00000000-0005-0000-0000-000077310000}"/>
    <cellStyle name="40% - Accent3 3 10" xfId="12704" xr:uid="{00000000-0005-0000-0000-000078310000}"/>
    <cellStyle name="40% - Accent3 3 11" xfId="12705" xr:uid="{00000000-0005-0000-0000-000079310000}"/>
    <cellStyle name="40% - Accent3 3 2" xfId="12706" xr:uid="{00000000-0005-0000-0000-00007A310000}"/>
    <cellStyle name="40% - Accent3 3 2 2" xfId="12707" xr:uid="{00000000-0005-0000-0000-00007B310000}"/>
    <cellStyle name="40% - Accent3 3 2 2 2" xfId="12708" xr:uid="{00000000-0005-0000-0000-00007C310000}"/>
    <cellStyle name="40% - Accent3 3 2 3" xfId="12709" xr:uid="{00000000-0005-0000-0000-00007D310000}"/>
    <cellStyle name="40% - Accent3 3 2 3 2" xfId="12710" xr:uid="{00000000-0005-0000-0000-00007E310000}"/>
    <cellStyle name="40% - Accent3 3 2 4" xfId="12711" xr:uid="{00000000-0005-0000-0000-00007F310000}"/>
    <cellStyle name="40% - Accent3 3 2 4 2" xfId="12712" xr:uid="{00000000-0005-0000-0000-000080310000}"/>
    <cellStyle name="40% - Accent3 3 2 5" xfId="12713" xr:uid="{00000000-0005-0000-0000-000081310000}"/>
    <cellStyle name="40% - Accent3 3 2 5 2" xfId="12714" xr:uid="{00000000-0005-0000-0000-000082310000}"/>
    <cellStyle name="40% - Accent3 3 2 6" xfId="12715" xr:uid="{00000000-0005-0000-0000-000083310000}"/>
    <cellStyle name="40% - Accent3 3 2 7" xfId="12716" xr:uid="{00000000-0005-0000-0000-000084310000}"/>
    <cellStyle name="40% - Accent3 3 2 8" xfId="12717" xr:uid="{00000000-0005-0000-0000-000085310000}"/>
    <cellStyle name="40% - Accent3 3 2 9" xfId="12718" xr:uid="{00000000-0005-0000-0000-000086310000}"/>
    <cellStyle name="40% - Accent3 3 3" xfId="12719" xr:uid="{00000000-0005-0000-0000-000087310000}"/>
    <cellStyle name="40% - Accent3 3 3 2" xfId="12720" xr:uid="{00000000-0005-0000-0000-000088310000}"/>
    <cellStyle name="40% - Accent3 3 4" xfId="12721" xr:uid="{00000000-0005-0000-0000-000089310000}"/>
    <cellStyle name="40% - Accent3 3 4 2" xfId="12722" xr:uid="{00000000-0005-0000-0000-00008A310000}"/>
    <cellStyle name="40% - Accent3 3 5" xfId="12723" xr:uid="{00000000-0005-0000-0000-00008B310000}"/>
    <cellStyle name="40% - Accent3 3 5 2" xfId="12724" xr:uid="{00000000-0005-0000-0000-00008C310000}"/>
    <cellStyle name="40% - Accent3 3 6" xfId="12725" xr:uid="{00000000-0005-0000-0000-00008D310000}"/>
    <cellStyle name="40% - Accent3 3 6 2" xfId="12726" xr:uid="{00000000-0005-0000-0000-00008E310000}"/>
    <cellStyle name="40% - Accent3 3 7" xfId="12727" xr:uid="{00000000-0005-0000-0000-00008F310000}"/>
    <cellStyle name="40% - Accent3 3 8" xfId="12728" xr:uid="{00000000-0005-0000-0000-000090310000}"/>
    <cellStyle name="40% - Accent3 3 9" xfId="12729" xr:uid="{00000000-0005-0000-0000-000091310000}"/>
    <cellStyle name="40% - Accent3 30" xfId="12730" xr:uid="{00000000-0005-0000-0000-000092310000}"/>
    <cellStyle name="40% - Accent3 30 2" xfId="12731" xr:uid="{00000000-0005-0000-0000-000093310000}"/>
    <cellStyle name="40% - Accent3 30 2 2" xfId="12732" xr:uid="{00000000-0005-0000-0000-000094310000}"/>
    <cellStyle name="40% - Accent3 30 2 2 2" xfId="12733" xr:uid="{00000000-0005-0000-0000-000095310000}"/>
    <cellStyle name="40% - Accent3 30 2 3" xfId="12734" xr:uid="{00000000-0005-0000-0000-000096310000}"/>
    <cellStyle name="40% - Accent3 30 2 3 2" xfId="12735" xr:uid="{00000000-0005-0000-0000-000097310000}"/>
    <cellStyle name="40% - Accent3 30 2 4" xfId="12736" xr:uid="{00000000-0005-0000-0000-000098310000}"/>
    <cellStyle name="40% - Accent3 30 2 4 2" xfId="12737" xr:uid="{00000000-0005-0000-0000-000099310000}"/>
    <cellStyle name="40% - Accent3 30 2 5" xfId="12738" xr:uid="{00000000-0005-0000-0000-00009A310000}"/>
    <cellStyle name="40% - Accent3 30 2 5 2" xfId="12739" xr:uid="{00000000-0005-0000-0000-00009B310000}"/>
    <cellStyle name="40% - Accent3 30 2 6" xfId="12740" xr:uid="{00000000-0005-0000-0000-00009C310000}"/>
    <cellStyle name="40% - Accent3 30 3" xfId="12741" xr:uid="{00000000-0005-0000-0000-00009D310000}"/>
    <cellStyle name="40% - Accent3 30 3 2" xfId="12742" xr:uid="{00000000-0005-0000-0000-00009E310000}"/>
    <cellStyle name="40% - Accent3 30 4" xfId="12743" xr:uid="{00000000-0005-0000-0000-00009F310000}"/>
    <cellStyle name="40% - Accent3 30 4 2" xfId="12744" xr:uid="{00000000-0005-0000-0000-0000A0310000}"/>
    <cellStyle name="40% - Accent3 30 5" xfId="12745" xr:uid="{00000000-0005-0000-0000-0000A1310000}"/>
    <cellStyle name="40% - Accent3 30 5 2" xfId="12746" xr:uid="{00000000-0005-0000-0000-0000A2310000}"/>
    <cellStyle name="40% - Accent3 30 6" xfId="12747" xr:uid="{00000000-0005-0000-0000-0000A3310000}"/>
    <cellStyle name="40% - Accent3 30 6 2" xfId="12748" xr:uid="{00000000-0005-0000-0000-0000A4310000}"/>
    <cellStyle name="40% - Accent3 30 7" xfId="12749" xr:uid="{00000000-0005-0000-0000-0000A5310000}"/>
    <cellStyle name="40% - Accent3 30 8" xfId="12750" xr:uid="{00000000-0005-0000-0000-0000A6310000}"/>
    <cellStyle name="40% - Accent3 31" xfId="12751" xr:uid="{00000000-0005-0000-0000-0000A7310000}"/>
    <cellStyle name="40% - Accent3 31 2" xfId="12752" xr:uid="{00000000-0005-0000-0000-0000A8310000}"/>
    <cellStyle name="40% - Accent3 31 2 2" xfId="12753" xr:uid="{00000000-0005-0000-0000-0000A9310000}"/>
    <cellStyle name="40% - Accent3 31 2 2 2" xfId="12754" xr:uid="{00000000-0005-0000-0000-0000AA310000}"/>
    <cellStyle name="40% - Accent3 31 2 3" xfId="12755" xr:uid="{00000000-0005-0000-0000-0000AB310000}"/>
    <cellStyle name="40% - Accent3 31 2 3 2" xfId="12756" xr:uid="{00000000-0005-0000-0000-0000AC310000}"/>
    <cellStyle name="40% - Accent3 31 2 4" xfId="12757" xr:uid="{00000000-0005-0000-0000-0000AD310000}"/>
    <cellStyle name="40% - Accent3 31 2 4 2" xfId="12758" xr:uid="{00000000-0005-0000-0000-0000AE310000}"/>
    <cellStyle name="40% - Accent3 31 2 5" xfId="12759" xr:uid="{00000000-0005-0000-0000-0000AF310000}"/>
    <cellStyle name="40% - Accent3 31 2 5 2" xfId="12760" xr:uid="{00000000-0005-0000-0000-0000B0310000}"/>
    <cellStyle name="40% - Accent3 31 2 6" xfId="12761" xr:uid="{00000000-0005-0000-0000-0000B1310000}"/>
    <cellStyle name="40% - Accent3 31 3" xfId="12762" xr:uid="{00000000-0005-0000-0000-0000B2310000}"/>
    <cellStyle name="40% - Accent3 31 3 2" xfId="12763" xr:uid="{00000000-0005-0000-0000-0000B3310000}"/>
    <cellStyle name="40% - Accent3 31 4" xfId="12764" xr:uid="{00000000-0005-0000-0000-0000B4310000}"/>
    <cellStyle name="40% - Accent3 31 4 2" xfId="12765" xr:uid="{00000000-0005-0000-0000-0000B5310000}"/>
    <cellStyle name="40% - Accent3 31 5" xfId="12766" xr:uid="{00000000-0005-0000-0000-0000B6310000}"/>
    <cellStyle name="40% - Accent3 31 5 2" xfId="12767" xr:uid="{00000000-0005-0000-0000-0000B7310000}"/>
    <cellStyle name="40% - Accent3 31 6" xfId="12768" xr:uid="{00000000-0005-0000-0000-0000B8310000}"/>
    <cellStyle name="40% - Accent3 31 6 2" xfId="12769" xr:uid="{00000000-0005-0000-0000-0000B9310000}"/>
    <cellStyle name="40% - Accent3 31 7" xfId="12770" xr:uid="{00000000-0005-0000-0000-0000BA310000}"/>
    <cellStyle name="40% - Accent3 31 8" xfId="12771" xr:uid="{00000000-0005-0000-0000-0000BB310000}"/>
    <cellStyle name="40% - Accent3 32" xfId="12772" xr:uid="{00000000-0005-0000-0000-0000BC310000}"/>
    <cellStyle name="40% - Accent3 32 2" xfId="12773" xr:uid="{00000000-0005-0000-0000-0000BD310000}"/>
    <cellStyle name="40% - Accent3 32 2 2" xfId="12774" xr:uid="{00000000-0005-0000-0000-0000BE310000}"/>
    <cellStyle name="40% - Accent3 32 2 2 2" xfId="12775" xr:uid="{00000000-0005-0000-0000-0000BF310000}"/>
    <cellStyle name="40% - Accent3 32 2 3" xfId="12776" xr:uid="{00000000-0005-0000-0000-0000C0310000}"/>
    <cellStyle name="40% - Accent3 32 2 3 2" xfId="12777" xr:uid="{00000000-0005-0000-0000-0000C1310000}"/>
    <cellStyle name="40% - Accent3 32 2 4" xfId="12778" xr:uid="{00000000-0005-0000-0000-0000C2310000}"/>
    <cellStyle name="40% - Accent3 32 2 4 2" xfId="12779" xr:uid="{00000000-0005-0000-0000-0000C3310000}"/>
    <cellStyle name="40% - Accent3 32 2 5" xfId="12780" xr:uid="{00000000-0005-0000-0000-0000C4310000}"/>
    <cellStyle name="40% - Accent3 32 2 5 2" xfId="12781" xr:uid="{00000000-0005-0000-0000-0000C5310000}"/>
    <cellStyle name="40% - Accent3 32 2 6" xfId="12782" xr:uid="{00000000-0005-0000-0000-0000C6310000}"/>
    <cellStyle name="40% - Accent3 32 3" xfId="12783" xr:uid="{00000000-0005-0000-0000-0000C7310000}"/>
    <cellStyle name="40% - Accent3 32 3 2" xfId="12784" xr:uid="{00000000-0005-0000-0000-0000C8310000}"/>
    <cellStyle name="40% - Accent3 32 4" xfId="12785" xr:uid="{00000000-0005-0000-0000-0000C9310000}"/>
    <cellStyle name="40% - Accent3 32 4 2" xfId="12786" xr:uid="{00000000-0005-0000-0000-0000CA310000}"/>
    <cellStyle name="40% - Accent3 32 5" xfId="12787" xr:uid="{00000000-0005-0000-0000-0000CB310000}"/>
    <cellStyle name="40% - Accent3 32 5 2" xfId="12788" xr:uid="{00000000-0005-0000-0000-0000CC310000}"/>
    <cellStyle name="40% - Accent3 32 6" xfId="12789" xr:uid="{00000000-0005-0000-0000-0000CD310000}"/>
    <cellStyle name="40% - Accent3 32 6 2" xfId="12790" xr:uid="{00000000-0005-0000-0000-0000CE310000}"/>
    <cellStyle name="40% - Accent3 32 7" xfId="12791" xr:uid="{00000000-0005-0000-0000-0000CF310000}"/>
    <cellStyle name="40% - Accent3 32 8" xfId="12792" xr:uid="{00000000-0005-0000-0000-0000D0310000}"/>
    <cellStyle name="40% - Accent3 33" xfId="12793" xr:uid="{00000000-0005-0000-0000-0000D1310000}"/>
    <cellStyle name="40% - Accent3 33 2" xfId="12794" xr:uid="{00000000-0005-0000-0000-0000D2310000}"/>
    <cellStyle name="40% - Accent3 33 2 2" xfId="12795" xr:uid="{00000000-0005-0000-0000-0000D3310000}"/>
    <cellStyle name="40% - Accent3 33 2 2 2" xfId="12796" xr:uid="{00000000-0005-0000-0000-0000D4310000}"/>
    <cellStyle name="40% - Accent3 33 2 3" xfId="12797" xr:uid="{00000000-0005-0000-0000-0000D5310000}"/>
    <cellStyle name="40% - Accent3 33 2 3 2" xfId="12798" xr:uid="{00000000-0005-0000-0000-0000D6310000}"/>
    <cellStyle name="40% - Accent3 33 2 4" xfId="12799" xr:uid="{00000000-0005-0000-0000-0000D7310000}"/>
    <cellStyle name="40% - Accent3 33 2 4 2" xfId="12800" xr:uid="{00000000-0005-0000-0000-0000D8310000}"/>
    <cellStyle name="40% - Accent3 33 2 5" xfId="12801" xr:uid="{00000000-0005-0000-0000-0000D9310000}"/>
    <cellStyle name="40% - Accent3 33 2 5 2" xfId="12802" xr:uid="{00000000-0005-0000-0000-0000DA310000}"/>
    <cellStyle name="40% - Accent3 33 2 6" xfId="12803" xr:uid="{00000000-0005-0000-0000-0000DB310000}"/>
    <cellStyle name="40% - Accent3 33 3" xfId="12804" xr:uid="{00000000-0005-0000-0000-0000DC310000}"/>
    <cellStyle name="40% - Accent3 33 3 2" xfId="12805" xr:uid="{00000000-0005-0000-0000-0000DD310000}"/>
    <cellStyle name="40% - Accent3 33 4" xfId="12806" xr:uid="{00000000-0005-0000-0000-0000DE310000}"/>
    <cellStyle name="40% - Accent3 33 4 2" xfId="12807" xr:uid="{00000000-0005-0000-0000-0000DF310000}"/>
    <cellStyle name="40% - Accent3 33 5" xfId="12808" xr:uid="{00000000-0005-0000-0000-0000E0310000}"/>
    <cellStyle name="40% - Accent3 33 5 2" xfId="12809" xr:uid="{00000000-0005-0000-0000-0000E1310000}"/>
    <cellStyle name="40% - Accent3 33 6" xfId="12810" xr:uid="{00000000-0005-0000-0000-0000E2310000}"/>
    <cellStyle name="40% - Accent3 33 6 2" xfId="12811" xr:uid="{00000000-0005-0000-0000-0000E3310000}"/>
    <cellStyle name="40% - Accent3 33 7" xfId="12812" xr:uid="{00000000-0005-0000-0000-0000E4310000}"/>
    <cellStyle name="40% - Accent3 33 8" xfId="12813" xr:uid="{00000000-0005-0000-0000-0000E5310000}"/>
    <cellStyle name="40% - Accent3 34" xfId="12814" xr:uid="{00000000-0005-0000-0000-0000E6310000}"/>
    <cellStyle name="40% - Accent3 34 2" xfId="12815" xr:uid="{00000000-0005-0000-0000-0000E7310000}"/>
    <cellStyle name="40% - Accent3 34 2 2" xfId="12816" xr:uid="{00000000-0005-0000-0000-0000E8310000}"/>
    <cellStyle name="40% - Accent3 34 2 2 2" xfId="12817" xr:uid="{00000000-0005-0000-0000-0000E9310000}"/>
    <cellStyle name="40% - Accent3 34 2 3" xfId="12818" xr:uid="{00000000-0005-0000-0000-0000EA310000}"/>
    <cellStyle name="40% - Accent3 34 2 3 2" xfId="12819" xr:uid="{00000000-0005-0000-0000-0000EB310000}"/>
    <cellStyle name="40% - Accent3 34 2 4" xfId="12820" xr:uid="{00000000-0005-0000-0000-0000EC310000}"/>
    <cellStyle name="40% - Accent3 34 2 4 2" xfId="12821" xr:uid="{00000000-0005-0000-0000-0000ED310000}"/>
    <cellStyle name="40% - Accent3 34 2 5" xfId="12822" xr:uid="{00000000-0005-0000-0000-0000EE310000}"/>
    <cellStyle name="40% - Accent3 34 2 5 2" xfId="12823" xr:uid="{00000000-0005-0000-0000-0000EF310000}"/>
    <cellStyle name="40% - Accent3 34 2 6" xfId="12824" xr:uid="{00000000-0005-0000-0000-0000F0310000}"/>
    <cellStyle name="40% - Accent3 34 3" xfId="12825" xr:uid="{00000000-0005-0000-0000-0000F1310000}"/>
    <cellStyle name="40% - Accent3 34 3 2" xfId="12826" xr:uid="{00000000-0005-0000-0000-0000F2310000}"/>
    <cellStyle name="40% - Accent3 34 4" xfId="12827" xr:uid="{00000000-0005-0000-0000-0000F3310000}"/>
    <cellStyle name="40% - Accent3 34 4 2" xfId="12828" xr:uid="{00000000-0005-0000-0000-0000F4310000}"/>
    <cellStyle name="40% - Accent3 34 5" xfId="12829" xr:uid="{00000000-0005-0000-0000-0000F5310000}"/>
    <cellStyle name="40% - Accent3 34 5 2" xfId="12830" xr:uid="{00000000-0005-0000-0000-0000F6310000}"/>
    <cellStyle name="40% - Accent3 34 6" xfId="12831" xr:uid="{00000000-0005-0000-0000-0000F7310000}"/>
    <cellStyle name="40% - Accent3 34 6 2" xfId="12832" xr:uid="{00000000-0005-0000-0000-0000F8310000}"/>
    <cellStyle name="40% - Accent3 34 7" xfId="12833" xr:uid="{00000000-0005-0000-0000-0000F9310000}"/>
    <cellStyle name="40% - Accent3 34 8" xfId="12834" xr:uid="{00000000-0005-0000-0000-0000FA310000}"/>
    <cellStyle name="40% - Accent3 35" xfId="12835" xr:uid="{00000000-0005-0000-0000-0000FB310000}"/>
    <cellStyle name="40% - Accent3 35 2" xfId="12836" xr:uid="{00000000-0005-0000-0000-0000FC310000}"/>
    <cellStyle name="40% - Accent3 35 2 2" xfId="12837" xr:uid="{00000000-0005-0000-0000-0000FD310000}"/>
    <cellStyle name="40% - Accent3 35 2 2 2" xfId="12838" xr:uid="{00000000-0005-0000-0000-0000FE310000}"/>
    <cellStyle name="40% - Accent3 35 2 3" xfId="12839" xr:uid="{00000000-0005-0000-0000-0000FF310000}"/>
    <cellStyle name="40% - Accent3 35 2 3 2" xfId="12840" xr:uid="{00000000-0005-0000-0000-000000320000}"/>
    <cellStyle name="40% - Accent3 35 2 4" xfId="12841" xr:uid="{00000000-0005-0000-0000-000001320000}"/>
    <cellStyle name="40% - Accent3 35 2 4 2" xfId="12842" xr:uid="{00000000-0005-0000-0000-000002320000}"/>
    <cellStyle name="40% - Accent3 35 2 5" xfId="12843" xr:uid="{00000000-0005-0000-0000-000003320000}"/>
    <cellStyle name="40% - Accent3 35 2 5 2" xfId="12844" xr:uid="{00000000-0005-0000-0000-000004320000}"/>
    <cellStyle name="40% - Accent3 35 2 6" xfId="12845" xr:uid="{00000000-0005-0000-0000-000005320000}"/>
    <cellStyle name="40% - Accent3 35 3" xfId="12846" xr:uid="{00000000-0005-0000-0000-000006320000}"/>
    <cellStyle name="40% - Accent3 35 3 2" xfId="12847" xr:uid="{00000000-0005-0000-0000-000007320000}"/>
    <cellStyle name="40% - Accent3 35 4" xfId="12848" xr:uid="{00000000-0005-0000-0000-000008320000}"/>
    <cellStyle name="40% - Accent3 35 4 2" xfId="12849" xr:uid="{00000000-0005-0000-0000-000009320000}"/>
    <cellStyle name="40% - Accent3 35 5" xfId="12850" xr:uid="{00000000-0005-0000-0000-00000A320000}"/>
    <cellStyle name="40% - Accent3 35 5 2" xfId="12851" xr:uid="{00000000-0005-0000-0000-00000B320000}"/>
    <cellStyle name="40% - Accent3 35 6" xfId="12852" xr:uid="{00000000-0005-0000-0000-00000C320000}"/>
    <cellStyle name="40% - Accent3 35 6 2" xfId="12853" xr:uid="{00000000-0005-0000-0000-00000D320000}"/>
    <cellStyle name="40% - Accent3 35 7" xfId="12854" xr:uid="{00000000-0005-0000-0000-00000E320000}"/>
    <cellStyle name="40% - Accent3 35 8" xfId="12855" xr:uid="{00000000-0005-0000-0000-00000F320000}"/>
    <cellStyle name="40% - Accent3 36" xfId="12856" xr:uid="{00000000-0005-0000-0000-000010320000}"/>
    <cellStyle name="40% - Accent3 36 2" xfId="12857" xr:uid="{00000000-0005-0000-0000-000011320000}"/>
    <cellStyle name="40% - Accent3 36 2 2" xfId="12858" xr:uid="{00000000-0005-0000-0000-000012320000}"/>
    <cellStyle name="40% - Accent3 36 2 2 2" xfId="12859" xr:uid="{00000000-0005-0000-0000-000013320000}"/>
    <cellStyle name="40% - Accent3 36 2 3" xfId="12860" xr:uid="{00000000-0005-0000-0000-000014320000}"/>
    <cellStyle name="40% - Accent3 36 2 3 2" xfId="12861" xr:uid="{00000000-0005-0000-0000-000015320000}"/>
    <cellStyle name="40% - Accent3 36 2 4" xfId="12862" xr:uid="{00000000-0005-0000-0000-000016320000}"/>
    <cellStyle name="40% - Accent3 36 2 4 2" xfId="12863" xr:uid="{00000000-0005-0000-0000-000017320000}"/>
    <cellStyle name="40% - Accent3 36 2 5" xfId="12864" xr:uid="{00000000-0005-0000-0000-000018320000}"/>
    <cellStyle name="40% - Accent3 36 2 5 2" xfId="12865" xr:uid="{00000000-0005-0000-0000-000019320000}"/>
    <cellStyle name="40% - Accent3 36 2 6" xfId="12866" xr:uid="{00000000-0005-0000-0000-00001A320000}"/>
    <cellStyle name="40% - Accent3 36 3" xfId="12867" xr:uid="{00000000-0005-0000-0000-00001B320000}"/>
    <cellStyle name="40% - Accent3 36 3 2" xfId="12868" xr:uid="{00000000-0005-0000-0000-00001C320000}"/>
    <cellStyle name="40% - Accent3 36 4" xfId="12869" xr:uid="{00000000-0005-0000-0000-00001D320000}"/>
    <cellStyle name="40% - Accent3 36 4 2" xfId="12870" xr:uid="{00000000-0005-0000-0000-00001E320000}"/>
    <cellStyle name="40% - Accent3 36 5" xfId="12871" xr:uid="{00000000-0005-0000-0000-00001F320000}"/>
    <cellStyle name="40% - Accent3 36 5 2" xfId="12872" xr:uid="{00000000-0005-0000-0000-000020320000}"/>
    <cellStyle name="40% - Accent3 36 6" xfId="12873" xr:uid="{00000000-0005-0000-0000-000021320000}"/>
    <cellStyle name="40% - Accent3 36 6 2" xfId="12874" xr:uid="{00000000-0005-0000-0000-000022320000}"/>
    <cellStyle name="40% - Accent3 36 7" xfId="12875" xr:uid="{00000000-0005-0000-0000-000023320000}"/>
    <cellStyle name="40% - Accent3 36 8" xfId="12876" xr:uid="{00000000-0005-0000-0000-000024320000}"/>
    <cellStyle name="40% - Accent3 37" xfId="12877" xr:uid="{00000000-0005-0000-0000-000025320000}"/>
    <cellStyle name="40% - Accent3 37 2" xfId="12878" xr:uid="{00000000-0005-0000-0000-000026320000}"/>
    <cellStyle name="40% - Accent3 37 2 2" xfId="12879" xr:uid="{00000000-0005-0000-0000-000027320000}"/>
    <cellStyle name="40% - Accent3 37 2 2 2" xfId="12880" xr:uid="{00000000-0005-0000-0000-000028320000}"/>
    <cellStyle name="40% - Accent3 37 2 3" xfId="12881" xr:uid="{00000000-0005-0000-0000-000029320000}"/>
    <cellStyle name="40% - Accent3 37 2 3 2" xfId="12882" xr:uid="{00000000-0005-0000-0000-00002A320000}"/>
    <cellStyle name="40% - Accent3 37 2 4" xfId="12883" xr:uid="{00000000-0005-0000-0000-00002B320000}"/>
    <cellStyle name="40% - Accent3 37 2 4 2" xfId="12884" xr:uid="{00000000-0005-0000-0000-00002C320000}"/>
    <cellStyle name="40% - Accent3 37 2 5" xfId="12885" xr:uid="{00000000-0005-0000-0000-00002D320000}"/>
    <cellStyle name="40% - Accent3 37 2 5 2" xfId="12886" xr:uid="{00000000-0005-0000-0000-00002E320000}"/>
    <cellStyle name="40% - Accent3 37 2 6" xfId="12887" xr:uid="{00000000-0005-0000-0000-00002F320000}"/>
    <cellStyle name="40% - Accent3 37 3" xfId="12888" xr:uid="{00000000-0005-0000-0000-000030320000}"/>
    <cellStyle name="40% - Accent3 37 3 2" xfId="12889" xr:uid="{00000000-0005-0000-0000-000031320000}"/>
    <cellStyle name="40% - Accent3 37 4" xfId="12890" xr:uid="{00000000-0005-0000-0000-000032320000}"/>
    <cellStyle name="40% - Accent3 37 4 2" xfId="12891" xr:uid="{00000000-0005-0000-0000-000033320000}"/>
    <cellStyle name="40% - Accent3 37 5" xfId="12892" xr:uid="{00000000-0005-0000-0000-000034320000}"/>
    <cellStyle name="40% - Accent3 37 5 2" xfId="12893" xr:uid="{00000000-0005-0000-0000-000035320000}"/>
    <cellStyle name="40% - Accent3 37 6" xfId="12894" xr:uid="{00000000-0005-0000-0000-000036320000}"/>
    <cellStyle name="40% - Accent3 37 6 2" xfId="12895" xr:uid="{00000000-0005-0000-0000-000037320000}"/>
    <cellStyle name="40% - Accent3 37 7" xfId="12896" xr:uid="{00000000-0005-0000-0000-000038320000}"/>
    <cellStyle name="40% - Accent3 37 8" xfId="12897" xr:uid="{00000000-0005-0000-0000-000039320000}"/>
    <cellStyle name="40% - Accent3 38" xfId="12898" xr:uid="{00000000-0005-0000-0000-00003A320000}"/>
    <cellStyle name="40% - Accent3 38 2" xfId="12899" xr:uid="{00000000-0005-0000-0000-00003B320000}"/>
    <cellStyle name="40% - Accent3 38 2 2" xfId="12900" xr:uid="{00000000-0005-0000-0000-00003C320000}"/>
    <cellStyle name="40% - Accent3 38 2 2 2" xfId="12901" xr:uid="{00000000-0005-0000-0000-00003D320000}"/>
    <cellStyle name="40% - Accent3 38 2 3" xfId="12902" xr:uid="{00000000-0005-0000-0000-00003E320000}"/>
    <cellStyle name="40% - Accent3 38 2 3 2" xfId="12903" xr:uid="{00000000-0005-0000-0000-00003F320000}"/>
    <cellStyle name="40% - Accent3 38 2 4" xfId="12904" xr:uid="{00000000-0005-0000-0000-000040320000}"/>
    <cellStyle name="40% - Accent3 38 2 4 2" xfId="12905" xr:uid="{00000000-0005-0000-0000-000041320000}"/>
    <cellStyle name="40% - Accent3 38 2 5" xfId="12906" xr:uid="{00000000-0005-0000-0000-000042320000}"/>
    <cellStyle name="40% - Accent3 38 2 5 2" xfId="12907" xr:uid="{00000000-0005-0000-0000-000043320000}"/>
    <cellStyle name="40% - Accent3 38 2 6" xfId="12908" xr:uid="{00000000-0005-0000-0000-000044320000}"/>
    <cellStyle name="40% - Accent3 38 3" xfId="12909" xr:uid="{00000000-0005-0000-0000-000045320000}"/>
    <cellStyle name="40% - Accent3 38 3 2" xfId="12910" xr:uid="{00000000-0005-0000-0000-000046320000}"/>
    <cellStyle name="40% - Accent3 38 4" xfId="12911" xr:uid="{00000000-0005-0000-0000-000047320000}"/>
    <cellStyle name="40% - Accent3 38 4 2" xfId="12912" xr:uid="{00000000-0005-0000-0000-000048320000}"/>
    <cellStyle name="40% - Accent3 38 5" xfId="12913" xr:uid="{00000000-0005-0000-0000-000049320000}"/>
    <cellStyle name="40% - Accent3 38 5 2" xfId="12914" xr:uid="{00000000-0005-0000-0000-00004A320000}"/>
    <cellStyle name="40% - Accent3 38 6" xfId="12915" xr:uid="{00000000-0005-0000-0000-00004B320000}"/>
    <cellStyle name="40% - Accent3 38 6 2" xfId="12916" xr:uid="{00000000-0005-0000-0000-00004C320000}"/>
    <cellStyle name="40% - Accent3 38 7" xfId="12917" xr:uid="{00000000-0005-0000-0000-00004D320000}"/>
    <cellStyle name="40% - Accent3 38 8" xfId="12918" xr:uid="{00000000-0005-0000-0000-00004E320000}"/>
    <cellStyle name="40% - Accent3 39" xfId="12919" xr:uid="{00000000-0005-0000-0000-00004F320000}"/>
    <cellStyle name="40% - Accent3 39 2" xfId="12920" xr:uid="{00000000-0005-0000-0000-000050320000}"/>
    <cellStyle name="40% - Accent3 39 2 2" xfId="12921" xr:uid="{00000000-0005-0000-0000-000051320000}"/>
    <cellStyle name="40% - Accent3 39 2 2 2" xfId="12922" xr:uid="{00000000-0005-0000-0000-000052320000}"/>
    <cellStyle name="40% - Accent3 39 2 3" xfId="12923" xr:uid="{00000000-0005-0000-0000-000053320000}"/>
    <cellStyle name="40% - Accent3 39 2 3 2" xfId="12924" xr:uid="{00000000-0005-0000-0000-000054320000}"/>
    <cellStyle name="40% - Accent3 39 2 4" xfId="12925" xr:uid="{00000000-0005-0000-0000-000055320000}"/>
    <cellStyle name="40% - Accent3 39 2 4 2" xfId="12926" xr:uid="{00000000-0005-0000-0000-000056320000}"/>
    <cellStyle name="40% - Accent3 39 2 5" xfId="12927" xr:uid="{00000000-0005-0000-0000-000057320000}"/>
    <cellStyle name="40% - Accent3 39 2 5 2" xfId="12928" xr:uid="{00000000-0005-0000-0000-000058320000}"/>
    <cellStyle name="40% - Accent3 39 2 6" xfId="12929" xr:uid="{00000000-0005-0000-0000-000059320000}"/>
    <cellStyle name="40% - Accent3 39 3" xfId="12930" xr:uid="{00000000-0005-0000-0000-00005A320000}"/>
    <cellStyle name="40% - Accent3 39 3 2" xfId="12931" xr:uid="{00000000-0005-0000-0000-00005B320000}"/>
    <cellStyle name="40% - Accent3 39 4" xfId="12932" xr:uid="{00000000-0005-0000-0000-00005C320000}"/>
    <cellStyle name="40% - Accent3 39 4 2" xfId="12933" xr:uid="{00000000-0005-0000-0000-00005D320000}"/>
    <cellStyle name="40% - Accent3 39 5" xfId="12934" xr:uid="{00000000-0005-0000-0000-00005E320000}"/>
    <cellStyle name="40% - Accent3 39 5 2" xfId="12935" xr:uid="{00000000-0005-0000-0000-00005F320000}"/>
    <cellStyle name="40% - Accent3 39 6" xfId="12936" xr:uid="{00000000-0005-0000-0000-000060320000}"/>
    <cellStyle name="40% - Accent3 39 6 2" xfId="12937" xr:uid="{00000000-0005-0000-0000-000061320000}"/>
    <cellStyle name="40% - Accent3 39 7" xfId="12938" xr:uid="{00000000-0005-0000-0000-000062320000}"/>
    <cellStyle name="40% - Accent3 39 8" xfId="12939" xr:uid="{00000000-0005-0000-0000-000063320000}"/>
    <cellStyle name="40% - Accent3 4" xfId="12940" xr:uid="{00000000-0005-0000-0000-000064320000}"/>
    <cellStyle name="40% - Accent3 4 10" xfId="12941" xr:uid="{00000000-0005-0000-0000-000065320000}"/>
    <cellStyle name="40% - Accent3 4 11" xfId="12942" xr:uid="{00000000-0005-0000-0000-000066320000}"/>
    <cellStyle name="40% - Accent3 4 2" xfId="12943" xr:uid="{00000000-0005-0000-0000-000067320000}"/>
    <cellStyle name="40% - Accent3 4 2 2" xfId="12944" xr:uid="{00000000-0005-0000-0000-000068320000}"/>
    <cellStyle name="40% - Accent3 4 2 2 2" xfId="12945" xr:uid="{00000000-0005-0000-0000-000069320000}"/>
    <cellStyle name="40% - Accent3 4 2 3" xfId="12946" xr:uid="{00000000-0005-0000-0000-00006A320000}"/>
    <cellStyle name="40% - Accent3 4 2 3 2" xfId="12947" xr:uid="{00000000-0005-0000-0000-00006B320000}"/>
    <cellStyle name="40% - Accent3 4 2 4" xfId="12948" xr:uid="{00000000-0005-0000-0000-00006C320000}"/>
    <cellStyle name="40% - Accent3 4 2 4 2" xfId="12949" xr:uid="{00000000-0005-0000-0000-00006D320000}"/>
    <cellStyle name="40% - Accent3 4 2 5" xfId="12950" xr:uid="{00000000-0005-0000-0000-00006E320000}"/>
    <cellStyle name="40% - Accent3 4 2 5 2" xfId="12951" xr:uid="{00000000-0005-0000-0000-00006F320000}"/>
    <cellStyle name="40% - Accent3 4 2 6" xfId="12952" xr:uid="{00000000-0005-0000-0000-000070320000}"/>
    <cellStyle name="40% - Accent3 4 2 7" xfId="12953" xr:uid="{00000000-0005-0000-0000-000071320000}"/>
    <cellStyle name="40% - Accent3 4 2 8" xfId="12954" xr:uid="{00000000-0005-0000-0000-000072320000}"/>
    <cellStyle name="40% - Accent3 4 2 9" xfId="12955" xr:uid="{00000000-0005-0000-0000-000073320000}"/>
    <cellStyle name="40% - Accent3 4 3" xfId="12956" xr:uid="{00000000-0005-0000-0000-000074320000}"/>
    <cellStyle name="40% - Accent3 4 3 2" xfId="12957" xr:uid="{00000000-0005-0000-0000-000075320000}"/>
    <cellStyle name="40% - Accent3 4 4" xfId="12958" xr:uid="{00000000-0005-0000-0000-000076320000}"/>
    <cellStyle name="40% - Accent3 4 4 2" xfId="12959" xr:uid="{00000000-0005-0000-0000-000077320000}"/>
    <cellStyle name="40% - Accent3 4 5" xfId="12960" xr:uid="{00000000-0005-0000-0000-000078320000}"/>
    <cellStyle name="40% - Accent3 4 5 2" xfId="12961" xr:uid="{00000000-0005-0000-0000-000079320000}"/>
    <cellStyle name="40% - Accent3 4 6" xfId="12962" xr:uid="{00000000-0005-0000-0000-00007A320000}"/>
    <cellStyle name="40% - Accent3 4 6 2" xfId="12963" xr:uid="{00000000-0005-0000-0000-00007B320000}"/>
    <cellStyle name="40% - Accent3 4 7" xfId="12964" xr:uid="{00000000-0005-0000-0000-00007C320000}"/>
    <cellStyle name="40% - Accent3 4 8" xfId="12965" xr:uid="{00000000-0005-0000-0000-00007D320000}"/>
    <cellStyle name="40% - Accent3 4 9" xfId="12966" xr:uid="{00000000-0005-0000-0000-00007E320000}"/>
    <cellStyle name="40% - Accent3 40" xfId="12967" xr:uid="{00000000-0005-0000-0000-00007F320000}"/>
    <cellStyle name="40% - Accent3 40 2" xfId="12968" xr:uid="{00000000-0005-0000-0000-000080320000}"/>
    <cellStyle name="40% - Accent3 40 2 2" xfId="12969" xr:uid="{00000000-0005-0000-0000-000081320000}"/>
    <cellStyle name="40% - Accent3 40 2 2 2" xfId="12970" xr:uid="{00000000-0005-0000-0000-000082320000}"/>
    <cellStyle name="40% - Accent3 40 2 3" xfId="12971" xr:uid="{00000000-0005-0000-0000-000083320000}"/>
    <cellStyle name="40% - Accent3 40 2 3 2" xfId="12972" xr:uid="{00000000-0005-0000-0000-000084320000}"/>
    <cellStyle name="40% - Accent3 40 2 4" xfId="12973" xr:uid="{00000000-0005-0000-0000-000085320000}"/>
    <cellStyle name="40% - Accent3 40 2 4 2" xfId="12974" xr:uid="{00000000-0005-0000-0000-000086320000}"/>
    <cellStyle name="40% - Accent3 40 2 5" xfId="12975" xr:uid="{00000000-0005-0000-0000-000087320000}"/>
    <cellStyle name="40% - Accent3 40 2 5 2" xfId="12976" xr:uid="{00000000-0005-0000-0000-000088320000}"/>
    <cellStyle name="40% - Accent3 40 2 6" xfId="12977" xr:uid="{00000000-0005-0000-0000-000089320000}"/>
    <cellStyle name="40% - Accent3 40 3" xfId="12978" xr:uid="{00000000-0005-0000-0000-00008A320000}"/>
    <cellStyle name="40% - Accent3 40 3 2" xfId="12979" xr:uid="{00000000-0005-0000-0000-00008B320000}"/>
    <cellStyle name="40% - Accent3 40 4" xfId="12980" xr:uid="{00000000-0005-0000-0000-00008C320000}"/>
    <cellStyle name="40% - Accent3 40 4 2" xfId="12981" xr:uid="{00000000-0005-0000-0000-00008D320000}"/>
    <cellStyle name="40% - Accent3 40 5" xfId="12982" xr:uid="{00000000-0005-0000-0000-00008E320000}"/>
    <cellStyle name="40% - Accent3 40 5 2" xfId="12983" xr:uid="{00000000-0005-0000-0000-00008F320000}"/>
    <cellStyle name="40% - Accent3 40 6" xfId="12984" xr:uid="{00000000-0005-0000-0000-000090320000}"/>
    <cellStyle name="40% - Accent3 40 6 2" xfId="12985" xr:uid="{00000000-0005-0000-0000-000091320000}"/>
    <cellStyle name="40% - Accent3 40 7" xfId="12986" xr:uid="{00000000-0005-0000-0000-000092320000}"/>
    <cellStyle name="40% - Accent3 40 8" xfId="12987" xr:uid="{00000000-0005-0000-0000-000093320000}"/>
    <cellStyle name="40% - Accent3 41" xfId="12988" xr:uid="{00000000-0005-0000-0000-000094320000}"/>
    <cellStyle name="40% - Accent3 41 2" xfId="12989" xr:uid="{00000000-0005-0000-0000-000095320000}"/>
    <cellStyle name="40% - Accent3 41 2 2" xfId="12990" xr:uid="{00000000-0005-0000-0000-000096320000}"/>
    <cellStyle name="40% - Accent3 41 2 2 2" xfId="12991" xr:uid="{00000000-0005-0000-0000-000097320000}"/>
    <cellStyle name="40% - Accent3 41 2 3" xfId="12992" xr:uid="{00000000-0005-0000-0000-000098320000}"/>
    <cellStyle name="40% - Accent3 41 2 3 2" xfId="12993" xr:uid="{00000000-0005-0000-0000-000099320000}"/>
    <cellStyle name="40% - Accent3 41 2 4" xfId="12994" xr:uid="{00000000-0005-0000-0000-00009A320000}"/>
    <cellStyle name="40% - Accent3 41 2 4 2" xfId="12995" xr:uid="{00000000-0005-0000-0000-00009B320000}"/>
    <cellStyle name="40% - Accent3 41 2 5" xfId="12996" xr:uid="{00000000-0005-0000-0000-00009C320000}"/>
    <cellStyle name="40% - Accent3 41 2 5 2" xfId="12997" xr:uid="{00000000-0005-0000-0000-00009D320000}"/>
    <cellStyle name="40% - Accent3 41 2 6" xfId="12998" xr:uid="{00000000-0005-0000-0000-00009E320000}"/>
    <cellStyle name="40% - Accent3 41 3" xfId="12999" xr:uid="{00000000-0005-0000-0000-00009F320000}"/>
    <cellStyle name="40% - Accent3 41 3 2" xfId="13000" xr:uid="{00000000-0005-0000-0000-0000A0320000}"/>
    <cellStyle name="40% - Accent3 41 4" xfId="13001" xr:uid="{00000000-0005-0000-0000-0000A1320000}"/>
    <cellStyle name="40% - Accent3 41 4 2" xfId="13002" xr:uid="{00000000-0005-0000-0000-0000A2320000}"/>
    <cellStyle name="40% - Accent3 41 5" xfId="13003" xr:uid="{00000000-0005-0000-0000-0000A3320000}"/>
    <cellStyle name="40% - Accent3 41 5 2" xfId="13004" xr:uid="{00000000-0005-0000-0000-0000A4320000}"/>
    <cellStyle name="40% - Accent3 41 6" xfId="13005" xr:uid="{00000000-0005-0000-0000-0000A5320000}"/>
    <cellStyle name="40% - Accent3 41 6 2" xfId="13006" xr:uid="{00000000-0005-0000-0000-0000A6320000}"/>
    <cellStyle name="40% - Accent3 41 7" xfId="13007" xr:uid="{00000000-0005-0000-0000-0000A7320000}"/>
    <cellStyle name="40% - Accent3 41 8" xfId="13008" xr:uid="{00000000-0005-0000-0000-0000A8320000}"/>
    <cellStyle name="40% - Accent3 42" xfId="13009" xr:uid="{00000000-0005-0000-0000-0000A9320000}"/>
    <cellStyle name="40% - Accent3 42 2" xfId="13010" xr:uid="{00000000-0005-0000-0000-0000AA320000}"/>
    <cellStyle name="40% - Accent3 42 2 2" xfId="13011" xr:uid="{00000000-0005-0000-0000-0000AB320000}"/>
    <cellStyle name="40% - Accent3 42 2 2 2" xfId="13012" xr:uid="{00000000-0005-0000-0000-0000AC320000}"/>
    <cellStyle name="40% - Accent3 42 2 3" xfId="13013" xr:uid="{00000000-0005-0000-0000-0000AD320000}"/>
    <cellStyle name="40% - Accent3 42 2 3 2" xfId="13014" xr:uid="{00000000-0005-0000-0000-0000AE320000}"/>
    <cellStyle name="40% - Accent3 42 2 4" xfId="13015" xr:uid="{00000000-0005-0000-0000-0000AF320000}"/>
    <cellStyle name="40% - Accent3 42 2 4 2" xfId="13016" xr:uid="{00000000-0005-0000-0000-0000B0320000}"/>
    <cellStyle name="40% - Accent3 42 2 5" xfId="13017" xr:uid="{00000000-0005-0000-0000-0000B1320000}"/>
    <cellStyle name="40% - Accent3 42 2 5 2" xfId="13018" xr:uid="{00000000-0005-0000-0000-0000B2320000}"/>
    <cellStyle name="40% - Accent3 42 2 6" xfId="13019" xr:uid="{00000000-0005-0000-0000-0000B3320000}"/>
    <cellStyle name="40% - Accent3 42 3" xfId="13020" xr:uid="{00000000-0005-0000-0000-0000B4320000}"/>
    <cellStyle name="40% - Accent3 42 3 2" xfId="13021" xr:uid="{00000000-0005-0000-0000-0000B5320000}"/>
    <cellStyle name="40% - Accent3 42 4" xfId="13022" xr:uid="{00000000-0005-0000-0000-0000B6320000}"/>
    <cellStyle name="40% - Accent3 42 4 2" xfId="13023" xr:uid="{00000000-0005-0000-0000-0000B7320000}"/>
    <cellStyle name="40% - Accent3 42 5" xfId="13024" xr:uid="{00000000-0005-0000-0000-0000B8320000}"/>
    <cellStyle name="40% - Accent3 42 5 2" xfId="13025" xr:uid="{00000000-0005-0000-0000-0000B9320000}"/>
    <cellStyle name="40% - Accent3 42 6" xfId="13026" xr:uid="{00000000-0005-0000-0000-0000BA320000}"/>
    <cellStyle name="40% - Accent3 42 6 2" xfId="13027" xr:uid="{00000000-0005-0000-0000-0000BB320000}"/>
    <cellStyle name="40% - Accent3 42 7" xfId="13028" xr:uid="{00000000-0005-0000-0000-0000BC320000}"/>
    <cellStyle name="40% - Accent3 42 8" xfId="13029" xr:uid="{00000000-0005-0000-0000-0000BD320000}"/>
    <cellStyle name="40% - Accent3 43" xfId="13030" xr:uid="{00000000-0005-0000-0000-0000BE320000}"/>
    <cellStyle name="40% - Accent3 43 2" xfId="13031" xr:uid="{00000000-0005-0000-0000-0000BF320000}"/>
    <cellStyle name="40% - Accent3 43 2 2" xfId="13032" xr:uid="{00000000-0005-0000-0000-0000C0320000}"/>
    <cellStyle name="40% - Accent3 43 2 2 2" xfId="13033" xr:uid="{00000000-0005-0000-0000-0000C1320000}"/>
    <cellStyle name="40% - Accent3 43 2 3" xfId="13034" xr:uid="{00000000-0005-0000-0000-0000C2320000}"/>
    <cellStyle name="40% - Accent3 43 2 3 2" xfId="13035" xr:uid="{00000000-0005-0000-0000-0000C3320000}"/>
    <cellStyle name="40% - Accent3 43 2 4" xfId="13036" xr:uid="{00000000-0005-0000-0000-0000C4320000}"/>
    <cellStyle name="40% - Accent3 43 2 4 2" xfId="13037" xr:uid="{00000000-0005-0000-0000-0000C5320000}"/>
    <cellStyle name="40% - Accent3 43 2 5" xfId="13038" xr:uid="{00000000-0005-0000-0000-0000C6320000}"/>
    <cellStyle name="40% - Accent3 43 2 5 2" xfId="13039" xr:uid="{00000000-0005-0000-0000-0000C7320000}"/>
    <cellStyle name="40% - Accent3 43 2 6" xfId="13040" xr:uid="{00000000-0005-0000-0000-0000C8320000}"/>
    <cellStyle name="40% - Accent3 43 3" xfId="13041" xr:uid="{00000000-0005-0000-0000-0000C9320000}"/>
    <cellStyle name="40% - Accent3 43 3 2" xfId="13042" xr:uid="{00000000-0005-0000-0000-0000CA320000}"/>
    <cellStyle name="40% - Accent3 43 4" xfId="13043" xr:uid="{00000000-0005-0000-0000-0000CB320000}"/>
    <cellStyle name="40% - Accent3 43 4 2" xfId="13044" xr:uid="{00000000-0005-0000-0000-0000CC320000}"/>
    <cellStyle name="40% - Accent3 43 5" xfId="13045" xr:uid="{00000000-0005-0000-0000-0000CD320000}"/>
    <cellStyle name="40% - Accent3 43 5 2" xfId="13046" xr:uid="{00000000-0005-0000-0000-0000CE320000}"/>
    <cellStyle name="40% - Accent3 43 6" xfId="13047" xr:uid="{00000000-0005-0000-0000-0000CF320000}"/>
    <cellStyle name="40% - Accent3 43 6 2" xfId="13048" xr:uid="{00000000-0005-0000-0000-0000D0320000}"/>
    <cellStyle name="40% - Accent3 43 7" xfId="13049" xr:uid="{00000000-0005-0000-0000-0000D1320000}"/>
    <cellStyle name="40% - Accent3 43 8" xfId="13050" xr:uid="{00000000-0005-0000-0000-0000D2320000}"/>
    <cellStyle name="40% - Accent3 44" xfId="13051" xr:uid="{00000000-0005-0000-0000-0000D3320000}"/>
    <cellStyle name="40% - Accent3 44 2" xfId="13052" xr:uid="{00000000-0005-0000-0000-0000D4320000}"/>
    <cellStyle name="40% - Accent3 44 2 2" xfId="13053" xr:uid="{00000000-0005-0000-0000-0000D5320000}"/>
    <cellStyle name="40% - Accent3 44 2 2 2" xfId="13054" xr:uid="{00000000-0005-0000-0000-0000D6320000}"/>
    <cellStyle name="40% - Accent3 44 2 3" xfId="13055" xr:uid="{00000000-0005-0000-0000-0000D7320000}"/>
    <cellStyle name="40% - Accent3 44 2 3 2" xfId="13056" xr:uid="{00000000-0005-0000-0000-0000D8320000}"/>
    <cellStyle name="40% - Accent3 44 2 4" xfId="13057" xr:uid="{00000000-0005-0000-0000-0000D9320000}"/>
    <cellStyle name="40% - Accent3 44 2 4 2" xfId="13058" xr:uid="{00000000-0005-0000-0000-0000DA320000}"/>
    <cellStyle name="40% - Accent3 44 2 5" xfId="13059" xr:uid="{00000000-0005-0000-0000-0000DB320000}"/>
    <cellStyle name="40% - Accent3 44 2 5 2" xfId="13060" xr:uid="{00000000-0005-0000-0000-0000DC320000}"/>
    <cellStyle name="40% - Accent3 44 2 6" xfId="13061" xr:uid="{00000000-0005-0000-0000-0000DD320000}"/>
    <cellStyle name="40% - Accent3 44 3" xfId="13062" xr:uid="{00000000-0005-0000-0000-0000DE320000}"/>
    <cellStyle name="40% - Accent3 44 3 2" xfId="13063" xr:uid="{00000000-0005-0000-0000-0000DF320000}"/>
    <cellStyle name="40% - Accent3 44 4" xfId="13064" xr:uid="{00000000-0005-0000-0000-0000E0320000}"/>
    <cellStyle name="40% - Accent3 44 4 2" xfId="13065" xr:uid="{00000000-0005-0000-0000-0000E1320000}"/>
    <cellStyle name="40% - Accent3 44 5" xfId="13066" xr:uid="{00000000-0005-0000-0000-0000E2320000}"/>
    <cellStyle name="40% - Accent3 44 5 2" xfId="13067" xr:uid="{00000000-0005-0000-0000-0000E3320000}"/>
    <cellStyle name="40% - Accent3 44 6" xfId="13068" xr:uid="{00000000-0005-0000-0000-0000E4320000}"/>
    <cellStyle name="40% - Accent3 44 6 2" xfId="13069" xr:uid="{00000000-0005-0000-0000-0000E5320000}"/>
    <cellStyle name="40% - Accent3 44 7" xfId="13070" xr:uid="{00000000-0005-0000-0000-0000E6320000}"/>
    <cellStyle name="40% - Accent3 44 8" xfId="13071" xr:uid="{00000000-0005-0000-0000-0000E7320000}"/>
    <cellStyle name="40% - Accent3 45" xfId="13072" xr:uid="{00000000-0005-0000-0000-0000E8320000}"/>
    <cellStyle name="40% - Accent3 45 2" xfId="13073" xr:uid="{00000000-0005-0000-0000-0000E9320000}"/>
    <cellStyle name="40% - Accent3 45 2 2" xfId="13074" xr:uid="{00000000-0005-0000-0000-0000EA320000}"/>
    <cellStyle name="40% - Accent3 45 2 2 2" xfId="13075" xr:uid="{00000000-0005-0000-0000-0000EB320000}"/>
    <cellStyle name="40% - Accent3 45 2 3" xfId="13076" xr:uid="{00000000-0005-0000-0000-0000EC320000}"/>
    <cellStyle name="40% - Accent3 45 2 3 2" xfId="13077" xr:uid="{00000000-0005-0000-0000-0000ED320000}"/>
    <cellStyle name="40% - Accent3 45 2 4" xfId="13078" xr:uid="{00000000-0005-0000-0000-0000EE320000}"/>
    <cellStyle name="40% - Accent3 45 2 4 2" xfId="13079" xr:uid="{00000000-0005-0000-0000-0000EF320000}"/>
    <cellStyle name="40% - Accent3 45 2 5" xfId="13080" xr:uid="{00000000-0005-0000-0000-0000F0320000}"/>
    <cellStyle name="40% - Accent3 45 2 5 2" xfId="13081" xr:uid="{00000000-0005-0000-0000-0000F1320000}"/>
    <cellStyle name="40% - Accent3 45 2 6" xfId="13082" xr:uid="{00000000-0005-0000-0000-0000F2320000}"/>
    <cellStyle name="40% - Accent3 45 3" xfId="13083" xr:uid="{00000000-0005-0000-0000-0000F3320000}"/>
    <cellStyle name="40% - Accent3 45 3 2" xfId="13084" xr:uid="{00000000-0005-0000-0000-0000F4320000}"/>
    <cellStyle name="40% - Accent3 45 4" xfId="13085" xr:uid="{00000000-0005-0000-0000-0000F5320000}"/>
    <cellStyle name="40% - Accent3 45 4 2" xfId="13086" xr:uid="{00000000-0005-0000-0000-0000F6320000}"/>
    <cellStyle name="40% - Accent3 45 5" xfId="13087" xr:uid="{00000000-0005-0000-0000-0000F7320000}"/>
    <cellStyle name="40% - Accent3 45 5 2" xfId="13088" xr:uid="{00000000-0005-0000-0000-0000F8320000}"/>
    <cellStyle name="40% - Accent3 45 6" xfId="13089" xr:uid="{00000000-0005-0000-0000-0000F9320000}"/>
    <cellStyle name="40% - Accent3 45 6 2" xfId="13090" xr:uid="{00000000-0005-0000-0000-0000FA320000}"/>
    <cellStyle name="40% - Accent3 45 7" xfId="13091" xr:uid="{00000000-0005-0000-0000-0000FB320000}"/>
    <cellStyle name="40% - Accent3 45 8" xfId="13092" xr:uid="{00000000-0005-0000-0000-0000FC320000}"/>
    <cellStyle name="40% - Accent3 46" xfId="13093" xr:uid="{00000000-0005-0000-0000-0000FD320000}"/>
    <cellStyle name="40% - Accent3 46 2" xfId="13094" xr:uid="{00000000-0005-0000-0000-0000FE320000}"/>
    <cellStyle name="40% - Accent3 46 2 2" xfId="13095" xr:uid="{00000000-0005-0000-0000-0000FF320000}"/>
    <cellStyle name="40% - Accent3 46 2 2 2" xfId="13096" xr:uid="{00000000-0005-0000-0000-000000330000}"/>
    <cellStyle name="40% - Accent3 46 2 3" xfId="13097" xr:uid="{00000000-0005-0000-0000-000001330000}"/>
    <cellStyle name="40% - Accent3 46 2 3 2" xfId="13098" xr:uid="{00000000-0005-0000-0000-000002330000}"/>
    <cellStyle name="40% - Accent3 46 2 4" xfId="13099" xr:uid="{00000000-0005-0000-0000-000003330000}"/>
    <cellStyle name="40% - Accent3 46 2 4 2" xfId="13100" xr:uid="{00000000-0005-0000-0000-000004330000}"/>
    <cellStyle name="40% - Accent3 46 2 5" xfId="13101" xr:uid="{00000000-0005-0000-0000-000005330000}"/>
    <cellStyle name="40% - Accent3 46 2 5 2" xfId="13102" xr:uid="{00000000-0005-0000-0000-000006330000}"/>
    <cellStyle name="40% - Accent3 46 2 6" xfId="13103" xr:uid="{00000000-0005-0000-0000-000007330000}"/>
    <cellStyle name="40% - Accent3 46 3" xfId="13104" xr:uid="{00000000-0005-0000-0000-000008330000}"/>
    <cellStyle name="40% - Accent3 46 3 2" xfId="13105" xr:uid="{00000000-0005-0000-0000-000009330000}"/>
    <cellStyle name="40% - Accent3 46 4" xfId="13106" xr:uid="{00000000-0005-0000-0000-00000A330000}"/>
    <cellStyle name="40% - Accent3 46 4 2" xfId="13107" xr:uid="{00000000-0005-0000-0000-00000B330000}"/>
    <cellStyle name="40% - Accent3 46 5" xfId="13108" xr:uid="{00000000-0005-0000-0000-00000C330000}"/>
    <cellStyle name="40% - Accent3 46 5 2" xfId="13109" xr:uid="{00000000-0005-0000-0000-00000D330000}"/>
    <cellStyle name="40% - Accent3 46 6" xfId="13110" xr:uid="{00000000-0005-0000-0000-00000E330000}"/>
    <cellStyle name="40% - Accent3 46 6 2" xfId="13111" xr:uid="{00000000-0005-0000-0000-00000F330000}"/>
    <cellStyle name="40% - Accent3 46 7" xfId="13112" xr:uid="{00000000-0005-0000-0000-000010330000}"/>
    <cellStyle name="40% - Accent3 46 8" xfId="13113" xr:uid="{00000000-0005-0000-0000-000011330000}"/>
    <cellStyle name="40% - Accent3 47" xfId="13114" xr:uid="{00000000-0005-0000-0000-000012330000}"/>
    <cellStyle name="40% - Accent3 47 2" xfId="13115" xr:uid="{00000000-0005-0000-0000-000013330000}"/>
    <cellStyle name="40% - Accent3 47 2 2" xfId="13116" xr:uid="{00000000-0005-0000-0000-000014330000}"/>
    <cellStyle name="40% - Accent3 47 2 2 2" xfId="13117" xr:uid="{00000000-0005-0000-0000-000015330000}"/>
    <cellStyle name="40% - Accent3 47 2 3" xfId="13118" xr:uid="{00000000-0005-0000-0000-000016330000}"/>
    <cellStyle name="40% - Accent3 47 2 3 2" xfId="13119" xr:uid="{00000000-0005-0000-0000-000017330000}"/>
    <cellStyle name="40% - Accent3 47 2 4" xfId="13120" xr:uid="{00000000-0005-0000-0000-000018330000}"/>
    <cellStyle name="40% - Accent3 47 2 4 2" xfId="13121" xr:uid="{00000000-0005-0000-0000-000019330000}"/>
    <cellStyle name="40% - Accent3 47 2 5" xfId="13122" xr:uid="{00000000-0005-0000-0000-00001A330000}"/>
    <cellStyle name="40% - Accent3 47 2 5 2" xfId="13123" xr:uid="{00000000-0005-0000-0000-00001B330000}"/>
    <cellStyle name="40% - Accent3 47 2 6" xfId="13124" xr:uid="{00000000-0005-0000-0000-00001C330000}"/>
    <cellStyle name="40% - Accent3 47 3" xfId="13125" xr:uid="{00000000-0005-0000-0000-00001D330000}"/>
    <cellStyle name="40% - Accent3 47 3 2" xfId="13126" xr:uid="{00000000-0005-0000-0000-00001E330000}"/>
    <cellStyle name="40% - Accent3 47 4" xfId="13127" xr:uid="{00000000-0005-0000-0000-00001F330000}"/>
    <cellStyle name="40% - Accent3 47 4 2" xfId="13128" xr:uid="{00000000-0005-0000-0000-000020330000}"/>
    <cellStyle name="40% - Accent3 47 5" xfId="13129" xr:uid="{00000000-0005-0000-0000-000021330000}"/>
    <cellStyle name="40% - Accent3 47 5 2" xfId="13130" xr:uid="{00000000-0005-0000-0000-000022330000}"/>
    <cellStyle name="40% - Accent3 47 6" xfId="13131" xr:uid="{00000000-0005-0000-0000-000023330000}"/>
    <cellStyle name="40% - Accent3 47 6 2" xfId="13132" xr:uid="{00000000-0005-0000-0000-000024330000}"/>
    <cellStyle name="40% - Accent3 47 7" xfId="13133" xr:uid="{00000000-0005-0000-0000-000025330000}"/>
    <cellStyle name="40% - Accent3 47 8" xfId="13134" xr:uid="{00000000-0005-0000-0000-000026330000}"/>
    <cellStyle name="40% - Accent3 48" xfId="13135" xr:uid="{00000000-0005-0000-0000-000027330000}"/>
    <cellStyle name="40% - Accent3 48 2" xfId="13136" xr:uid="{00000000-0005-0000-0000-000028330000}"/>
    <cellStyle name="40% - Accent3 48 2 2" xfId="13137" xr:uid="{00000000-0005-0000-0000-000029330000}"/>
    <cellStyle name="40% - Accent3 48 2 2 2" xfId="13138" xr:uid="{00000000-0005-0000-0000-00002A330000}"/>
    <cellStyle name="40% - Accent3 48 2 3" xfId="13139" xr:uid="{00000000-0005-0000-0000-00002B330000}"/>
    <cellStyle name="40% - Accent3 48 2 3 2" xfId="13140" xr:uid="{00000000-0005-0000-0000-00002C330000}"/>
    <cellStyle name="40% - Accent3 48 2 4" xfId="13141" xr:uid="{00000000-0005-0000-0000-00002D330000}"/>
    <cellStyle name="40% - Accent3 48 2 4 2" xfId="13142" xr:uid="{00000000-0005-0000-0000-00002E330000}"/>
    <cellStyle name="40% - Accent3 48 2 5" xfId="13143" xr:uid="{00000000-0005-0000-0000-00002F330000}"/>
    <cellStyle name="40% - Accent3 48 2 5 2" xfId="13144" xr:uid="{00000000-0005-0000-0000-000030330000}"/>
    <cellStyle name="40% - Accent3 48 2 6" xfId="13145" xr:uid="{00000000-0005-0000-0000-000031330000}"/>
    <cellStyle name="40% - Accent3 48 3" xfId="13146" xr:uid="{00000000-0005-0000-0000-000032330000}"/>
    <cellStyle name="40% - Accent3 48 3 2" xfId="13147" xr:uid="{00000000-0005-0000-0000-000033330000}"/>
    <cellStyle name="40% - Accent3 48 4" xfId="13148" xr:uid="{00000000-0005-0000-0000-000034330000}"/>
    <cellStyle name="40% - Accent3 48 4 2" xfId="13149" xr:uid="{00000000-0005-0000-0000-000035330000}"/>
    <cellStyle name="40% - Accent3 48 5" xfId="13150" xr:uid="{00000000-0005-0000-0000-000036330000}"/>
    <cellStyle name="40% - Accent3 48 5 2" xfId="13151" xr:uid="{00000000-0005-0000-0000-000037330000}"/>
    <cellStyle name="40% - Accent3 48 6" xfId="13152" xr:uid="{00000000-0005-0000-0000-000038330000}"/>
    <cellStyle name="40% - Accent3 48 6 2" xfId="13153" xr:uid="{00000000-0005-0000-0000-000039330000}"/>
    <cellStyle name="40% - Accent3 48 7" xfId="13154" xr:uid="{00000000-0005-0000-0000-00003A330000}"/>
    <cellStyle name="40% - Accent3 48 8" xfId="13155" xr:uid="{00000000-0005-0000-0000-00003B330000}"/>
    <cellStyle name="40% - Accent3 49" xfId="13156" xr:uid="{00000000-0005-0000-0000-00003C330000}"/>
    <cellStyle name="40% - Accent3 49 2" xfId="13157" xr:uid="{00000000-0005-0000-0000-00003D330000}"/>
    <cellStyle name="40% - Accent3 49 2 2" xfId="13158" xr:uid="{00000000-0005-0000-0000-00003E330000}"/>
    <cellStyle name="40% - Accent3 49 2 2 2" xfId="13159" xr:uid="{00000000-0005-0000-0000-00003F330000}"/>
    <cellStyle name="40% - Accent3 49 2 3" xfId="13160" xr:uid="{00000000-0005-0000-0000-000040330000}"/>
    <cellStyle name="40% - Accent3 49 2 3 2" xfId="13161" xr:uid="{00000000-0005-0000-0000-000041330000}"/>
    <cellStyle name="40% - Accent3 49 2 4" xfId="13162" xr:uid="{00000000-0005-0000-0000-000042330000}"/>
    <cellStyle name="40% - Accent3 49 2 4 2" xfId="13163" xr:uid="{00000000-0005-0000-0000-000043330000}"/>
    <cellStyle name="40% - Accent3 49 2 5" xfId="13164" xr:uid="{00000000-0005-0000-0000-000044330000}"/>
    <cellStyle name="40% - Accent3 49 2 5 2" xfId="13165" xr:uid="{00000000-0005-0000-0000-000045330000}"/>
    <cellStyle name="40% - Accent3 49 2 6" xfId="13166" xr:uid="{00000000-0005-0000-0000-000046330000}"/>
    <cellStyle name="40% - Accent3 49 3" xfId="13167" xr:uid="{00000000-0005-0000-0000-000047330000}"/>
    <cellStyle name="40% - Accent3 49 3 2" xfId="13168" xr:uid="{00000000-0005-0000-0000-000048330000}"/>
    <cellStyle name="40% - Accent3 49 4" xfId="13169" xr:uid="{00000000-0005-0000-0000-000049330000}"/>
    <cellStyle name="40% - Accent3 49 4 2" xfId="13170" xr:uid="{00000000-0005-0000-0000-00004A330000}"/>
    <cellStyle name="40% - Accent3 49 5" xfId="13171" xr:uid="{00000000-0005-0000-0000-00004B330000}"/>
    <cellStyle name="40% - Accent3 49 5 2" xfId="13172" xr:uid="{00000000-0005-0000-0000-00004C330000}"/>
    <cellStyle name="40% - Accent3 49 6" xfId="13173" xr:uid="{00000000-0005-0000-0000-00004D330000}"/>
    <cellStyle name="40% - Accent3 49 6 2" xfId="13174" xr:uid="{00000000-0005-0000-0000-00004E330000}"/>
    <cellStyle name="40% - Accent3 49 7" xfId="13175" xr:uid="{00000000-0005-0000-0000-00004F330000}"/>
    <cellStyle name="40% - Accent3 49 8" xfId="13176" xr:uid="{00000000-0005-0000-0000-000050330000}"/>
    <cellStyle name="40% - Accent3 5" xfId="13177" xr:uid="{00000000-0005-0000-0000-000051330000}"/>
    <cellStyle name="40% - Accent3 5 10" xfId="13178" xr:uid="{00000000-0005-0000-0000-000052330000}"/>
    <cellStyle name="40% - Accent3 5 11" xfId="13179" xr:uid="{00000000-0005-0000-0000-000053330000}"/>
    <cellStyle name="40% - Accent3 5 2" xfId="13180" xr:uid="{00000000-0005-0000-0000-000054330000}"/>
    <cellStyle name="40% - Accent3 5 2 2" xfId="13181" xr:uid="{00000000-0005-0000-0000-000055330000}"/>
    <cellStyle name="40% - Accent3 5 2 2 2" xfId="13182" xr:uid="{00000000-0005-0000-0000-000056330000}"/>
    <cellStyle name="40% - Accent3 5 2 3" xfId="13183" xr:uid="{00000000-0005-0000-0000-000057330000}"/>
    <cellStyle name="40% - Accent3 5 2 3 2" xfId="13184" xr:uid="{00000000-0005-0000-0000-000058330000}"/>
    <cellStyle name="40% - Accent3 5 2 4" xfId="13185" xr:uid="{00000000-0005-0000-0000-000059330000}"/>
    <cellStyle name="40% - Accent3 5 2 4 2" xfId="13186" xr:uid="{00000000-0005-0000-0000-00005A330000}"/>
    <cellStyle name="40% - Accent3 5 2 5" xfId="13187" xr:uid="{00000000-0005-0000-0000-00005B330000}"/>
    <cellStyle name="40% - Accent3 5 2 5 2" xfId="13188" xr:uid="{00000000-0005-0000-0000-00005C330000}"/>
    <cellStyle name="40% - Accent3 5 2 6" xfId="13189" xr:uid="{00000000-0005-0000-0000-00005D330000}"/>
    <cellStyle name="40% - Accent3 5 2 7" xfId="13190" xr:uid="{00000000-0005-0000-0000-00005E330000}"/>
    <cellStyle name="40% - Accent3 5 2 8" xfId="13191" xr:uid="{00000000-0005-0000-0000-00005F330000}"/>
    <cellStyle name="40% - Accent3 5 2 9" xfId="13192" xr:uid="{00000000-0005-0000-0000-000060330000}"/>
    <cellStyle name="40% - Accent3 5 3" xfId="13193" xr:uid="{00000000-0005-0000-0000-000061330000}"/>
    <cellStyle name="40% - Accent3 5 3 2" xfId="13194" xr:uid="{00000000-0005-0000-0000-000062330000}"/>
    <cellStyle name="40% - Accent3 5 4" xfId="13195" xr:uid="{00000000-0005-0000-0000-000063330000}"/>
    <cellStyle name="40% - Accent3 5 4 2" xfId="13196" xr:uid="{00000000-0005-0000-0000-000064330000}"/>
    <cellStyle name="40% - Accent3 5 5" xfId="13197" xr:uid="{00000000-0005-0000-0000-000065330000}"/>
    <cellStyle name="40% - Accent3 5 5 2" xfId="13198" xr:uid="{00000000-0005-0000-0000-000066330000}"/>
    <cellStyle name="40% - Accent3 5 6" xfId="13199" xr:uid="{00000000-0005-0000-0000-000067330000}"/>
    <cellStyle name="40% - Accent3 5 6 2" xfId="13200" xr:uid="{00000000-0005-0000-0000-000068330000}"/>
    <cellStyle name="40% - Accent3 5 7" xfId="13201" xr:uid="{00000000-0005-0000-0000-000069330000}"/>
    <cellStyle name="40% - Accent3 5 8" xfId="13202" xr:uid="{00000000-0005-0000-0000-00006A330000}"/>
    <cellStyle name="40% - Accent3 5 9" xfId="13203" xr:uid="{00000000-0005-0000-0000-00006B330000}"/>
    <cellStyle name="40% - Accent3 50" xfId="13204" xr:uid="{00000000-0005-0000-0000-00006C330000}"/>
    <cellStyle name="40% - Accent3 50 2" xfId="13205" xr:uid="{00000000-0005-0000-0000-00006D330000}"/>
    <cellStyle name="40% - Accent3 50 2 2" xfId="13206" xr:uid="{00000000-0005-0000-0000-00006E330000}"/>
    <cellStyle name="40% - Accent3 50 2 2 2" xfId="13207" xr:uid="{00000000-0005-0000-0000-00006F330000}"/>
    <cellStyle name="40% - Accent3 50 2 3" xfId="13208" xr:uid="{00000000-0005-0000-0000-000070330000}"/>
    <cellStyle name="40% - Accent3 50 2 3 2" xfId="13209" xr:uid="{00000000-0005-0000-0000-000071330000}"/>
    <cellStyle name="40% - Accent3 50 2 4" xfId="13210" xr:uid="{00000000-0005-0000-0000-000072330000}"/>
    <cellStyle name="40% - Accent3 50 2 4 2" xfId="13211" xr:uid="{00000000-0005-0000-0000-000073330000}"/>
    <cellStyle name="40% - Accent3 50 2 5" xfId="13212" xr:uid="{00000000-0005-0000-0000-000074330000}"/>
    <cellStyle name="40% - Accent3 50 2 5 2" xfId="13213" xr:uid="{00000000-0005-0000-0000-000075330000}"/>
    <cellStyle name="40% - Accent3 50 2 6" xfId="13214" xr:uid="{00000000-0005-0000-0000-000076330000}"/>
    <cellStyle name="40% - Accent3 50 3" xfId="13215" xr:uid="{00000000-0005-0000-0000-000077330000}"/>
    <cellStyle name="40% - Accent3 50 3 2" xfId="13216" xr:uid="{00000000-0005-0000-0000-000078330000}"/>
    <cellStyle name="40% - Accent3 50 4" xfId="13217" xr:uid="{00000000-0005-0000-0000-000079330000}"/>
    <cellStyle name="40% - Accent3 50 4 2" xfId="13218" xr:uid="{00000000-0005-0000-0000-00007A330000}"/>
    <cellStyle name="40% - Accent3 50 5" xfId="13219" xr:uid="{00000000-0005-0000-0000-00007B330000}"/>
    <cellStyle name="40% - Accent3 50 5 2" xfId="13220" xr:uid="{00000000-0005-0000-0000-00007C330000}"/>
    <cellStyle name="40% - Accent3 50 6" xfId="13221" xr:uid="{00000000-0005-0000-0000-00007D330000}"/>
    <cellStyle name="40% - Accent3 50 6 2" xfId="13222" xr:uid="{00000000-0005-0000-0000-00007E330000}"/>
    <cellStyle name="40% - Accent3 50 7" xfId="13223" xr:uid="{00000000-0005-0000-0000-00007F330000}"/>
    <cellStyle name="40% - Accent3 50 8" xfId="13224" xr:uid="{00000000-0005-0000-0000-000080330000}"/>
    <cellStyle name="40% - Accent3 51" xfId="13225" xr:uid="{00000000-0005-0000-0000-000081330000}"/>
    <cellStyle name="40% - Accent3 51 2" xfId="13226" xr:uid="{00000000-0005-0000-0000-000082330000}"/>
    <cellStyle name="40% - Accent3 51 2 2" xfId="13227" xr:uid="{00000000-0005-0000-0000-000083330000}"/>
    <cellStyle name="40% - Accent3 51 2 2 2" xfId="13228" xr:uid="{00000000-0005-0000-0000-000084330000}"/>
    <cellStyle name="40% - Accent3 51 2 3" xfId="13229" xr:uid="{00000000-0005-0000-0000-000085330000}"/>
    <cellStyle name="40% - Accent3 51 2 3 2" xfId="13230" xr:uid="{00000000-0005-0000-0000-000086330000}"/>
    <cellStyle name="40% - Accent3 51 2 4" xfId="13231" xr:uid="{00000000-0005-0000-0000-000087330000}"/>
    <cellStyle name="40% - Accent3 51 2 4 2" xfId="13232" xr:uid="{00000000-0005-0000-0000-000088330000}"/>
    <cellStyle name="40% - Accent3 51 2 5" xfId="13233" xr:uid="{00000000-0005-0000-0000-000089330000}"/>
    <cellStyle name="40% - Accent3 51 2 5 2" xfId="13234" xr:uid="{00000000-0005-0000-0000-00008A330000}"/>
    <cellStyle name="40% - Accent3 51 2 6" xfId="13235" xr:uid="{00000000-0005-0000-0000-00008B330000}"/>
    <cellStyle name="40% - Accent3 51 3" xfId="13236" xr:uid="{00000000-0005-0000-0000-00008C330000}"/>
    <cellStyle name="40% - Accent3 51 3 2" xfId="13237" xr:uid="{00000000-0005-0000-0000-00008D330000}"/>
    <cellStyle name="40% - Accent3 51 4" xfId="13238" xr:uid="{00000000-0005-0000-0000-00008E330000}"/>
    <cellStyle name="40% - Accent3 51 4 2" xfId="13239" xr:uid="{00000000-0005-0000-0000-00008F330000}"/>
    <cellStyle name="40% - Accent3 51 5" xfId="13240" xr:uid="{00000000-0005-0000-0000-000090330000}"/>
    <cellStyle name="40% - Accent3 51 5 2" xfId="13241" xr:uid="{00000000-0005-0000-0000-000091330000}"/>
    <cellStyle name="40% - Accent3 51 6" xfId="13242" xr:uid="{00000000-0005-0000-0000-000092330000}"/>
    <cellStyle name="40% - Accent3 51 6 2" xfId="13243" xr:uid="{00000000-0005-0000-0000-000093330000}"/>
    <cellStyle name="40% - Accent3 51 7" xfId="13244" xr:uid="{00000000-0005-0000-0000-000094330000}"/>
    <cellStyle name="40% - Accent3 51 8" xfId="13245" xr:uid="{00000000-0005-0000-0000-000095330000}"/>
    <cellStyle name="40% - Accent3 52" xfId="13246" xr:uid="{00000000-0005-0000-0000-000096330000}"/>
    <cellStyle name="40% - Accent3 52 2" xfId="13247" xr:uid="{00000000-0005-0000-0000-000097330000}"/>
    <cellStyle name="40% - Accent3 52 2 2" xfId="13248" xr:uid="{00000000-0005-0000-0000-000098330000}"/>
    <cellStyle name="40% - Accent3 52 2 2 2" xfId="13249" xr:uid="{00000000-0005-0000-0000-000099330000}"/>
    <cellStyle name="40% - Accent3 52 2 3" xfId="13250" xr:uid="{00000000-0005-0000-0000-00009A330000}"/>
    <cellStyle name="40% - Accent3 52 2 3 2" xfId="13251" xr:uid="{00000000-0005-0000-0000-00009B330000}"/>
    <cellStyle name="40% - Accent3 52 2 4" xfId="13252" xr:uid="{00000000-0005-0000-0000-00009C330000}"/>
    <cellStyle name="40% - Accent3 52 2 4 2" xfId="13253" xr:uid="{00000000-0005-0000-0000-00009D330000}"/>
    <cellStyle name="40% - Accent3 52 2 5" xfId="13254" xr:uid="{00000000-0005-0000-0000-00009E330000}"/>
    <cellStyle name="40% - Accent3 52 2 5 2" xfId="13255" xr:uid="{00000000-0005-0000-0000-00009F330000}"/>
    <cellStyle name="40% - Accent3 52 2 6" xfId="13256" xr:uid="{00000000-0005-0000-0000-0000A0330000}"/>
    <cellStyle name="40% - Accent3 52 3" xfId="13257" xr:uid="{00000000-0005-0000-0000-0000A1330000}"/>
    <cellStyle name="40% - Accent3 52 3 2" xfId="13258" xr:uid="{00000000-0005-0000-0000-0000A2330000}"/>
    <cellStyle name="40% - Accent3 52 4" xfId="13259" xr:uid="{00000000-0005-0000-0000-0000A3330000}"/>
    <cellStyle name="40% - Accent3 52 4 2" xfId="13260" xr:uid="{00000000-0005-0000-0000-0000A4330000}"/>
    <cellStyle name="40% - Accent3 52 5" xfId="13261" xr:uid="{00000000-0005-0000-0000-0000A5330000}"/>
    <cellStyle name="40% - Accent3 52 5 2" xfId="13262" xr:uid="{00000000-0005-0000-0000-0000A6330000}"/>
    <cellStyle name="40% - Accent3 52 6" xfId="13263" xr:uid="{00000000-0005-0000-0000-0000A7330000}"/>
    <cellStyle name="40% - Accent3 52 6 2" xfId="13264" xr:uid="{00000000-0005-0000-0000-0000A8330000}"/>
    <cellStyle name="40% - Accent3 52 7" xfId="13265" xr:uid="{00000000-0005-0000-0000-0000A9330000}"/>
    <cellStyle name="40% - Accent3 52 8" xfId="13266" xr:uid="{00000000-0005-0000-0000-0000AA330000}"/>
    <cellStyle name="40% - Accent3 53" xfId="13267" xr:uid="{00000000-0005-0000-0000-0000AB330000}"/>
    <cellStyle name="40% - Accent3 53 2" xfId="13268" xr:uid="{00000000-0005-0000-0000-0000AC330000}"/>
    <cellStyle name="40% - Accent3 53 2 2" xfId="13269" xr:uid="{00000000-0005-0000-0000-0000AD330000}"/>
    <cellStyle name="40% - Accent3 53 2 2 2" xfId="13270" xr:uid="{00000000-0005-0000-0000-0000AE330000}"/>
    <cellStyle name="40% - Accent3 53 2 3" xfId="13271" xr:uid="{00000000-0005-0000-0000-0000AF330000}"/>
    <cellStyle name="40% - Accent3 53 2 3 2" xfId="13272" xr:uid="{00000000-0005-0000-0000-0000B0330000}"/>
    <cellStyle name="40% - Accent3 53 2 4" xfId="13273" xr:uid="{00000000-0005-0000-0000-0000B1330000}"/>
    <cellStyle name="40% - Accent3 53 2 4 2" xfId="13274" xr:uid="{00000000-0005-0000-0000-0000B2330000}"/>
    <cellStyle name="40% - Accent3 53 2 5" xfId="13275" xr:uid="{00000000-0005-0000-0000-0000B3330000}"/>
    <cellStyle name="40% - Accent3 53 2 5 2" xfId="13276" xr:uid="{00000000-0005-0000-0000-0000B4330000}"/>
    <cellStyle name="40% - Accent3 53 2 6" xfId="13277" xr:uid="{00000000-0005-0000-0000-0000B5330000}"/>
    <cellStyle name="40% - Accent3 53 3" xfId="13278" xr:uid="{00000000-0005-0000-0000-0000B6330000}"/>
    <cellStyle name="40% - Accent3 53 3 2" xfId="13279" xr:uid="{00000000-0005-0000-0000-0000B7330000}"/>
    <cellStyle name="40% - Accent3 53 4" xfId="13280" xr:uid="{00000000-0005-0000-0000-0000B8330000}"/>
    <cellStyle name="40% - Accent3 53 4 2" xfId="13281" xr:uid="{00000000-0005-0000-0000-0000B9330000}"/>
    <cellStyle name="40% - Accent3 53 5" xfId="13282" xr:uid="{00000000-0005-0000-0000-0000BA330000}"/>
    <cellStyle name="40% - Accent3 53 5 2" xfId="13283" xr:uid="{00000000-0005-0000-0000-0000BB330000}"/>
    <cellStyle name="40% - Accent3 53 6" xfId="13284" xr:uid="{00000000-0005-0000-0000-0000BC330000}"/>
    <cellStyle name="40% - Accent3 53 6 2" xfId="13285" xr:uid="{00000000-0005-0000-0000-0000BD330000}"/>
    <cellStyle name="40% - Accent3 53 7" xfId="13286" xr:uid="{00000000-0005-0000-0000-0000BE330000}"/>
    <cellStyle name="40% - Accent3 53 8" xfId="13287" xr:uid="{00000000-0005-0000-0000-0000BF330000}"/>
    <cellStyle name="40% - Accent3 54" xfId="13288" xr:uid="{00000000-0005-0000-0000-0000C0330000}"/>
    <cellStyle name="40% - Accent3 54 2" xfId="13289" xr:uid="{00000000-0005-0000-0000-0000C1330000}"/>
    <cellStyle name="40% - Accent3 54 2 2" xfId="13290" xr:uid="{00000000-0005-0000-0000-0000C2330000}"/>
    <cellStyle name="40% - Accent3 54 2 2 2" xfId="13291" xr:uid="{00000000-0005-0000-0000-0000C3330000}"/>
    <cellStyle name="40% - Accent3 54 2 3" xfId="13292" xr:uid="{00000000-0005-0000-0000-0000C4330000}"/>
    <cellStyle name="40% - Accent3 54 2 3 2" xfId="13293" xr:uid="{00000000-0005-0000-0000-0000C5330000}"/>
    <cellStyle name="40% - Accent3 54 2 4" xfId="13294" xr:uid="{00000000-0005-0000-0000-0000C6330000}"/>
    <cellStyle name="40% - Accent3 54 2 4 2" xfId="13295" xr:uid="{00000000-0005-0000-0000-0000C7330000}"/>
    <cellStyle name="40% - Accent3 54 2 5" xfId="13296" xr:uid="{00000000-0005-0000-0000-0000C8330000}"/>
    <cellStyle name="40% - Accent3 54 2 5 2" xfId="13297" xr:uid="{00000000-0005-0000-0000-0000C9330000}"/>
    <cellStyle name="40% - Accent3 54 2 6" xfId="13298" xr:uid="{00000000-0005-0000-0000-0000CA330000}"/>
    <cellStyle name="40% - Accent3 54 3" xfId="13299" xr:uid="{00000000-0005-0000-0000-0000CB330000}"/>
    <cellStyle name="40% - Accent3 54 3 2" xfId="13300" xr:uid="{00000000-0005-0000-0000-0000CC330000}"/>
    <cellStyle name="40% - Accent3 54 4" xfId="13301" xr:uid="{00000000-0005-0000-0000-0000CD330000}"/>
    <cellStyle name="40% - Accent3 54 4 2" xfId="13302" xr:uid="{00000000-0005-0000-0000-0000CE330000}"/>
    <cellStyle name="40% - Accent3 54 5" xfId="13303" xr:uid="{00000000-0005-0000-0000-0000CF330000}"/>
    <cellStyle name="40% - Accent3 54 5 2" xfId="13304" xr:uid="{00000000-0005-0000-0000-0000D0330000}"/>
    <cellStyle name="40% - Accent3 54 6" xfId="13305" xr:uid="{00000000-0005-0000-0000-0000D1330000}"/>
    <cellStyle name="40% - Accent3 54 6 2" xfId="13306" xr:uid="{00000000-0005-0000-0000-0000D2330000}"/>
    <cellStyle name="40% - Accent3 54 7" xfId="13307" xr:uid="{00000000-0005-0000-0000-0000D3330000}"/>
    <cellStyle name="40% - Accent3 54 8" xfId="13308" xr:uid="{00000000-0005-0000-0000-0000D4330000}"/>
    <cellStyle name="40% - Accent3 55" xfId="13309" xr:uid="{00000000-0005-0000-0000-0000D5330000}"/>
    <cellStyle name="40% - Accent3 55 2" xfId="13310" xr:uid="{00000000-0005-0000-0000-0000D6330000}"/>
    <cellStyle name="40% - Accent3 55 2 2" xfId="13311" xr:uid="{00000000-0005-0000-0000-0000D7330000}"/>
    <cellStyle name="40% - Accent3 55 2 2 2" xfId="13312" xr:uid="{00000000-0005-0000-0000-0000D8330000}"/>
    <cellStyle name="40% - Accent3 55 2 3" xfId="13313" xr:uid="{00000000-0005-0000-0000-0000D9330000}"/>
    <cellStyle name="40% - Accent3 55 2 3 2" xfId="13314" xr:uid="{00000000-0005-0000-0000-0000DA330000}"/>
    <cellStyle name="40% - Accent3 55 2 4" xfId="13315" xr:uid="{00000000-0005-0000-0000-0000DB330000}"/>
    <cellStyle name="40% - Accent3 55 2 4 2" xfId="13316" xr:uid="{00000000-0005-0000-0000-0000DC330000}"/>
    <cellStyle name="40% - Accent3 55 2 5" xfId="13317" xr:uid="{00000000-0005-0000-0000-0000DD330000}"/>
    <cellStyle name="40% - Accent3 55 2 5 2" xfId="13318" xr:uid="{00000000-0005-0000-0000-0000DE330000}"/>
    <cellStyle name="40% - Accent3 55 2 6" xfId="13319" xr:uid="{00000000-0005-0000-0000-0000DF330000}"/>
    <cellStyle name="40% - Accent3 55 3" xfId="13320" xr:uid="{00000000-0005-0000-0000-0000E0330000}"/>
    <cellStyle name="40% - Accent3 55 3 2" xfId="13321" xr:uid="{00000000-0005-0000-0000-0000E1330000}"/>
    <cellStyle name="40% - Accent3 55 4" xfId="13322" xr:uid="{00000000-0005-0000-0000-0000E2330000}"/>
    <cellStyle name="40% - Accent3 55 4 2" xfId="13323" xr:uid="{00000000-0005-0000-0000-0000E3330000}"/>
    <cellStyle name="40% - Accent3 55 5" xfId="13324" xr:uid="{00000000-0005-0000-0000-0000E4330000}"/>
    <cellStyle name="40% - Accent3 55 5 2" xfId="13325" xr:uid="{00000000-0005-0000-0000-0000E5330000}"/>
    <cellStyle name="40% - Accent3 55 6" xfId="13326" xr:uid="{00000000-0005-0000-0000-0000E6330000}"/>
    <cellStyle name="40% - Accent3 55 6 2" xfId="13327" xr:uid="{00000000-0005-0000-0000-0000E7330000}"/>
    <cellStyle name="40% - Accent3 55 7" xfId="13328" xr:uid="{00000000-0005-0000-0000-0000E8330000}"/>
    <cellStyle name="40% - Accent3 55 8" xfId="13329" xr:uid="{00000000-0005-0000-0000-0000E9330000}"/>
    <cellStyle name="40% - Accent3 56" xfId="13330" xr:uid="{00000000-0005-0000-0000-0000EA330000}"/>
    <cellStyle name="40% - Accent3 56 2" xfId="13331" xr:uid="{00000000-0005-0000-0000-0000EB330000}"/>
    <cellStyle name="40% - Accent3 56 2 2" xfId="13332" xr:uid="{00000000-0005-0000-0000-0000EC330000}"/>
    <cellStyle name="40% - Accent3 56 2 2 2" xfId="13333" xr:uid="{00000000-0005-0000-0000-0000ED330000}"/>
    <cellStyle name="40% - Accent3 56 2 3" xfId="13334" xr:uid="{00000000-0005-0000-0000-0000EE330000}"/>
    <cellStyle name="40% - Accent3 56 2 3 2" xfId="13335" xr:uid="{00000000-0005-0000-0000-0000EF330000}"/>
    <cellStyle name="40% - Accent3 56 2 4" xfId="13336" xr:uid="{00000000-0005-0000-0000-0000F0330000}"/>
    <cellStyle name="40% - Accent3 56 2 4 2" xfId="13337" xr:uid="{00000000-0005-0000-0000-0000F1330000}"/>
    <cellStyle name="40% - Accent3 56 2 5" xfId="13338" xr:uid="{00000000-0005-0000-0000-0000F2330000}"/>
    <cellStyle name="40% - Accent3 56 2 5 2" xfId="13339" xr:uid="{00000000-0005-0000-0000-0000F3330000}"/>
    <cellStyle name="40% - Accent3 56 2 6" xfId="13340" xr:uid="{00000000-0005-0000-0000-0000F4330000}"/>
    <cellStyle name="40% - Accent3 56 3" xfId="13341" xr:uid="{00000000-0005-0000-0000-0000F5330000}"/>
    <cellStyle name="40% - Accent3 56 3 2" xfId="13342" xr:uid="{00000000-0005-0000-0000-0000F6330000}"/>
    <cellStyle name="40% - Accent3 56 4" xfId="13343" xr:uid="{00000000-0005-0000-0000-0000F7330000}"/>
    <cellStyle name="40% - Accent3 56 4 2" xfId="13344" xr:uid="{00000000-0005-0000-0000-0000F8330000}"/>
    <cellStyle name="40% - Accent3 56 5" xfId="13345" xr:uid="{00000000-0005-0000-0000-0000F9330000}"/>
    <cellStyle name="40% - Accent3 56 5 2" xfId="13346" xr:uid="{00000000-0005-0000-0000-0000FA330000}"/>
    <cellStyle name="40% - Accent3 56 6" xfId="13347" xr:uid="{00000000-0005-0000-0000-0000FB330000}"/>
    <cellStyle name="40% - Accent3 56 6 2" xfId="13348" xr:uid="{00000000-0005-0000-0000-0000FC330000}"/>
    <cellStyle name="40% - Accent3 56 7" xfId="13349" xr:uid="{00000000-0005-0000-0000-0000FD330000}"/>
    <cellStyle name="40% - Accent3 56 8" xfId="13350" xr:uid="{00000000-0005-0000-0000-0000FE330000}"/>
    <cellStyle name="40% - Accent3 57" xfId="13351" xr:uid="{00000000-0005-0000-0000-0000FF330000}"/>
    <cellStyle name="40% - Accent3 57 2" xfId="13352" xr:uid="{00000000-0005-0000-0000-000000340000}"/>
    <cellStyle name="40% - Accent3 57 2 2" xfId="13353" xr:uid="{00000000-0005-0000-0000-000001340000}"/>
    <cellStyle name="40% - Accent3 57 2 2 2" xfId="13354" xr:uid="{00000000-0005-0000-0000-000002340000}"/>
    <cellStyle name="40% - Accent3 57 2 3" xfId="13355" xr:uid="{00000000-0005-0000-0000-000003340000}"/>
    <cellStyle name="40% - Accent3 57 2 3 2" xfId="13356" xr:uid="{00000000-0005-0000-0000-000004340000}"/>
    <cellStyle name="40% - Accent3 57 2 4" xfId="13357" xr:uid="{00000000-0005-0000-0000-000005340000}"/>
    <cellStyle name="40% - Accent3 57 2 4 2" xfId="13358" xr:uid="{00000000-0005-0000-0000-000006340000}"/>
    <cellStyle name="40% - Accent3 57 2 5" xfId="13359" xr:uid="{00000000-0005-0000-0000-000007340000}"/>
    <cellStyle name="40% - Accent3 57 2 5 2" xfId="13360" xr:uid="{00000000-0005-0000-0000-000008340000}"/>
    <cellStyle name="40% - Accent3 57 2 6" xfId="13361" xr:uid="{00000000-0005-0000-0000-000009340000}"/>
    <cellStyle name="40% - Accent3 57 3" xfId="13362" xr:uid="{00000000-0005-0000-0000-00000A340000}"/>
    <cellStyle name="40% - Accent3 57 3 2" xfId="13363" xr:uid="{00000000-0005-0000-0000-00000B340000}"/>
    <cellStyle name="40% - Accent3 57 4" xfId="13364" xr:uid="{00000000-0005-0000-0000-00000C340000}"/>
    <cellStyle name="40% - Accent3 57 4 2" xfId="13365" xr:uid="{00000000-0005-0000-0000-00000D340000}"/>
    <cellStyle name="40% - Accent3 57 5" xfId="13366" xr:uid="{00000000-0005-0000-0000-00000E340000}"/>
    <cellStyle name="40% - Accent3 57 5 2" xfId="13367" xr:uid="{00000000-0005-0000-0000-00000F340000}"/>
    <cellStyle name="40% - Accent3 57 6" xfId="13368" xr:uid="{00000000-0005-0000-0000-000010340000}"/>
    <cellStyle name="40% - Accent3 57 6 2" xfId="13369" xr:uid="{00000000-0005-0000-0000-000011340000}"/>
    <cellStyle name="40% - Accent3 57 7" xfId="13370" xr:uid="{00000000-0005-0000-0000-000012340000}"/>
    <cellStyle name="40% - Accent3 57 8" xfId="13371" xr:uid="{00000000-0005-0000-0000-000013340000}"/>
    <cellStyle name="40% - Accent3 58" xfId="13372" xr:uid="{00000000-0005-0000-0000-000014340000}"/>
    <cellStyle name="40% - Accent3 58 2" xfId="13373" xr:uid="{00000000-0005-0000-0000-000015340000}"/>
    <cellStyle name="40% - Accent3 58 2 2" xfId="13374" xr:uid="{00000000-0005-0000-0000-000016340000}"/>
    <cellStyle name="40% - Accent3 58 2 2 2" xfId="13375" xr:uid="{00000000-0005-0000-0000-000017340000}"/>
    <cellStyle name="40% - Accent3 58 2 3" xfId="13376" xr:uid="{00000000-0005-0000-0000-000018340000}"/>
    <cellStyle name="40% - Accent3 58 2 3 2" xfId="13377" xr:uid="{00000000-0005-0000-0000-000019340000}"/>
    <cellStyle name="40% - Accent3 58 2 4" xfId="13378" xr:uid="{00000000-0005-0000-0000-00001A340000}"/>
    <cellStyle name="40% - Accent3 58 2 4 2" xfId="13379" xr:uid="{00000000-0005-0000-0000-00001B340000}"/>
    <cellStyle name="40% - Accent3 58 2 5" xfId="13380" xr:uid="{00000000-0005-0000-0000-00001C340000}"/>
    <cellStyle name="40% - Accent3 58 2 5 2" xfId="13381" xr:uid="{00000000-0005-0000-0000-00001D340000}"/>
    <cellStyle name="40% - Accent3 58 2 6" xfId="13382" xr:uid="{00000000-0005-0000-0000-00001E340000}"/>
    <cellStyle name="40% - Accent3 58 3" xfId="13383" xr:uid="{00000000-0005-0000-0000-00001F340000}"/>
    <cellStyle name="40% - Accent3 58 3 2" xfId="13384" xr:uid="{00000000-0005-0000-0000-000020340000}"/>
    <cellStyle name="40% - Accent3 58 4" xfId="13385" xr:uid="{00000000-0005-0000-0000-000021340000}"/>
    <cellStyle name="40% - Accent3 58 4 2" xfId="13386" xr:uid="{00000000-0005-0000-0000-000022340000}"/>
    <cellStyle name="40% - Accent3 58 5" xfId="13387" xr:uid="{00000000-0005-0000-0000-000023340000}"/>
    <cellStyle name="40% - Accent3 58 5 2" xfId="13388" xr:uid="{00000000-0005-0000-0000-000024340000}"/>
    <cellStyle name="40% - Accent3 58 6" xfId="13389" xr:uid="{00000000-0005-0000-0000-000025340000}"/>
    <cellStyle name="40% - Accent3 58 6 2" xfId="13390" xr:uid="{00000000-0005-0000-0000-000026340000}"/>
    <cellStyle name="40% - Accent3 58 7" xfId="13391" xr:uid="{00000000-0005-0000-0000-000027340000}"/>
    <cellStyle name="40% - Accent3 58 8" xfId="13392" xr:uid="{00000000-0005-0000-0000-000028340000}"/>
    <cellStyle name="40% - Accent3 59" xfId="13393" xr:uid="{00000000-0005-0000-0000-000029340000}"/>
    <cellStyle name="40% - Accent3 59 2" xfId="13394" xr:uid="{00000000-0005-0000-0000-00002A340000}"/>
    <cellStyle name="40% - Accent3 59 2 2" xfId="13395" xr:uid="{00000000-0005-0000-0000-00002B340000}"/>
    <cellStyle name="40% - Accent3 59 2 2 2" xfId="13396" xr:uid="{00000000-0005-0000-0000-00002C340000}"/>
    <cellStyle name="40% - Accent3 59 2 3" xfId="13397" xr:uid="{00000000-0005-0000-0000-00002D340000}"/>
    <cellStyle name="40% - Accent3 59 2 3 2" xfId="13398" xr:uid="{00000000-0005-0000-0000-00002E340000}"/>
    <cellStyle name="40% - Accent3 59 2 4" xfId="13399" xr:uid="{00000000-0005-0000-0000-00002F340000}"/>
    <cellStyle name="40% - Accent3 59 2 4 2" xfId="13400" xr:uid="{00000000-0005-0000-0000-000030340000}"/>
    <cellStyle name="40% - Accent3 59 2 5" xfId="13401" xr:uid="{00000000-0005-0000-0000-000031340000}"/>
    <cellStyle name="40% - Accent3 59 2 5 2" xfId="13402" xr:uid="{00000000-0005-0000-0000-000032340000}"/>
    <cellStyle name="40% - Accent3 59 2 6" xfId="13403" xr:uid="{00000000-0005-0000-0000-000033340000}"/>
    <cellStyle name="40% - Accent3 59 3" xfId="13404" xr:uid="{00000000-0005-0000-0000-000034340000}"/>
    <cellStyle name="40% - Accent3 59 3 2" xfId="13405" xr:uid="{00000000-0005-0000-0000-000035340000}"/>
    <cellStyle name="40% - Accent3 59 4" xfId="13406" xr:uid="{00000000-0005-0000-0000-000036340000}"/>
    <cellStyle name="40% - Accent3 59 4 2" xfId="13407" xr:uid="{00000000-0005-0000-0000-000037340000}"/>
    <cellStyle name="40% - Accent3 59 5" xfId="13408" xr:uid="{00000000-0005-0000-0000-000038340000}"/>
    <cellStyle name="40% - Accent3 59 5 2" xfId="13409" xr:uid="{00000000-0005-0000-0000-000039340000}"/>
    <cellStyle name="40% - Accent3 59 6" xfId="13410" xr:uid="{00000000-0005-0000-0000-00003A340000}"/>
    <cellStyle name="40% - Accent3 59 6 2" xfId="13411" xr:uid="{00000000-0005-0000-0000-00003B340000}"/>
    <cellStyle name="40% - Accent3 59 7" xfId="13412" xr:uid="{00000000-0005-0000-0000-00003C340000}"/>
    <cellStyle name="40% - Accent3 59 8" xfId="13413" xr:uid="{00000000-0005-0000-0000-00003D340000}"/>
    <cellStyle name="40% - Accent3 6" xfId="13414" xr:uid="{00000000-0005-0000-0000-00003E340000}"/>
    <cellStyle name="40% - Accent3 6 10" xfId="13415" xr:uid="{00000000-0005-0000-0000-00003F340000}"/>
    <cellStyle name="40% - Accent3 6 11" xfId="13416" xr:uid="{00000000-0005-0000-0000-000040340000}"/>
    <cellStyle name="40% - Accent3 6 2" xfId="13417" xr:uid="{00000000-0005-0000-0000-000041340000}"/>
    <cellStyle name="40% - Accent3 6 2 2" xfId="13418" xr:uid="{00000000-0005-0000-0000-000042340000}"/>
    <cellStyle name="40% - Accent3 6 2 2 2" xfId="13419" xr:uid="{00000000-0005-0000-0000-000043340000}"/>
    <cellStyle name="40% - Accent3 6 2 3" xfId="13420" xr:uid="{00000000-0005-0000-0000-000044340000}"/>
    <cellStyle name="40% - Accent3 6 2 3 2" xfId="13421" xr:uid="{00000000-0005-0000-0000-000045340000}"/>
    <cellStyle name="40% - Accent3 6 2 4" xfId="13422" xr:uid="{00000000-0005-0000-0000-000046340000}"/>
    <cellStyle name="40% - Accent3 6 2 4 2" xfId="13423" xr:uid="{00000000-0005-0000-0000-000047340000}"/>
    <cellStyle name="40% - Accent3 6 2 5" xfId="13424" xr:uid="{00000000-0005-0000-0000-000048340000}"/>
    <cellStyle name="40% - Accent3 6 2 5 2" xfId="13425" xr:uid="{00000000-0005-0000-0000-000049340000}"/>
    <cellStyle name="40% - Accent3 6 2 6" xfId="13426" xr:uid="{00000000-0005-0000-0000-00004A340000}"/>
    <cellStyle name="40% - Accent3 6 2 7" xfId="13427" xr:uid="{00000000-0005-0000-0000-00004B340000}"/>
    <cellStyle name="40% - Accent3 6 2 8" xfId="13428" xr:uid="{00000000-0005-0000-0000-00004C340000}"/>
    <cellStyle name="40% - Accent3 6 2 9" xfId="13429" xr:uid="{00000000-0005-0000-0000-00004D340000}"/>
    <cellStyle name="40% - Accent3 6 3" xfId="13430" xr:uid="{00000000-0005-0000-0000-00004E340000}"/>
    <cellStyle name="40% - Accent3 6 3 2" xfId="13431" xr:uid="{00000000-0005-0000-0000-00004F340000}"/>
    <cellStyle name="40% - Accent3 6 4" xfId="13432" xr:uid="{00000000-0005-0000-0000-000050340000}"/>
    <cellStyle name="40% - Accent3 6 4 2" xfId="13433" xr:uid="{00000000-0005-0000-0000-000051340000}"/>
    <cellStyle name="40% - Accent3 6 5" xfId="13434" xr:uid="{00000000-0005-0000-0000-000052340000}"/>
    <cellStyle name="40% - Accent3 6 5 2" xfId="13435" xr:uid="{00000000-0005-0000-0000-000053340000}"/>
    <cellStyle name="40% - Accent3 6 6" xfId="13436" xr:uid="{00000000-0005-0000-0000-000054340000}"/>
    <cellStyle name="40% - Accent3 6 6 2" xfId="13437" xr:uid="{00000000-0005-0000-0000-000055340000}"/>
    <cellStyle name="40% - Accent3 6 7" xfId="13438" xr:uid="{00000000-0005-0000-0000-000056340000}"/>
    <cellStyle name="40% - Accent3 6 8" xfId="13439" xr:uid="{00000000-0005-0000-0000-000057340000}"/>
    <cellStyle name="40% - Accent3 6 9" xfId="13440" xr:uid="{00000000-0005-0000-0000-000058340000}"/>
    <cellStyle name="40% - Accent3 60" xfId="13441" xr:uid="{00000000-0005-0000-0000-000059340000}"/>
    <cellStyle name="40% - Accent3 60 2" xfId="13442" xr:uid="{00000000-0005-0000-0000-00005A340000}"/>
    <cellStyle name="40% - Accent3 60 2 2" xfId="13443" xr:uid="{00000000-0005-0000-0000-00005B340000}"/>
    <cellStyle name="40% - Accent3 60 2 2 2" xfId="13444" xr:uid="{00000000-0005-0000-0000-00005C340000}"/>
    <cellStyle name="40% - Accent3 60 2 3" xfId="13445" xr:uid="{00000000-0005-0000-0000-00005D340000}"/>
    <cellStyle name="40% - Accent3 60 2 3 2" xfId="13446" xr:uid="{00000000-0005-0000-0000-00005E340000}"/>
    <cellStyle name="40% - Accent3 60 2 4" xfId="13447" xr:uid="{00000000-0005-0000-0000-00005F340000}"/>
    <cellStyle name="40% - Accent3 60 2 4 2" xfId="13448" xr:uid="{00000000-0005-0000-0000-000060340000}"/>
    <cellStyle name="40% - Accent3 60 2 5" xfId="13449" xr:uid="{00000000-0005-0000-0000-000061340000}"/>
    <cellStyle name="40% - Accent3 60 2 5 2" xfId="13450" xr:uid="{00000000-0005-0000-0000-000062340000}"/>
    <cellStyle name="40% - Accent3 60 2 6" xfId="13451" xr:uid="{00000000-0005-0000-0000-000063340000}"/>
    <cellStyle name="40% - Accent3 60 3" xfId="13452" xr:uid="{00000000-0005-0000-0000-000064340000}"/>
    <cellStyle name="40% - Accent3 60 3 2" xfId="13453" xr:uid="{00000000-0005-0000-0000-000065340000}"/>
    <cellStyle name="40% - Accent3 60 4" xfId="13454" xr:uid="{00000000-0005-0000-0000-000066340000}"/>
    <cellStyle name="40% - Accent3 60 4 2" xfId="13455" xr:uid="{00000000-0005-0000-0000-000067340000}"/>
    <cellStyle name="40% - Accent3 60 5" xfId="13456" xr:uid="{00000000-0005-0000-0000-000068340000}"/>
    <cellStyle name="40% - Accent3 60 5 2" xfId="13457" xr:uid="{00000000-0005-0000-0000-000069340000}"/>
    <cellStyle name="40% - Accent3 60 6" xfId="13458" xr:uid="{00000000-0005-0000-0000-00006A340000}"/>
    <cellStyle name="40% - Accent3 60 6 2" xfId="13459" xr:uid="{00000000-0005-0000-0000-00006B340000}"/>
    <cellStyle name="40% - Accent3 60 7" xfId="13460" xr:uid="{00000000-0005-0000-0000-00006C340000}"/>
    <cellStyle name="40% - Accent3 60 8" xfId="13461" xr:uid="{00000000-0005-0000-0000-00006D340000}"/>
    <cellStyle name="40% - Accent3 61" xfId="13462" xr:uid="{00000000-0005-0000-0000-00006E340000}"/>
    <cellStyle name="40% - Accent3 61 2" xfId="13463" xr:uid="{00000000-0005-0000-0000-00006F340000}"/>
    <cellStyle name="40% - Accent3 61 2 2" xfId="13464" xr:uid="{00000000-0005-0000-0000-000070340000}"/>
    <cellStyle name="40% - Accent3 61 2 2 2" xfId="13465" xr:uid="{00000000-0005-0000-0000-000071340000}"/>
    <cellStyle name="40% - Accent3 61 2 3" xfId="13466" xr:uid="{00000000-0005-0000-0000-000072340000}"/>
    <cellStyle name="40% - Accent3 61 2 3 2" xfId="13467" xr:uid="{00000000-0005-0000-0000-000073340000}"/>
    <cellStyle name="40% - Accent3 61 2 4" xfId="13468" xr:uid="{00000000-0005-0000-0000-000074340000}"/>
    <cellStyle name="40% - Accent3 61 2 4 2" xfId="13469" xr:uid="{00000000-0005-0000-0000-000075340000}"/>
    <cellStyle name="40% - Accent3 61 2 5" xfId="13470" xr:uid="{00000000-0005-0000-0000-000076340000}"/>
    <cellStyle name="40% - Accent3 61 2 5 2" xfId="13471" xr:uid="{00000000-0005-0000-0000-000077340000}"/>
    <cellStyle name="40% - Accent3 61 2 6" xfId="13472" xr:uid="{00000000-0005-0000-0000-000078340000}"/>
    <cellStyle name="40% - Accent3 61 3" xfId="13473" xr:uid="{00000000-0005-0000-0000-000079340000}"/>
    <cellStyle name="40% - Accent3 61 3 2" xfId="13474" xr:uid="{00000000-0005-0000-0000-00007A340000}"/>
    <cellStyle name="40% - Accent3 61 4" xfId="13475" xr:uid="{00000000-0005-0000-0000-00007B340000}"/>
    <cellStyle name="40% - Accent3 61 4 2" xfId="13476" xr:uid="{00000000-0005-0000-0000-00007C340000}"/>
    <cellStyle name="40% - Accent3 61 5" xfId="13477" xr:uid="{00000000-0005-0000-0000-00007D340000}"/>
    <cellStyle name="40% - Accent3 61 5 2" xfId="13478" xr:uid="{00000000-0005-0000-0000-00007E340000}"/>
    <cellStyle name="40% - Accent3 61 6" xfId="13479" xr:uid="{00000000-0005-0000-0000-00007F340000}"/>
    <cellStyle name="40% - Accent3 61 6 2" xfId="13480" xr:uid="{00000000-0005-0000-0000-000080340000}"/>
    <cellStyle name="40% - Accent3 61 7" xfId="13481" xr:uid="{00000000-0005-0000-0000-000081340000}"/>
    <cellStyle name="40% - Accent3 61 8" xfId="13482" xr:uid="{00000000-0005-0000-0000-000082340000}"/>
    <cellStyle name="40% - Accent3 62" xfId="13483" xr:uid="{00000000-0005-0000-0000-000083340000}"/>
    <cellStyle name="40% - Accent3 62 2" xfId="13484" xr:uid="{00000000-0005-0000-0000-000084340000}"/>
    <cellStyle name="40% - Accent3 62 2 2" xfId="13485" xr:uid="{00000000-0005-0000-0000-000085340000}"/>
    <cellStyle name="40% - Accent3 62 2 2 2" xfId="13486" xr:uid="{00000000-0005-0000-0000-000086340000}"/>
    <cellStyle name="40% - Accent3 62 2 3" xfId="13487" xr:uid="{00000000-0005-0000-0000-000087340000}"/>
    <cellStyle name="40% - Accent3 62 2 3 2" xfId="13488" xr:uid="{00000000-0005-0000-0000-000088340000}"/>
    <cellStyle name="40% - Accent3 62 2 4" xfId="13489" xr:uid="{00000000-0005-0000-0000-000089340000}"/>
    <cellStyle name="40% - Accent3 62 2 4 2" xfId="13490" xr:uid="{00000000-0005-0000-0000-00008A340000}"/>
    <cellStyle name="40% - Accent3 62 2 5" xfId="13491" xr:uid="{00000000-0005-0000-0000-00008B340000}"/>
    <cellStyle name="40% - Accent3 62 2 5 2" xfId="13492" xr:uid="{00000000-0005-0000-0000-00008C340000}"/>
    <cellStyle name="40% - Accent3 62 2 6" xfId="13493" xr:uid="{00000000-0005-0000-0000-00008D340000}"/>
    <cellStyle name="40% - Accent3 62 3" xfId="13494" xr:uid="{00000000-0005-0000-0000-00008E340000}"/>
    <cellStyle name="40% - Accent3 62 3 2" xfId="13495" xr:uid="{00000000-0005-0000-0000-00008F340000}"/>
    <cellStyle name="40% - Accent3 62 4" xfId="13496" xr:uid="{00000000-0005-0000-0000-000090340000}"/>
    <cellStyle name="40% - Accent3 62 4 2" xfId="13497" xr:uid="{00000000-0005-0000-0000-000091340000}"/>
    <cellStyle name="40% - Accent3 62 5" xfId="13498" xr:uid="{00000000-0005-0000-0000-000092340000}"/>
    <cellStyle name="40% - Accent3 62 5 2" xfId="13499" xr:uid="{00000000-0005-0000-0000-000093340000}"/>
    <cellStyle name="40% - Accent3 62 6" xfId="13500" xr:uid="{00000000-0005-0000-0000-000094340000}"/>
    <cellStyle name="40% - Accent3 62 6 2" xfId="13501" xr:uid="{00000000-0005-0000-0000-000095340000}"/>
    <cellStyle name="40% - Accent3 62 7" xfId="13502" xr:uid="{00000000-0005-0000-0000-000096340000}"/>
    <cellStyle name="40% - Accent3 62 8" xfId="13503" xr:uid="{00000000-0005-0000-0000-000097340000}"/>
    <cellStyle name="40% - Accent3 63" xfId="13504" xr:uid="{00000000-0005-0000-0000-000098340000}"/>
    <cellStyle name="40% - Accent3 63 2" xfId="13505" xr:uid="{00000000-0005-0000-0000-000099340000}"/>
    <cellStyle name="40% - Accent3 63 2 2" xfId="13506" xr:uid="{00000000-0005-0000-0000-00009A340000}"/>
    <cellStyle name="40% - Accent3 63 2 2 2" xfId="13507" xr:uid="{00000000-0005-0000-0000-00009B340000}"/>
    <cellStyle name="40% - Accent3 63 2 3" xfId="13508" xr:uid="{00000000-0005-0000-0000-00009C340000}"/>
    <cellStyle name="40% - Accent3 63 2 3 2" xfId="13509" xr:uid="{00000000-0005-0000-0000-00009D340000}"/>
    <cellStyle name="40% - Accent3 63 2 4" xfId="13510" xr:uid="{00000000-0005-0000-0000-00009E340000}"/>
    <cellStyle name="40% - Accent3 63 2 4 2" xfId="13511" xr:uid="{00000000-0005-0000-0000-00009F340000}"/>
    <cellStyle name="40% - Accent3 63 2 5" xfId="13512" xr:uid="{00000000-0005-0000-0000-0000A0340000}"/>
    <cellStyle name="40% - Accent3 63 2 5 2" xfId="13513" xr:uid="{00000000-0005-0000-0000-0000A1340000}"/>
    <cellStyle name="40% - Accent3 63 2 6" xfId="13514" xr:uid="{00000000-0005-0000-0000-0000A2340000}"/>
    <cellStyle name="40% - Accent3 63 3" xfId="13515" xr:uid="{00000000-0005-0000-0000-0000A3340000}"/>
    <cellStyle name="40% - Accent3 63 3 2" xfId="13516" xr:uid="{00000000-0005-0000-0000-0000A4340000}"/>
    <cellStyle name="40% - Accent3 63 4" xfId="13517" xr:uid="{00000000-0005-0000-0000-0000A5340000}"/>
    <cellStyle name="40% - Accent3 63 4 2" xfId="13518" xr:uid="{00000000-0005-0000-0000-0000A6340000}"/>
    <cellStyle name="40% - Accent3 63 5" xfId="13519" xr:uid="{00000000-0005-0000-0000-0000A7340000}"/>
    <cellStyle name="40% - Accent3 63 5 2" xfId="13520" xr:uid="{00000000-0005-0000-0000-0000A8340000}"/>
    <cellStyle name="40% - Accent3 63 6" xfId="13521" xr:uid="{00000000-0005-0000-0000-0000A9340000}"/>
    <cellStyle name="40% - Accent3 63 6 2" xfId="13522" xr:uid="{00000000-0005-0000-0000-0000AA340000}"/>
    <cellStyle name="40% - Accent3 63 7" xfId="13523" xr:uid="{00000000-0005-0000-0000-0000AB340000}"/>
    <cellStyle name="40% - Accent3 63 8" xfId="13524" xr:uid="{00000000-0005-0000-0000-0000AC340000}"/>
    <cellStyle name="40% - Accent3 64" xfId="13525" xr:uid="{00000000-0005-0000-0000-0000AD340000}"/>
    <cellStyle name="40% - Accent3 64 2" xfId="13526" xr:uid="{00000000-0005-0000-0000-0000AE340000}"/>
    <cellStyle name="40% - Accent3 64 2 2" xfId="13527" xr:uid="{00000000-0005-0000-0000-0000AF340000}"/>
    <cellStyle name="40% - Accent3 64 2 2 2" xfId="13528" xr:uid="{00000000-0005-0000-0000-0000B0340000}"/>
    <cellStyle name="40% - Accent3 64 2 3" xfId="13529" xr:uid="{00000000-0005-0000-0000-0000B1340000}"/>
    <cellStyle name="40% - Accent3 64 2 3 2" xfId="13530" xr:uid="{00000000-0005-0000-0000-0000B2340000}"/>
    <cellStyle name="40% - Accent3 64 2 4" xfId="13531" xr:uid="{00000000-0005-0000-0000-0000B3340000}"/>
    <cellStyle name="40% - Accent3 64 2 4 2" xfId="13532" xr:uid="{00000000-0005-0000-0000-0000B4340000}"/>
    <cellStyle name="40% - Accent3 64 2 5" xfId="13533" xr:uid="{00000000-0005-0000-0000-0000B5340000}"/>
    <cellStyle name="40% - Accent3 64 2 5 2" xfId="13534" xr:uid="{00000000-0005-0000-0000-0000B6340000}"/>
    <cellStyle name="40% - Accent3 64 2 6" xfId="13535" xr:uid="{00000000-0005-0000-0000-0000B7340000}"/>
    <cellStyle name="40% - Accent3 64 3" xfId="13536" xr:uid="{00000000-0005-0000-0000-0000B8340000}"/>
    <cellStyle name="40% - Accent3 64 3 2" xfId="13537" xr:uid="{00000000-0005-0000-0000-0000B9340000}"/>
    <cellStyle name="40% - Accent3 64 4" xfId="13538" xr:uid="{00000000-0005-0000-0000-0000BA340000}"/>
    <cellStyle name="40% - Accent3 64 4 2" xfId="13539" xr:uid="{00000000-0005-0000-0000-0000BB340000}"/>
    <cellStyle name="40% - Accent3 64 5" xfId="13540" xr:uid="{00000000-0005-0000-0000-0000BC340000}"/>
    <cellStyle name="40% - Accent3 64 5 2" xfId="13541" xr:uid="{00000000-0005-0000-0000-0000BD340000}"/>
    <cellStyle name="40% - Accent3 64 6" xfId="13542" xr:uid="{00000000-0005-0000-0000-0000BE340000}"/>
    <cellStyle name="40% - Accent3 64 6 2" xfId="13543" xr:uid="{00000000-0005-0000-0000-0000BF340000}"/>
    <cellStyle name="40% - Accent3 64 7" xfId="13544" xr:uid="{00000000-0005-0000-0000-0000C0340000}"/>
    <cellStyle name="40% - Accent3 64 8" xfId="13545" xr:uid="{00000000-0005-0000-0000-0000C1340000}"/>
    <cellStyle name="40% - Accent3 65" xfId="13546" xr:uid="{00000000-0005-0000-0000-0000C2340000}"/>
    <cellStyle name="40% - Accent3 65 2" xfId="13547" xr:uid="{00000000-0005-0000-0000-0000C3340000}"/>
    <cellStyle name="40% - Accent3 65 2 2" xfId="13548" xr:uid="{00000000-0005-0000-0000-0000C4340000}"/>
    <cellStyle name="40% - Accent3 65 2 2 2" xfId="13549" xr:uid="{00000000-0005-0000-0000-0000C5340000}"/>
    <cellStyle name="40% - Accent3 65 2 3" xfId="13550" xr:uid="{00000000-0005-0000-0000-0000C6340000}"/>
    <cellStyle name="40% - Accent3 65 2 3 2" xfId="13551" xr:uid="{00000000-0005-0000-0000-0000C7340000}"/>
    <cellStyle name="40% - Accent3 65 2 4" xfId="13552" xr:uid="{00000000-0005-0000-0000-0000C8340000}"/>
    <cellStyle name="40% - Accent3 65 2 4 2" xfId="13553" xr:uid="{00000000-0005-0000-0000-0000C9340000}"/>
    <cellStyle name="40% - Accent3 65 2 5" xfId="13554" xr:uid="{00000000-0005-0000-0000-0000CA340000}"/>
    <cellStyle name="40% - Accent3 65 2 5 2" xfId="13555" xr:uid="{00000000-0005-0000-0000-0000CB340000}"/>
    <cellStyle name="40% - Accent3 65 2 6" xfId="13556" xr:uid="{00000000-0005-0000-0000-0000CC340000}"/>
    <cellStyle name="40% - Accent3 65 3" xfId="13557" xr:uid="{00000000-0005-0000-0000-0000CD340000}"/>
    <cellStyle name="40% - Accent3 65 3 2" xfId="13558" xr:uid="{00000000-0005-0000-0000-0000CE340000}"/>
    <cellStyle name="40% - Accent3 65 4" xfId="13559" xr:uid="{00000000-0005-0000-0000-0000CF340000}"/>
    <cellStyle name="40% - Accent3 65 4 2" xfId="13560" xr:uid="{00000000-0005-0000-0000-0000D0340000}"/>
    <cellStyle name="40% - Accent3 65 5" xfId="13561" xr:uid="{00000000-0005-0000-0000-0000D1340000}"/>
    <cellStyle name="40% - Accent3 65 5 2" xfId="13562" xr:uid="{00000000-0005-0000-0000-0000D2340000}"/>
    <cellStyle name="40% - Accent3 65 6" xfId="13563" xr:uid="{00000000-0005-0000-0000-0000D3340000}"/>
    <cellStyle name="40% - Accent3 65 6 2" xfId="13564" xr:uid="{00000000-0005-0000-0000-0000D4340000}"/>
    <cellStyle name="40% - Accent3 65 7" xfId="13565" xr:uid="{00000000-0005-0000-0000-0000D5340000}"/>
    <cellStyle name="40% - Accent3 65 8" xfId="13566" xr:uid="{00000000-0005-0000-0000-0000D6340000}"/>
    <cellStyle name="40% - Accent3 66" xfId="13567" xr:uid="{00000000-0005-0000-0000-0000D7340000}"/>
    <cellStyle name="40% - Accent3 66 2" xfId="13568" xr:uid="{00000000-0005-0000-0000-0000D8340000}"/>
    <cellStyle name="40% - Accent3 66 2 2" xfId="13569" xr:uid="{00000000-0005-0000-0000-0000D9340000}"/>
    <cellStyle name="40% - Accent3 66 2 2 2" xfId="13570" xr:uid="{00000000-0005-0000-0000-0000DA340000}"/>
    <cellStyle name="40% - Accent3 66 2 3" xfId="13571" xr:uid="{00000000-0005-0000-0000-0000DB340000}"/>
    <cellStyle name="40% - Accent3 66 2 3 2" xfId="13572" xr:uid="{00000000-0005-0000-0000-0000DC340000}"/>
    <cellStyle name="40% - Accent3 66 2 4" xfId="13573" xr:uid="{00000000-0005-0000-0000-0000DD340000}"/>
    <cellStyle name="40% - Accent3 66 2 4 2" xfId="13574" xr:uid="{00000000-0005-0000-0000-0000DE340000}"/>
    <cellStyle name="40% - Accent3 66 2 5" xfId="13575" xr:uid="{00000000-0005-0000-0000-0000DF340000}"/>
    <cellStyle name="40% - Accent3 66 2 5 2" xfId="13576" xr:uid="{00000000-0005-0000-0000-0000E0340000}"/>
    <cellStyle name="40% - Accent3 66 2 6" xfId="13577" xr:uid="{00000000-0005-0000-0000-0000E1340000}"/>
    <cellStyle name="40% - Accent3 66 3" xfId="13578" xr:uid="{00000000-0005-0000-0000-0000E2340000}"/>
    <cellStyle name="40% - Accent3 66 3 2" xfId="13579" xr:uid="{00000000-0005-0000-0000-0000E3340000}"/>
    <cellStyle name="40% - Accent3 66 4" xfId="13580" xr:uid="{00000000-0005-0000-0000-0000E4340000}"/>
    <cellStyle name="40% - Accent3 66 4 2" xfId="13581" xr:uid="{00000000-0005-0000-0000-0000E5340000}"/>
    <cellStyle name="40% - Accent3 66 5" xfId="13582" xr:uid="{00000000-0005-0000-0000-0000E6340000}"/>
    <cellStyle name="40% - Accent3 66 5 2" xfId="13583" xr:uid="{00000000-0005-0000-0000-0000E7340000}"/>
    <cellStyle name="40% - Accent3 66 6" xfId="13584" xr:uid="{00000000-0005-0000-0000-0000E8340000}"/>
    <cellStyle name="40% - Accent3 66 6 2" xfId="13585" xr:uid="{00000000-0005-0000-0000-0000E9340000}"/>
    <cellStyle name="40% - Accent3 66 7" xfId="13586" xr:uid="{00000000-0005-0000-0000-0000EA340000}"/>
    <cellStyle name="40% - Accent3 66 8" xfId="13587" xr:uid="{00000000-0005-0000-0000-0000EB340000}"/>
    <cellStyle name="40% - Accent3 67" xfId="13588" xr:uid="{00000000-0005-0000-0000-0000EC340000}"/>
    <cellStyle name="40% - Accent3 67 2" xfId="13589" xr:uid="{00000000-0005-0000-0000-0000ED340000}"/>
    <cellStyle name="40% - Accent3 67 2 2" xfId="13590" xr:uid="{00000000-0005-0000-0000-0000EE340000}"/>
    <cellStyle name="40% - Accent3 67 2 2 2" xfId="13591" xr:uid="{00000000-0005-0000-0000-0000EF340000}"/>
    <cellStyle name="40% - Accent3 67 2 3" xfId="13592" xr:uid="{00000000-0005-0000-0000-0000F0340000}"/>
    <cellStyle name="40% - Accent3 67 2 3 2" xfId="13593" xr:uid="{00000000-0005-0000-0000-0000F1340000}"/>
    <cellStyle name="40% - Accent3 67 2 4" xfId="13594" xr:uid="{00000000-0005-0000-0000-0000F2340000}"/>
    <cellStyle name="40% - Accent3 67 2 4 2" xfId="13595" xr:uid="{00000000-0005-0000-0000-0000F3340000}"/>
    <cellStyle name="40% - Accent3 67 2 5" xfId="13596" xr:uid="{00000000-0005-0000-0000-0000F4340000}"/>
    <cellStyle name="40% - Accent3 67 2 5 2" xfId="13597" xr:uid="{00000000-0005-0000-0000-0000F5340000}"/>
    <cellStyle name="40% - Accent3 67 2 6" xfId="13598" xr:uid="{00000000-0005-0000-0000-0000F6340000}"/>
    <cellStyle name="40% - Accent3 67 3" xfId="13599" xr:uid="{00000000-0005-0000-0000-0000F7340000}"/>
    <cellStyle name="40% - Accent3 67 3 2" xfId="13600" xr:uid="{00000000-0005-0000-0000-0000F8340000}"/>
    <cellStyle name="40% - Accent3 67 4" xfId="13601" xr:uid="{00000000-0005-0000-0000-0000F9340000}"/>
    <cellStyle name="40% - Accent3 67 4 2" xfId="13602" xr:uid="{00000000-0005-0000-0000-0000FA340000}"/>
    <cellStyle name="40% - Accent3 67 5" xfId="13603" xr:uid="{00000000-0005-0000-0000-0000FB340000}"/>
    <cellStyle name="40% - Accent3 67 5 2" xfId="13604" xr:uid="{00000000-0005-0000-0000-0000FC340000}"/>
    <cellStyle name="40% - Accent3 67 6" xfId="13605" xr:uid="{00000000-0005-0000-0000-0000FD340000}"/>
    <cellStyle name="40% - Accent3 67 6 2" xfId="13606" xr:uid="{00000000-0005-0000-0000-0000FE340000}"/>
    <cellStyle name="40% - Accent3 67 7" xfId="13607" xr:uid="{00000000-0005-0000-0000-0000FF340000}"/>
    <cellStyle name="40% - Accent3 67 8" xfId="13608" xr:uid="{00000000-0005-0000-0000-000000350000}"/>
    <cellStyle name="40% - Accent3 68" xfId="13609" xr:uid="{00000000-0005-0000-0000-000001350000}"/>
    <cellStyle name="40% - Accent3 68 2" xfId="13610" xr:uid="{00000000-0005-0000-0000-000002350000}"/>
    <cellStyle name="40% - Accent3 68 2 2" xfId="13611" xr:uid="{00000000-0005-0000-0000-000003350000}"/>
    <cellStyle name="40% - Accent3 68 2 2 2" xfId="13612" xr:uid="{00000000-0005-0000-0000-000004350000}"/>
    <cellStyle name="40% - Accent3 68 2 3" xfId="13613" xr:uid="{00000000-0005-0000-0000-000005350000}"/>
    <cellStyle name="40% - Accent3 68 2 3 2" xfId="13614" xr:uid="{00000000-0005-0000-0000-000006350000}"/>
    <cellStyle name="40% - Accent3 68 2 4" xfId="13615" xr:uid="{00000000-0005-0000-0000-000007350000}"/>
    <cellStyle name="40% - Accent3 68 2 4 2" xfId="13616" xr:uid="{00000000-0005-0000-0000-000008350000}"/>
    <cellStyle name="40% - Accent3 68 2 5" xfId="13617" xr:uid="{00000000-0005-0000-0000-000009350000}"/>
    <cellStyle name="40% - Accent3 68 2 5 2" xfId="13618" xr:uid="{00000000-0005-0000-0000-00000A350000}"/>
    <cellStyle name="40% - Accent3 68 2 6" xfId="13619" xr:uid="{00000000-0005-0000-0000-00000B350000}"/>
    <cellStyle name="40% - Accent3 68 3" xfId="13620" xr:uid="{00000000-0005-0000-0000-00000C350000}"/>
    <cellStyle name="40% - Accent3 68 3 2" xfId="13621" xr:uid="{00000000-0005-0000-0000-00000D350000}"/>
    <cellStyle name="40% - Accent3 68 4" xfId="13622" xr:uid="{00000000-0005-0000-0000-00000E350000}"/>
    <cellStyle name="40% - Accent3 68 4 2" xfId="13623" xr:uid="{00000000-0005-0000-0000-00000F350000}"/>
    <cellStyle name="40% - Accent3 68 5" xfId="13624" xr:uid="{00000000-0005-0000-0000-000010350000}"/>
    <cellStyle name="40% - Accent3 68 5 2" xfId="13625" xr:uid="{00000000-0005-0000-0000-000011350000}"/>
    <cellStyle name="40% - Accent3 68 6" xfId="13626" xr:uid="{00000000-0005-0000-0000-000012350000}"/>
    <cellStyle name="40% - Accent3 68 6 2" xfId="13627" xr:uid="{00000000-0005-0000-0000-000013350000}"/>
    <cellStyle name="40% - Accent3 68 7" xfId="13628" xr:uid="{00000000-0005-0000-0000-000014350000}"/>
    <cellStyle name="40% - Accent3 68 8" xfId="13629" xr:uid="{00000000-0005-0000-0000-000015350000}"/>
    <cellStyle name="40% - Accent3 69" xfId="13630" xr:uid="{00000000-0005-0000-0000-000016350000}"/>
    <cellStyle name="40% - Accent3 69 2" xfId="13631" xr:uid="{00000000-0005-0000-0000-000017350000}"/>
    <cellStyle name="40% - Accent3 69 2 2" xfId="13632" xr:uid="{00000000-0005-0000-0000-000018350000}"/>
    <cellStyle name="40% - Accent3 69 2 2 2" xfId="13633" xr:uid="{00000000-0005-0000-0000-000019350000}"/>
    <cellStyle name="40% - Accent3 69 2 3" xfId="13634" xr:uid="{00000000-0005-0000-0000-00001A350000}"/>
    <cellStyle name="40% - Accent3 69 2 3 2" xfId="13635" xr:uid="{00000000-0005-0000-0000-00001B350000}"/>
    <cellStyle name="40% - Accent3 69 2 4" xfId="13636" xr:uid="{00000000-0005-0000-0000-00001C350000}"/>
    <cellStyle name="40% - Accent3 69 2 4 2" xfId="13637" xr:uid="{00000000-0005-0000-0000-00001D350000}"/>
    <cellStyle name="40% - Accent3 69 2 5" xfId="13638" xr:uid="{00000000-0005-0000-0000-00001E350000}"/>
    <cellStyle name="40% - Accent3 69 2 5 2" xfId="13639" xr:uid="{00000000-0005-0000-0000-00001F350000}"/>
    <cellStyle name="40% - Accent3 69 2 6" xfId="13640" xr:uid="{00000000-0005-0000-0000-000020350000}"/>
    <cellStyle name="40% - Accent3 69 3" xfId="13641" xr:uid="{00000000-0005-0000-0000-000021350000}"/>
    <cellStyle name="40% - Accent3 69 3 2" xfId="13642" xr:uid="{00000000-0005-0000-0000-000022350000}"/>
    <cellStyle name="40% - Accent3 69 4" xfId="13643" xr:uid="{00000000-0005-0000-0000-000023350000}"/>
    <cellStyle name="40% - Accent3 69 4 2" xfId="13644" xr:uid="{00000000-0005-0000-0000-000024350000}"/>
    <cellStyle name="40% - Accent3 69 5" xfId="13645" xr:uid="{00000000-0005-0000-0000-000025350000}"/>
    <cellStyle name="40% - Accent3 69 5 2" xfId="13646" xr:uid="{00000000-0005-0000-0000-000026350000}"/>
    <cellStyle name="40% - Accent3 69 6" xfId="13647" xr:uid="{00000000-0005-0000-0000-000027350000}"/>
    <cellStyle name="40% - Accent3 69 6 2" xfId="13648" xr:uid="{00000000-0005-0000-0000-000028350000}"/>
    <cellStyle name="40% - Accent3 69 7" xfId="13649" xr:uid="{00000000-0005-0000-0000-000029350000}"/>
    <cellStyle name="40% - Accent3 69 8" xfId="13650" xr:uid="{00000000-0005-0000-0000-00002A350000}"/>
    <cellStyle name="40% - Accent3 7" xfId="13651" xr:uid="{00000000-0005-0000-0000-00002B350000}"/>
    <cellStyle name="40% - Accent3 7 10" xfId="13652" xr:uid="{00000000-0005-0000-0000-00002C350000}"/>
    <cellStyle name="40% - Accent3 7 11" xfId="13653" xr:uid="{00000000-0005-0000-0000-00002D350000}"/>
    <cellStyle name="40% - Accent3 7 2" xfId="13654" xr:uid="{00000000-0005-0000-0000-00002E350000}"/>
    <cellStyle name="40% - Accent3 7 2 2" xfId="13655" xr:uid="{00000000-0005-0000-0000-00002F350000}"/>
    <cellStyle name="40% - Accent3 7 2 2 2" xfId="13656" xr:uid="{00000000-0005-0000-0000-000030350000}"/>
    <cellStyle name="40% - Accent3 7 2 3" xfId="13657" xr:uid="{00000000-0005-0000-0000-000031350000}"/>
    <cellStyle name="40% - Accent3 7 2 3 2" xfId="13658" xr:uid="{00000000-0005-0000-0000-000032350000}"/>
    <cellStyle name="40% - Accent3 7 2 4" xfId="13659" xr:uid="{00000000-0005-0000-0000-000033350000}"/>
    <cellStyle name="40% - Accent3 7 2 4 2" xfId="13660" xr:uid="{00000000-0005-0000-0000-000034350000}"/>
    <cellStyle name="40% - Accent3 7 2 5" xfId="13661" xr:uid="{00000000-0005-0000-0000-000035350000}"/>
    <cellStyle name="40% - Accent3 7 2 5 2" xfId="13662" xr:uid="{00000000-0005-0000-0000-000036350000}"/>
    <cellStyle name="40% - Accent3 7 2 6" xfId="13663" xr:uid="{00000000-0005-0000-0000-000037350000}"/>
    <cellStyle name="40% - Accent3 7 2 7" xfId="13664" xr:uid="{00000000-0005-0000-0000-000038350000}"/>
    <cellStyle name="40% - Accent3 7 2 8" xfId="13665" xr:uid="{00000000-0005-0000-0000-000039350000}"/>
    <cellStyle name="40% - Accent3 7 2 9" xfId="13666" xr:uid="{00000000-0005-0000-0000-00003A350000}"/>
    <cellStyle name="40% - Accent3 7 3" xfId="13667" xr:uid="{00000000-0005-0000-0000-00003B350000}"/>
    <cellStyle name="40% - Accent3 7 3 2" xfId="13668" xr:uid="{00000000-0005-0000-0000-00003C350000}"/>
    <cellStyle name="40% - Accent3 7 4" xfId="13669" xr:uid="{00000000-0005-0000-0000-00003D350000}"/>
    <cellStyle name="40% - Accent3 7 4 2" xfId="13670" xr:uid="{00000000-0005-0000-0000-00003E350000}"/>
    <cellStyle name="40% - Accent3 7 5" xfId="13671" xr:uid="{00000000-0005-0000-0000-00003F350000}"/>
    <cellStyle name="40% - Accent3 7 5 2" xfId="13672" xr:uid="{00000000-0005-0000-0000-000040350000}"/>
    <cellStyle name="40% - Accent3 7 6" xfId="13673" xr:uid="{00000000-0005-0000-0000-000041350000}"/>
    <cellStyle name="40% - Accent3 7 6 2" xfId="13674" xr:uid="{00000000-0005-0000-0000-000042350000}"/>
    <cellStyle name="40% - Accent3 7 7" xfId="13675" xr:uid="{00000000-0005-0000-0000-000043350000}"/>
    <cellStyle name="40% - Accent3 7 8" xfId="13676" xr:uid="{00000000-0005-0000-0000-000044350000}"/>
    <cellStyle name="40% - Accent3 7 9" xfId="13677" xr:uid="{00000000-0005-0000-0000-000045350000}"/>
    <cellStyle name="40% - Accent3 70" xfId="13678" xr:uid="{00000000-0005-0000-0000-000046350000}"/>
    <cellStyle name="40% - Accent3 70 2" xfId="13679" xr:uid="{00000000-0005-0000-0000-000047350000}"/>
    <cellStyle name="40% - Accent3 70 2 2" xfId="13680" xr:uid="{00000000-0005-0000-0000-000048350000}"/>
    <cellStyle name="40% - Accent3 70 2 2 2" xfId="13681" xr:uid="{00000000-0005-0000-0000-000049350000}"/>
    <cellStyle name="40% - Accent3 70 2 3" xfId="13682" xr:uid="{00000000-0005-0000-0000-00004A350000}"/>
    <cellStyle name="40% - Accent3 70 2 3 2" xfId="13683" xr:uid="{00000000-0005-0000-0000-00004B350000}"/>
    <cellStyle name="40% - Accent3 70 2 4" xfId="13684" xr:uid="{00000000-0005-0000-0000-00004C350000}"/>
    <cellStyle name="40% - Accent3 70 2 4 2" xfId="13685" xr:uid="{00000000-0005-0000-0000-00004D350000}"/>
    <cellStyle name="40% - Accent3 70 2 5" xfId="13686" xr:uid="{00000000-0005-0000-0000-00004E350000}"/>
    <cellStyle name="40% - Accent3 70 2 5 2" xfId="13687" xr:uid="{00000000-0005-0000-0000-00004F350000}"/>
    <cellStyle name="40% - Accent3 70 2 6" xfId="13688" xr:uid="{00000000-0005-0000-0000-000050350000}"/>
    <cellStyle name="40% - Accent3 70 3" xfId="13689" xr:uid="{00000000-0005-0000-0000-000051350000}"/>
    <cellStyle name="40% - Accent3 70 3 2" xfId="13690" xr:uid="{00000000-0005-0000-0000-000052350000}"/>
    <cellStyle name="40% - Accent3 70 4" xfId="13691" xr:uid="{00000000-0005-0000-0000-000053350000}"/>
    <cellStyle name="40% - Accent3 70 4 2" xfId="13692" xr:uid="{00000000-0005-0000-0000-000054350000}"/>
    <cellStyle name="40% - Accent3 70 5" xfId="13693" xr:uid="{00000000-0005-0000-0000-000055350000}"/>
    <cellStyle name="40% - Accent3 70 5 2" xfId="13694" xr:uid="{00000000-0005-0000-0000-000056350000}"/>
    <cellStyle name="40% - Accent3 70 6" xfId="13695" xr:uid="{00000000-0005-0000-0000-000057350000}"/>
    <cellStyle name="40% - Accent3 70 6 2" xfId="13696" xr:uid="{00000000-0005-0000-0000-000058350000}"/>
    <cellStyle name="40% - Accent3 70 7" xfId="13697" xr:uid="{00000000-0005-0000-0000-000059350000}"/>
    <cellStyle name="40% - Accent3 70 8" xfId="13698" xr:uid="{00000000-0005-0000-0000-00005A350000}"/>
    <cellStyle name="40% - Accent3 71" xfId="13699" xr:uid="{00000000-0005-0000-0000-00005B350000}"/>
    <cellStyle name="40% - Accent3 71 2" xfId="13700" xr:uid="{00000000-0005-0000-0000-00005C350000}"/>
    <cellStyle name="40% - Accent3 71 2 2" xfId="13701" xr:uid="{00000000-0005-0000-0000-00005D350000}"/>
    <cellStyle name="40% - Accent3 71 2 2 2" xfId="13702" xr:uid="{00000000-0005-0000-0000-00005E350000}"/>
    <cellStyle name="40% - Accent3 71 2 3" xfId="13703" xr:uid="{00000000-0005-0000-0000-00005F350000}"/>
    <cellStyle name="40% - Accent3 71 2 3 2" xfId="13704" xr:uid="{00000000-0005-0000-0000-000060350000}"/>
    <cellStyle name="40% - Accent3 71 2 4" xfId="13705" xr:uid="{00000000-0005-0000-0000-000061350000}"/>
    <cellStyle name="40% - Accent3 71 2 4 2" xfId="13706" xr:uid="{00000000-0005-0000-0000-000062350000}"/>
    <cellStyle name="40% - Accent3 71 2 5" xfId="13707" xr:uid="{00000000-0005-0000-0000-000063350000}"/>
    <cellStyle name="40% - Accent3 71 2 5 2" xfId="13708" xr:uid="{00000000-0005-0000-0000-000064350000}"/>
    <cellStyle name="40% - Accent3 71 2 6" xfId="13709" xr:uid="{00000000-0005-0000-0000-000065350000}"/>
    <cellStyle name="40% - Accent3 71 3" xfId="13710" xr:uid="{00000000-0005-0000-0000-000066350000}"/>
    <cellStyle name="40% - Accent3 71 3 2" xfId="13711" xr:uid="{00000000-0005-0000-0000-000067350000}"/>
    <cellStyle name="40% - Accent3 71 4" xfId="13712" xr:uid="{00000000-0005-0000-0000-000068350000}"/>
    <cellStyle name="40% - Accent3 71 4 2" xfId="13713" xr:uid="{00000000-0005-0000-0000-000069350000}"/>
    <cellStyle name="40% - Accent3 71 5" xfId="13714" xr:uid="{00000000-0005-0000-0000-00006A350000}"/>
    <cellStyle name="40% - Accent3 71 5 2" xfId="13715" xr:uid="{00000000-0005-0000-0000-00006B350000}"/>
    <cellStyle name="40% - Accent3 71 6" xfId="13716" xr:uid="{00000000-0005-0000-0000-00006C350000}"/>
    <cellStyle name="40% - Accent3 71 6 2" xfId="13717" xr:uid="{00000000-0005-0000-0000-00006D350000}"/>
    <cellStyle name="40% - Accent3 71 7" xfId="13718" xr:uid="{00000000-0005-0000-0000-00006E350000}"/>
    <cellStyle name="40% - Accent3 71 8" xfId="13719" xr:uid="{00000000-0005-0000-0000-00006F350000}"/>
    <cellStyle name="40% - Accent3 72" xfId="13720" xr:uid="{00000000-0005-0000-0000-000070350000}"/>
    <cellStyle name="40% - Accent3 72 2" xfId="13721" xr:uid="{00000000-0005-0000-0000-000071350000}"/>
    <cellStyle name="40% - Accent3 72 2 2" xfId="13722" xr:uid="{00000000-0005-0000-0000-000072350000}"/>
    <cellStyle name="40% - Accent3 72 2 2 2" xfId="13723" xr:uid="{00000000-0005-0000-0000-000073350000}"/>
    <cellStyle name="40% - Accent3 72 2 3" xfId="13724" xr:uid="{00000000-0005-0000-0000-000074350000}"/>
    <cellStyle name="40% - Accent3 72 2 3 2" xfId="13725" xr:uid="{00000000-0005-0000-0000-000075350000}"/>
    <cellStyle name="40% - Accent3 72 2 4" xfId="13726" xr:uid="{00000000-0005-0000-0000-000076350000}"/>
    <cellStyle name="40% - Accent3 72 2 4 2" xfId="13727" xr:uid="{00000000-0005-0000-0000-000077350000}"/>
    <cellStyle name="40% - Accent3 72 2 5" xfId="13728" xr:uid="{00000000-0005-0000-0000-000078350000}"/>
    <cellStyle name="40% - Accent3 72 2 5 2" xfId="13729" xr:uid="{00000000-0005-0000-0000-000079350000}"/>
    <cellStyle name="40% - Accent3 72 2 6" xfId="13730" xr:uid="{00000000-0005-0000-0000-00007A350000}"/>
    <cellStyle name="40% - Accent3 72 3" xfId="13731" xr:uid="{00000000-0005-0000-0000-00007B350000}"/>
    <cellStyle name="40% - Accent3 72 3 2" xfId="13732" xr:uid="{00000000-0005-0000-0000-00007C350000}"/>
    <cellStyle name="40% - Accent3 72 4" xfId="13733" xr:uid="{00000000-0005-0000-0000-00007D350000}"/>
    <cellStyle name="40% - Accent3 72 4 2" xfId="13734" xr:uid="{00000000-0005-0000-0000-00007E350000}"/>
    <cellStyle name="40% - Accent3 72 5" xfId="13735" xr:uid="{00000000-0005-0000-0000-00007F350000}"/>
    <cellStyle name="40% - Accent3 72 5 2" xfId="13736" xr:uid="{00000000-0005-0000-0000-000080350000}"/>
    <cellStyle name="40% - Accent3 72 6" xfId="13737" xr:uid="{00000000-0005-0000-0000-000081350000}"/>
    <cellStyle name="40% - Accent3 72 6 2" xfId="13738" xr:uid="{00000000-0005-0000-0000-000082350000}"/>
    <cellStyle name="40% - Accent3 72 7" xfId="13739" xr:uid="{00000000-0005-0000-0000-000083350000}"/>
    <cellStyle name="40% - Accent3 72 8" xfId="13740" xr:uid="{00000000-0005-0000-0000-000084350000}"/>
    <cellStyle name="40% - Accent3 8" xfId="13741" xr:uid="{00000000-0005-0000-0000-000085350000}"/>
    <cellStyle name="40% - Accent3 8 2" xfId="13742" xr:uid="{00000000-0005-0000-0000-000086350000}"/>
    <cellStyle name="40% - Accent3 8 2 2" xfId="13743" xr:uid="{00000000-0005-0000-0000-000087350000}"/>
    <cellStyle name="40% - Accent3 8 2 2 2" xfId="13744" xr:uid="{00000000-0005-0000-0000-000088350000}"/>
    <cellStyle name="40% - Accent3 8 2 3" xfId="13745" xr:uid="{00000000-0005-0000-0000-000089350000}"/>
    <cellStyle name="40% - Accent3 8 2 3 2" xfId="13746" xr:uid="{00000000-0005-0000-0000-00008A350000}"/>
    <cellStyle name="40% - Accent3 8 2 4" xfId="13747" xr:uid="{00000000-0005-0000-0000-00008B350000}"/>
    <cellStyle name="40% - Accent3 8 2 4 2" xfId="13748" xr:uid="{00000000-0005-0000-0000-00008C350000}"/>
    <cellStyle name="40% - Accent3 8 2 5" xfId="13749" xr:uid="{00000000-0005-0000-0000-00008D350000}"/>
    <cellStyle name="40% - Accent3 8 2 5 2" xfId="13750" xr:uid="{00000000-0005-0000-0000-00008E350000}"/>
    <cellStyle name="40% - Accent3 8 2 6" xfId="13751" xr:uid="{00000000-0005-0000-0000-00008F350000}"/>
    <cellStyle name="40% - Accent3 8 3" xfId="13752" xr:uid="{00000000-0005-0000-0000-000090350000}"/>
    <cellStyle name="40% - Accent3 8 3 2" xfId="13753" xr:uid="{00000000-0005-0000-0000-000091350000}"/>
    <cellStyle name="40% - Accent3 8 4" xfId="13754" xr:uid="{00000000-0005-0000-0000-000092350000}"/>
    <cellStyle name="40% - Accent3 8 4 2" xfId="13755" xr:uid="{00000000-0005-0000-0000-000093350000}"/>
    <cellStyle name="40% - Accent3 8 5" xfId="13756" xr:uid="{00000000-0005-0000-0000-000094350000}"/>
    <cellStyle name="40% - Accent3 8 5 2" xfId="13757" xr:uid="{00000000-0005-0000-0000-000095350000}"/>
    <cellStyle name="40% - Accent3 8 6" xfId="13758" xr:uid="{00000000-0005-0000-0000-000096350000}"/>
    <cellStyle name="40% - Accent3 8 6 2" xfId="13759" xr:uid="{00000000-0005-0000-0000-000097350000}"/>
    <cellStyle name="40% - Accent3 8 7" xfId="13760" xr:uid="{00000000-0005-0000-0000-000098350000}"/>
    <cellStyle name="40% - Accent3 8 8" xfId="13761" xr:uid="{00000000-0005-0000-0000-000099350000}"/>
    <cellStyle name="40% - Accent3 9" xfId="13762" xr:uid="{00000000-0005-0000-0000-00009A350000}"/>
    <cellStyle name="40% - Accent3 9 2" xfId="13763" xr:uid="{00000000-0005-0000-0000-00009B350000}"/>
    <cellStyle name="40% - Accent3 9 2 2" xfId="13764" xr:uid="{00000000-0005-0000-0000-00009C350000}"/>
    <cellStyle name="40% - Accent3 9 2 2 2" xfId="13765" xr:uid="{00000000-0005-0000-0000-00009D350000}"/>
    <cellStyle name="40% - Accent3 9 2 3" xfId="13766" xr:uid="{00000000-0005-0000-0000-00009E350000}"/>
    <cellStyle name="40% - Accent3 9 2 3 2" xfId="13767" xr:uid="{00000000-0005-0000-0000-00009F350000}"/>
    <cellStyle name="40% - Accent3 9 2 4" xfId="13768" xr:uid="{00000000-0005-0000-0000-0000A0350000}"/>
    <cellStyle name="40% - Accent3 9 2 4 2" xfId="13769" xr:uid="{00000000-0005-0000-0000-0000A1350000}"/>
    <cellStyle name="40% - Accent3 9 2 5" xfId="13770" xr:uid="{00000000-0005-0000-0000-0000A2350000}"/>
    <cellStyle name="40% - Accent3 9 2 5 2" xfId="13771" xr:uid="{00000000-0005-0000-0000-0000A3350000}"/>
    <cellStyle name="40% - Accent3 9 2 6" xfId="13772" xr:uid="{00000000-0005-0000-0000-0000A4350000}"/>
    <cellStyle name="40% - Accent3 9 3" xfId="13773" xr:uid="{00000000-0005-0000-0000-0000A5350000}"/>
    <cellStyle name="40% - Accent3 9 3 2" xfId="13774" xr:uid="{00000000-0005-0000-0000-0000A6350000}"/>
    <cellStyle name="40% - Accent3 9 4" xfId="13775" xr:uid="{00000000-0005-0000-0000-0000A7350000}"/>
    <cellStyle name="40% - Accent3 9 4 2" xfId="13776" xr:uid="{00000000-0005-0000-0000-0000A8350000}"/>
    <cellStyle name="40% - Accent3 9 5" xfId="13777" xr:uid="{00000000-0005-0000-0000-0000A9350000}"/>
    <cellStyle name="40% - Accent3 9 5 2" xfId="13778" xr:uid="{00000000-0005-0000-0000-0000AA350000}"/>
    <cellStyle name="40% - Accent3 9 6" xfId="13779" xr:uid="{00000000-0005-0000-0000-0000AB350000}"/>
    <cellStyle name="40% - Accent3 9 6 2" xfId="13780" xr:uid="{00000000-0005-0000-0000-0000AC350000}"/>
    <cellStyle name="40% - Accent3 9 7" xfId="13781" xr:uid="{00000000-0005-0000-0000-0000AD350000}"/>
    <cellStyle name="40% - Accent3 9 8" xfId="13782" xr:uid="{00000000-0005-0000-0000-0000AE350000}"/>
    <cellStyle name="40% - Accent4 10" xfId="13783" xr:uid="{00000000-0005-0000-0000-0000AF350000}"/>
    <cellStyle name="40% - Accent4 10 2" xfId="13784" xr:uid="{00000000-0005-0000-0000-0000B0350000}"/>
    <cellStyle name="40% - Accent4 10 2 2" xfId="13785" xr:uid="{00000000-0005-0000-0000-0000B1350000}"/>
    <cellStyle name="40% - Accent4 10 2 2 2" xfId="13786" xr:uid="{00000000-0005-0000-0000-0000B2350000}"/>
    <cellStyle name="40% - Accent4 10 2 3" xfId="13787" xr:uid="{00000000-0005-0000-0000-0000B3350000}"/>
    <cellStyle name="40% - Accent4 10 2 3 2" xfId="13788" xr:uid="{00000000-0005-0000-0000-0000B4350000}"/>
    <cellStyle name="40% - Accent4 10 2 4" xfId="13789" xr:uid="{00000000-0005-0000-0000-0000B5350000}"/>
    <cellStyle name="40% - Accent4 10 2 4 2" xfId="13790" xr:uid="{00000000-0005-0000-0000-0000B6350000}"/>
    <cellStyle name="40% - Accent4 10 2 5" xfId="13791" xr:uid="{00000000-0005-0000-0000-0000B7350000}"/>
    <cellStyle name="40% - Accent4 10 2 5 2" xfId="13792" xr:uid="{00000000-0005-0000-0000-0000B8350000}"/>
    <cellStyle name="40% - Accent4 10 2 6" xfId="13793" xr:uid="{00000000-0005-0000-0000-0000B9350000}"/>
    <cellStyle name="40% - Accent4 10 3" xfId="13794" xr:uid="{00000000-0005-0000-0000-0000BA350000}"/>
    <cellStyle name="40% - Accent4 10 3 2" xfId="13795" xr:uid="{00000000-0005-0000-0000-0000BB350000}"/>
    <cellStyle name="40% - Accent4 10 4" xfId="13796" xr:uid="{00000000-0005-0000-0000-0000BC350000}"/>
    <cellStyle name="40% - Accent4 10 4 2" xfId="13797" xr:uid="{00000000-0005-0000-0000-0000BD350000}"/>
    <cellStyle name="40% - Accent4 10 5" xfId="13798" xr:uid="{00000000-0005-0000-0000-0000BE350000}"/>
    <cellStyle name="40% - Accent4 10 5 2" xfId="13799" xr:uid="{00000000-0005-0000-0000-0000BF350000}"/>
    <cellStyle name="40% - Accent4 10 6" xfId="13800" xr:uid="{00000000-0005-0000-0000-0000C0350000}"/>
    <cellStyle name="40% - Accent4 10 6 2" xfId="13801" xr:uid="{00000000-0005-0000-0000-0000C1350000}"/>
    <cellStyle name="40% - Accent4 10 7" xfId="13802" xr:uid="{00000000-0005-0000-0000-0000C2350000}"/>
    <cellStyle name="40% - Accent4 10 8" xfId="13803" xr:uid="{00000000-0005-0000-0000-0000C3350000}"/>
    <cellStyle name="40% - Accent4 11" xfId="13804" xr:uid="{00000000-0005-0000-0000-0000C4350000}"/>
    <cellStyle name="40% - Accent4 11 2" xfId="13805" xr:uid="{00000000-0005-0000-0000-0000C5350000}"/>
    <cellStyle name="40% - Accent4 11 2 2" xfId="13806" xr:uid="{00000000-0005-0000-0000-0000C6350000}"/>
    <cellStyle name="40% - Accent4 11 2 2 2" xfId="13807" xr:uid="{00000000-0005-0000-0000-0000C7350000}"/>
    <cellStyle name="40% - Accent4 11 2 3" xfId="13808" xr:uid="{00000000-0005-0000-0000-0000C8350000}"/>
    <cellStyle name="40% - Accent4 11 2 3 2" xfId="13809" xr:uid="{00000000-0005-0000-0000-0000C9350000}"/>
    <cellStyle name="40% - Accent4 11 2 4" xfId="13810" xr:uid="{00000000-0005-0000-0000-0000CA350000}"/>
    <cellStyle name="40% - Accent4 11 2 4 2" xfId="13811" xr:uid="{00000000-0005-0000-0000-0000CB350000}"/>
    <cellStyle name="40% - Accent4 11 2 5" xfId="13812" xr:uid="{00000000-0005-0000-0000-0000CC350000}"/>
    <cellStyle name="40% - Accent4 11 2 5 2" xfId="13813" xr:uid="{00000000-0005-0000-0000-0000CD350000}"/>
    <cellStyle name="40% - Accent4 11 2 6" xfId="13814" xr:uid="{00000000-0005-0000-0000-0000CE350000}"/>
    <cellStyle name="40% - Accent4 11 3" xfId="13815" xr:uid="{00000000-0005-0000-0000-0000CF350000}"/>
    <cellStyle name="40% - Accent4 11 3 2" xfId="13816" xr:uid="{00000000-0005-0000-0000-0000D0350000}"/>
    <cellStyle name="40% - Accent4 11 4" xfId="13817" xr:uid="{00000000-0005-0000-0000-0000D1350000}"/>
    <cellStyle name="40% - Accent4 11 4 2" xfId="13818" xr:uid="{00000000-0005-0000-0000-0000D2350000}"/>
    <cellStyle name="40% - Accent4 11 5" xfId="13819" xr:uid="{00000000-0005-0000-0000-0000D3350000}"/>
    <cellStyle name="40% - Accent4 11 5 2" xfId="13820" xr:uid="{00000000-0005-0000-0000-0000D4350000}"/>
    <cellStyle name="40% - Accent4 11 6" xfId="13821" xr:uid="{00000000-0005-0000-0000-0000D5350000}"/>
    <cellStyle name="40% - Accent4 11 6 2" xfId="13822" xr:uid="{00000000-0005-0000-0000-0000D6350000}"/>
    <cellStyle name="40% - Accent4 11 7" xfId="13823" xr:uid="{00000000-0005-0000-0000-0000D7350000}"/>
    <cellStyle name="40% - Accent4 11 8" xfId="13824" xr:uid="{00000000-0005-0000-0000-0000D8350000}"/>
    <cellStyle name="40% - Accent4 12" xfId="13825" xr:uid="{00000000-0005-0000-0000-0000D9350000}"/>
    <cellStyle name="40% - Accent4 12 2" xfId="13826" xr:uid="{00000000-0005-0000-0000-0000DA350000}"/>
    <cellStyle name="40% - Accent4 12 2 2" xfId="13827" xr:uid="{00000000-0005-0000-0000-0000DB350000}"/>
    <cellStyle name="40% - Accent4 12 2 2 2" xfId="13828" xr:uid="{00000000-0005-0000-0000-0000DC350000}"/>
    <cellStyle name="40% - Accent4 12 2 3" xfId="13829" xr:uid="{00000000-0005-0000-0000-0000DD350000}"/>
    <cellStyle name="40% - Accent4 12 2 3 2" xfId="13830" xr:uid="{00000000-0005-0000-0000-0000DE350000}"/>
    <cellStyle name="40% - Accent4 12 2 4" xfId="13831" xr:uid="{00000000-0005-0000-0000-0000DF350000}"/>
    <cellStyle name="40% - Accent4 12 2 4 2" xfId="13832" xr:uid="{00000000-0005-0000-0000-0000E0350000}"/>
    <cellStyle name="40% - Accent4 12 2 5" xfId="13833" xr:uid="{00000000-0005-0000-0000-0000E1350000}"/>
    <cellStyle name="40% - Accent4 12 2 5 2" xfId="13834" xr:uid="{00000000-0005-0000-0000-0000E2350000}"/>
    <cellStyle name="40% - Accent4 12 2 6" xfId="13835" xr:uid="{00000000-0005-0000-0000-0000E3350000}"/>
    <cellStyle name="40% - Accent4 12 3" xfId="13836" xr:uid="{00000000-0005-0000-0000-0000E4350000}"/>
    <cellStyle name="40% - Accent4 12 3 2" xfId="13837" xr:uid="{00000000-0005-0000-0000-0000E5350000}"/>
    <cellStyle name="40% - Accent4 12 4" xfId="13838" xr:uid="{00000000-0005-0000-0000-0000E6350000}"/>
    <cellStyle name="40% - Accent4 12 4 2" xfId="13839" xr:uid="{00000000-0005-0000-0000-0000E7350000}"/>
    <cellStyle name="40% - Accent4 12 5" xfId="13840" xr:uid="{00000000-0005-0000-0000-0000E8350000}"/>
    <cellStyle name="40% - Accent4 12 5 2" xfId="13841" xr:uid="{00000000-0005-0000-0000-0000E9350000}"/>
    <cellStyle name="40% - Accent4 12 6" xfId="13842" xr:uid="{00000000-0005-0000-0000-0000EA350000}"/>
    <cellStyle name="40% - Accent4 12 6 2" xfId="13843" xr:uid="{00000000-0005-0000-0000-0000EB350000}"/>
    <cellStyle name="40% - Accent4 12 7" xfId="13844" xr:uid="{00000000-0005-0000-0000-0000EC350000}"/>
    <cellStyle name="40% - Accent4 12 8" xfId="13845" xr:uid="{00000000-0005-0000-0000-0000ED350000}"/>
    <cellStyle name="40% - Accent4 13" xfId="13846" xr:uid="{00000000-0005-0000-0000-0000EE350000}"/>
    <cellStyle name="40% - Accent4 13 2" xfId="13847" xr:uid="{00000000-0005-0000-0000-0000EF350000}"/>
    <cellStyle name="40% - Accent4 13 2 2" xfId="13848" xr:uid="{00000000-0005-0000-0000-0000F0350000}"/>
    <cellStyle name="40% - Accent4 13 2 2 2" xfId="13849" xr:uid="{00000000-0005-0000-0000-0000F1350000}"/>
    <cellStyle name="40% - Accent4 13 2 3" xfId="13850" xr:uid="{00000000-0005-0000-0000-0000F2350000}"/>
    <cellStyle name="40% - Accent4 13 2 3 2" xfId="13851" xr:uid="{00000000-0005-0000-0000-0000F3350000}"/>
    <cellStyle name="40% - Accent4 13 2 4" xfId="13852" xr:uid="{00000000-0005-0000-0000-0000F4350000}"/>
    <cellStyle name="40% - Accent4 13 2 4 2" xfId="13853" xr:uid="{00000000-0005-0000-0000-0000F5350000}"/>
    <cellStyle name="40% - Accent4 13 2 5" xfId="13854" xr:uid="{00000000-0005-0000-0000-0000F6350000}"/>
    <cellStyle name="40% - Accent4 13 2 5 2" xfId="13855" xr:uid="{00000000-0005-0000-0000-0000F7350000}"/>
    <cellStyle name="40% - Accent4 13 2 6" xfId="13856" xr:uid="{00000000-0005-0000-0000-0000F8350000}"/>
    <cellStyle name="40% - Accent4 13 3" xfId="13857" xr:uid="{00000000-0005-0000-0000-0000F9350000}"/>
    <cellStyle name="40% - Accent4 13 3 2" xfId="13858" xr:uid="{00000000-0005-0000-0000-0000FA350000}"/>
    <cellStyle name="40% - Accent4 13 4" xfId="13859" xr:uid="{00000000-0005-0000-0000-0000FB350000}"/>
    <cellStyle name="40% - Accent4 13 4 2" xfId="13860" xr:uid="{00000000-0005-0000-0000-0000FC350000}"/>
    <cellStyle name="40% - Accent4 13 5" xfId="13861" xr:uid="{00000000-0005-0000-0000-0000FD350000}"/>
    <cellStyle name="40% - Accent4 13 5 2" xfId="13862" xr:uid="{00000000-0005-0000-0000-0000FE350000}"/>
    <cellStyle name="40% - Accent4 13 6" xfId="13863" xr:uid="{00000000-0005-0000-0000-0000FF350000}"/>
    <cellStyle name="40% - Accent4 13 6 2" xfId="13864" xr:uid="{00000000-0005-0000-0000-000000360000}"/>
    <cellStyle name="40% - Accent4 13 7" xfId="13865" xr:uid="{00000000-0005-0000-0000-000001360000}"/>
    <cellStyle name="40% - Accent4 13 8" xfId="13866" xr:uid="{00000000-0005-0000-0000-000002360000}"/>
    <cellStyle name="40% - Accent4 14" xfId="13867" xr:uid="{00000000-0005-0000-0000-000003360000}"/>
    <cellStyle name="40% - Accent4 14 2" xfId="13868" xr:uid="{00000000-0005-0000-0000-000004360000}"/>
    <cellStyle name="40% - Accent4 14 2 2" xfId="13869" xr:uid="{00000000-0005-0000-0000-000005360000}"/>
    <cellStyle name="40% - Accent4 14 2 2 2" xfId="13870" xr:uid="{00000000-0005-0000-0000-000006360000}"/>
    <cellStyle name="40% - Accent4 14 2 3" xfId="13871" xr:uid="{00000000-0005-0000-0000-000007360000}"/>
    <cellStyle name="40% - Accent4 14 2 3 2" xfId="13872" xr:uid="{00000000-0005-0000-0000-000008360000}"/>
    <cellStyle name="40% - Accent4 14 2 4" xfId="13873" xr:uid="{00000000-0005-0000-0000-000009360000}"/>
    <cellStyle name="40% - Accent4 14 2 4 2" xfId="13874" xr:uid="{00000000-0005-0000-0000-00000A360000}"/>
    <cellStyle name="40% - Accent4 14 2 5" xfId="13875" xr:uid="{00000000-0005-0000-0000-00000B360000}"/>
    <cellStyle name="40% - Accent4 14 2 5 2" xfId="13876" xr:uid="{00000000-0005-0000-0000-00000C360000}"/>
    <cellStyle name="40% - Accent4 14 2 6" xfId="13877" xr:uid="{00000000-0005-0000-0000-00000D360000}"/>
    <cellStyle name="40% - Accent4 14 3" xfId="13878" xr:uid="{00000000-0005-0000-0000-00000E360000}"/>
    <cellStyle name="40% - Accent4 14 3 2" xfId="13879" xr:uid="{00000000-0005-0000-0000-00000F360000}"/>
    <cellStyle name="40% - Accent4 14 4" xfId="13880" xr:uid="{00000000-0005-0000-0000-000010360000}"/>
    <cellStyle name="40% - Accent4 14 4 2" xfId="13881" xr:uid="{00000000-0005-0000-0000-000011360000}"/>
    <cellStyle name="40% - Accent4 14 5" xfId="13882" xr:uid="{00000000-0005-0000-0000-000012360000}"/>
    <cellStyle name="40% - Accent4 14 5 2" xfId="13883" xr:uid="{00000000-0005-0000-0000-000013360000}"/>
    <cellStyle name="40% - Accent4 14 6" xfId="13884" xr:uid="{00000000-0005-0000-0000-000014360000}"/>
    <cellStyle name="40% - Accent4 14 6 2" xfId="13885" xr:uid="{00000000-0005-0000-0000-000015360000}"/>
    <cellStyle name="40% - Accent4 14 7" xfId="13886" xr:uid="{00000000-0005-0000-0000-000016360000}"/>
    <cellStyle name="40% - Accent4 14 8" xfId="13887" xr:uid="{00000000-0005-0000-0000-000017360000}"/>
    <cellStyle name="40% - Accent4 15" xfId="13888" xr:uid="{00000000-0005-0000-0000-000018360000}"/>
    <cellStyle name="40% - Accent4 15 2" xfId="13889" xr:uid="{00000000-0005-0000-0000-000019360000}"/>
    <cellStyle name="40% - Accent4 15 2 2" xfId="13890" xr:uid="{00000000-0005-0000-0000-00001A360000}"/>
    <cellStyle name="40% - Accent4 15 2 2 2" xfId="13891" xr:uid="{00000000-0005-0000-0000-00001B360000}"/>
    <cellStyle name="40% - Accent4 15 2 3" xfId="13892" xr:uid="{00000000-0005-0000-0000-00001C360000}"/>
    <cellStyle name="40% - Accent4 15 2 3 2" xfId="13893" xr:uid="{00000000-0005-0000-0000-00001D360000}"/>
    <cellStyle name="40% - Accent4 15 2 4" xfId="13894" xr:uid="{00000000-0005-0000-0000-00001E360000}"/>
    <cellStyle name="40% - Accent4 15 2 4 2" xfId="13895" xr:uid="{00000000-0005-0000-0000-00001F360000}"/>
    <cellStyle name="40% - Accent4 15 2 5" xfId="13896" xr:uid="{00000000-0005-0000-0000-000020360000}"/>
    <cellStyle name="40% - Accent4 15 2 5 2" xfId="13897" xr:uid="{00000000-0005-0000-0000-000021360000}"/>
    <cellStyle name="40% - Accent4 15 2 6" xfId="13898" xr:uid="{00000000-0005-0000-0000-000022360000}"/>
    <cellStyle name="40% - Accent4 15 3" xfId="13899" xr:uid="{00000000-0005-0000-0000-000023360000}"/>
    <cellStyle name="40% - Accent4 15 3 2" xfId="13900" xr:uid="{00000000-0005-0000-0000-000024360000}"/>
    <cellStyle name="40% - Accent4 15 4" xfId="13901" xr:uid="{00000000-0005-0000-0000-000025360000}"/>
    <cellStyle name="40% - Accent4 15 4 2" xfId="13902" xr:uid="{00000000-0005-0000-0000-000026360000}"/>
    <cellStyle name="40% - Accent4 15 5" xfId="13903" xr:uid="{00000000-0005-0000-0000-000027360000}"/>
    <cellStyle name="40% - Accent4 15 5 2" xfId="13904" xr:uid="{00000000-0005-0000-0000-000028360000}"/>
    <cellStyle name="40% - Accent4 15 6" xfId="13905" xr:uid="{00000000-0005-0000-0000-000029360000}"/>
    <cellStyle name="40% - Accent4 15 6 2" xfId="13906" xr:uid="{00000000-0005-0000-0000-00002A360000}"/>
    <cellStyle name="40% - Accent4 15 7" xfId="13907" xr:uid="{00000000-0005-0000-0000-00002B360000}"/>
    <cellStyle name="40% - Accent4 15 8" xfId="13908" xr:uid="{00000000-0005-0000-0000-00002C360000}"/>
    <cellStyle name="40% - Accent4 16" xfId="13909" xr:uid="{00000000-0005-0000-0000-00002D360000}"/>
    <cellStyle name="40% - Accent4 16 2" xfId="13910" xr:uid="{00000000-0005-0000-0000-00002E360000}"/>
    <cellStyle name="40% - Accent4 16 2 2" xfId="13911" xr:uid="{00000000-0005-0000-0000-00002F360000}"/>
    <cellStyle name="40% - Accent4 16 2 2 2" xfId="13912" xr:uid="{00000000-0005-0000-0000-000030360000}"/>
    <cellStyle name="40% - Accent4 16 2 3" xfId="13913" xr:uid="{00000000-0005-0000-0000-000031360000}"/>
    <cellStyle name="40% - Accent4 16 2 3 2" xfId="13914" xr:uid="{00000000-0005-0000-0000-000032360000}"/>
    <cellStyle name="40% - Accent4 16 2 4" xfId="13915" xr:uid="{00000000-0005-0000-0000-000033360000}"/>
    <cellStyle name="40% - Accent4 16 2 4 2" xfId="13916" xr:uid="{00000000-0005-0000-0000-000034360000}"/>
    <cellStyle name="40% - Accent4 16 2 5" xfId="13917" xr:uid="{00000000-0005-0000-0000-000035360000}"/>
    <cellStyle name="40% - Accent4 16 2 5 2" xfId="13918" xr:uid="{00000000-0005-0000-0000-000036360000}"/>
    <cellStyle name="40% - Accent4 16 2 6" xfId="13919" xr:uid="{00000000-0005-0000-0000-000037360000}"/>
    <cellStyle name="40% - Accent4 16 3" xfId="13920" xr:uid="{00000000-0005-0000-0000-000038360000}"/>
    <cellStyle name="40% - Accent4 16 3 2" xfId="13921" xr:uid="{00000000-0005-0000-0000-000039360000}"/>
    <cellStyle name="40% - Accent4 16 4" xfId="13922" xr:uid="{00000000-0005-0000-0000-00003A360000}"/>
    <cellStyle name="40% - Accent4 16 4 2" xfId="13923" xr:uid="{00000000-0005-0000-0000-00003B360000}"/>
    <cellStyle name="40% - Accent4 16 5" xfId="13924" xr:uid="{00000000-0005-0000-0000-00003C360000}"/>
    <cellStyle name="40% - Accent4 16 5 2" xfId="13925" xr:uid="{00000000-0005-0000-0000-00003D360000}"/>
    <cellStyle name="40% - Accent4 16 6" xfId="13926" xr:uid="{00000000-0005-0000-0000-00003E360000}"/>
    <cellStyle name="40% - Accent4 16 6 2" xfId="13927" xr:uid="{00000000-0005-0000-0000-00003F360000}"/>
    <cellStyle name="40% - Accent4 16 7" xfId="13928" xr:uid="{00000000-0005-0000-0000-000040360000}"/>
    <cellStyle name="40% - Accent4 16 8" xfId="13929" xr:uid="{00000000-0005-0000-0000-000041360000}"/>
    <cellStyle name="40% - Accent4 17" xfId="13930" xr:uid="{00000000-0005-0000-0000-000042360000}"/>
    <cellStyle name="40% - Accent4 17 2" xfId="13931" xr:uid="{00000000-0005-0000-0000-000043360000}"/>
    <cellStyle name="40% - Accent4 17 2 2" xfId="13932" xr:uid="{00000000-0005-0000-0000-000044360000}"/>
    <cellStyle name="40% - Accent4 17 2 2 2" xfId="13933" xr:uid="{00000000-0005-0000-0000-000045360000}"/>
    <cellStyle name="40% - Accent4 17 2 3" xfId="13934" xr:uid="{00000000-0005-0000-0000-000046360000}"/>
    <cellStyle name="40% - Accent4 17 2 3 2" xfId="13935" xr:uid="{00000000-0005-0000-0000-000047360000}"/>
    <cellStyle name="40% - Accent4 17 2 4" xfId="13936" xr:uid="{00000000-0005-0000-0000-000048360000}"/>
    <cellStyle name="40% - Accent4 17 2 4 2" xfId="13937" xr:uid="{00000000-0005-0000-0000-000049360000}"/>
    <cellStyle name="40% - Accent4 17 2 5" xfId="13938" xr:uid="{00000000-0005-0000-0000-00004A360000}"/>
    <cellStyle name="40% - Accent4 17 2 5 2" xfId="13939" xr:uid="{00000000-0005-0000-0000-00004B360000}"/>
    <cellStyle name="40% - Accent4 17 2 6" xfId="13940" xr:uid="{00000000-0005-0000-0000-00004C360000}"/>
    <cellStyle name="40% - Accent4 17 3" xfId="13941" xr:uid="{00000000-0005-0000-0000-00004D360000}"/>
    <cellStyle name="40% - Accent4 17 3 2" xfId="13942" xr:uid="{00000000-0005-0000-0000-00004E360000}"/>
    <cellStyle name="40% - Accent4 17 4" xfId="13943" xr:uid="{00000000-0005-0000-0000-00004F360000}"/>
    <cellStyle name="40% - Accent4 17 4 2" xfId="13944" xr:uid="{00000000-0005-0000-0000-000050360000}"/>
    <cellStyle name="40% - Accent4 17 5" xfId="13945" xr:uid="{00000000-0005-0000-0000-000051360000}"/>
    <cellStyle name="40% - Accent4 17 5 2" xfId="13946" xr:uid="{00000000-0005-0000-0000-000052360000}"/>
    <cellStyle name="40% - Accent4 17 6" xfId="13947" xr:uid="{00000000-0005-0000-0000-000053360000}"/>
    <cellStyle name="40% - Accent4 17 6 2" xfId="13948" xr:uid="{00000000-0005-0000-0000-000054360000}"/>
    <cellStyle name="40% - Accent4 17 7" xfId="13949" xr:uid="{00000000-0005-0000-0000-000055360000}"/>
    <cellStyle name="40% - Accent4 17 8" xfId="13950" xr:uid="{00000000-0005-0000-0000-000056360000}"/>
    <cellStyle name="40% - Accent4 18" xfId="13951" xr:uid="{00000000-0005-0000-0000-000057360000}"/>
    <cellStyle name="40% - Accent4 18 2" xfId="13952" xr:uid="{00000000-0005-0000-0000-000058360000}"/>
    <cellStyle name="40% - Accent4 18 2 2" xfId="13953" xr:uid="{00000000-0005-0000-0000-000059360000}"/>
    <cellStyle name="40% - Accent4 18 2 2 2" xfId="13954" xr:uid="{00000000-0005-0000-0000-00005A360000}"/>
    <cellStyle name="40% - Accent4 18 2 3" xfId="13955" xr:uid="{00000000-0005-0000-0000-00005B360000}"/>
    <cellStyle name="40% - Accent4 18 2 3 2" xfId="13956" xr:uid="{00000000-0005-0000-0000-00005C360000}"/>
    <cellStyle name="40% - Accent4 18 2 4" xfId="13957" xr:uid="{00000000-0005-0000-0000-00005D360000}"/>
    <cellStyle name="40% - Accent4 18 2 4 2" xfId="13958" xr:uid="{00000000-0005-0000-0000-00005E360000}"/>
    <cellStyle name="40% - Accent4 18 2 5" xfId="13959" xr:uid="{00000000-0005-0000-0000-00005F360000}"/>
    <cellStyle name="40% - Accent4 18 2 5 2" xfId="13960" xr:uid="{00000000-0005-0000-0000-000060360000}"/>
    <cellStyle name="40% - Accent4 18 2 6" xfId="13961" xr:uid="{00000000-0005-0000-0000-000061360000}"/>
    <cellStyle name="40% - Accent4 18 3" xfId="13962" xr:uid="{00000000-0005-0000-0000-000062360000}"/>
    <cellStyle name="40% - Accent4 18 3 2" xfId="13963" xr:uid="{00000000-0005-0000-0000-000063360000}"/>
    <cellStyle name="40% - Accent4 18 4" xfId="13964" xr:uid="{00000000-0005-0000-0000-000064360000}"/>
    <cellStyle name="40% - Accent4 18 4 2" xfId="13965" xr:uid="{00000000-0005-0000-0000-000065360000}"/>
    <cellStyle name="40% - Accent4 18 5" xfId="13966" xr:uid="{00000000-0005-0000-0000-000066360000}"/>
    <cellStyle name="40% - Accent4 18 5 2" xfId="13967" xr:uid="{00000000-0005-0000-0000-000067360000}"/>
    <cellStyle name="40% - Accent4 18 6" xfId="13968" xr:uid="{00000000-0005-0000-0000-000068360000}"/>
    <cellStyle name="40% - Accent4 18 6 2" xfId="13969" xr:uid="{00000000-0005-0000-0000-000069360000}"/>
    <cellStyle name="40% - Accent4 18 7" xfId="13970" xr:uid="{00000000-0005-0000-0000-00006A360000}"/>
    <cellStyle name="40% - Accent4 18 8" xfId="13971" xr:uid="{00000000-0005-0000-0000-00006B360000}"/>
    <cellStyle name="40% - Accent4 19" xfId="13972" xr:uid="{00000000-0005-0000-0000-00006C360000}"/>
    <cellStyle name="40% - Accent4 19 2" xfId="13973" xr:uid="{00000000-0005-0000-0000-00006D360000}"/>
    <cellStyle name="40% - Accent4 19 2 2" xfId="13974" xr:uid="{00000000-0005-0000-0000-00006E360000}"/>
    <cellStyle name="40% - Accent4 19 2 2 2" xfId="13975" xr:uid="{00000000-0005-0000-0000-00006F360000}"/>
    <cellStyle name="40% - Accent4 19 2 3" xfId="13976" xr:uid="{00000000-0005-0000-0000-000070360000}"/>
    <cellStyle name="40% - Accent4 19 2 3 2" xfId="13977" xr:uid="{00000000-0005-0000-0000-000071360000}"/>
    <cellStyle name="40% - Accent4 19 2 4" xfId="13978" xr:uid="{00000000-0005-0000-0000-000072360000}"/>
    <cellStyle name="40% - Accent4 19 2 4 2" xfId="13979" xr:uid="{00000000-0005-0000-0000-000073360000}"/>
    <cellStyle name="40% - Accent4 19 2 5" xfId="13980" xr:uid="{00000000-0005-0000-0000-000074360000}"/>
    <cellStyle name="40% - Accent4 19 2 5 2" xfId="13981" xr:uid="{00000000-0005-0000-0000-000075360000}"/>
    <cellStyle name="40% - Accent4 19 2 6" xfId="13982" xr:uid="{00000000-0005-0000-0000-000076360000}"/>
    <cellStyle name="40% - Accent4 19 3" xfId="13983" xr:uid="{00000000-0005-0000-0000-000077360000}"/>
    <cellStyle name="40% - Accent4 19 3 2" xfId="13984" xr:uid="{00000000-0005-0000-0000-000078360000}"/>
    <cellStyle name="40% - Accent4 19 4" xfId="13985" xr:uid="{00000000-0005-0000-0000-000079360000}"/>
    <cellStyle name="40% - Accent4 19 4 2" xfId="13986" xr:uid="{00000000-0005-0000-0000-00007A360000}"/>
    <cellStyle name="40% - Accent4 19 5" xfId="13987" xr:uid="{00000000-0005-0000-0000-00007B360000}"/>
    <cellStyle name="40% - Accent4 19 5 2" xfId="13988" xr:uid="{00000000-0005-0000-0000-00007C360000}"/>
    <cellStyle name="40% - Accent4 19 6" xfId="13989" xr:uid="{00000000-0005-0000-0000-00007D360000}"/>
    <cellStyle name="40% - Accent4 19 6 2" xfId="13990" xr:uid="{00000000-0005-0000-0000-00007E360000}"/>
    <cellStyle name="40% - Accent4 19 7" xfId="13991" xr:uid="{00000000-0005-0000-0000-00007F360000}"/>
    <cellStyle name="40% - Accent4 19 8" xfId="13992" xr:uid="{00000000-0005-0000-0000-000080360000}"/>
    <cellStyle name="40% - Accent4 2" xfId="13993" xr:uid="{00000000-0005-0000-0000-000081360000}"/>
    <cellStyle name="40% - Accent4 2 10" xfId="13994" xr:uid="{00000000-0005-0000-0000-000082360000}"/>
    <cellStyle name="40% - Accent4 2 11" xfId="13995" xr:uid="{00000000-0005-0000-0000-000083360000}"/>
    <cellStyle name="40% - Accent4 2 2" xfId="13996" xr:uid="{00000000-0005-0000-0000-000084360000}"/>
    <cellStyle name="40% - Accent4 2 2 2" xfId="13997" xr:uid="{00000000-0005-0000-0000-000085360000}"/>
    <cellStyle name="40% - Accent4 2 2 2 2" xfId="13998" xr:uid="{00000000-0005-0000-0000-000086360000}"/>
    <cellStyle name="40% - Accent4 2 2 3" xfId="13999" xr:uid="{00000000-0005-0000-0000-000087360000}"/>
    <cellStyle name="40% - Accent4 2 2 3 2" xfId="14000" xr:uid="{00000000-0005-0000-0000-000088360000}"/>
    <cellStyle name="40% - Accent4 2 2 4" xfId="14001" xr:uid="{00000000-0005-0000-0000-000089360000}"/>
    <cellStyle name="40% - Accent4 2 2 4 2" xfId="14002" xr:uid="{00000000-0005-0000-0000-00008A360000}"/>
    <cellStyle name="40% - Accent4 2 2 5" xfId="14003" xr:uid="{00000000-0005-0000-0000-00008B360000}"/>
    <cellStyle name="40% - Accent4 2 2 5 2" xfId="14004" xr:uid="{00000000-0005-0000-0000-00008C360000}"/>
    <cellStyle name="40% - Accent4 2 2 6" xfId="14005" xr:uid="{00000000-0005-0000-0000-00008D360000}"/>
    <cellStyle name="40% - Accent4 2 2 7" xfId="14006" xr:uid="{00000000-0005-0000-0000-00008E360000}"/>
    <cellStyle name="40% - Accent4 2 2 8" xfId="14007" xr:uid="{00000000-0005-0000-0000-00008F360000}"/>
    <cellStyle name="40% - Accent4 2 2 9" xfId="14008" xr:uid="{00000000-0005-0000-0000-000090360000}"/>
    <cellStyle name="40% - Accent4 2 3" xfId="14009" xr:uid="{00000000-0005-0000-0000-000091360000}"/>
    <cellStyle name="40% - Accent4 2 3 2" xfId="14010" xr:uid="{00000000-0005-0000-0000-000092360000}"/>
    <cellStyle name="40% - Accent4 2 4" xfId="14011" xr:uid="{00000000-0005-0000-0000-000093360000}"/>
    <cellStyle name="40% - Accent4 2 4 2" xfId="14012" xr:uid="{00000000-0005-0000-0000-000094360000}"/>
    <cellStyle name="40% - Accent4 2 5" xfId="14013" xr:uid="{00000000-0005-0000-0000-000095360000}"/>
    <cellStyle name="40% - Accent4 2 5 2" xfId="14014" xr:uid="{00000000-0005-0000-0000-000096360000}"/>
    <cellStyle name="40% - Accent4 2 6" xfId="14015" xr:uid="{00000000-0005-0000-0000-000097360000}"/>
    <cellStyle name="40% - Accent4 2 6 2" xfId="14016" xr:uid="{00000000-0005-0000-0000-000098360000}"/>
    <cellStyle name="40% - Accent4 2 7" xfId="14017" xr:uid="{00000000-0005-0000-0000-000099360000}"/>
    <cellStyle name="40% - Accent4 2 8" xfId="14018" xr:uid="{00000000-0005-0000-0000-00009A360000}"/>
    <cellStyle name="40% - Accent4 2 9" xfId="14019" xr:uid="{00000000-0005-0000-0000-00009B360000}"/>
    <cellStyle name="40% - Accent4 20" xfId="14020" xr:uid="{00000000-0005-0000-0000-00009C360000}"/>
    <cellStyle name="40% - Accent4 20 2" xfId="14021" xr:uid="{00000000-0005-0000-0000-00009D360000}"/>
    <cellStyle name="40% - Accent4 20 2 2" xfId="14022" xr:uid="{00000000-0005-0000-0000-00009E360000}"/>
    <cellStyle name="40% - Accent4 20 2 2 2" xfId="14023" xr:uid="{00000000-0005-0000-0000-00009F360000}"/>
    <cellStyle name="40% - Accent4 20 2 3" xfId="14024" xr:uid="{00000000-0005-0000-0000-0000A0360000}"/>
    <cellStyle name="40% - Accent4 20 2 3 2" xfId="14025" xr:uid="{00000000-0005-0000-0000-0000A1360000}"/>
    <cellStyle name="40% - Accent4 20 2 4" xfId="14026" xr:uid="{00000000-0005-0000-0000-0000A2360000}"/>
    <cellStyle name="40% - Accent4 20 2 4 2" xfId="14027" xr:uid="{00000000-0005-0000-0000-0000A3360000}"/>
    <cellStyle name="40% - Accent4 20 2 5" xfId="14028" xr:uid="{00000000-0005-0000-0000-0000A4360000}"/>
    <cellStyle name="40% - Accent4 20 2 5 2" xfId="14029" xr:uid="{00000000-0005-0000-0000-0000A5360000}"/>
    <cellStyle name="40% - Accent4 20 2 6" xfId="14030" xr:uid="{00000000-0005-0000-0000-0000A6360000}"/>
    <cellStyle name="40% - Accent4 20 3" xfId="14031" xr:uid="{00000000-0005-0000-0000-0000A7360000}"/>
    <cellStyle name="40% - Accent4 20 3 2" xfId="14032" xr:uid="{00000000-0005-0000-0000-0000A8360000}"/>
    <cellStyle name="40% - Accent4 20 4" xfId="14033" xr:uid="{00000000-0005-0000-0000-0000A9360000}"/>
    <cellStyle name="40% - Accent4 20 4 2" xfId="14034" xr:uid="{00000000-0005-0000-0000-0000AA360000}"/>
    <cellStyle name="40% - Accent4 20 5" xfId="14035" xr:uid="{00000000-0005-0000-0000-0000AB360000}"/>
    <cellStyle name="40% - Accent4 20 5 2" xfId="14036" xr:uid="{00000000-0005-0000-0000-0000AC360000}"/>
    <cellStyle name="40% - Accent4 20 6" xfId="14037" xr:uid="{00000000-0005-0000-0000-0000AD360000}"/>
    <cellStyle name="40% - Accent4 20 6 2" xfId="14038" xr:uid="{00000000-0005-0000-0000-0000AE360000}"/>
    <cellStyle name="40% - Accent4 20 7" xfId="14039" xr:uid="{00000000-0005-0000-0000-0000AF360000}"/>
    <cellStyle name="40% - Accent4 20 8" xfId="14040" xr:uid="{00000000-0005-0000-0000-0000B0360000}"/>
    <cellStyle name="40% - Accent4 21" xfId="14041" xr:uid="{00000000-0005-0000-0000-0000B1360000}"/>
    <cellStyle name="40% - Accent4 21 2" xfId="14042" xr:uid="{00000000-0005-0000-0000-0000B2360000}"/>
    <cellStyle name="40% - Accent4 21 2 2" xfId="14043" xr:uid="{00000000-0005-0000-0000-0000B3360000}"/>
    <cellStyle name="40% - Accent4 21 2 2 2" xfId="14044" xr:uid="{00000000-0005-0000-0000-0000B4360000}"/>
    <cellStyle name="40% - Accent4 21 2 3" xfId="14045" xr:uid="{00000000-0005-0000-0000-0000B5360000}"/>
    <cellStyle name="40% - Accent4 21 2 3 2" xfId="14046" xr:uid="{00000000-0005-0000-0000-0000B6360000}"/>
    <cellStyle name="40% - Accent4 21 2 4" xfId="14047" xr:uid="{00000000-0005-0000-0000-0000B7360000}"/>
    <cellStyle name="40% - Accent4 21 2 4 2" xfId="14048" xr:uid="{00000000-0005-0000-0000-0000B8360000}"/>
    <cellStyle name="40% - Accent4 21 2 5" xfId="14049" xr:uid="{00000000-0005-0000-0000-0000B9360000}"/>
    <cellStyle name="40% - Accent4 21 2 5 2" xfId="14050" xr:uid="{00000000-0005-0000-0000-0000BA360000}"/>
    <cellStyle name="40% - Accent4 21 2 6" xfId="14051" xr:uid="{00000000-0005-0000-0000-0000BB360000}"/>
    <cellStyle name="40% - Accent4 21 3" xfId="14052" xr:uid="{00000000-0005-0000-0000-0000BC360000}"/>
    <cellStyle name="40% - Accent4 21 3 2" xfId="14053" xr:uid="{00000000-0005-0000-0000-0000BD360000}"/>
    <cellStyle name="40% - Accent4 21 4" xfId="14054" xr:uid="{00000000-0005-0000-0000-0000BE360000}"/>
    <cellStyle name="40% - Accent4 21 4 2" xfId="14055" xr:uid="{00000000-0005-0000-0000-0000BF360000}"/>
    <cellStyle name="40% - Accent4 21 5" xfId="14056" xr:uid="{00000000-0005-0000-0000-0000C0360000}"/>
    <cellStyle name="40% - Accent4 21 5 2" xfId="14057" xr:uid="{00000000-0005-0000-0000-0000C1360000}"/>
    <cellStyle name="40% - Accent4 21 6" xfId="14058" xr:uid="{00000000-0005-0000-0000-0000C2360000}"/>
    <cellStyle name="40% - Accent4 21 6 2" xfId="14059" xr:uid="{00000000-0005-0000-0000-0000C3360000}"/>
    <cellStyle name="40% - Accent4 21 7" xfId="14060" xr:uid="{00000000-0005-0000-0000-0000C4360000}"/>
    <cellStyle name="40% - Accent4 21 8" xfId="14061" xr:uid="{00000000-0005-0000-0000-0000C5360000}"/>
    <cellStyle name="40% - Accent4 22" xfId="14062" xr:uid="{00000000-0005-0000-0000-0000C6360000}"/>
    <cellStyle name="40% - Accent4 22 2" xfId="14063" xr:uid="{00000000-0005-0000-0000-0000C7360000}"/>
    <cellStyle name="40% - Accent4 22 2 2" xfId="14064" xr:uid="{00000000-0005-0000-0000-0000C8360000}"/>
    <cellStyle name="40% - Accent4 22 2 2 2" xfId="14065" xr:uid="{00000000-0005-0000-0000-0000C9360000}"/>
    <cellStyle name="40% - Accent4 22 2 3" xfId="14066" xr:uid="{00000000-0005-0000-0000-0000CA360000}"/>
    <cellStyle name="40% - Accent4 22 2 3 2" xfId="14067" xr:uid="{00000000-0005-0000-0000-0000CB360000}"/>
    <cellStyle name="40% - Accent4 22 2 4" xfId="14068" xr:uid="{00000000-0005-0000-0000-0000CC360000}"/>
    <cellStyle name="40% - Accent4 22 2 4 2" xfId="14069" xr:uid="{00000000-0005-0000-0000-0000CD360000}"/>
    <cellStyle name="40% - Accent4 22 2 5" xfId="14070" xr:uid="{00000000-0005-0000-0000-0000CE360000}"/>
    <cellStyle name="40% - Accent4 22 2 5 2" xfId="14071" xr:uid="{00000000-0005-0000-0000-0000CF360000}"/>
    <cellStyle name="40% - Accent4 22 2 6" xfId="14072" xr:uid="{00000000-0005-0000-0000-0000D0360000}"/>
    <cellStyle name="40% - Accent4 22 3" xfId="14073" xr:uid="{00000000-0005-0000-0000-0000D1360000}"/>
    <cellStyle name="40% - Accent4 22 3 2" xfId="14074" xr:uid="{00000000-0005-0000-0000-0000D2360000}"/>
    <cellStyle name="40% - Accent4 22 4" xfId="14075" xr:uid="{00000000-0005-0000-0000-0000D3360000}"/>
    <cellStyle name="40% - Accent4 22 4 2" xfId="14076" xr:uid="{00000000-0005-0000-0000-0000D4360000}"/>
    <cellStyle name="40% - Accent4 22 5" xfId="14077" xr:uid="{00000000-0005-0000-0000-0000D5360000}"/>
    <cellStyle name="40% - Accent4 22 5 2" xfId="14078" xr:uid="{00000000-0005-0000-0000-0000D6360000}"/>
    <cellStyle name="40% - Accent4 22 6" xfId="14079" xr:uid="{00000000-0005-0000-0000-0000D7360000}"/>
    <cellStyle name="40% - Accent4 22 6 2" xfId="14080" xr:uid="{00000000-0005-0000-0000-0000D8360000}"/>
    <cellStyle name="40% - Accent4 22 7" xfId="14081" xr:uid="{00000000-0005-0000-0000-0000D9360000}"/>
    <cellStyle name="40% - Accent4 22 8" xfId="14082" xr:uid="{00000000-0005-0000-0000-0000DA360000}"/>
    <cellStyle name="40% - Accent4 23" xfId="14083" xr:uid="{00000000-0005-0000-0000-0000DB360000}"/>
    <cellStyle name="40% - Accent4 23 2" xfId="14084" xr:uid="{00000000-0005-0000-0000-0000DC360000}"/>
    <cellStyle name="40% - Accent4 23 2 2" xfId="14085" xr:uid="{00000000-0005-0000-0000-0000DD360000}"/>
    <cellStyle name="40% - Accent4 23 2 2 2" xfId="14086" xr:uid="{00000000-0005-0000-0000-0000DE360000}"/>
    <cellStyle name="40% - Accent4 23 2 3" xfId="14087" xr:uid="{00000000-0005-0000-0000-0000DF360000}"/>
    <cellStyle name="40% - Accent4 23 2 3 2" xfId="14088" xr:uid="{00000000-0005-0000-0000-0000E0360000}"/>
    <cellStyle name="40% - Accent4 23 2 4" xfId="14089" xr:uid="{00000000-0005-0000-0000-0000E1360000}"/>
    <cellStyle name="40% - Accent4 23 2 4 2" xfId="14090" xr:uid="{00000000-0005-0000-0000-0000E2360000}"/>
    <cellStyle name="40% - Accent4 23 2 5" xfId="14091" xr:uid="{00000000-0005-0000-0000-0000E3360000}"/>
    <cellStyle name="40% - Accent4 23 2 5 2" xfId="14092" xr:uid="{00000000-0005-0000-0000-0000E4360000}"/>
    <cellStyle name="40% - Accent4 23 2 6" xfId="14093" xr:uid="{00000000-0005-0000-0000-0000E5360000}"/>
    <cellStyle name="40% - Accent4 23 3" xfId="14094" xr:uid="{00000000-0005-0000-0000-0000E6360000}"/>
    <cellStyle name="40% - Accent4 23 3 2" xfId="14095" xr:uid="{00000000-0005-0000-0000-0000E7360000}"/>
    <cellStyle name="40% - Accent4 23 4" xfId="14096" xr:uid="{00000000-0005-0000-0000-0000E8360000}"/>
    <cellStyle name="40% - Accent4 23 4 2" xfId="14097" xr:uid="{00000000-0005-0000-0000-0000E9360000}"/>
    <cellStyle name="40% - Accent4 23 5" xfId="14098" xr:uid="{00000000-0005-0000-0000-0000EA360000}"/>
    <cellStyle name="40% - Accent4 23 5 2" xfId="14099" xr:uid="{00000000-0005-0000-0000-0000EB360000}"/>
    <cellStyle name="40% - Accent4 23 6" xfId="14100" xr:uid="{00000000-0005-0000-0000-0000EC360000}"/>
    <cellStyle name="40% - Accent4 23 6 2" xfId="14101" xr:uid="{00000000-0005-0000-0000-0000ED360000}"/>
    <cellStyle name="40% - Accent4 23 7" xfId="14102" xr:uid="{00000000-0005-0000-0000-0000EE360000}"/>
    <cellStyle name="40% - Accent4 23 8" xfId="14103" xr:uid="{00000000-0005-0000-0000-0000EF360000}"/>
    <cellStyle name="40% - Accent4 24" xfId="14104" xr:uid="{00000000-0005-0000-0000-0000F0360000}"/>
    <cellStyle name="40% - Accent4 24 2" xfId="14105" xr:uid="{00000000-0005-0000-0000-0000F1360000}"/>
    <cellStyle name="40% - Accent4 24 2 2" xfId="14106" xr:uid="{00000000-0005-0000-0000-0000F2360000}"/>
    <cellStyle name="40% - Accent4 24 2 2 2" xfId="14107" xr:uid="{00000000-0005-0000-0000-0000F3360000}"/>
    <cellStyle name="40% - Accent4 24 2 3" xfId="14108" xr:uid="{00000000-0005-0000-0000-0000F4360000}"/>
    <cellStyle name="40% - Accent4 24 2 3 2" xfId="14109" xr:uid="{00000000-0005-0000-0000-0000F5360000}"/>
    <cellStyle name="40% - Accent4 24 2 4" xfId="14110" xr:uid="{00000000-0005-0000-0000-0000F6360000}"/>
    <cellStyle name="40% - Accent4 24 2 4 2" xfId="14111" xr:uid="{00000000-0005-0000-0000-0000F7360000}"/>
    <cellStyle name="40% - Accent4 24 2 5" xfId="14112" xr:uid="{00000000-0005-0000-0000-0000F8360000}"/>
    <cellStyle name="40% - Accent4 24 2 5 2" xfId="14113" xr:uid="{00000000-0005-0000-0000-0000F9360000}"/>
    <cellStyle name="40% - Accent4 24 2 6" xfId="14114" xr:uid="{00000000-0005-0000-0000-0000FA360000}"/>
    <cellStyle name="40% - Accent4 24 3" xfId="14115" xr:uid="{00000000-0005-0000-0000-0000FB360000}"/>
    <cellStyle name="40% - Accent4 24 3 2" xfId="14116" xr:uid="{00000000-0005-0000-0000-0000FC360000}"/>
    <cellStyle name="40% - Accent4 24 4" xfId="14117" xr:uid="{00000000-0005-0000-0000-0000FD360000}"/>
    <cellStyle name="40% - Accent4 24 4 2" xfId="14118" xr:uid="{00000000-0005-0000-0000-0000FE360000}"/>
    <cellStyle name="40% - Accent4 24 5" xfId="14119" xr:uid="{00000000-0005-0000-0000-0000FF360000}"/>
    <cellStyle name="40% - Accent4 24 5 2" xfId="14120" xr:uid="{00000000-0005-0000-0000-000000370000}"/>
    <cellStyle name="40% - Accent4 24 6" xfId="14121" xr:uid="{00000000-0005-0000-0000-000001370000}"/>
    <cellStyle name="40% - Accent4 24 6 2" xfId="14122" xr:uid="{00000000-0005-0000-0000-000002370000}"/>
    <cellStyle name="40% - Accent4 24 7" xfId="14123" xr:uid="{00000000-0005-0000-0000-000003370000}"/>
    <cellStyle name="40% - Accent4 24 8" xfId="14124" xr:uid="{00000000-0005-0000-0000-000004370000}"/>
    <cellStyle name="40% - Accent4 25" xfId="14125" xr:uid="{00000000-0005-0000-0000-000005370000}"/>
    <cellStyle name="40% - Accent4 25 2" xfId="14126" xr:uid="{00000000-0005-0000-0000-000006370000}"/>
    <cellStyle name="40% - Accent4 25 2 2" xfId="14127" xr:uid="{00000000-0005-0000-0000-000007370000}"/>
    <cellStyle name="40% - Accent4 25 2 2 2" xfId="14128" xr:uid="{00000000-0005-0000-0000-000008370000}"/>
    <cellStyle name="40% - Accent4 25 2 3" xfId="14129" xr:uid="{00000000-0005-0000-0000-000009370000}"/>
    <cellStyle name="40% - Accent4 25 2 3 2" xfId="14130" xr:uid="{00000000-0005-0000-0000-00000A370000}"/>
    <cellStyle name="40% - Accent4 25 2 4" xfId="14131" xr:uid="{00000000-0005-0000-0000-00000B370000}"/>
    <cellStyle name="40% - Accent4 25 2 4 2" xfId="14132" xr:uid="{00000000-0005-0000-0000-00000C370000}"/>
    <cellStyle name="40% - Accent4 25 2 5" xfId="14133" xr:uid="{00000000-0005-0000-0000-00000D370000}"/>
    <cellStyle name="40% - Accent4 25 2 5 2" xfId="14134" xr:uid="{00000000-0005-0000-0000-00000E370000}"/>
    <cellStyle name="40% - Accent4 25 2 6" xfId="14135" xr:uid="{00000000-0005-0000-0000-00000F370000}"/>
    <cellStyle name="40% - Accent4 25 3" xfId="14136" xr:uid="{00000000-0005-0000-0000-000010370000}"/>
    <cellStyle name="40% - Accent4 25 3 2" xfId="14137" xr:uid="{00000000-0005-0000-0000-000011370000}"/>
    <cellStyle name="40% - Accent4 25 4" xfId="14138" xr:uid="{00000000-0005-0000-0000-000012370000}"/>
    <cellStyle name="40% - Accent4 25 4 2" xfId="14139" xr:uid="{00000000-0005-0000-0000-000013370000}"/>
    <cellStyle name="40% - Accent4 25 5" xfId="14140" xr:uid="{00000000-0005-0000-0000-000014370000}"/>
    <cellStyle name="40% - Accent4 25 5 2" xfId="14141" xr:uid="{00000000-0005-0000-0000-000015370000}"/>
    <cellStyle name="40% - Accent4 25 6" xfId="14142" xr:uid="{00000000-0005-0000-0000-000016370000}"/>
    <cellStyle name="40% - Accent4 25 6 2" xfId="14143" xr:uid="{00000000-0005-0000-0000-000017370000}"/>
    <cellStyle name="40% - Accent4 25 7" xfId="14144" xr:uid="{00000000-0005-0000-0000-000018370000}"/>
    <cellStyle name="40% - Accent4 25 8" xfId="14145" xr:uid="{00000000-0005-0000-0000-000019370000}"/>
    <cellStyle name="40% - Accent4 26" xfId="14146" xr:uid="{00000000-0005-0000-0000-00001A370000}"/>
    <cellStyle name="40% - Accent4 26 2" xfId="14147" xr:uid="{00000000-0005-0000-0000-00001B370000}"/>
    <cellStyle name="40% - Accent4 26 2 2" xfId="14148" xr:uid="{00000000-0005-0000-0000-00001C370000}"/>
    <cellStyle name="40% - Accent4 26 2 2 2" xfId="14149" xr:uid="{00000000-0005-0000-0000-00001D370000}"/>
    <cellStyle name="40% - Accent4 26 2 3" xfId="14150" xr:uid="{00000000-0005-0000-0000-00001E370000}"/>
    <cellStyle name="40% - Accent4 26 2 3 2" xfId="14151" xr:uid="{00000000-0005-0000-0000-00001F370000}"/>
    <cellStyle name="40% - Accent4 26 2 4" xfId="14152" xr:uid="{00000000-0005-0000-0000-000020370000}"/>
    <cellStyle name="40% - Accent4 26 2 4 2" xfId="14153" xr:uid="{00000000-0005-0000-0000-000021370000}"/>
    <cellStyle name="40% - Accent4 26 2 5" xfId="14154" xr:uid="{00000000-0005-0000-0000-000022370000}"/>
    <cellStyle name="40% - Accent4 26 2 5 2" xfId="14155" xr:uid="{00000000-0005-0000-0000-000023370000}"/>
    <cellStyle name="40% - Accent4 26 2 6" xfId="14156" xr:uid="{00000000-0005-0000-0000-000024370000}"/>
    <cellStyle name="40% - Accent4 26 3" xfId="14157" xr:uid="{00000000-0005-0000-0000-000025370000}"/>
    <cellStyle name="40% - Accent4 26 3 2" xfId="14158" xr:uid="{00000000-0005-0000-0000-000026370000}"/>
    <cellStyle name="40% - Accent4 26 4" xfId="14159" xr:uid="{00000000-0005-0000-0000-000027370000}"/>
    <cellStyle name="40% - Accent4 26 4 2" xfId="14160" xr:uid="{00000000-0005-0000-0000-000028370000}"/>
    <cellStyle name="40% - Accent4 26 5" xfId="14161" xr:uid="{00000000-0005-0000-0000-000029370000}"/>
    <cellStyle name="40% - Accent4 26 5 2" xfId="14162" xr:uid="{00000000-0005-0000-0000-00002A370000}"/>
    <cellStyle name="40% - Accent4 26 6" xfId="14163" xr:uid="{00000000-0005-0000-0000-00002B370000}"/>
    <cellStyle name="40% - Accent4 26 6 2" xfId="14164" xr:uid="{00000000-0005-0000-0000-00002C370000}"/>
    <cellStyle name="40% - Accent4 26 7" xfId="14165" xr:uid="{00000000-0005-0000-0000-00002D370000}"/>
    <cellStyle name="40% - Accent4 26 8" xfId="14166" xr:uid="{00000000-0005-0000-0000-00002E370000}"/>
    <cellStyle name="40% - Accent4 27" xfId="14167" xr:uid="{00000000-0005-0000-0000-00002F370000}"/>
    <cellStyle name="40% - Accent4 27 2" xfId="14168" xr:uid="{00000000-0005-0000-0000-000030370000}"/>
    <cellStyle name="40% - Accent4 27 2 2" xfId="14169" xr:uid="{00000000-0005-0000-0000-000031370000}"/>
    <cellStyle name="40% - Accent4 27 2 2 2" xfId="14170" xr:uid="{00000000-0005-0000-0000-000032370000}"/>
    <cellStyle name="40% - Accent4 27 2 3" xfId="14171" xr:uid="{00000000-0005-0000-0000-000033370000}"/>
    <cellStyle name="40% - Accent4 27 2 3 2" xfId="14172" xr:uid="{00000000-0005-0000-0000-000034370000}"/>
    <cellStyle name="40% - Accent4 27 2 4" xfId="14173" xr:uid="{00000000-0005-0000-0000-000035370000}"/>
    <cellStyle name="40% - Accent4 27 2 4 2" xfId="14174" xr:uid="{00000000-0005-0000-0000-000036370000}"/>
    <cellStyle name="40% - Accent4 27 2 5" xfId="14175" xr:uid="{00000000-0005-0000-0000-000037370000}"/>
    <cellStyle name="40% - Accent4 27 2 5 2" xfId="14176" xr:uid="{00000000-0005-0000-0000-000038370000}"/>
    <cellStyle name="40% - Accent4 27 2 6" xfId="14177" xr:uid="{00000000-0005-0000-0000-000039370000}"/>
    <cellStyle name="40% - Accent4 27 3" xfId="14178" xr:uid="{00000000-0005-0000-0000-00003A370000}"/>
    <cellStyle name="40% - Accent4 27 3 2" xfId="14179" xr:uid="{00000000-0005-0000-0000-00003B370000}"/>
    <cellStyle name="40% - Accent4 27 4" xfId="14180" xr:uid="{00000000-0005-0000-0000-00003C370000}"/>
    <cellStyle name="40% - Accent4 27 4 2" xfId="14181" xr:uid="{00000000-0005-0000-0000-00003D370000}"/>
    <cellStyle name="40% - Accent4 27 5" xfId="14182" xr:uid="{00000000-0005-0000-0000-00003E370000}"/>
    <cellStyle name="40% - Accent4 27 5 2" xfId="14183" xr:uid="{00000000-0005-0000-0000-00003F370000}"/>
    <cellStyle name="40% - Accent4 27 6" xfId="14184" xr:uid="{00000000-0005-0000-0000-000040370000}"/>
    <cellStyle name="40% - Accent4 27 6 2" xfId="14185" xr:uid="{00000000-0005-0000-0000-000041370000}"/>
    <cellStyle name="40% - Accent4 27 7" xfId="14186" xr:uid="{00000000-0005-0000-0000-000042370000}"/>
    <cellStyle name="40% - Accent4 27 8" xfId="14187" xr:uid="{00000000-0005-0000-0000-000043370000}"/>
    <cellStyle name="40% - Accent4 28" xfId="14188" xr:uid="{00000000-0005-0000-0000-000044370000}"/>
    <cellStyle name="40% - Accent4 28 2" xfId="14189" xr:uid="{00000000-0005-0000-0000-000045370000}"/>
    <cellStyle name="40% - Accent4 28 2 2" xfId="14190" xr:uid="{00000000-0005-0000-0000-000046370000}"/>
    <cellStyle name="40% - Accent4 28 2 2 2" xfId="14191" xr:uid="{00000000-0005-0000-0000-000047370000}"/>
    <cellStyle name="40% - Accent4 28 2 3" xfId="14192" xr:uid="{00000000-0005-0000-0000-000048370000}"/>
    <cellStyle name="40% - Accent4 28 2 3 2" xfId="14193" xr:uid="{00000000-0005-0000-0000-000049370000}"/>
    <cellStyle name="40% - Accent4 28 2 4" xfId="14194" xr:uid="{00000000-0005-0000-0000-00004A370000}"/>
    <cellStyle name="40% - Accent4 28 2 4 2" xfId="14195" xr:uid="{00000000-0005-0000-0000-00004B370000}"/>
    <cellStyle name="40% - Accent4 28 2 5" xfId="14196" xr:uid="{00000000-0005-0000-0000-00004C370000}"/>
    <cellStyle name="40% - Accent4 28 2 5 2" xfId="14197" xr:uid="{00000000-0005-0000-0000-00004D370000}"/>
    <cellStyle name="40% - Accent4 28 2 6" xfId="14198" xr:uid="{00000000-0005-0000-0000-00004E370000}"/>
    <cellStyle name="40% - Accent4 28 3" xfId="14199" xr:uid="{00000000-0005-0000-0000-00004F370000}"/>
    <cellStyle name="40% - Accent4 28 3 2" xfId="14200" xr:uid="{00000000-0005-0000-0000-000050370000}"/>
    <cellStyle name="40% - Accent4 28 4" xfId="14201" xr:uid="{00000000-0005-0000-0000-000051370000}"/>
    <cellStyle name="40% - Accent4 28 4 2" xfId="14202" xr:uid="{00000000-0005-0000-0000-000052370000}"/>
    <cellStyle name="40% - Accent4 28 5" xfId="14203" xr:uid="{00000000-0005-0000-0000-000053370000}"/>
    <cellStyle name="40% - Accent4 28 5 2" xfId="14204" xr:uid="{00000000-0005-0000-0000-000054370000}"/>
    <cellStyle name="40% - Accent4 28 6" xfId="14205" xr:uid="{00000000-0005-0000-0000-000055370000}"/>
    <cellStyle name="40% - Accent4 28 6 2" xfId="14206" xr:uid="{00000000-0005-0000-0000-000056370000}"/>
    <cellStyle name="40% - Accent4 28 7" xfId="14207" xr:uid="{00000000-0005-0000-0000-000057370000}"/>
    <cellStyle name="40% - Accent4 28 8" xfId="14208" xr:uid="{00000000-0005-0000-0000-000058370000}"/>
    <cellStyle name="40% - Accent4 29" xfId="14209" xr:uid="{00000000-0005-0000-0000-000059370000}"/>
    <cellStyle name="40% - Accent4 29 2" xfId="14210" xr:uid="{00000000-0005-0000-0000-00005A370000}"/>
    <cellStyle name="40% - Accent4 29 2 2" xfId="14211" xr:uid="{00000000-0005-0000-0000-00005B370000}"/>
    <cellStyle name="40% - Accent4 29 2 2 2" xfId="14212" xr:uid="{00000000-0005-0000-0000-00005C370000}"/>
    <cellStyle name="40% - Accent4 29 2 3" xfId="14213" xr:uid="{00000000-0005-0000-0000-00005D370000}"/>
    <cellStyle name="40% - Accent4 29 2 3 2" xfId="14214" xr:uid="{00000000-0005-0000-0000-00005E370000}"/>
    <cellStyle name="40% - Accent4 29 2 4" xfId="14215" xr:uid="{00000000-0005-0000-0000-00005F370000}"/>
    <cellStyle name="40% - Accent4 29 2 4 2" xfId="14216" xr:uid="{00000000-0005-0000-0000-000060370000}"/>
    <cellStyle name="40% - Accent4 29 2 5" xfId="14217" xr:uid="{00000000-0005-0000-0000-000061370000}"/>
    <cellStyle name="40% - Accent4 29 2 5 2" xfId="14218" xr:uid="{00000000-0005-0000-0000-000062370000}"/>
    <cellStyle name="40% - Accent4 29 2 6" xfId="14219" xr:uid="{00000000-0005-0000-0000-000063370000}"/>
    <cellStyle name="40% - Accent4 29 3" xfId="14220" xr:uid="{00000000-0005-0000-0000-000064370000}"/>
    <cellStyle name="40% - Accent4 29 3 2" xfId="14221" xr:uid="{00000000-0005-0000-0000-000065370000}"/>
    <cellStyle name="40% - Accent4 29 4" xfId="14222" xr:uid="{00000000-0005-0000-0000-000066370000}"/>
    <cellStyle name="40% - Accent4 29 4 2" xfId="14223" xr:uid="{00000000-0005-0000-0000-000067370000}"/>
    <cellStyle name="40% - Accent4 29 5" xfId="14224" xr:uid="{00000000-0005-0000-0000-000068370000}"/>
    <cellStyle name="40% - Accent4 29 5 2" xfId="14225" xr:uid="{00000000-0005-0000-0000-000069370000}"/>
    <cellStyle name="40% - Accent4 29 6" xfId="14226" xr:uid="{00000000-0005-0000-0000-00006A370000}"/>
    <cellStyle name="40% - Accent4 29 6 2" xfId="14227" xr:uid="{00000000-0005-0000-0000-00006B370000}"/>
    <cellStyle name="40% - Accent4 29 7" xfId="14228" xr:uid="{00000000-0005-0000-0000-00006C370000}"/>
    <cellStyle name="40% - Accent4 29 8" xfId="14229" xr:uid="{00000000-0005-0000-0000-00006D370000}"/>
    <cellStyle name="40% - Accent4 3" xfId="14230" xr:uid="{00000000-0005-0000-0000-00006E370000}"/>
    <cellStyle name="40% - Accent4 3 10" xfId="14231" xr:uid="{00000000-0005-0000-0000-00006F370000}"/>
    <cellStyle name="40% - Accent4 3 11" xfId="14232" xr:uid="{00000000-0005-0000-0000-000070370000}"/>
    <cellStyle name="40% - Accent4 3 2" xfId="14233" xr:uid="{00000000-0005-0000-0000-000071370000}"/>
    <cellStyle name="40% - Accent4 3 2 2" xfId="14234" xr:uid="{00000000-0005-0000-0000-000072370000}"/>
    <cellStyle name="40% - Accent4 3 2 2 2" xfId="14235" xr:uid="{00000000-0005-0000-0000-000073370000}"/>
    <cellStyle name="40% - Accent4 3 2 3" xfId="14236" xr:uid="{00000000-0005-0000-0000-000074370000}"/>
    <cellStyle name="40% - Accent4 3 2 3 2" xfId="14237" xr:uid="{00000000-0005-0000-0000-000075370000}"/>
    <cellStyle name="40% - Accent4 3 2 4" xfId="14238" xr:uid="{00000000-0005-0000-0000-000076370000}"/>
    <cellStyle name="40% - Accent4 3 2 4 2" xfId="14239" xr:uid="{00000000-0005-0000-0000-000077370000}"/>
    <cellStyle name="40% - Accent4 3 2 5" xfId="14240" xr:uid="{00000000-0005-0000-0000-000078370000}"/>
    <cellStyle name="40% - Accent4 3 2 5 2" xfId="14241" xr:uid="{00000000-0005-0000-0000-000079370000}"/>
    <cellStyle name="40% - Accent4 3 2 6" xfId="14242" xr:uid="{00000000-0005-0000-0000-00007A370000}"/>
    <cellStyle name="40% - Accent4 3 2 7" xfId="14243" xr:uid="{00000000-0005-0000-0000-00007B370000}"/>
    <cellStyle name="40% - Accent4 3 2 8" xfId="14244" xr:uid="{00000000-0005-0000-0000-00007C370000}"/>
    <cellStyle name="40% - Accent4 3 2 9" xfId="14245" xr:uid="{00000000-0005-0000-0000-00007D370000}"/>
    <cellStyle name="40% - Accent4 3 3" xfId="14246" xr:uid="{00000000-0005-0000-0000-00007E370000}"/>
    <cellStyle name="40% - Accent4 3 3 2" xfId="14247" xr:uid="{00000000-0005-0000-0000-00007F370000}"/>
    <cellStyle name="40% - Accent4 3 4" xfId="14248" xr:uid="{00000000-0005-0000-0000-000080370000}"/>
    <cellStyle name="40% - Accent4 3 4 2" xfId="14249" xr:uid="{00000000-0005-0000-0000-000081370000}"/>
    <cellStyle name="40% - Accent4 3 5" xfId="14250" xr:uid="{00000000-0005-0000-0000-000082370000}"/>
    <cellStyle name="40% - Accent4 3 5 2" xfId="14251" xr:uid="{00000000-0005-0000-0000-000083370000}"/>
    <cellStyle name="40% - Accent4 3 6" xfId="14252" xr:uid="{00000000-0005-0000-0000-000084370000}"/>
    <cellStyle name="40% - Accent4 3 6 2" xfId="14253" xr:uid="{00000000-0005-0000-0000-000085370000}"/>
    <cellStyle name="40% - Accent4 3 7" xfId="14254" xr:uid="{00000000-0005-0000-0000-000086370000}"/>
    <cellStyle name="40% - Accent4 3 8" xfId="14255" xr:uid="{00000000-0005-0000-0000-000087370000}"/>
    <cellStyle name="40% - Accent4 3 9" xfId="14256" xr:uid="{00000000-0005-0000-0000-000088370000}"/>
    <cellStyle name="40% - Accent4 30" xfId="14257" xr:uid="{00000000-0005-0000-0000-000089370000}"/>
    <cellStyle name="40% - Accent4 30 2" xfId="14258" xr:uid="{00000000-0005-0000-0000-00008A370000}"/>
    <cellStyle name="40% - Accent4 30 2 2" xfId="14259" xr:uid="{00000000-0005-0000-0000-00008B370000}"/>
    <cellStyle name="40% - Accent4 30 2 2 2" xfId="14260" xr:uid="{00000000-0005-0000-0000-00008C370000}"/>
    <cellStyle name="40% - Accent4 30 2 3" xfId="14261" xr:uid="{00000000-0005-0000-0000-00008D370000}"/>
    <cellStyle name="40% - Accent4 30 2 3 2" xfId="14262" xr:uid="{00000000-0005-0000-0000-00008E370000}"/>
    <cellStyle name="40% - Accent4 30 2 4" xfId="14263" xr:uid="{00000000-0005-0000-0000-00008F370000}"/>
    <cellStyle name="40% - Accent4 30 2 4 2" xfId="14264" xr:uid="{00000000-0005-0000-0000-000090370000}"/>
    <cellStyle name="40% - Accent4 30 2 5" xfId="14265" xr:uid="{00000000-0005-0000-0000-000091370000}"/>
    <cellStyle name="40% - Accent4 30 2 5 2" xfId="14266" xr:uid="{00000000-0005-0000-0000-000092370000}"/>
    <cellStyle name="40% - Accent4 30 2 6" xfId="14267" xr:uid="{00000000-0005-0000-0000-000093370000}"/>
    <cellStyle name="40% - Accent4 30 3" xfId="14268" xr:uid="{00000000-0005-0000-0000-000094370000}"/>
    <cellStyle name="40% - Accent4 30 3 2" xfId="14269" xr:uid="{00000000-0005-0000-0000-000095370000}"/>
    <cellStyle name="40% - Accent4 30 4" xfId="14270" xr:uid="{00000000-0005-0000-0000-000096370000}"/>
    <cellStyle name="40% - Accent4 30 4 2" xfId="14271" xr:uid="{00000000-0005-0000-0000-000097370000}"/>
    <cellStyle name="40% - Accent4 30 5" xfId="14272" xr:uid="{00000000-0005-0000-0000-000098370000}"/>
    <cellStyle name="40% - Accent4 30 5 2" xfId="14273" xr:uid="{00000000-0005-0000-0000-000099370000}"/>
    <cellStyle name="40% - Accent4 30 6" xfId="14274" xr:uid="{00000000-0005-0000-0000-00009A370000}"/>
    <cellStyle name="40% - Accent4 30 6 2" xfId="14275" xr:uid="{00000000-0005-0000-0000-00009B370000}"/>
    <cellStyle name="40% - Accent4 30 7" xfId="14276" xr:uid="{00000000-0005-0000-0000-00009C370000}"/>
    <cellStyle name="40% - Accent4 30 8" xfId="14277" xr:uid="{00000000-0005-0000-0000-00009D370000}"/>
    <cellStyle name="40% - Accent4 31" xfId="14278" xr:uid="{00000000-0005-0000-0000-00009E370000}"/>
    <cellStyle name="40% - Accent4 31 2" xfId="14279" xr:uid="{00000000-0005-0000-0000-00009F370000}"/>
    <cellStyle name="40% - Accent4 31 2 2" xfId="14280" xr:uid="{00000000-0005-0000-0000-0000A0370000}"/>
    <cellStyle name="40% - Accent4 31 2 2 2" xfId="14281" xr:uid="{00000000-0005-0000-0000-0000A1370000}"/>
    <cellStyle name="40% - Accent4 31 2 3" xfId="14282" xr:uid="{00000000-0005-0000-0000-0000A2370000}"/>
    <cellStyle name="40% - Accent4 31 2 3 2" xfId="14283" xr:uid="{00000000-0005-0000-0000-0000A3370000}"/>
    <cellStyle name="40% - Accent4 31 2 4" xfId="14284" xr:uid="{00000000-0005-0000-0000-0000A4370000}"/>
    <cellStyle name="40% - Accent4 31 2 4 2" xfId="14285" xr:uid="{00000000-0005-0000-0000-0000A5370000}"/>
    <cellStyle name="40% - Accent4 31 2 5" xfId="14286" xr:uid="{00000000-0005-0000-0000-0000A6370000}"/>
    <cellStyle name="40% - Accent4 31 2 5 2" xfId="14287" xr:uid="{00000000-0005-0000-0000-0000A7370000}"/>
    <cellStyle name="40% - Accent4 31 2 6" xfId="14288" xr:uid="{00000000-0005-0000-0000-0000A8370000}"/>
    <cellStyle name="40% - Accent4 31 3" xfId="14289" xr:uid="{00000000-0005-0000-0000-0000A9370000}"/>
    <cellStyle name="40% - Accent4 31 3 2" xfId="14290" xr:uid="{00000000-0005-0000-0000-0000AA370000}"/>
    <cellStyle name="40% - Accent4 31 4" xfId="14291" xr:uid="{00000000-0005-0000-0000-0000AB370000}"/>
    <cellStyle name="40% - Accent4 31 4 2" xfId="14292" xr:uid="{00000000-0005-0000-0000-0000AC370000}"/>
    <cellStyle name="40% - Accent4 31 5" xfId="14293" xr:uid="{00000000-0005-0000-0000-0000AD370000}"/>
    <cellStyle name="40% - Accent4 31 5 2" xfId="14294" xr:uid="{00000000-0005-0000-0000-0000AE370000}"/>
    <cellStyle name="40% - Accent4 31 6" xfId="14295" xr:uid="{00000000-0005-0000-0000-0000AF370000}"/>
    <cellStyle name="40% - Accent4 31 6 2" xfId="14296" xr:uid="{00000000-0005-0000-0000-0000B0370000}"/>
    <cellStyle name="40% - Accent4 31 7" xfId="14297" xr:uid="{00000000-0005-0000-0000-0000B1370000}"/>
    <cellStyle name="40% - Accent4 31 8" xfId="14298" xr:uid="{00000000-0005-0000-0000-0000B2370000}"/>
    <cellStyle name="40% - Accent4 32" xfId="14299" xr:uid="{00000000-0005-0000-0000-0000B3370000}"/>
    <cellStyle name="40% - Accent4 32 2" xfId="14300" xr:uid="{00000000-0005-0000-0000-0000B4370000}"/>
    <cellStyle name="40% - Accent4 32 2 2" xfId="14301" xr:uid="{00000000-0005-0000-0000-0000B5370000}"/>
    <cellStyle name="40% - Accent4 32 2 2 2" xfId="14302" xr:uid="{00000000-0005-0000-0000-0000B6370000}"/>
    <cellStyle name="40% - Accent4 32 2 3" xfId="14303" xr:uid="{00000000-0005-0000-0000-0000B7370000}"/>
    <cellStyle name="40% - Accent4 32 2 3 2" xfId="14304" xr:uid="{00000000-0005-0000-0000-0000B8370000}"/>
    <cellStyle name="40% - Accent4 32 2 4" xfId="14305" xr:uid="{00000000-0005-0000-0000-0000B9370000}"/>
    <cellStyle name="40% - Accent4 32 2 4 2" xfId="14306" xr:uid="{00000000-0005-0000-0000-0000BA370000}"/>
    <cellStyle name="40% - Accent4 32 2 5" xfId="14307" xr:uid="{00000000-0005-0000-0000-0000BB370000}"/>
    <cellStyle name="40% - Accent4 32 2 5 2" xfId="14308" xr:uid="{00000000-0005-0000-0000-0000BC370000}"/>
    <cellStyle name="40% - Accent4 32 2 6" xfId="14309" xr:uid="{00000000-0005-0000-0000-0000BD370000}"/>
    <cellStyle name="40% - Accent4 32 3" xfId="14310" xr:uid="{00000000-0005-0000-0000-0000BE370000}"/>
    <cellStyle name="40% - Accent4 32 3 2" xfId="14311" xr:uid="{00000000-0005-0000-0000-0000BF370000}"/>
    <cellStyle name="40% - Accent4 32 4" xfId="14312" xr:uid="{00000000-0005-0000-0000-0000C0370000}"/>
    <cellStyle name="40% - Accent4 32 4 2" xfId="14313" xr:uid="{00000000-0005-0000-0000-0000C1370000}"/>
    <cellStyle name="40% - Accent4 32 5" xfId="14314" xr:uid="{00000000-0005-0000-0000-0000C2370000}"/>
    <cellStyle name="40% - Accent4 32 5 2" xfId="14315" xr:uid="{00000000-0005-0000-0000-0000C3370000}"/>
    <cellStyle name="40% - Accent4 32 6" xfId="14316" xr:uid="{00000000-0005-0000-0000-0000C4370000}"/>
    <cellStyle name="40% - Accent4 32 6 2" xfId="14317" xr:uid="{00000000-0005-0000-0000-0000C5370000}"/>
    <cellStyle name="40% - Accent4 32 7" xfId="14318" xr:uid="{00000000-0005-0000-0000-0000C6370000}"/>
    <cellStyle name="40% - Accent4 32 8" xfId="14319" xr:uid="{00000000-0005-0000-0000-0000C7370000}"/>
    <cellStyle name="40% - Accent4 33" xfId="14320" xr:uid="{00000000-0005-0000-0000-0000C8370000}"/>
    <cellStyle name="40% - Accent4 33 2" xfId="14321" xr:uid="{00000000-0005-0000-0000-0000C9370000}"/>
    <cellStyle name="40% - Accent4 33 2 2" xfId="14322" xr:uid="{00000000-0005-0000-0000-0000CA370000}"/>
    <cellStyle name="40% - Accent4 33 2 2 2" xfId="14323" xr:uid="{00000000-0005-0000-0000-0000CB370000}"/>
    <cellStyle name="40% - Accent4 33 2 3" xfId="14324" xr:uid="{00000000-0005-0000-0000-0000CC370000}"/>
    <cellStyle name="40% - Accent4 33 2 3 2" xfId="14325" xr:uid="{00000000-0005-0000-0000-0000CD370000}"/>
    <cellStyle name="40% - Accent4 33 2 4" xfId="14326" xr:uid="{00000000-0005-0000-0000-0000CE370000}"/>
    <cellStyle name="40% - Accent4 33 2 4 2" xfId="14327" xr:uid="{00000000-0005-0000-0000-0000CF370000}"/>
    <cellStyle name="40% - Accent4 33 2 5" xfId="14328" xr:uid="{00000000-0005-0000-0000-0000D0370000}"/>
    <cellStyle name="40% - Accent4 33 2 5 2" xfId="14329" xr:uid="{00000000-0005-0000-0000-0000D1370000}"/>
    <cellStyle name="40% - Accent4 33 2 6" xfId="14330" xr:uid="{00000000-0005-0000-0000-0000D2370000}"/>
    <cellStyle name="40% - Accent4 33 3" xfId="14331" xr:uid="{00000000-0005-0000-0000-0000D3370000}"/>
    <cellStyle name="40% - Accent4 33 3 2" xfId="14332" xr:uid="{00000000-0005-0000-0000-0000D4370000}"/>
    <cellStyle name="40% - Accent4 33 4" xfId="14333" xr:uid="{00000000-0005-0000-0000-0000D5370000}"/>
    <cellStyle name="40% - Accent4 33 4 2" xfId="14334" xr:uid="{00000000-0005-0000-0000-0000D6370000}"/>
    <cellStyle name="40% - Accent4 33 5" xfId="14335" xr:uid="{00000000-0005-0000-0000-0000D7370000}"/>
    <cellStyle name="40% - Accent4 33 5 2" xfId="14336" xr:uid="{00000000-0005-0000-0000-0000D8370000}"/>
    <cellStyle name="40% - Accent4 33 6" xfId="14337" xr:uid="{00000000-0005-0000-0000-0000D9370000}"/>
    <cellStyle name="40% - Accent4 33 6 2" xfId="14338" xr:uid="{00000000-0005-0000-0000-0000DA370000}"/>
    <cellStyle name="40% - Accent4 33 7" xfId="14339" xr:uid="{00000000-0005-0000-0000-0000DB370000}"/>
    <cellStyle name="40% - Accent4 33 8" xfId="14340" xr:uid="{00000000-0005-0000-0000-0000DC370000}"/>
    <cellStyle name="40% - Accent4 34" xfId="14341" xr:uid="{00000000-0005-0000-0000-0000DD370000}"/>
    <cellStyle name="40% - Accent4 34 2" xfId="14342" xr:uid="{00000000-0005-0000-0000-0000DE370000}"/>
    <cellStyle name="40% - Accent4 34 2 2" xfId="14343" xr:uid="{00000000-0005-0000-0000-0000DF370000}"/>
    <cellStyle name="40% - Accent4 34 2 2 2" xfId="14344" xr:uid="{00000000-0005-0000-0000-0000E0370000}"/>
    <cellStyle name="40% - Accent4 34 2 3" xfId="14345" xr:uid="{00000000-0005-0000-0000-0000E1370000}"/>
    <cellStyle name="40% - Accent4 34 2 3 2" xfId="14346" xr:uid="{00000000-0005-0000-0000-0000E2370000}"/>
    <cellStyle name="40% - Accent4 34 2 4" xfId="14347" xr:uid="{00000000-0005-0000-0000-0000E3370000}"/>
    <cellStyle name="40% - Accent4 34 2 4 2" xfId="14348" xr:uid="{00000000-0005-0000-0000-0000E4370000}"/>
    <cellStyle name="40% - Accent4 34 2 5" xfId="14349" xr:uid="{00000000-0005-0000-0000-0000E5370000}"/>
    <cellStyle name="40% - Accent4 34 2 5 2" xfId="14350" xr:uid="{00000000-0005-0000-0000-0000E6370000}"/>
    <cellStyle name="40% - Accent4 34 2 6" xfId="14351" xr:uid="{00000000-0005-0000-0000-0000E7370000}"/>
    <cellStyle name="40% - Accent4 34 3" xfId="14352" xr:uid="{00000000-0005-0000-0000-0000E8370000}"/>
    <cellStyle name="40% - Accent4 34 3 2" xfId="14353" xr:uid="{00000000-0005-0000-0000-0000E9370000}"/>
    <cellStyle name="40% - Accent4 34 4" xfId="14354" xr:uid="{00000000-0005-0000-0000-0000EA370000}"/>
    <cellStyle name="40% - Accent4 34 4 2" xfId="14355" xr:uid="{00000000-0005-0000-0000-0000EB370000}"/>
    <cellStyle name="40% - Accent4 34 5" xfId="14356" xr:uid="{00000000-0005-0000-0000-0000EC370000}"/>
    <cellStyle name="40% - Accent4 34 5 2" xfId="14357" xr:uid="{00000000-0005-0000-0000-0000ED370000}"/>
    <cellStyle name="40% - Accent4 34 6" xfId="14358" xr:uid="{00000000-0005-0000-0000-0000EE370000}"/>
    <cellStyle name="40% - Accent4 34 6 2" xfId="14359" xr:uid="{00000000-0005-0000-0000-0000EF370000}"/>
    <cellStyle name="40% - Accent4 34 7" xfId="14360" xr:uid="{00000000-0005-0000-0000-0000F0370000}"/>
    <cellStyle name="40% - Accent4 34 8" xfId="14361" xr:uid="{00000000-0005-0000-0000-0000F1370000}"/>
    <cellStyle name="40% - Accent4 35" xfId="14362" xr:uid="{00000000-0005-0000-0000-0000F2370000}"/>
    <cellStyle name="40% - Accent4 35 2" xfId="14363" xr:uid="{00000000-0005-0000-0000-0000F3370000}"/>
    <cellStyle name="40% - Accent4 35 2 2" xfId="14364" xr:uid="{00000000-0005-0000-0000-0000F4370000}"/>
    <cellStyle name="40% - Accent4 35 2 2 2" xfId="14365" xr:uid="{00000000-0005-0000-0000-0000F5370000}"/>
    <cellStyle name="40% - Accent4 35 2 3" xfId="14366" xr:uid="{00000000-0005-0000-0000-0000F6370000}"/>
    <cellStyle name="40% - Accent4 35 2 3 2" xfId="14367" xr:uid="{00000000-0005-0000-0000-0000F7370000}"/>
    <cellStyle name="40% - Accent4 35 2 4" xfId="14368" xr:uid="{00000000-0005-0000-0000-0000F8370000}"/>
    <cellStyle name="40% - Accent4 35 2 4 2" xfId="14369" xr:uid="{00000000-0005-0000-0000-0000F9370000}"/>
    <cellStyle name="40% - Accent4 35 2 5" xfId="14370" xr:uid="{00000000-0005-0000-0000-0000FA370000}"/>
    <cellStyle name="40% - Accent4 35 2 5 2" xfId="14371" xr:uid="{00000000-0005-0000-0000-0000FB370000}"/>
    <cellStyle name="40% - Accent4 35 2 6" xfId="14372" xr:uid="{00000000-0005-0000-0000-0000FC370000}"/>
    <cellStyle name="40% - Accent4 35 3" xfId="14373" xr:uid="{00000000-0005-0000-0000-0000FD370000}"/>
    <cellStyle name="40% - Accent4 35 3 2" xfId="14374" xr:uid="{00000000-0005-0000-0000-0000FE370000}"/>
    <cellStyle name="40% - Accent4 35 4" xfId="14375" xr:uid="{00000000-0005-0000-0000-0000FF370000}"/>
    <cellStyle name="40% - Accent4 35 4 2" xfId="14376" xr:uid="{00000000-0005-0000-0000-000000380000}"/>
    <cellStyle name="40% - Accent4 35 5" xfId="14377" xr:uid="{00000000-0005-0000-0000-000001380000}"/>
    <cellStyle name="40% - Accent4 35 5 2" xfId="14378" xr:uid="{00000000-0005-0000-0000-000002380000}"/>
    <cellStyle name="40% - Accent4 35 6" xfId="14379" xr:uid="{00000000-0005-0000-0000-000003380000}"/>
    <cellStyle name="40% - Accent4 35 6 2" xfId="14380" xr:uid="{00000000-0005-0000-0000-000004380000}"/>
    <cellStyle name="40% - Accent4 35 7" xfId="14381" xr:uid="{00000000-0005-0000-0000-000005380000}"/>
    <cellStyle name="40% - Accent4 35 8" xfId="14382" xr:uid="{00000000-0005-0000-0000-000006380000}"/>
    <cellStyle name="40% - Accent4 36" xfId="14383" xr:uid="{00000000-0005-0000-0000-000007380000}"/>
    <cellStyle name="40% - Accent4 36 2" xfId="14384" xr:uid="{00000000-0005-0000-0000-000008380000}"/>
    <cellStyle name="40% - Accent4 36 2 2" xfId="14385" xr:uid="{00000000-0005-0000-0000-000009380000}"/>
    <cellStyle name="40% - Accent4 36 2 2 2" xfId="14386" xr:uid="{00000000-0005-0000-0000-00000A380000}"/>
    <cellStyle name="40% - Accent4 36 2 3" xfId="14387" xr:uid="{00000000-0005-0000-0000-00000B380000}"/>
    <cellStyle name="40% - Accent4 36 2 3 2" xfId="14388" xr:uid="{00000000-0005-0000-0000-00000C380000}"/>
    <cellStyle name="40% - Accent4 36 2 4" xfId="14389" xr:uid="{00000000-0005-0000-0000-00000D380000}"/>
    <cellStyle name="40% - Accent4 36 2 4 2" xfId="14390" xr:uid="{00000000-0005-0000-0000-00000E380000}"/>
    <cellStyle name="40% - Accent4 36 2 5" xfId="14391" xr:uid="{00000000-0005-0000-0000-00000F380000}"/>
    <cellStyle name="40% - Accent4 36 2 5 2" xfId="14392" xr:uid="{00000000-0005-0000-0000-000010380000}"/>
    <cellStyle name="40% - Accent4 36 2 6" xfId="14393" xr:uid="{00000000-0005-0000-0000-000011380000}"/>
    <cellStyle name="40% - Accent4 36 3" xfId="14394" xr:uid="{00000000-0005-0000-0000-000012380000}"/>
    <cellStyle name="40% - Accent4 36 3 2" xfId="14395" xr:uid="{00000000-0005-0000-0000-000013380000}"/>
    <cellStyle name="40% - Accent4 36 4" xfId="14396" xr:uid="{00000000-0005-0000-0000-000014380000}"/>
    <cellStyle name="40% - Accent4 36 4 2" xfId="14397" xr:uid="{00000000-0005-0000-0000-000015380000}"/>
    <cellStyle name="40% - Accent4 36 5" xfId="14398" xr:uid="{00000000-0005-0000-0000-000016380000}"/>
    <cellStyle name="40% - Accent4 36 5 2" xfId="14399" xr:uid="{00000000-0005-0000-0000-000017380000}"/>
    <cellStyle name="40% - Accent4 36 6" xfId="14400" xr:uid="{00000000-0005-0000-0000-000018380000}"/>
    <cellStyle name="40% - Accent4 36 6 2" xfId="14401" xr:uid="{00000000-0005-0000-0000-000019380000}"/>
    <cellStyle name="40% - Accent4 36 7" xfId="14402" xr:uid="{00000000-0005-0000-0000-00001A380000}"/>
    <cellStyle name="40% - Accent4 36 8" xfId="14403" xr:uid="{00000000-0005-0000-0000-00001B380000}"/>
    <cellStyle name="40% - Accent4 37" xfId="14404" xr:uid="{00000000-0005-0000-0000-00001C380000}"/>
    <cellStyle name="40% - Accent4 37 2" xfId="14405" xr:uid="{00000000-0005-0000-0000-00001D380000}"/>
    <cellStyle name="40% - Accent4 37 2 2" xfId="14406" xr:uid="{00000000-0005-0000-0000-00001E380000}"/>
    <cellStyle name="40% - Accent4 37 2 2 2" xfId="14407" xr:uid="{00000000-0005-0000-0000-00001F380000}"/>
    <cellStyle name="40% - Accent4 37 2 3" xfId="14408" xr:uid="{00000000-0005-0000-0000-000020380000}"/>
    <cellStyle name="40% - Accent4 37 2 3 2" xfId="14409" xr:uid="{00000000-0005-0000-0000-000021380000}"/>
    <cellStyle name="40% - Accent4 37 2 4" xfId="14410" xr:uid="{00000000-0005-0000-0000-000022380000}"/>
    <cellStyle name="40% - Accent4 37 2 4 2" xfId="14411" xr:uid="{00000000-0005-0000-0000-000023380000}"/>
    <cellStyle name="40% - Accent4 37 2 5" xfId="14412" xr:uid="{00000000-0005-0000-0000-000024380000}"/>
    <cellStyle name="40% - Accent4 37 2 5 2" xfId="14413" xr:uid="{00000000-0005-0000-0000-000025380000}"/>
    <cellStyle name="40% - Accent4 37 2 6" xfId="14414" xr:uid="{00000000-0005-0000-0000-000026380000}"/>
    <cellStyle name="40% - Accent4 37 3" xfId="14415" xr:uid="{00000000-0005-0000-0000-000027380000}"/>
    <cellStyle name="40% - Accent4 37 3 2" xfId="14416" xr:uid="{00000000-0005-0000-0000-000028380000}"/>
    <cellStyle name="40% - Accent4 37 4" xfId="14417" xr:uid="{00000000-0005-0000-0000-000029380000}"/>
    <cellStyle name="40% - Accent4 37 4 2" xfId="14418" xr:uid="{00000000-0005-0000-0000-00002A380000}"/>
    <cellStyle name="40% - Accent4 37 5" xfId="14419" xr:uid="{00000000-0005-0000-0000-00002B380000}"/>
    <cellStyle name="40% - Accent4 37 5 2" xfId="14420" xr:uid="{00000000-0005-0000-0000-00002C380000}"/>
    <cellStyle name="40% - Accent4 37 6" xfId="14421" xr:uid="{00000000-0005-0000-0000-00002D380000}"/>
    <cellStyle name="40% - Accent4 37 6 2" xfId="14422" xr:uid="{00000000-0005-0000-0000-00002E380000}"/>
    <cellStyle name="40% - Accent4 37 7" xfId="14423" xr:uid="{00000000-0005-0000-0000-00002F380000}"/>
    <cellStyle name="40% - Accent4 37 8" xfId="14424" xr:uid="{00000000-0005-0000-0000-000030380000}"/>
    <cellStyle name="40% - Accent4 38" xfId="14425" xr:uid="{00000000-0005-0000-0000-000031380000}"/>
    <cellStyle name="40% - Accent4 38 2" xfId="14426" xr:uid="{00000000-0005-0000-0000-000032380000}"/>
    <cellStyle name="40% - Accent4 38 2 2" xfId="14427" xr:uid="{00000000-0005-0000-0000-000033380000}"/>
    <cellStyle name="40% - Accent4 38 2 2 2" xfId="14428" xr:uid="{00000000-0005-0000-0000-000034380000}"/>
    <cellStyle name="40% - Accent4 38 2 3" xfId="14429" xr:uid="{00000000-0005-0000-0000-000035380000}"/>
    <cellStyle name="40% - Accent4 38 2 3 2" xfId="14430" xr:uid="{00000000-0005-0000-0000-000036380000}"/>
    <cellStyle name="40% - Accent4 38 2 4" xfId="14431" xr:uid="{00000000-0005-0000-0000-000037380000}"/>
    <cellStyle name="40% - Accent4 38 2 4 2" xfId="14432" xr:uid="{00000000-0005-0000-0000-000038380000}"/>
    <cellStyle name="40% - Accent4 38 2 5" xfId="14433" xr:uid="{00000000-0005-0000-0000-000039380000}"/>
    <cellStyle name="40% - Accent4 38 2 5 2" xfId="14434" xr:uid="{00000000-0005-0000-0000-00003A380000}"/>
    <cellStyle name="40% - Accent4 38 2 6" xfId="14435" xr:uid="{00000000-0005-0000-0000-00003B380000}"/>
    <cellStyle name="40% - Accent4 38 3" xfId="14436" xr:uid="{00000000-0005-0000-0000-00003C380000}"/>
    <cellStyle name="40% - Accent4 38 3 2" xfId="14437" xr:uid="{00000000-0005-0000-0000-00003D380000}"/>
    <cellStyle name="40% - Accent4 38 4" xfId="14438" xr:uid="{00000000-0005-0000-0000-00003E380000}"/>
    <cellStyle name="40% - Accent4 38 4 2" xfId="14439" xr:uid="{00000000-0005-0000-0000-00003F380000}"/>
    <cellStyle name="40% - Accent4 38 5" xfId="14440" xr:uid="{00000000-0005-0000-0000-000040380000}"/>
    <cellStyle name="40% - Accent4 38 5 2" xfId="14441" xr:uid="{00000000-0005-0000-0000-000041380000}"/>
    <cellStyle name="40% - Accent4 38 6" xfId="14442" xr:uid="{00000000-0005-0000-0000-000042380000}"/>
    <cellStyle name="40% - Accent4 38 6 2" xfId="14443" xr:uid="{00000000-0005-0000-0000-000043380000}"/>
    <cellStyle name="40% - Accent4 38 7" xfId="14444" xr:uid="{00000000-0005-0000-0000-000044380000}"/>
    <cellStyle name="40% - Accent4 38 8" xfId="14445" xr:uid="{00000000-0005-0000-0000-000045380000}"/>
    <cellStyle name="40% - Accent4 39" xfId="14446" xr:uid="{00000000-0005-0000-0000-000046380000}"/>
    <cellStyle name="40% - Accent4 39 2" xfId="14447" xr:uid="{00000000-0005-0000-0000-000047380000}"/>
    <cellStyle name="40% - Accent4 39 2 2" xfId="14448" xr:uid="{00000000-0005-0000-0000-000048380000}"/>
    <cellStyle name="40% - Accent4 39 2 2 2" xfId="14449" xr:uid="{00000000-0005-0000-0000-000049380000}"/>
    <cellStyle name="40% - Accent4 39 2 3" xfId="14450" xr:uid="{00000000-0005-0000-0000-00004A380000}"/>
    <cellStyle name="40% - Accent4 39 2 3 2" xfId="14451" xr:uid="{00000000-0005-0000-0000-00004B380000}"/>
    <cellStyle name="40% - Accent4 39 2 4" xfId="14452" xr:uid="{00000000-0005-0000-0000-00004C380000}"/>
    <cellStyle name="40% - Accent4 39 2 4 2" xfId="14453" xr:uid="{00000000-0005-0000-0000-00004D380000}"/>
    <cellStyle name="40% - Accent4 39 2 5" xfId="14454" xr:uid="{00000000-0005-0000-0000-00004E380000}"/>
    <cellStyle name="40% - Accent4 39 2 5 2" xfId="14455" xr:uid="{00000000-0005-0000-0000-00004F380000}"/>
    <cellStyle name="40% - Accent4 39 2 6" xfId="14456" xr:uid="{00000000-0005-0000-0000-000050380000}"/>
    <cellStyle name="40% - Accent4 39 3" xfId="14457" xr:uid="{00000000-0005-0000-0000-000051380000}"/>
    <cellStyle name="40% - Accent4 39 3 2" xfId="14458" xr:uid="{00000000-0005-0000-0000-000052380000}"/>
    <cellStyle name="40% - Accent4 39 4" xfId="14459" xr:uid="{00000000-0005-0000-0000-000053380000}"/>
    <cellStyle name="40% - Accent4 39 4 2" xfId="14460" xr:uid="{00000000-0005-0000-0000-000054380000}"/>
    <cellStyle name="40% - Accent4 39 5" xfId="14461" xr:uid="{00000000-0005-0000-0000-000055380000}"/>
    <cellStyle name="40% - Accent4 39 5 2" xfId="14462" xr:uid="{00000000-0005-0000-0000-000056380000}"/>
    <cellStyle name="40% - Accent4 39 6" xfId="14463" xr:uid="{00000000-0005-0000-0000-000057380000}"/>
    <cellStyle name="40% - Accent4 39 6 2" xfId="14464" xr:uid="{00000000-0005-0000-0000-000058380000}"/>
    <cellStyle name="40% - Accent4 39 7" xfId="14465" xr:uid="{00000000-0005-0000-0000-000059380000}"/>
    <cellStyle name="40% - Accent4 39 8" xfId="14466" xr:uid="{00000000-0005-0000-0000-00005A380000}"/>
    <cellStyle name="40% - Accent4 4" xfId="14467" xr:uid="{00000000-0005-0000-0000-00005B380000}"/>
    <cellStyle name="40% - Accent4 4 10" xfId="14468" xr:uid="{00000000-0005-0000-0000-00005C380000}"/>
    <cellStyle name="40% - Accent4 4 11" xfId="14469" xr:uid="{00000000-0005-0000-0000-00005D380000}"/>
    <cellStyle name="40% - Accent4 4 2" xfId="14470" xr:uid="{00000000-0005-0000-0000-00005E380000}"/>
    <cellStyle name="40% - Accent4 4 2 2" xfId="14471" xr:uid="{00000000-0005-0000-0000-00005F380000}"/>
    <cellStyle name="40% - Accent4 4 2 2 2" xfId="14472" xr:uid="{00000000-0005-0000-0000-000060380000}"/>
    <cellStyle name="40% - Accent4 4 2 3" xfId="14473" xr:uid="{00000000-0005-0000-0000-000061380000}"/>
    <cellStyle name="40% - Accent4 4 2 3 2" xfId="14474" xr:uid="{00000000-0005-0000-0000-000062380000}"/>
    <cellStyle name="40% - Accent4 4 2 4" xfId="14475" xr:uid="{00000000-0005-0000-0000-000063380000}"/>
    <cellStyle name="40% - Accent4 4 2 4 2" xfId="14476" xr:uid="{00000000-0005-0000-0000-000064380000}"/>
    <cellStyle name="40% - Accent4 4 2 5" xfId="14477" xr:uid="{00000000-0005-0000-0000-000065380000}"/>
    <cellStyle name="40% - Accent4 4 2 5 2" xfId="14478" xr:uid="{00000000-0005-0000-0000-000066380000}"/>
    <cellStyle name="40% - Accent4 4 2 6" xfId="14479" xr:uid="{00000000-0005-0000-0000-000067380000}"/>
    <cellStyle name="40% - Accent4 4 2 7" xfId="14480" xr:uid="{00000000-0005-0000-0000-000068380000}"/>
    <cellStyle name="40% - Accent4 4 2 8" xfId="14481" xr:uid="{00000000-0005-0000-0000-000069380000}"/>
    <cellStyle name="40% - Accent4 4 2 9" xfId="14482" xr:uid="{00000000-0005-0000-0000-00006A380000}"/>
    <cellStyle name="40% - Accent4 4 3" xfId="14483" xr:uid="{00000000-0005-0000-0000-00006B380000}"/>
    <cellStyle name="40% - Accent4 4 3 2" xfId="14484" xr:uid="{00000000-0005-0000-0000-00006C380000}"/>
    <cellStyle name="40% - Accent4 4 4" xfId="14485" xr:uid="{00000000-0005-0000-0000-00006D380000}"/>
    <cellStyle name="40% - Accent4 4 4 2" xfId="14486" xr:uid="{00000000-0005-0000-0000-00006E380000}"/>
    <cellStyle name="40% - Accent4 4 5" xfId="14487" xr:uid="{00000000-0005-0000-0000-00006F380000}"/>
    <cellStyle name="40% - Accent4 4 5 2" xfId="14488" xr:uid="{00000000-0005-0000-0000-000070380000}"/>
    <cellStyle name="40% - Accent4 4 6" xfId="14489" xr:uid="{00000000-0005-0000-0000-000071380000}"/>
    <cellStyle name="40% - Accent4 4 6 2" xfId="14490" xr:uid="{00000000-0005-0000-0000-000072380000}"/>
    <cellStyle name="40% - Accent4 4 7" xfId="14491" xr:uid="{00000000-0005-0000-0000-000073380000}"/>
    <cellStyle name="40% - Accent4 4 8" xfId="14492" xr:uid="{00000000-0005-0000-0000-000074380000}"/>
    <cellStyle name="40% - Accent4 4 9" xfId="14493" xr:uid="{00000000-0005-0000-0000-000075380000}"/>
    <cellStyle name="40% - Accent4 40" xfId="14494" xr:uid="{00000000-0005-0000-0000-000076380000}"/>
    <cellStyle name="40% - Accent4 40 2" xfId="14495" xr:uid="{00000000-0005-0000-0000-000077380000}"/>
    <cellStyle name="40% - Accent4 40 2 2" xfId="14496" xr:uid="{00000000-0005-0000-0000-000078380000}"/>
    <cellStyle name="40% - Accent4 40 2 2 2" xfId="14497" xr:uid="{00000000-0005-0000-0000-000079380000}"/>
    <cellStyle name="40% - Accent4 40 2 3" xfId="14498" xr:uid="{00000000-0005-0000-0000-00007A380000}"/>
    <cellStyle name="40% - Accent4 40 2 3 2" xfId="14499" xr:uid="{00000000-0005-0000-0000-00007B380000}"/>
    <cellStyle name="40% - Accent4 40 2 4" xfId="14500" xr:uid="{00000000-0005-0000-0000-00007C380000}"/>
    <cellStyle name="40% - Accent4 40 2 4 2" xfId="14501" xr:uid="{00000000-0005-0000-0000-00007D380000}"/>
    <cellStyle name="40% - Accent4 40 2 5" xfId="14502" xr:uid="{00000000-0005-0000-0000-00007E380000}"/>
    <cellStyle name="40% - Accent4 40 2 5 2" xfId="14503" xr:uid="{00000000-0005-0000-0000-00007F380000}"/>
    <cellStyle name="40% - Accent4 40 2 6" xfId="14504" xr:uid="{00000000-0005-0000-0000-000080380000}"/>
    <cellStyle name="40% - Accent4 40 3" xfId="14505" xr:uid="{00000000-0005-0000-0000-000081380000}"/>
    <cellStyle name="40% - Accent4 40 3 2" xfId="14506" xr:uid="{00000000-0005-0000-0000-000082380000}"/>
    <cellStyle name="40% - Accent4 40 4" xfId="14507" xr:uid="{00000000-0005-0000-0000-000083380000}"/>
    <cellStyle name="40% - Accent4 40 4 2" xfId="14508" xr:uid="{00000000-0005-0000-0000-000084380000}"/>
    <cellStyle name="40% - Accent4 40 5" xfId="14509" xr:uid="{00000000-0005-0000-0000-000085380000}"/>
    <cellStyle name="40% - Accent4 40 5 2" xfId="14510" xr:uid="{00000000-0005-0000-0000-000086380000}"/>
    <cellStyle name="40% - Accent4 40 6" xfId="14511" xr:uid="{00000000-0005-0000-0000-000087380000}"/>
    <cellStyle name="40% - Accent4 40 6 2" xfId="14512" xr:uid="{00000000-0005-0000-0000-000088380000}"/>
    <cellStyle name="40% - Accent4 40 7" xfId="14513" xr:uid="{00000000-0005-0000-0000-000089380000}"/>
    <cellStyle name="40% - Accent4 40 8" xfId="14514" xr:uid="{00000000-0005-0000-0000-00008A380000}"/>
    <cellStyle name="40% - Accent4 41" xfId="14515" xr:uid="{00000000-0005-0000-0000-00008B380000}"/>
    <cellStyle name="40% - Accent4 41 2" xfId="14516" xr:uid="{00000000-0005-0000-0000-00008C380000}"/>
    <cellStyle name="40% - Accent4 41 2 2" xfId="14517" xr:uid="{00000000-0005-0000-0000-00008D380000}"/>
    <cellStyle name="40% - Accent4 41 2 2 2" xfId="14518" xr:uid="{00000000-0005-0000-0000-00008E380000}"/>
    <cellStyle name="40% - Accent4 41 2 3" xfId="14519" xr:uid="{00000000-0005-0000-0000-00008F380000}"/>
    <cellStyle name="40% - Accent4 41 2 3 2" xfId="14520" xr:uid="{00000000-0005-0000-0000-000090380000}"/>
    <cellStyle name="40% - Accent4 41 2 4" xfId="14521" xr:uid="{00000000-0005-0000-0000-000091380000}"/>
    <cellStyle name="40% - Accent4 41 2 4 2" xfId="14522" xr:uid="{00000000-0005-0000-0000-000092380000}"/>
    <cellStyle name="40% - Accent4 41 2 5" xfId="14523" xr:uid="{00000000-0005-0000-0000-000093380000}"/>
    <cellStyle name="40% - Accent4 41 2 5 2" xfId="14524" xr:uid="{00000000-0005-0000-0000-000094380000}"/>
    <cellStyle name="40% - Accent4 41 2 6" xfId="14525" xr:uid="{00000000-0005-0000-0000-000095380000}"/>
    <cellStyle name="40% - Accent4 41 3" xfId="14526" xr:uid="{00000000-0005-0000-0000-000096380000}"/>
    <cellStyle name="40% - Accent4 41 3 2" xfId="14527" xr:uid="{00000000-0005-0000-0000-000097380000}"/>
    <cellStyle name="40% - Accent4 41 4" xfId="14528" xr:uid="{00000000-0005-0000-0000-000098380000}"/>
    <cellStyle name="40% - Accent4 41 4 2" xfId="14529" xr:uid="{00000000-0005-0000-0000-000099380000}"/>
    <cellStyle name="40% - Accent4 41 5" xfId="14530" xr:uid="{00000000-0005-0000-0000-00009A380000}"/>
    <cellStyle name="40% - Accent4 41 5 2" xfId="14531" xr:uid="{00000000-0005-0000-0000-00009B380000}"/>
    <cellStyle name="40% - Accent4 41 6" xfId="14532" xr:uid="{00000000-0005-0000-0000-00009C380000}"/>
    <cellStyle name="40% - Accent4 41 6 2" xfId="14533" xr:uid="{00000000-0005-0000-0000-00009D380000}"/>
    <cellStyle name="40% - Accent4 41 7" xfId="14534" xr:uid="{00000000-0005-0000-0000-00009E380000}"/>
    <cellStyle name="40% - Accent4 41 8" xfId="14535" xr:uid="{00000000-0005-0000-0000-00009F380000}"/>
    <cellStyle name="40% - Accent4 42" xfId="14536" xr:uid="{00000000-0005-0000-0000-0000A0380000}"/>
    <cellStyle name="40% - Accent4 42 2" xfId="14537" xr:uid="{00000000-0005-0000-0000-0000A1380000}"/>
    <cellStyle name="40% - Accent4 42 2 2" xfId="14538" xr:uid="{00000000-0005-0000-0000-0000A2380000}"/>
    <cellStyle name="40% - Accent4 42 2 2 2" xfId="14539" xr:uid="{00000000-0005-0000-0000-0000A3380000}"/>
    <cellStyle name="40% - Accent4 42 2 3" xfId="14540" xr:uid="{00000000-0005-0000-0000-0000A4380000}"/>
    <cellStyle name="40% - Accent4 42 2 3 2" xfId="14541" xr:uid="{00000000-0005-0000-0000-0000A5380000}"/>
    <cellStyle name="40% - Accent4 42 2 4" xfId="14542" xr:uid="{00000000-0005-0000-0000-0000A6380000}"/>
    <cellStyle name="40% - Accent4 42 2 4 2" xfId="14543" xr:uid="{00000000-0005-0000-0000-0000A7380000}"/>
    <cellStyle name="40% - Accent4 42 2 5" xfId="14544" xr:uid="{00000000-0005-0000-0000-0000A8380000}"/>
    <cellStyle name="40% - Accent4 42 2 5 2" xfId="14545" xr:uid="{00000000-0005-0000-0000-0000A9380000}"/>
    <cellStyle name="40% - Accent4 42 2 6" xfId="14546" xr:uid="{00000000-0005-0000-0000-0000AA380000}"/>
    <cellStyle name="40% - Accent4 42 3" xfId="14547" xr:uid="{00000000-0005-0000-0000-0000AB380000}"/>
    <cellStyle name="40% - Accent4 42 3 2" xfId="14548" xr:uid="{00000000-0005-0000-0000-0000AC380000}"/>
    <cellStyle name="40% - Accent4 42 4" xfId="14549" xr:uid="{00000000-0005-0000-0000-0000AD380000}"/>
    <cellStyle name="40% - Accent4 42 4 2" xfId="14550" xr:uid="{00000000-0005-0000-0000-0000AE380000}"/>
    <cellStyle name="40% - Accent4 42 5" xfId="14551" xr:uid="{00000000-0005-0000-0000-0000AF380000}"/>
    <cellStyle name="40% - Accent4 42 5 2" xfId="14552" xr:uid="{00000000-0005-0000-0000-0000B0380000}"/>
    <cellStyle name="40% - Accent4 42 6" xfId="14553" xr:uid="{00000000-0005-0000-0000-0000B1380000}"/>
    <cellStyle name="40% - Accent4 42 6 2" xfId="14554" xr:uid="{00000000-0005-0000-0000-0000B2380000}"/>
    <cellStyle name="40% - Accent4 42 7" xfId="14555" xr:uid="{00000000-0005-0000-0000-0000B3380000}"/>
    <cellStyle name="40% - Accent4 42 8" xfId="14556" xr:uid="{00000000-0005-0000-0000-0000B4380000}"/>
    <cellStyle name="40% - Accent4 43" xfId="14557" xr:uid="{00000000-0005-0000-0000-0000B5380000}"/>
    <cellStyle name="40% - Accent4 43 2" xfId="14558" xr:uid="{00000000-0005-0000-0000-0000B6380000}"/>
    <cellStyle name="40% - Accent4 43 2 2" xfId="14559" xr:uid="{00000000-0005-0000-0000-0000B7380000}"/>
    <cellStyle name="40% - Accent4 43 2 2 2" xfId="14560" xr:uid="{00000000-0005-0000-0000-0000B8380000}"/>
    <cellStyle name="40% - Accent4 43 2 3" xfId="14561" xr:uid="{00000000-0005-0000-0000-0000B9380000}"/>
    <cellStyle name="40% - Accent4 43 2 3 2" xfId="14562" xr:uid="{00000000-0005-0000-0000-0000BA380000}"/>
    <cellStyle name="40% - Accent4 43 2 4" xfId="14563" xr:uid="{00000000-0005-0000-0000-0000BB380000}"/>
    <cellStyle name="40% - Accent4 43 2 4 2" xfId="14564" xr:uid="{00000000-0005-0000-0000-0000BC380000}"/>
    <cellStyle name="40% - Accent4 43 2 5" xfId="14565" xr:uid="{00000000-0005-0000-0000-0000BD380000}"/>
    <cellStyle name="40% - Accent4 43 2 5 2" xfId="14566" xr:uid="{00000000-0005-0000-0000-0000BE380000}"/>
    <cellStyle name="40% - Accent4 43 2 6" xfId="14567" xr:uid="{00000000-0005-0000-0000-0000BF380000}"/>
    <cellStyle name="40% - Accent4 43 3" xfId="14568" xr:uid="{00000000-0005-0000-0000-0000C0380000}"/>
    <cellStyle name="40% - Accent4 43 3 2" xfId="14569" xr:uid="{00000000-0005-0000-0000-0000C1380000}"/>
    <cellStyle name="40% - Accent4 43 4" xfId="14570" xr:uid="{00000000-0005-0000-0000-0000C2380000}"/>
    <cellStyle name="40% - Accent4 43 4 2" xfId="14571" xr:uid="{00000000-0005-0000-0000-0000C3380000}"/>
    <cellStyle name="40% - Accent4 43 5" xfId="14572" xr:uid="{00000000-0005-0000-0000-0000C4380000}"/>
    <cellStyle name="40% - Accent4 43 5 2" xfId="14573" xr:uid="{00000000-0005-0000-0000-0000C5380000}"/>
    <cellStyle name="40% - Accent4 43 6" xfId="14574" xr:uid="{00000000-0005-0000-0000-0000C6380000}"/>
    <cellStyle name="40% - Accent4 43 6 2" xfId="14575" xr:uid="{00000000-0005-0000-0000-0000C7380000}"/>
    <cellStyle name="40% - Accent4 43 7" xfId="14576" xr:uid="{00000000-0005-0000-0000-0000C8380000}"/>
    <cellStyle name="40% - Accent4 43 8" xfId="14577" xr:uid="{00000000-0005-0000-0000-0000C9380000}"/>
    <cellStyle name="40% - Accent4 44" xfId="14578" xr:uid="{00000000-0005-0000-0000-0000CA380000}"/>
    <cellStyle name="40% - Accent4 44 2" xfId="14579" xr:uid="{00000000-0005-0000-0000-0000CB380000}"/>
    <cellStyle name="40% - Accent4 44 2 2" xfId="14580" xr:uid="{00000000-0005-0000-0000-0000CC380000}"/>
    <cellStyle name="40% - Accent4 44 2 2 2" xfId="14581" xr:uid="{00000000-0005-0000-0000-0000CD380000}"/>
    <cellStyle name="40% - Accent4 44 2 3" xfId="14582" xr:uid="{00000000-0005-0000-0000-0000CE380000}"/>
    <cellStyle name="40% - Accent4 44 2 3 2" xfId="14583" xr:uid="{00000000-0005-0000-0000-0000CF380000}"/>
    <cellStyle name="40% - Accent4 44 2 4" xfId="14584" xr:uid="{00000000-0005-0000-0000-0000D0380000}"/>
    <cellStyle name="40% - Accent4 44 2 4 2" xfId="14585" xr:uid="{00000000-0005-0000-0000-0000D1380000}"/>
    <cellStyle name="40% - Accent4 44 2 5" xfId="14586" xr:uid="{00000000-0005-0000-0000-0000D2380000}"/>
    <cellStyle name="40% - Accent4 44 2 5 2" xfId="14587" xr:uid="{00000000-0005-0000-0000-0000D3380000}"/>
    <cellStyle name="40% - Accent4 44 2 6" xfId="14588" xr:uid="{00000000-0005-0000-0000-0000D4380000}"/>
    <cellStyle name="40% - Accent4 44 3" xfId="14589" xr:uid="{00000000-0005-0000-0000-0000D5380000}"/>
    <cellStyle name="40% - Accent4 44 3 2" xfId="14590" xr:uid="{00000000-0005-0000-0000-0000D6380000}"/>
    <cellStyle name="40% - Accent4 44 4" xfId="14591" xr:uid="{00000000-0005-0000-0000-0000D7380000}"/>
    <cellStyle name="40% - Accent4 44 4 2" xfId="14592" xr:uid="{00000000-0005-0000-0000-0000D8380000}"/>
    <cellStyle name="40% - Accent4 44 5" xfId="14593" xr:uid="{00000000-0005-0000-0000-0000D9380000}"/>
    <cellStyle name="40% - Accent4 44 5 2" xfId="14594" xr:uid="{00000000-0005-0000-0000-0000DA380000}"/>
    <cellStyle name="40% - Accent4 44 6" xfId="14595" xr:uid="{00000000-0005-0000-0000-0000DB380000}"/>
    <cellStyle name="40% - Accent4 44 6 2" xfId="14596" xr:uid="{00000000-0005-0000-0000-0000DC380000}"/>
    <cellStyle name="40% - Accent4 44 7" xfId="14597" xr:uid="{00000000-0005-0000-0000-0000DD380000}"/>
    <cellStyle name="40% - Accent4 44 8" xfId="14598" xr:uid="{00000000-0005-0000-0000-0000DE380000}"/>
    <cellStyle name="40% - Accent4 45" xfId="14599" xr:uid="{00000000-0005-0000-0000-0000DF380000}"/>
    <cellStyle name="40% - Accent4 45 2" xfId="14600" xr:uid="{00000000-0005-0000-0000-0000E0380000}"/>
    <cellStyle name="40% - Accent4 45 2 2" xfId="14601" xr:uid="{00000000-0005-0000-0000-0000E1380000}"/>
    <cellStyle name="40% - Accent4 45 2 2 2" xfId="14602" xr:uid="{00000000-0005-0000-0000-0000E2380000}"/>
    <cellStyle name="40% - Accent4 45 2 3" xfId="14603" xr:uid="{00000000-0005-0000-0000-0000E3380000}"/>
    <cellStyle name="40% - Accent4 45 2 3 2" xfId="14604" xr:uid="{00000000-0005-0000-0000-0000E4380000}"/>
    <cellStyle name="40% - Accent4 45 2 4" xfId="14605" xr:uid="{00000000-0005-0000-0000-0000E5380000}"/>
    <cellStyle name="40% - Accent4 45 2 4 2" xfId="14606" xr:uid="{00000000-0005-0000-0000-0000E6380000}"/>
    <cellStyle name="40% - Accent4 45 2 5" xfId="14607" xr:uid="{00000000-0005-0000-0000-0000E7380000}"/>
    <cellStyle name="40% - Accent4 45 2 5 2" xfId="14608" xr:uid="{00000000-0005-0000-0000-0000E8380000}"/>
    <cellStyle name="40% - Accent4 45 2 6" xfId="14609" xr:uid="{00000000-0005-0000-0000-0000E9380000}"/>
    <cellStyle name="40% - Accent4 45 3" xfId="14610" xr:uid="{00000000-0005-0000-0000-0000EA380000}"/>
    <cellStyle name="40% - Accent4 45 3 2" xfId="14611" xr:uid="{00000000-0005-0000-0000-0000EB380000}"/>
    <cellStyle name="40% - Accent4 45 4" xfId="14612" xr:uid="{00000000-0005-0000-0000-0000EC380000}"/>
    <cellStyle name="40% - Accent4 45 4 2" xfId="14613" xr:uid="{00000000-0005-0000-0000-0000ED380000}"/>
    <cellStyle name="40% - Accent4 45 5" xfId="14614" xr:uid="{00000000-0005-0000-0000-0000EE380000}"/>
    <cellStyle name="40% - Accent4 45 5 2" xfId="14615" xr:uid="{00000000-0005-0000-0000-0000EF380000}"/>
    <cellStyle name="40% - Accent4 45 6" xfId="14616" xr:uid="{00000000-0005-0000-0000-0000F0380000}"/>
    <cellStyle name="40% - Accent4 45 6 2" xfId="14617" xr:uid="{00000000-0005-0000-0000-0000F1380000}"/>
    <cellStyle name="40% - Accent4 45 7" xfId="14618" xr:uid="{00000000-0005-0000-0000-0000F2380000}"/>
    <cellStyle name="40% - Accent4 45 8" xfId="14619" xr:uid="{00000000-0005-0000-0000-0000F3380000}"/>
    <cellStyle name="40% - Accent4 46" xfId="14620" xr:uid="{00000000-0005-0000-0000-0000F4380000}"/>
    <cellStyle name="40% - Accent4 46 2" xfId="14621" xr:uid="{00000000-0005-0000-0000-0000F5380000}"/>
    <cellStyle name="40% - Accent4 46 2 2" xfId="14622" xr:uid="{00000000-0005-0000-0000-0000F6380000}"/>
    <cellStyle name="40% - Accent4 46 2 2 2" xfId="14623" xr:uid="{00000000-0005-0000-0000-0000F7380000}"/>
    <cellStyle name="40% - Accent4 46 2 3" xfId="14624" xr:uid="{00000000-0005-0000-0000-0000F8380000}"/>
    <cellStyle name="40% - Accent4 46 2 3 2" xfId="14625" xr:uid="{00000000-0005-0000-0000-0000F9380000}"/>
    <cellStyle name="40% - Accent4 46 2 4" xfId="14626" xr:uid="{00000000-0005-0000-0000-0000FA380000}"/>
    <cellStyle name="40% - Accent4 46 2 4 2" xfId="14627" xr:uid="{00000000-0005-0000-0000-0000FB380000}"/>
    <cellStyle name="40% - Accent4 46 2 5" xfId="14628" xr:uid="{00000000-0005-0000-0000-0000FC380000}"/>
    <cellStyle name="40% - Accent4 46 2 5 2" xfId="14629" xr:uid="{00000000-0005-0000-0000-0000FD380000}"/>
    <cellStyle name="40% - Accent4 46 2 6" xfId="14630" xr:uid="{00000000-0005-0000-0000-0000FE380000}"/>
    <cellStyle name="40% - Accent4 46 3" xfId="14631" xr:uid="{00000000-0005-0000-0000-0000FF380000}"/>
    <cellStyle name="40% - Accent4 46 3 2" xfId="14632" xr:uid="{00000000-0005-0000-0000-000000390000}"/>
    <cellStyle name="40% - Accent4 46 4" xfId="14633" xr:uid="{00000000-0005-0000-0000-000001390000}"/>
    <cellStyle name="40% - Accent4 46 4 2" xfId="14634" xr:uid="{00000000-0005-0000-0000-000002390000}"/>
    <cellStyle name="40% - Accent4 46 5" xfId="14635" xr:uid="{00000000-0005-0000-0000-000003390000}"/>
    <cellStyle name="40% - Accent4 46 5 2" xfId="14636" xr:uid="{00000000-0005-0000-0000-000004390000}"/>
    <cellStyle name="40% - Accent4 46 6" xfId="14637" xr:uid="{00000000-0005-0000-0000-000005390000}"/>
    <cellStyle name="40% - Accent4 46 6 2" xfId="14638" xr:uid="{00000000-0005-0000-0000-000006390000}"/>
    <cellStyle name="40% - Accent4 46 7" xfId="14639" xr:uid="{00000000-0005-0000-0000-000007390000}"/>
    <cellStyle name="40% - Accent4 46 8" xfId="14640" xr:uid="{00000000-0005-0000-0000-000008390000}"/>
    <cellStyle name="40% - Accent4 47" xfId="14641" xr:uid="{00000000-0005-0000-0000-000009390000}"/>
    <cellStyle name="40% - Accent4 47 2" xfId="14642" xr:uid="{00000000-0005-0000-0000-00000A390000}"/>
    <cellStyle name="40% - Accent4 47 2 2" xfId="14643" xr:uid="{00000000-0005-0000-0000-00000B390000}"/>
    <cellStyle name="40% - Accent4 47 2 2 2" xfId="14644" xr:uid="{00000000-0005-0000-0000-00000C390000}"/>
    <cellStyle name="40% - Accent4 47 2 3" xfId="14645" xr:uid="{00000000-0005-0000-0000-00000D390000}"/>
    <cellStyle name="40% - Accent4 47 2 3 2" xfId="14646" xr:uid="{00000000-0005-0000-0000-00000E390000}"/>
    <cellStyle name="40% - Accent4 47 2 4" xfId="14647" xr:uid="{00000000-0005-0000-0000-00000F390000}"/>
    <cellStyle name="40% - Accent4 47 2 4 2" xfId="14648" xr:uid="{00000000-0005-0000-0000-000010390000}"/>
    <cellStyle name="40% - Accent4 47 2 5" xfId="14649" xr:uid="{00000000-0005-0000-0000-000011390000}"/>
    <cellStyle name="40% - Accent4 47 2 5 2" xfId="14650" xr:uid="{00000000-0005-0000-0000-000012390000}"/>
    <cellStyle name="40% - Accent4 47 2 6" xfId="14651" xr:uid="{00000000-0005-0000-0000-000013390000}"/>
    <cellStyle name="40% - Accent4 47 3" xfId="14652" xr:uid="{00000000-0005-0000-0000-000014390000}"/>
    <cellStyle name="40% - Accent4 47 3 2" xfId="14653" xr:uid="{00000000-0005-0000-0000-000015390000}"/>
    <cellStyle name="40% - Accent4 47 4" xfId="14654" xr:uid="{00000000-0005-0000-0000-000016390000}"/>
    <cellStyle name="40% - Accent4 47 4 2" xfId="14655" xr:uid="{00000000-0005-0000-0000-000017390000}"/>
    <cellStyle name="40% - Accent4 47 5" xfId="14656" xr:uid="{00000000-0005-0000-0000-000018390000}"/>
    <cellStyle name="40% - Accent4 47 5 2" xfId="14657" xr:uid="{00000000-0005-0000-0000-000019390000}"/>
    <cellStyle name="40% - Accent4 47 6" xfId="14658" xr:uid="{00000000-0005-0000-0000-00001A390000}"/>
    <cellStyle name="40% - Accent4 47 6 2" xfId="14659" xr:uid="{00000000-0005-0000-0000-00001B390000}"/>
    <cellStyle name="40% - Accent4 47 7" xfId="14660" xr:uid="{00000000-0005-0000-0000-00001C390000}"/>
    <cellStyle name="40% - Accent4 47 8" xfId="14661" xr:uid="{00000000-0005-0000-0000-00001D390000}"/>
    <cellStyle name="40% - Accent4 48" xfId="14662" xr:uid="{00000000-0005-0000-0000-00001E390000}"/>
    <cellStyle name="40% - Accent4 48 2" xfId="14663" xr:uid="{00000000-0005-0000-0000-00001F390000}"/>
    <cellStyle name="40% - Accent4 48 2 2" xfId="14664" xr:uid="{00000000-0005-0000-0000-000020390000}"/>
    <cellStyle name="40% - Accent4 48 2 2 2" xfId="14665" xr:uid="{00000000-0005-0000-0000-000021390000}"/>
    <cellStyle name="40% - Accent4 48 2 3" xfId="14666" xr:uid="{00000000-0005-0000-0000-000022390000}"/>
    <cellStyle name="40% - Accent4 48 2 3 2" xfId="14667" xr:uid="{00000000-0005-0000-0000-000023390000}"/>
    <cellStyle name="40% - Accent4 48 2 4" xfId="14668" xr:uid="{00000000-0005-0000-0000-000024390000}"/>
    <cellStyle name="40% - Accent4 48 2 4 2" xfId="14669" xr:uid="{00000000-0005-0000-0000-000025390000}"/>
    <cellStyle name="40% - Accent4 48 2 5" xfId="14670" xr:uid="{00000000-0005-0000-0000-000026390000}"/>
    <cellStyle name="40% - Accent4 48 2 5 2" xfId="14671" xr:uid="{00000000-0005-0000-0000-000027390000}"/>
    <cellStyle name="40% - Accent4 48 2 6" xfId="14672" xr:uid="{00000000-0005-0000-0000-000028390000}"/>
    <cellStyle name="40% - Accent4 48 3" xfId="14673" xr:uid="{00000000-0005-0000-0000-000029390000}"/>
    <cellStyle name="40% - Accent4 48 3 2" xfId="14674" xr:uid="{00000000-0005-0000-0000-00002A390000}"/>
    <cellStyle name="40% - Accent4 48 4" xfId="14675" xr:uid="{00000000-0005-0000-0000-00002B390000}"/>
    <cellStyle name="40% - Accent4 48 4 2" xfId="14676" xr:uid="{00000000-0005-0000-0000-00002C390000}"/>
    <cellStyle name="40% - Accent4 48 5" xfId="14677" xr:uid="{00000000-0005-0000-0000-00002D390000}"/>
    <cellStyle name="40% - Accent4 48 5 2" xfId="14678" xr:uid="{00000000-0005-0000-0000-00002E390000}"/>
    <cellStyle name="40% - Accent4 48 6" xfId="14679" xr:uid="{00000000-0005-0000-0000-00002F390000}"/>
    <cellStyle name="40% - Accent4 48 6 2" xfId="14680" xr:uid="{00000000-0005-0000-0000-000030390000}"/>
    <cellStyle name="40% - Accent4 48 7" xfId="14681" xr:uid="{00000000-0005-0000-0000-000031390000}"/>
    <cellStyle name="40% - Accent4 48 8" xfId="14682" xr:uid="{00000000-0005-0000-0000-000032390000}"/>
    <cellStyle name="40% - Accent4 49" xfId="14683" xr:uid="{00000000-0005-0000-0000-000033390000}"/>
    <cellStyle name="40% - Accent4 49 2" xfId="14684" xr:uid="{00000000-0005-0000-0000-000034390000}"/>
    <cellStyle name="40% - Accent4 49 2 2" xfId="14685" xr:uid="{00000000-0005-0000-0000-000035390000}"/>
    <cellStyle name="40% - Accent4 49 2 2 2" xfId="14686" xr:uid="{00000000-0005-0000-0000-000036390000}"/>
    <cellStyle name="40% - Accent4 49 2 3" xfId="14687" xr:uid="{00000000-0005-0000-0000-000037390000}"/>
    <cellStyle name="40% - Accent4 49 2 3 2" xfId="14688" xr:uid="{00000000-0005-0000-0000-000038390000}"/>
    <cellStyle name="40% - Accent4 49 2 4" xfId="14689" xr:uid="{00000000-0005-0000-0000-000039390000}"/>
    <cellStyle name="40% - Accent4 49 2 4 2" xfId="14690" xr:uid="{00000000-0005-0000-0000-00003A390000}"/>
    <cellStyle name="40% - Accent4 49 2 5" xfId="14691" xr:uid="{00000000-0005-0000-0000-00003B390000}"/>
    <cellStyle name="40% - Accent4 49 2 5 2" xfId="14692" xr:uid="{00000000-0005-0000-0000-00003C390000}"/>
    <cellStyle name="40% - Accent4 49 2 6" xfId="14693" xr:uid="{00000000-0005-0000-0000-00003D390000}"/>
    <cellStyle name="40% - Accent4 49 3" xfId="14694" xr:uid="{00000000-0005-0000-0000-00003E390000}"/>
    <cellStyle name="40% - Accent4 49 3 2" xfId="14695" xr:uid="{00000000-0005-0000-0000-00003F390000}"/>
    <cellStyle name="40% - Accent4 49 4" xfId="14696" xr:uid="{00000000-0005-0000-0000-000040390000}"/>
    <cellStyle name="40% - Accent4 49 4 2" xfId="14697" xr:uid="{00000000-0005-0000-0000-000041390000}"/>
    <cellStyle name="40% - Accent4 49 5" xfId="14698" xr:uid="{00000000-0005-0000-0000-000042390000}"/>
    <cellStyle name="40% - Accent4 49 5 2" xfId="14699" xr:uid="{00000000-0005-0000-0000-000043390000}"/>
    <cellStyle name="40% - Accent4 49 6" xfId="14700" xr:uid="{00000000-0005-0000-0000-000044390000}"/>
    <cellStyle name="40% - Accent4 49 6 2" xfId="14701" xr:uid="{00000000-0005-0000-0000-000045390000}"/>
    <cellStyle name="40% - Accent4 49 7" xfId="14702" xr:uid="{00000000-0005-0000-0000-000046390000}"/>
    <cellStyle name="40% - Accent4 49 8" xfId="14703" xr:uid="{00000000-0005-0000-0000-000047390000}"/>
    <cellStyle name="40% - Accent4 5" xfId="14704" xr:uid="{00000000-0005-0000-0000-000048390000}"/>
    <cellStyle name="40% - Accent4 5 10" xfId="14705" xr:uid="{00000000-0005-0000-0000-000049390000}"/>
    <cellStyle name="40% - Accent4 5 11" xfId="14706" xr:uid="{00000000-0005-0000-0000-00004A390000}"/>
    <cellStyle name="40% - Accent4 5 2" xfId="14707" xr:uid="{00000000-0005-0000-0000-00004B390000}"/>
    <cellStyle name="40% - Accent4 5 2 2" xfId="14708" xr:uid="{00000000-0005-0000-0000-00004C390000}"/>
    <cellStyle name="40% - Accent4 5 2 2 2" xfId="14709" xr:uid="{00000000-0005-0000-0000-00004D390000}"/>
    <cellStyle name="40% - Accent4 5 2 3" xfId="14710" xr:uid="{00000000-0005-0000-0000-00004E390000}"/>
    <cellStyle name="40% - Accent4 5 2 3 2" xfId="14711" xr:uid="{00000000-0005-0000-0000-00004F390000}"/>
    <cellStyle name="40% - Accent4 5 2 4" xfId="14712" xr:uid="{00000000-0005-0000-0000-000050390000}"/>
    <cellStyle name="40% - Accent4 5 2 4 2" xfId="14713" xr:uid="{00000000-0005-0000-0000-000051390000}"/>
    <cellStyle name="40% - Accent4 5 2 5" xfId="14714" xr:uid="{00000000-0005-0000-0000-000052390000}"/>
    <cellStyle name="40% - Accent4 5 2 5 2" xfId="14715" xr:uid="{00000000-0005-0000-0000-000053390000}"/>
    <cellStyle name="40% - Accent4 5 2 6" xfId="14716" xr:uid="{00000000-0005-0000-0000-000054390000}"/>
    <cellStyle name="40% - Accent4 5 2 7" xfId="14717" xr:uid="{00000000-0005-0000-0000-000055390000}"/>
    <cellStyle name="40% - Accent4 5 2 8" xfId="14718" xr:uid="{00000000-0005-0000-0000-000056390000}"/>
    <cellStyle name="40% - Accent4 5 2 9" xfId="14719" xr:uid="{00000000-0005-0000-0000-000057390000}"/>
    <cellStyle name="40% - Accent4 5 3" xfId="14720" xr:uid="{00000000-0005-0000-0000-000058390000}"/>
    <cellStyle name="40% - Accent4 5 3 2" xfId="14721" xr:uid="{00000000-0005-0000-0000-000059390000}"/>
    <cellStyle name="40% - Accent4 5 4" xfId="14722" xr:uid="{00000000-0005-0000-0000-00005A390000}"/>
    <cellStyle name="40% - Accent4 5 4 2" xfId="14723" xr:uid="{00000000-0005-0000-0000-00005B390000}"/>
    <cellStyle name="40% - Accent4 5 5" xfId="14724" xr:uid="{00000000-0005-0000-0000-00005C390000}"/>
    <cellStyle name="40% - Accent4 5 5 2" xfId="14725" xr:uid="{00000000-0005-0000-0000-00005D390000}"/>
    <cellStyle name="40% - Accent4 5 6" xfId="14726" xr:uid="{00000000-0005-0000-0000-00005E390000}"/>
    <cellStyle name="40% - Accent4 5 6 2" xfId="14727" xr:uid="{00000000-0005-0000-0000-00005F390000}"/>
    <cellStyle name="40% - Accent4 5 7" xfId="14728" xr:uid="{00000000-0005-0000-0000-000060390000}"/>
    <cellStyle name="40% - Accent4 5 8" xfId="14729" xr:uid="{00000000-0005-0000-0000-000061390000}"/>
    <cellStyle name="40% - Accent4 5 9" xfId="14730" xr:uid="{00000000-0005-0000-0000-000062390000}"/>
    <cellStyle name="40% - Accent4 50" xfId="14731" xr:uid="{00000000-0005-0000-0000-000063390000}"/>
    <cellStyle name="40% - Accent4 50 2" xfId="14732" xr:uid="{00000000-0005-0000-0000-000064390000}"/>
    <cellStyle name="40% - Accent4 50 2 2" xfId="14733" xr:uid="{00000000-0005-0000-0000-000065390000}"/>
    <cellStyle name="40% - Accent4 50 2 2 2" xfId="14734" xr:uid="{00000000-0005-0000-0000-000066390000}"/>
    <cellStyle name="40% - Accent4 50 2 3" xfId="14735" xr:uid="{00000000-0005-0000-0000-000067390000}"/>
    <cellStyle name="40% - Accent4 50 2 3 2" xfId="14736" xr:uid="{00000000-0005-0000-0000-000068390000}"/>
    <cellStyle name="40% - Accent4 50 2 4" xfId="14737" xr:uid="{00000000-0005-0000-0000-000069390000}"/>
    <cellStyle name="40% - Accent4 50 2 4 2" xfId="14738" xr:uid="{00000000-0005-0000-0000-00006A390000}"/>
    <cellStyle name="40% - Accent4 50 2 5" xfId="14739" xr:uid="{00000000-0005-0000-0000-00006B390000}"/>
    <cellStyle name="40% - Accent4 50 2 5 2" xfId="14740" xr:uid="{00000000-0005-0000-0000-00006C390000}"/>
    <cellStyle name="40% - Accent4 50 2 6" xfId="14741" xr:uid="{00000000-0005-0000-0000-00006D390000}"/>
    <cellStyle name="40% - Accent4 50 3" xfId="14742" xr:uid="{00000000-0005-0000-0000-00006E390000}"/>
    <cellStyle name="40% - Accent4 50 3 2" xfId="14743" xr:uid="{00000000-0005-0000-0000-00006F390000}"/>
    <cellStyle name="40% - Accent4 50 4" xfId="14744" xr:uid="{00000000-0005-0000-0000-000070390000}"/>
    <cellStyle name="40% - Accent4 50 4 2" xfId="14745" xr:uid="{00000000-0005-0000-0000-000071390000}"/>
    <cellStyle name="40% - Accent4 50 5" xfId="14746" xr:uid="{00000000-0005-0000-0000-000072390000}"/>
    <cellStyle name="40% - Accent4 50 5 2" xfId="14747" xr:uid="{00000000-0005-0000-0000-000073390000}"/>
    <cellStyle name="40% - Accent4 50 6" xfId="14748" xr:uid="{00000000-0005-0000-0000-000074390000}"/>
    <cellStyle name="40% - Accent4 50 6 2" xfId="14749" xr:uid="{00000000-0005-0000-0000-000075390000}"/>
    <cellStyle name="40% - Accent4 50 7" xfId="14750" xr:uid="{00000000-0005-0000-0000-000076390000}"/>
    <cellStyle name="40% - Accent4 50 8" xfId="14751" xr:uid="{00000000-0005-0000-0000-000077390000}"/>
    <cellStyle name="40% - Accent4 51" xfId="14752" xr:uid="{00000000-0005-0000-0000-000078390000}"/>
    <cellStyle name="40% - Accent4 51 2" xfId="14753" xr:uid="{00000000-0005-0000-0000-000079390000}"/>
    <cellStyle name="40% - Accent4 51 2 2" xfId="14754" xr:uid="{00000000-0005-0000-0000-00007A390000}"/>
    <cellStyle name="40% - Accent4 51 2 2 2" xfId="14755" xr:uid="{00000000-0005-0000-0000-00007B390000}"/>
    <cellStyle name="40% - Accent4 51 2 3" xfId="14756" xr:uid="{00000000-0005-0000-0000-00007C390000}"/>
    <cellStyle name="40% - Accent4 51 2 3 2" xfId="14757" xr:uid="{00000000-0005-0000-0000-00007D390000}"/>
    <cellStyle name="40% - Accent4 51 2 4" xfId="14758" xr:uid="{00000000-0005-0000-0000-00007E390000}"/>
    <cellStyle name="40% - Accent4 51 2 4 2" xfId="14759" xr:uid="{00000000-0005-0000-0000-00007F390000}"/>
    <cellStyle name="40% - Accent4 51 2 5" xfId="14760" xr:uid="{00000000-0005-0000-0000-000080390000}"/>
    <cellStyle name="40% - Accent4 51 2 5 2" xfId="14761" xr:uid="{00000000-0005-0000-0000-000081390000}"/>
    <cellStyle name="40% - Accent4 51 2 6" xfId="14762" xr:uid="{00000000-0005-0000-0000-000082390000}"/>
    <cellStyle name="40% - Accent4 51 3" xfId="14763" xr:uid="{00000000-0005-0000-0000-000083390000}"/>
    <cellStyle name="40% - Accent4 51 3 2" xfId="14764" xr:uid="{00000000-0005-0000-0000-000084390000}"/>
    <cellStyle name="40% - Accent4 51 4" xfId="14765" xr:uid="{00000000-0005-0000-0000-000085390000}"/>
    <cellStyle name="40% - Accent4 51 4 2" xfId="14766" xr:uid="{00000000-0005-0000-0000-000086390000}"/>
    <cellStyle name="40% - Accent4 51 5" xfId="14767" xr:uid="{00000000-0005-0000-0000-000087390000}"/>
    <cellStyle name="40% - Accent4 51 5 2" xfId="14768" xr:uid="{00000000-0005-0000-0000-000088390000}"/>
    <cellStyle name="40% - Accent4 51 6" xfId="14769" xr:uid="{00000000-0005-0000-0000-000089390000}"/>
    <cellStyle name="40% - Accent4 51 6 2" xfId="14770" xr:uid="{00000000-0005-0000-0000-00008A390000}"/>
    <cellStyle name="40% - Accent4 51 7" xfId="14771" xr:uid="{00000000-0005-0000-0000-00008B390000}"/>
    <cellStyle name="40% - Accent4 51 8" xfId="14772" xr:uid="{00000000-0005-0000-0000-00008C390000}"/>
    <cellStyle name="40% - Accent4 52" xfId="14773" xr:uid="{00000000-0005-0000-0000-00008D390000}"/>
    <cellStyle name="40% - Accent4 52 2" xfId="14774" xr:uid="{00000000-0005-0000-0000-00008E390000}"/>
    <cellStyle name="40% - Accent4 52 2 2" xfId="14775" xr:uid="{00000000-0005-0000-0000-00008F390000}"/>
    <cellStyle name="40% - Accent4 52 2 2 2" xfId="14776" xr:uid="{00000000-0005-0000-0000-000090390000}"/>
    <cellStyle name="40% - Accent4 52 2 3" xfId="14777" xr:uid="{00000000-0005-0000-0000-000091390000}"/>
    <cellStyle name="40% - Accent4 52 2 3 2" xfId="14778" xr:uid="{00000000-0005-0000-0000-000092390000}"/>
    <cellStyle name="40% - Accent4 52 2 4" xfId="14779" xr:uid="{00000000-0005-0000-0000-000093390000}"/>
    <cellStyle name="40% - Accent4 52 2 4 2" xfId="14780" xr:uid="{00000000-0005-0000-0000-000094390000}"/>
    <cellStyle name="40% - Accent4 52 2 5" xfId="14781" xr:uid="{00000000-0005-0000-0000-000095390000}"/>
    <cellStyle name="40% - Accent4 52 2 5 2" xfId="14782" xr:uid="{00000000-0005-0000-0000-000096390000}"/>
    <cellStyle name="40% - Accent4 52 2 6" xfId="14783" xr:uid="{00000000-0005-0000-0000-000097390000}"/>
    <cellStyle name="40% - Accent4 52 3" xfId="14784" xr:uid="{00000000-0005-0000-0000-000098390000}"/>
    <cellStyle name="40% - Accent4 52 3 2" xfId="14785" xr:uid="{00000000-0005-0000-0000-000099390000}"/>
    <cellStyle name="40% - Accent4 52 4" xfId="14786" xr:uid="{00000000-0005-0000-0000-00009A390000}"/>
    <cellStyle name="40% - Accent4 52 4 2" xfId="14787" xr:uid="{00000000-0005-0000-0000-00009B390000}"/>
    <cellStyle name="40% - Accent4 52 5" xfId="14788" xr:uid="{00000000-0005-0000-0000-00009C390000}"/>
    <cellStyle name="40% - Accent4 52 5 2" xfId="14789" xr:uid="{00000000-0005-0000-0000-00009D390000}"/>
    <cellStyle name="40% - Accent4 52 6" xfId="14790" xr:uid="{00000000-0005-0000-0000-00009E390000}"/>
    <cellStyle name="40% - Accent4 52 6 2" xfId="14791" xr:uid="{00000000-0005-0000-0000-00009F390000}"/>
    <cellStyle name="40% - Accent4 52 7" xfId="14792" xr:uid="{00000000-0005-0000-0000-0000A0390000}"/>
    <cellStyle name="40% - Accent4 52 8" xfId="14793" xr:uid="{00000000-0005-0000-0000-0000A1390000}"/>
    <cellStyle name="40% - Accent4 53" xfId="14794" xr:uid="{00000000-0005-0000-0000-0000A2390000}"/>
    <cellStyle name="40% - Accent4 53 2" xfId="14795" xr:uid="{00000000-0005-0000-0000-0000A3390000}"/>
    <cellStyle name="40% - Accent4 53 2 2" xfId="14796" xr:uid="{00000000-0005-0000-0000-0000A4390000}"/>
    <cellStyle name="40% - Accent4 53 2 2 2" xfId="14797" xr:uid="{00000000-0005-0000-0000-0000A5390000}"/>
    <cellStyle name="40% - Accent4 53 2 3" xfId="14798" xr:uid="{00000000-0005-0000-0000-0000A6390000}"/>
    <cellStyle name="40% - Accent4 53 2 3 2" xfId="14799" xr:uid="{00000000-0005-0000-0000-0000A7390000}"/>
    <cellStyle name="40% - Accent4 53 2 4" xfId="14800" xr:uid="{00000000-0005-0000-0000-0000A8390000}"/>
    <cellStyle name="40% - Accent4 53 2 4 2" xfId="14801" xr:uid="{00000000-0005-0000-0000-0000A9390000}"/>
    <cellStyle name="40% - Accent4 53 2 5" xfId="14802" xr:uid="{00000000-0005-0000-0000-0000AA390000}"/>
    <cellStyle name="40% - Accent4 53 2 5 2" xfId="14803" xr:uid="{00000000-0005-0000-0000-0000AB390000}"/>
    <cellStyle name="40% - Accent4 53 2 6" xfId="14804" xr:uid="{00000000-0005-0000-0000-0000AC390000}"/>
    <cellStyle name="40% - Accent4 53 3" xfId="14805" xr:uid="{00000000-0005-0000-0000-0000AD390000}"/>
    <cellStyle name="40% - Accent4 53 3 2" xfId="14806" xr:uid="{00000000-0005-0000-0000-0000AE390000}"/>
    <cellStyle name="40% - Accent4 53 4" xfId="14807" xr:uid="{00000000-0005-0000-0000-0000AF390000}"/>
    <cellStyle name="40% - Accent4 53 4 2" xfId="14808" xr:uid="{00000000-0005-0000-0000-0000B0390000}"/>
    <cellStyle name="40% - Accent4 53 5" xfId="14809" xr:uid="{00000000-0005-0000-0000-0000B1390000}"/>
    <cellStyle name="40% - Accent4 53 5 2" xfId="14810" xr:uid="{00000000-0005-0000-0000-0000B2390000}"/>
    <cellStyle name="40% - Accent4 53 6" xfId="14811" xr:uid="{00000000-0005-0000-0000-0000B3390000}"/>
    <cellStyle name="40% - Accent4 53 6 2" xfId="14812" xr:uid="{00000000-0005-0000-0000-0000B4390000}"/>
    <cellStyle name="40% - Accent4 53 7" xfId="14813" xr:uid="{00000000-0005-0000-0000-0000B5390000}"/>
    <cellStyle name="40% - Accent4 53 8" xfId="14814" xr:uid="{00000000-0005-0000-0000-0000B6390000}"/>
    <cellStyle name="40% - Accent4 54" xfId="14815" xr:uid="{00000000-0005-0000-0000-0000B7390000}"/>
    <cellStyle name="40% - Accent4 54 2" xfId="14816" xr:uid="{00000000-0005-0000-0000-0000B8390000}"/>
    <cellStyle name="40% - Accent4 54 2 2" xfId="14817" xr:uid="{00000000-0005-0000-0000-0000B9390000}"/>
    <cellStyle name="40% - Accent4 54 2 2 2" xfId="14818" xr:uid="{00000000-0005-0000-0000-0000BA390000}"/>
    <cellStyle name="40% - Accent4 54 2 3" xfId="14819" xr:uid="{00000000-0005-0000-0000-0000BB390000}"/>
    <cellStyle name="40% - Accent4 54 2 3 2" xfId="14820" xr:uid="{00000000-0005-0000-0000-0000BC390000}"/>
    <cellStyle name="40% - Accent4 54 2 4" xfId="14821" xr:uid="{00000000-0005-0000-0000-0000BD390000}"/>
    <cellStyle name="40% - Accent4 54 2 4 2" xfId="14822" xr:uid="{00000000-0005-0000-0000-0000BE390000}"/>
    <cellStyle name="40% - Accent4 54 2 5" xfId="14823" xr:uid="{00000000-0005-0000-0000-0000BF390000}"/>
    <cellStyle name="40% - Accent4 54 2 5 2" xfId="14824" xr:uid="{00000000-0005-0000-0000-0000C0390000}"/>
    <cellStyle name="40% - Accent4 54 2 6" xfId="14825" xr:uid="{00000000-0005-0000-0000-0000C1390000}"/>
    <cellStyle name="40% - Accent4 54 3" xfId="14826" xr:uid="{00000000-0005-0000-0000-0000C2390000}"/>
    <cellStyle name="40% - Accent4 54 3 2" xfId="14827" xr:uid="{00000000-0005-0000-0000-0000C3390000}"/>
    <cellStyle name="40% - Accent4 54 4" xfId="14828" xr:uid="{00000000-0005-0000-0000-0000C4390000}"/>
    <cellStyle name="40% - Accent4 54 4 2" xfId="14829" xr:uid="{00000000-0005-0000-0000-0000C5390000}"/>
    <cellStyle name="40% - Accent4 54 5" xfId="14830" xr:uid="{00000000-0005-0000-0000-0000C6390000}"/>
    <cellStyle name="40% - Accent4 54 5 2" xfId="14831" xr:uid="{00000000-0005-0000-0000-0000C7390000}"/>
    <cellStyle name="40% - Accent4 54 6" xfId="14832" xr:uid="{00000000-0005-0000-0000-0000C8390000}"/>
    <cellStyle name="40% - Accent4 54 6 2" xfId="14833" xr:uid="{00000000-0005-0000-0000-0000C9390000}"/>
    <cellStyle name="40% - Accent4 54 7" xfId="14834" xr:uid="{00000000-0005-0000-0000-0000CA390000}"/>
    <cellStyle name="40% - Accent4 54 8" xfId="14835" xr:uid="{00000000-0005-0000-0000-0000CB390000}"/>
    <cellStyle name="40% - Accent4 55" xfId="14836" xr:uid="{00000000-0005-0000-0000-0000CC390000}"/>
    <cellStyle name="40% - Accent4 55 2" xfId="14837" xr:uid="{00000000-0005-0000-0000-0000CD390000}"/>
    <cellStyle name="40% - Accent4 55 2 2" xfId="14838" xr:uid="{00000000-0005-0000-0000-0000CE390000}"/>
    <cellStyle name="40% - Accent4 55 2 2 2" xfId="14839" xr:uid="{00000000-0005-0000-0000-0000CF390000}"/>
    <cellStyle name="40% - Accent4 55 2 3" xfId="14840" xr:uid="{00000000-0005-0000-0000-0000D0390000}"/>
    <cellStyle name="40% - Accent4 55 2 3 2" xfId="14841" xr:uid="{00000000-0005-0000-0000-0000D1390000}"/>
    <cellStyle name="40% - Accent4 55 2 4" xfId="14842" xr:uid="{00000000-0005-0000-0000-0000D2390000}"/>
    <cellStyle name="40% - Accent4 55 2 4 2" xfId="14843" xr:uid="{00000000-0005-0000-0000-0000D3390000}"/>
    <cellStyle name="40% - Accent4 55 2 5" xfId="14844" xr:uid="{00000000-0005-0000-0000-0000D4390000}"/>
    <cellStyle name="40% - Accent4 55 2 5 2" xfId="14845" xr:uid="{00000000-0005-0000-0000-0000D5390000}"/>
    <cellStyle name="40% - Accent4 55 2 6" xfId="14846" xr:uid="{00000000-0005-0000-0000-0000D6390000}"/>
    <cellStyle name="40% - Accent4 55 3" xfId="14847" xr:uid="{00000000-0005-0000-0000-0000D7390000}"/>
    <cellStyle name="40% - Accent4 55 3 2" xfId="14848" xr:uid="{00000000-0005-0000-0000-0000D8390000}"/>
    <cellStyle name="40% - Accent4 55 4" xfId="14849" xr:uid="{00000000-0005-0000-0000-0000D9390000}"/>
    <cellStyle name="40% - Accent4 55 4 2" xfId="14850" xr:uid="{00000000-0005-0000-0000-0000DA390000}"/>
    <cellStyle name="40% - Accent4 55 5" xfId="14851" xr:uid="{00000000-0005-0000-0000-0000DB390000}"/>
    <cellStyle name="40% - Accent4 55 5 2" xfId="14852" xr:uid="{00000000-0005-0000-0000-0000DC390000}"/>
    <cellStyle name="40% - Accent4 55 6" xfId="14853" xr:uid="{00000000-0005-0000-0000-0000DD390000}"/>
    <cellStyle name="40% - Accent4 55 6 2" xfId="14854" xr:uid="{00000000-0005-0000-0000-0000DE390000}"/>
    <cellStyle name="40% - Accent4 55 7" xfId="14855" xr:uid="{00000000-0005-0000-0000-0000DF390000}"/>
    <cellStyle name="40% - Accent4 55 8" xfId="14856" xr:uid="{00000000-0005-0000-0000-0000E0390000}"/>
    <cellStyle name="40% - Accent4 56" xfId="14857" xr:uid="{00000000-0005-0000-0000-0000E1390000}"/>
    <cellStyle name="40% - Accent4 56 2" xfId="14858" xr:uid="{00000000-0005-0000-0000-0000E2390000}"/>
    <cellStyle name="40% - Accent4 56 2 2" xfId="14859" xr:uid="{00000000-0005-0000-0000-0000E3390000}"/>
    <cellStyle name="40% - Accent4 56 2 2 2" xfId="14860" xr:uid="{00000000-0005-0000-0000-0000E4390000}"/>
    <cellStyle name="40% - Accent4 56 2 3" xfId="14861" xr:uid="{00000000-0005-0000-0000-0000E5390000}"/>
    <cellStyle name="40% - Accent4 56 2 3 2" xfId="14862" xr:uid="{00000000-0005-0000-0000-0000E6390000}"/>
    <cellStyle name="40% - Accent4 56 2 4" xfId="14863" xr:uid="{00000000-0005-0000-0000-0000E7390000}"/>
    <cellStyle name="40% - Accent4 56 2 4 2" xfId="14864" xr:uid="{00000000-0005-0000-0000-0000E8390000}"/>
    <cellStyle name="40% - Accent4 56 2 5" xfId="14865" xr:uid="{00000000-0005-0000-0000-0000E9390000}"/>
    <cellStyle name="40% - Accent4 56 2 5 2" xfId="14866" xr:uid="{00000000-0005-0000-0000-0000EA390000}"/>
    <cellStyle name="40% - Accent4 56 2 6" xfId="14867" xr:uid="{00000000-0005-0000-0000-0000EB390000}"/>
    <cellStyle name="40% - Accent4 56 3" xfId="14868" xr:uid="{00000000-0005-0000-0000-0000EC390000}"/>
    <cellStyle name="40% - Accent4 56 3 2" xfId="14869" xr:uid="{00000000-0005-0000-0000-0000ED390000}"/>
    <cellStyle name="40% - Accent4 56 4" xfId="14870" xr:uid="{00000000-0005-0000-0000-0000EE390000}"/>
    <cellStyle name="40% - Accent4 56 4 2" xfId="14871" xr:uid="{00000000-0005-0000-0000-0000EF390000}"/>
    <cellStyle name="40% - Accent4 56 5" xfId="14872" xr:uid="{00000000-0005-0000-0000-0000F0390000}"/>
    <cellStyle name="40% - Accent4 56 5 2" xfId="14873" xr:uid="{00000000-0005-0000-0000-0000F1390000}"/>
    <cellStyle name="40% - Accent4 56 6" xfId="14874" xr:uid="{00000000-0005-0000-0000-0000F2390000}"/>
    <cellStyle name="40% - Accent4 56 6 2" xfId="14875" xr:uid="{00000000-0005-0000-0000-0000F3390000}"/>
    <cellStyle name="40% - Accent4 56 7" xfId="14876" xr:uid="{00000000-0005-0000-0000-0000F4390000}"/>
    <cellStyle name="40% - Accent4 56 8" xfId="14877" xr:uid="{00000000-0005-0000-0000-0000F5390000}"/>
    <cellStyle name="40% - Accent4 57" xfId="14878" xr:uid="{00000000-0005-0000-0000-0000F6390000}"/>
    <cellStyle name="40% - Accent4 57 2" xfId="14879" xr:uid="{00000000-0005-0000-0000-0000F7390000}"/>
    <cellStyle name="40% - Accent4 57 2 2" xfId="14880" xr:uid="{00000000-0005-0000-0000-0000F8390000}"/>
    <cellStyle name="40% - Accent4 57 2 2 2" xfId="14881" xr:uid="{00000000-0005-0000-0000-0000F9390000}"/>
    <cellStyle name="40% - Accent4 57 2 3" xfId="14882" xr:uid="{00000000-0005-0000-0000-0000FA390000}"/>
    <cellStyle name="40% - Accent4 57 2 3 2" xfId="14883" xr:uid="{00000000-0005-0000-0000-0000FB390000}"/>
    <cellStyle name="40% - Accent4 57 2 4" xfId="14884" xr:uid="{00000000-0005-0000-0000-0000FC390000}"/>
    <cellStyle name="40% - Accent4 57 2 4 2" xfId="14885" xr:uid="{00000000-0005-0000-0000-0000FD390000}"/>
    <cellStyle name="40% - Accent4 57 2 5" xfId="14886" xr:uid="{00000000-0005-0000-0000-0000FE390000}"/>
    <cellStyle name="40% - Accent4 57 2 5 2" xfId="14887" xr:uid="{00000000-0005-0000-0000-0000FF390000}"/>
    <cellStyle name="40% - Accent4 57 2 6" xfId="14888" xr:uid="{00000000-0005-0000-0000-0000003A0000}"/>
    <cellStyle name="40% - Accent4 57 3" xfId="14889" xr:uid="{00000000-0005-0000-0000-0000013A0000}"/>
    <cellStyle name="40% - Accent4 57 3 2" xfId="14890" xr:uid="{00000000-0005-0000-0000-0000023A0000}"/>
    <cellStyle name="40% - Accent4 57 4" xfId="14891" xr:uid="{00000000-0005-0000-0000-0000033A0000}"/>
    <cellStyle name="40% - Accent4 57 4 2" xfId="14892" xr:uid="{00000000-0005-0000-0000-0000043A0000}"/>
    <cellStyle name="40% - Accent4 57 5" xfId="14893" xr:uid="{00000000-0005-0000-0000-0000053A0000}"/>
    <cellStyle name="40% - Accent4 57 5 2" xfId="14894" xr:uid="{00000000-0005-0000-0000-0000063A0000}"/>
    <cellStyle name="40% - Accent4 57 6" xfId="14895" xr:uid="{00000000-0005-0000-0000-0000073A0000}"/>
    <cellStyle name="40% - Accent4 57 6 2" xfId="14896" xr:uid="{00000000-0005-0000-0000-0000083A0000}"/>
    <cellStyle name="40% - Accent4 57 7" xfId="14897" xr:uid="{00000000-0005-0000-0000-0000093A0000}"/>
    <cellStyle name="40% - Accent4 57 8" xfId="14898" xr:uid="{00000000-0005-0000-0000-00000A3A0000}"/>
    <cellStyle name="40% - Accent4 58" xfId="14899" xr:uid="{00000000-0005-0000-0000-00000B3A0000}"/>
    <cellStyle name="40% - Accent4 58 2" xfId="14900" xr:uid="{00000000-0005-0000-0000-00000C3A0000}"/>
    <cellStyle name="40% - Accent4 58 2 2" xfId="14901" xr:uid="{00000000-0005-0000-0000-00000D3A0000}"/>
    <cellStyle name="40% - Accent4 58 2 2 2" xfId="14902" xr:uid="{00000000-0005-0000-0000-00000E3A0000}"/>
    <cellStyle name="40% - Accent4 58 2 3" xfId="14903" xr:uid="{00000000-0005-0000-0000-00000F3A0000}"/>
    <cellStyle name="40% - Accent4 58 2 3 2" xfId="14904" xr:uid="{00000000-0005-0000-0000-0000103A0000}"/>
    <cellStyle name="40% - Accent4 58 2 4" xfId="14905" xr:uid="{00000000-0005-0000-0000-0000113A0000}"/>
    <cellStyle name="40% - Accent4 58 2 4 2" xfId="14906" xr:uid="{00000000-0005-0000-0000-0000123A0000}"/>
    <cellStyle name="40% - Accent4 58 2 5" xfId="14907" xr:uid="{00000000-0005-0000-0000-0000133A0000}"/>
    <cellStyle name="40% - Accent4 58 2 5 2" xfId="14908" xr:uid="{00000000-0005-0000-0000-0000143A0000}"/>
    <cellStyle name="40% - Accent4 58 2 6" xfId="14909" xr:uid="{00000000-0005-0000-0000-0000153A0000}"/>
    <cellStyle name="40% - Accent4 58 3" xfId="14910" xr:uid="{00000000-0005-0000-0000-0000163A0000}"/>
    <cellStyle name="40% - Accent4 58 3 2" xfId="14911" xr:uid="{00000000-0005-0000-0000-0000173A0000}"/>
    <cellStyle name="40% - Accent4 58 4" xfId="14912" xr:uid="{00000000-0005-0000-0000-0000183A0000}"/>
    <cellStyle name="40% - Accent4 58 4 2" xfId="14913" xr:uid="{00000000-0005-0000-0000-0000193A0000}"/>
    <cellStyle name="40% - Accent4 58 5" xfId="14914" xr:uid="{00000000-0005-0000-0000-00001A3A0000}"/>
    <cellStyle name="40% - Accent4 58 5 2" xfId="14915" xr:uid="{00000000-0005-0000-0000-00001B3A0000}"/>
    <cellStyle name="40% - Accent4 58 6" xfId="14916" xr:uid="{00000000-0005-0000-0000-00001C3A0000}"/>
    <cellStyle name="40% - Accent4 58 6 2" xfId="14917" xr:uid="{00000000-0005-0000-0000-00001D3A0000}"/>
    <cellStyle name="40% - Accent4 58 7" xfId="14918" xr:uid="{00000000-0005-0000-0000-00001E3A0000}"/>
    <cellStyle name="40% - Accent4 58 8" xfId="14919" xr:uid="{00000000-0005-0000-0000-00001F3A0000}"/>
    <cellStyle name="40% - Accent4 59" xfId="14920" xr:uid="{00000000-0005-0000-0000-0000203A0000}"/>
    <cellStyle name="40% - Accent4 59 2" xfId="14921" xr:uid="{00000000-0005-0000-0000-0000213A0000}"/>
    <cellStyle name="40% - Accent4 59 2 2" xfId="14922" xr:uid="{00000000-0005-0000-0000-0000223A0000}"/>
    <cellStyle name="40% - Accent4 59 2 2 2" xfId="14923" xr:uid="{00000000-0005-0000-0000-0000233A0000}"/>
    <cellStyle name="40% - Accent4 59 2 3" xfId="14924" xr:uid="{00000000-0005-0000-0000-0000243A0000}"/>
    <cellStyle name="40% - Accent4 59 2 3 2" xfId="14925" xr:uid="{00000000-0005-0000-0000-0000253A0000}"/>
    <cellStyle name="40% - Accent4 59 2 4" xfId="14926" xr:uid="{00000000-0005-0000-0000-0000263A0000}"/>
    <cellStyle name="40% - Accent4 59 2 4 2" xfId="14927" xr:uid="{00000000-0005-0000-0000-0000273A0000}"/>
    <cellStyle name="40% - Accent4 59 2 5" xfId="14928" xr:uid="{00000000-0005-0000-0000-0000283A0000}"/>
    <cellStyle name="40% - Accent4 59 2 5 2" xfId="14929" xr:uid="{00000000-0005-0000-0000-0000293A0000}"/>
    <cellStyle name="40% - Accent4 59 2 6" xfId="14930" xr:uid="{00000000-0005-0000-0000-00002A3A0000}"/>
    <cellStyle name="40% - Accent4 59 3" xfId="14931" xr:uid="{00000000-0005-0000-0000-00002B3A0000}"/>
    <cellStyle name="40% - Accent4 59 3 2" xfId="14932" xr:uid="{00000000-0005-0000-0000-00002C3A0000}"/>
    <cellStyle name="40% - Accent4 59 4" xfId="14933" xr:uid="{00000000-0005-0000-0000-00002D3A0000}"/>
    <cellStyle name="40% - Accent4 59 4 2" xfId="14934" xr:uid="{00000000-0005-0000-0000-00002E3A0000}"/>
    <cellStyle name="40% - Accent4 59 5" xfId="14935" xr:uid="{00000000-0005-0000-0000-00002F3A0000}"/>
    <cellStyle name="40% - Accent4 59 5 2" xfId="14936" xr:uid="{00000000-0005-0000-0000-0000303A0000}"/>
    <cellStyle name="40% - Accent4 59 6" xfId="14937" xr:uid="{00000000-0005-0000-0000-0000313A0000}"/>
    <cellStyle name="40% - Accent4 59 6 2" xfId="14938" xr:uid="{00000000-0005-0000-0000-0000323A0000}"/>
    <cellStyle name="40% - Accent4 59 7" xfId="14939" xr:uid="{00000000-0005-0000-0000-0000333A0000}"/>
    <cellStyle name="40% - Accent4 59 8" xfId="14940" xr:uid="{00000000-0005-0000-0000-0000343A0000}"/>
    <cellStyle name="40% - Accent4 6" xfId="14941" xr:uid="{00000000-0005-0000-0000-0000353A0000}"/>
    <cellStyle name="40% - Accent4 6 10" xfId="14942" xr:uid="{00000000-0005-0000-0000-0000363A0000}"/>
    <cellStyle name="40% - Accent4 6 11" xfId="14943" xr:uid="{00000000-0005-0000-0000-0000373A0000}"/>
    <cellStyle name="40% - Accent4 6 2" xfId="14944" xr:uid="{00000000-0005-0000-0000-0000383A0000}"/>
    <cellStyle name="40% - Accent4 6 2 2" xfId="14945" xr:uid="{00000000-0005-0000-0000-0000393A0000}"/>
    <cellStyle name="40% - Accent4 6 2 2 2" xfId="14946" xr:uid="{00000000-0005-0000-0000-00003A3A0000}"/>
    <cellStyle name="40% - Accent4 6 2 3" xfId="14947" xr:uid="{00000000-0005-0000-0000-00003B3A0000}"/>
    <cellStyle name="40% - Accent4 6 2 3 2" xfId="14948" xr:uid="{00000000-0005-0000-0000-00003C3A0000}"/>
    <cellStyle name="40% - Accent4 6 2 4" xfId="14949" xr:uid="{00000000-0005-0000-0000-00003D3A0000}"/>
    <cellStyle name="40% - Accent4 6 2 4 2" xfId="14950" xr:uid="{00000000-0005-0000-0000-00003E3A0000}"/>
    <cellStyle name="40% - Accent4 6 2 5" xfId="14951" xr:uid="{00000000-0005-0000-0000-00003F3A0000}"/>
    <cellStyle name="40% - Accent4 6 2 5 2" xfId="14952" xr:uid="{00000000-0005-0000-0000-0000403A0000}"/>
    <cellStyle name="40% - Accent4 6 2 6" xfId="14953" xr:uid="{00000000-0005-0000-0000-0000413A0000}"/>
    <cellStyle name="40% - Accent4 6 2 7" xfId="14954" xr:uid="{00000000-0005-0000-0000-0000423A0000}"/>
    <cellStyle name="40% - Accent4 6 2 8" xfId="14955" xr:uid="{00000000-0005-0000-0000-0000433A0000}"/>
    <cellStyle name="40% - Accent4 6 2 9" xfId="14956" xr:uid="{00000000-0005-0000-0000-0000443A0000}"/>
    <cellStyle name="40% - Accent4 6 3" xfId="14957" xr:uid="{00000000-0005-0000-0000-0000453A0000}"/>
    <cellStyle name="40% - Accent4 6 3 2" xfId="14958" xr:uid="{00000000-0005-0000-0000-0000463A0000}"/>
    <cellStyle name="40% - Accent4 6 4" xfId="14959" xr:uid="{00000000-0005-0000-0000-0000473A0000}"/>
    <cellStyle name="40% - Accent4 6 4 2" xfId="14960" xr:uid="{00000000-0005-0000-0000-0000483A0000}"/>
    <cellStyle name="40% - Accent4 6 5" xfId="14961" xr:uid="{00000000-0005-0000-0000-0000493A0000}"/>
    <cellStyle name="40% - Accent4 6 5 2" xfId="14962" xr:uid="{00000000-0005-0000-0000-00004A3A0000}"/>
    <cellStyle name="40% - Accent4 6 6" xfId="14963" xr:uid="{00000000-0005-0000-0000-00004B3A0000}"/>
    <cellStyle name="40% - Accent4 6 6 2" xfId="14964" xr:uid="{00000000-0005-0000-0000-00004C3A0000}"/>
    <cellStyle name="40% - Accent4 6 7" xfId="14965" xr:uid="{00000000-0005-0000-0000-00004D3A0000}"/>
    <cellStyle name="40% - Accent4 6 8" xfId="14966" xr:uid="{00000000-0005-0000-0000-00004E3A0000}"/>
    <cellStyle name="40% - Accent4 6 9" xfId="14967" xr:uid="{00000000-0005-0000-0000-00004F3A0000}"/>
    <cellStyle name="40% - Accent4 60" xfId="14968" xr:uid="{00000000-0005-0000-0000-0000503A0000}"/>
    <cellStyle name="40% - Accent4 60 2" xfId="14969" xr:uid="{00000000-0005-0000-0000-0000513A0000}"/>
    <cellStyle name="40% - Accent4 60 2 2" xfId="14970" xr:uid="{00000000-0005-0000-0000-0000523A0000}"/>
    <cellStyle name="40% - Accent4 60 2 2 2" xfId="14971" xr:uid="{00000000-0005-0000-0000-0000533A0000}"/>
    <cellStyle name="40% - Accent4 60 2 3" xfId="14972" xr:uid="{00000000-0005-0000-0000-0000543A0000}"/>
    <cellStyle name="40% - Accent4 60 2 3 2" xfId="14973" xr:uid="{00000000-0005-0000-0000-0000553A0000}"/>
    <cellStyle name="40% - Accent4 60 2 4" xfId="14974" xr:uid="{00000000-0005-0000-0000-0000563A0000}"/>
    <cellStyle name="40% - Accent4 60 2 4 2" xfId="14975" xr:uid="{00000000-0005-0000-0000-0000573A0000}"/>
    <cellStyle name="40% - Accent4 60 2 5" xfId="14976" xr:uid="{00000000-0005-0000-0000-0000583A0000}"/>
    <cellStyle name="40% - Accent4 60 2 5 2" xfId="14977" xr:uid="{00000000-0005-0000-0000-0000593A0000}"/>
    <cellStyle name="40% - Accent4 60 2 6" xfId="14978" xr:uid="{00000000-0005-0000-0000-00005A3A0000}"/>
    <cellStyle name="40% - Accent4 60 3" xfId="14979" xr:uid="{00000000-0005-0000-0000-00005B3A0000}"/>
    <cellStyle name="40% - Accent4 60 3 2" xfId="14980" xr:uid="{00000000-0005-0000-0000-00005C3A0000}"/>
    <cellStyle name="40% - Accent4 60 4" xfId="14981" xr:uid="{00000000-0005-0000-0000-00005D3A0000}"/>
    <cellStyle name="40% - Accent4 60 4 2" xfId="14982" xr:uid="{00000000-0005-0000-0000-00005E3A0000}"/>
    <cellStyle name="40% - Accent4 60 5" xfId="14983" xr:uid="{00000000-0005-0000-0000-00005F3A0000}"/>
    <cellStyle name="40% - Accent4 60 5 2" xfId="14984" xr:uid="{00000000-0005-0000-0000-0000603A0000}"/>
    <cellStyle name="40% - Accent4 60 6" xfId="14985" xr:uid="{00000000-0005-0000-0000-0000613A0000}"/>
    <cellStyle name="40% - Accent4 60 6 2" xfId="14986" xr:uid="{00000000-0005-0000-0000-0000623A0000}"/>
    <cellStyle name="40% - Accent4 60 7" xfId="14987" xr:uid="{00000000-0005-0000-0000-0000633A0000}"/>
    <cellStyle name="40% - Accent4 60 8" xfId="14988" xr:uid="{00000000-0005-0000-0000-0000643A0000}"/>
    <cellStyle name="40% - Accent4 61" xfId="14989" xr:uid="{00000000-0005-0000-0000-0000653A0000}"/>
    <cellStyle name="40% - Accent4 61 2" xfId="14990" xr:uid="{00000000-0005-0000-0000-0000663A0000}"/>
    <cellStyle name="40% - Accent4 61 2 2" xfId="14991" xr:uid="{00000000-0005-0000-0000-0000673A0000}"/>
    <cellStyle name="40% - Accent4 61 2 2 2" xfId="14992" xr:uid="{00000000-0005-0000-0000-0000683A0000}"/>
    <cellStyle name="40% - Accent4 61 2 3" xfId="14993" xr:uid="{00000000-0005-0000-0000-0000693A0000}"/>
    <cellStyle name="40% - Accent4 61 2 3 2" xfId="14994" xr:uid="{00000000-0005-0000-0000-00006A3A0000}"/>
    <cellStyle name="40% - Accent4 61 2 4" xfId="14995" xr:uid="{00000000-0005-0000-0000-00006B3A0000}"/>
    <cellStyle name="40% - Accent4 61 2 4 2" xfId="14996" xr:uid="{00000000-0005-0000-0000-00006C3A0000}"/>
    <cellStyle name="40% - Accent4 61 2 5" xfId="14997" xr:uid="{00000000-0005-0000-0000-00006D3A0000}"/>
    <cellStyle name="40% - Accent4 61 2 5 2" xfId="14998" xr:uid="{00000000-0005-0000-0000-00006E3A0000}"/>
    <cellStyle name="40% - Accent4 61 2 6" xfId="14999" xr:uid="{00000000-0005-0000-0000-00006F3A0000}"/>
    <cellStyle name="40% - Accent4 61 3" xfId="15000" xr:uid="{00000000-0005-0000-0000-0000703A0000}"/>
    <cellStyle name="40% - Accent4 61 3 2" xfId="15001" xr:uid="{00000000-0005-0000-0000-0000713A0000}"/>
    <cellStyle name="40% - Accent4 61 4" xfId="15002" xr:uid="{00000000-0005-0000-0000-0000723A0000}"/>
    <cellStyle name="40% - Accent4 61 4 2" xfId="15003" xr:uid="{00000000-0005-0000-0000-0000733A0000}"/>
    <cellStyle name="40% - Accent4 61 5" xfId="15004" xr:uid="{00000000-0005-0000-0000-0000743A0000}"/>
    <cellStyle name="40% - Accent4 61 5 2" xfId="15005" xr:uid="{00000000-0005-0000-0000-0000753A0000}"/>
    <cellStyle name="40% - Accent4 61 6" xfId="15006" xr:uid="{00000000-0005-0000-0000-0000763A0000}"/>
    <cellStyle name="40% - Accent4 61 6 2" xfId="15007" xr:uid="{00000000-0005-0000-0000-0000773A0000}"/>
    <cellStyle name="40% - Accent4 61 7" xfId="15008" xr:uid="{00000000-0005-0000-0000-0000783A0000}"/>
    <cellStyle name="40% - Accent4 61 8" xfId="15009" xr:uid="{00000000-0005-0000-0000-0000793A0000}"/>
    <cellStyle name="40% - Accent4 62" xfId="15010" xr:uid="{00000000-0005-0000-0000-00007A3A0000}"/>
    <cellStyle name="40% - Accent4 62 2" xfId="15011" xr:uid="{00000000-0005-0000-0000-00007B3A0000}"/>
    <cellStyle name="40% - Accent4 62 2 2" xfId="15012" xr:uid="{00000000-0005-0000-0000-00007C3A0000}"/>
    <cellStyle name="40% - Accent4 62 2 2 2" xfId="15013" xr:uid="{00000000-0005-0000-0000-00007D3A0000}"/>
    <cellStyle name="40% - Accent4 62 2 3" xfId="15014" xr:uid="{00000000-0005-0000-0000-00007E3A0000}"/>
    <cellStyle name="40% - Accent4 62 2 3 2" xfId="15015" xr:uid="{00000000-0005-0000-0000-00007F3A0000}"/>
    <cellStyle name="40% - Accent4 62 2 4" xfId="15016" xr:uid="{00000000-0005-0000-0000-0000803A0000}"/>
    <cellStyle name="40% - Accent4 62 2 4 2" xfId="15017" xr:uid="{00000000-0005-0000-0000-0000813A0000}"/>
    <cellStyle name="40% - Accent4 62 2 5" xfId="15018" xr:uid="{00000000-0005-0000-0000-0000823A0000}"/>
    <cellStyle name="40% - Accent4 62 2 5 2" xfId="15019" xr:uid="{00000000-0005-0000-0000-0000833A0000}"/>
    <cellStyle name="40% - Accent4 62 2 6" xfId="15020" xr:uid="{00000000-0005-0000-0000-0000843A0000}"/>
    <cellStyle name="40% - Accent4 62 3" xfId="15021" xr:uid="{00000000-0005-0000-0000-0000853A0000}"/>
    <cellStyle name="40% - Accent4 62 3 2" xfId="15022" xr:uid="{00000000-0005-0000-0000-0000863A0000}"/>
    <cellStyle name="40% - Accent4 62 4" xfId="15023" xr:uid="{00000000-0005-0000-0000-0000873A0000}"/>
    <cellStyle name="40% - Accent4 62 4 2" xfId="15024" xr:uid="{00000000-0005-0000-0000-0000883A0000}"/>
    <cellStyle name="40% - Accent4 62 5" xfId="15025" xr:uid="{00000000-0005-0000-0000-0000893A0000}"/>
    <cellStyle name="40% - Accent4 62 5 2" xfId="15026" xr:uid="{00000000-0005-0000-0000-00008A3A0000}"/>
    <cellStyle name="40% - Accent4 62 6" xfId="15027" xr:uid="{00000000-0005-0000-0000-00008B3A0000}"/>
    <cellStyle name="40% - Accent4 62 6 2" xfId="15028" xr:uid="{00000000-0005-0000-0000-00008C3A0000}"/>
    <cellStyle name="40% - Accent4 62 7" xfId="15029" xr:uid="{00000000-0005-0000-0000-00008D3A0000}"/>
    <cellStyle name="40% - Accent4 62 8" xfId="15030" xr:uid="{00000000-0005-0000-0000-00008E3A0000}"/>
    <cellStyle name="40% - Accent4 63" xfId="15031" xr:uid="{00000000-0005-0000-0000-00008F3A0000}"/>
    <cellStyle name="40% - Accent4 63 2" xfId="15032" xr:uid="{00000000-0005-0000-0000-0000903A0000}"/>
    <cellStyle name="40% - Accent4 63 2 2" xfId="15033" xr:uid="{00000000-0005-0000-0000-0000913A0000}"/>
    <cellStyle name="40% - Accent4 63 2 2 2" xfId="15034" xr:uid="{00000000-0005-0000-0000-0000923A0000}"/>
    <cellStyle name="40% - Accent4 63 2 3" xfId="15035" xr:uid="{00000000-0005-0000-0000-0000933A0000}"/>
    <cellStyle name="40% - Accent4 63 2 3 2" xfId="15036" xr:uid="{00000000-0005-0000-0000-0000943A0000}"/>
    <cellStyle name="40% - Accent4 63 2 4" xfId="15037" xr:uid="{00000000-0005-0000-0000-0000953A0000}"/>
    <cellStyle name="40% - Accent4 63 2 4 2" xfId="15038" xr:uid="{00000000-0005-0000-0000-0000963A0000}"/>
    <cellStyle name="40% - Accent4 63 2 5" xfId="15039" xr:uid="{00000000-0005-0000-0000-0000973A0000}"/>
    <cellStyle name="40% - Accent4 63 2 5 2" xfId="15040" xr:uid="{00000000-0005-0000-0000-0000983A0000}"/>
    <cellStyle name="40% - Accent4 63 2 6" xfId="15041" xr:uid="{00000000-0005-0000-0000-0000993A0000}"/>
    <cellStyle name="40% - Accent4 63 3" xfId="15042" xr:uid="{00000000-0005-0000-0000-00009A3A0000}"/>
    <cellStyle name="40% - Accent4 63 3 2" xfId="15043" xr:uid="{00000000-0005-0000-0000-00009B3A0000}"/>
    <cellStyle name="40% - Accent4 63 4" xfId="15044" xr:uid="{00000000-0005-0000-0000-00009C3A0000}"/>
    <cellStyle name="40% - Accent4 63 4 2" xfId="15045" xr:uid="{00000000-0005-0000-0000-00009D3A0000}"/>
    <cellStyle name="40% - Accent4 63 5" xfId="15046" xr:uid="{00000000-0005-0000-0000-00009E3A0000}"/>
    <cellStyle name="40% - Accent4 63 5 2" xfId="15047" xr:uid="{00000000-0005-0000-0000-00009F3A0000}"/>
    <cellStyle name="40% - Accent4 63 6" xfId="15048" xr:uid="{00000000-0005-0000-0000-0000A03A0000}"/>
    <cellStyle name="40% - Accent4 63 6 2" xfId="15049" xr:uid="{00000000-0005-0000-0000-0000A13A0000}"/>
    <cellStyle name="40% - Accent4 63 7" xfId="15050" xr:uid="{00000000-0005-0000-0000-0000A23A0000}"/>
    <cellStyle name="40% - Accent4 63 8" xfId="15051" xr:uid="{00000000-0005-0000-0000-0000A33A0000}"/>
    <cellStyle name="40% - Accent4 64" xfId="15052" xr:uid="{00000000-0005-0000-0000-0000A43A0000}"/>
    <cellStyle name="40% - Accent4 64 2" xfId="15053" xr:uid="{00000000-0005-0000-0000-0000A53A0000}"/>
    <cellStyle name="40% - Accent4 64 2 2" xfId="15054" xr:uid="{00000000-0005-0000-0000-0000A63A0000}"/>
    <cellStyle name="40% - Accent4 64 2 2 2" xfId="15055" xr:uid="{00000000-0005-0000-0000-0000A73A0000}"/>
    <cellStyle name="40% - Accent4 64 2 3" xfId="15056" xr:uid="{00000000-0005-0000-0000-0000A83A0000}"/>
    <cellStyle name="40% - Accent4 64 2 3 2" xfId="15057" xr:uid="{00000000-0005-0000-0000-0000A93A0000}"/>
    <cellStyle name="40% - Accent4 64 2 4" xfId="15058" xr:uid="{00000000-0005-0000-0000-0000AA3A0000}"/>
    <cellStyle name="40% - Accent4 64 2 4 2" xfId="15059" xr:uid="{00000000-0005-0000-0000-0000AB3A0000}"/>
    <cellStyle name="40% - Accent4 64 2 5" xfId="15060" xr:uid="{00000000-0005-0000-0000-0000AC3A0000}"/>
    <cellStyle name="40% - Accent4 64 2 5 2" xfId="15061" xr:uid="{00000000-0005-0000-0000-0000AD3A0000}"/>
    <cellStyle name="40% - Accent4 64 2 6" xfId="15062" xr:uid="{00000000-0005-0000-0000-0000AE3A0000}"/>
    <cellStyle name="40% - Accent4 64 3" xfId="15063" xr:uid="{00000000-0005-0000-0000-0000AF3A0000}"/>
    <cellStyle name="40% - Accent4 64 3 2" xfId="15064" xr:uid="{00000000-0005-0000-0000-0000B03A0000}"/>
    <cellStyle name="40% - Accent4 64 4" xfId="15065" xr:uid="{00000000-0005-0000-0000-0000B13A0000}"/>
    <cellStyle name="40% - Accent4 64 4 2" xfId="15066" xr:uid="{00000000-0005-0000-0000-0000B23A0000}"/>
    <cellStyle name="40% - Accent4 64 5" xfId="15067" xr:uid="{00000000-0005-0000-0000-0000B33A0000}"/>
    <cellStyle name="40% - Accent4 64 5 2" xfId="15068" xr:uid="{00000000-0005-0000-0000-0000B43A0000}"/>
    <cellStyle name="40% - Accent4 64 6" xfId="15069" xr:uid="{00000000-0005-0000-0000-0000B53A0000}"/>
    <cellStyle name="40% - Accent4 64 6 2" xfId="15070" xr:uid="{00000000-0005-0000-0000-0000B63A0000}"/>
    <cellStyle name="40% - Accent4 64 7" xfId="15071" xr:uid="{00000000-0005-0000-0000-0000B73A0000}"/>
    <cellStyle name="40% - Accent4 64 8" xfId="15072" xr:uid="{00000000-0005-0000-0000-0000B83A0000}"/>
    <cellStyle name="40% - Accent4 65" xfId="15073" xr:uid="{00000000-0005-0000-0000-0000B93A0000}"/>
    <cellStyle name="40% - Accent4 65 2" xfId="15074" xr:uid="{00000000-0005-0000-0000-0000BA3A0000}"/>
    <cellStyle name="40% - Accent4 65 2 2" xfId="15075" xr:uid="{00000000-0005-0000-0000-0000BB3A0000}"/>
    <cellStyle name="40% - Accent4 65 2 2 2" xfId="15076" xr:uid="{00000000-0005-0000-0000-0000BC3A0000}"/>
    <cellStyle name="40% - Accent4 65 2 3" xfId="15077" xr:uid="{00000000-0005-0000-0000-0000BD3A0000}"/>
    <cellStyle name="40% - Accent4 65 2 3 2" xfId="15078" xr:uid="{00000000-0005-0000-0000-0000BE3A0000}"/>
    <cellStyle name="40% - Accent4 65 2 4" xfId="15079" xr:uid="{00000000-0005-0000-0000-0000BF3A0000}"/>
    <cellStyle name="40% - Accent4 65 2 4 2" xfId="15080" xr:uid="{00000000-0005-0000-0000-0000C03A0000}"/>
    <cellStyle name="40% - Accent4 65 2 5" xfId="15081" xr:uid="{00000000-0005-0000-0000-0000C13A0000}"/>
    <cellStyle name="40% - Accent4 65 2 5 2" xfId="15082" xr:uid="{00000000-0005-0000-0000-0000C23A0000}"/>
    <cellStyle name="40% - Accent4 65 2 6" xfId="15083" xr:uid="{00000000-0005-0000-0000-0000C33A0000}"/>
    <cellStyle name="40% - Accent4 65 3" xfId="15084" xr:uid="{00000000-0005-0000-0000-0000C43A0000}"/>
    <cellStyle name="40% - Accent4 65 3 2" xfId="15085" xr:uid="{00000000-0005-0000-0000-0000C53A0000}"/>
    <cellStyle name="40% - Accent4 65 4" xfId="15086" xr:uid="{00000000-0005-0000-0000-0000C63A0000}"/>
    <cellStyle name="40% - Accent4 65 4 2" xfId="15087" xr:uid="{00000000-0005-0000-0000-0000C73A0000}"/>
    <cellStyle name="40% - Accent4 65 5" xfId="15088" xr:uid="{00000000-0005-0000-0000-0000C83A0000}"/>
    <cellStyle name="40% - Accent4 65 5 2" xfId="15089" xr:uid="{00000000-0005-0000-0000-0000C93A0000}"/>
    <cellStyle name="40% - Accent4 65 6" xfId="15090" xr:uid="{00000000-0005-0000-0000-0000CA3A0000}"/>
    <cellStyle name="40% - Accent4 65 6 2" xfId="15091" xr:uid="{00000000-0005-0000-0000-0000CB3A0000}"/>
    <cellStyle name="40% - Accent4 65 7" xfId="15092" xr:uid="{00000000-0005-0000-0000-0000CC3A0000}"/>
    <cellStyle name="40% - Accent4 65 8" xfId="15093" xr:uid="{00000000-0005-0000-0000-0000CD3A0000}"/>
    <cellStyle name="40% - Accent4 66" xfId="15094" xr:uid="{00000000-0005-0000-0000-0000CE3A0000}"/>
    <cellStyle name="40% - Accent4 66 2" xfId="15095" xr:uid="{00000000-0005-0000-0000-0000CF3A0000}"/>
    <cellStyle name="40% - Accent4 66 2 2" xfId="15096" xr:uid="{00000000-0005-0000-0000-0000D03A0000}"/>
    <cellStyle name="40% - Accent4 66 2 2 2" xfId="15097" xr:uid="{00000000-0005-0000-0000-0000D13A0000}"/>
    <cellStyle name="40% - Accent4 66 2 3" xfId="15098" xr:uid="{00000000-0005-0000-0000-0000D23A0000}"/>
    <cellStyle name="40% - Accent4 66 2 3 2" xfId="15099" xr:uid="{00000000-0005-0000-0000-0000D33A0000}"/>
    <cellStyle name="40% - Accent4 66 2 4" xfId="15100" xr:uid="{00000000-0005-0000-0000-0000D43A0000}"/>
    <cellStyle name="40% - Accent4 66 2 4 2" xfId="15101" xr:uid="{00000000-0005-0000-0000-0000D53A0000}"/>
    <cellStyle name="40% - Accent4 66 2 5" xfId="15102" xr:uid="{00000000-0005-0000-0000-0000D63A0000}"/>
    <cellStyle name="40% - Accent4 66 2 5 2" xfId="15103" xr:uid="{00000000-0005-0000-0000-0000D73A0000}"/>
    <cellStyle name="40% - Accent4 66 2 6" xfId="15104" xr:uid="{00000000-0005-0000-0000-0000D83A0000}"/>
    <cellStyle name="40% - Accent4 66 3" xfId="15105" xr:uid="{00000000-0005-0000-0000-0000D93A0000}"/>
    <cellStyle name="40% - Accent4 66 3 2" xfId="15106" xr:uid="{00000000-0005-0000-0000-0000DA3A0000}"/>
    <cellStyle name="40% - Accent4 66 4" xfId="15107" xr:uid="{00000000-0005-0000-0000-0000DB3A0000}"/>
    <cellStyle name="40% - Accent4 66 4 2" xfId="15108" xr:uid="{00000000-0005-0000-0000-0000DC3A0000}"/>
    <cellStyle name="40% - Accent4 66 5" xfId="15109" xr:uid="{00000000-0005-0000-0000-0000DD3A0000}"/>
    <cellStyle name="40% - Accent4 66 5 2" xfId="15110" xr:uid="{00000000-0005-0000-0000-0000DE3A0000}"/>
    <cellStyle name="40% - Accent4 66 6" xfId="15111" xr:uid="{00000000-0005-0000-0000-0000DF3A0000}"/>
    <cellStyle name="40% - Accent4 66 6 2" xfId="15112" xr:uid="{00000000-0005-0000-0000-0000E03A0000}"/>
    <cellStyle name="40% - Accent4 66 7" xfId="15113" xr:uid="{00000000-0005-0000-0000-0000E13A0000}"/>
    <cellStyle name="40% - Accent4 66 8" xfId="15114" xr:uid="{00000000-0005-0000-0000-0000E23A0000}"/>
    <cellStyle name="40% - Accent4 67" xfId="15115" xr:uid="{00000000-0005-0000-0000-0000E33A0000}"/>
    <cellStyle name="40% - Accent4 67 2" xfId="15116" xr:uid="{00000000-0005-0000-0000-0000E43A0000}"/>
    <cellStyle name="40% - Accent4 67 2 2" xfId="15117" xr:uid="{00000000-0005-0000-0000-0000E53A0000}"/>
    <cellStyle name="40% - Accent4 67 2 2 2" xfId="15118" xr:uid="{00000000-0005-0000-0000-0000E63A0000}"/>
    <cellStyle name="40% - Accent4 67 2 3" xfId="15119" xr:uid="{00000000-0005-0000-0000-0000E73A0000}"/>
    <cellStyle name="40% - Accent4 67 2 3 2" xfId="15120" xr:uid="{00000000-0005-0000-0000-0000E83A0000}"/>
    <cellStyle name="40% - Accent4 67 2 4" xfId="15121" xr:uid="{00000000-0005-0000-0000-0000E93A0000}"/>
    <cellStyle name="40% - Accent4 67 2 4 2" xfId="15122" xr:uid="{00000000-0005-0000-0000-0000EA3A0000}"/>
    <cellStyle name="40% - Accent4 67 2 5" xfId="15123" xr:uid="{00000000-0005-0000-0000-0000EB3A0000}"/>
    <cellStyle name="40% - Accent4 67 2 5 2" xfId="15124" xr:uid="{00000000-0005-0000-0000-0000EC3A0000}"/>
    <cellStyle name="40% - Accent4 67 2 6" xfId="15125" xr:uid="{00000000-0005-0000-0000-0000ED3A0000}"/>
    <cellStyle name="40% - Accent4 67 3" xfId="15126" xr:uid="{00000000-0005-0000-0000-0000EE3A0000}"/>
    <cellStyle name="40% - Accent4 67 3 2" xfId="15127" xr:uid="{00000000-0005-0000-0000-0000EF3A0000}"/>
    <cellStyle name="40% - Accent4 67 4" xfId="15128" xr:uid="{00000000-0005-0000-0000-0000F03A0000}"/>
    <cellStyle name="40% - Accent4 67 4 2" xfId="15129" xr:uid="{00000000-0005-0000-0000-0000F13A0000}"/>
    <cellStyle name="40% - Accent4 67 5" xfId="15130" xr:uid="{00000000-0005-0000-0000-0000F23A0000}"/>
    <cellStyle name="40% - Accent4 67 5 2" xfId="15131" xr:uid="{00000000-0005-0000-0000-0000F33A0000}"/>
    <cellStyle name="40% - Accent4 67 6" xfId="15132" xr:uid="{00000000-0005-0000-0000-0000F43A0000}"/>
    <cellStyle name="40% - Accent4 67 6 2" xfId="15133" xr:uid="{00000000-0005-0000-0000-0000F53A0000}"/>
    <cellStyle name="40% - Accent4 67 7" xfId="15134" xr:uid="{00000000-0005-0000-0000-0000F63A0000}"/>
    <cellStyle name="40% - Accent4 67 8" xfId="15135" xr:uid="{00000000-0005-0000-0000-0000F73A0000}"/>
    <cellStyle name="40% - Accent4 68" xfId="15136" xr:uid="{00000000-0005-0000-0000-0000F83A0000}"/>
    <cellStyle name="40% - Accent4 68 2" xfId="15137" xr:uid="{00000000-0005-0000-0000-0000F93A0000}"/>
    <cellStyle name="40% - Accent4 68 2 2" xfId="15138" xr:uid="{00000000-0005-0000-0000-0000FA3A0000}"/>
    <cellStyle name="40% - Accent4 68 2 2 2" xfId="15139" xr:uid="{00000000-0005-0000-0000-0000FB3A0000}"/>
    <cellStyle name="40% - Accent4 68 2 3" xfId="15140" xr:uid="{00000000-0005-0000-0000-0000FC3A0000}"/>
    <cellStyle name="40% - Accent4 68 2 3 2" xfId="15141" xr:uid="{00000000-0005-0000-0000-0000FD3A0000}"/>
    <cellStyle name="40% - Accent4 68 2 4" xfId="15142" xr:uid="{00000000-0005-0000-0000-0000FE3A0000}"/>
    <cellStyle name="40% - Accent4 68 2 4 2" xfId="15143" xr:uid="{00000000-0005-0000-0000-0000FF3A0000}"/>
    <cellStyle name="40% - Accent4 68 2 5" xfId="15144" xr:uid="{00000000-0005-0000-0000-0000003B0000}"/>
    <cellStyle name="40% - Accent4 68 2 5 2" xfId="15145" xr:uid="{00000000-0005-0000-0000-0000013B0000}"/>
    <cellStyle name="40% - Accent4 68 2 6" xfId="15146" xr:uid="{00000000-0005-0000-0000-0000023B0000}"/>
    <cellStyle name="40% - Accent4 68 3" xfId="15147" xr:uid="{00000000-0005-0000-0000-0000033B0000}"/>
    <cellStyle name="40% - Accent4 68 3 2" xfId="15148" xr:uid="{00000000-0005-0000-0000-0000043B0000}"/>
    <cellStyle name="40% - Accent4 68 4" xfId="15149" xr:uid="{00000000-0005-0000-0000-0000053B0000}"/>
    <cellStyle name="40% - Accent4 68 4 2" xfId="15150" xr:uid="{00000000-0005-0000-0000-0000063B0000}"/>
    <cellStyle name="40% - Accent4 68 5" xfId="15151" xr:uid="{00000000-0005-0000-0000-0000073B0000}"/>
    <cellStyle name="40% - Accent4 68 5 2" xfId="15152" xr:uid="{00000000-0005-0000-0000-0000083B0000}"/>
    <cellStyle name="40% - Accent4 68 6" xfId="15153" xr:uid="{00000000-0005-0000-0000-0000093B0000}"/>
    <cellStyle name="40% - Accent4 68 6 2" xfId="15154" xr:uid="{00000000-0005-0000-0000-00000A3B0000}"/>
    <cellStyle name="40% - Accent4 68 7" xfId="15155" xr:uid="{00000000-0005-0000-0000-00000B3B0000}"/>
    <cellStyle name="40% - Accent4 68 8" xfId="15156" xr:uid="{00000000-0005-0000-0000-00000C3B0000}"/>
    <cellStyle name="40% - Accent4 69" xfId="15157" xr:uid="{00000000-0005-0000-0000-00000D3B0000}"/>
    <cellStyle name="40% - Accent4 69 2" xfId="15158" xr:uid="{00000000-0005-0000-0000-00000E3B0000}"/>
    <cellStyle name="40% - Accent4 69 2 2" xfId="15159" xr:uid="{00000000-0005-0000-0000-00000F3B0000}"/>
    <cellStyle name="40% - Accent4 69 2 2 2" xfId="15160" xr:uid="{00000000-0005-0000-0000-0000103B0000}"/>
    <cellStyle name="40% - Accent4 69 2 3" xfId="15161" xr:uid="{00000000-0005-0000-0000-0000113B0000}"/>
    <cellStyle name="40% - Accent4 69 2 3 2" xfId="15162" xr:uid="{00000000-0005-0000-0000-0000123B0000}"/>
    <cellStyle name="40% - Accent4 69 2 4" xfId="15163" xr:uid="{00000000-0005-0000-0000-0000133B0000}"/>
    <cellStyle name="40% - Accent4 69 2 4 2" xfId="15164" xr:uid="{00000000-0005-0000-0000-0000143B0000}"/>
    <cellStyle name="40% - Accent4 69 2 5" xfId="15165" xr:uid="{00000000-0005-0000-0000-0000153B0000}"/>
    <cellStyle name="40% - Accent4 69 2 5 2" xfId="15166" xr:uid="{00000000-0005-0000-0000-0000163B0000}"/>
    <cellStyle name="40% - Accent4 69 2 6" xfId="15167" xr:uid="{00000000-0005-0000-0000-0000173B0000}"/>
    <cellStyle name="40% - Accent4 69 3" xfId="15168" xr:uid="{00000000-0005-0000-0000-0000183B0000}"/>
    <cellStyle name="40% - Accent4 69 3 2" xfId="15169" xr:uid="{00000000-0005-0000-0000-0000193B0000}"/>
    <cellStyle name="40% - Accent4 69 4" xfId="15170" xr:uid="{00000000-0005-0000-0000-00001A3B0000}"/>
    <cellStyle name="40% - Accent4 69 4 2" xfId="15171" xr:uid="{00000000-0005-0000-0000-00001B3B0000}"/>
    <cellStyle name="40% - Accent4 69 5" xfId="15172" xr:uid="{00000000-0005-0000-0000-00001C3B0000}"/>
    <cellStyle name="40% - Accent4 69 5 2" xfId="15173" xr:uid="{00000000-0005-0000-0000-00001D3B0000}"/>
    <cellStyle name="40% - Accent4 69 6" xfId="15174" xr:uid="{00000000-0005-0000-0000-00001E3B0000}"/>
    <cellStyle name="40% - Accent4 69 6 2" xfId="15175" xr:uid="{00000000-0005-0000-0000-00001F3B0000}"/>
    <cellStyle name="40% - Accent4 69 7" xfId="15176" xr:uid="{00000000-0005-0000-0000-0000203B0000}"/>
    <cellStyle name="40% - Accent4 69 8" xfId="15177" xr:uid="{00000000-0005-0000-0000-0000213B0000}"/>
    <cellStyle name="40% - Accent4 7" xfId="15178" xr:uid="{00000000-0005-0000-0000-0000223B0000}"/>
    <cellStyle name="40% - Accent4 7 10" xfId="15179" xr:uid="{00000000-0005-0000-0000-0000233B0000}"/>
    <cellStyle name="40% - Accent4 7 11" xfId="15180" xr:uid="{00000000-0005-0000-0000-0000243B0000}"/>
    <cellStyle name="40% - Accent4 7 2" xfId="15181" xr:uid="{00000000-0005-0000-0000-0000253B0000}"/>
    <cellStyle name="40% - Accent4 7 2 2" xfId="15182" xr:uid="{00000000-0005-0000-0000-0000263B0000}"/>
    <cellStyle name="40% - Accent4 7 2 2 2" xfId="15183" xr:uid="{00000000-0005-0000-0000-0000273B0000}"/>
    <cellStyle name="40% - Accent4 7 2 3" xfId="15184" xr:uid="{00000000-0005-0000-0000-0000283B0000}"/>
    <cellStyle name="40% - Accent4 7 2 3 2" xfId="15185" xr:uid="{00000000-0005-0000-0000-0000293B0000}"/>
    <cellStyle name="40% - Accent4 7 2 4" xfId="15186" xr:uid="{00000000-0005-0000-0000-00002A3B0000}"/>
    <cellStyle name="40% - Accent4 7 2 4 2" xfId="15187" xr:uid="{00000000-0005-0000-0000-00002B3B0000}"/>
    <cellStyle name="40% - Accent4 7 2 5" xfId="15188" xr:uid="{00000000-0005-0000-0000-00002C3B0000}"/>
    <cellStyle name="40% - Accent4 7 2 5 2" xfId="15189" xr:uid="{00000000-0005-0000-0000-00002D3B0000}"/>
    <cellStyle name="40% - Accent4 7 2 6" xfId="15190" xr:uid="{00000000-0005-0000-0000-00002E3B0000}"/>
    <cellStyle name="40% - Accent4 7 2 7" xfId="15191" xr:uid="{00000000-0005-0000-0000-00002F3B0000}"/>
    <cellStyle name="40% - Accent4 7 2 8" xfId="15192" xr:uid="{00000000-0005-0000-0000-0000303B0000}"/>
    <cellStyle name="40% - Accent4 7 2 9" xfId="15193" xr:uid="{00000000-0005-0000-0000-0000313B0000}"/>
    <cellStyle name="40% - Accent4 7 3" xfId="15194" xr:uid="{00000000-0005-0000-0000-0000323B0000}"/>
    <cellStyle name="40% - Accent4 7 3 2" xfId="15195" xr:uid="{00000000-0005-0000-0000-0000333B0000}"/>
    <cellStyle name="40% - Accent4 7 4" xfId="15196" xr:uid="{00000000-0005-0000-0000-0000343B0000}"/>
    <cellStyle name="40% - Accent4 7 4 2" xfId="15197" xr:uid="{00000000-0005-0000-0000-0000353B0000}"/>
    <cellStyle name="40% - Accent4 7 5" xfId="15198" xr:uid="{00000000-0005-0000-0000-0000363B0000}"/>
    <cellStyle name="40% - Accent4 7 5 2" xfId="15199" xr:uid="{00000000-0005-0000-0000-0000373B0000}"/>
    <cellStyle name="40% - Accent4 7 6" xfId="15200" xr:uid="{00000000-0005-0000-0000-0000383B0000}"/>
    <cellStyle name="40% - Accent4 7 6 2" xfId="15201" xr:uid="{00000000-0005-0000-0000-0000393B0000}"/>
    <cellStyle name="40% - Accent4 7 7" xfId="15202" xr:uid="{00000000-0005-0000-0000-00003A3B0000}"/>
    <cellStyle name="40% - Accent4 7 8" xfId="15203" xr:uid="{00000000-0005-0000-0000-00003B3B0000}"/>
    <cellStyle name="40% - Accent4 7 9" xfId="15204" xr:uid="{00000000-0005-0000-0000-00003C3B0000}"/>
    <cellStyle name="40% - Accent4 70" xfId="15205" xr:uid="{00000000-0005-0000-0000-00003D3B0000}"/>
    <cellStyle name="40% - Accent4 70 2" xfId="15206" xr:uid="{00000000-0005-0000-0000-00003E3B0000}"/>
    <cellStyle name="40% - Accent4 70 2 2" xfId="15207" xr:uid="{00000000-0005-0000-0000-00003F3B0000}"/>
    <cellStyle name="40% - Accent4 70 2 2 2" xfId="15208" xr:uid="{00000000-0005-0000-0000-0000403B0000}"/>
    <cellStyle name="40% - Accent4 70 2 3" xfId="15209" xr:uid="{00000000-0005-0000-0000-0000413B0000}"/>
    <cellStyle name="40% - Accent4 70 2 3 2" xfId="15210" xr:uid="{00000000-0005-0000-0000-0000423B0000}"/>
    <cellStyle name="40% - Accent4 70 2 4" xfId="15211" xr:uid="{00000000-0005-0000-0000-0000433B0000}"/>
    <cellStyle name="40% - Accent4 70 2 4 2" xfId="15212" xr:uid="{00000000-0005-0000-0000-0000443B0000}"/>
    <cellStyle name="40% - Accent4 70 2 5" xfId="15213" xr:uid="{00000000-0005-0000-0000-0000453B0000}"/>
    <cellStyle name="40% - Accent4 70 2 5 2" xfId="15214" xr:uid="{00000000-0005-0000-0000-0000463B0000}"/>
    <cellStyle name="40% - Accent4 70 2 6" xfId="15215" xr:uid="{00000000-0005-0000-0000-0000473B0000}"/>
    <cellStyle name="40% - Accent4 70 3" xfId="15216" xr:uid="{00000000-0005-0000-0000-0000483B0000}"/>
    <cellStyle name="40% - Accent4 70 3 2" xfId="15217" xr:uid="{00000000-0005-0000-0000-0000493B0000}"/>
    <cellStyle name="40% - Accent4 70 4" xfId="15218" xr:uid="{00000000-0005-0000-0000-00004A3B0000}"/>
    <cellStyle name="40% - Accent4 70 4 2" xfId="15219" xr:uid="{00000000-0005-0000-0000-00004B3B0000}"/>
    <cellStyle name="40% - Accent4 70 5" xfId="15220" xr:uid="{00000000-0005-0000-0000-00004C3B0000}"/>
    <cellStyle name="40% - Accent4 70 5 2" xfId="15221" xr:uid="{00000000-0005-0000-0000-00004D3B0000}"/>
    <cellStyle name="40% - Accent4 70 6" xfId="15222" xr:uid="{00000000-0005-0000-0000-00004E3B0000}"/>
    <cellStyle name="40% - Accent4 70 6 2" xfId="15223" xr:uid="{00000000-0005-0000-0000-00004F3B0000}"/>
    <cellStyle name="40% - Accent4 70 7" xfId="15224" xr:uid="{00000000-0005-0000-0000-0000503B0000}"/>
    <cellStyle name="40% - Accent4 70 8" xfId="15225" xr:uid="{00000000-0005-0000-0000-0000513B0000}"/>
    <cellStyle name="40% - Accent4 71" xfId="15226" xr:uid="{00000000-0005-0000-0000-0000523B0000}"/>
    <cellStyle name="40% - Accent4 71 2" xfId="15227" xr:uid="{00000000-0005-0000-0000-0000533B0000}"/>
    <cellStyle name="40% - Accent4 71 2 2" xfId="15228" xr:uid="{00000000-0005-0000-0000-0000543B0000}"/>
    <cellStyle name="40% - Accent4 71 2 2 2" xfId="15229" xr:uid="{00000000-0005-0000-0000-0000553B0000}"/>
    <cellStyle name="40% - Accent4 71 2 3" xfId="15230" xr:uid="{00000000-0005-0000-0000-0000563B0000}"/>
    <cellStyle name="40% - Accent4 71 2 3 2" xfId="15231" xr:uid="{00000000-0005-0000-0000-0000573B0000}"/>
    <cellStyle name="40% - Accent4 71 2 4" xfId="15232" xr:uid="{00000000-0005-0000-0000-0000583B0000}"/>
    <cellStyle name="40% - Accent4 71 2 4 2" xfId="15233" xr:uid="{00000000-0005-0000-0000-0000593B0000}"/>
    <cellStyle name="40% - Accent4 71 2 5" xfId="15234" xr:uid="{00000000-0005-0000-0000-00005A3B0000}"/>
    <cellStyle name="40% - Accent4 71 2 5 2" xfId="15235" xr:uid="{00000000-0005-0000-0000-00005B3B0000}"/>
    <cellStyle name="40% - Accent4 71 2 6" xfId="15236" xr:uid="{00000000-0005-0000-0000-00005C3B0000}"/>
    <cellStyle name="40% - Accent4 71 3" xfId="15237" xr:uid="{00000000-0005-0000-0000-00005D3B0000}"/>
    <cellStyle name="40% - Accent4 71 3 2" xfId="15238" xr:uid="{00000000-0005-0000-0000-00005E3B0000}"/>
    <cellStyle name="40% - Accent4 71 4" xfId="15239" xr:uid="{00000000-0005-0000-0000-00005F3B0000}"/>
    <cellStyle name="40% - Accent4 71 4 2" xfId="15240" xr:uid="{00000000-0005-0000-0000-0000603B0000}"/>
    <cellStyle name="40% - Accent4 71 5" xfId="15241" xr:uid="{00000000-0005-0000-0000-0000613B0000}"/>
    <cellStyle name="40% - Accent4 71 5 2" xfId="15242" xr:uid="{00000000-0005-0000-0000-0000623B0000}"/>
    <cellStyle name="40% - Accent4 71 6" xfId="15243" xr:uid="{00000000-0005-0000-0000-0000633B0000}"/>
    <cellStyle name="40% - Accent4 71 6 2" xfId="15244" xr:uid="{00000000-0005-0000-0000-0000643B0000}"/>
    <cellStyle name="40% - Accent4 71 7" xfId="15245" xr:uid="{00000000-0005-0000-0000-0000653B0000}"/>
    <cellStyle name="40% - Accent4 71 8" xfId="15246" xr:uid="{00000000-0005-0000-0000-0000663B0000}"/>
    <cellStyle name="40% - Accent4 72" xfId="15247" xr:uid="{00000000-0005-0000-0000-0000673B0000}"/>
    <cellStyle name="40% - Accent4 72 2" xfId="15248" xr:uid="{00000000-0005-0000-0000-0000683B0000}"/>
    <cellStyle name="40% - Accent4 72 2 2" xfId="15249" xr:uid="{00000000-0005-0000-0000-0000693B0000}"/>
    <cellStyle name="40% - Accent4 72 2 2 2" xfId="15250" xr:uid="{00000000-0005-0000-0000-00006A3B0000}"/>
    <cellStyle name="40% - Accent4 72 2 3" xfId="15251" xr:uid="{00000000-0005-0000-0000-00006B3B0000}"/>
    <cellStyle name="40% - Accent4 72 2 3 2" xfId="15252" xr:uid="{00000000-0005-0000-0000-00006C3B0000}"/>
    <cellStyle name="40% - Accent4 72 2 4" xfId="15253" xr:uid="{00000000-0005-0000-0000-00006D3B0000}"/>
    <cellStyle name="40% - Accent4 72 2 4 2" xfId="15254" xr:uid="{00000000-0005-0000-0000-00006E3B0000}"/>
    <cellStyle name="40% - Accent4 72 2 5" xfId="15255" xr:uid="{00000000-0005-0000-0000-00006F3B0000}"/>
    <cellStyle name="40% - Accent4 72 2 5 2" xfId="15256" xr:uid="{00000000-0005-0000-0000-0000703B0000}"/>
    <cellStyle name="40% - Accent4 72 2 6" xfId="15257" xr:uid="{00000000-0005-0000-0000-0000713B0000}"/>
    <cellStyle name="40% - Accent4 72 3" xfId="15258" xr:uid="{00000000-0005-0000-0000-0000723B0000}"/>
    <cellStyle name="40% - Accent4 72 3 2" xfId="15259" xr:uid="{00000000-0005-0000-0000-0000733B0000}"/>
    <cellStyle name="40% - Accent4 72 4" xfId="15260" xr:uid="{00000000-0005-0000-0000-0000743B0000}"/>
    <cellStyle name="40% - Accent4 72 4 2" xfId="15261" xr:uid="{00000000-0005-0000-0000-0000753B0000}"/>
    <cellStyle name="40% - Accent4 72 5" xfId="15262" xr:uid="{00000000-0005-0000-0000-0000763B0000}"/>
    <cellStyle name="40% - Accent4 72 5 2" xfId="15263" xr:uid="{00000000-0005-0000-0000-0000773B0000}"/>
    <cellStyle name="40% - Accent4 72 6" xfId="15264" xr:uid="{00000000-0005-0000-0000-0000783B0000}"/>
    <cellStyle name="40% - Accent4 72 6 2" xfId="15265" xr:uid="{00000000-0005-0000-0000-0000793B0000}"/>
    <cellStyle name="40% - Accent4 72 7" xfId="15266" xr:uid="{00000000-0005-0000-0000-00007A3B0000}"/>
    <cellStyle name="40% - Accent4 72 8" xfId="15267" xr:uid="{00000000-0005-0000-0000-00007B3B0000}"/>
    <cellStyle name="40% - Accent4 8" xfId="15268" xr:uid="{00000000-0005-0000-0000-00007C3B0000}"/>
    <cellStyle name="40% - Accent4 8 2" xfId="15269" xr:uid="{00000000-0005-0000-0000-00007D3B0000}"/>
    <cellStyle name="40% - Accent4 8 2 2" xfId="15270" xr:uid="{00000000-0005-0000-0000-00007E3B0000}"/>
    <cellStyle name="40% - Accent4 8 2 2 2" xfId="15271" xr:uid="{00000000-0005-0000-0000-00007F3B0000}"/>
    <cellStyle name="40% - Accent4 8 2 3" xfId="15272" xr:uid="{00000000-0005-0000-0000-0000803B0000}"/>
    <cellStyle name="40% - Accent4 8 2 3 2" xfId="15273" xr:uid="{00000000-0005-0000-0000-0000813B0000}"/>
    <cellStyle name="40% - Accent4 8 2 4" xfId="15274" xr:uid="{00000000-0005-0000-0000-0000823B0000}"/>
    <cellStyle name="40% - Accent4 8 2 4 2" xfId="15275" xr:uid="{00000000-0005-0000-0000-0000833B0000}"/>
    <cellStyle name="40% - Accent4 8 2 5" xfId="15276" xr:uid="{00000000-0005-0000-0000-0000843B0000}"/>
    <cellStyle name="40% - Accent4 8 2 5 2" xfId="15277" xr:uid="{00000000-0005-0000-0000-0000853B0000}"/>
    <cellStyle name="40% - Accent4 8 2 6" xfId="15278" xr:uid="{00000000-0005-0000-0000-0000863B0000}"/>
    <cellStyle name="40% - Accent4 8 3" xfId="15279" xr:uid="{00000000-0005-0000-0000-0000873B0000}"/>
    <cellStyle name="40% - Accent4 8 3 2" xfId="15280" xr:uid="{00000000-0005-0000-0000-0000883B0000}"/>
    <cellStyle name="40% - Accent4 8 4" xfId="15281" xr:uid="{00000000-0005-0000-0000-0000893B0000}"/>
    <cellStyle name="40% - Accent4 8 4 2" xfId="15282" xr:uid="{00000000-0005-0000-0000-00008A3B0000}"/>
    <cellStyle name="40% - Accent4 8 5" xfId="15283" xr:uid="{00000000-0005-0000-0000-00008B3B0000}"/>
    <cellStyle name="40% - Accent4 8 5 2" xfId="15284" xr:uid="{00000000-0005-0000-0000-00008C3B0000}"/>
    <cellStyle name="40% - Accent4 8 6" xfId="15285" xr:uid="{00000000-0005-0000-0000-00008D3B0000}"/>
    <cellStyle name="40% - Accent4 8 6 2" xfId="15286" xr:uid="{00000000-0005-0000-0000-00008E3B0000}"/>
    <cellStyle name="40% - Accent4 8 7" xfId="15287" xr:uid="{00000000-0005-0000-0000-00008F3B0000}"/>
    <cellStyle name="40% - Accent4 8 8" xfId="15288" xr:uid="{00000000-0005-0000-0000-0000903B0000}"/>
    <cellStyle name="40% - Accent4 9" xfId="15289" xr:uid="{00000000-0005-0000-0000-0000913B0000}"/>
    <cellStyle name="40% - Accent4 9 2" xfId="15290" xr:uid="{00000000-0005-0000-0000-0000923B0000}"/>
    <cellStyle name="40% - Accent4 9 2 2" xfId="15291" xr:uid="{00000000-0005-0000-0000-0000933B0000}"/>
    <cellStyle name="40% - Accent4 9 2 2 2" xfId="15292" xr:uid="{00000000-0005-0000-0000-0000943B0000}"/>
    <cellStyle name="40% - Accent4 9 2 3" xfId="15293" xr:uid="{00000000-0005-0000-0000-0000953B0000}"/>
    <cellStyle name="40% - Accent4 9 2 3 2" xfId="15294" xr:uid="{00000000-0005-0000-0000-0000963B0000}"/>
    <cellStyle name="40% - Accent4 9 2 4" xfId="15295" xr:uid="{00000000-0005-0000-0000-0000973B0000}"/>
    <cellStyle name="40% - Accent4 9 2 4 2" xfId="15296" xr:uid="{00000000-0005-0000-0000-0000983B0000}"/>
    <cellStyle name="40% - Accent4 9 2 5" xfId="15297" xr:uid="{00000000-0005-0000-0000-0000993B0000}"/>
    <cellStyle name="40% - Accent4 9 2 5 2" xfId="15298" xr:uid="{00000000-0005-0000-0000-00009A3B0000}"/>
    <cellStyle name="40% - Accent4 9 2 6" xfId="15299" xr:uid="{00000000-0005-0000-0000-00009B3B0000}"/>
    <cellStyle name="40% - Accent4 9 3" xfId="15300" xr:uid="{00000000-0005-0000-0000-00009C3B0000}"/>
    <cellStyle name="40% - Accent4 9 3 2" xfId="15301" xr:uid="{00000000-0005-0000-0000-00009D3B0000}"/>
    <cellStyle name="40% - Accent4 9 4" xfId="15302" xr:uid="{00000000-0005-0000-0000-00009E3B0000}"/>
    <cellStyle name="40% - Accent4 9 4 2" xfId="15303" xr:uid="{00000000-0005-0000-0000-00009F3B0000}"/>
    <cellStyle name="40% - Accent4 9 5" xfId="15304" xr:uid="{00000000-0005-0000-0000-0000A03B0000}"/>
    <cellStyle name="40% - Accent4 9 5 2" xfId="15305" xr:uid="{00000000-0005-0000-0000-0000A13B0000}"/>
    <cellStyle name="40% - Accent4 9 6" xfId="15306" xr:uid="{00000000-0005-0000-0000-0000A23B0000}"/>
    <cellStyle name="40% - Accent4 9 6 2" xfId="15307" xr:uid="{00000000-0005-0000-0000-0000A33B0000}"/>
    <cellStyle name="40% - Accent4 9 7" xfId="15308" xr:uid="{00000000-0005-0000-0000-0000A43B0000}"/>
    <cellStyle name="40% - Accent4 9 8" xfId="15309" xr:uid="{00000000-0005-0000-0000-0000A53B0000}"/>
    <cellStyle name="40% - Accent5 10" xfId="15310" xr:uid="{00000000-0005-0000-0000-0000A63B0000}"/>
    <cellStyle name="40% - Accent5 10 2" xfId="15311" xr:uid="{00000000-0005-0000-0000-0000A73B0000}"/>
    <cellStyle name="40% - Accent5 10 2 2" xfId="15312" xr:uid="{00000000-0005-0000-0000-0000A83B0000}"/>
    <cellStyle name="40% - Accent5 10 2 2 2" xfId="15313" xr:uid="{00000000-0005-0000-0000-0000A93B0000}"/>
    <cellStyle name="40% - Accent5 10 2 3" xfId="15314" xr:uid="{00000000-0005-0000-0000-0000AA3B0000}"/>
    <cellStyle name="40% - Accent5 10 2 3 2" xfId="15315" xr:uid="{00000000-0005-0000-0000-0000AB3B0000}"/>
    <cellStyle name="40% - Accent5 10 2 4" xfId="15316" xr:uid="{00000000-0005-0000-0000-0000AC3B0000}"/>
    <cellStyle name="40% - Accent5 10 2 4 2" xfId="15317" xr:uid="{00000000-0005-0000-0000-0000AD3B0000}"/>
    <cellStyle name="40% - Accent5 10 2 5" xfId="15318" xr:uid="{00000000-0005-0000-0000-0000AE3B0000}"/>
    <cellStyle name="40% - Accent5 10 2 5 2" xfId="15319" xr:uid="{00000000-0005-0000-0000-0000AF3B0000}"/>
    <cellStyle name="40% - Accent5 10 2 6" xfId="15320" xr:uid="{00000000-0005-0000-0000-0000B03B0000}"/>
    <cellStyle name="40% - Accent5 10 3" xfId="15321" xr:uid="{00000000-0005-0000-0000-0000B13B0000}"/>
    <cellStyle name="40% - Accent5 10 3 2" xfId="15322" xr:uid="{00000000-0005-0000-0000-0000B23B0000}"/>
    <cellStyle name="40% - Accent5 10 4" xfId="15323" xr:uid="{00000000-0005-0000-0000-0000B33B0000}"/>
    <cellStyle name="40% - Accent5 10 4 2" xfId="15324" xr:uid="{00000000-0005-0000-0000-0000B43B0000}"/>
    <cellStyle name="40% - Accent5 10 5" xfId="15325" xr:uid="{00000000-0005-0000-0000-0000B53B0000}"/>
    <cellStyle name="40% - Accent5 10 5 2" xfId="15326" xr:uid="{00000000-0005-0000-0000-0000B63B0000}"/>
    <cellStyle name="40% - Accent5 10 6" xfId="15327" xr:uid="{00000000-0005-0000-0000-0000B73B0000}"/>
    <cellStyle name="40% - Accent5 10 6 2" xfId="15328" xr:uid="{00000000-0005-0000-0000-0000B83B0000}"/>
    <cellStyle name="40% - Accent5 10 7" xfId="15329" xr:uid="{00000000-0005-0000-0000-0000B93B0000}"/>
    <cellStyle name="40% - Accent5 10 8" xfId="15330" xr:uid="{00000000-0005-0000-0000-0000BA3B0000}"/>
    <cellStyle name="40% - Accent5 11" xfId="15331" xr:uid="{00000000-0005-0000-0000-0000BB3B0000}"/>
    <cellStyle name="40% - Accent5 11 2" xfId="15332" xr:uid="{00000000-0005-0000-0000-0000BC3B0000}"/>
    <cellStyle name="40% - Accent5 11 2 2" xfId="15333" xr:uid="{00000000-0005-0000-0000-0000BD3B0000}"/>
    <cellStyle name="40% - Accent5 11 2 2 2" xfId="15334" xr:uid="{00000000-0005-0000-0000-0000BE3B0000}"/>
    <cellStyle name="40% - Accent5 11 2 3" xfId="15335" xr:uid="{00000000-0005-0000-0000-0000BF3B0000}"/>
    <cellStyle name="40% - Accent5 11 2 3 2" xfId="15336" xr:uid="{00000000-0005-0000-0000-0000C03B0000}"/>
    <cellStyle name="40% - Accent5 11 2 4" xfId="15337" xr:uid="{00000000-0005-0000-0000-0000C13B0000}"/>
    <cellStyle name="40% - Accent5 11 2 4 2" xfId="15338" xr:uid="{00000000-0005-0000-0000-0000C23B0000}"/>
    <cellStyle name="40% - Accent5 11 2 5" xfId="15339" xr:uid="{00000000-0005-0000-0000-0000C33B0000}"/>
    <cellStyle name="40% - Accent5 11 2 5 2" xfId="15340" xr:uid="{00000000-0005-0000-0000-0000C43B0000}"/>
    <cellStyle name="40% - Accent5 11 2 6" xfId="15341" xr:uid="{00000000-0005-0000-0000-0000C53B0000}"/>
    <cellStyle name="40% - Accent5 11 3" xfId="15342" xr:uid="{00000000-0005-0000-0000-0000C63B0000}"/>
    <cellStyle name="40% - Accent5 11 3 2" xfId="15343" xr:uid="{00000000-0005-0000-0000-0000C73B0000}"/>
    <cellStyle name="40% - Accent5 11 4" xfId="15344" xr:uid="{00000000-0005-0000-0000-0000C83B0000}"/>
    <cellStyle name="40% - Accent5 11 4 2" xfId="15345" xr:uid="{00000000-0005-0000-0000-0000C93B0000}"/>
    <cellStyle name="40% - Accent5 11 5" xfId="15346" xr:uid="{00000000-0005-0000-0000-0000CA3B0000}"/>
    <cellStyle name="40% - Accent5 11 5 2" xfId="15347" xr:uid="{00000000-0005-0000-0000-0000CB3B0000}"/>
    <cellStyle name="40% - Accent5 11 6" xfId="15348" xr:uid="{00000000-0005-0000-0000-0000CC3B0000}"/>
    <cellStyle name="40% - Accent5 11 6 2" xfId="15349" xr:uid="{00000000-0005-0000-0000-0000CD3B0000}"/>
    <cellStyle name="40% - Accent5 11 7" xfId="15350" xr:uid="{00000000-0005-0000-0000-0000CE3B0000}"/>
    <cellStyle name="40% - Accent5 11 8" xfId="15351" xr:uid="{00000000-0005-0000-0000-0000CF3B0000}"/>
    <cellStyle name="40% - Accent5 12" xfId="15352" xr:uid="{00000000-0005-0000-0000-0000D03B0000}"/>
    <cellStyle name="40% - Accent5 12 2" xfId="15353" xr:uid="{00000000-0005-0000-0000-0000D13B0000}"/>
    <cellStyle name="40% - Accent5 12 2 2" xfId="15354" xr:uid="{00000000-0005-0000-0000-0000D23B0000}"/>
    <cellStyle name="40% - Accent5 12 2 2 2" xfId="15355" xr:uid="{00000000-0005-0000-0000-0000D33B0000}"/>
    <cellStyle name="40% - Accent5 12 2 3" xfId="15356" xr:uid="{00000000-0005-0000-0000-0000D43B0000}"/>
    <cellStyle name="40% - Accent5 12 2 3 2" xfId="15357" xr:uid="{00000000-0005-0000-0000-0000D53B0000}"/>
    <cellStyle name="40% - Accent5 12 2 4" xfId="15358" xr:uid="{00000000-0005-0000-0000-0000D63B0000}"/>
    <cellStyle name="40% - Accent5 12 2 4 2" xfId="15359" xr:uid="{00000000-0005-0000-0000-0000D73B0000}"/>
    <cellStyle name="40% - Accent5 12 2 5" xfId="15360" xr:uid="{00000000-0005-0000-0000-0000D83B0000}"/>
    <cellStyle name="40% - Accent5 12 2 5 2" xfId="15361" xr:uid="{00000000-0005-0000-0000-0000D93B0000}"/>
    <cellStyle name="40% - Accent5 12 2 6" xfId="15362" xr:uid="{00000000-0005-0000-0000-0000DA3B0000}"/>
    <cellStyle name="40% - Accent5 12 3" xfId="15363" xr:uid="{00000000-0005-0000-0000-0000DB3B0000}"/>
    <cellStyle name="40% - Accent5 12 3 2" xfId="15364" xr:uid="{00000000-0005-0000-0000-0000DC3B0000}"/>
    <cellStyle name="40% - Accent5 12 4" xfId="15365" xr:uid="{00000000-0005-0000-0000-0000DD3B0000}"/>
    <cellStyle name="40% - Accent5 12 4 2" xfId="15366" xr:uid="{00000000-0005-0000-0000-0000DE3B0000}"/>
    <cellStyle name="40% - Accent5 12 5" xfId="15367" xr:uid="{00000000-0005-0000-0000-0000DF3B0000}"/>
    <cellStyle name="40% - Accent5 12 5 2" xfId="15368" xr:uid="{00000000-0005-0000-0000-0000E03B0000}"/>
    <cellStyle name="40% - Accent5 12 6" xfId="15369" xr:uid="{00000000-0005-0000-0000-0000E13B0000}"/>
    <cellStyle name="40% - Accent5 12 6 2" xfId="15370" xr:uid="{00000000-0005-0000-0000-0000E23B0000}"/>
    <cellStyle name="40% - Accent5 12 7" xfId="15371" xr:uid="{00000000-0005-0000-0000-0000E33B0000}"/>
    <cellStyle name="40% - Accent5 12 8" xfId="15372" xr:uid="{00000000-0005-0000-0000-0000E43B0000}"/>
    <cellStyle name="40% - Accent5 13" xfId="15373" xr:uid="{00000000-0005-0000-0000-0000E53B0000}"/>
    <cellStyle name="40% - Accent5 13 2" xfId="15374" xr:uid="{00000000-0005-0000-0000-0000E63B0000}"/>
    <cellStyle name="40% - Accent5 13 2 2" xfId="15375" xr:uid="{00000000-0005-0000-0000-0000E73B0000}"/>
    <cellStyle name="40% - Accent5 13 2 2 2" xfId="15376" xr:uid="{00000000-0005-0000-0000-0000E83B0000}"/>
    <cellStyle name="40% - Accent5 13 2 3" xfId="15377" xr:uid="{00000000-0005-0000-0000-0000E93B0000}"/>
    <cellStyle name="40% - Accent5 13 2 3 2" xfId="15378" xr:uid="{00000000-0005-0000-0000-0000EA3B0000}"/>
    <cellStyle name="40% - Accent5 13 2 4" xfId="15379" xr:uid="{00000000-0005-0000-0000-0000EB3B0000}"/>
    <cellStyle name="40% - Accent5 13 2 4 2" xfId="15380" xr:uid="{00000000-0005-0000-0000-0000EC3B0000}"/>
    <cellStyle name="40% - Accent5 13 2 5" xfId="15381" xr:uid="{00000000-0005-0000-0000-0000ED3B0000}"/>
    <cellStyle name="40% - Accent5 13 2 5 2" xfId="15382" xr:uid="{00000000-0005-0000-0000-0000EE3B0000}"/>
    <cellStyle name="40% - Accent5 13 2 6" xfId="15383" xr:uid="{00000000-0005-0000-0000-0000EF3B0000}"/>
    <cellStyle name="40% - Accent5 13 3" xfId="15384" xr:uid="{00000000-0005-0000-0000-0000F03B0000}"/>
    <cellStyle name="40% - Accent5 13 3 2" xfId="15385" xr:uid="{00000000-0005-0000-0000-0000F13B0000}"/>
    <cellStyle name="40% - Accent5 13 4" xfId="15386" xr:uid="{00000000-0005-0000-0000-0000F23B0000}"/>
    <cellStyle name="40% - Accent5 13 4 2" xfId="15387" xr:uid="{00000000-0005-0000-0000-0000F33B0000}"/>
    <cellStyle name="40% - Accent5 13 5" xfId="15388" xr:uid="{00000000-0005-0000-0000-0000F43B0000}"/>
    <cellStyle name="40% - Accent5 13 5 2" xfId="15389" xr:uid="{00000000-0005-0000-0000-0000F53B0000}"/>
    <cellStyle name="40% - Accent5 13 6" xfId="15390" xr:uid="{00000000-0005-0000-0000-0000F63B0000}"/>
    <cellStyle name="40% - Accent5 13 6 2" xfId="15391" xr:uid="{00000000-0005-0000-0000-0000F73B0000}"/>
    <cellStyle name="40% - Accent5 13 7" xfId="15392" xr:uid="{00000000-0005-0000-0000-0000F83B0000}"/>
    <cellStyle name="40% - Accent5 13 8" xfId="15393" xr:uid="{00000000-0005-0000-0000-0000F93B0000}"/>
    <cellStyle name="40% - Accent5 14" xfId="15394" xr:uid="{00000000-0005-0000-0000-0000FA3B0000}"/>
    <cellStyle name="40% - Accent5 14 2" xfId="15395" xr:uid="{00000000-0005-0000-0000-0000FB3B0000}"/>
    <cellStyle name="40% - Accent5 14 2 2" xfId="15396" xr:uid="{00000000-0005-0000-0000-0000FC3B0000}"/>
    <cellStyle name="40% - Accent5 14 2 2 2" xfId="15397" xr:uid="{00000000-0005-0000-0000-0000FD3B0000}"/>
    <cellStyle name="40% - Accent5 14 2 3" xfId="15398" xr:uid="{00000000-0005-0000-0000-0000FE3B0000}"/>
    <cellStyle name="40% - Accent5 14 2 3 2" xfId="15399" xr:uid="{00000000-0005-0000-0000-0000FF3B0000}"/>
    <cellStyle name="40% - Accent5 14 2 4" xfId="15400" xr:uid="{00000000-0005-0000-0000-0000003C0000}"/>
    <cellStyle name="40% - Accent5 14 2 4 2" xfId="15401" xr:uid="{00000000-0005-0000-0000-0000013C0000}"/>
    <cellStyle name="40% - Accent5 14 2 5" xfId="15402" xr:uid="{00000000-0005-0000-0000-0000023C0000}"/>
    <cellStyle name="40% - Accent5 14 2 5 2" xfId="15403" xr:uid="{00000000-0005-0000-0000-0000033C0000}"/>
    <cellStyle name="40% - Accent5 14 2 6" xfId="15404" xr:uid="{00000000-0005-0000-0000-0000043C0000}"/>
    <cellStyle name="40% - Accent5 14 3" xfId="15405" xr:uid="{00000000-0005-0000-0000-0000053C0000}"/>
    <cellStyle name="40% - Accent5 14 3 2" xfId="15406" xr:uid="{00000000-0005-0000-0000-0000063C0000}"/>
    <cellStyle name="40% - Accent5 14 4" xfId="15407" xr:uid="{00000000-0005-0000-0000-0000073C0000}"/>
    <cellStyle name="40% - Accent5 14 4 2" xfId="15408" xr:uid="{00000000-0005-0000-0000-0000083C0000}"/>
    <cellStyle name="40% - Accent5 14 5" xfId="15409" xr:uid="{00000000-0005-0000-0000-0000093C0000}"/>
    <cellStyle name="40% - Accent5 14 5 2" xfId="15410" xr:uid="{00000000-0005-0000-0000-00000A3C0000}"/>
    <cellStyle name="40% - Accent5 14 6" xfId="15411" xr:uid="{00000000-0005-0000-0000-00000B3C0000}"/>
    <cellStyle name="40% - Accent5 14 6 2" xfId="15412" xr:uid="{00000000-0005-0000-0000-00000C3C0000}"/>
    <cellStyle name="40% - Accent5 14 7" xfId="15413" xr:uid="{00000000-0005-0000-0000-00000D3C0000}"/>
    <cellStyle name="40% - Accent5 14 8" xfId="15414" xr:uid="{00000000-0005-0000-0000-00000E3C0000}"/>
    <cellStyle name="40% - Accent5 15" xfId="15415" xr:uid="{00000000-0005-0000-0000-00000F3C0000}"/>
    <cellStyle name="40% - Accent5 15 2" xfId="15416" xr:uid="{00000000-0005-0000-0000-0000103C0000}"/>
    <cellStyle name="40% - Accent5 15 2 2" xfId="15417" xr:uid="{00000000-0005-0000-0000-0000113C0000}"/>
    <cellStyle name="40% - Accent5 15 2 2 2" xfId="15418" xr:uid="{00000000-0005-0000-0000-0000123C0000}"/>
    <cellStyle name="40% - Accent5 15 2 3" xfId="15419" xr:uid="{00000000-0005-0000-0000-0000133C0000}"/>
    <cellStyle name="40% - Accent5 15 2 3 2" xfId="15420" xr:uid="{00000000-0005-0000-0000-0000143C0000}"/>
    <cellStyle name="40% - Accent5 15 2 4" xfId="15421" xr:uid="{00000000-0005-0000-0000-0000153C0000}"/>
    <cellStyle name="40% - Accent5 15 2 4 2" xfId="15422" xr:uid="{00000000-0005-0000-0000-0000163C0000}"/>
    <cellStyle name="40% - Accent5 15 2 5" xfId="15423" xr:uid="{00000000-0005-0000-0000-0000173C0000}"/>
    <cellStyle name="40% - Accent5 15 2 5 2" xfId="15424" xr:uid="{00000000-0005-0000-0000-0000183C0000}"/>
    <cellStyle name="40% - Accent5 15 2 6" xfId="15425" xr:uid="{00000000-0005-0000-0000-0000193C0000}"/>
    <cellStyle name="40% - Accent5 15 3" xfId="15426" xr:uid="{00000000-0005-0000-0000-00001A3C0000}"/>
    <cellStyle name="40% - Accent5 15 3 2" xfId="15427" xr:uid="{00000000-0005-0000-0000-00001B3C0000}"/>
    <cellStyle name="40% - Accent5 15 4" xfId="15428" xr:uid="{00000000-0005-0000-0000-00001C3C0000}"/>
    <cellStyle name="40% - Accent5 15 4 2" xfId="15429" xr:uid="{00000000-0005-0000-0000-00001D3C0000}"/>
    <cellStyle name="40% - Accent5 15 5" xfId="15430" xr:uid="{00000000-0005-0000-0000-00001E3C0000}"/>
    <cellStyle name="40% - Accent5 15 5 2" xfId="15431" xr:uid="{00000000-0005-0000-0000-00001F3C0000}"/>
    <cellStyle name="40% - Accent5 15 6" xfId="15432" xr:uid="{00000000-0005-0000-0000-0000203C0000}"/>
    <cellStyle name="40% - Accent5 15 6 2" xfId="15433" xr:uid="{00000000-0005-0000-0000-0000213C0000}"/>
    <cellStyle name="40% - Accent5 15 7" xfId="15434" xr:uid="{00000000-0005-0000-0000-0000223C0000}"/>
    <cellStyle name="40% - Accent5 15 8" xfId="15435" xr:uid="{00000000-0005-0000-0000-0000233C0000}"/>
    <cellStyle name="40% - Accent5 16" xfId="15436" xr:uid="{00000000-0005-0000-0000-0000243C0000}"/>
    <cellStyle name="40% - Accent5 16 2" xfId="15437" xr:uid="{00000000-0005-0000-0000-0000253C0000}"/>
    <cellStyle name="40% - Accent5 16 2 2" xfId="15438" xr:uid="{00000000-0005-0000-0000-0000263C0000}"/>
    <cellStyle name="40% - Accent5 16 2 2 2" xfId="15439" xr:uid="{00000000-0005-0000-0000-0000273C0000}"/>
    <cellStyle name="40% - Accent5 16 2 3" xfId="15440" xr:uid="{00000000-0005-0000-0000-0000283C0000}"/>
    <cellStyle name="40% - Accent5 16 2 3 2" xfId="15441" xr:uid="{00000000-0005-0000-0000-0000293C0000}"/>
    <cellStyle name="40% - Accent5 16 2 4" xfId="15442" xr:uid="{00000000-0005-0000-0000-00002A3C0000}"/>
    <cellStyle name="40% - Accent5 16 2 4 2" xfId="15443" xr:uid="{00000000-0005-0000-0000-00002B3C0000}"/>
    <cellStyle name="40% - Accent5 16 2 5" xfId="15444" xr:uid="{00000000-0005-0000-0000-00002C3C0000}"/>
    <cellStyle name="40% - Accent5 16 2 5 2" xfId="15445" xr:uid="{00000000-0005-0000-0000-00002D3C0000}"/>
    <cellStyle name="40% - Accent5 16 2 6" xfId="15446" xr:uid="{00000000-0005-0000-0000-00002E3C0000}"/>
    <cellStyle name="40% - Accent5 16 3" xfId="15447" xr:uid="{00000000-0005-0000-0000-00002F3C0000}"/>
    <cellStyle name="40% - Accent5 16 3 2" xfId="15448" xr:uid="{00000000-0005-0000-0000-0000303C0000}"/>
    <cellStyle name="40% - Accent5 16 4" xfId="15449" xr:uid="{00000000-0005-0000-0000-0000313C0000}"/>
    <cellStyle name="40% - Accent5 16 4 2" xfId="15450" xr:uid="{00000000-0005-0000-0000-0000323C0000}"/>
    <cellStyle name="40% - Accent5 16 5" xfId="15451" xr:uid="{00000000-0005-0000-0000-0000333C0000}"/>
    <cellStyle name="40% - Accent5 16 5 2" xfId="15452" xr:uid="{00000000-0005-0000-0000-0000343C0000}"/>
    <cellStyle name="40% - Accent5 16 6" xfId="15453" xr:uid="{00000000-0005-0000-0000-0000353C0000}"/>
    <cellStyle name="40% - Accent5 16 6 2" xfId="15454" xr:uid="{00000000-0005-0000-0000-0000363C0000}"/>
    <cellStyle name="40% - Accent5 16 7" xfId="15455" xr:uid="{00000000-0005-0000-0000-0000373C0000}"/>
    <cellStyle name="40% - Accent5 16 8" xfId="15456" xr:uid="{00000000-0005-0000-0000-0000383C0000}"/>
    <cellStyle name="40% - Accent5 17" xfId="15457" xr:uid="{00000000-0005-0000-0000-0000393C0000}"/>
    <cellStyle name="40% - Accent5 17 2" xfId="15458" xr:uid="{00000000-0005-0000-0000-00003A3C0000}"/>
    <cellStyle name="40% - Accent5 17 2 2" xfId="15459" xr:uid="{00000000-0005-0000-0000-00003B3C0000}"/>
    <cellStyle name="40% - Accent5 17 2 2 2" xfId="15460" xr:uid="{00000000-0005-0000-0000-00003C3C0000}"/>
    <cellStyle name="40% - Accent5 17 2 3" xfId="15461" xr:uid="{00000000-0005-0000-0000-00003D3C0000}"/>
    <cellStyle name="40% - Accent5 17 2 3 2" xfId="15462" xr:uid="{00000000-0005-0000-0000-00003E3C0000}"/>
    <cellStyle name="40% - Accent5 17 2 4" xfId="15463" xr:uid="{00000000-0005-0000-0000-00003F3C0000}"/>
    <cellStyle name="40% - Accent5 17 2 4 2" xfId="15464" xr:uid="{00000000-0005-0000-0000-0000403C0000}"/>
    <cellStyle name="40% - Accent5 17 2 5" xfId="15465" xr:uid="{00000000-0005-0000-0000-0000413C0000}"/>
    <cellStyle name="40% - Accent5 17 2 5 2" xfId="15466" xr:uid="{00000000-0005-0000-0000-0000423C0000}"/>
    <cellStyle name="40% - Accent5 17 2 6" xfId="15467" xr:uid="{00000000-0005-0000-0000-0000433C0000}"/>
    <cellStyle name="40% - Accent5 17 3" xfId="15468" xr:uid="{00000000-0005-0000-0000-0000443C0000}"/>
    <cellStyle name="40% - Accent5 17 3 2" xfId="15469" xr:uid="{00000000-0005-0000-0000-0000453C0000}"/>
    <cellStyle name="40% - Accent5 17 4" xfId="15470" xr:uid="{00000000-0005-0000-0000-0000463C0000}"/>
    <cellStyle name="40% - Accent5 17 4 2" xfId="15471" xr:uid="{00000000-0005-0000-0000-0000473C0000}"/>
    <cellStyle name="40% - Accent5 17 5" xfId="15472" xr:uid="{00000000-0005-0000-0000-0000483C0000}"/>
    <cellStyle name="40% - Accent5 17 5 2" xfId="15473" xr:uid="{00000000-0005-0000-0000-0000493C0000}"/>
    <cellStyle name="40% - Accent5 17 6" xfId="15474" xr:uid="{00000000-0005-0000-0000-00004A3C0000}"/>
    <cellStyle name="40% - Accent5 17 6 2" xfId="15475" xr:uid="{00000000-0005-0000-0000-00004B3C0000}"/>
    <cellStyle name="40% - Accent5 17 7" xfId="15476" xr:uid="{00000000-0005-0000-0000-00004C3C0000}"/>
    <cellStyle name="40% - Accent5 17 8" xfId="15477" xr:uid="{00000000-0005-0000-0000-00004D3C0000}"/>
    <cellStyle name="40% - Accent5 18" xfId="15478" xr:uid="{00000000-0005-0000-0000-00004E3C0000}"/>
    <cellStyle name="40% - Accent5 18 2" xfId="15479" xr:uid="{00000000-0005-0000-0000-00004F3C0000}"/>
    <cellStyle name="40% - Accent5 18 2 2" xfId="15480" xr:uid="{00000000-0005-0000-0000-0000503C0000}"/>
    <cellStyle name="40% - Accent5 18 2 2 2" xfId="15481" xr:uid="{00000000-0005-0000-0000-0000513C0000}"/>
    <cellStyle name="40% - Accent5 18 2 3" xfId="15482" xr:uid="{00000000-0005-0000-0000-0000523C0000}"/>
    <cellStyle name="40% - Accent5 18 2 3 2" xfId="15483" xr:uid="{00000000-0005-0000-0000-0000533C0000}"/>
    <cellStyle name="40% - Accent5 18 2 4" xfId="15484" xr:uid="{00000000-0005-0000-0000-0000543C0000}"/>
    <cellStyle name="40% - Accent5 18 2 4 2" xfId="15485" xr:uid="{00000000-0005-0000-0000-0000553C0000}"/>
    <cellStyle name="40% - Accent5 18 2 5" xfId="15486" xr:uid="{00000000-0005-0000-0000-0000563C0000}"/>
    <cellStyle name="40% - Accent5 18 2 5 2" xfId="15487" xr:uid="{00000000-0005-0000-0000-0000573C0000}"/>
    <cellStyle name="40% - Accent5 18 2 6" xfId="15488" xr:uid="{00000000-0005-0000-0000-0000583C0000}"/>
    <cellStyle name="40% - Accent5 18 3" xfId="15489" xr:uid="{00000000-0005-0000-0000-0000593C0000}"/>
    <cellStyle name="40% - Accent5 18 3 2" xfId="15490" xr:uid="{00000000-0005-0000-0000-00005A3C0000}"/>
    <cellStyle name="40% - Accent5 18 4" xfId="15491" xr:uid="{00000000-0005-0000-0000-00005B3C0000}"/>
    <cellStyle name="40% - Accent5 18 4 2" xfId="15492" xr:uid="{00000000-0005-0000-0000-00005C3C0000}"/>
    <cellStyle name="40% - Accent5 18 5" xfId="15493" xr:uid="{00000000-0005-0000-0000-00005D3C0000}"/>
    <cellStyle name="40% - Accent5 18 5 2" xfId="15494" xr:uid="{00000000-0005-0000-0000-00005E3C0000}"/>
    <cellStyle name="40% - Accent5 18 6" xfId="15495" xr:uid="{00000000-0005-0000-0000-00005F3C0000}"/>
    <cellStyle name="40% - Accent5 18 6 2" xfId="15496" xr:uid="{00000000-0005-0000-0000-0000603C0000}"/>
    <cellStyle name="40% - Accent5 18 7" xfId="15497" xr:uid="{00000000-0005-0000-0000-0000613C0000}"/>
    <cellStyle name="40% - Accent5 18 8" xfId="15498" xr:uid="{00000000-0005-0000-0000-0000623C0000}"/>
    <cellStyle name="40% - Accent5 19" xfId="15499" xr:uid="{00000000-0005-0000-0000-0000633C0000}"/>
    <cellStyle name="40% - Accent5 19 2" xfId="15500" xr:uid="{00000000-0005-0000-0000-0000643C0000}"/>
    <cellStyle name="40% - Accent5 19 2 2" xfId="15501" xr:uid="{00000000-0005-0000-0000-0000653C0000}"/>
    <cellStyle name="40% - Accent5 19 2 2 2" xfId="15502" xr:uid="{00000000-0005-0000-0000-0000663C0000}"/>
    <cellStyle name="40% - Accent5 19 2 3" xfId="15503" xr:uid="{00000000-0005-0000-0000-0000673C0000}"/>
    <cellStyle name="40% - Accent5 19 2 3 2" xfId="15504" xr:uid="{00000000-0005-0000-0000-0000683C0000}"/>
    <cellStyle name="40% - Accent5 19 2 4" xfId="15505" xr:uid="{00000000-0005-0000-0000-0000693C0000}"/>
    <cellStyle name="40% - Accent5 19 2 4 2" xfId="15506" xr:uid="{00000000-0005-0000-0000-00006A3C0000}"/>
    <cellStyle name="40% - Accent5 19 2 5" xfId="15507" xr:uid="{00000000-0005-0000-0000-00006B3C0000}"/>
    <cellStyle name="40% - Accent5 19 2 5 2" xfId="15508" xr:uid="{00000000-0005-0000-0000-00006C3C0000}"/>
    <cellStyle name="40% - Accent5 19 2 6" xfId="15509" xr:uid="{00000000-0005-0000-0000-00006D3C0000}"/>
    <cellStyle name="40% - Accent5 19 3" xfId="15510" xr:uid="{00000000-0005-0000-0000-00006E3C0000}"/>
    <cellStyle name="40% - Accent5 19 3 2" xfId="15511" xr:uid="{00000000-0005-0000-0000-00006F3C0000}"/>
    <cellStyle name="40% - Accent5 19 4" xfId="15512" xr:uid="{00000000-0005-0000-0000-0000703C0000}"/>
    <cellStyle name="40% - Accent5 19 4 2" xfId="15513" xr:uid="{00000000-0005-0000-0000-0000713C0000}"/>
    <cellStyle name="40% - Accent5 19 5" xfId="15514" xr:uid="{00000000-0005-0000-0000-0000723C0000}"/>
    <cellStyle name="40% - Accent5 19 5 2" xfId="15515" xr:uid="{00000000-0005-0000-0000-0000733C0000}"/>
    <cellStyle name="40% - Accent5 19 6" xfId="15516" xr:uid="{00000000-0005-0000-0000-0000743C0000}"/>
    <cellStyle name="40% - Accent5 19 6 2" xfId="15517" xr:uid="{00000000-0005-0000-0000-0000753C0000}"/>
    <cellStyle name="40% - Accent5 19 7" xfId="15518" xr:uid="{00000000-0005-0000-0000-0000763C0000}"/>
    <cellStyle name="40% - Accent5 19 8" xfId="15519" xr:uid="{00000000-0005-0000-0000-0000773C0000}"/>
    <cellStyle name="40% - Accent5 2" xfId="15520" xr:uid="{00000000-0005-0000-0000-0000783C0000}"/>
    <cellStyle name="40% - Accent5 2 10" xfId="15521" xr:uid="{00000000-0005-0000-0000-0000793C0000}"/>
    <cellStyle name="40% - Accent5 2 11" xfId="15522" xr:uid="{00000000-0005-0000-0000-00007A3C0000}"/>
    <cellStyle name="40% - Accent5 2 2" xfId="15523" xr:uid="{00000000-0005-0000-0000-00007B3C0000}"/>
    <cellStyle name="40% - Accent5 2 2 2" xfId="15524" xr:uid="{00000000-0005-0000-0000-00007C3C0000}"/>
    <cellStyle name="40% - Accent5 2 2 2 2" xfId="15525" xr:uid="{00000000-0005-0000-0000-00007D3C0000}"/>
    <cellStyle name="40% - Accent5 2 2 3" xfId="15526" xr:uid="{00000000-0005-0000-0000-00007E3C0000}"/>
    <cellStyle name="40% - Accent5 2 2 3 2" xfId="15527" xr:uid="{00000000-0005-0000-0000-00007F3C0000}"/>
    <cellStyle name="40% - Accent5 2 2 4" xfId="15528" xr:uid="{00000000-0005-0000-0000-0000803C0000}"/>
    <cellStyle name="40% - Accent5 2 2 4 2" xfId="15529" xr:uid="{00000000-0005-0000-0000-0000813C0000}"/>
    <cellStyle name="40% - Accent5 2 2 5" xfId="15530" xr:uid="{00000000-0005-0000-0000-0000823C0000}"/>
    <cellStyle name="40% - Accent5 2 2 5 2" xfId="15531" xr:uid="{00000000-0005-0000-0000-0000833C0000}"/>
    <cellStyle name="40% - Accent5 2 2 6" xfId="15532" xr:uid="{00000000-0005-0000-0000-0000843C0000}"/>
    <cellStyle name="40% - Accent5 2 2 7" xfId="15533" xr:uid="{00000000-0005-0000-0000-0000853C0000}"/>
    <cellStyle name="40% - Accent5 2 2 8" xfId="15534" xr:uid="{00000000-0005-0000-0000-0000863C0000}"/>
    <cellStyle name="40% - Accent5 2 2 9" xfId="15535" xr:uid="{00000000-0005-0000-0000-0000873C0000}"/>
    <cellStyle name="40% - Accent5 2 3" xfId="15536" xr:uid="{00000000-0005-0000-0000-0000883C0000}"/>
    <cellStyle name="40% - Accent5 2 3 2" xfId="15537" xr:uid="{00000000-0005-0000-0000-0000893C0000}"/>
    <cellStyle name="40% - Accent5 2 4" xfId="15538" xr:uid="{00000000-0005-0000-0000-00008A3C0000}"/>
    <cellStyle name="40% - Accent5 2 4 2" xfId="15539" xr:uid="{00000000-0005-0000-0000-00008B3C0000}"/>
    <cellStyle name="40% - Accent5 2 5" xfId="15540" xr:uid="{00000000-0005-0000-0000-00008C3C0000}"/>
    <cellStyle name="40% - Accent5 2 5 2" xfId="15541" xr:uid="{00000000-0005-0000-0000-00008D3C0000}"/>
    <cellStyle name="40% - Accent5 2 6" xfId="15542" xr:uid="{00000000-0005-0000-0000-00008E3C0000}"/>
    <cellStyle name="40% - Accent5 2 6 2" xfId="15543" xr:uid="{00000000-0005-0000-0000-00008F3C0000}"/>
    <cellStyle name="40% - Accent5 2 7" xfId="15544" xr:uid="{00000000-0005-0000-0000-0000903C0000}"/>
    <cellStyle name="40% - Accent5 2 8" xfId="15545" xr:uid="{00000000-0005-0000-0000-0000913C0000}"/>
    <cellStyle name="40% - Accent5 2 9" xfId="15546" xr:uid="{00000000-0005-0000-0000-0000923C0000}"/>
    <cellStyle name="40% - Accent5 20" xfId="15547" xr:uid="{00000000-0005-0000-0000-0000933C0000}"/>
    <cellStyle name="40% - Accent5 20 2" xfId="15548" xr:uid="{00000000-0005-0000-0000-0000943C0000}"/>
    <cellStyle name="40% - Accent5 20 2 2" xfId="15549" xr:uid="{00000000-0005-0000-0000-0000953C0000}"/>
    <cellStyle name="40% - Accent5 20 2 2 2" xfId="15550" xr:uid="{00000000-0005-0000-0000-0000963C0000}"/>
    <cellStyle name="40% - Accent5 20 2 3" xfId="15551" xr:uid="{00000000-0005-0000-0000-0000973C0000}"/>
    <cellStyle name="40% - Accent5 20 2 3 2" xfId="15552" xr:uid="{00000000-0005-0000-0000-0000983C0000}"/>
    <cellStyle name="40% - Accent5 20 2 4" xfId="15553" xr:uid="{00000000-0005-0000-0000-0000993C0000}"/>
    <cellStyle name="40% - Accent5 20 2 4 2" xfId="15554" xr:uid="{00000000-0005-0000-0000-00009A3C0000}"/>
    <cellStyle name="40% - Accent5 20 2 5" xfId="15555" xr:uid="{00000000-0005-0000-0000-00009B3C0000}"/>
    <cellStyle name="40% - Accent5 20 2 5 2" xfId="15556" xr:uid="{00000000-0005-0000-0000-00009C3C0000}"/>
    <cellStyle name="40% - Accent5 20 2 6" xfId="15557" xr:uid="{00000000-0005-0000-0000-00009D3C0000}"/>
    <cellStyle name="40% - Accent5 20 3" xfId="15558" xr:uid="{00000000-0005-0000-0000-00009E3C0000}"/>
    <cellStyle name="40% - Accent5 20 3 2" xfId="15559" xr:uid="{00000000-0005-0000-0000-00009F3C0000}"/>
    <cellStyle name="40% - Accent5 20 4" xfId="15560" xr:uid="{00000000-0005-0000-0000-0000A03C0000}"/>
    <cellStyle name="40% - Accent5 20 4 2" xfId="15561" xr:uid="{00000000-0005-0000-0000-0000A13C0000}"/>
    <cellStyle name="40% - Accent5 20 5" xfId="15562" xr:uid="{00000000-0005-0000-0000-0000A23C0000}"/>
    <cellStyle name="40% - Accent5 20 5 2" xfId="15563" xr:uid="{00000000-0005-0000-0000-0000A33C0000}"/>
    <cellStyle name="40% - Accent5 20 6" xfId="15564" xr:uid="{00000000-0005-0000-0000-0000A43C0000}"/>
    <cellStyle name="40% - Accent5 20 6 2" xfId="15565" xr:uid="{00000000-0005-0000-0000-0000A53C0000}"/>
    <cellStyle name="40% - Accent5 20 7" xfId="15566" xr:uid="{00000000-0005-0000-0000-0000A63C0000}"/>
    <cellStyle name="40% - Accent5 20 8" xfId="15567" xr:uid="{00000000-0005-0000-0000-0000A73C0000}"/>
    <cellStyle name="40% - Accent5 21" xfId="15568" xr:uid="{00000000-0005-0000-0000-0000A83C0000}"/>
    <cellStyle name="40% - Accent5 21 2" xfId="15569" xr:uid="{00000000-0005-0000-0000-0000A93C0000}"/>
    <cellStyle name="40% - Accent5 21 2 2" xfId="15570" xr:uid="{00000000-0005-0000-0000-0000AA3C0000}"/>
    <cellStyle name="40% - Accent5 21 2 2 2" xfId="15571" xr:uid="{00000000-0005-0000-0000-0000AB3C0000}"/>
    <cellStyle name="40% - Accent5 21 2 3" xfId="15572" xr:uid="{00000000-0005-0000-0000-0000AC3C0000}"/>
    <cellStyle name="40% - Accent5 21 2 3 2" xfId="15573" xr:uid="{00000000-0005-0000-0000-0000AD3C0000}"/>
    <cellStyle name="40% - Accent5 21 2 4" xfId="15574" xr:uid="{00000000-0005-0000-0000-0000AE3C0000}"/>
    <cellStyle name="40% - Accent5 21 2 4 2" xfId="15575" xr:uid="{00000000-0005-0000-0000-0000AF3C0000}"/>
    <cellStyle name="40% - Accent5 21 2 5" xfId="15576" xr:uid="{00000000-0005-0000-0000-0000B03C0000}"/>
    <cellStyle name="40% - Accent5 21 2 5 2" xfId="15577" xr:uid="{00000000-0005-0000-0000-0000B13C0000}"/>
    <cellStyle name="40% - Accent5 21 2 6" xfId="15578" xr:uid="{00000000-0005-0000-0000-0000B23C0000}"/>
    <cellStyle name="40% - Accent5 21 3" xfId="15579" xr:uid="{00000000-0005-0000-0000-0000B33C0000}"/>
    <cellStyle name="40% - Accent5 21 3 2" xfId="15580" xr:uid="{00000000-0005-0000-0000-0000B43C0000}"/>
    <cellStyle name="40% - Accent5 21 4" xfId="15581" xr:uid="{00000000-0005-0000-0000-0000B53C0000}"/>
    <cellStyle name="40% - Accent5 21 4 2" xfId="15582" xr:uid="{00000000-0005-0000-0000-0000B63C0000}"/>
    <cellStyle name="40% - Accent5 21 5" xfId="15583" xr:uid="{00000000-0005-0000-0000-0000B73C0000}"/>
    <cellStyle name="40% - Accent5 21 5 2" xfId="15584" xr:uid="{00000000-0005-0000-0000-0000B83C0000}"/>
    <cellStyle name="40% - Accent5 21 6" xfId="15585" xr:uid="{00000000-0005-0000-0000-0000B93C0000}"/>
    <cellStyle name="40% - Accent5 21 6 2" xfId="15586" xr:uid="{00000000-0005-0000-0000-0000BA3C0000}"/>
    <cellStyle name="40% - Accent5 21 7" xfId="15587" xr:uid="{00000000-0005-0000-0000-0000BB3C0000}"/>
    <cellStyle name="40% - Accent5 21 8" xfId="15588" xr:uid="{00000000-0005-0000-0000-0000BC3C0000}"/>
    <cellStyle name="40% - Accent5 22" xfId="15589" xr:uid="{00000000-0005-0000-0000-0000BD3C0000}"/>
    <cellStyle name="40% - Accent5 22 2" xfId="15590" xr:uid="{00000000-0005-0000-0000-0000BE3C0000}"/>
    <cellStyle name="40% - Accent5 22 2 2" xfId="15591" xr:uid="{00000000-0005-0000-0000-0000BF3C0000}"/>
    <cellStyle name="40% - Accent5 22 2 2 2" xfId="15592" xr:uid="{00000000-0005-0000-0000-0000C03C0000}"/>
    <cellStyle name="40% - Accent5 22 2 3" xfId="15593" xr:uid="{00000000-0005-0000-0000-0000C13C0000}"/>
    <cellStyle name="40% - Accent5 22 2 3 2" xfId="15594" xr:uid="{00000000-0005-0000-0000-0000C23C0000}"/>
    <cellStyle name="40% - Accent5 22 2 4" xfId="15595" xr:uid="{00000000-0005-0000-0000-0000C33C0000}"/>
    <cellStyle name="40% - Accent5 22 2 4 2" xfId="15596" xr:uid="{00000000-0005-0000-0000-0000C43C0000}"/>
    <cellStyle name="40% - Accent5 22 2 5" xfId="15597" xr:uid="{00000000-0005-0000-0000-0000C53C0000}"/>
    <cellStyle name="40% - Accent5 22 2 5 2" xfId="15598" xr:uid="{00000000-0005-0000-0000-0000C63C0000}"/>
    <cellStyle name="40% - Accent5 22 2 6" xfId="15599" xr:uid="{00000000-0005-0000-0000-0000C73C0000}"/>
    <cellStyle name="40% - Accent5 22 3" xfId="15600" xr:uid="{00000000-0005-0000-0000-0000C83C0000}"/>
    <cellStyle name="40% - Accent5 22 3 2" xfId="15601" xr:uid="{00000000-0005-0000-0000-0000C93C0000}"/>
    <cellStyle name="40% - Accent5 22 4" xfId="15602" xr:uid="{00000000-0005-0000-0000-0000CA3C0000}"/>
    <cellStyle name="40% - Accent5 22 4 2" xfId="15603" xr:uid="{00000000-0005-0000-0000-0000CB3C0000}"/>
    <cellStyle name="40% - Accent5 22 5" xfId="15604" xr:uid="{00000000-0005-0000-0000-0000CC3C0000}"/>
    <cellStyle name="40% - Accent5 22 5 2" xfId="15605" xr:uid="{00000000-0005-0000-0000-0000CD3C0000}"/>
    <cellStyle name="40% - Accent5 22 6" xfId="15606" xr:uid="{00000000-0005-0000-0000-0000CE3C0000}"/>
    <cellStyle name="40% - Accent5 22 6 2" xfId="15607" xr:uid="{00000000-0005-0000-0000-0000CF3C0000}"/>
    <cellStyle name="40% - Accent5 22 7" xfId="15608" xr:uid="{00000000-0005-0000-0000-0000D03C0000}"/>
    <cellStyle name="40% - Accent5 22 8" xfId="15609" xr:uid="{00000000-0005-0000-0000-0000D13C0000}"/>
    <cellStyle name="40% - Accent5 23" xfId="15610" xr:uid="{00000000-0005-0000-0000-0000D23C0000}"/>
    <cellStyle name="40% - Accent5 23 2" xfId="15611" xr:uid="{00000000-0005-0000-0000-0000D33C0000}"/>
    <cellStyle name="40% - Accent5 23 2 2" xfId="15612" xr:uid="{00000000-0005-0000-0000-0000D43C0000}"/>
    <cellStyle name="40% - Accent5 23 2 2 2" xfId="15613" xr:uid="{00000000-0005-0000-0000-0000D53C0000}"/>
    <cellStyle name="40% - Accent5 23 2 3" xfId="15614" xr:uid="{00000000-0005-0000-0000-0000D63C0000}"/>
    <cellStyle name="40% - Accent5 23 2 3 2" xfId="15615" xr:uid="{00000000-0005-0000-0000-0000D73C0000}"/>
    <cellStyle name="40% - Accent5 23 2 4" xfId="15616" xr:uid="{00000000-0005-0000-0000-0000D83C0000}"/>
    <cellStyle name="40% - Accent5 23 2 4 2" xfId="15617" xr:uid="{00000000-0005-0000-0000-0000D93C0000}"/>
    <cellStyle name="40% - Accent5 23 2 5" xfId="15618" xr:uid="{00000000-0005-0000-0000-0000DA3C0000}"/>
    <cellStyle name="40% - Accent5 23 2 5 2" xfId="15619" xr:uid="{00000000-0005-0000-0000-0000DB3C0000}"/>
    <cellStyle name="40% - Accent5 23 2 6" xfId="15620" xr:uid="{00000000-0005-0000-0000-0000DC3C0000}"/>
    <cellStyle name="40% - Accent5 23 3" xfId="15621" xr:uid="{00000000-0005-0000-0000-0000DD3C0000}"/>
    <cellStyle name="40% - Accent5 23 3 2" xfId="15622" xr:uid="{00000000-0005-0000-0000-0000DE3C0000}"/>
    <cellStyle name="40% - Accent5 23 4" xfId="15623" xr:uid="{00000000-0005-0000-0000-0000DF3C0000}"/>
    <cellStyle name="40% - Accent5 23 4 2" xfId="15624" xr:uid="{00000000-0005-0000-0000-0000E03C0000}"/>
    <cellStyle name="40% - Accent5 23 5" xfId="15625" xr:uid="{00000000-0005-0000-0000-0000E13C0000}"/>
    <cellStyle name="40% - Accent5 23 5 2" xfId="15626" xr:uid="{00000000-0005-0000-0000-0000E23C0000}"/>
    <cellStyle name="40% - Accent5 23 6" xfId="15627" xr:uid="{00000000-0005-0000-0000-0000E33C0000}"/>
    <cellStyle name="40% - Accent5 23 6 2" xfId="15628" xr:uid="{00000000-0005-0000-0000-0000E43C0000}"/>
    <cellStyle name="40% - Accent5 23 7" xfId="15629" xr:uid="{00000000-0005-0000-0000-0000E53C0000}"/>
    <cellStyle name="40% - Accent5 23 8" xfId="15630" xr:uid="{00000000-0005-0000-0000-0000E63C0000}"/>
    <cellStyle name="40% - Accent5 24" xfId="15631" xr:uid="{00000000-0005-0000-0000-0000E73C0000}"/>
    <cellStyle name="40% - Accent5 24 2" xfId="15632" xr:uid="{00000000-0005-0000-0000-0000E83C0000}"/>
    <cellStyle name="40% - Accent5 24 2 2" xfId="15633" xr:uid="{00000000-0005-0000-0000-0000E93C0000}"/>
    <cellStyle name="40% - Accent5 24 2 2 2" xfId="15634" xr:uid="{00000000-0005-0000-0000-0000EA3C0000}"/>
    <cellStyle name="40% - Accent5 24 2 3" xfId="15635" xr:uid="{00000000-0005-0000-0000-0000EB3C0000}"/>
    <cellStyle name="40% - Accent5 24 2 3 2" xfId="15636" xr:uid="{00000000-0005-0000-0000-0000EC3C0000}"/>
    <cellStyle name="40% - Accent5 24 2 4" xfId="15637" xr:uid="{00000000-0005-0000-0000-0000ED3C0000}"/>
    <cellStyle name="40% - Accent5 24 2 4 2" xfId="15638" xr:uid="{00000000-0005-0000-0000-0000EE3C0000}"/>
    <cellStyle name="40% - Accent5 24 2 5" xfId="15639" xr:uid="{00000000-0005-0000-0000-0000EF3C0000}"/>
    <cellStyle name="40% - Accent5 24 2 5 2" xfId="15640" xr:uid="{00000000-0005-0000-0000-0000F03C0000}"/>
    <cellStyle name="40% - Accent5 24 2 6" xfId="15641" xr:uid="{00000000-0005-0000-0000-0000F13C0000}"/>
    <cellStyle name="40% - Accent5 24 3" xfId="15642" xr:uid="{00000000-0005-0000-0000-0000F23C0000}"/>
    <cellStyle name="40% - Accent5 24 3 2" xfId="15643" xr:uid="{00000000-0005-0000-0000-0000F33C0000}"/>
    <cellStyle name="40% - Accent5 24 4" xfId="15644" xr:uid="{00000000-0005-0000-0000-0000F43C0000}"/>
    <cellStyle name="40% - Accent5 24 4 2" xfId="15645" xr:uid="{00000000-0005-0000-0000-0000F53C0000}"/>
    <cellStyle name="40% - Accent5 24 5" xfId="15646" xr:uid="{00000000-0005-0000-0000-0000F63C0000}"/>
    <cellStyle name="40% - Accent5 24 5 2" xfId="15647" xr:uid="{00000000-0005-0000-0000-0000F73C0000}"/>
    <cellStyle name="40% - Accent5 24 6" xfId="15648" xr:uid="{00000000-0005-0000-0000-0000F83C0000}"/>
    <cellStyle name="40% - Accent5 24 6 2" xfId="15649" xr:uid="{00000000-0005-0000-0000-0000F93C0000}"/>
    <cellStyle name="40% - Accent5 24 7" xfId="15650" xr:uid="{00000000-0005-0000-0000-0000FA3C0000}"/>
    <cellStyle name="40% - Accent5 24 8" xfId="15651" xr:uid="{00000000-0005-0000-0000-0000FB3C0000}"/>
    <cellStyle name="40% - Accent5 25" xfId="15652" xr:uid="{00000000-0005-0000-0000-0000FC3C0000}"/>
    <cellStyle name="40% - Accent5 25 2" xfId="15653" xr:uid="{00000000-0005-0000-0000-0000FD3C0000}"/>
    <cellStyle name="40% - Accent5 25 2 2" xfId="15654" xr:uid="{00000000-0005-0000-0000-0000FE3C0000}"/>
    <cellStyle name="40% - Accent5 25 2 2 2" xfId="15655" xr:uid="{00000000-0005-0000-0000-0000FF3C0000}"/>
    <cellStyle name="40% - Accent5 25 2 3" xfId="15656" xr:uid="{00000000-0005-0000-0000-0000003D0000}"/>
    <cellStyle name="40% - Accent5 25 2 3 2" xfId="15657" xr:uid="{00000000-0005-0000-0000-0000013D0000}"/>
    <cellStyle name="40% - Accent5 25 2 4" xfId="15658" xr:uid="{00000000-0005-0000-0000-0000023D0000}"/>
    <cellStyle name="40% - Accent5 25 2 4 2" xfId="15659" xr:uid="{00000000-0005-0000-0000-0000033D0000}"/>
    <cellStyle name="40% - Accent5 25 2 5" xfId="15660" xr:uid="{00000000-0005-0000-0000-0000043D0000}"/>
    <cellStyle name="40% - Accent5 25 2 5 2" xfId="15661" xr:uid="{00000000-0005-0000-0000-0000053D0000}"/>
    <cellStyle name="40% - Accent5 25 2 6" xfId="15662" xr:uid="{00000000-0005-0000-0000-0000063D0000}"/>
    <cellStyle name="40% - Accent5 25 3" xfId="15663" xr:uid="{00000000-0005-0000-0000-0000073D0000}"/>
    <cellStyle name="40% - Accent5 25 3 2" xfId="15664" xr:uid="{00000000-0005-0000-0000-0000083D0000}"/>
    <cellStyle name="40% - Accent5 25 4" xfId="15665" xr:uid="{00000000-0005-0000-0000-0000093D0000}"/>
    <cellStyle name="40% - Accent5 25 4 2" xfId="15666" xr:uid="{00000000-0005-0000-0000-00000A3D0000}"/>
    <cellStyle name="40% - Accent5 25 5" xfId="15667" xr:uid="{00000000-0005-0000-0000-00000B3D0000}"/>
    <cellStyle name="40% - Accent5 25 5 2" xfId="15668" xr:uid="{00000000-0005-0000-0000-00000C3D0000}"/>
    <cellStyle name="40% - Accent5 25 6" xfId="15669" xr:uid="{00000000-0005-0000-0000-00000D3D0000}"/>
    <cellStyle name="40% - Accent5 25 6 2" xfId="15670" xr:uid="{00000000-0005-0000-0000-00000E3D0000}"/>
    <cellStyle name="40% - Accent5 25 7" xfId="15671" xr:uid="{00000000-0005-0000-0000-00000F3D0000}"/>
    <cellStyle name="40% - Accent5 25 8" xfId="15672" xr:uid="{00000000-0005-0000-0000-0000103D0000}"/>
    <cellStyle name="40% - Accent5 26" xfId="15673" xr:uid="{00000000-0005-0000-0000-0000113D0000}"/>
    <cellStyle name="40% - Accent5 26 2" xfId="15674" xr:uid="{00000000-0005-0000-0000-0000123D0000}"/>
    <cellStyle name="40% - Accent5 26 2 2" xfId="15675" xr:uid="{00000000-0005-0000-0000-0000133D0000}"/>
    <cellStyle name="40% - Accent5 26 2 2 2" xfId="15676" xr:uid="{00000000-0005-0000-0000-0000143D0000}"/>
    <cellStyle name="40% - Accent5 26 2 3" xfId="15677" xr:uid="{00000000-0005-0000-0000-0000153D0000}"/>
    <cellStyle name="40% - Accent5 26 2 3 2" xfId="15678" xr:uid="{00000000-0005-0000-0000-0000163D0000}"/>
    <cellStyle name="40% - Accent5 26 2 4" xfId="15679" xr:uid="{00000000-0005-0000-0000-0000173D0000}"/>
    <cellStyle name="40% - Accent5 26 2 4 2" xfId="15680" xr:uid="{00000000-0005-0000-0000-0000183D0000}"/>
    <cellStyle name="40% - Accent5 26 2 5" xfId="15681" xr:uid="{00000000-0005-0000-0000-0000193D0000}"/>
    <cellStyle name="40% - Accent5 26 2 5 2" xfId="15682" xr:uid="{00000000-0005-0000-0000-00001A3D0000}"/>
    <cellStyle name="40% - Accent5 26 2 6" xfId="15683" xr:uid="{00000000-0005-0000-0000-00001B3D0000}"/>
    <cellStyle name="40% - Accent5 26 3" xfId="15684" xr:uid="{00000000-0005-0000-0000-00001C3D0000}"/>
    <cellStyle name="40% - Accent5 26 3 2" xfId="15685" xr:uid="{00000000-0005-0000-0000-00001D3D0000}"/>
    <cellStyle name="40% - Accent5 26 4" xfId="15686" xr:uid="{00000000-0005-0000-0000-00001E3D0000}"/>
    <cellStyle name="40% - Accent5 26 4 2" xfId="15687" xr:uid="{00000000-0005-0000-0000-00001F3D0000}"/>
    <cellStyle name="40% - Accent5 26 5" xfId="15688" xr:uid="{00000000-0005-0000-0000-0000203D0000}"/>
    <cellStyle name="40% - Accent5 26 5 2" xfId="15689" xr:uid="{00000000-0005-0000-0000-0000213D0000}"/>
    <cellStyle name="40% - Accent5 26 6" xfId="15690" xr:uid="{00000000-0005-0000-0000-0000223D0000}"/>
    <cellStyle name="40% - Accent5 26 6 2" xfId="15691" xr:uid="{00000000-0005-0000-0000-0000233D0000}"/>
    <cellStyle name="40% - Accent5 26 7" xfId="15692" xr:uid="{00000000-0005-0000-0000-0000243D0000}"/>
    <cellStyle name="40% - Accent5 26 8" xfId="15693" xr:uid="{00000000-0005-0000-0000-0000253D0000}"/>
    <cellStyle name="40% - Accent5 27" xfId="15694" xr:uid="{00000000-0005-0000-0000-0000263D0000}"/>
    <cellStyle name="40% - Accent5 27 2" xfId="15695" xr:uid="{00000000-0005-0000-0000-0000273D0000}"/>
    <cellStyle name="40% - Accent5 27 2 2" xfId="15696" xr:uid="{00000000-0005-0000-0000-0000283D0000}"/>
    <cellStyle name="40% - Accent5 27 2 2 2" xfId="15697" xr:uid="{00000000-0005-0000-0000-0000293D0000}"/>
    <cellStyle name="40% - Accent5 27 2 3" xfId="15698" xr:uid="{00000000-0005-0000-0000-00002A3D0000}"/>
    <cellStyle name="40% - Accent5 27 2 3 2" xfId="15699" xr:uid="{00000000-0005-0000-0000-00002B3D0000}"/>
    <cellStyle name="40% - Accent5 27 2 4" xfId="15700" xr:uid="{00000000-0005-0000-0000-00002C3D0000}"/>
    <cellStyle name="40% - Accent5 27 2 4 2" xfId="15701" xr:uid="{00000000-0005-0000-0000-00002D3D0000}"/>
    <cellStyle name="40% - Accent5 27 2 5" xfId="15702" xr:uid="{00000000-0005-0000-0000-00002E3D0000}"/>
    <cellStyle name="40% - Accent5 27 2 5 2" xfId="15703" xr:uid="{00000000-0005-0000-0000-00002F3D0000}"/>
    <cellStyle name="40% - Accent5 27 2 6" xfId="15704" xr:uid="{00000000-0005-0000-0000-0000303D0000}"/>
    <cellStyle name="40% - Accent5 27 3" xfId="15705" xr:uid="{00000000-0005-0000-0000-0000313D0000}"/>
    <cellStyle name="40% - Accent5 27 3 2" xfId="15706" xr:uid="{00000000-0005-0000-0000-0000323D0000}"/>
    <cellStyle name="40% - Accent5 27 4" xfId="15707" xr:uid="{00000000-0005-0000-0000-0000333D0000}"/>
    <cellStyle name="40% - Accent5 27 4 2" xfId="15708" xr:uid="{00000000-0005-0000-0000-0000343D0000}"/>
    <cellStyle name="40% - Accent5 27 5" xfId="15709" xr:uid="{00000000-0005-0000-0000-0000353D0000}"/>
    <cellStyle name="40% - Accent5 27 5 2" xfId="15710" xr:uid="{00000000-0005-0000-0000-0000363D0000}"/>
    <cellStyle name="40% - Accent5 27 6" xfId="15711" xr:uid="{00000000-0005-0000-0000-0000373D0000}"/>
    <cellStyle name="40% - Accent5 27 6 2" xfId="15712" xr:uid="{00000000-0005-0000-0000-0000383D0000}"/>
    <cellStyle name="40% - Accent5 27 7" xfId="15713" xr:uid="{00000000-0005-0000-0000-0000393D0000}"/>
    <cellStyle name="40% - Accent5 27 8" xfId="15714" xr:uid="{00000000-0005-0000-0000-00003A3D0000}"/>
    <cellStyle name="40% - Accent5 28" xfId="15715" xr:uid="{00000000-0005-0000-0000-00003B3D0000}"/>
    <cellStyle name="40% - Accent5 28 2" xfId="15716" xr:uid="{00000000-0005-0000-0000-00003C3D0000}"/>
    <cellStyle name="40% - Accent5 28 2 2" xfId="15717" xr:uid="{00000000-0005-0000-0000-00003D3D0000}"/>
    <cellStyle name="40% - Accent5 28 2 2 2" xfId="15718" xr:uid="{00000000-0005-0000-0000-00003E3D0000}"/>
    <cellStyle name="40% - Accent5 28 2 3" xfId="15719" xr:uid="{00000000-0005-0000-0000-00003F3D0000}"/>
    <cellStyle name="40% - Accent5 28 2 3 2" xfId="15720" xr:uid="{00000000-0005-0000-0000-0000403D0000}"/>
    <cellStyle name="40% - Accent5 28 2 4" xfId="15721" xr:uid="{00000000-0005-0000-0000-0000413D0000}"/>
    <cellStyle name="40% - Accent5 28 2 4 2" xfId="15722" xr:uid="{00000000-0005-0000-0000-0000423D0000}"/>
    <cellStyle name="40% - Accent5 28 2 5" xfId="15723" xr:uid="{00000000-0005-0000-0000-0000433D0000}"/>
    <cellStyle name="40% - Accent5 28 2 5 2" xfId="15724" xr:uid="{00000000-0005-0000-0000-0000443D0000}"/>
    <cellStyle name="40% - Accent5 28 2 6" xfId="15725" xr:uid="{00000000-0005-0000-0000-0000453D0000}"/>
    <cellStyle name="40% - Accent5 28 3" xfId="15726" xr:uid="{00000000-0005-0000-0000-0000463D0000}"/>
    <cellStyle name="40% - Accent5 28 3 2" xfId="15727" xr:uid="{00000000-0005-0000-0000-0000473D0000}"/>
    <cellStyle name="40% - Accent5 28 4" xfId="15728" xr:uid="{00000000-0005-0000-0000-0000483D0000}"/>
    <cellStyle name="40% - Accent5 28 4 2" xfId="15729" xr:uid="{00000000-0005-0000-0000-0000493D0000}"/>
    <cellStyle name="40% - Accent5 28 5" xfId="15730" xr:uid="{00000000-0005-0000-0000-00004A3D0000}"/>
    <cellStyle name="40% - Accent5 28 5 2" xfId="15731" xr:uid="{00000000-0005-0000-0000-00004B3D0000}"/>
    <cellStyle name="40% - Accent5 28 6" xfId="15732" xr:uid="{00000000-0005-0000-0000-00004C3D0000}"/>
    <cellStyle name="40% - Accent5 28 6 2" xfId="15733" xr:uid="{00000000-0005-0000-0000-00004D3D0000}"/>
    <cellStyle name="40% - Accent5 28 7" xfId="15734" xr:uid="{00000000-0005-0000-0000-00004E3D0000}"/>
    <cellStyle name="40% - Accent5 28 8" xfId="15735" xr:uid="{00000000-0005-0000-0000-00004F3D0000}"/>
    <cellStyle name="40% - Accent5 29" xfId="15736" xr:uid="{00000000-0005-0000-0000-0000503D0000}"/>
    <cellStyle name="40% - Accent5 29 2" xfId="15737" xr:uid="{00000000-0005-0000-0000-0000513D0000}"/>
    <cellStyle name="40% - Accent5 29 2 2" xfId="15738" xr:uid="{00000000-0005-0000-0000-0000523D0000}"/>
    <cellStyle name="40% - Accent5 29 2 2 2" xfId="15739" xr:uid="{00000000-0005-0000-0000-0000533D0000}"/>
    <cellStyle name="40% - Accent5 29 2 3" xfId="15740" xr:uid="{00000000-0005-0000-0000-0000543D0000}"/>
    <cellStyle name="40% - Accent5 29 2 3 2" xfId="15741" xr:uid="{00000000-0005-0000-0000-0000553D0000}"/>
    <cellStyle name="40% - Accent5 29 2 4" xfId="15742" xr:uid="{00000000-0005-0000-0000-0000563D0000}"/>
    <cellStyle name="40% - Accent5 29 2 4 2" xfId="15743" xr:uid="{00000000-0005-0000-0000-0000573D0000}"/>
    <cellStyle name="40% - Accent5 29 2 5" xfId="15744" xr:uid="{00000000-0005-0000-0000-0000583D0000}"/>
    <cellStyle name="40% - Accent5 29 2 5 2" xfId="15745" xr:uid="{00000000-0005-0000-0000-0000593D0000}"/>
    <cellStyle name="40% - Accent5 29 2 6" xfId="15746" xr:uid="{00000000-0005-0000-0000-00005A3D0000}"/>
    <cellStyle name="40% - Accent5 29 3" xfId="15747" xr:uid="{00000000-0005-0000-0000-00005B3D0000}"/>
    <cellStyle name="40% - Accent5 29 3 2" xfId="15748" xr:uid="{00000000-0005-0000-0000-00005C3D0000}"/>
    <cellStyle name="40% - Accent5 29 4" xfId="15749" xr:uid="{00000000-0005-0000-0000-00005D3D0000}"/>
    <cellStyle name="40% - Accent5 29 4 2" xfId="15750" xr:uid="{00000000-0005-0000-0000-00005E3D0000}"/>
    <cellStyle name="40% - Accent5 29 5" xfId="15751" xr:uid="{00000000-0005-0000-0000-00005F3D0000}"/>
    <cellStyle name="40% - Accent5 29 5 2" xfId="15752" xr:uid="{00000000-0005-0000-0000-0000603D0000}"/>
    <cellStyle name="40% - Accent5 29 6" xfId="15753" xr:uid="{00000000-0005-0000-0000-0000613D0000}"/>
    <cellStyle name="40% - Accent5 29 6 2" xfId="15754" xr:uid="{00000000-0005-0000-0000-0000623D0000}"/>
    <cellStyle name="40% - Accent5 29 7" xfId="15755" xr:uid="{00000000-0005-0000-0000-0000633D0000}"/>
    <cellStyle name="40% - Accent5 29 8" xfId="15756" xr:uid="{00000000-0005-0000-0000-0000643D0000}"/>
    <cellStyle name="40% - Accent5 3" xfId="15757" xr:uid="{00000000-0005-0000-0000-0000653D0000}"/>
    <cellStyle name="40% - Accent5 3 10" xfId="15758" xr:uid="{00000000-0005-0000-0000-0000663D0000}"/>
    <cellStyle name="40% - Accent5 3 11" xfId="15759" xr:uid="{00000000-0005-0000-0000-0000673D0000}"/>
    <cellStyle name="40% - Accent5 3 2" xfId="15760" xr:uid="{00000000-0005-0000-0000-0000683D0000}"/>
    <cellStyle name="40% - Accent5 3 2 2" xfId="15761" xr:uid="{00000000-0005-0000-0000-0000693D0000}"/>
    <cellStyle name="40% - Accent5 3 2 2 2" xfId="15762" xr:uid="{00000000-0005-0000-0000-00006A3D0000}"/>
    <cellStyle name="40% - Accent5 3 2 3" xfId="15763" xr:uid="{00000000-0005-0000-0000-00006B3D0000}"/>
    <cellStyle name="40% - Accent5 3 2 3 2" xfId="15764" xr:uid="{00000000-0005-0000-0000-00006C3D0000}"/>
    <cellStyle name="40% - Accent5 3 2 4" xfId="15765" xr:uid="{00000000-0005-0000-0000-00006D3D0000}"/>
    <cellStyle name="40% - Accent5 3 2 4 2" xfId="15766" xr:uid="{00000000-0005-0000-0000-00006E3D0000}"/>
    <cellStyle name="40% - Accent5 3 2 5" xfId="15767" xr:uid="{00000000-0005-0000-0000-00006F3D0000}"/>
    <cellStyle name="40% - Accent5 3 2 5 2" xfId="15768" xr:uid="{00000000-0005-0000-0000-0000703D0000}"/>
    <cellStyle name="40% - Accent5 3 2 6" xfId="15769" xr:uid="{00000000-0005-0000-0000-0000713D0000}"/>
    <cellStyle name="40% - Accent5 3 2 7" xfId="15770" xr:uid="{00000000-0005-0000-0000-0000723D0000}"/>
    <cellStyle name="40% - Accent5 3 2 8" xfId="15771" xr:uid="{00000000-0005-0000-0000-0000733D0000}"/>
    <cellStyle name="40% - Accent5 3 2 9" xfId="15772" xr:uid="{00000000-0005-0000-0000-0000743D0000}"/>
    <cellStyle name="40% - Accent5 3 3" xfId="15773" xr:uid="{00000000-0005-0000-0000-0000753D0000}"/>
    <cellStyle name="40% - Accent5 3 3 2" xfId="15774" xr:uid="{00000000-0005-0000-0000-0000763D0000}"/>
    <cellStyle name="40% - Accent5 3 4" xfId="15775" xr:uid="{00000000-0005-0000-0000-0000773D0000}"/>
    <cellStyle name="40% - Accent5 3 4 2" xfId="15776" xr:uid="{00000000-0005-0000-0000-0000783D0000}"/>
    <cellStyle name="40% - Accent5 3 5" xfId="15777" xr:uid="{00000000-0005-0000-0000-0000793D0000}"/>
    <cellStyle name="40% - Accent5 3 5 2" xfId="15778" xr:uid="{00000000-0005-0000-0000-00007A3D0000}"/>
    <cellStyle name="40% - Accent5 3 6" xfId="15779" xr:uid="{00000000-0005-0000-0000-00007B3D0000}"/>
    <cellStyle name="40% - Accent5 3 6 2" xfId="15780" xr:uid="{00000000-0005-0000-0000-00007C3D0000}"/>
    <cellStyle name="40% - Accent5 3 7" xfId="15781" xr:uid="{00000000-0005-0000-0000-00007D3D0000}"/>
    <cellStyle name="40% - Accent5 3 8" xfId="15782" xr:uid="{00000000-0005-0000-0000-00007E3D0000}"/>
    <cellStyle name="40% - Accent5 3 9" xfId="15783" xr:uid="{00000000-0005-0000-0000-00007F3D0000}"/>
    <cellStyle name="40% - Accent5 30" xfId="15784" xr:uid="{00000000-0005-0000-0000-0000803D0000}"/>
    <cellStyle name="40% - Accent5 30 2" xfId="15785" xr:uid="{00000000-0005-0000-0000-0000813D0000}"/>
    <cellStyle name="40% - Accent5 30 2 2" xfId="15786" xr:uid="{00000000-0005-0000-0000-0000823D0000}"/>
    <cellStyle name="40% - Accent5 30 2 2 2" xfId="15787" xr:uid="{00000000-0005-0000-0000-0000833D0000}"/>
    <cellStyle name="40% - Accent5 30 2 3" xfId="15788" xr:uid="{00000000-0005-0000-0000-0000843D0000}"/>
    <cellStyle name="40% - Accent5 30 2 3 2" xfId="15789" xr:uid="{00000000-0005-0000-0000-0000853D0000}"/>
    <cellStyle name="40% - Accent5 30 2 4" xfId="15790" xr:uid="{00000000-0005-0000-0000-0000863D0000}"/>
    <cellStyle name="40% - Accent5 30 2 4 2" xfId="15791" xr:uid="{00000000-0005-0000-0000-0000873D0000}"/>
    <cellStyle name="40% - Accent5 30 2 5" xfId="15792" xr:uid="{00000000-0005-0000-0000-0000883D0000}"/>
    <cellStyle name="40% - Accent5 30 2 5 2" xfId="15793" xr:uid="{00000000-0005-0000-0000-0000893D0000}"/>
    <cellStyle name="40% - Accent5 30 2 6" xfId="15794" xr:uid="{00000000-0005-0000-0000-00008A3D0000}"/>
    <cellStyle name="40% - Accent5 30 3" xfId="15795" xr:uid="{00000000-0005-0000-0000-00008B3D0000}"/>
    <cellStyle name="40% - Accent5 30 3 2" xfId="15796" xr:uid="{00000000-0005-0000-0000-00008C3D0000}"/>
    <cellStyle name="40% - Accent5 30 4" xfId="15797" xr:uid="{00000000-0005-0000-0000-00008D3D0000}"/>
    <cellStyle name="40% - Accent5 30 4 2" xfId="15798" xr:uid="{00000000-0005-0000-0000-00008E3D0000}"/>
    <cellStyle name="40% - Accent5 30 5" xfId="15799" xr:uid="{00000000-0005-0000-0000-00008F3D0000}"/>
    <cellStyle name="40% - Accent5 30 5 2" xfId="15800" xr:uid="{00000000-0005-0000-0000-0000903D0000}"/>
    <cellStyle name="40% - Accent5 30 6" xfId="15801" xr:uid="{00000000-0005-0000-0000-0000913D0000}"/>
    <cellStyle name="40% - Accent5 30 6 2" xfId="15802" xr:uid="{00000000-0005-0000-0000-0000923D0000}"/>
    <cellStyle name="40% - Accent5 30 7" xfId="15803" xr:uid="{00000000-0005-0000-0000-0000933D0000}"/>
    <cellStyle name="40% - Accent5 30 8" xfId="15804" xr:uid="{00000000-0005-0000-0000-0000943D0000}"/>
    <cellStyle name="40% - Accent5 31" xfId="15805" xr:uid="{00000000-0005-0000-0000-0000953D0000}"/>
    <cellStyle name="40% - Accent5 31 2" xfId="15806" xr:uid="{00000000-0005-0000-0000-0000963D0000}"/>
    <cellStyle name="40% - Accent5 31 2 2" xfId="15807" xr:uid="{00000000-0005-0000-0000-0000973D0000}"/>
    <cellStyle name="40% - Accent5 31 2 2 2" xfId="15808" xr:uid="{00000000-0005-0000-0000-0000983D0000}"/>
    <cellStyle name="40% - Accent5 31 2 3" xfId="15809" xr:uid="{00000000-0005-0000-0000-0000993D0000}"/>
    <cellStyle name="40% - Accent5 31 2 3 2" xfId="15810" xr:uid="{00000000-0005-0000-0000-00009A3D0000}"/>
    <cellStyle name="40% - Accent5 31 2 4" xfId="15811" xr:uid="{00000000-0005-0000-0000-00009B3D0000}"/>
    <cellStyle name="40% - Accent5 31 2 4 2" xfId="15812" xr:uid="{00000000-0005-0000-0000-00009C3D0000}"/>
    <cellStyle name="40% - Accent5 31 2 5" xfId="15813" xr:uid="{00000000-0005-0000-0000-00009D3D0000}"/>
    <cellStyle name="40% - Accent5 31 2 5 2" xfId="15814" xr:uid="{00000000-0005-0000-0000-00009E3D0000}"/>
    <cellStyle name="40% - Accent5 31 2 6" xfId="15815" xr:uid="{00000000-0005-0000-0000-00009F3D0000}"/>
    <cellStyle name="40% - Accent5 31 3" xfId="15816" xr:uid="{00000000-0005-0000-0000-0000A03D0000}"/>
    <cellStyle name="40% - Accent5 31 3 2" xfId="15817" xr:uid="{00000000-0005-0000-0000-0000A13D0000}"/>
    <cellStyle name="40% - Accent5 31 4" xfId="15818" xr:uid="{00000000-0005-0000-0000-0000A23D0000}"/>
    <cellStyle name="40% - Accent5 31 4 2" xfId="15819" xr:uid="{00000000-0005-0000-0000-0000A33D0000}"/>
    <cellStyle name="40% - Accent5 31 5" xfId="15820" xr:uid="{00000000-0005-0000-0000-0000A43D0000}"/>
    <cellStyle name="40% - Accent5 31 5 2" xfId="15821" xr:uid="{00000000-0005-0000-0000-0000A53D0000}"/>
    <cellStyle name="40% - Accent5 31 6" xfId="15822" xr:uid="{00000000-0005-0000-0000-0000A63D0000}"/>
    <cellStyle name="40% - Accent5 31 6 2" xfId="15823" xr:uid="{00000000-0005-0000-0000-0000A73D0000}"/>
    <cellStyle name="40% - Accent5 31 7" xfId="15824" xr:uid="{00000000-0005-0000-0000-0000A83D0000}"/>
    <cellStyle name="40% - Accent5 31 8" xfId="15825" xr:uid="{00000000-0005-0000-0000-0000A93D0000}"/>
    <cellStyle name="40% - Accent5 32" xfId="15826" xr:uid="{00000000-0005-0000-0000-0000AA3D0000}"/>
    <cellStyle name="40% - Accent5 32 2" xfId="15827" xr:uid="{00000000-0005-0000-0000-0000AB3D0000}"/>
    <cellStyle name="40% - Accent5 32 2 2" xfId="15828" xr:uid="{00000000-0005-0000-0000-0000AC3D0000}"/>
    <cellStyle name="40% - Accent5 32 2 2 2" xfId="15829" xr:uid="{00000000-0005-0000-0000-0000AD3D0000}"/>
    <cellStyle name="40% - Accent5 32 2 3" xfId="15830" xr:uid="{00000000-0005-0000-0000-0000AE3D0000}"/>
    <cellStyle name="40% - Accent5 32 2 3 2" xfId="15831" xr:uid="{00000000-0005-0000-0000-0000AF3D0000}"/>
    <cellStyle name="40% - Accent5 32 2 4" xfId="15832" xr:uid="{00000000-0005-0000-0000-0000B03D0000}"/>
    <cellStyle name="40% - Accent5 32 2 4 2" xfId="15833" xr:uid="{00000000-0005-0000-0000-0000B13D0000}"/>
    <cellStyle name="40% - Accent5 32 2 5" xfId="15834" xr:uid="{00000000-0005-0000-0000-0000B23D0000}"/>
    <cellStyle name="40% - Accent5 32 2 5 2" xfId="15835" xr:uid="{00000000-0005-0000-0000-0000B33D0000}"/>
    <cellStyle name="40% - Accent5 32 2 6" xfId="15836" xr:uid="{00000000-0005-0000-0000-0000B43D0000}"/>
    <cellStyle name="40% - Accent5 32 3" xfId="15837" xr:uid="{00000000-0005-0000-0000-0000B53D0000}"/>
    <cellStyle name="40% - Accent5 32 3 2" xfId="15838" xr:uid="{00000000-0005-0000-0000-0000B63D0000}"/>
    <cellStyle name="40% - Accent5 32 4" xfId="15839" xr:uid="{00000000-0005-0000-0000-0000B73D0000}"/>
    <cellStyle name="40% - Accent5 32 4 2" xfId="15840" xr:uid="{00000000-0005-0000-0000-0000B83D0000}"/>
    <cellStyle name="40% - Accent5 32 5" xfId="15841" xr:uid="{00000000-0005-0000-0000-0000B93D0000}"/>
    <cellStyle name="40% - Accent5 32 5 2" xfId="15842" xr:uid="{00000000-0005-0000-0000-0000BA3D0000}"/>
    <cellStyle name="40% - Accent5 32 6" xfId="15843" xr:uid="{00000000-0005-0000-0000-0000BB3D0000}"/>
    <cellStyle name="40% - Accent5 32 6 2" xfId="15844" xr:uid="{00000000-0005-0000-0000-0000BC3D0000}"/>
    <cellStyle name="40% - Accent5 32 7" xfId="15845" xr:uid="{00000000-0005-0000-0000-0000BD3D0000}"/>
    <cellStyle name="40% - Accent5 32 8" xfId="15846" xr:uid="{00000000-0005-0000-0000-0000BE3D0000}"/>
    <cellStyle name="40% - Accent5 33" xfId="15847" xr:uid="{00000000-0005-0000-0000-0000BF3D0000}"/>
    <cellStyle name="40% - Accent5 33 2" xfId="15848" xr:uid="{00000000-0005-0000-0000-0000C03D0000}"/>
    <cellStyle name="40% - Accent5 33 2 2" xfId="15849" xr:uid="{00000000-0005-0000-0000-0000C13D0000}"/>
    <cellStyle name="40% - Accent5 33 2 2 2" xfId="15850" xr:uid="{00000000-0005-0000-0000-0000C23D0000}"/>
    <cellStyle name="40% - Accent5 33 2 3" xfId="15851" xr:uid="{00000000-0005-0000-0000-0000C33D0000}"/>
    <cellStyle name="40% - Accent5 33 2 3 2" xfId="15852" xr:uid="{00000000-0005-0000-0000-0000C43D0000}"/>
    <cellStyle name="40% - Accent5 33 2 4" xfId="15853" xr:uid="{00000000-0005-0000-0000-0000C53D0000}"/>
    <cellStyle name="40% - Accent5 33 2 4 2" xfId="15854" xr:uid="{00000000-0005-0000-0000-0000C63D0000}"/>
    <cellStyle name="40% - Accent5 33 2 5" xfId="15855" xr:uid="{00000000-0005-0000-0000-0000C73D0000}"/>
    <cellStyle name="40% - Accent5 33 2 5 2" xfId="15856" xr:uid="{00000000-0005-0000-0000-0000C83D0000}"/>
    <cellStyle name="40% - Accent5 33 2 6" xfId="15857" xr:uid="{00000000-0005-0000-0000-0000C93D0000}"/>
    <cellStyle name="40% - Accent5 33 3" xfId="15858" xr:uid="{00000000-0005-0000-0000-0000CA3D0000}"/>
    <cellStyle name="40% - Accent5 33 3 2" xfId="15859" xr:uid="{00000000-0005-0000-0000-0000CB3D0000}"/>
    <cellStyle name="40% - Accent5 33 4" xfId="15860" xr:uid="{00000000-0005-0000-0000-0000CC3D0000}"/>
    <cellStyle name="40% - Accent5 33 4 2" xfId="15861" xr:uid="{00000000-0005-0000-0000-0000CD3D0000}"/>
    <cellStyle name="40% - Accent5 33 5" xfId="15862" xr:uid="{00000000-0005-0000-0000-0000CE3D0000}"/>
    <cellStyle name="40% - Accent5 33 5 2" xfId="15863" xr:uid="{00000000-0005-0000-0000-0000CF3D0000}"/>
    <cellStyle name="40% - Accent5 33 6" xfId="15864" xr:uid="{00000000-0005-0000-0000-0000D03D0000}"/>
    <cellStyle name="40% - Accent5 33 6 2" xfId="15865" xr:uid="{00000000-0005-0000-0000-0000D13D0000}"/>
    <cellStyle name="40% - Accent5 33 7" xfId="15866" xr:uid="{00000000-0005-0000-0000-0000D23D0000}"/>
    <cellStyle name="40% - Accent5 33 8" xfId="15867" xr:uid="{00000000-0005-0000-0000-0000D33D0000}"/>
    <cellStyle name="40% - Accent5 34" xfId="15868" xr:uid="{00000000-0005-0000-0000-0000D43D0000}"/>
    <cellStyle name="40% - Accent5 34 2" xfId="15869" xr:uid="{00000000-0005-0000-0000-0000D53D0000}"/>
    <cellStyle name="40% - Accent5 34 2 2" xfId="15870" xr:uid="{00000000-0005-0000-0000-0000D63D0000}"/>
    <cellStyle name="40% - Accent5 34 2 2 2" xfId="15871" xr:uid="{00000000-0005-0000-0000-0000D73D0000}"/>
    <cellStyle name="40% - Accent5 34 2 3" xfId="15872" xr:uid="{00000000-0005-0000-0000-0000D83D0000}"/>
    <cellStyle name="40% - Accent5 34 2 3 2" xfId="15873" xr:uid="{00000000-0005-0000-0000-0000D93D0000}"/>
    <cellStyle name="40% - Accent5 34 2 4" xfId="15874" xr:uid="{00000000-0005-0000-0000-0000DA3D0000}"/>
    <cellStyle name="40% - Accent5 34 2 4 2" xfId="15875" xr:uid="{00000000-0005-0000-0000-0000DB3D0000}"/>
    <cellStyle name="40% - Accent5 34 2 5" xfId="15876" xr:uid="{00000000-0005-0000-0000-0000DC3D0000}"/>
    <cellStyle name="40% - Accent5 34 2 5 2" xfId="15877" xr:uid="{00000000-0005-0000-0000-0000DD3D0000}"/>
    <cellStyle name="40% - Accent5 34 2 6" xfId="15878" xr:uid="{00000000-0005-0000-0000-0000DE3D0000}"/>
    <cellStyle name="40% - Accent5 34 3" xfId="15879" xr:uid="{00000000-0005-0000-0000-0000DF3D0000}"/>
    <cellStyle name="40% - Accent5 34 3 2" xfId="15880" xr:uid="{00000000-0005-0000-0000-0000E03D0000}"/>
    <cellStyle name="40% - Accent5 34 4" xfId="15881" xr:uid="{00000000-0005-0000-0000-0000E13D0000}"/>
    <cellStyle name="40% - Accent5 34 4 2" xfId="15882" xr:uid="{00000000-0005-0000-0000-0000E23D0000}"/>
    <cellStyle name="40% - Accent5 34 5" xfId="15883" xr:uid="{00000000-0005-0000-0000-0000E33D0000}"/>
    <cellStyle name="40% - Accent5 34 5 2" xfId="15884" xr:uid="{00000000-0005-0000-0000-0000E43D0000}"/>
    <cellStyle name="40% - Accent5 34 6" xfId="15885" xr:uid="{00000000-0005-0000-0000-0000E53D0000}"/>
    <cellStyle name="40% - Accent5 34 6 2" xfId="15886" xr:uid="{00000000-0005-0000-0000-0000E63D0000}"/>
    <cellStyle name="40% - Accent5 34 7" xfId="15887" xr:uid="{00000000-0005-0000-0000-0000E73D0000}"/>
    <cellStyle name="40% - Accent5 34 8" xfId="15888" xr:uid="{00000000-0005-0000-0000-0000E83D0000}"/>
    <cellStyle name="40% - Accent5 35" xfId="15889" xr:uid="{00000000-0005-0000-0000-0000E93D0000}"/>
    <cellStyle name="40% - Accent5 35 2" xfId="15890" xr:uid="{00000000-0005-0000-0000-0000EA3D0000}"/>
    <cellStyle name="40% - Accent5 35 2 2" xfId="15891" xr:uid="{00000000-0005-0000-0000-0000EB3D0000}"/>
    <cellStyle name="40% - Accent5 35 2 2 2" xfId="15892" xr:uid="{00000000-0005-0000-0000-0000EC3D0000}"/>
    <cellStyle name="40% - Accent5 35 2 3" xfId="15893" xr:uid="{00000000-0005-0000-0000-0000ED3D0000}"/>
    <cellStyle name="40% - Accent5 35 2 3 2" xfId="15894" xr:uid="{00000000-0005-0000-0000-0000EE3D0000}"/>
    <cellStyle name="40% - Accent5 35 2 4" xfId="15895" xr:uid="{00000000-0005-0000-0000-0000EF3D0000}"/>
    <cellStyle name="40% - Accent5 35 2 4 2" xfId="15896" xr:uid="{00000000-0005-0000-0000-0000F03D0000}"/>
    <cellStyle name="40% - Accent5 35 2 5" xfId="15897" xr:uid="{00000000-0005-0000-0000-0000F13D0000}"/>
    <cellStyle name="40% - Accent5 35 2 5 2" xfId="15898" xr:uid="{00000000-0005-0000-0000-0000F23D0000}"/>
    <cellStyle name="40% - Accent5 35 2 6" xfId="15899" xr:uid="{00000000-0005-0000-0000-0000F33D0000}"/>
    <cellStyle name="40% - Accent5 35 3" xfId="15900" xr:uid="{00000000-0005-0000-0000-0000F43D0000}"/>
    <cellStyle name="40% - Accent5 35 3 2" xfId="15901" xr:uid="{00000000-0005-0000-0000-0000F53D0000}"/>
    <cellStyle name="40% - Accent5 35 4" xfId="15902" xr:uid="{00000000-0005-0000-0000-0000F63D0000}"/>
    <cellStyle name="40% - Accent5 35 4 2" xfId="15903" xr:uid="{00000000-0005-0000-0000-0000F73D0000}"/>
    <cellStyle name="40% - Accent5 35 5" xfId="15904" xr:uid="{00000000-0005-0000-0000-0000F83D0000}"/>
    <cellStyle name="40% - Accent5 35 5 2" xfId="15905" xr:uid="{00000000-0005-0000-0000-0000F93D0000}"/>
    <cellStyle name="40% - Accent5 35 6" xfId="15906" xr:uid="{00000000-0005-0000-0000-0000FA3D0000}"/>
    <cellStyle name="40% - Accent5 35 6 2" xfId="15907" xr:uid="{00000000-0005-0000-0000-0000FB3D0000}"/>
    <cellStyle name="40% - Accent5 35 7" xfId="15908" xr:uid="{00000000-0005-0000-0000-0000FC3D0000}"/>
    <cellStyle name="40% - Accent5 35 8" xfId="15909" xr:uid="{00000000-0005-0000-0000-0000FD3D0000}"/>
    <cellStyle name="40% - Accent5 36" xfId="15910" xr:uid="{00000000-0005-0000-0000-0000FE3D0000}"/>
    <cellStyle name="40% - Accent5 36 2" xfId="15911" xr:uid="{00000000-0005-0000-0000-0000FF3D0000}"/>
    <cellStyle name="40% - Accent5 36 2 2" xfId="15912" xr:uid="{00000000-0005-0000-0000-0000003E0000}"/>
    <cellStyle name="40% - Accent5 36 2 2 2" xfId="15913" xr:uid="{00000000-0005-0000-0000-0000013E0000}"/>
    <cellStyle name="40% - Accent5 36 2 3" xfId="15914" xr:uid="{00000000-0005-0000-0000-0000023E0000}"/>
    <cellStyle name="40% - Accent5 36 2 3 2" xfId="15915" xr:uid="{00000000-0005-0000-0000-0000033E0000}"/>
    <cellStyle name="40% - Accent5 36 2 4" xfId="15916" xr:uid="{00000000-0005-0000-0000-0000043E0000}"/>
    <cellStyle name="40% - Accent5 36 2 4 2" xfId="15917" xr:uid="{00000000-0005-0000-0000-0000053E0000}"/>
    <cellStyle name="40% - Accent5 36 2 5" xfId="15918" xr:uid="{00000000-0005-0000-0000-0000063E0000}"/>
    <cellStyle name="40% - Accent5 36 2 5 2" xfId="15919" xr:uid="{00000000-0005-0000-0000-0000073E0000}"/>
    <cellStyle name="40% - Accent5 36 2 6" xfId="15920" xr:uid="{00000000-0005-0000-0000-0000083E0000}"/>
    <cellStyle name="40% - Accent5 36 3" xfId="15921" xr:uid="{00000000-0005-0000-0000-0000093E0000}"/>
    <cellStyle name="40% - Accent5 36 3 2" xfId="15922" xr:uid="{00000000-0005-0000-0000-00000A3E0000}"/>
    <cellStyle name="40% - Accent5 36 4" xfId="15923" xr:uid="{00000000-0005-0000-0000-00000B3E0000}"/>
    <cellStyle name="40% - Accent5 36 4 2" xfId="15924" xr:uid="{00000000-0005-0000-0000-00000C3E0000}"/>
    <cellStyle name="40% - Accent5 36 5" xfId="15925" xr:uid="{00000000-0005-0000-0000-00000D3E0000}"/>
    <cellStyle name="40% - Accent5 36 5 2" xfId="15926" xr:uid="{00000000-0005-0000-0000-00000E3E0000}"/>
    <cellStyle name="40% - Accent5 36 6" xfId="15927" xr:uid="{00000000-0005-0000-0000-00000F3E0000}"/>
    <cellStyle name="40% - Accent5 36 6 2" xfId="15928" xr:uid="{00000000-0005-0000-0000-0000103E0000}"/>
    <cellStyle name="40% - Accent5 36 7" xfId="15929" xr:uid="{00000000-0005-0000-0000-0000113E0000}"/>
    <cellStyle name="40% - Accent5 36 8" xfId="15930" xr:uid="{00000000-0005-0000-0000-0000123E0000}"/>
    <cellStyle name="40% - Accent5 37" xfId="15931" xr:uid="{00000000-0005-0000-0000-0000133E0000}"/>
    <cellStyle name="40% - Accent5 37 2" xfId="15932" xr:uid="{00000000-0005-0000-0000-0000143E0000}"/>
    <cellStyle name="40% - Accent5 37 2 2" xfId="15933" xr:uid="{00000000-0005-0000-0000-0000153E0000}"/>
    <cellStyle name="40% - Accent5 37 2 2 2" xfId="15934" xr:uid="{00000000-0005-0000-0000-0000163E0000}"/>
    <cellStyle name="40% - Accent5 37 2 3" xfId="15935" xr:uid="{00000000-0005-0000-0000-0000173E0000}"/>
    <cellStyle name="40% - Accent5 37 2 3 2" xfId="15936" xr:uid="{00000000-0005-0000-0000-0000183E0000}"/>
    <cellStyle name="40% - Accent5 37 2 4" xfId="15937" xr:uid="{00000000-0005-0000-0000-0000193E0000}"/>
    <cellStyle name="40% - Accent5 37 2 4 2" xfId="15938" xr:uid="{00000000-0005-0000-0000-00001A3E0000}"/>
    <cellStyle name="40% - Accent5 37 2 5" xfId="15939" xr:uid="{00000000-0005-0000-0000-00001B3E0000}"/>
    <cellStyle name="40% - Accent5 37 2 5 2" xfId="15940" xr:uid="{00000000-0005-0000-0000-00001C3E0000}"/>
    <cellStyle name="40% - Accent5 37 2 6" xfId="15941" xr:uid="{00000000-0005-0000-0000-00001D3E0000}"/>
    <cellStyle name="40% - Accent5 37 3" xfId="15942" xr:uid="{00000000-0005-0000-0000-00001E3E0000}"/>
    <cellStyle name="40% - Accent5 37 3 2" xfId="15943" xr:uid="{00000000-0005-0000-0000-00001F3E0000}"/>
    <cellStyle name="40% - Accent5 37 4" xfId="15944" xr:uid="{00000000-0005-0000-0000-0000203E0000}"/>
    <cellStyle name="40% - Accent5 37 4 2" xfId="15945" xr:uid="{00000000-0005-0000-0000-0000213E0000}"/>
    <cellStyle name="40% - Accent5 37 5" xfId="15946" xr:uid="{00000000-0005-0000-0000-0000223E0000}"/>
    <cellStyle name="40% - Accent5 37 5 2" xfId="15947" xr:uid="{00000000-0005-0000-0000-0000233E0000}"/>
    <cellStyle name="40% - Accent5 37 6" xfId="15948" xr:uid="{00000000-0005-0000-0000-0000243E0000}"/>
    <cellStyle name="40% - Accent5 37 6 2" xfId="15949" xr:uid="{00000000-0005-0000-0000-0000253E0000}"/>
    <cellStyle name="40% - Accent5 37 7" xfId="15950" xr:uid="{00000000-0005-0000-0000-0000263E0000}"/>
    <cellStyle name="40% - Accent5 37 8" xfId="15951" xr:uid="{00000000-0005-0000-0000-0000273E0000}"/>
    <cellStyle name="40% - Accent5 38" xfId="15952" xr:uid="{00000000-0005-0000-0000-0000283E0000}"/>
    <cellStyle name="40% - Accent5 38 2" xfId="15953" xr:uid="{00000000-0005-0000-0000-0000293E0000}"/>
    <cellStyle name="40% - Accent5 38 2 2" xfId="15954" xr:uid="{00000000-0005-0000-0000-00002A3E0000}"/>
    <cellStyle name="40% - Accent5 38 2 2 2" xfId="15955" xr:uid="{00000000-0005-0000-0000-00002B3E0000}"/>
    <cellStyle name="40% - Accent5 38 2 3" xfId="15956" xr:uid="{00000000-0005-0000-0000-00002C3E0000}"/>
    <cellStyle name="40% - Accent5 38 2 3 2" xfId="15957" xr:uid="{00000000-0005-0000-0000-00002D3E0000}"/>
    <cellStyle name="40% - Accent5 38 2 4" xfId="15958" xr:uid="{00000000-0005-0000-0000-00002E3E0000}"/>
    <cellStyle name="40% - Accent5 38 2 4 2" xfId="15959" xr:uid="{00000000-0005-0000-0000-00002F3E0000}"/>
    <cellStyle name="40% - Accent5 38 2 5" xfId="15960" xr:uid="{00000000-0005-0000-0000-0000303E0000}"/>
    <cellStyle name="40% - Accent5 38 2 5 2" xfId="15961" xr:uid="{00000000-0005-0000-0000-0000313E0000}"/>
    <cellStyle name="40% - Accent5 38 2 6" xfId="15962" xr:uid="{00000000-0005-0000-0000-0000323E0000}"/>
    <cellStyle name="40% - Accent5 38 3" xfId="15963" xr:uid="{00000000-0005-0000-0000-0000333E0000}"/>
    <cellStyle name="40% - Accent5 38 3 2" xfId="15964" xr:uid="{00000000-0005-0000-0000-0000343E0000}"/>
    <cellStyle name="40% - Accent5 38 4" xfId="15965" xr:uid="{00000000-0005-0000-0000-0000353E0000}"/>
    <cellStyle name="40% - Accent5 38 4 2" xfId="15966" xr:uid="{00000000-0005-0000-0000-0000363E0000}"/>
    <cellStyle name="40% - Accent5 38 5" xfId="15967" xr:uid="{00000000-0005-0000-0000-0000373E0000}"/>
    <cellStyle name="40% - Accent5 38 5 2" xfId="15968" xr:uid="{00000000-0005-0000-0000-0000383E0000}"/>
    <cellStyle name="40% - Accent5 38 6" xfId="15969" xr:uid="{00000000-0005-0000-0000-0000393E0000}"/>
    <cellStyle name="40% - Accent5 38 6 2" xfId="15970" xr:uid="{00000000-0005-0000-0000-00003A3E0000}"/>
    <cellStyle name="40% - Accent5 38 7" xfId="15971" xr:uid="{00000000-0005-0000-0000-00003B3E0000}"/>
    <cellStyle name="40% - Accent5 38 8" xfId="15972" xr:uid="{00000000-0005-0000-0000-00003C3E0000}"/>
    <cellStyle name="40% - Accent5 39" xfId="15973" xr:uid="{00000000-0005-0000-0000-00003D3E0000}"/>
    <cellStyle name="40% - Accent5 39 2" xfId="15974" xr:uid="{00000000-0005-0000-0000-00003E3E0000}"/>
    <cellStyle name="40% - Accent5 39 2 2" xfId="15975" xr:uid="{00000000-0005-0000-0000-00003F3E0000}"/>
    <cellStyle name="40% - Accent5 39 2 2 2" xfId="15976" xr:uid="{00000000-0005-0000-0000-0000403E0000}"/>
    <cellStyle name="40% - Accent5 39 2 3" xfId="15977" xr:uid="{00000000-0005-0000-0000-0000413E0000}"/>
    <cellStyle name="40% - Accent5 39 2 3 2" xfId="15978" xr:uid="{00000000-0005-0000-0000-0000423E0000}"/>
    <cellStyle name="40% - Accent5 39 2 4" xfId="15979" xr:uid="{00000000-0005-0000-0000-0000433E0000}"/>
    <cellStyle name="40% - Accent5 39 2 4 2" xfId="15980" xr:uid="{00000000-0005-0000-0000-0000443E0000}"/>
    <cellStyle name="40% - Accent5 39 2 5" xfId="15981" xr:uid="{00000000-0005-0000-0000-0000453E0000}"/>
    <cellStyle name="40% - Accent5 39 2 5 2" xfId="15982" xr:uid="{00000000-0005-0000-0000-0000463E0000}"/>
    <cellStyle name="40% - Accent5 39 2 6" xfId="15983" xr:uid="{00000000-0005-0000-0000-0000473E0000}"/>
    <cellStyle name="40% - Accent5 39 3" xfId="15984" xr:uid="{00000000-0005-0000-0000-0000483E0000}"/>
    <cellStyle name="40% - Accent5 39 3 2" xfId="15985" xr:uid="{00000000-0005-0000-0000-0000493E0000}"/>
    <cellStyle name="40% - Accent5 39 4" xfId="15986" xr:uid="{00000000-0005-0000-0000-00004A3E0000}"/>
    <cellStyle name="40% - Accent5 39 4 2" xfId="15987" xr:uid="{00000000-0005-0000-0000-00004B3E0000}"/>
    <cellStyle name="40% - Accent5 39 5" xfId="15988" xr:uid="{00000000-0005-0000-0000-00004C3E0000}"/>
    <cellStyle name="40% - Accent5 39 5 2" xfId="15989" xr:uid="{00000000-0005-0000-0000-00004D3E0000}"/>
    <cellStyle name="40% - Accent5 39 6" xfId="15990" xr:uid="{00000000-0005-0000-0000-00004E3E0000}"/>
    <cellStyle name="40% - Accent5 39 6 2" xfId="15991" xr:uid="{00000000-0005-0000-0000-00004F3E0000}"/>
    <cellStyle name="40% - Accent5 39 7" xfId="15992" xr:uid="{00000000-0005-0000-0000-0000503E0000}"/>
    <cellStyle name="40% - Accent5 39 8" xfId="15993" xr:uid="{00000000-0005-0000-0000-0000513E0000}"/>
    <cellStyle name="40% - Accent5 4" xfId="15994" xr:uid="{00000000-0005-0000-0000-0000523E0000}"/>
    <cellStyle name="40% - Accent5 4 10" xfId="15995" xr:uid="{00000000-0005-0000-0000-0000533E0000}"/>
    <cellStyle name="40% - Accent5 4 11" xfId="15996" xr:uid="{00000000-0005-0000-0000-0000543E0000}"/>
    <cellStyle name="40% - Accent5 4 2" xfId="15997" xr:uid="{00000000-0005-0000-0000-0000553E0000}"/>
    <cellStyle name="40% - Accent5 4 2 2" xfId="15998" xr:uid="{00000000-0005-0000-0000-0000563E0000}"/>
    <cellStyle name="40% - Accent5 4 2 2 2" xfId="15999" xr:uid="{00000000-0005-0000-0000-0000573E0000}"/>
    <cellStyle name="40% - Accent5 4 2 3" xfId="16000" xr:uid="{00000000-0005-0000-0000-0000583E0000}"/>
    <cellStyle name="40% - Accent5 4 2 3 2" xfId="16001" xr:uid="{00000000-0005-0000-0000-0000593E0000}"/>
    <cellStyle name="40% - Accent5 4 2 4" xfId="16002" xr:uid="{00000000-0005-0000-0000-00005A3E0000}"/>
    <cellStyle name="40% - Accent5 4 2 4 2" xfId="16003" xr:uid="{00000000-0005-0000-0000-00005B3E0000}"/>
    <cellStyle name="40% - Accent5 4 2 5" xfId="16004" xr:uid="{00000000-0005-0000-0000-00005C3E0000}"/>
    <cellStyle name="40% - Accent5 4 2 5 2" xfId="16005" xr:uid="{00000000-0005-0000-0000-00005D3E0000}"/>
    <cellStyle name="40% - Accent5 4 2 6" xfId="16006" xr:uid="{00000000-0005-0000-0000-00005E3E0000}"/>
    <cellStyle name="40% - Accent5 4 2 7" xfId="16007" xr:uid="{00000000-0005-0000-0000-00005F3E0000}"/>
    <cellStyle name="40% - Accent5 4 2 8" xfId="16008" xr:uid="{00000000-0005-0000-0000-0000603E0000}"/>
    <cellStyle name="40% - Accent5 4 2 9" xfId="16009" xr:uid="{00000000-0005-0000-0000-0000613E0000}"/>
    <cellStyle name="40% - Accent5 4 3" xfId="16010" xr:uid="{00000000-0005-0000-0000-0000623E0000}"/>
    <cellStyle name="40% - Accent5 4 3 2" xfId="16011" xr:uid="{00000000-0005-0000-0000-0000633E0000}"/>
    <cellStyle name="40% - Accent5 4 4" xfId="16012" xr:uid="{00000000-0005-0000-0000-0000643E0000}"/>
    <cellStyle name="40% - Accent5 4 4 2" xfId="16013" xr:uid="{00000000-0005-0000-0000-0000653E0000}"/>
    <cellStyle name="40% - Accent5 4 5" xfId="16014" xr:uid="{00000000-0005-0000-0000-0000663E0000}"/>
    <cellStyle name="40% - Accent5 4 5 2" xfId="16015" xr:uid="{00000000-0005-0000-0000-0000673E0000}"/>
    <cellStyle name="40% - Accent5 4 6" xfId="16016" xr:uid="{00000000-0005-0000-0000-0000683E0000}"/>
    <cellStyle name="40% - Accent5 4 6 2" xfId="16017" xr:uid="{00000000-0005-0000-0000-0000693E0000}"/>
    <cellStyle name="40% - Accent5 4 7" xfId="16018" xr:uid="{00000000-0005-0000-0000-00006A3E0000}"/>
    <cellStyle name="40% - Accent5 4 8" xfId="16019" xr:uid="{00000000-0005-0000-0000-00006B3E0000}"/>
    <cellStyle name="40% - Accent5 4 9" xfId="16020" xr:uid="{00000000-0005-0000-0000-00006C3E0000}"/>
    <cellStyle name="40% - Accent5 40" xfId="16021" xr:uid="{00000000-0005-0000-0000-00006D3E0000}"/>
    <cellStyle name="40% - Accent5 40 2" xfId="16022" xr:uid="{00000000-0005-0000-0000-00006E3E0000}"/>
    <cellStyle name="40% - Accent5 40 2 2" xfId="16023" xr:uid="{00000000-0005-0000-0000-00006F3E0000}"/>
    <cellStyle name="40% - Accent5 40 2 2 2" xfId="16024" xr:uid="{00000000-0005-0000-0000-0000703E0000}"/>
    <cellStyle name="40% - Accent5 40 2 3" xfId="16025" xr:uid="{00000000-0005-0000-0000-0000713E0000}"/>
    <cellStyle name="40% - Accent5 40 2 3 2" xfId="16026" xr:uid="{00000000-0005-0000-0000-0000723E0000}"/>
    <cellStyle name="40% - Accent5 40 2 4" xfId="16027" xr:uid="{00000000-0005-0000-0000-0000733E0000}"/>
    <cellStyle name="40% - Accent5 40 2 4 2" xfId="16028" xr:uid="{00000000-0005-0000-0000-0000743E0000}"/>
    <cellStyle name="40% - Accent5 40 2 5" xfId="16029" xr:uid="{00000000-0005-0000-0000-0000753E0000}"/>
    <cellStyle name="40% - Accent5 40 2 5 2" xfId="16030" xr:uid="{00000000-0005-0000-0000-0000763E0000}"/>
    <cellStyle name="40% - Accent5 40 2 6" xfId="16031" xr:uid="{00000000-0005-0000-0000-0000773E0000}"/>
    <cellStyle name="40% - Accent5 40 3" xfId="16032" xr:uid="{00000000-0005-0000-0000-0000783E0000}"/>
    <cellStyle name="40% - Accent5 40 3 2" xfId="16033" xr:uid="{00000000-0005-0000-0000-0000793E0000}"/>
    <cellStyle name="40% - Accent5 40 4" xfId="16034" xr:uid="{00000000-0005-0000-0000-00007A3E0000}"/>
    <cellStyle name="40% - Accent5 40 4 2" xfId="16035" xr:uid="{00000000-0005-0000-0000-00007B3E0000}"/>
    <cellStyle name="40% - Accent5 40 5" xfId="16036" xr:uid="{00000000-0005-0000-0000-00007C3E0000}"/>
    <cellStyle name="40% - Accent5 40 5 2" xfId="16037" xr:uid="{00000000-0005-0000-0000-00007D3E0000}"/>
    <cellStyle name="40% - Accent5 40 6" xfId="16038" xr:uid="{00000000-0005-0000-0000-00007E3E0000}"/>
    <cellStyle name="40% - Accent5 40 6 2" xfId="16039" xr:uid="{00000000-0005-0000-0000-00007F3E0000}"/>
    <cellStyle name="40% - Accent5 40 7" xfId="16040" xr:uid="{00000000-0005-0000-0000-0000803E0000}"/>
    <cellStyle name="40% - Accent5 40 8" xfId="16041" xr:uid="{00000000-0005-0000-0000-0000813E0000}"/>
    <cellStyle name="40% - Accent5 41" xfId="16042" xr:uid="{00000000-0005-0000-0000-0000823E0000}"/>
    <cellStyle name="40% - Accent5 41 2" xfId="16043" xr:uid="{00000000-0005-0000-0000-0000833E0000}"/>
    <cellStyle name="40% - Accent5 41 2 2" xfId="16044" xr:uid="{00000000-0005-0000-0000-0000843E0000}"/>
    <cellStyle name="40% - Accent5 41 2 2 2" xfId="16045" xr:uid="{00000000-0005-0000-0000-0000853E0000}"/>
    <cellStyle name="40% - Accent5 41 2 3" xfId="16046" xr:uid="{00000000-0005-0000-0000-0000863E0000}"/>
    <cellStyle name="40% - Accent5 41 2 3 2" xfId="16047" xr:uid="{00000000-0005-0000-0000-0000873E0000}"/>
    <cellStyle name="40% - Accent5 41 2 4" xfId="16048" xr:uid="{00000000-0005-0000-0000-0000883E0000}"/>
    <cellStyle name="40% - Accent5 41 2 4 2" xfId="16049" xr:uid="{00000000-0005-0000-0000-0000893E0000}"/>
    <cellStyle name="40% - Accent5 41 2 5" xfId="16050" xr:uid="{00000000-0005-0000-0000-00008A3E0000}"/>
    <cellStyle name="40% - Accent5 41 2 5 2" xfId="16051" xr:uid="{00000000-0005-0000-0000-00008B3E0000}"/>
    <cellStyle name="40% - Accent5 41 2 6" xfId="16052" xr:uid="{00000000-0005-0000-0000-00008C3E0000}"/>
    <cellStyle name="40% - Accent5 41 3" xfId="16053" xr:uid="{00000000-0005-0000-0000-00008D3E0000}"/>
    <cellStyle name="40% - Accent5 41 3 2" xfId="16054" xr:uid="{00000000-0005-0000-0000-00008E3E0000}"/>
    <cellStyle name="40% - Accent5 41 4" xfId="16055" xr:uid="{00000000-0005-0000-0000-00008F3E0000}"/>
    <cellStyle name="40% - Accent5 41 4 2" xfId="16056" xr:uid="{00000000-0005-0000-0000-0000903E0000}"/>
    <cellStyle name="40% - Accent5 41 5" xfId="16057" xr:uid="{00000000-0005-0000-0000-0000913E0000}"/>
    <cellStyle name="40% - Accent5 41 5 2" xfId="16058" xr:uid="{00000000-0005-0000-0000-0000923E0000}"/>
    <cellStyle name="40% - Accent5 41 6" xfId="16059" xr:uid="{00000000-0005-0000-0000-0000933E0000}"/>
    <cellStyle name="40% - Accent5 41 6 2" xfId="16060" xr:uid="{00000000-0005-0000-0000-0000943E0000}"/>
    <cellStyle name="40% - Accent5 41 7" xfId="16061" xr:uid="{00000000-0005-0000-0000-0000953E0000}"/>
    <cellStyle name="40% - Accent5 41 8" xfId="16062" xr:uid="{00000000-0005-0000-0000-0000963E0000}"/>
    <cellStyle name="40% - Accent5 42" xfId="16063" xr:uid="{00000000-0005-0000-0000-0000973E0000}"/>
    <cellStyle name="40% - Accent5 42 2" xfId="16064" xr:uid="{00000000-0005-0000-0000-0000983E0000}"/>
    <cellStyle name="40% - Accent5 42 2 2" xfId="16065" xr:uid="{00000000-0005-0000-0000-0000993E0000}"/>
    <cellStyle name="40% - Accent5 42 2 2 2" xfId="16066" xr:uid="{00000000-0005-0000-0000-00009A3E0000}"/>
    <cellStyle name="40% - Accent5 42 2 3" xfId="16067" xr:uid="{00000000-0005-0000-0000-00009B3E0000}"/>
    <cellStyle name="40% - Accent5 42 2 3 2" xfId="16068" xr:uid="{00000000-0005-0000-0000-00009C3E0000}"/>
    <cellStyle name="40% - Accent5 42 2 4" xfId="16069" xr:uid="{00000000-0005-0000-0000-00009D3E0000}"/>
    <cellStyle name="40% - Accent5 42 2 4 2" xfId="16070" xr:uid="{00000000-0005-0000-0000-00009E3E0000}"/>
    <cellStyle name="40% - Accent5 42 2 5" xfId="16071" xr:uid="{00000000-0005-0000-0000-00009F3E0000}"/>
    <cellStyle name="40% - Accent5 42 2 5 2" xfId="16072" xr:uid="{00000000-0005-0000-0000-0000A03E0000}"/>
    <cellStyle name="40% - Accent5 42 2 6" xfId="16073" xr:uid="{00000000-0005-0000-0000-0000A13E0000}"/>
    <cellStyle name="40% - Accent5 42 3" xfId="16074" xr:uid="{00000000-0005-0000-0000-0000A23E0000}"/>
    <cellStyle name="40% - Accent5 42 3 2" xfId="16075" xr:uid="{00000000-0005-0000-0000-0000A33E0000}"/>
    <cellStyle name="40% - Accent5 42 4" xfId="16076" xr:uid="{00000000-0005-0000-0000-0000A43E0000}"/>
    <cellStyle name="40% - Accent5 42 4 2" xfId="16077" xr:uid="{00000000-0005-0000-0000-0000A53E0000}"/>
    <cellStyle name="40% - Accent5 42 5" xfId="16078" xr:uid="{00000000-0005-0000-0000-0000A63E0000}"/>
    <cellStyle name="40% - Accent5 42 5 2" xfId="16079" xr:uid="{00000000-0005-0000-0000-0000A73E0000}"/>
    <cellStyle name="40% - Accent5 42 6" xfId="16080" xr:uid="{00000000-0005-0000-0000-0000A83E0000}"/>
    <cellStyle name="40% - Accent5 42 6 2" xfId="16081" xr:uid="{00000000-0005-0000-0000-0000A93E0000}"/>
    <cellStyle name="40% - Accent5 42 7" xfId="16082" xr:uid="{00000000-0005-0000-0000-0000AA3E0000}"/>
    <cellStyle name="40% - Accent5 42 8" xfId="16083" xr:uid="{00000000-0005-0000-0000-0000AB3E0000}"/>
    <cellStyle name="40% - Accent5 43" xfId="16084" xr:uid="{00000000-0005-0000-0000-0000AC3E0000}"/>
    <cellStyle name="40% - Accent5 43 2" xfId="16085" xr:uid="{00000000-0005-0000-0000-0000AD3E0000}"/>
    <cellStyle name="40% - Accent5 43 2 2" xfId="16086" xr:uid="{00000000-0005-0000-0000-0000AE3E0000}"/>
    <cellStyle name="40% - Accent5 43 2 2 2" xfId="16087" xr:uid="{00000000-0005-0000-0000-0000AF3E0000}"/>
    <cellStyle name="40% - Accent5 43 2 3" xfId="16088" xr:uid="{00000000-0005-0000-0000-0000B03E0000}"/>
    <cellStyle name="40% - Accent5 43 2 3 2" xfId="16089" xr:uid="{00000000-0005-0000-0000-0000B13E0000}"/>
    <cellStyle name="40% - Accent5 43 2 4" xfId="16090" xr:uid="{00000000-0005-0000-0000-0000B23E0000}"/>
    <cellStyle name="40% - Accent5 43 2 4 2" xfId="16091" xr:uid="{00000000-0005-0000-0000-0000B33E0000}"/>
    <cellStyle name="40% - Accent5 43 2 5" xfId="16092" xr:uid="{00000000-0005-0000-0000-0000B43E0000}"/>
    <cellStyle name="40% - Accent5 43 2 5 2" xfId="16093" xr:uid="{00000000-0005-0000-0000-0000B53E0000}"/>
    <cellStyle name="40% - Accent5 43 2 6" xfId="16094" xr:uid="{00000000-0005-0000-0000-0000B63E0000}"/>
    <cellStyle name="40% - Accent5 43 3" xfId="16095" xr:uid="{00000000-0005-0000-0000-0000B73E0000}"/>
    <cellStyle name="40% - Accent5 43 3 2" xfId="16096" xr:uid="{00000000-0005-0000-0000-0000B83E0000}"/>
    <cellStyle name="40% - Accent5 43 4" xfId="16097" xr:uid="{00000000-0005-0000-0000-0000B93E0000}"/>
    <cellStyle name="40% - Accent5 43 4 2" xfId="16098" xr:uid="{00000000-0005-0000-0000-0000BA3E0000}"/>
    <cellStyle name="40% - Accent5 43 5" xfId="16099" xr:uid="{00000000-0005-0000-0000-0000BB3E0000}"/>
    <cellStyle name="40% - Accent5 43 5 2" xfId="16100" xr:uid="{00000000-0005-0000-0000-0000BC3E0000}"/>
    <cellStyle name="40% - Accent5 43 6" xfId="16101" xr:uid="{00000000-0005-0000-0000-0000BD3E0000}"/>
    <cellStyle name="40% - Accent5 43 6 2" xfId="16102" xr:uid="{00000000-0005-0000-0000-0000BE3E0000}"/>
    <cellStyle name="40% - Accent5 43 7" xfId="16103" xr:uid="{00000000-0005-0000-0000-0000BF3E0000}"/>
    <cellStyle name="40% - Accent5 43 8" xfId="16104" xr:uid="{00000000-0005-0000-0000-0000C03E0000}"/>
    <cellStyle name="40% - Accent5 44" xfId="16105" xr:uid="{00000000-0005-0000-0000-0000C13E0000}"/>
    <cellStyle name="40% - Accent5 44 2" xfId="16106" xr:uid="{00000000-0005-0000-0000-0000C23E0000}"/>
    <cellStyle name="40% - Accent5 44 2 2" xfId="16107" xr:uid="{00000000-0005-0000-0000-0000C33E0000}"/>
    <cellStyle name="40% - Accent5 44 2 2 2" xfId="16108" xr:uid="{00000000-0005-0000-0000-0000C43E0000}"/>
    <cellStyle name="40% - Accent5 44 2 3" xfId="16109" xr:uid="{00000000-0005-0000-0000-0000C53E0000}"/>
    <cellStyle name="40% - Accent5 44 2 3 2" xfId="16110" xr:uid="{00000000-0005-0000-0000-0000C63E0000}"/>
    <cellStyle name="40% - Accent5 44 2 4" xfId="16111" xr:uid="{00000000-0005-0000-0000-0000C73E0000}"/>
    <cellStyle name="40% - Accent5 44 2 4 2" xfId="16112" xr:uid="{00000000-0005-0000-0000-0000C83E0000}"/>
    <cellStyle name="40% - Accent5 44 2 5" xfId="16113" xr:uid="{00000000-0005-0000-0000-0000C93E0000}"/>
    <cellStyle name="40% - Accent5 44 2 5 2" xfId="16114" xr:uid="{00000000-0005-0000-0000-0000CA3E0000}"/>
    <cellStyle name="40% - Accent5 44 2 6" xfId="16115" xr:uid="{00000000-0005-0000-0000-0000CB3E0000}"/>
    <cellStyle name="40% - Accent5 44 3" xfId="16116" xr:uid="{00000000-0005-0000-0000-0000CC3E0000}"/>
    <cellStyle name="40% - Accent5 44 3 2" xfId="16117" xr:uid="{00000000-0005-0000-0000-0000CD3E0000}"/>
    <cellStyle name="40% - Accent5 44 4" xfId="16118" xr:uid="{00000000-0005-0000-0000-0000CE3E0000}"/>
    <cellStyle name="40% - Accent5 44 4 2" xfId="16119" xr:uid="{00000000-0005-0000-0000-0000CF3E0000}"/>
    <cellStyle name="40% - Accent5 44 5" xfId="16120" xr:uid="{00000000-0005-0000-0000-0000D03E0000}"/>
    <cellStyle name="40% - Accent5 44 5 2" xfId="16121" xr:uid="{00000000-0005-0000-0000-0000D13E0000}"/>
    <cellStyle name="40% - Accent5 44 6" xfId="16122" xr:uid="{00000000-0005-0000-0000-0000D23E0000}"/>
    <cellStyle name="40% - Accent5 44 6 2" xfId="16123" xr:uid="{00000000-0005-0000-0000-0000D33E0000}"/>
    <cellStyle name="40% - Accent5 44 7" xfId="16124" xr:uid="{00000000-0005-0000-0000-0000D43E0000}"/>
    <cellStyle name="40% - Accent5 44 8" xfId="16125" xr:uid="{00000000-0005-0000-0000-0000D53E0000}"/>
    <cellStyle name="40% - Accent5 45" xfId="16126" xr:uid="{00000000-0005-0000-0000-0000D63E0000}"/>
    <cellStyle name="40% - Accent5 45 2" xfId="16127" xr:uid="{00000000-0005-0000-0000-0000D73E0000}"/>
    <cellStyle name="40% - Accent5 45 2 2" xfId="16128" xr:uid="{00000000-0005-0000-0000-0000D83E0000}"/>
    <cellStyle name="40% - Accent5 45 2 2 2" xfId="16129" xr:uid="{00000000-0005-0000-0000-0000D93E0000}"/>
    <cellStyle name="40% - Accent5 45 2 3" xfId="16130" xr:uid="{00000000-0005-0000-0000-0000DA3E0000}"/>
    <cellStyle name="40% - Accent5 45 2 3 2" xfId="16131" xr:uid="{00000000-0005-0000-0000-0000DB3E0000}"/>
    <cellStyle name="40% - Accent5 45 2 4" xfId="16132" xr:uid="{00000000-0005-0000-0000-0000DC3E0000}"/>
    <cellStyle name="40% - Accent5 45 2 4 2" xfId="16133" xr:uid="{00000000-0005-0000-0000-0000DD3E0000}"/>
    <cellStyle name="40% - Accent5 45 2 5" xfId="16134" xr:uid="{00000000-0005-0000-0000-0000DE3E0000}"/>
    <cellStyle name="40% - Accent5 45 2 5 2" xfId="16135" xr:uid="{00000000-0005-0000-0000-0000DF3E0000}"/>
    <cellStyle name="40% - Accent5 45 2 6" xfId="16136" xr:uid="{00000000-0005-0000-0000-0000E03E0000}"/>
    <cellStyle name="40% - Accent5 45 3" xfId="16137" xr:uid="{00000000-0005-0000-0000-0000E13E0000}"/>
    <cellStyle name="40% - Accent5 45 3 2" xfId="16138" xr:uid="{00000000-0005-0000-0000-0000E23E0000}"/>
    <cellStyle name="40% - Accent5 45 4" xfId="16139" xr:uid="{00000000-0005-0000-0000-0000E33E0000}"/>
    <cellStyle name="40% - Accent5 45 4 2" xfId="16140" xr:uid="{00000000-0005-0000-0000-0000E43E0000}"/>
    <cellStyle name="40% - Accent5 45 5" xfId="16141" xr:uid="{00000000-0005-0000-0000-0000E53E0000}"/>
    <cellStyle name="40% - Accent5 45 5 2" xfId="16142" xr:uid="{00000000-0005-0000-0000-0000E63E0000}"/>
    <cellStyle name="40% - Accent5 45 6" xfId="16143" xr:uid="{00000000-0005-0000-0000-0000E73E0000}"/>
    <cellStyle name="40% - Accent5 45 6 2" xfId="16144" xr:uid="{00000000-0005-0000-0000-0000E83E0000}"/>
    <cellStyle name="40% - Accent5 45 7" xfId="16145" xr:uid="{00000000-0005-0000-0000-0000E93E0000}"/>
    <cellStyle name="40% - Accent5 45 8" xfId="16146" xr:uid="{00000000-0005-0000-0000-0000EA3E0000}"/>
    <cellStyle name="40% - Accent5 46" xfId="16147" xr:uid="{00000000-0005-0000-0000-0000EB3E0000}"/>
    <cellStyle name="40% - Accent5 46 2" xfId="16148" xr:uid="{00000000-0005-0000-0000-0000EC3E0000}"/>
    <cellStyle name="40% - Accent5 46 2 2" xfId="16149" xr:uid="{00000000-0005-0000-0000-0000ED3E0000}"/>
    <cellStyle name="40% - Accent5 46 2 2 2" xfId="16150" xr:uid="{00000000-0005-0000-0000-0000EE3E0000}"/>
    <cellStyle name="40% - Accent5 46 2 3" xfId="16151" xr:uid="{00000000-0005-0000-0000-0000EF3E0000}"/>
    <cellStyle name="40% - Accent5 46 2 3 2" xfId="16152" xr:uid="{00000000-0005-0000-0000-0000F03E0000}"/>
    <cellStyle name="40% - Accent5 46 2 4" xfId="16153" xr:uid="{00000000-0005-0000-0000-0000F13E0000}"/>
    <cellStyle name="40% - Accent5 46 2 4 2" xfId="16154" xr:uid="{00000000-0005-0000-0000-0000F23E0000}"/>
    <cellStyle name="40% - Accent5 46 2 5" xfId="16155" xr:uid="{00000000-0005-0000-0000-0000F33E0000}"/>
    <cellStyle name="40% - Accent5 46 2 5 2" xfId="16156" xr:uid="{00000000-0005-0000-0000-0000F43E0000}"/>
    <cellStyle name="40% - Accent5 46 2 6" xfId="16157" xr:uid="{00000000-0005-0000-0000-0000F53E0000}"/>
    <cellStyle name="40% - Accent5 46 3" xfId="16158" xr:uid="{00000000-0005-0000-0000-0000F63E0000}"/>
    <cellStyle name="40% - Accent5 46 3 2" xfId="16159" xr:uid="{00000000-0005-0000-0000-0000F73E0000}"/>
    <cellStyle name="40% - Accent5 46 4" xfId="16160" xr:uid="{00000000-0005-0000-0000-0000F83E0000}"/>
    <cellStyle name="40% - Accent5 46 4 2" xfId="16161" xr:uid="{00000000-0005-0000-0000-0000F93E0000}"/>
    <cellStyle name="40% - Accent5 46 5" xfId="16162" xr:uid="{00000000-0005-0000-0000-0000FA3E0000}"/>
    <cellStyle name="40% - Accent5 46 5 2" xfId="16163" xr:uid="{00000000-0005-0000-0000-0000FB3E0000}"/>
    <cellStyle name="40% - Accent5 46 6" xfId="16164" xr:uid="{00000000-0005-0000-0000-0000FC3E0000}"/>
    <cellStyle name="40% - Accent5 46 6 2" xfId="16165" xr:uid="{00000000-0005-0000-0000-0000FD3E0000}"/>
    <cellStyle name="40% - Accent5 46 7" xfId="16166" xr:uid="{00000000-0005-0000-0000-0000FE3E0000}"/>
    <cellStyle name="40% - Accent5 46 8" xfId="16167" xr:uid="{00000000-0005-0000-0000-0000FF3E0000}"/>
    <cellStyle name="40% - Accent5 47" xfId="16168" xr:uid="{00000000-0005-0000-0000-0000003F0000}"/>
    <cellStyle name="40% - Accent5 47 2" xfId="16169" xr:uid="{00000000-0005-0000-0000-0000013F0000}"/>
    <cellStyle name="40% - Accent5 47 2 2" xfId="16170" xr:uid="{00000000-0005-0000-0000-0000023F0000}"/>
    <cellStyle name="40% - Accent5 47 2 2 2" xfId="16171" xr:uid="{00000000-0005-0000-0000-0000033F0000}"/>
    <cellStyle name="40% - Accent5 47 2 3" xfId="16172" xr:uid="{00000000-0005-0000-0000-0000043F0000}"/>
    <cellStyle name="40% - Accent5 47 2 3 2" xfId="16173" xr:uid="{00000000-0005-0000-0000-0000053F0000}"/>
    <cellStyle name="40% - Accent5 47 2 4" xfId="16174" xr:uid="{00000000-0005-0000-0000-0000063F0000}"/>
    <cellStyle name="40% - Accent5 47 2 4 2" xfId="16175" xr:uid="{00000000-0005-0000-0000-0000073F0000}"/>
    <cellStyle name="40% - Accent5 47 2 5" xfId="16176" xr:uid="{00000000-0005-0000-0000-0000083F0000}"/>
    <cellStyle name="40% - Accent5 47 2 5 2" xfId="16177" xr:uid="{00000000-0005-0000-0000-0000093F0000}"/>
    <cellStyle name="40% - Accent5 47 2 6" xfId="16178" xr:uid="{00000000-0005-0000-0000-00000A3F0000}"/>
    <cellStyle name="40% - Accent5 47 3" xfId="16179" xr:uid="{00000000-0005-0000-0000-00000B3F0000}"/>
    <cellStyle name="40% - Accent5 47 3 2" xfId="16180" xr:uid="{00000000-0005-0000-0000-00000C3F0000}"/>
    <cellStyle name="40% - Accent5 47 4" xfId="16181" xr:uid="{00000000-0005-0000-0000-00000D3F0000}"/>
    <cellStyle name="40% - Accent5 47 4 2" xfId="16182" xr:uid="{00000000-0005-0000-0000-00000E3F0000}"/>
    <cellStyle name="40% - Accent5 47 5" xfId="16183" xr:uid="{00000000-0005-0000-0000-00000F3F0000}"/>
    <cellStyle name="40% - Accent5 47 5 2" xfId="16184" xr:uid="{00000000-0005-0000-0000-0000103F0000}"/>
    <cellStyle name="40% - Accent5 47 6" xfId="16185" xr:uid="{00000000-0005-0000-0000-0000113F0000}"/>
    <cellStyle name="40% - Accent5 47 6 2" xfId="16186" xr:uid="{00000000-0005-0000-0000-0000123F0000}"/>
    <cellStyle name="40% - Accent5 47 7" xfId="16187" xr:uid="{00000000-0005-0000-0000-0000133F0000}"/>
    <cellStyle name="40% - Accent5 47 8" xfId="16188" xr:uid="{00000000-0005-0000-0000-0000143F0000}"/>
    <cellStyle name="40% - Accent5 48" xfId="16189" xr:uid="{00000000-0005-0000-0000-0000153F0000}"/>
    <cellStyle name="40% - Accent5 48 2" xfId="16190" xr:uid="{00000000-0005-0000-0000-0000163F0000}"/>
    <cellStyle name="40% - Accent5 48 2 2" xfId="16191" xr:uid="{00000000-0005-0000-0000-0000173F0000}"/>
    <cellStyle name="40% - Accent5 48 2 2 2" xfId="16192" xr:uid="{00000000-0005-0000-0000-0000183F0000}"/>
    <cellStyle name="40% - Accent5 48 2 3" xfId="16193" xr:uid="{00000000-0005-0000-0000-0000193F0000}"/>
    <cellStyle name="40% - Accent5 48 2 3 2" xfId="16194" xr:uid="{00000000-0005-0000-0000-00001A3F0000}"/>
    <cellStyle name="40% - Accent5 48 2 4" xfId="16195" xr:uid="{00000000-0005-0000-0000-00001B3F0000}"/>
    <cellStyle name="40% - Accent5 48 2 4 2" xfId="16196" xr:uid="{00000000-0005-0000-0000-00001C3F0000}"/>
    <cellStyle name="40% - Accent5 48 2 5" xfId="16197" xr:uid="{00000000-0005-0000-0000-00001D3F0000}"/>
    <cellStyle name="40% - Accent5 48 2 5 2" xfId="16198" xr:uid="{00000000-0005-0000-0000-00001E3F0000}"/>
    <cellStyle name="40% - Accent5 48 2 6" xfId="16199" xr:uid="{00000000-0005-0000-0000-00001F3F0000}"/>
    <cellStyle name="40% - Accent5 48 3" xfId="16200" xr:uid="{00000000-0005-0000-0000-0000203F0000}"/>
    <cellStyle name="40% - Accent5 48 3 2" xfId="16201" xr:uid="{00000000-0005-0000-0000-0000213F0000}"/>
    <cellStyle name="40% - Accent5 48 4" xfId="16202" xr:uid="{00000000-0005-0000-0000-0000223F0000}"/>
    <cellStyle name="40% - Accent5 48 4 2" xfId="16203" xr:uid="{00000000-0005-0000-0000-0000233F0000}"/>
    <cellStyle name="40% - Accent5 48 5" xfId="16204" xr:uid="{00000000-0005-0000-0000-0000243F0000}"/>
    <cellStyle name="40% - Accent5 48 5 2" xfId="16205" xr:uid="{00000000-0005-0000-0000-0000253F0000}"/>
    <cellStyle name="40% - Accent5 48 6" xfId="16206" xr:uid="{00000000-0005-0000-0000-0000263F0000}"/>
    <cellStyle name="40% - Accent5 48 6 2" xfId="16207" xr:uid="{00000000-0005-0000-0000-0000273F0000}"/>
    <cellStyle name="40% - Accent5 48 7" xfId="16208" xr:uid="{00000000-0005-0000-0000-0000283F0000}"/>
    <cellStyle name="40% - Accent5 48 8" xfId="16209" xr:uid="{00000000-0005-0000-0000-0000293F0000}"/>
    <cellStyle name="40% - Accent5 49" xfId="16210" xr:uid="{00000000-0005-0000-0000-00002A3F0000}"/>
    <cellStyle name="40% - Accent5 49 2" xfId="16211" xr:uid="{00000000-0005-0000-0000-00002B3F0000}"/>
    <cellStyle name="40% - Accent5 49 2 2" xfId="16212" xr:uid="{00000000-0005-0000-0000-00002C3F0000}"/>
    <cellStyle name="40% - Accent5 49 2 2 2" xfId="16213" xr:uid="{00000000-0005-0000-0000-00002D3F0000}"/>
    <cellStyle name="40% - Accent5 49 2 3" xfId="16214" xr:uid="{00000000-0005-0000-0000-00002E3F0000}"/>
    <cellStyle name="40% - Accent5 49 2 3 2" xfId="16215" xr:uid="{00000000-0005-0000-0000-00002F3F0000}"/>
    <cellStyle name="40% - Accent5 49 2 4" xfId="16216" xr:uid="{00000000-0005-0000-0000-0000303F0000}"/>
    <cellStyle name="40% - Accent5 49 2 4 2" xfId="16217" xr:uid="{00000000-0005-0000-0000-0000313F0000}"/>
    <cellStyle name="40% - Accent5 49 2 5" xfId="16218" xr:uid="{00000000-0005-0000-0000-0000323F0000}"/>
    <cellStyle name="40% - Accent5 49 2 5 2" xfId="16219" xr:uid="{00000000-0005-0000-0000-0000333F0000}"/>
    <cellStyle name="40% - Accent5 49 2 6" xfId="16220" xr:uid="{00000000-0005-0000-0000-0000343F0000}"/>
    <cellStyle name="40% - Accent5 49 3" xfId="16221" xr:uid="{00000000-0005-0000-0000-0000353F0000}"/>
    <cellStyle name="40% - Accent5 49 3 2" xfId="16222" xr:uid="{00000000-0005-0000-0000-0000363F0000}"/>
    <cellStyle name="40% - Accent5 49 4" xfId="16223" xr:uid="{00000000-0005-0000-0000-0000373F0000}"/>
    <cellStyle name="40% - Accent5 49 4 2" xfId="16224" xr:uid="{00000000-0005-0000-0000-0000383F0000}"/>
    <cellStyle name="40% - Accent5 49 5" xfId="16225" xr:uid="{00000000-0005-0000-0000-0000393F0000}"/>
    <cellStyle name="40% - Accent5 49 5 2" xfId="16226" xr:uid="{00000000-0005-0000-0000-00003A3F0000}"/>
    <cellStyle name="40% - Accent5 49 6" xfId="16227" xr:uid="{00000000-0005-0000-0000-00003B3F0000}"/>
    <cellStyle name="40% - Accent5 49 6 2" xfId="16228" xr:uid="{00000000-0005-0000-0000-00003C3F0000}"/>
    <cellStyle name="40% - Accent5 49 7" xfId="16229" xr:uid="{00000000-0005-0000-0000-00003D3F0000}"/>
    <cellStyle name="40% - Accent5 49 8" xfId="16230" xr:uid="{00000000-0005-0000-0000-00003E3F0000}"/>
    <cellStyle name="40% - Accent5 5" xfId="16231" xr:uid="{00000000-0005-0000-0000-00003F3F0000}"/>
    <cellStyle name="40% - Accent5 5 10" xfId="16232" xr:uid="{00000000-0005-0000-0000-0000403F0000}"/>
    <cellStyle name="40% - Accent5 5 11" xfId="16233" xr:uid="{00000000-0005-0000-0000-0000413F0000}"/>
    <cellStyle name="40% - Accent5 5 2" xfId="16234" xr:uid="{00000000-0005-0000-0000-0000423F0000}"/>
    <cellStyle name="40% - Accent5 5 2 2" xfId="16235" xr:uid="{00000000-0005-0000-0000-0000433F0000}"/>
    <cellStyle name="40% - Accent5 5 2 2 2" xfId="16236" xr:uid="{00000000-0005-0000-0000-0000443F0000}"/>
    <cellStyle name="40% - Accent5 5 2 3" xfId="16237" xr:uid="{00000000-0005-0000-0000-0000453F0000}"/>
    <cellStyle name="40% - Accent5 5 2 3 2" xfId="16238" xr:uid="{00000000-0005-0000-0000-0000463F0000}"/>
    <cellStyle name="40% - Accent5 5 2 4" xfId="16239" xr:uid="{00000000-0005-0000-0000-0000473F0000}"/>
    <cellStyle name="40% - Accent5 5 2 4 2" xfId="16240" xr:uid="{00000000-0005-0000-0000-0000483F0000}"/>
    <cellStyle name="40% - Accent5 5 2 5" xfId="16241" xr:uid="{00000000-0005-0000-0000-0000493F0000}"/>
    <cellStyle name="40% - Accent5 5 2 5 2" xfId="16242" xr:uid="{00000000-0005-0000-0000-00004A3F0000}"/>
    <cellStyle name="40% - Accent5 5 2 6" xfId="16243" xr:uid="{00000000-0005-0000-0000-00004B3F0000}"/>
    <cellStyle name="40% - Accent5 5 2 7" xfId="16244" xr:uid="{00000000-0005-0000-0000-00004C3F0000}"/>
    <cellStyle name="40% - Accent5 5 2 8" xfId="16245" xr:uid="{00000000-0005-0000-0000-00004D3F0000}"/>
    <cellStyle name="40% - Accent5 5 2 9" xfId="16246" xr:uid="{00000000-0005-0000-0000-00004E3F0000}"/>
    <cellStyle name="40% - Accent5 5 3" xfId="16247" xr:uid="{00000000-0005-0000-0000-00004F3F0000}"/>
    <cellStyle name="40% - Accent5 5 3 2" xfId="16248" xr:uid="{00000000-0005-0000-0000-0000503F0000}"/>
    <cellStyle name="40% - Accent5 5 4" xfId="16249" xr:uid="{00000000-0005-0000-0000-0000513F0000}"/>
    <cellStyle name="40% - Accent5 5 4 2" xfId="16250" xr:uid="{00000000-0005-0000-0000-0000523F0000}"/>
    <cellStyle name="40% - Accent5 5 5" xfId="16251" xr:uid="{00000000-0005-0000-0000-0000533F0000}"/>
    <cellStyle name="40% - Accent5 5 5 2" xfId="16252" xr:uid="{00000000-0005-0000-0000-0000543F0000}"/>
    <cellStyle name="40% - Accent5 5 6" xfId="16253" xr:uid="{00000000-0005-0000-0000-0000553F0000}"/>
    <cellStyle name="40% - Accent5 5 6 2" xfId="16254" xr:uid="{00000000-0005-0000-0000-0000563F0000}"/>
    <cellStyle name="40% - Accent5 5 7" xfId="16255" xr:uid="{00000000-0005-0000-0000-0000573F0000}"/>
    <cellStyle name="40% - Accent5 5 8" xfId="16256" xr:uid="{00000000-0005-0000-0000-0000583F0000}"/>
    <cellStyle name="40% - Accent5 5 9" xfId="16257" xr:uid="{00000000-0005-0000-0000-0000593F0000}"/>
    <cellStyle name="40% - Accent5 50" xfId="16258" xr:uid="{00000000-0005-0000-0000-00005A3F0000}"/>
    <cellStyle name="40% - Accent5 50 2" xfId="16259" xr:uid="{00000000-0005-0000-0000-00005B3F0000}"/>
    <cellStyle name="40% - Accent5 50 2 2" xfId="16260" xr:uid="{00000000-0005-0000-0000-00005C3F0000}"/>
    <cellStyle name="40% - Accent5 50 2 2 2" xfId="16261" xr:uid="{00000000-0005-0000-0000-00005D3F0000}"/>
    <cellStyle name="40% - Accent5 50 2 3" xfId="16262" xr:uid="{00000000-0005-0000-0000-00005E3F0000}"/>
    <cellStyle name="40% - Accent5 50 2 3 2" xfId="16263" xr:uid="{00000000-0005-0000-0000-00005F3F0000}"/>
    <cellStyle name="40% - Accent5 50 2 4" xfId="16264" xr:uid="{00000000-0005-0000-0000-0000603F0000}"/>
    <cellStyle name="40% - Accent5 50 2 4 2" xfId="16265" xr:uid="{00000000-0005-0000-0000-0000613F0000}"/>
    <cellStyle name="40% - Accent5 50 2 5" xfId="16266" xr:uid="{00000000-0005-0000-0000-0000623F0000}"/>
    <cellStyle name="40% - Accent5 50 2 5 2" xfId="16267" xr:uid="{00000000-0005-0000-0000-0000633F0000}"/>
    <cellStyle name="40% - Accent5 50 2 6" xfId="16268" xr:uid="{00000000-0005-0000-0000-0000643F0000}"/>
    <cellStyle name="40% - Accent5 50 3" xfId="16269" xr:uid="{00000000-0005-0000-0000-0000653F0000}"/>
    <cellStyle name="40% - Accent5 50 3 2" xfId="16270" xr:uid="{00000000-0005-0000-0000-0000663F0000}"/>
    <cellStyle name="40% - Accent5 50 4" xfId="16271" xr:uid="{00000000-0005-0000-0000-0000673F0000}"/>
    <cellStyle name="40% - Accent5 50 4 2" xfId="16272" xr:uid="{00000000-0005-0000-0000-0000683F0000}"/>
    <cellStyle name="40% - Accent5 50 5" xfId="16273" xr:uid="{00000000-0005-0000-0000-0000693F0000}"/>
    <cellStyle name="40% - Accent5 50 5 2" xfId="16274" xr:uid="{00000000-0005-0000-0000-00006A3F0000}"/>
    <cellStyle name="40% - Accent5 50 6" xfId="16275" xr:uid="{00000000-0005-0000-0000-00006B3F0000}"/>
    <cellStyle name="40% - Accent5 50 6 2" xfId="16276" xr:uid="{00000000-0005-0000-0000-00006C3F0000}"/>
    <cellStyle name="40% - Accent5 50 7" xfId="16277" xr:uid="{00000000-0005-0000-0000-00006D3F0000}"/>
    <cellStyle name="40% - Accent5 50 8" xfId="16278" xr:uid="{00000000-0005-0000-0000-00006E3F0000}"/>
    <cellStyle name="40% - Accent5 51" xfId="16279" xr:uid="{00000000-0005-0000-0000-00006F3F0000}"/>
    <cellStyle name="40% - Accent5 51 2" xfId="16280" xr:uid="{00000000-0005-0000-0000-0000703F0000}"/>
    <cellStyle name="40% - Accent5 51 2 2" xfId="16281" xr:uid="{00000000-0005-0000-0000-0000713F0000}"/>
    <cellStyle name="40% - Accent5 51 2 2 2" xfId="16282" xr:uid="{00000000-0005-0000-0000-0000723F0000}"/>
    <cellStyle name="40% - Accent5 51 2 3" xfId="16283" xr:uid="{00000000-0005-0000-0000-0000733F0000}"/>
    <cellStyle name="40% - Accent5 51 2 3 2" xfId="16284" xr:uid="{00000000-0005-0000-0000-0000743F0000}"/>
    <cellStyle name="40% - Accent5 51 2 4" xfId="16285" xr:uid="{00000000-0005-0000-0000-0000753F0000}"/>
    <cellStyle name="40% - Accent5 51 2 4 2" xfId="16286" xr:uid="{00000000-0005-0000-0000-0000763F0000}"/>
    <cellStyle name="40% - Accent5 51 2 5" xfId="16287" xr:uid="{00000000-0005-0000-0000-0000773F0000}"/>
    <cellStyle name="40% - Accent5 51 2 5 2" xfId="16288" xr:uid="{00000000-0005-0000-0000-0000783F0000}"/>
    <cellStyle name="40% - Accent5 51 2 6" xfId="16289" xr:uid="{00000000-0005-0000-0000-0000793F0000}"/>
    <cellStyle name="40% - Accent5 51 3" xfId="16290" xr:uid="{00000000-0005-0000-0000-00007A3F0000}"/>
    <cellStyle name="40% - Accent5 51 3 2" xfId="16291" xr:uid="{00000000-0005-0000-0000-00007B3F0000}"/>
    <cellStyle name="40% - Accent5 51 4" xfId="16292" xr:uid="{00000000-0005-0000-0000-00007C3F0000}"/>
    <cellStyle name="40% - Accent5 51 4 2" xfId="16293" xr:uid="{00000000-0005-0000-0000-00007D3F0000}"/>
    <cellStyle name="40% - Accent5 51 5" xfId="16294" xr:uid="{00000000-0005-0000-0000-00007E3F0000}"/>
    <cellStyle name="40% - Accent5 51 5 2" xfId="16295" xr:uid="{00000000-0005-0000-0000-00007F3F0000}"/>
    <cellStyle name="40% - Accent5 51 6" xfId="16296" xr:uid="{00000000-0005-0000-0000-0000803F0000}"/>
    <cellStyle name="40% - Accent5 51 6 2" xfId="16297" xr:uid="{00000000-0005-0000-0000-0000813F0000}"/>
    <cellStyle name="40% - Accent5 51 7" xfId="16298" xr:uid="{00000000-0005-0000-0000-0000823F0000}"/>
    <cellStyle name="40% - Accent5 51 8" xfId="16299" xr:uid="{00000000-0005-0000-0000-0000833F0000}"/>
    <cellStyle name="40% - Accent5 52" xfId="16300" xr:uid="{00000000-0005-0000-0000-0000843F0000}"/>
    <cellStyle name="40% - Accent5 52 2" xfId="16301" xr:uid="{00000000-0005-0000-0000-0000853F0000}"/>
    <cellStyle name="40% - Accent5 52 2 2" xfId="16302" xr:uid="{00000000-0005-0000-0000-0000863F0000}"/>
    <cellStyle name="40% - Accent5 52 2 2 2" xfId="16303" xr:uid="{00000000-0005-0000-0000-0000873F0000}"/>
    <cellStyle name="40% - Accent5 52 2 3" xfId="16304" xr:uid="{00000000-0005-0000-0000-0000883F0000}"/>
    <cellStyle name="40% - Accent5 52 2 3 2" xfId="16305" xr:uid="{00000000-0005-0000-0000-0000893F0000}"/>
    <cellStyle name="40% - Accent5 52 2 4" xfId="16306" xr:uid="{00000000-0005-0000-0000-00008A3F0000}"/>
    <cellStyle name="40% - Accent5 52 2 4 2" xfId="16307" xr:uid="{00000000-0005-0000-0000-00008B3F0000}"/>
    <cellStyle name="40% - Accent5 52 2 5" xfId="16308" xr:uid="{00000000-0005-0000-0000-00008C3F0000}"/>
    <cellStyle name="40% - Accent5 52 2 5 2" xfId="16309" xr:uid="{00000000-0005-0000-0000-00008D3F0000}"/>
    <cellStyle name="40% - Accent5 52 2 6" xfId="16310" xr:uid="{00000000-0005-0000-0000-00008E3F0000}"/>
    <cellStyle name="40% - Accent5 52 3" xfId="16311" xr:uid="{00000000-0005-0000-0000-00008F3F0000}"/>
    <cellStyle name="40% - Accent5 52 3 2" xfId="16312" xr:uid="{00000000-0005-0000-0000-0000903F0000}"/>
    <cellStyle name="40% - Accent5 52 4" xfId="16313" xr:uid="{00000000-0005-0000-0000-0000913F0000}"/>
    <cellStyle name="40% - Accent5 52 4 2" xfId="16314" xr:uid="{00000000-0005-0000-0000-0000923F0000}"/>
    <cellStyle name="40% - Accent5 52 5" xfId="16315" xr:uid="{00000000-0005-0000-0000-0000933F0000}"/>
    <cellStyle name="40% - Accent5 52 5 2" xfId="16316" xr:uid="{00000000-0005-0000-0000-0000943F0000}"/>
    <cellStyle name="40% - Accent5 52 6" xfId="16317" xr:uid="{00000000-0005-0000-0000-0000953F0000}"/>
    <cellStyle name="40% - Accent5 52 6 2" xfId="16318" xr:uid="{00000000-0005-0000-0000-0000963F0000}"/>
    <cellStyle name="40% - Accent5 52 7" xfId="16319" xr:uid="{00000000-0005-0000-0000-0000973F0000}"/>
    <cellStyle name="40% - Accent5 52 8" xfId="16320" xr:uid="{00000000-0005-0000-0000-0000983F0000}"/>
    <cellStyle name="40% - Accent5 53" xfId="16321" xr:uid="{00000000-0005-0000-0000-0000993F0000}"/>
    <cellStyle name="40% - Accent5 53 2" xfId="16322" xr:uid="{00000000-0005-0000-0000-00009A3F0000}"/>
    <cellStyle name="40% - Accent5 53 2 2" xfId="16323" xr:uid="{00000000-0005-0000-0000-00009B3F0000}"/>
    <cellStyle name="40% - Accent5 53 2 2 2" xfId="16324" xr:uid="{00000000-0005-0000-0000-00009C3F0000}"/>
    <cellStyle name="40% - Accent5 53 2 3" xfId="16325" xr:uid="{00000000-0005-0000-0000-00009D3F0000}"/>
    <cellStyle name="40% - Accent5 53 2 3 2" xfId="16326" xr:uid="{00000000-0005-0000-0000-00009E3F0000}"/>
    <cellStyle name="40% - Accent5 53 2 4" xfId="16327" xr:uid="{00000000-0005-0000-0000-00009F3F0000}"/>
    <cellStyle name="40% - Accent5 53 2 4 2" xfId="16328" xr:uid="{00000000-0005-0000-0000-0000A03F0000}"/>
    <cellStyle name="40% - Accent5 53 2 5" xfId="16329" xr:uid="{00000000-0005-0000-0000-0000A13F0000}"/>
    <cellStyle name="40% - Accent5 53 2 5 2" xfId="16330" xr:uid="{00000000-0005-0000-0000-0000A23F0000}"/>
    <cellStyle name="40% - Accent5 53 2 6" xfId="16331" xr:uid="{00000000-0005-0000-0000-0000A33F0000}"/>
    <cellStyle name="40% - Accent5 53 3" xfId="16332" xr:uid="{00000000-0005-0000-0000-0000A43F0000}"/>
    <cellStyle name="40% - Accent5 53 3 2" xfId="16333" xr:uid="{00000000-0005-0000-0000-0000A53F0000}"/>
    <cellStyle name="40% - Accent5 53 4" xfId="16334" xr:uid="{00000000-0005-0000-0000-0000A63F0000}"/>
    <cellStyle name="40% - Accent5 53 4 2" xfId="16335" xr:uid="{00000000-0005-0000-0000-0000A73F0000}"/>
    <cellStyle name="40% - Accent5 53 5" xfId="16336" xr:uid="{00000000-0005-0000-0000-0000A83F0000}"/>
    <cellStyle name="40% - Accent5 53 5 2" xfId="16337" xr:uid="{00000000-0005-0000-0000-0000A93F0000}"/>
    <cellStyle name="40% - Accent5 53 6" xfId="16338" xr:uid="{00000000-0005-0000-0000-0000AA3F0000}"/>
    <cellStyle name="40% - Accent5 53 6 2" xfId="16339" xr:uid="{00000000-0005-0000-0000-0000AB3F0000}"/>
    <cellStyle name="40% - Accent5 53 7" xfId="16340" xr:uid="{00000000-0005-0000-0000-0000AC3F0000}"/>
    <cellStyle name="40% - Accent5 53 8" xfId="16341" xr:uid="{00000000-0005-0000-0000-0000AD3F0000}"/>
    <cellStyle name="40% - Accent5 54" xfId="16342" xr:uid="{00000000-0005-0000-0000-0000AE3F0000}"/>
    <cellStyle name="40% - Accent5 54 2" xfId="16343" xr:uid="{00000000-0005-0000-0000-0000AF3F0000}"/>
    <cellStyle name="40% - Accent5 54 2 2" xfId="16344" xr:uid="{00000000-0005-0000-0000-0000B03F0000}"/>
    <cellStyle name="40% - Accent5 54 2 2 2" xfId="16345" xr:uid="{00000000-0005-0000-0000-0000B13F0000}"/>
    <cellStyle name="40% - Accent5 54 2 3" xfId="16346" xr:uid="{00000000-0005-0000-0000-0000B23F0000}"/>
    <cellStyle name="40% - Accent5 54 2 3 2" xfId="16347" xr:uid="{00000000-0005-0000-0000-0000B33F0000}"/>
    <cellStyle name="40% - Accent5 54 2 4" xfId="16348" xr:uid="{00000000-0005-0000-0000-0000B43F0000}"/>
    <cellStyle name="40% - Accent5 54 2 4 2" xfId="16349" xr:uid="{00000000-0005-0000-0000-0000B53F0000}"/>
    <cellStyle name="40% - Accent5 54 2 5" xfId="16350" xr:uid="{00000000-0005-0000-0000-0000B63F0000}"/>
    <cellStyle name="40% - Accent5 54 2 5 2" xfId="16351" xr:uid="{00000000-0005-0000-0000-0000B73F0000}"/>
    <cellStyle name="40% - Accent5 54 2 6" xfId="16352" xr:uid="{00000000-0005-0000-0000-0000B83F0000}"/>
    <cellStyle name="40% - Accent5 54 3" xfId="16353" xr:uid="{00000000-0005-0000-0000-0000B93F0000}"/>
    <cellStyle name="40% - Accent5 54 3 2" xfId="16354" xr:uid="{00000000-0005-0000-0000-0000BA3F0000}"/>
    <cellStyle name="40% - Accent5 54 4" xfId="16355" xr:uid="{00000000-0005-0000-0000-0000BB3F0000}"/>
    <cellStyle name="40% - Accent5 54 4 2" xfId="16356" xr:uid="{00000000-0005-0000-0000-0000BC3F0000}"/>
    <cellStyle name="40% - Accent5 54 5" xfId="16357" xr:uid="{00000000-0005-0000-0000-0000BD3F0000}"/>
    <cellStyle name="40% - Accent5 54 5 2" xfId="16358" xr:uid="{00000000-0005-0000-0000-0000BE3F0000}"/>
    <cellStyle name="40% - Accent5 54 6" xfId="16359" xr:uid="{00000000-0005-0000-0000-0000BF3F0000}"/>
    <cellStyle name="40% - Accent5 54 6 2" xfId="16360" xr:uid="{00000000-0005-0000-0000-0000C03F0000}"/>
    <cellStyle name="40% - Accent5 54 7" xfId="16361" xr:uid="{00000000-0005-0000-0000-0000C13F0000}"/>
    <cellStyle name="40% - Accent5 54 8" xfId="16362" xr:uid="{00000000-0005-0000-0000-0000C23F0000}"/>
    <cellStyle name="40% - Accent5 55" xfId="16363" xr:uid="{00000000-0005-0000-0000-0000C33F0000}"/>
    <cellStyle name="40% - Accent5 55 2" xfId="16364" xr:uid="{00000000-0005-0000-0000-0000C43F0000}"/>
    <cellStyle name="40% - Accent5 55 2 2" xfId="16365" xr:uid="{00000000-0005-0000-0000-0000C53F0000}"/>
    <cellStyle name="40% - Accent5 55 2 2 2" xfId="16366" xr:uid="{00000000-0005-0000-0000-0000C63F0000}"/>
    <cellStyle name="40% - Accent5 55 2 3" xfId="16367" xr:uid="{00000000-0005-0000-0000-0000C73F0000}"/>
    <cellStyle name="40% - Accent5 55 2 3 2" xfId="16368" xr:uid="{00000000-0005-0000-0000-0000C83F0000}"/>
    <cellStyle name="40% - Accent5 55 2 4" xfId="16369" xr:uid="{00000000-0005-0000-0000-0000C93F0000}"/>
    <cellStyle name="40% - Accent5 55 2 4 2" xfId="16370" xr:uid="{00000000-0005-0000-0000-0000CA3F0000}"/>
    <cellStyle name="40% - Accent5 55 2 5" xfId="16371" xr:uid="{00000000-0005-0000-0000-0000CB3F0000}"/>
    <cellStyle name="40% - Accent5 55 2 5 2" xfId="16372" xr:uid="{00000000-0005-0000-0000-0000CC3F0000}"/>
    <cellStyle name="40% - Accent5 55 2 6" xfId="16373" xr:uid="{00000000-0005-0000-0000-0000CD3F0000}"/>
    <cellStyle name="40% - Accent5 55 3" xfId="16374" xr:uid="{00000000-0005-0000-0000-0000CE3F0000}"/>
    <cellStyle name="40% - Accent5 55 3 2" xfId="16375" xr:uid="{00000000-0005-0000-0000-0000CF3F0000}"/>
    <cellStyle name="40% - Accent5 55 4" xfId="16376" xr:uid="{00000000-0005-0000-0000-0000D03F0000}"/>
    <cellStyle name="40% - Accent5 55 4 2" xfId="16377" xr:uid="{00000000-0005-0000-0000-0000D13F0000}"/>
    <cellStyle name="40% - Accent5 55 5" xfId="16378" xr:uid="{00000000-0005-0000-0000-0000D23F0000}"/>
    <cellStyle name="40% - Accent5 55 5 2" xfId="16379" xr:uid="{00000000-0005-0000-0000-0000D33F0000}"/>
    <cellStyle name="40% - Accent5 55 6" xfId="16380" xr:uid="{00000000-0005-0000-0000-0000D43F0000}"/>
    <cellStyle name="40% - Accent5 55 6 2" xfId="16381" xr:uid="{00000000-0005-0000-0000-0000D53F0000}"/>
    <cellStyle name="40% - Accent5 55 7" xfId="16382" xr:uid="{00000000-0005-0000-0000-0000D63F0000}"/>
    <cellStyle name="40% - Accent5 55 8" xfId="16383" xr:uid="{00000000-0005-0000-0000-0000D73F0000}"/>
    <cellStyle name="40% - Accent5 56" xfId="16384" xr:uid="{00000000-0005-0000-0000-0000D83F0000}"/>
    <cellStyle name="40% - Accent5 56 2" xfId="16385" xr:uid="{00000000-0005-0000-0000-0000D93F0000}"/>
    <cellStyle name="40% - Accent5 56 2 2" xfId="16386" xr:uid="{00000000-0005-0000-0000-0000DA3F0000}"/>
    <cellStyle name="40% - Accent5 56 2 2 2" xfId="16387" xr:uid="{00000000-0005-0000-0000-0000DB3F0000}"/>
    <cellStyle name="40% - Accent5 56 2 3" xfId="16388" xr:uid="{00000000-0005-0000-0000-0000DC3F0000}"/>
    <cellStyle name="40% - Accent5 56 2 3 2" xfId="16389" xr:uid="{00000000-0005-0000-0000-0000DD3F0000}"/>
    <cellStyle name="40% - Accent5 56 2 4" xfId="16390" xr:uid="{00000000-0005-0000-0000-0000DE3F0000}"/>
    <cellStyle name="40% - Accent5 56 2 4 2" xfId="16391" xr:uid="{00000000-0005-0000-0000-0000DF3F0000}"/>
    <cellStyle name="40% - Accent5 56 2 5" xfId="16392" xr:uid="{00000000-0005-0000-0000-0000E03F0000}"/>
    <cellStyle name="40% - Accent5 56 2 5 2" xfId="16393" xr:uid="{00000000-0005-0000-0000-0000E13F0000}"/>
    <cellStyle name="40% - Accent5 56 2 6" xfId="16394" xr:uid="{00000000-0005-0000-0000-0000E23F0000}"/>
    <cellStyle name="40% - Accent5 56 3" xfId="16395" xr:uid="{00000000-0005-0000-0000-0000E33F0000}"/>
    <cellStyle name="40% - Accent5 56 3 2" xfId="16396" xr:uid="{00000000-0005-0000-0000-0000E43F0000}"/>
    <cellStyle name="40% - Accent5 56 4" xfId="16397" xr:uid="{00000000-0005-0000-0000-0000E53F0000}"/>
    <cellStyle name="40% - Accent5 56 4 2" xfId="16398" xr:uid="{00000000-0005-0000-0000-0000E63F0000}"/>
    <cellStyle name="40% - Accent5 56 5" xfId="16399" xr:uid="{00000000-0005-0000-0000-0000E73F0000}"/>
    <cellStyle name="40% - Accent5 56 5 2" xfId="16400" xr:uid="{00000000-0005-0000-0000-0000E83F0000}"/>
    <cellStyle name="40% - Accent5 56 6" xfId="16401" xr:uid="{00000000-0005-0000-0000-0000E93F0000}"/>
    <cellStyle name="40% - Accent5 56 6 2" xfId="16402" xr:uid="{00000000-0005-0000-0000-0000EA3F0000}"/>
    <cellStyle name="40% - Accent5 56 7" xfId="16403" xr:uid="{00000000-0005-0000-0000-0000EB3F0000}"/>
    <cellStyle name="40% - Accent5 56 8" xfId="16404" xr:uid="{00000000-0005-0000-0000-0000EC3F0000}"/>
    <cellStyle name="40% - Accent5 57" xfId="16405" xr:uid="{00000000-0005-0000-0000-0000ED3F0000}"/>
    <cellStyle name="40% - Accent5 57 2" xfId="16406" xr:uid="{00000000-0005-0000-0000-0000EE3F0000}"/>
    <cellStyle name="40% - Accent5 57 2 2" xfId="16407" xr:uid="{00000000-0005-0000-0000-0000EF3F0000}"/>
    <cellStyle name="40% - Accent5 57 2 2 2" xfId="16408" xr:uid="{00000000-0005-0000-0000-0000F03F0000}"/>
    <cellStyle name="40% - Accent5 57 2 3" xfId="16409" xr:uid="{00000000-0005-0000-0000-0000F13F0000}"/>
    <cellStyle name="40% - Accent5 57 2 3 2" xfId="16410" xr:uid="{00000000-0005-0000-0000-0000F23F0000}"/>
    <cellStyle name="40% - Accent5 57 2 4" xfId="16411" xr:uid="{00000000-0005-0000-0000-0000F33F0000}"/>
    <cellStyle name="40% - Accent5 57 2 4 2" xfId="16412" xr:uid="{00000000-0005-0000-0000-0000F43F0000}"/>
    <cellStyle name="40% - Accent5 57 2 5" xfId="16413" xr:uid="{00000000-0005-0000-0000-0000F53F0000}"/>
    <cellStyle name="40% - Accent5 57 2 5 2" xfId="16414" xr:uid="{00000000-0005-0000-0000-0000F63F0000}"/>
    <cellStyle name="40% - Accent5 57 2 6" xfId="16415" xr:uid="{00000000-0005-0000-0000-0000F73F0000}"/>
    <cellStyle name="40% - Accent5 57 3" xfId="16416" xr:uid="{00000000-0005-0000-0000-0000F83F0000}"/>
    <cellStyle name="40% - Accent5 57 3 2" xfId="16417" xr:uid="{00000000-0005-0000-0000-0000F93F0000}"/>
    <cellStyle name="40% - Accent5 57 4" xfId="16418" xr:uid="{00000000-0005-0000-0000-0000FA3F0000}"/>
    <cellStyle name="40% - Accent5 57 4 2" xfId="16419" xr:uid="{00000000-0005-0000-0000-0000FB3F0000}"/>
    <cellStyle name="40% - Accent5 57 5" xfId="16420" xr:uid="{00000000-0005-0000-0000-0000FC3F0000}"/>
    <cellStyle name="40% - Accent5 57 5 2" xfId="16421" xr:uid="{00000000-0005-0000-0000-0000FD3F0000}"/>
    <cellStyle name="40% - Accent5 57 6" xfId="16422" xr:uid="{00000000-0005-0000-0000-0000FE3F0000}"/>
    <cellStyle name="40% - Accent5 57 6 2" xfId="16423" xr:uid="{00000000-0005-0000-0000-0000FF3F0000}"/>
    <cellStyle name="40% - Accent5 57 7" xfId="16424" xr:uid="{00000000-0005-0000-0000-000000400000}"/>
    <cellStyle name="40% - Accent5 57 8" xfId="16425" xr:uid="{00000000-0005-0000-0000-000001400000}"/>
    <cellStyle name="40% - Accent5 58" xfId="16426" xr:uid="{00000000-0005-0000-0000-000002400000}"/>
    <cellStyle name="40% - Accent5 58 2" xfId="16427" xr:uid="{00000000-0005-0000-0000-000003400000}"/>
    <cellStyle name="40% - Accent5 58 2 2" xfId="16428" xr:uid="{00000000-0005-0000-0000-000004400000}"/>
    <cellStyle name="40% - Accent5 58 2 2 2" xfId="16429" xr:uid="{00000000-0005-0000-0000-000005400000}"/>
    <cellStyle name="40% - Accent5 58 2 3" xfId="16430" xr:uid="{00000000-0005-0000-0000-000006400000}"/>
    <cellStyle name="40% - Accent5 58 2 3 2" xfId="16431" xr:uid="{00000000-0005-0000-0000-000007400000}"/>
    <cellStyle name="40% - Accent5 58 2 4" xfId="16432" xr:uid="{00000000-0005-0000-0000-000008400000}"/>
    <cellStyle name="40% - Accent5 58 2 4 2" xfId="16433" xr:uid="{00000000-0005-0000-0000-000009400000}"/>
    <cellStyle name="40% - Accent5 58 2 5" xfId="16434" xr:uid="{00000000-0005-0000-0000-00000A400000}"/>
    <cellStyle name="40% - Accent5 58 2 5 2" xfId="16435" xr:uid="{00000000-0005-0000-0000-00000B400000}"/>
    <cellStyle name="40% - Accent5 58 2 6" xfId="16436" xr:uid="{00000000-0005-0000-0000-00000C400000}"/>
    <cellStyle name="40% - Accent5 58 3" xfId="16437" xr:uid="{00000000-0005-0000-0000-00000D400000}"/>
    <cellStyle name="40% - Accent5 58 3 2" xfId="16438" xr:uid="{00000000-0005-0000-0000-00000E400000}"/>
    <cellStyle name="40% - Accent5 58 4" xfId="16439" xr:uid="{00000000-0005-0000-0000-00000F400000}"/>
    <cellStyle name="40% - Accent5 58 4 2" xfId="16440" xr:uid="{00000000-0005-0000-0000-000010400000}"/>
    <cellStyle name="40% - Accent5 58 5" xfId="16441" xr:uid="{00000000-0005-0000-0000-000011400000}"/>
    <cellStyle name="40% - Accent5 58 5 2" xfId="16442" xr:uid="{00000000-0005-0000-0000-000012400000}"/>
    <cellStyle name="40% - Accent5 58 6" xfId="16443" xr:uid="{00000000-0005-0000-0000-000013400000}"/>
    <cellStyle name="40% - Accent5 58 6 2" xfId="16444" xr:uid="{00000000-0005-0000-0000-000014400000}"/>
    <cellStyle name="40% - Accent5 58 7" xfId="16445" xr:uid="{00000000-0005-0000-0000-000015400000}"/>
    <cellStyle name="40% - Accent5 58 8" xfId="16446" xr:uid="{00000000-0005-0000-0000-000016400000}"/>
    <cellStyle name="40% - Accent5 59" xfId="16447" xr:uid="{00000000-0005-0000-0000-000017400000}"/>
    <cellStyle name="40% - Accent5 59 2" xfId="16448" xr:uid="{00000000-0005-0000-0000-000018400000}"/>
    <cellStyle name="40% - Accent5 59 2 2" xfId="16449" xr:uid="{00000000-0005-0000-0000-000019400000}"/>
    <cellStyle name="40% - Accent5 59 2 2 2" xfId="16450" xr:uid="{00000000-0005-0000-0000-00001A400000}"/>
    <cellStyle name="40% - Accent5 59 2 3" xfId="16451" xr:uid="{00000000-0005-0000-0000-00001B400000}"/>
    <cellStyle name="40% - Accent5 59 2 3 2" xfId="16452" xr:uid="{00000000-0005-0000-0000-00001C400000}"/>
    <cellStyle name="40% - Accent5 59 2 4" xfId="16453" xr:uid="{00000000-0005-0000-0000-00001D400000}"/>
    <cellStyle name="40% - Accent5 59 2 4 2" xfId="16454" xr:uid="{00000000-0005-0000-0000-00001E400000}"/>
    <cellStyle name="40% - Accent5 59 2 5" xfId="16455" xr:uid="{00000000-0005-0000-0000-00001F400000}"/>
    <cellStyle name="40% - Accent5 59 2 5 2" xfId="16456" xr:uid="{00000000-0005-0000-0000-000020400000}"/>
    <cellStyle name="40% - Accent5 59 2 6" xfId="16457" xr:uid="{00000000-0005-0000-0000-000021400000}"/>
    <cellStyle name="40% - Accent5 59 3" xfId="16458" xr:uid="{00000000-0005-0000-0000-000022400000}"/>
    <cellStyle name="40% - Accent5 59 3 2" xfId="16459" xr:uid="{00000000-0005-0000-0000-000023400000}"/>
    <cellStyle name="40% - Accent5 59 4" xfId="16460" xr:uid="{00000000-0005-0000-0000-000024400000}"/>
    <cellStyle name="40% - Accent5 59 4 2" xfId="16461" xr:uid="{00000000-0005-0000-0000-000025400000}"/>
    <cellStyle name="40% - Accent5 59 5" xfId="16462" xr:uid="{00000000-0005-0000-0000-000026400000}"/>
    <cellStyle name="40% - Accent5 59 5 2" xfId="16463" xr:uid="{00000000-0005-0000-0000-000027400000}"/>
    <cellStyle name="40% - Accent5 59 6" xfId="16464" xr:uid="{00000000-0005-0000-0000-000028400000}"/>
    <cellStyle name="40% - Accent5 59 6 2" xfId="16465" xr:uid="{00000000-0005-0000-0000-000029400000}"/>
    <cellStyle name="40% - Accent5 59 7" xfId="16466" xr:uid="{00000000-0005-0000-0000-00002A400000}"/>
    <cellStyle name="40% - Accent5 59 8" xfId="16467" xr:uid="{00000000-0005-0000-0000-00002B400000}"/>
    <cellStyle name="40% - Accent5 6" xfId="16468" xr:uid="{00000000-0005-0000-0000-00002C400000}"/>
    <cellStyle name="40% - Accent5 6 10" xfId="16469" xr:uid="{00000000-0005-0000-0000-00002D400000}"/>
    <cellStyle name="40% - Accent5 6 11" xfId="16470" xr:uid="{00000000-0005-0000-0000-00002E400000}"/>
    <cellStyle name="40% - Accent5 6 2" xfId="16471" xr:uid="{00000000-0005-0000-0000-00002F400000}"/>
    <cellStyle name="40% - Accent5 6 2 2" xfId="16472" xr:uid="{00000000-0005-0000-0000-000030400000}"/>
    <cellStyle name="40% - Accent5 6 2 2 2" xfId="16473" xr:uid="{00000000-0005-0000-0000-000031400000}"/>
    <cellStyle name="40% - Accent5 6 2 3" xfId="16474" xr:uid="{00000000-0005-0000-0000-000032400000}"/>
    <cellStyle name="40% - Accent5 6 2 3 2" xfId="16475" xr:uid="{00000000-0005-0000-0000-000033400000}"/>
    <cellStyle name="40% - Accent5 6 2 4" xfId="16476" xr:uid="{00000000-0005-0000-0000-000034400000}"/>
    <cellStyle name="40% - Accent5 6 2 4 2" xfId="16477" xr:uid="{00000000-0005-0000-0000-000035400000}"/>
    <cellStyle name="40% - Accent5 6 2 5" xfId="16478" xr:uid="{00000000-0005-0000-0000-000036400000}"/>
    <cellStyle name="40% - Accent5 6 2 5 2" xfId="16479" xr:uid="{00000000-0005-0000-0000-000037400000}"/>
    <cellStyle name="40% - Accent5 6 2 6" xfId="16480" xr:uid="{00000000-0005-0000-0000-000038400000}"/>
    <cellStyle name="40% - Accent5 6 2 7" xfId="16481" xr:uid="{00000000-0005-0000-0000-000039400000}"/>
    <cellStyle name="40% - Accent5 6 2 8" xfId="16482" xr:uid="{00000000-0005-0000-0000-00003A400000}"/>
    <cellStyle name="40% - Accent5 6 2 9" xfId="16483" xr:uid="{00000000-0005-0000-0000-00003B400000}"/>
    <cellStyle name="40% - Accent5 6 3" xfId="16484" xr:uid="{00000000-0005-0000-0000-00003C400000}"/>
    <cellStyle name="40% - Accent5 6 3 2" xfId="16485" xr:uid="{00000000-0005-0000-0000-00003D400000}"/>
    <cellStyle name="40% - Accent5 6 4" xfId="16486" xr:uid="{00000000-0005-0000-0000-00003E400000}"/>
    <cellStyle name="40% - Accent5 6 4 2" xfId="16487" xr:uid="{00000000-0005-0000-0000-00003F400000}"/>
    <cellStyle name="40% - Accent5 6 5" xfId="16488" xr:uid="{00000000-0005-0000-0000-000040400000}"/>
    <cellStyle name="40% - Accent5 6 5 2" xfId="16489" xr:uid="{00000000-0005-0000-0000-000041400000}"/>
    <cellStyle name="40% - Accent5 6 6" xfId="16490" xr:uid="{00000000-0005-0000-0000-000042400000}"/>
    <cellStyle name="40% - Accent5 6 6 2" xfId="16491" xr:uid="{00000000-0005-0000-0000-000043400000}"/>
    <cellStyle name="40% - Accent5 6 7" xfId="16492" xr:uid="{00000000-0005-0000-0000-000044400000}"/>
    <cellStyle name="40% - Accent5 6 8" xfId="16493" xr:uid="{00000000-0005-0000-0000-000045400000}"/>
    <cellStyle name="40% - Accent5 6 9" xfId="16494" xr:uid="{00000000-0005-0000-0000-000046400000}"/>
    <cellStyle name="40% - Accent5 60" xfId="16495" xr:uid="{00000000-0005-0000-0000-000047400000}"/>
    <cellStyle name="40% - Accent5 60 2" xfId="16496" xr:uid="{00000000-0005-0000-0000-000048400000}"/>
    <cellStyle name="40% - Accent5 60 2 2" xfId="16497" xr:uid="{00000000-0005-0000-0000-000049400000}"/>
    <cellStyle name="40% - Accent5 60 2 2 2" xfId="16498" xr:uid="{00000000-0005-0000-0000-00004A400000}"/>
    <cellStyle name="40% - Accent5 60 2 3" xfId="16499" xr:uid="{00000000-0005-0000-0000-00004B400000}"/>
    <cellStyle name="40% - Accent5 60 2 3 2" xfId="16500" xr:uid="{00000000-0005-0000-0000-00004C400000}"/>
    <cellStyle name="40% - Accent5 60 2 4" xfId="16501" xr:uid="{00000000-0005-0000-0000-00004D400000}"/>
    <cellStyle name="40% - Accent5 60 2 4 2" xfId="16502" xr:uid="{00000000-0005-0000-0000-00004E400000}"/>
    <cellStyle name="40% - Accent5 60 2 5" xfId="16503" xr:uid="{00000000-0005-0000-0000-00004F400000}"/>
    <cellStyle name="40% - Accent5 60 2 5 2" xfId="16504" xr:uid="{00000000-0005-0000-0000-000050400000}"/>
    <cellStyle name="40% - Accent5 60 2 6" xfId="16505" xr:uid="{00000000-0005-0000-0000-000051400000}"/>
    <cellStyle name="40% - Accent5 60 3" xfId="16506" xr:uid="{00000000-0005-0000-0000-000052400000}"/>
    <cellStyle name="40% - Accent5 60 3 2" xfId="16507" xr:uid="{00000000-0005-0000-0000-000053400000}"/>
    <cellStyle name="40% - Accent5 60 4" xfId="16508" xr:uid="{00000000-0005-0000-0000-000054400000}"/>
    <cellStyle name="40% - Accent5 60 4 2" xfId="16509" xr:uid="{00000000-0005-0000-0000-000055400000}"/>
    <cellStyle name="40% - Accent5 60 5" xfId="16510" xr:uid="{00000000-0005-0000-0000-000056400000}"/>
    <cellStyle name="40% - Accent5 60 5 2" xfId="16511" xr:uid="{00000000-0005-0000-0000-000057400000}"/>
    <cellStyle name="40% - Accent5 60 6" xfId="16512" xr:uid="{00000000-0005-0000-0000-000058400000}"/>
    <cellStyle name="40% - Accent5 60 6 2" xfId="16513" xr:uid="{00000000-0005-0000-0000-000059400000}"/>
    <cellStyle name="40% - Accent5 60 7" xfId="16514" xr:uid="{00000000-0005-0000-0000-00005A400000}"/>
    <cellStyle name="40% - Accent5 60 8" xfId="16515" xr:uid="{00000000-0005-0000-0000-00005B400000}"/>
    <cellStyle name="40% - Accent5 61" xfId="16516" xr:uid="{00000000-0005-0000-0000-00005C400000}"/>
    <cellStyle name="40% - Accent5 61 2" xfId="16517" xr:uid="{00000000-0005-0000-0000-00005D400000}"/>
    <cellStyle name="40% - Accent5 61 2 2" xfId="16518" xr:uid="{00000000-0005-0000-0000-00005E400000}"/>
    <cellStyle name="40% - Accent5 61 2 2 2" xfId="16519" xr:uid="{00000000-0005-0000-0000-00005F400000}"/>
    <cellStyle name="40% - Accent5 61 2 3" xfId="16520" xr:uid="{00000000-0005-0000-0000-000060400000}"/>
    <cellStyle name="40% - Accent5 61 2 3 2" xfId="16521" xr:uid="{00000000-0005-0000-0000-000061400000}"/>
    <cellStyle name="40% - Accent5 61 2 4" xfId="16522" xr:uid="{00000000-0005-0000-0000-000062400000}"/>
    <cellStyle name="40% - Accent5 61 2 4 2" xfId="16523" xr:uid="{00000000-0005-0000-0000-000063400000}"/>
    <cellStyle name="40% - Accent5 61 2 5" xfId="16524" xr:uid="{00000000-0005-0000-0000-000064400000}"/>
    <cellStyle name="40% - Accent5 61 2 5 2" xfId="16525" xr:uid="{00000000-0005-0000-0000-000065400000}"/>
    <cellStyle name="40% - Accent5 61 2 6" xfId="16526" xr:uid="{00000000-0005-0000-0000-000066400000}"/>
    <cellStyle name="40% - Accent5 61 3" xfId="16527" xr:uid="{00000000-0005-0000-0000-000067400000}"/>
    <cellStyle name="40% - Accent5 61 3 2" xfId="16528" xr:uid="{00000000-0005-0000-0000-000068400000}"/>
    <cellStyle name="40% - Accent5 61 4" xfId="16529" xr:uid="{00000000-0005-0000-0000-000069400000}"/>
    <cellStyle name="40% - Accent5 61 4 2" xfId="16530" xr:uid="{00000000-0005-0000-0000-00006A400000}"/>
    <cellStyle name="40% - Accent5 61 5" xfId="16531" xr:uid="{00000000-0005-0000-0000-00006B400000}"/>
    <cellStyle name="40% - Accent5 61 5 2" xfId="16532" xr:uid="{00000000-0005-0000-0000-00006C400000}"/>
    <cellStyle name="40% - Accent5 61 6" xfId="16533" xr:uid="{00000000-0005-0000-0000-00006D400000}"/>
    <cellStyle name="40% - Accent5 61 6 2" xfId="16534" xr:uid="{00000000-0005-0000-0000-00006E400000}"/>
    <cellStyle name="40% - Accent5 61 7" xfId="16535" xr:uid="{00000000-0005-0000-0000-00006F400000}"/>
    <cellStyle name="40% - Accent5 61 8" xfId="16536" xr:uid="{00000000-0005-0000-0000-000070400000}"/>
    <cellStyle name="40% - Accent5 62" xfId="16537" xr:uid="{00000000-0005-0000-0000-000071400000}"/>
    <cellStyle name="40% - Accent5 62 2" xfId="16538" xr:uid="{00000000-0005-0000-0000-000072400000}"/>
    <cellStyle name="40% - Accent5 62 2 2" xfId="16539" xr:uid="{00000000-0005-0000-0000-000073400000}"/>
    <cellStyle name="40% - Accent5 62 2 2 2" xfId="16540" xr:uid="{00000000-0005-0000-0000-000074400000}"/>
    <cellStyle name="40% - Accent5 62 2 3" xfId="16541" xr:uid="{00000000-0005-0000-0000-000075400000}"/>
    <cellStyle name="40% - Accent5 62 2 3 2" xfId="16542" xr:uid="{00000000-0005-0000-0000-000076400000}"/>
    <cellStyle name="40% - Accent5 62 2 4" xfId="16543" xr:uid="{00000000-0005-0000-0000-000077400000}"/>
    <cellStyle name="40% - Accent5 62 2 4 2" xfId="16544" xr:uid="{00000000-0005-0000-0000-000078400000}"/>
    <cellStyle name="40% - Accent5 62 2 5" xfId="16545" xr:uid="{00000000-0005-0000-0000-000079400000}"/>
    <cellStyle name="40% - Accent5 62 2 5 2" xfId="16546" xr:uid="{00000000-0005-0000-0000-00007A400000}"/>
    <cellStyle name="40% - Accent5 62 2 6" xfId="16547" xr:uid="{00000000-0005-0000-0000-00007B400000}"/>
    <cellStyle name="40% - Accent5 62 3" xfId="16548" xr:uid="{00000000-0005-0000-0000-00007C400000}"/>
    <cellStyle name="40% - Accent5 62 3 2" xfId="16549" xr:uid="{00000000-0005-0000-0000-00007D400000}"/>
    <cellStyle name="40% - Accent5 62 4" xfId="16550" xr:uid="{00000000-0005-0000-0000-00007E400000}"/>
    <cellStyle name="40% - Accent5 62 4 2" xfId="16551" xr:uid="{00000000-0005-0000-0000-00007F400000}"/>
    <cellStyle name="40% - Accent5 62 5" xfId="16552" xr:uid="{00000000-0005-0000-0000-000080400000}"/>
    <cellStyle name="40% - Accent5 62 5 2" xfId="16553" xr:uid="{00000000-0005-0000-0000-000081400000}"/>
    <cellStyle name="40% - Accent5 62 6" xfId="16554" xr:uid="{00000000-0005-0000-0000-000082400000}"/>
    <cellStyle name="40% - Accent5 62 6 2" xfId="16555" xr:uid="{00000000-0005-0000-0000-000083400000}"/>
    <cellStyle name="40% - Accent5 62 7" xfId="16556" xr:uid="{00000000-0005-0000-0000-000084400000}"/>
    <cellStyle name="40% - Accent5 62 8" xfId="16557" xr:uid="{00000000-0005-0000-0000-000085400000}"/>
    <cellStyle name="40% - Accent5 63" xfId="16558" xr:uid="{00000000-0005-0000-0000-000086400000}"/>
    <cellStyle name="40% - Accent5 63 2" xfId="16559" xr:uid="{00000000-0005-0000-0000-000087400000}"/>
    <cellStyle name="40% - Accent5 63 2 2" xfId="16560" xr:uid="{00000000-0005-0000-0000-000088400000}"/>
    <cellStyle name="40% - Accent5 63 2 2 2" xfId="16561" xr:uid="{00000000-0005-0000-0000-000089400000}"/>
    <cellStyle name="40% - Accent5 63 2 3" xfId="16562" xr:uid="{00000000-0005-0000-0000-00008A400000}"/>
    <cellStyle name="40% - Accent5 63 2 3 2" xfId="16563" xr:uid="{00000000-0005-0000-0000-00008B400000}"/>
    <cellStyle name="40% - Accent5 63 2 4" xfId="16564" xr:uid="{00000000-0005-0000-0000-00008C400000}"/>
    <cellStyle name="40% - Accent5 63 2 4 2" xfId="16565" xr:uid="{00000000-0005-0000-0000-00008D400000}"/>
    <cellStyle name="40% - Accent5 63 2 5" xfId="16566" xr:uid="{00000000-0005-0000-0000-00008E400000}"/>
    <cellStyle name="40% - Accent5 63 2 5 2" xfId="16567" xr:uid="{00000000-0005-0000-0000-00008F400000}"/>
    <cellStyle name="40% - Accent5 63 2 6" xfId="16568" xr:uid="{00000000-0005-0000-0000-000090400000}"/>
    <cellStyle name="40% - Accent5 63 3" xfId="16569" xr:uid="{00000000-0005-0000-0000-000091400000}"/>
    <cellStyle name="40% - Accent5 63 3 2" xfId="16570" xr:uid="{00000000-0005-0000-0000-000092400000}"/>
    <cellStyle name="40% - Accent5 63 4" xfId="16571" xr:uid="{00000000-0005-0000-0000-000093400000}"/>
    <cellStyle name="40% - Accent5 63 4 2" xfId="16572" xr:uid="{00000000-0005-0000-0000-000094400000}"/>
    <cellStyle name="40% - Accent5 63 5" xfId="16573" xr:uid="{00000000-0005-0000-0000-000095400000}"/>
    <cellStyle name="40% - Accent5 63 5 2" xfId="16574" xr:uid="{00000000-0005-0000-0000-000096400000}"/>
    <cellStyle name="40% - Accent5 63 6" xfId="16575" xr:uid="{00000000-0005-0000-0000-000097400000}"/>
    <cellStyle name="40% - Accent5 63 6 2" xfId="16576" xr:uid="{00000000-0005-0000-0000-000098400000}"/>
    <cellStyle name="40% - Accent5 63 7" xfId="16577" xr:uid="{00000000-0005-0000-0000-000099400000}"/>
    <cellStyle name="40% - Accent5 63 8" xfId="16578" xr:uid="{00000000-0005-0000-0000-00009A400000}"/>
    <cellStyle name="40% - Accent5 64" xfId="16579" xr:uid="{00000000-0005-0000-0000-00009B400000}"/>
    <cellStyle name="40% - Accent5 64 2" xfId="16580" xr:uid="{00000000-0005-0000-0000-00009C400000}"/>
    <cellStyle name="40% - Accent5 64 2 2" xfId="16581" xr:uid="{00000000-0005-0000-0000-00009D400000}"/>
    <cellStyle name="40% - Accent5 64 2 2 2" xfId="16582" xr:uid="{00000000-0005-0000-0000-00009E400000}"/>
    <cellStyle name="40% - Accent5 64 2 3" xfId="16583" xr:uid="{00000000-0005-0000-0000-00009F400000}"/>
    <cellStyle name="40% - Accent5 64 2 3 2" xfId="16584" xr:uid="{00000000-0005-0000-0000-0000A0400000}"/>
    <cellStyle name="40% - Accent5 64 2 4" xfId="16585" xr:uid="{00000000-0005-0000-0000-0000A1400000}"/>
    <cellStyle name="40% - Accent5 64 2 4 2" xfId="16586" xr:uid="{00000000-0005-0000-0000-0000A2400000}"/>
    <cellStyle name="40% - Accent5 64 2 5" xfId="16587" xr:uid="{00000000-0005-0000-0000-0000A3400000}"/>
    <cellStyle name="40% - Accent5 64 2 5 2" xfId="16588" xr:uid="{00000000-0005-0000-0000-0000A4400000}"/>
    <cellStyle name="40% - Accent5 64 2 6" xfId="16589" xr:uid="{00000000-0005-0000-0000-0000A5400000}"/>
    <cellStyle name="40% - Accent5 64 3" xfId="16590" xr:uid="{00000000-0005-0000-0000-0000A6400000}"/>
    <cellStyle name="40% - Accent5 64 3 2" xfId="16591" xr:uid="{00000000-0005-0000-0000-0000A7400000}"/>
    <cellStyle name="40% - Accent5 64 4" xfId="16592" xr:uid="{00000000-0005-0000-0000-0000A8400000}"/>
    <cellStyle name="40% - Accent5 64 4 2" xfId="16593" xr:uid="{00000000-0005-0000-0000-0000A9400000}"/>
    <cellStyle name="40% - Accent5 64 5" xfId="16594" xr:uid="{00000000-0005-0000-0000-0000AA400000}"/>
    <cellStyle name="40% - Accent5 64 5 2" xfId="16595" xr:uid="{00000000-0005-0000-0000-0000AB400000}"/>
    <cellStyle name="40% - Accent5 64 6" xfId="16596" xr:uid="{00000000-0005-0000-0000-0000AC400000}"/>
    <cellStyle name="40% - Accent5 64 6 2" xfId="16597" xr:uid="{00000000-0005-0000-0000-0000AD400000}"/>
    <cellStyle name="40% - Accent5 64 7" xfId="16598" xr:uid="{00000000-0005-0000-0000-0000AE400000}"/>
    <cellStyle name="40% - Accent5 64 8" xfId="16599" xr:uid="{00000000-0005-0000-0000-0000AF400000}"/>
    <cellStyle name="40% - Accent5 65" xfId="16600" xr:uid="{00000000-0005-0000-0000-0000B0400000}"/>
    <cellStyle name="40% - Accent5 65 2" xfId="16601" xr:uid="{00000000-0005-0000-0000-0000B1400000}"/>
    <cellStyle name="40% - Accent5 65 2 2" xfId="16602" xr:uid="{00000000-0005-0000-0000-0000B2400000}"/>
    <cellStyle name="40% - Accent5 65 2 2 2" xfId="16603" xr:uid="{00000000-0005-0000-0000-0000B3400000}"/>
    <cellStyle name="40% - Accent5 65 2 3" xfId="16604" xr:uid="{00000000-0005-0000-0000-0000B4400000}"/>
    <cellStyle name="40% - Accent5 65 2 3 2" xfId="16605" xr:uid="{00000000-0005-0000-0000-0000B5400000}"/>
    <cellStyle name="40% - Accent5 65 2 4" xfId="16606" xr:uid="{00000000-0005-0000-0000-0000B6400000}"/>
    <cellStyle name="40% - Accent5 65 2 4 2" xfId="16607" xr:uid="{00000000-0005-0000-0000-0000B7400000}"/>
    <cellStyle name="40% - Accent5 65 2 5" xfId="16608" xr:uid="{00000000-0005-0000-0000-0000B8400000}"/>
    <cellStyle name="40% - Accent5 65 2 5 2" xfId="16609" xr:uid="{00000000-0005-0000-0000-0000B9400000}"/>
    <cellStyle name="40% - Accent5 65 2 6" xfId="16610" xr:uid="{00000000-0005-0000-0000-0000BA400000}"/>
    <cellStyle name="40% - Accent5 65 3" xfId="16611" xr:uid="{00000000-0005-0000-0000-0000BB400000}"/>
    <cellStyle name="40% - Accent5 65 3 2" xfId="16612" xr:uid="{00000000-0005-0000-0000-0000BC400000}"/>
    <cellStyle name="40% - Accent5 65 4" xfId="16613" xr:uid="{00000000-0005-0000-0000-0000BD400000}"/>
    <cellStyle name="40% - Accent5 65 4 2" xfId="16614" xr:uid="{00000000-0005-0000-0000-0000BE400000}"/>
    <cellStyle name="40% - Accent5 65 5" xfId="16615" xr:uid="{00000000-0005-0000-0000-0000BF400000}"/>
    <cellStyle name="40% - Accent5 65 5 2" xfId="16616" xr:uid="{00000000-0005-0000-0000-0000C0400000}"/>
    <cellStyle name="40% - Accent5 65 6" xfId="16617" xr:uid="{00000000-0005-0000-0000-0000C1400000}"/>
    <cellStyle name="40% - Accent5 65 6 2" xfId="16618" xr:uid="{00000000-0005-0000-0000-0000C2400000}"/>
    <cellStyle name="40% - Accent5 65 7" xfId="16619" xr:uid="{00000000-0005-0000-0000-0000C3400000}"/>
    <cellStyle name="40% - Accent5 65 8" xfId="16620" xr:uid="{00000000-0005-0000-0000-0000C4400000}"/>
    <cellStyle name="40% - Accent5 66" xfId="16621" xr:uid="{00000000-0005-0000-0000-0000C5400000}"/>
    <cellStyle name="40% - Accent5 66 2" xfId="16622" xr:uid="{00000000-0005-0000-0000-0000C6400000}"/>
    <cellStyle name="40% - Accent5 66 2 2" xfId="16623" xr:uid="{00000000-0005-0000-0000-0000C7400000}"/>
    <cellStyle name="40% - Accent5 66 2 2 2" xfId="16624" xr:uid="{00000000-0005-0000-0000-0000C8400000}"/>
    <cellStyle name="40% - Accent5 66 2 3" xfId="16625" xr:uid="{00000000-0005-0000-0000-0000C9400000}"/>
    <cellStyle name="40% - Accent5 66 2 3 2" xfId="16626" xr:uid="{00000000-0005-0000-0000-0000CA400000}"/>
    <cellStyle name="40% - Accent5 66 2 4" xfId="16627" xr:uid="{00000000-0005-0000-0000-0000CB400000}"/>
    <cellStyle name="40% - Accent5 66 2 4 2" xfId="16628" xr:uid="{00000000-0005-0000-0000-0000CC400000}"/>
    <cellStyle name="40% - Accent5 66 2 5" xfId="16629" xr:uid="{00000000-0005-0000-0000-0000CD400000}"/>
    <cellStyle name="40% - Accent5 66 2 5 2" xfId="16630" xr:uid="{00000000-0005-0000-0000-0000CE400000}"/>
    <cellStyle name="40% - Accent5 66 2 6" xfId="16631" xr:uid="{00000000-0005-0000-0000-0000CF400000}"/>
    <cellStyle name="40% - Accent5 66 3" xfId="16632" xr:uid="{00000000-0005-0000-0000-0000D0400000}"/>
    <cellStyle name="40% - Accent5 66 3 2" xfId="16633" xr:uid="{00000000-0005-0000-0000-0000D1400000}"/>
    <cellStyle name="40% - Accent5 66 4" xfId="16634" xr:uid="{00000000-0005-0000-0000-0000D2400000}"/>
    <cellStyle name="40% - Accent5 66 4 2" xfId="16635" xr:uid="{00000000-0005-0000-0000-0000D3400000}"/>
    <cellStyle name="40% - Accent5 66 5" xfId="16636" xr:uid="{00000000-0005-0000-0000-0000D4400000}"/>
    <cellStyle name="40% - Accent5 66 5 2" xfId="16637" xr:uid="{00000000-0005-0000-0000-0000D5400000}"/>
    <cellStyle name="40% - Accent5 66 6" xfId="16638" xr:uid="{00000000-0005-0000-0000-0000D6400000}"/>
    <cellStyle name="40% - Accent5 66 6 2" xfId="16639" xr:uid="{00000000-0005-0000-0000-0000D7400000}"/>
    <cellStyle name="40% - Accent5 66 7" xfId="16640" xr:uid="{00000000-0005-0000-0000-0000D8400000}"/>
    <cellStyle name="40% - Accent5 66 8" xfId="16641" xr:uid="{00000000-0005-0000-0000-0000D9400000}"/>
    <cellStyle name="40% - Accent5 67" xfId="16642" xr:uid="{00000000-0005-0000-0000-0000DA400000}"/>
    <cellStyle name="40% - Accent5 67 2" xfId="16643" xr:uid="{00000000-0005-0000-0000-0000DB400000}"/>
    <cellStyle name="40% - Accent5 67 2 2" xfId="16644" xr:uid="{00000000-0005-0000-0000-0000DC400000}"/>
    <cellStyle name="40% - Accent5 67 2 2 2" xfId="16645" xr:uid="{00000000-0005-0000-0000-0000DD400000}"/>
    <cellStyle name="40% - Accent5 67 2 3" xfId="16646" xr:uid="{00000000-0005-0000-0000-0000DE400000}"/>
    <cellStyle name="40% - Accent5 67 2 3 2" xfId="16647" xr:uid="{00000000-0005-0000-0000-0000DF400000}"/>
    <cellStyle name="40% - Accent5 67 2 4" xfId="16648" xr:uid="{00000000-0005-0000-0000-0000E0400000}"/>
    <cellStyle name="40% - Accent5 67 2 4 2" xfId="16649" xr:uid="{00000000-0005-0000-0000-0000E1400000}"/>
    <cellStyle name="40% - Accent5 67 2 5" xfId="16650" xr:uid="{00000000-0005-0000-0000-0000E2400000}"/>
    <cellStyle name="40% - Accent5 67 2 5 2" xfId="16651" xr:uid="{00000000-0005-0000-0000-0000E3400000}"/>
    <cellStyle name="40% - Accent5 67 2 6" xfId="16652" xr:uid="{00000000-0005-0000-0000-0000E4400000}"/>
    <cellStyle name="40% - Accent5 67 3" xfId="16653" xr:uid="{00000000-0005-0000-0000-0000E5400000}"/>
    <cellStyle name="40% - Accent5 67 3 2" xfId="16654" xr:uid="{00000000-0005-0000-0000-0000E6400000}"/>
    <cellStyle name="40% - Accent5 67 4" xfId="16655" xr:uid="{00000000-0005-0000-0000-0000E7400000}"/>
    <cellStyle name="40% - Accent5 67 4 2" xfId="16656" xr:uid="{00000000-0005-0000-0000-0000E8400000}"/>
    <cellStyle name="40% - Accent5 67 5" xfId="16657" xr:uid="{00000000-0005-0000-0000-0000E9400000}"/>
    <cellStyle name="40% - Accent5 67 5 2" xfId="16658" xr:uid="{00000000-0005-0000-0000-0000EA400000}"/>
    <cellStyle name="40% - Accent5 67 6" xfId="16659" xr:uid="{00000000-0005-0000-0000-0000EB400000}"/>
    <cellStyle name="40% - Accent5 67 6 2" xfId="16660" xr:uid="{00000000-0005-0000-0000-0000EC400000}"/>
    <cellStyle name="40% - Accent5 67 7" xfId="16661" xr:uid="{00000000-0005-0000-0000-0000ED400000}"/>
    <cellStyle name="40% - Accent5 67 8" xfId="16662" xr:uid="{00000000-0005-0000-0000-0000EE400000}"/>
    <cellStyle name="40% - Accent5 68" xfId="16663" xr:uid="{00000000-0005-0000-0000-0000EF400000}"/>
    <cellStyle name="40% - Accent5 68 2" xfId="16664" xr:uid="{00000000-0005-0000-0000-0000F0400000}"/>
    <cellStyle name="40% - Accent5 68 2 2" xfId="16665" xr:uid="{00000000-0005-0000-0000-0000F1400000}"/>
    <cellStyle name="40% - Accent5 68 2 2 2" xfId="16666" xr:uid="{00000000-0005-0000-0000-0000F2400000}"/>
    <cellStyle name="40% - Accent5 68 2 3" xfId="16667" xr:uid="{00000000-0005-0000-0000-0000F3400000}"/>
    <cellStyle name="40% - Accent5 68 2 3 2" xfId="16668" xr:uid="{00000000-0005-0000-0000-0000F4400000}"/>
    <cellStyle name="40% - Accent5 68 2 4" xfId="16669" xr:uid="{00000000-0005-0000-0000-0000F5400000}"/>
    <cellStyle name="40% - Accent5 68 2 4 2" xfId="16670" xr:uid="{00000000-0005-0000-0000-0000F6400000}"/>
    <cellStyle name="40% - Accent5 68 2 5" xfId="16671" xr:uid="{00000000-0005-0000-0000-0000F7400000}"/>
    <cellStyle name="40% - Accent5 68 2 5 2" xfId="16672" xr:uid="{00000000-0005-0000-0000-0000F8400000}"/>
    <cellStyle name="40% - Accent5 68 2 6" xfId="16673" xr:uid="{00000000-0005-0000-0000-0000F9400000}"/>
    <cellStyle name="40% - Accent5 68 3" xfId="16674" xr:uid="{00000000-0005-0000-0000-0000FA400000}"/>
    <cellStyle name="40% - Accent5 68 3 2" xfId="16675" xr:uid="{00000000-0005-0000-0000-0000FB400000}"/>
    <cellStyle name="40% - Accent5 68 4" xfId="16676" xr:uid="{00000000-0005-0000-0000-0000FC400000}"/>
    <cellStyle name="40% - Accent5 68 4 2" xfId="16677" xr:uid="{00000000-0005-0000-0000-0000FD400000}"/>
    <cellStyle name="40% - Accent5 68 5" xfId="16678" xr:uid="{00000000-0005-0000-0000-0000FE400000}"/>
    <cellStyle name="40% - Accent5 68 5 2" xfId="16679" xr:uid="{00000000-0005-0000-0000-0000FF400000}"/>
    <cellStyle name="40% - Accent5 68 6" xfId="16680" xr:uid="{00000000-0005-0000-0000-000000410000}"/>
    <cellStyle name="40% - Accent5 68 6 2" xfId="16681" xr:uid="{00000000-0005-0000-0000-000001410000}"/>
    <cellStyle name="40% - Accent5 68 7" xfId="16682" xr:uid="{00000000-0005-0000-0000-000002410000}"/>
    <cellStyle name="40% - Accent5 68 8" xfId="16683" xr:uid="{00000000-0005-0000-0000-000003410000}"/>
    <cellStyle name="40% - Accent5 69" xfId="16684" xr:uid="{00000000-0005-0000-0000-000004410000}"/>
    <cellStyle name="40% - Accent5 69 2" xfId="16685" xr:uid="{00000000-0005-0000-0000-000005410000}"/>
    <cellStyle name="40% - Accent5 69 2 2" xfId="16686" xr:uid="{00000000-0005-0000-0000-000006410000}"/>
    <cellStyle name="40% - Accent5 69 2 2 2" xfId="16687" xr:uid="{00000000-0005-0000-0000-000007410000}"/>
    <cellStyle name="40% - Accent5 69 2 3" xfId="16688" xr:uid="{00000000-0005-0000-0000-000008410000}"/>
    <cellStyle name="40% - Accent5 69 2 3 2" xfId="16689" xr:uid="{00000000-0005-0000-0000-000009410000}"/>
    <cellStyle name="40% - Accent5 69 2 4" xfId="16690" xr:uid="{00000000-0005-0000-0000-00000A410000}"/>
    <cellStyle name="40% - Accent5 69 2 4 2" xfId="16691" xr:uid="{00000000-0005-0000-0000-00000B410000}"/>
    <cellStyle name="40% - Accent5 69 2 5" xfId="16692" xr:uid="{00000000-0005-0000-0000-00000C410000}"/>
    <cellStyle name="40% - Accent5 69 2 5 2" xfId="16693" xr:uid="{00000000-0005-0000-0000-00000D410000}"/>
    <cellStyle name="40% - Accent5 69 2 6" xfId="16694" xr:uid="{00000000-0005-0000-0000-00000E410000}"/>
    <cellStyle name="40% - Accent5 69 3" xfId="16695" xr:uid="{00000000-0005-0000-0000-00000F410000}"/>
    <cellStyle name="40% - Accent5 69 3 2" xfId="16696" xr:uid="{00000000-0005-0000-0000-000010410000}"/>
    <cellStyle name="40% - Accent5 69 4" xfId="16697" xr:uid="{00000000-0005-0000-0000-000011410000}"/>
    <cellStyle name="40% - Accent5 69 4 2" xfId="16698" xr:uid="{00000000-0005-0000-0000-000012410000}"/>
    <cellStyle name="40% - Accent5 69 5" xfId="16699" xr:uid="{00000000-0005-0000-0000-000013410000}"/>
    <cellStyle name="40% - Accent5 69 5 2" xfId="16700" xr:uid="{00000000-0005-0000-0000-000014410000}"/>
    <cellStyle name="40% - Accent5 69 6" xfId="16701" xr:uid="{00000000-0005-0000-0000-000015410000}"/>
    <cellStyle name="40% - Accent5 69 6 2" xfId="16702" xr:uid="{00000000-0005-0000-0000-000016410000}"/>
    <cellStyle name="40% - Accent5 69 7" xfId="16703" xr:uid="{00000000-0005-0000-0000-000017410000}"/>
    <cellStyle name="40% - Accent5 69 8" xfId="16704" xr:uid="{00000000-0005-0000-0000-000018410000}"/>
    <cellStyle name="40% - Accent5 7" xfId="16705" xr:uid="{00000000-0005-0000-0000-000019410000}"/>
    <cellStyle name="40% - Accent5 7 10" xfId="16706" xr:uid="{00000000-0005-0000-0000-00001A410000}"/>
    <cellStyle name="40% - Accent5 7 11" xfId="16707" xr:uid="{00000000-0005-0000-0000-00001B410000}"/>
    <cellStyle name="40% - Accent5 7 2" xfId="16708" xr:uid="{00000000-0005-0000-0000-00001C410000}"/>
    <cellStyle name="40% - Accent5 7 2 2" xfId="16709" xr:uid="{00000000-0005-0000-0000-00001D410000}"/>
    <cellStyle name="40% - Accent5 7 2 2 2" xfId="16710" xr:uid="{00000000-0005-0000-0000-00001E410000}"/>
    <cellStyle name="40% - Accent5 7 2 3" xfId="16711" xr:uid="{00000000-0005-0000-0000-00001F410000}"/>
    <cellStyle name="40% - Accent5 7 2 3 2" xfId="16712" xr:uid="{00000000-0005-0000-0000-000020410000}"/>
    <cellStyle name="40% - Accent5 7 2 4" xfId="16713" xr:uid="{00000000-0005-0000-0000-000021410000}"/>
    <cellStyle name="40% - Accent5 7 2 4 2" xfId="16714" xr:uid="{00000000-0005-0000-0000-000022410000}"/>
    <cellStyle name="40% - Accent5 7 2 5" xfId="16715" xr:uid="{00000000-0005-0000-0000-000023410000}"/>
    <cellStyle name="40% - Accent5 7 2 5 2" xfId="16716" xr:uid="{00000000-0005-0000-0000-000024410000}"/>
    <cellStyle name="40% - Accent5 7 2 6" xfId="16717" xr:uid="{00000000-0005-0000-0000-000025410000}"/>
    <cellStyle name="40% - Accent5 7 2 7" xfId="16718" xr:uid="{00000000-0005-0000-0000-000026410000}"/>
    <cellStyle name="40% - Accent5 7 2 8" xfId="16719" xr:uid="{00000000-0005-0000-0000-000027410000}"/>
    <cellStyle name="40% - Accent5 7 2 9" xfId="16720" xr:uid="{00000000-0005-0000-0000-000028410000}"/>
    <cellStyle name="40% - Accent5 7 3" xfId="16721" xr:uid="{00000000-0005-0000-0000-000029410000}"/>
    <cellStyle name="40% - Accent5 7 3 2" xfId="16722" xr:uid="{00000000-0005-0000-0000-00002A410000}"/>
    <cellStyle name="40% - Accent5 7 4" xfId="16723" xr:uid="{00000000-0005-0000-0000-00002B410000}"/>
    <cellStyle name="40% - Accent5 7 4 2" xfId="16724" xr:uid="{00000000-0005-0000-0000-00002C410000}"/>
    <cellStyle name="40% - Accent5 7 5" xfId="16725" xr:uid="{00000000-0005-0000-0000-00002D410000}"/>
    <cellStyle name="40% - Accent5 7 5 2" xfId="16726" xr:uid="{00000000-0005-0000-0000-00002E410000}"/>
    <cellStyle name="40% - Accent5 7 6" xfId="16727" xr:uid="{00000000-0005-0000-0000-00002F410000}"/>
    <cellStyle name="40% - Accent5 7 6 2" xfId="16728" xr:uid="{00000000-0005-0000-0000-000030410000}"/>
    <cellStyle name="40% - Accent5 7 7" xfId="16729" xr:uid="{00000000-0005-0000-0000-000031410000}"/>
    <cellStyle name="40% - Accent5 7 8" xfId="16730" xr:uid="{00000000-0005-0000-0000-000032410000}"/>
    <cellStyle name="40% - Accent5 7 9" xfId="16731" xr:uid="{00000000-0005-0000-0000-000033410000}"/>
    <cellStyle name="40% - Accent5 70" xfId="16732" xr:uid="{00000000-0005-0000-0000-000034410000}"/>
    <cellStyle name="40% - Accent5 70 2" xfId="16733" xr:uid="{00000000-0005-0000-0000-000035410000}"/>
    <cellStyle name="40% - Accent5 70 2 2" xfId="16734" xr:uid="{00000000-0005-0000-0000-000036410000}"/>
    <cellStyle name="40% - Accent5 70 2 2 2" xfId="16735" xr:uid="{00000000-0005-0000-0000-000037410000}"/>
    <cellStyle name="40% - Accent5 70 2 3" xfId="16736" xr:uid="{00000000-0005-0000-0000-000038410000}"/>
    <cellStyle name="40% - Accent5 70 2 3 2" xfId="16737" xr:uid="{00000000-0005-0000-0000-000039410000}"/>
    <cellStyle name="40% - Accent5 70 2 4" xfId="16738" xr:uid="{00000000-0005-0000-0000-00003A410000}"/>
    <cellStyle name="40% - Accent5 70 2 4 2" xfId="16739" xr:uid="{00000000-0005-0000-0000-00003B410000}"/>
    <cellStyle name="40% - Accent5 70 2 5" xfId="16740" xr:uid="{00000000-0005-0000-0000-00003C410000}"/>
    <cellStyle name="40% - Accent5 70 2 5 2" xfId="16741" xr:uid="{00000000-0005-0000-0000-00003D410000}"/>
    <cellStyle name="40% - Accent5 70 2 6" xfId="16742" xr:uid="{00000000-0005-0000-0000-00003E410000}"/>
    <cellStyle name="40% - Accent5 70 3" xfId="16743" xr:uid="{00000000-0005-0000-0000-00003F410000}"/>
    <cellStyle name="40% - Accent5 70 3 2" xfId="16744" xr:uid="{00000000-0005-0000-0000-000040410000}"/>
    <cellStyle name="40% - Accent5 70 4" xfId="16745" xr:uid="{00000000-0005-0000-0000-000041410000}"/>
    <cellStyle name="40% - Accent5 70 4 2" xfId="16746" xr:uid="{00000000-0005-0000-0000-000042410000}"/>
    <cellStyle name="40% - Accent5 70 5" xfId="16747" xr:uid="{00000000-0005-0000-0000-000043410000}"/>
    <cellStyle name="40% - Accent5 70 5 2" xfId="16748" xr:uid="{00000000-0005-0000-0000-000044410000}"/>
    <cellStyle name="40% - Accent5 70 6" xfId="16749" xr:uid="{00000000-0005-0000-0000-000045410000}"/>
    <cellStyle name="40% - Accent5 70 6 2" xfId="16750" xr:uid="{00000000-0005-0000-0000-000046410000}"/>
    <cellStyle name="40% - Accent5 70 7" xfId="16751" xr:uid="{00000000-0005-0000-0000-000047410000}"/>
    <cellStyle name="40% - Accent5 70 8" xfId="16752" xr:uid="{00000000-0005-0000-0000-000048410000}"/>
    <cellStyle name="40% - Accent5 71" xfId="16753" xr:uid="{00000000-0005-0000-0000-000049410000}"/>
    <cellStyle name="40% - Accent5 71 2" xfId="16754" xr:uid="{00000000-0005-0000-0000-00004A410000}"/>
    <cellStyle name="40% - Accent5 71 2 2" xfId="16755" xr:uid="{00000000-0005-0000-0000-00004B410000}"/>
    <cellStyle name="40% - Accent5 71 2 2 2" xfId="16756" xr:uid="{00000000-0005-0000-0000-00004C410000}"/>
    <cellStyle name="40% - Accent5 71 2 3" xfId="16757" xr:uid="{00000000-0005-0000-0000-00004D410000}"/>
    <cellStyle name="40% - Accent5 71 2 3 2" xfId="16758" xr:uid="{00000000-0005-0000-0000-00004E410000}"/>
    <cellStyle name="40% - Accent5 71 2 4" xfId="16759" xr:uid="{00000000-0005-0000-0000-00004F410000}"/>
    <cellStyle name="40% - Accent5 71 2 4 2" xfId="16760" xr:uid="{00000000-0005-0000-0000-000050410000}"/>
    <cellStyle name="40% - Accent5 71 2 5" xfId="16761" xr:uid="{00000000-0005-0000-0000-000051410000}"/>
    <cellStyle name="40% - Accent5 71 2 5 2" xfId="16762" xr:uid="{00000000-0005-0000-0000-000052410000}"/>
    <cellStyle name="40% - Accent5 71 2 6" xfId="16763" xr:uid="{00000000-0005-0000-0000-000053410000}"/>
    <cellStyle name="40% - Accent5 71 3" xfId="16764" xr:uid="{00000000-0005-0000-0000-000054410000}"/>
    <cellStyle name="40% - Accent5 71 3 2" xfId="16765" xr:uid="{00000000-0005-0000-0000-000055410000}"/>
    <cellStyle name="40% - Accent5 71 4" xfId="16766" xr:uid="{00000000-0005-0000-0000-000056410000}"/>
    <cellStyle name="40% - Accent5 71 4 2" xfId="16767" xr:uid="{00000000-0005-0000-0000-000057410000}"/>
    <cellStyle name="40% - Accent5 71 5" xfId="16768" xr:uid="{00000000-0005-0000-0000-000058410000}"/>
    <cellStyle name="40% - Accent5 71 5 2" xfId="16769" xr:uid="{00000000-0005-0000-0000-000059410000}"/>
    <cellStyle name="40% - Accent5 71 6" xfId="16770" xr:uid="{00000000-0005-0000-0000-00005A410000}"/>
    <cellStyle name="40% - Accent5 71 6 2" xfId="16771" xr:uid="{00000000-0005-0000-0000-00005B410000}"/>
    <cellStyle name="40% - Accent5 71 7" xfId="16772" xr:uid="{00000000-0005-0000-0000-00005C410000}"/>
    <cellStyle name="40% - Accent5 71 8" xfId="16773" xr:uid="{00000000-0005-0000-0000-00005D410000}"/>
    <cellStyle name="40% - Accent5 72" xfId="16774" xr:uid="{00000000-0005-0000-0000-00005E410000}"/>
    <cellStyle name="40% - Accent5 72 2" xfId="16775" xr:uid="{00000000-0005-0000-0000-00005F410000}"/>
    <cellStyle name="40% - Accent5 72 2 2" xfId="16776" xr:uid="{00000000-0005-0000-0000-000060410000}"/>
    <cellStyle name="40% - Accent5 72 2 2 2" xfId="16777" xr:uid="{00000000-0005-0000-0000-000061410000}"/>
    <cellStyle name="40% - Accent5 72 2 3" xfId="16778" xr:uid="{00000000-0005-0000-0000-000062410000}"/>
    <cellStyle name="40% - Accent5 72 2 3 2" xfId="16779" xr:uid="{00000000-0005-0000-0000-000063410000}"/>
    <cellStyle name="40% - Accent5 72 2 4" xfId="16780" xr:uid="{00000000-0005-0000-0000-000064410000}"/>
    <cellStyle name="40% - Accent5 72 2 4 2" xfId="16781" xr:uid="{00000000-0005-0000-0000-000065410000}"/>
    <cellStyle name="40% - Accent5 72 2 5" xfId="16782" xr:uid="{00000000-0005-0000-0000-000066410000}"/>
    <cellStyle name="40% - Accent5 72 2 5 2" xfId="16783" xr:uid="{00000000-0005-0000-0000-000067410000}"/>
    <cellStyle name="40% - Accent5 72 2 6" xfId="16784" xr:uid="{00000000-0005-0000-0000-000068410000}"/>
    <cellStyle name="40% - Accent5 72 3" xfId="16785" xr:uid="{00000000-0005-0000-0000-000069410000}"/>
    <cellStyle name="40% - Accent5 72 3 2" xfId="16786" xr:uid="{00000000-0005-0000-0000-00006A410000}"/>
    <cellStyle name="40% - Accent5 72 4" xfId="16787" xr:uid="{00000000-0005-0000-0000-00006B410000}"/>
    <cellStyle name="40% - Accent5 72 4 2" xfId="16788" xr:uid="{00000000-0005-0000-0000-00006C410000}"/>
    <cellStyle name="40% - Accent5 72 5" xfId="16789" xr:uid="{00000000-0005-0000-0000-00006D410000}"/>
    <cellStyle name="40% - Accent5 72 5 2" xfId="16790" xr:uid="{00000000-0005-0000-0000-00006E410000}"/>
    <cellStyle name="40% - Accent5 72 6" xfId="16791" xr:uid="{00000000-0005-0000-0000-00006F410000}"/>
    <cellStyle name="40% - Accent5 72 6 2" xfId="16792" xr:uid="{00000000-0005-0000-0000-000070410000}"/>
    <cellStyle name="40% - Accent5 72 7" xfId="16793" xr:uid="{00000000-0005-0000-0000-000071410000}"/>
    <cellStyle name="40% - Accent5 72 8" xfId="16794" xr:uid="{00000000-0005-0000-0000-000072410000}"/>
    <cellStyle name="40% - Accent5 8" xfId="16795" xr:uid="{00000000-0005-0000-0000-000073410000}"/>
    <cellStyle name="40% - Accent5 8 2" xfId="16796" xr:uid="{00000000-0005-0000-0000-000074410000}"/>
    <cellStyle name="40% - Accent5 8 2 2" xfId="16797" xr:uid="{00000000-0005-0000-0000-000075410000}"/>
    <cellStyle name="40% - Accent5 8 2 2 2" xfId="16798" xr:uid="{00000000-0005-0000-0000-000076410000}"/>
    <cellStyle name="40% - Accent5 8 2 3" xfId="16799" xr:uid="{00000000-0005-0000-0000-000077410000}"/>
    <cellStyle name="40% - Accent5 8 2 3 2" xfId="16800" xr:uid="{00000000-0005-0000-0000-000078410000}"/>
    <cellStyle name="40% - Accent5 8 2 4" xfId="16801" xr:uid="{00000000-0005-0000-0000-000079410000}"/>
    <cellStyle name="40% - Accent5 8 2 4 2" xfId="16802" xr:uid="{00000000-0005-0000-0000-00007A410000}"/>
    <cellStyle name="40% - Accent5 8 2 5" xfId="16803" xr:uid="{00000000-0005-0000-0000-00007B410000}"/>
    <cellStyle name="40% - Accent5 8 2 5 2" xfId="16804" xr:uid="{00000000-0005-0000-0000-00007C410000}"/>
    <cellStyle name="40% - Accent5 8 2 6" xfId="16805" xr:uid="{00000000-0005-0000-0000-00007D410000}"/>
    <cellStyle name="40% - Accent5 8 3" xfId="16806" xr:uid="{00000000-0005-0000-0000-00007E410000}"/>
    <cellStyle name="40% - Accent5 8 3 2" xfId="16807" xr:uid="{00000000-0005-0000-0000-00007F410000}"/>
    <cellStyle name="40% - Accent5 8 4" xfId="16808" xr:uid="{00000000-0005-0000-0000-000080410000}"/>
    <cellStyle name="40% - Accent5 8 4 2" xfId="16809" xr:uid="{00000000-0005-0000-0000-000081410000}"/>
    <cellStyle name="40% - Accent5 8 5" xfId="16810" xr:uid="{00000000-0005-0000-0000-000082410000}"/>
    <cellStyle name="40% - Accent5 8 5 2" xfId="16811" xr:uid="{00000000-0005-0000-0000-000083410000}"/>
    <cellStyle name="40% - Accent5 8 6" xfId="16812" xr:uid="{00000000-0005-0000-0000-000084410000}"/>
    <cellStyle name="40% - Accent5 8 6 2" xfId="16813" xr:uid="{00000000-0005-0000-0000-000085410000}"/>
    <cellStyle name="40% - Accent5 8 7" xfId="16814" xr:uid="{00000000-0005-0000-0000-000086410000}"/>
    <cellStyle name="40% - Accent5 8 8" xfId="16815" xr:uid="{00000000-0005-0000-0000-000087410000}"/>
    <cellStyle name="40% - Accent5 9" xfId="16816" xr:uid="{00000000-0005-0000-0000-000088410000}"/>
    <cellStyle name="40% - Accent5 9 2" xfId="16817" xr:uid="{00000000-0005-0000-0000-000089410000}"/>
    <cellStyle name="40% - Accent5 9 2 2" xfId="16818" xr:uid="{00000000-0005-0000-0000-00008A410000}"/>
    <cellStyle name="40% - Accent5 9 2 2 2" xfId="16819" xr:uid="{00000000-0005-0000-0000-00008B410000}"/>
    <cellStyle name="40% - Accent5 9 2 3" xfId="16820" xr:uid="{00000000-0005-0000-0000-00008C410000}"/>
    <cellStyle name="40% - Accent5 9 2 3 2" xfId="16821" xr:uid="{00000000-0005-0000-0000-00008D410000}"/>
    <cellStyle name="40% - Accent5 9 2 4" xfId="16822" xr:uid="{00000000-0005-0000-0000-00008E410000}"/>
    <cellStyle name="40% - Accent5 9 2 4 2" xfId="16823" xr:uid="{00000000-0005-0000-0000-00008F410000}"/>
    <cellStyle name="40% - Accent5 9 2 5" xfId="16824" xr:uid="{00000000-0005-0000-0000-000090410000}"/>
    <cellStyle name="40% - Accent5 9 2 5 2" xfId="16825" xr:uid="{00000000-0005-0000-0000-000091410000}"/>
    <cellStyle name="40% - Accent5 9 2 6" xfId="16826" xr:uid="{00000000-0005-0000-0000-000092410000}"/>
    <cellStyle name="40% - Accent5 9 3" xfId="16827" xr:uid="{00000000-0005-0000-0000-000093410000}"/>
    <cellStyle name="40% - Accent5 9 3 2" xfId="16828" xr:uid="{00000000-0005-0000-0000-000094410000}"/>
    <cellStyle name="40% - Accent5 9 4" xfId="16829" xr:uid="{00000000-0005-0000-0000-000095410000}"/>
    <cellStyle name="40% - Accent5 9 4 2" xfId="16830" xr:uid="{00000000-0005-0000-0000-000096410000}"/>
    <cellStyle name="40% - Accent5 9 5" xfId="16831" xr:uid="{00000000-0005-0000-0000-000097410000}"/>
    <cellStyle name="40% - Accent5 9 5 2" xfId="16832" xr:uid="{00000000-0005-0000-0000-000098410000}"/>
    <cellStyle name="40% - Accent5 9 6" xfId="16833" xr:uid="{00000000-0005-0000-0000-000099410000}"/>
    <cellStyle name="40% - Accent5 9 6 2" xfId="16834" xr:uid="{00000000-0005-0000-0000-00009A410000}"/>
    <cellStyle name="40% - Accent5 9 7" xfId="16835" xr:uid="{00000000-0005-0000-0000-00009B410000}"/>
    <cellStyle name="40% - Accent5 9 8" xfId="16836" xr:uid="{00000000-0005-0000-0000-00009C410000}"/>
    <cellStyle name="40% - Accent6 10" xfId="16837" xr:uid="{00000000-0005-0000-0000-00009D410000}"/>
    <cellStyle name="40% - Accent6 10 2" xfId="16838" xr:uid="{00000000-0005-0000-0000-00009E410000}"/>
    <cellStyle name="40% - Accent6 10 2 2" xfId="16839" xr:uid="{00000000-0005-0000-0000-00009F410000}"/>
    <cellStyle name="40% - Accent6 10 2 2 2" xfId="16840" xr:uid="{00000000-0005-0000-0000-0000A0410000}"/>
    <cellStyle name="40% - Accent6 10 2 3" xfId="16841" xr:uid="{00000000-0005-0000-0000-0000A1410000}"/>
    <cellStyle name="40% - Accent6 10 2 3 2" xfId="16842" xr:uid="{00000000-0005-0000-0000-0000A2410000}"/>
    <cellStyle name="40% - Accent6 10 2 4" xfId="16843" xr:uid="{00000000-0005-0000-0000-0000A3410000}"/>
    <cellStyle name="40% - Accent6 10 2 4 2" xfId="16844" xr:uid="{00000000-0005-0000-0000-0000A4410000}"/>
    <cellStyle name="40% - Accent6 10 2 5" xfId="16845" xr:uid="{00000000-0005-0000-0000-0000A5410000}"/>
    <cellStyle name="40% - Accent6 10 2 5 2" xfId="16846" xr:uid="{00000000-0005-0000-0000-0000A6410000}"/>
    <cellStyle name="40% - Accent6 10 2 6" xfId="16847" xr:uid="{00000000-0005-0000-0000-0000A7410000}"/>
    <cellStyle name="40% - Accent6 10 3" xfId="16848" xr:uid="{00000000-0005-0000-0000-0000A8410000}"/>
    <cellStyle name="40% - Accent6 10 3 2" xfId="16849" xr:uid="{00000000-0005-0000-0000-0000A9410000}"/>
    <cellStyle name="40% - Accent6 10 4" xfId="16850" xr:uid="{00000000-0005-0000-0000-0000AA410000}"/>
    <cellStyle name="40% - Accent6 10 4 2" xfId="16851" xr:uid="{00000000-0005-0000-0000-0000AB410000}"/>
    <cellStyle name="40% - Accent6 10 5" xfId="16852" xr:uid="{00000000-0005-0000-0000-0000AC410000}"/>
    <cellStyle name="40% - Accent6 10 5 2" xfId="16853" xr:uid="{00000000-0005-0000-0000-0000AD410000}"/>
    <cellStyle name="40% - Accent6 10 6" xfId="16854" xr:uid="{00000000-0005-0000-0000-0000AE410000}"/>
    <cellStyle name="40% - Accent6 10 6 2" xfId="16855" xr:uid="{00000000-0005-0000-0000-0000AF410000}"/>
    <cellStyle name="40% - Accent6 10 7" xfId="16856" xr:uid="{00000000-0005-0000-0000-0000B0410000}"/>
    <cellStyle name="40% - Accent6 10 8" xfId="16857" xr:uid="{00000000-0005-0000-0000-0000B1410000}"/>
    <cellStyle name="40% - Accent6 11" xfId="16858" xr:uid="{00000000-0005-0000-0000-0000B2410000}"/>
    <cellStyle name="40% - Accent6 11 2" xfId="16859" xr:uid="{00000000-0005-0000-0000-0000B3410000}"/>
    <cellStyle name="40% - Accent6 11 2 2" xfId="16860" xr:uid="{00000000-0005-0000-0000-0000B4410000}"/>
    <cellStyle name="40% - Accent6 11 2 2 2" xfId="16861" xr:uid="{00000000-0005-0000-0000-0000B5410000}"/>
    <cellStyle name="40% - Accent6 11 2 3" xfId="16862" xr:uid="{00000000-0005-0000-0000-0000B6410000}"/>
    <cellStyle name="40% - Accent6 11 2 3 2" xfId="16863" xr:uid="{00000000-0005-0000-0000-0000B7410000}"/>
    <cellStyle name="40% - Accent6 11 2 4" xfId="16864" xr:uid="{00000000-0005-0000-0000-0000B8410000}"/>
    <cellStyle name="40% - Accent6 11 2 4 2" xfId="16865" xr:uid="{00000000-0005-0000-0000-0000B9410000}"/>
    <cellStyle name="40% - Accent6 11 2 5" xfId="16866" xr:uid="{00000000-0005-0000-0000-0000BA410000}"/>
    <cellStyle name="40% - Accent6 11 2 5 2" xfId="16867" xr:uid="{00000000-0005-0000-0000-0000BB410000}"/>
    <cellStyle name="40% - Accent6 11 2 6" xfId="16868" xr:uid="{00000000-0005-0000-0000-0000BC410000}"/>
    <cellStyle name="40% - Accent6 11 3" xfId="16869" xr:uid="{00000000-0005-0000-0000-0000BD410000}"/>
    <cellStyle name="40% - Accent6 11 3 2" xfId="16870" xr:uid="{00000000-0005-0000-0000-0000BE410000}"/>
    <cellStyle name="40% - Accent6 11 4" xfId="16871" xr:uid="{00000000-0005-0000-0000-0000BF410000}"/>
    <cellStyle name="40% - Accent6 11 4 2" xfId="16872" xr:uid="{00000000-0005-0000-0000-0000C0410000}"/>
    <cellStyle name="40% - Accent6 11 5" xfId="16873" xr:uid="{00000000-0005-0000-0000-0000C1410000}"/>
    <cellStyle name="40% - Accent6 11 5 2" xfId="16874" xr:uid="{00000000-0005-0000-0000-0000C2410000}"/>
    <cellStyle name="40% - Accent6 11 6" xfId="16875" xr:uid="{00000000-0005-0000-0000-0000C3410000}"/>
    <cellStyle name="40% - Accent6 11 6 2" xfId="16876" xr:uid="{00000000-0005-0000-0000-0000C4410000}"/>
    <cellStyle name="40% - Accent6 11 7" xfId="16877" xr:uid="{00000000-0005-0000-0000-0000C5410000}"/>
    <cellStyle name="40% - Accent6 11 8" xfId="16878" xr:uid="{00000000-0005-0000-0000-0000C6410000}"/>
    <cellStyle name="40% - Accent6 12" xfId="16879" xr:uid="{00000000-0005-0000-0000-0000C7410000}"/>
    <cellStyle name="40% - Accent6 12 2" xfId="16880" xr:uid="{00000000-0005-0000-0000-0000C8410000}"/>
    <cellStyle name="40% - Accent6 12 2 2" xfId="16881" xr:uid="{00000000-0005-0000-0000-0000C9410000}"/>
    <cellStyle name="40% - Accent6 12 2 2 2" xfId="16882" xr:uid="{00000000-0005-0000-0000-0000CA410000}"/>
    <cellStyle name="40% - Accent6 12 2 3" xfId="16883" xr:uid="{00000000-0005-0000-0000-0000CB410000}"/>
    <cellStyle name="40% - Accent6 12 2 3 2" xfId="16884" xr:uid="{00000000-0005-0000-0000-0000CC410000}"/>
    <cellStyle name="40% - Accent6 12 2 4" xfId="16885" xr:uid="{00000000-0005-0000-0000-0000CD410000}"/>
    <cellStyle name="40% - Accent6 12 2 4 2" xfId="16886" xr:uid="{00000000-0005-0000-0000-0000CE410000}"/>
    <cellStyle name="40% - Accent6 12 2 5" xfId="16887" xr:uid="{00000000-0005-0000-0000-0000CF410000}"/>
    <cellStyle name="40% - Accent6 12 2 5 2" xfId="16888" xr:uid="{00000000-0005-0000-0000-0000D0410000}"/>
    <cellStyle name="40% - Accent6 12 2 6" xfId="16889" xr:uid="{00000000-0005-0000-0000-0000D1410000}"/>
    <cellStyle name="40% - Accent6 12 3" xfId="16890" xr:uid="{00000000-0005-0000-0000-0000D2410000}"/>
    <cellStyle name="40% - Accent6 12 3 2" xfId="16891" xr:uid="{00000000-0005-0000-0000-0000D3410000}"/>
    <cellStyle name="40% - Accent6 12 4" xfId="16892" xr:uid="{00000000-0005-0000-0000-0000D4410000}"/>
    <cellStyle name="40% - Accent6 12 4 2" xfId="16893" xr:uid="{00000000-0005-0000-0000-0000D5410000}"/>
    <cellStyle name="40% - Accent6 12 5" xfId="16894" xr:uid="{00000000-0005-0000-0000-0000D6410000}"/>
    <cellStyle name="40% - Accent6 12 5 2" xfId="16895" xr:uid="{00000000-0005-0000-0000-0000D7410000}"/>
    <cellStyle name="40% - Accent6 12 6" xfId="16896" xr:uid="{00000000-0005-0000-0000-0000D8410000}"/>
    <cellStyle name="40% - Accent6 12 6 2" xfId="16897" xr:uid="{00000000-0005-0000-0000-0000D9410000}"/>
    <cellStyle name="40% - Accent6 12 7" xfId="16898" xr:uid="{00000000-0005-0000-0000-0000DA410000}"/>
    <cellStyle name="40% - Accent6 12 8" xfId="16899" xr:uid="{00000000-0005-0000-0000-0000DB410000}"/>
    <cellStyle name="40% - Accent6 13" xfId="16900" xr:uid="{00000000-0005-0000-0000-0000DC410000}"/>
    <cellStyle name="40% - Accent6 13 2" xfId="16901" xr:uid="{00000000-0005-0000-0000-0000DD410000}"/>
    <cellStyle name="40% - Accent6 13 2 2" xfId="16902" xr:uid="{00000000-0005-0000-0000-0000DE410000}"/>
    <cellStyle name="40% - Accent6 13 2 2 2" xfId="16903" xr:uid="{00000000-0005-0000-0000-0000DF410000}"/>
    <cellStyle name="40% - Accent6 13 2 3" xfId="16904" xr:uid="{00000000-0005-0000-0000-0000E0410000}"/>
    <cellStyle name="40% - Accent6 13 2 3 2" xfId="16905" xr:uid="{00000000-0005-0000-0000-0000E1410000}"/>
    <cellStyle name="40% - Accent6 13 2 4" xfId="16906" xr:uid="{00000000-0005-0000-0000-0000E2410000}"/>
    <cellStyle name="40% - Accent6 13 2 4 2" xfId="16907" xr:uid="{00000000-0005-0000-0000-0000E3410000}"/>
    <cellStyle name="40% - Accent6 13 2 5" xfId="16908" xr:uid="{00000000-0005-0000-0000-0000E4410000}"/>
    <cellStyle name="40% - Accent6 13 2 5 2" xfId="16909" xr:uid="{00000000-0005-0000-0000-0000E5410000}"/>
    <cellStyle name="40% - Accent6 13 2 6" xfId="16910" xr:uid="{00000000-0005-0000-0000-0000E6410000}"/>
    <cellStyle name="40% - Accent6 13 3" xfId="16911" xr:uid="{00000000-0005-0000-0000-0000E7410000}"/>
    <cellStyle name="40% - Accent6 13 3 2" xfId="16912" xr:uid="{00000000-0005-0000-0000-0000E8410000}"/>
    <cellStyle name="40% - Accent6 13 4" xfId="16913" xr:uid="{00000000-0005-0000-0000-0000E9410000}"/>
    <cellStyle name="40% - Accent6 13 4 2" xfId="16914" xr:uid="{00000000-0005-0000-0000-0000EA410000}"/>
    <cellStyle name="40% - Accent6 13 5" xfId="16915" xr:uid="{00000000-0005-0000-0000-0000EB410000}"/>
    <cellStyle name="40% - Accent6 13 5 2" xfId="16916" xr:uid="{00000000-0005-0000-0000-0000EC410000}"/>
    <cellStyle name="40% - Accent6 13 6" xfId="16917" xr:uid="{00000000-0005-0000-0000-0000ED410000}"/>
    <cellStyle name="40% - Accent6 13 6 2" xfId="16918" xr:uid="{00000000-0005-0000-0000-0000EE410000}"/>
    <cellStyle name="40% - Accent6 13 7" xfId="16919" xr:uid="{00000000-0005-0000-0000-0000EF410000}"/>
    <cellStyle name="40% - Accent6 13 8" xfId="16920" xr:uid="{00000000-0005-0000-0000-0000F0410000}"/>
    <cellStyle name="40% - Accent6 14" xfId="16921" xr:uid="{00000000-0005-0000-0000-0000F1410000}"/>
    <cellStyle name="40% - Accent6 14 2" xfId="16922" xr:uid="{00000000-0005-0000-0000-0000F2410000}"/>
    <cellStyle name="40% - Accent6 14 2 2" xfId="16923" xr:uid="{00000000-0005-0000-0000-0000F3410000}"/>
    <cellStyle name="40% - Accent6 14 2 2 2" xfId="16924" xr:uid="{00000000-0005-0000-0000-0000F4410000}"/>
    <cellStyle name="40% - Accent6 14 2 3" xfId="16925" xr:uid="{00000000-0005-0000-0000-0000F5410000}"/>
    <cellStyle name="40% - Accent6 14 2 3 2" xfId="16926" xr:uid="{00000000-0005-0000-0000-0000F6410000}"/>
    <cellStyle name="40% - Accent6 14 2 4" xfId="16927" xr:uid="{00000000-0005-0000-0000-0000F7410000}"/>
    <cellStyle name="40% - Accent6 14 2 4 2" xfId="16928" xr:uid="{00000000-0005-0000-0000-0000F8410000}"/>
    <cellStyle name="40% - Accent6 14 2 5" xfId="16929" xr:uid="{00000000-0005-0000-0000-0000F9410000}"/>
    <cellStyle name="40% - Accent6 14 2 5 2" xfId="16930" xr:uid="{00000000-0005-0000-0000-0000FA410000}"/>
    <cellStyle name="40% - Accent6 14 2 6" xfId="16931" xr:uid="{00000000-0005-0000-0000-0000FB410000}"/>
    <cellStyle name="40% - Accent6 14 3" xfId="16932" xr:uid="{00000000-0005-0000-0000-0000FC410000}"/>
    <cellStyle name="40% - Accent6 14 3 2" xfId="16933" xr:uid="{00000000-0005-0000-0000-0000FD410000}"/>
    <cellStyle name="40% - Accent6 14 4" xfId="16934" xr:uid="{00000000-0005-0000-0000-0000FE410000}"/>
    <cellStyle name="40% - Accent6 14 4 2" xfId="16935" xr:uid="{00000000-0005-0000-0000-0000FF410000}"/>
    <cellStyle name="40% - Accent6 14 5" xfId="16936" xr:uid="{00000000-0005-0000-0000-000000420000}"/>
    <cellStyle name="40% - Accent6 14 5 2" xfId="16937" xr:uid="{00000000-0005-0000-0000-000001420000}"/>
    <cellStyle name="40% - Accent6 14 6" xfId="16938" xr:uid="{00000000-0005-0000-0000-000002420000}"/>
    <cellStyle name="40% - Accent6 14 6 2" xfId="16939" xr:uid="{00000000-0005-0000-0000-000003420000}"/>
    <cellStyle name="40% - Accent6 14 7" xfId="16940" xr:uid="{00000000-0005-0000-0000-000004420000}"/>
    <cellStyle name="40% - Accent6 14 8" xfId="16941" xr:uid="{00000000-0005-0000-0000-000005420000}"/>
    <cellStyle name="40% - Accent6 15" xfId="16942" xr:uid="{00000000-0005-0000-0000-000006420000}"/>
    <cellStyle name="40% - Accent6 15 2" xfId="16943" xr:uid="{00000000-0005-0000-0000-000007420000}"/>
    <cellStyle name="40% - Accent6 15 2 2" xfId="16944" xr:uid="{00000000-0005-0000-0000-000008420000}"/>
    <cellStyle name="40% - Accent6 15 2 2 2" xfId="16945" xr:uid="{00000000-0005-0000-0000-000009420000}"/>
    <cellStyle name="40% - Accent6 15 2 3" xfId="16946" xr:uid="{00000000-0005-0000-0000-00000A420000}"/>
    <cellStyle name="40% - Accent6 15 2 3 2" xfId="16947" xr:uid="{00000000-0005-0000-0000-00000B420000}"/>
    <cellStyle name="40% - Accent6 15 2 4" xfId="16948" xr:uid="{00000000-0005-0000-0000-00000C420000}"/>
    <cellStyle name="40% - Accent6 15 2 4 2" xfId="16949" xr:uid="{00000000-0005-0000-0000-00000D420000}"/>
    <cellStyle name="40% - Accent6 15 2 5" xfId="16950" xr:uid="{00000000-0005-0000-0000-00000E420000}"/>
    <cellStyle name="40% - Accent6 15 2 5 2" xfId="16951" xr:uid="{00000000-0005-0000-0000-00000F420000}"/>
    <cellStyle name="40% - Accent6 15 2 6" xfId="16952" xr:uid="{00000000-0005-0000-0000-000010420000}"/>
    <cellStyle name="40% - Accent6 15 3" xfId="16953" xr:uid="{00000000-0005-0000-0000-000011420000}"/>
    <cellStyle name="40% - Accent6 15 3 2" xfId="16954" xr:uid="{00000000-0005-0000-0000-000012420000}"/>
    <cellStyle name="40% - Accent6 15 4" xfId="16955" xr:uid="{00000000-0005-0000-0000-000013420000}"/>
    <cellStyle name="40% - Accent6 15 4 2" xfId="16956" xr:uid="{00000000-0005-0000-0000-000014420000}"/>
    <cellStyle name="40% - Accent6 15 5" xfId="16957" xr:uid="{00000000-0005-0000-0000-000015420000}"/>
    <cellStyle name="40% - Accent6 15 5 2" xfId="16958" xr:uid="{00000000-0005-0000-0000-000016420000}"/>
    <cellStyle name="40% - Accent6 15 6" xfId="16959" xr:uid="{00000000-0005-0000-0000-000017420000}"/>
    <cellStyle name="40% - Accent6 15 6 2" xfId="16960" xr:uid="{00000000-0005-0000-0000-000018420000}"/>
    <cellStyle name="40% - Accent6 15 7" xfId="16961" xr:uid="{00000000-0005-0000-0000-000019420000}"/>
    <cellStyle name="40% - Accent6 15 8" xfId="16962" xr:uid="{00000000-0005-0000-0000-00001A420000}"/>
    <cellStyle name="40% - Accent6 16" xfId="16963" xr:uid="{00000000-0005-0000-0000-00001B420000}"/>
    <cellStyle name="40% - Accent6 16 2" xfId="16964" xr:uid="{00000000-0005-0000-0000-00001C420000}"/>
    <cellStyle name="40% - Accent6 16 2 2" xfId="16965" xr:uid="{00000000-0005-0000-0000-00001D420000}"/>
    <cellStyle name="40% - Accent6 16 2 2 2" xfId="16966" xr:uid="{00000000-0005-0000-0000-00001E420000}"/>
    <cellStyle name="40% - Accent6 16 2 3" xfId="16967" xr:uid="{00000000-0005-0000-0000-00001F420000}"/>
    <cellStyle name="40% - Accent6 16 2 3 2" xfId="16968" xr:uid="{00000000-0005-0000-0000-000020420000}"/>
    <cellStyle name="40% - Accent6 16 2 4" xfId="16969" xr:uid="{00000000-0005-0000-0000-000021420000}"/>
    <cellStyle name="40% - Accent6 16 2 4 2" xfId="16970" xr:uid="{00000000-0005-0000-0000-000022420000}"/>
    <cellStyle name="40% - Accent6 16 2 5" xfId="16971" xr:uid="{00000000-0005-0000-0000-000023420000}"/>
    <cellStyle name="40% - Accent6 16 2 5 2" xfId="16972" xr:uid="{00000000-0005-0000-0000-000024420000}"/>
    <cellStyle name="40% - Accent6 16 2 6" xfId="16973" xr:uid="{00000000-0005-0000-0000-000025420000}"/>
    <cellStyle name="40% - Accent6 16 3" xfId="16974" xr:uid="{00000000-0005-0000-0000-000026420000}"/>
    <cellStyle name="40% - Accent6 16 3 2" xfId="16975" xr:uid="{00000000-0005-0000-0000-000027420000}"/>
    <cellStyle name="40% - Accent6 16 4" xfId="16976" xr:uid="{00000000-0005-0000-0000-000028420000}"/>
    <cellStyle name="40% - Accent6 16 4 2" xfId="16977" xr:uid="{00000000-0005-0000-0000-000029420000}"/>
    <cellStyle name="40% - Accent6 16 5" xfId="16978" xr:uid="{00000000-0005-0000-0000-00002A420000}"/>
    <cellStyle name="40% - Accent6 16 5 2" xfId="16979" xr:uid="{00000000-0005-0000-0000-00002B420000}"/>
    <cellStyle name="40% - Accent6 16 6" xfId="16980" xr:uid="{00000000-0005-0000-0000-00002C420000}"/>
    <cellStyle name="40% - Accent6 16 6 2" xfId="16981" xr:uid="{00000000-0005-0000-0000-00002D420000}"/>
    <cellStyle name="40% - Accent6 16 7" xfId="16982" xr:uid="{00000000-0005-0000-0000-00002E420000}"/>
    <cellStyle name="40% - Accent6 16 8" xfId="16983" xr:uid="{00000000-0005-0000-0000-00002F420000}"/>
    <cellStyle name="40% - Accent6 17" xfId="16984" xr:uid="{00000000-0005-0000-0000-000030420000}"/>
    <cellStyle name="40% - Accent6 17 2" xfId="16985" xr:uid="{00000000-0005-0000-0000-000031420000}"/>
    <cellStyle name="40% - Accent6 17 2 2" xfId="16986" xr:uid="{00000000-0005-0000-0000-000032420000}"/>
    <cellStyle name="40% - Accent6 17 2 2 2" xfId="16987" xr:uid="{00000000-0005-0000-0000-000033420000}"/>
    <cellStyle name="40% - Accent6 17 2 3" xfId="16988" xr:uid="{00000000-0005-0000-0000-000034420000}"/>
    <cellStyle name="40% - Accent6 17 2 3 2" xfId="16989" xr:uid="{00000000-0005-0000-0000-000035420000}"/>
    <cellStyle name="40% - Accent6 17 2 4" xfId="16990" xr:uid="{00000000-0005-0000-0000-000036420000}"/>
    <cellStyle name="40% - Accent6 17 2 4 2" xfId="16991" xr:uid="{00000000-0005-0000-0000-000037420000}"/>
    <cellStyle name="40% - Accent6 17 2 5" xfId="16992" xr:uid="{00000000-0005-0000-0000-000038420000}"/>
    <cellStyle name="40% - Accent6 17 2 5 2" xfId="16993" xr:uid="{00000000-0005-0000-0000-000039420000}"/>
    <cellStyle name="40% - Accent6 17 2 6" xfId="16994" xr:uid="{00000000-0005-0000-0000-00003A420000}"/>
    <cellStyle name="40% - Accent6 17 3" xfId="16995" xr:uid="{00000000-0005-0000-0000-00003B420000}"/>
    <cellStyle name="40% - Accent6 17 3 2" xfId="16996" xr:uid="{00000000-0005-0000-0000-00003C420000}"/>
    <cellStyle name="40% - Accent6 17 4" xfId="16997" xr:uid="{00000000-0005-0000-0000-00003D420000}"/>
    <cellStyle name="40% - Accent6 17 4 2" xfId="16998" xr:uid="{00000000-0005-0000-0000-00003E420000}"/>
    <cellStyle name="40% - Accent6 17 5" xfId="16999" xr:uid="{00000000-0005-0000-0000-00003F420000}"/>
    <cellStyle name="40% - Accent6 17 5 2" xfId="17000" xr:uid="{00000000-0005-0000-0000-000040420000}"/>
    <cellStyle name="40% - Accent6 17 6" xfId="17001" xr:uid="{00000000-0005-0000-0000-000041420000}"/>
    <cellStyle name="40% - Accent6 17 6 2" xfId="17002" xr:uid="{00000000-0005-0000-0000-000042420000}"/>
    <cellStyle name="40% - Accent6 17 7" xfId="17003" xr:uid="{00000000-0005-0000-0000-000043420000}"/>
    <cellStyle name="40% - Accent6 17 8" xfId="17004" xr:uid="{00000000-0005-0000-0000-000044420000}"/>
    <cellStyle name="40% - Accent6 18" xfId="17005" xr:uid="{00000000-0005-0000-0000-000045420000}"/>
    <cellStyle name="40% - Accent6 18 2" xfId="17006" xr:uid="{00000000-0005-0000-0000-000046420000}"/>
    <cellStyle name="40% - Accent6 18 2 2" xfId="17007" xr:uid="{00000000-0005-0000-0000-000047420000}"/>
    <cellStyle name="40% - Accent6 18 2 2 2" xfId="17008" xr:uid="{00000000-0005-0000-0000-000048420000}"/>
    <cellStyle name="40% - Accent6 18 2 3" xfId="17009" xr:uid="{00000000-0005-0000-0000-000049420000}"/>
    <cellStyle name="40% - Accent6 18 2 3 2" xfId="17010" xr:uid="{00000000-0005-0000-0000-00004A420000}"/>
    <cellStyle name="40% - Accent6 18 2 4" xfId="17011" xr:uid="{00000000-0005-0000-0000-00004B420000}"/>
    <cellStyle name="40% - Accent6 18 2 4 2" xfId="17012" xr:uid="{00000000-0005-0000-0000-00004C420000}"/>
    <cellStyle name="40% - Accent6 18 2 5" xfId="17013" xr:uid="{00000000-0005-0000-0000-00004D420000}"/>
    <cellStyle name="40% - Accent6 18 2 5 2" xfId="17014" xr:uid="{00000000-0005-0000-0000-00004E420000}"/>
    <cellStyle name="40% - Accent6 18 2 6" xfId="17015" xr:uid="{00000000-0005-0000-0000-00004F420000}"/>
    <cellStyle name="40% - Accent6 18 3" xfId="17016" xr:uid="{00000000-0005-0000-0000-000050420000}"/>
    <cellStyle name="40% - Accent6 18 3 2" xfId="17017" xr:uid="{00000000-0005-0000-0000-000051420000}"/>
    <cellStyle name="40% - Accent6 18 4" xfId="17018" xr:uid="{00000000-0005-0000-0000-000052420000}"/>
    <cellStyle name="40% - Accent6 18 4 2" xfId="17019" xr:uid="{00000000-0005-0000-0000-000053420000}"/>
    <cellStyle name="40% - Accent6 18 5" xfId="17020" xr:uid="{00000000-0005-0000-0000-000054420000}"/>
    <cellStyle name="40% - Accent6 18 5 2" xfId="17021" xr:uid="{00000000-0005-0000-0000-000055420000}"/>
    <cellStyle name="40% - Accent6 18 6" xfId="17022" xr:uid="{00000000-0005-0000-0000-000056420000}"/>
    <cellStyle name="40% - Accent6 18 6 2" xfId="17023" xr:uid="{00000000-0005-0000-0000-000057420000}"/>
    <cellStyle name="40% - Accent6 18 7" xfId="17024" xr:uid="{00000000-0005-0000-0000-000058420000}"/>
    <cellStyle name="40% - Accent6 18 8" xfId="17025" xr:uid="{00000000-0005-0000-0000-000059420000}"/>
    <cellStyle name="40% - Accent6 19" xfId="17026" xr:uid="{00000000-0005-0000-0000-00005A420000}"/>
    <cellStyle name="40% - Accent6 19 2" xfId="17027" xr:uid="{00000000-0005-0000-0000-00005B420000}"/>
    <cellStyle name="40% - Accent6 19 2 2" xfId="17028" xr:uid="{00000000-0005-0000-0000-00005C420000}"/>
    <cellStyle name="40% - Accent6 19 2 2 2" xfId="17029" xr:uid="{00000000-0005-0000-0000-00005D420000}"/>
    <cellStyle name="40% - Accent6 19 2 3" xfId="17030" xr:uid="{00000000-0005-0000-0000-00005E420000}"/>
    <cellStyle name="40% - Accent6 19 2 3 2" xfId="17031" xr:uid="{00000000-0005-0000-0000-00005F420000}"/>
    <cellStyle name="40% - Accent6 19 2 4" xfId="17032" xr:uid="{00000000-0005-0000-0000-000060420000}"/>
    <cellStyle name="40% - Accent6 19 2 4 2" xfId="17033" xr:uid="{00000000-0005-0000-0000-000061420000}"/>
    <cellStyle name="40% - Accent6 19 2 5" xfId="17034" xr:uid="{00000000-0005-0000-0000-000062420000}"/>
    <cellStyle name="40% - Accent6 19 2 5 2" xfId="17035" xr:uid="{00000000-0005-0000-0000-000063420000}"/>
    <cellStyle name="40% - Accent6 19 2 6" xfId="17036" xr:uid="{00000000-0005-0000-0000-000064420000}"/>
    <cellStyle name="40% - Accent6 19 3" xfId="17037" xr:uid="{00000000-0005-0000-0000-000065420000}"/>
    <cellStyle name="40% - Accent6 19 3 2" xfId="17038" xr:uid="{00000000-0005-0000-0000-000066420000}"/>
    <cellStyle name="40% - Accent6 19 4" xfId="17039" xr:uid="{00000000-0005-0000-0000-000067420000}"/>
    <cellStyle name="40% - Accent6 19 4 2" xfId="17040" xr:uid="{00000000-0005-0000-0000-000068420000}"/>
    <cellStyle name="40% - Accent6 19 5" xfId="17041" xr:uid="{00000000-0005-0000-0000-000069420000}"/>
    <cellStyle name="40% - Accent6 19 5 2" xfId="17042" xr:uid="{00000000-0005-0000-0000-00006A420000}"/>
    <cellStyle name="40% - Accent6 19 6" xfId="17043" xr:uid="{00000000-0005-0000-0000-00006B420000}"/>
    <cellStyle name="40% - Accent6 19 6 2" xfId="17044" xr:uid="{00000000-0005-0000-0000-00006C420000}"/>
    <cellStyle name="40% - Accent6 19 7" xfId="17045" xr:uid="{00000000-0005-0000-0000-00006D420000}"/>
    <cellStyle name="40% - Accent6 19 8" xfId="17046" xr:uid="{00000000-0005-0000-0000-00006E420000}"/>
    <cellStyle name="40% - Accent6 2" xfId="17047" xr:uid="{00000000-0005-0000-0000-00006F420000}"/>
    <cellStyle name="40% - Accent6 2 10" xfId="17048" xr:uid="{00000000-0005-0000-0000-000070420000}"/>
    <cellStyle name="40% - Accent6 2 11" xfId="17049" xr:uid="{00000000-0005-0000-0000-000071420000}"/>
    <cellStyle name="40% - Accent6 2 2" xfId="17050" xr:uid="{00000000-0005-0000-0000-000072420000}"/>
    <cellStyle name="40% - Accent6 2 2 2" xfId="17051" xr:uid="{00000000-0005-0000-0000-000073420000}"/>
    <cellStyle name="40% - Accent6 2 2 2 2" xfId="17052" xr:uid="{00000000-0005-0000-0000-000074420000}"/>
    <cellStyle name="40% - Accent6 2 2 3" xfId="17053" xr:uid="{00000000-0005-0000-0000-000075420000}"/>
    <cellStyle name="40% - Accent6 2 2 3 2" xfId="17054" xr:uid="{00000000-0005-0000-0000-000076420000}"/>
    <cellStyle name="40% - Accent6 2 2 4" xfId="17055" xr:uid="{00000000-0005-0000-0000-000077420000}"/>
    <cellStyle name="40% - Accent6 2 2 4 2" xfId="17056" xr:uid="{00000000-0005-0000-0000-000078420000}"/>
    <cellStyle name="40% - Accent6 2 2 5" xfId="17057" xr:uid="{00000000-0005-0000-0000-000079420000}"/>
    <cellStyle name="40% - Accent6 2 2 5 2" xfId="17058" xr:uid="{00000000-0005-0000-0000-00007A420000}"/>
    <cellStyle name="40% - Accent6 2 2 6" xfId="17059" xr:uid="{00000000-0005-0000-0000-00007B420000}"/>
    <cellStyle name="40% - Accent6 2 2 7" xfId="17060" xr:uid="{00000000-0005-0000-0000-00007C420000}"/>
    <cellStyle name="40% - Accent6 2 2 8" xfId="17061" xr:uid="{00000000-0005-0000-0000-00007D420000}"/>
    <cellStyle name="40% - Accent6 2 2 9" xfId="17062" xr:uid="{00000000-0005-0000-0000-00007E420000}"/>
    <cellStyle name="40% - Accent6 2 3" xfId="17063" xr:uid="{00000000-0005-0000-0000-00007F420000}"/>
    <cellStyle name="40% - Accent6 2 3 2" xfId="17064" xr:uid="{00000000-0005-0000-0000-000080420000}"/>
    <cellStyle name="40% - Accent6 2 4" xfId="17065" xr:uid="{00000000-0005-0000-0000-000081420000}"/>
    <cellStyle name="40% - Accent6 2 4 2" xfId="17066" xr:uid="{00000000-0005-0000-0000-000082420000}"/>
    <cellStyle name="40% - Accent6 2 5" xfId="17067" xr:uid="{00000000-0005-0000-0000-000083420000}"/>
    <cellStyle name="40% - Accent6 2 5 2" xfId="17068" xr:uid="{00000000-0005-0000-0000-000084420000}"/>
    <cellStyle name="40% - Accent6 2 6" xfId="17069" xr:uid="{00000000-0005-0000-0000-000085420000}"/>
    <cellStyle name="40% - Accent6 2 6 2" xfId="17070" xr:uid="{00000000-0005-0000-0000-000086420000}"/>
    <cellStyle name="40% - Accent6 2 7" xfId="17071" xr:uid="{00000000-0005-0000-0000-000087420000}"/>
    <cellStyle name="40% - Accent6 2 8" xfId="17072" xr:uid="{00000000-0005-0000-0000-000088420000}"/>
    <cellStyle name="40% - Accent6 2 9" xfId="17073" xr:uid="{00000000-0005-0000-0000-000089420000}"/>
    <cellStyle name="40% - Accent6 20" xfId="17074" xr:uid="{00000000-0005-0000-0000-00008A420000}"/>
    <cellStyle name="40% - Accent6 20 2" xfId="17075" xr:uid="{00000000-0005-0000-0000-00008B420000}"/>
    <cellStyle name="40% - Accent6 20 2 2" xfId="17076" xr:uid="{00000000-0005-0000-0000-00008C420000}"/>
    <cellStyle name="40% - Accent6 20 2 2 2" xfId="17077" xr:uid="{00000000-0005-0000-0000-00008D420000}"/>
    <cellStyle name="40% - Accent6 20 2 3" xfId="17078" xr:uid="{00000000-0005-0000-0000-00008E420000}"/>
    <cellStyle name="40% - Accent6 20 2 3 2" xfId="17079" xr:uid="{00000000-0005-0000-0000-00008F420000}"/>
    <cellStyle name="40% - Accent6 20 2 4" xfId="17080" xr:uid="{00000000-0005-0000-0000-000090420000}"/>
    <cellStyle name="40% - Accent6 20 2 4 2" xfId="17081" xr:uid="{00000000-0005-0000-0000-000091420000}"/>
    <cellStyle name="40% - Accent6 20 2 5" xfId="17082" xr:uid="{00000000-0005-0000-0000-000092420000}"/>
    <cellStyle name="40% - Accent6 20 2 5 2" xfId="17083" xr:uid="{00000000-0005-0000-0000-000093420000}"/>
    <cellStyle name="40% - Accent6 20 2 6" xfId="17084" xr:uid="{00000000-0005-0000-0000-000094420000}"/>
    <cellStyle name="40% - Accent6 20 3" xfId="17085" xr:uid="{00000000-0005-0000-0000-000095420000}"/>
    <cellStyle name="40% - Accent6 20 3 2" xfId="17086" xr:uid="{00000000-0005-0000-0000-000096420000}"/>
    <cellStyle name="40% - Accent6 20 4" xfId="17087" xr:uid="{00000000-0005-0000-0000-000097420000}"/>
    <cellStyle name="40% - Accent6 20 4 2" xfId="17088" xr:uid="{00000000-0005-0000-0000-000098420000}"/>
    <cellStyle name="40% - Accent6 20 5" xfId="17089" xr:uid="{00000000-0005-0000-0000-000099420000}"/>
    <cellStyle name="40% - Accent6 20 5 2" xfId="17090" xr:uid="{00000000-0005-0000-0000-00009A420000}"/>
    <cellStyle name="40% - Accent6 20 6" xfId="17091" xr:uid="{00000000-0005-0000-0000-00009B420000}"/>
    <cellStyle name="40% - Accent6 20 6 2" xfId="17092" xr:uid="{00000000-0005-0000-0000-00009C420000}"/>
    <cellStyle name="40% - Accent6 20 7" xfId="17093" xr:uid="{00000000-0005-0000-0000-00009D420000}"/>
    <cellStyle name="40% - Accent6 20 8" xfId="17094" xr:uid="{00000000-0005-0000-0000-00009E420000}"/>
    <cellStyle name="40% - Accent6 21" xfId="17095" xr:uid="{00000000-0005-0000-0000-00009F420000}"/>
    <cellStyle name="40% - Accent6 21 2" xfId="17096" xr:uid="{00000000-0005-0000-0000-0000A0420000}"/>
    <cellStyle name="40% - Accent6 21 2 2" xfId="17097" xr:uid="{00000000-0005-0000-0000-0000A1420000}"/>
    <cellStyle name="40% - Accent6 21 2 2 2" xfId="17098" xr:uid="{00000000-0005-0000-0000-0000A2420000}"/>
    <cellStyle name="40% - Accent6 21 2 3" xfId="17099" xr:uid="{00000000-0005-0000-0000-0000A3420000}"/>
    <cellStyle name="40% - Accent6 21 2 3 2" xfId="17100" xr:uid="{00000000-0005-0000-0000-0000A4420000}"/>
    <cellStyle name="40% - Accent6 21 2 4" xfId="17101" xr:uid="{00000000-0005-0000-0000-0000A5420000}"/>
    <cellStyle name="40% - Accent6 21 2 4 2" xfId="17102" xr:uid="{00000000-0005-0000-0000-0000A6420000}"/>
    <cellStyle name="40% - Accent6 21 2 5" xfId="17103" xr:uid="{00000000-0005-0000-0000-0000A7420000}"/>
    <cellStyle name="40% - Accent6 21 2 5 2" xfId="17104" xr:uid="{00000000-0005-0000-0000-0000A8420000}"/>
    <cellStyle name="40% - Accent6 21 2 6" xfId="17105" xr:uid="{00000000-0005-0000-0000-0000A9420000}"/>
    <cellStyle name="40% - Accent6 21 3" xfId="17106" xr:uid="{00000000-0005-0000-0000-0000AA420000}"/>
    <cellStyle name="40% - Accent6 21 3 2" xfId="17107" xr:uid="{00000000-0005-0000-0000-0000AB420000}"/>
    <cellStyle name="40% - Accent6 21 4" xfId="17108" xr:uid="{00000000-0005-0000-0000-0000AC420000}"/>
    <cellStyle name="40% - Accent6 21 4 2" xfId="17109" xr:uid="{00000000-0005-0000-0000-0000AD420000}"/>
    <cellStyle name="40% - Accent6 21 5" xfId="17110" xr:uid="{00000000-0005-0000-0000-0000AE420000}"/>
    <cellStyle name="40% - Accent6 21 5 2" xfId="17111" xr:uid="{00000000-0005-0000-0000-0000AF420000}"/>
    <cellStyle name="40% - Accent6 21 6" xfId="17112" xr:uid="{00000000-0005-0000-0000-0000B0420000}"/>
    <cellStyle name="40% - Accent6 21 6 2" xfId="17113" xr:uid="{00000000-0005-0000-0000-0000B1420000}"/>
    <cellStyle name="40% - Accent6 21 7" xfId="17114" xr:uid="{00000000-0005-0000-0000-0000B2420000}"/>
    <cellStyle name="40% - Accent6 21 8" xfId="17115" xr:uid="{00000000-0005-0000-0000-0000B3420000}"/>
    <cellStyle name="40% - Accent6 22" xfId="17116" xr:uid="{00000000-0005-0000-0000-0000B4420000}"/>
    <cellStyle name="40% - Accent6 22 2" xfId="17117" xr:uid="{00000000-0005-0000-0000-0000B5420000}"/>
    <cellStyle name="40% - Accent6 22 2 2" xfId="17118" xr:uid="{00000000-0005-0000-0000-0000B6420000}"/>
    <cellStyle name="40% - Accent6 22 2 2 2" xfId="17119" xr:uid="{00000000-0005-0000-0000-0000B7420000}"/>
    <cellStyle name="40% - Accent6 22 2 3" xfId="17120" xr:uid="{00000000-0005-0000-0000-0000B8420000}"/>
    <cellStyle name="40% - Accent6 22 2 3 2" xfId="17121" xr:uid="{00000000-0005-0000-0000-0000B9420000}"/>
    <cellStyle name="40% - Accent6 22 2 4" xfId="17122" xr:uid="{00000000-0005-0000-0000-0000BA420000}"/>
    <cellStyle name="40% - Accent6 22 2 4 2" xfId="17123" xr:uid="{00000000-0005-0000-0000-0000BB420000}"/>
    <cellStyle name="40% - Accent6 22 2 5" xfId="17124" xr:uid="{00000000-0005-0000-0000-0000BC420000}"/>
    <cellStyle name="40% - Accent6 22 2 5 2" xfId="17125" xr:uid="{00000000-0005-0000-0000-0000BD420000}"/>
    <cellStyle name="40% - Accent6 22 2 6" xfId="17126" xr:uid="{00000000-0005-0000-0000-0000BE420000}"/>
    <cellStyle name="40% - Accent6 22 3" xfId="17127" xr:uid="{00000000-0005-0000-0000-0000BF420000}"/>
    <cellStyle name="40% - Accent6 22 3 2" xfId="17128" xr:uid="{00000000-0005-0000-0000-0000C0420000}"/>
    <cellStyle name="40% - Accent6 22 4" xfId="17129" xr:uid="{00000000-0005-0000-0000-0000C1420000}"/>
    <cellStyle name="40% - Accent6 22 4 2" xfId="17130" xr:uid="{00000000-0005-0000-0000-0000C2420000}"/>
    <cellStyle name="40% - Accent6 22 5" xfId="17131" xr:uid="{00000000-0005-0000-0000-0000C3420000}"/>
    <cellStyle name="40% - Accent6 22 5 2" xfId="17132" xr:uid="{00000000-0005-0000-0000-0000C4420000}"/>
    <cellStyle name="40% - Accent6 22 6" xfId="17133" xr:uid="{00000000-0005-0000-0000-0000C5420000}"/>
    <cellStyle name="40% - Accent6 22 6 2" xfId="17134" xr:uid="{00000000-0005-0000-0000-0000C6420000}"/>
    <cellStyle name="40% - Accent6 22 7" xfId="17135" xr:uid="{00000000-0005-0000-0000-0000C7420000}"/>
    <cellStyle name="40% - Accent6 22 8" xfId="17136" xr:uid="{00000000-0005-0000-0000-0000C8420000}"/>
    <cellStyle name="40% - Accent6 23" xfId="17137" xr:uid="{00000000-0005-0000-0000-0000C9420000}"/>
    <cellStyle name="40% - Accent6 23 2" xfId="17138" xr:uid="{00000000-0005-0000-0000-0000CA420000}"/>
    <cellStyle name="40% - Accent6 23 2 2" xfId="17139" xr:uid="{00000000-0005-0000-0000-0000CB420000}"/>
    <cellStyle name="40% - Accent6 23 2 2 2" xfId="17140" xr:uid="{00000000-0005-0000-0000-0000CC420000}"/>
    <cellStyle name="40% - Accent6 23 2 3" xfId="17141" xr:uid="{00000000-0005-0000-0000-0000CD420000}"/>
    <cellStyle name="40% - Accent6 23 2 3 2" xfId="17142" xr:uid="{00000000-0005-0000-0000-0000CE420000}"/>
    <cellStyle name="40% - Accent6 23 2 4" xfId="17143" xr:uid="{00000000-0005-0000-0000-0000CF420000}"/>
    <cellStyle name="40% - Accent6 23 2 4 2" xfId="17144" xr:uid="{00000000-0005-0000-0000-0000D0420000}"/>
    <cellStyle name="40% - Accent6 23 2 5" xfId="17145" xr:uid="{00000000-0005-0000-0000-0000D1420000}"/>
    <cellStyle name="40% - Accent6 23 2 5 2" xfId="17146" xr:uid="{00000000-0005-0000-0000-0000D2420000}"/>
    <cellStyle name="40% - Accent6 23 2 6" xfId="17147" xr:uid="{00000000-0005-0000-0000-0000D3420000}"/>
    <cellStyle name="40% - Accent6 23 3" xfId="17148" xr:uid="{00000000-0005-0000-0000-0000D4420000}"/>
    <cellStyle name="40% - Accent6 23 3 2" xfId="17149" xr:uid="{00000000-0005-0000-0000-0000D5420000}"/>
    <cellStyle name="40% - Accent6 23 4" xfId="17150" xr:uid="{00000000-0005-0000-0000-0000D6420000}"/>
    <cellStyle name="40% - Accent6 23 4 2" xfId="17151" xr:uid="{00000000-0005-0000-0000-0000D7420000}"/>
    <cellStyle name="40% - Accent6 23 5" xfId="17152" xr:uid="{00000000-0005-0000-0000-0000D8420000}"/>
    <cellStyle name="40% - Accent6 23 5 2" xfId="17153" xr:uid="{00000000-0005-0000-0000-0000D9420000}"/>
    <cellStyle name="40% - Accent6 23 6" xfId="17154" xr:uid="{00000000-0005-0000-0000-0000DA420000}"/>
    <cellStyle name="40% - Accent6 23 6 2" xfId="17155" xr:uid="{00000000-0005-0000-0000-0000DB420000}"/>
    <cellStyle name="40% - Accent6 23 7" xfId="17156" xr:uid="{00000000-0005-0000-0000-0000DC420000}"/>
    <cellStyle name="40% - Accent6 23 8" xfId="17157" xr:uid="{00000000-0005-0000-0000-0000DD420000}"/>
    <cellStyle name="40% - Accent6 24" xfId="17158" xr:uid="{00000000-0005-0000-0000-0000DE420000}"/>
    <cellStyle name="40% - Accent6 24 2" xfId="17159" xr:uid="{00000000-0005-0000-0000-0000DF420000}"/>
    <cellStyle name="40% - Accent6 24 2 2" xfId="17160" xr:uid="{00000000-0005-0000-0000-0000E0420000}"/>
    <cellStyle name="40% - Accent6 24 2 2 2" xfId="17161" xr:uid="{00000000-0005-0000-0000-0000E1420000}"/>
    <cellStyle name="40% - Accent6 24 2 3" xfId="17162" xr:uid="{00000000-0005-0000-0000-0000E2420000}"/>
    <cellStyle name="40% - Accent6 24 2 3 2" xfId="17163" xr:uid="{00000000-0005-0000-0000-0000E3420000}"/>
    <cellStyle name="40% - Accent6 24 2 4" xfId="17164" xr:uid="{00000000-0005-0000-0000-0000E4420000}"/>
    <cellStyle name="40% - Accent6 24 2 4 2" xfId="17165" xr:uid="{00000000-0005-0000-0000-0000E5420000}"/>
    <cellStyle name="40% - Accent6 24 2 5" xfId="17166" xr:uid="{00000000-0005-0000-0000-0000E6420000}"/>
    <cellStyle name="40% - Accent6 24 2 5 2" xfId="17167" xr:uid="{00000000-0005-0000-0000-0000E7420000}"/>
    <cellStyle name="40% - Accent6 24 2 6" xfId="17168" xr:uid="{00000000-0005-0000-0000-0000E8420000}"/>
    <cellStyle name="40% - Accent6 24 3" xfId="17169" xr:uid="{00000000-0005-0000-0000-0000E9420000}"/>
    <cellStyle name="40% - Accent6 24 3 2" xfId="17170" xr:uid="{00000000-0005-0000-0000-0000EA420000}"/>
    <cellStyle name="40% - Accent6 24 4" xfId="17171" xr:uid="{00000000-0005-0000-0000-0000EB420000}"/>
    <cellStyle name="40% - Accent6 24 4 2" xfId="17172" xr:uid="{00000000-0005-0000-0000-0000EC420000}"/>
    <cellStyle name="40% - Accent6 24 5" xfId="17173" xr:uid="{00000000-0005-0000-0000-0000ED420000}"/>
    <cellStyle name="40% - Accent6 24 5 2" xfId="17174" xr:uid="{00000000-0005-0000-0000-0000EE420000}"/>
    <cellStyle name="40% - Accent6 24 6" xfId="17175" xr:uid="{00000000-0005-0000-0000-0000EF420000}"/>
    <cellStyle name="40% - Accent6 24 6 2" xfId="17176" xr:uid="{00000000-0005-0000-0000-0000F0420000}"/>
    <cellStyle name="40% - Accent6 24 7" xfId="17177" xr:uid="{00000000-0005-0000-0000-0000F1420000}"/>
    <cellStyle name="40% - Accent6 24 8" xfId="17178" xr:uid="{00000000-0005-0000-0000-0000F2420000}"/>
    <cellStyle name="40% - Accent6 25" xfId="17179" xr:uid="{00000000-0005-0000-0000-0000F3420000}"/>
    <cellStyle name="40% - Accent6 25 2" xfId="17180" xr:uid="{00000000-0005-0000-0000-0000F4420000}"/>
    <cellStyle name="40% - Accent6 25 2 2" xfId="17181" xr:uid="{00000000-0005-0000-0000-0000F5420000}"/>
    <cellStyle name="40% - Accent6 25 2 2 2" xfId="17182" xr:uid="{00000000-0005-0000-0000-0000F6420000}"/>
    <cellStyle name="40% - Accent6 25 2 3" xfId="17183" xr:uid="{00000000-0005-0000-0000-0000F7420000}"/>
    <cellStyle name="40% - Accent6 25 2 3 2" xfId="17184" xr:uid="{00000000-0005-0000-0000-0000F8420000}"/>
    <cellStyle name="40% - Accent6 25 2 4" xfId="17185" xr:uid="{00000000-0005-0000-0000-0000F9420000}"/>
    <cellStyle name="40% - Accent6 25 2 4 2" xfId="17186" xr:uid="{00000000-0005-0000-0000-0000FA420000}"/>
    <cellStyle name="40% - Accent6 25 2 5" xfId="17187" xr:uid="{00000000-0005-0000-0000-0000FB420000}"/>
    <cellStyle name="40% - Accent6 25 2 5 2" xfId="17188" xr:uid="{00000000-0005-0000-0000-0000FC420000}"/>
    <cellStyle name="40% - Accent6 25 2 6" xfId="17189" xr:uid="{00000000-0005-0000-0000-0000FD420000}"/>
    <cellStyle name="40% - Accent6 25 3" xfId="17190" xr:uid="{00000000-0005-0000-0000-0000FE420000}"/>
    <cellStyle name="40% - Accent6 25 3 2" xfId="17191" xr:uid="{00000000-0005-0000-0000-0000FF420000}"/>
    <cellStyle name="40% - Accent6 25 4" xfId="17192" xr:uid="{00000000-0005-0000-0000-000000430000}"/>
    <cellStyle name="40% - Accent6 25 4 2" xfId="17193" xr:uid="{00000000-0005-0000-0000-000001430000}"/>
    <cellStyle name="40% - Accent6 25 5" xfId="17194" xr:uid="{00000000-0005-0000-0000-000002430000}"/>
    <cellStyle name="40% - Accent6 25 5 2" xfId="17195" xr:uid="{00000000-0005-0000-0000-000003430000}"/>
    <cellStyle name="40% - Accent6 25 6" xfId="17196" xr:uid="{00000000-0005-0000-0000-000004430000}"/>
    <cellStyle name="40% - Accent6 25 6 2" xfId="17197" xr:uid="{00000000-0005-0000-0000-000005430000}"/>
    <cellStyle name="40% - Accent6 25 7" xfId="17198" xr:uid="{00000000-0005-0000-0000-000006430000}"/>
    <cellStyle name="40% - Accent6 25 8" xfId="17199" xr:uid="{00000000-0005-0000-0000-000007430000}"/>
    <cellStyle name="40% - Accent6 26" xfId="17200" xr:uid="{00000000-0005-0000-0000-000008430000}"/>
    <cellStyle name="40% - Accent6 26 2" xfId="17201" xr:uid="{00000000-0005-0000-0000-000009430000}"/>
    <cellStyle name="40% - Accent6 26 2 2" xfId="17202" xr:uid="{00000000-0005-0000-0000-00000A430000}"/>
    <cellStyle name="40% - Accent6 26 2 2 2" xfId="17203" xr:uid="{00000000-0005-0000-0000-00000B430000}"/>
    <cellStyle name="40% - Accent6 26 2 3" xfId="17204" xr:uid="{00000000-0005-0000-0000-00000C430000}"/>
    <cellStyle name="40% - Accent6 26 2 3 2" xfId="17205" xr:uid="{00000000-0005-0000-0000-00000D430000}"/>
    <cellStyle name="40% - Accent6 26 2 4" xfId="17206" xr:uid="{00000000-0005-0000-0000-00000E430000}"/>
    <cellStyle name="40% - Accent6 26 2 4 2" xfId="17207" xr:uid="{00000000-0005-0000-0000-00000F430000}"/>
    <cellStyle name="40% - Accent6 26 2 5" xfId="17208" xr:uid="{00000000-0005-0000-0000-000010430000}"/>
    <cellStyle name="40% - Accent6 26 2 5 2" xfId="17209" xr:uid="{00000000-0005-0000-0000-000011430000}"/>
    <cellStyle name="40% - Accent6 26 2 6" xfId="17210" xr:uid="{00000000-0005-0000-0000-000012430000}"/>
    <cellStyle name="40% - Accent6 26 3" xfId="17211" xr:uid="{00000000-0005-0000-0000-000013430000}"/>
    <cellStyle name="40% - Accent6 26 3 2" xfId="17212" xr:uid="{00000000-0005-0000-0000-000014430000}"/>
    <cellStyle name="40% - Accent6 26 4" xfId="17213" xr:uid="{00000000-0005-0000-0000-000015430000}"/>
    <cellStyle name="40% - Accent6 26 4 2" xfId="17214" xr:uid="{00000000-0005-0000-0000-000016430000}"/>
    <cellStyle name="40% - Accent6 26 5" xfId="17215" xr:uid="{00000000-0005-0000-0000-000017430000}"/>
    <cellStyle name="40% - Accent6 26 5 2" xfId="17216" xr:uid="{00000000-0005-0000-0000-000018430000}"/>
    <cellStyle name="40% - Accent6 26 6" xfId="17217" xr:uid="{00000000-0005-0000-0000-000019430000}"/>
    <cellStyle name="40% - Accent6 26 6 2" xfId="17218" xr:uid="{00000000-0005-0000-0000-00001A430000}"/>
    <cellStyle name="40% - Accent6 26 7" xfId="17219" xr:uid="{00000000-0005-0000-0000-00001B430000}"/>
    <cellStyle name="40% - Accent6 26 8" xfId="17220" xr:uid="{00000000-0005-0000-0000-00001C430000}"/>
    <cellStyle name="40% - Accent6 27" xfId="17221" xr:uid="{00000000-0005-0000-0000-00001D430000}"/>
    <cellStyle name="40% - Accent6 27 2" xfId="17222" xr:uid="{00000000-0005-0000-0000-00001E430000}"/>
    <cellStyle name="40% - Accent6 27 2 2" xfId="17223" xr:uid="{00000000-0005-0000-0000-00001F430000}"/>
    <cellStyle name="40% - Accent6 27 2 2 2" xfId="17224" xr:uid="{00000000-0005-0000-0000-000020430000}"/>
    <cellStyle name="40% - Accent6 27 2 3" xfId="17225" xr:uid="{00000000-0005-0000-0000-000021430000}"/>
    <cellStyle name="40% - Accent6 27 2 3 2" xfId="17226" xr:uid="{00000000-0005-0000-0000-000022430000}"/>
    <cellStyle name="40% - Accent6 27 2 4" xfId="17227" xr:uid="{00000000-0005-0000-0000-000023430000}"/>
    <cellStyle name="40% - Accent6 27 2 4 2" xfId="17228" xr:uid="{00000000-0005-0000-0000-000024430000}"/>
    <cellStyle name="40% - Accent6 27 2 5" xfId="17229" xr:uid="{00000000-0005-0000-0000-000025430000}"/>
    <cellStyle name="40% - Accent6 27 2 5 2" xfId="17230" xr:uid="{00000000-0005-0000-0000-000026430000}"/>
    <cellStyle name="40% - Accent6 27 2 6" xfId="17231" xr:uid="{00000000-0005-0000-0000-000027430000}"/>
    <cellStyle name="40% - Accent6 27 3" xfId="17232" xr:uid="{00000000-0005-0000-0000-000028430000}"/>
    <cellStyle name="40% - Accent6 27 3 2" xfId="17233" xr:uid="{00000000-0005-0000-0000-000029430000}"/>
    <cellStyle name="40% - Accent6 27 4" xfId="17234" xr:uid="{00000000-0005-0000-0000-00002A430000}"/>
    <cellStyle name="40% - Accent6 27 4 2" xfId="17235" xr:uid="{00000000-0005-0000-0000-00002B430000}"/>
    <cellStyle name="40% - Accent6 27 5" xfId="17236" xr:uid="{00000000-0005-0000-0000-00002C430000}"/>
    <cellStyle name="40% - Accent6 27 5 2" xfId="17237" xr:uid="{00000000-0005-0000-0000-00002D430000}"/>
    <cellStyle name="40% - Accent6 27 6" xfId="17238" xr:uid="{00000000-0005-0000-0000-00002E430000}"/>
    <cellStyle name="40% - Accent6 27 6 2" xfId="17239" xr:uid="{00000000-0005-0000-0000-00002F430000}"/>
    <cellStyle name="40% - Accent6 27 7" xfId="17240" xr:uid="{00000000-0005-0000-0000-000030430000}"/>
    <cellStyle name="40% - Accent6 27 8" xfId="17241" xr:uid="{00000000-0005-0000-0000-000031430000}"/>
    <cellStyle name="40% - Accent6 28" xfId="17242" xr:uid="{00000000-0005-0000-0000-000032430000}"/>
    <cellStyle name="40% - Accent6 28 2" xfId="17243" xr:uid="{00000000-0005-0000-0000-000033430000}"/>
    <cellStyle name="40% - Accent6 28 2 2" xfId="17244" xr:uid="{00000000-0005-0000-0000-000034430000}"/>
    <cellStyle name="40% - Accent6 28 2 2 2" xfId="17245" xr:uid="{00000000-0005-0000-0000-000035430000}"/>
    <cellStyle name="40% - Accent6 28 2 3" xfId="17246" xr:uid="{00000000-0005-0000-0000-000036430000}"/>
    <cellStyle name="40% - Accent6 28 2 3 2" xfId="17247" xr:uid="{00000000-0005-0000-0000-000037430000}"/>
    <cellStyle name="40% - Accent6 28 2 4" xfId="17248" xr:uid="{00000000-0005-0000-0000-000038430000}"/>
    <cellStyle name="40% - Accent6 28 2 4 2" xfId="17249" xr:uid="{00000000-0005-0000-0000-000039430000}"/>
    <cellStyle name="40% - Accent6 28 2 5" xfId="17250" xr:uid="{00000000-0005-0000-0000-00003A430000}"/>
    <cellStyle name="40% - Accent6 28 2 5 2" xfId="17251" xr:uid="{00000000-0005-0000-0000-00003B430000}"/>
    <cellStyle name="40% - Accent6 28 2 6" xfId="17252" xr:uid="{00000000-0005-0000-0000-00003C430000}"/>
    <cellStyle name="40% - Accent6 28 3" xfId="17253" xr:uid="{00000000-0005-0000-0000-00003D430000}"/>
    <cellStyle name="40% - Accent6 28 3 2" xfId="17254" xr:uid="{00000000-0005-0000-0000-00003E430000}"/>
    <cellStyle name="40% - Accent6 28 4" xfId="17255" xr:uid="{00000000-0005-0000-0000-00003F430000}"/>
    <cellStyle name="40% - Accent6 28 4 2" xfId="17256" xr:uid="{00000000-0005-0000-0000-000040430000}"/>
    <cellStyle name="40% - Accent6 28 5" xfId="17257" xr:uid="{00000000-0005-0000-0000-000041430000}"/>
    <cellStyle name="40% - Accent6 28 5 2" xfId="17258" xr:uid="{00000000-0005-0000-0000-000042430000}"/>
    <cellStyle name="40% - Accent6 28 6" xfId="17259" xr:uid="{00000000-0005-0000-0000-000043430000}"/>
    <cellStyle name="40% - Accent6 28 6 2" xfId="17260" xr:uid="{00000000-0005-0000-0000-000044430000}"/>
    <cellStyle name="40% - Accent6 28 7" xfId="17261" xr:uid="{00000000-0005-0000-0000-000045430000}"/>
    <cellStyle name="40% - Accent6 28 8" xfId="17262" xr:uid="{00000000-0005-0000-0000-000046430000}"/>
    <cellStyle name="40% - Accent6 29" xfId="17263" xr:uid="{00000000-0005-0000-0000-000047430000}"/>
    <cellStyle name="40% - Accent6 29 2" xfId="17264" xr:uid="{00000000-0005-0000-0000-000048430000}"/>
    <cellStyle name="40% - Accent6 29 2 2" xfId="17265" xr:uid="{00000000-0005-0000-0000-000049430000}"/>
    <cellStyle name="40% - Accent6 29 2 2 2" xfId="17266" xr:uid="{00000000-0005-0000-0000-00004A430000}"/>
    <cellStyle name="40% - Accent6 29 2 3" xfId="17267" xr:uid="{00000000-0005-0000-0000-00004B430000}"/>
    <cellStyle name="40% - Accent6 29 2 3 2" xfId="17268" xr:uid="{00000000-0005-0000-0000-00004C430000}"/>
    <cellStyle name="40% - Accent6 29 2 4" xfId="17269" xr:uid="{00000000-0005-0000-0000-00004D430000}"/>
    <cellStyle name="40% - Accent6 29 2 4 2" xfId="17270" xr:uid="{00000000-0005-0000-0000-00004E430000}"/>
    <cellStyle name="40% - Accent6 29 2 5" xfId="17271" xr:uid="{00000000-0005-0000-0000-00004F430000}"/>
    <cellStyle name="40% - Accent6 29 2 5 2" xfId="17272" xr:uid="{00000000-0005-0000-0000-000050430000}"/>
    <cellStyle name="40% - Accent6 29 2 6" xfId="17273" xr:uid="{00000000-0005-0000-0000-000051430000}"/>
    <cellStyle name="40% - Accent6 29 3" xfId="17274" xr:uid="{00000000-0005-0000-0000-000052430000}"/>
    <cellStyle name="40% - Accent6 29 3 2" xfId="17275" xr:uid="{00000000-0005-0000-0000-000053430000}"/>
    <cellStyle name="40% - Accent6 29 4" xfId="17276" xr:uid="{00000000-0005-0000-0000-000054430000}"/>
    <cellStyle name="40% - Accent6 29 4 2" xfId="17277" xr:uid="{00000000-0005-0000-0000-000055430000}"/>
    <cellStyle name="40% - Accent6 29 5" xfId="17278" xr:uid="{00000000-0005-0000-0000-000056430000}"/>
    <cellStyle name="40% - Accent6 29 5 2" xfId="17279" xr:uid="{00000000-0005-0000-0000-000057430000}"/>
    <cellStyle name="40% - Accent6 29 6" xfId="17280" xr:uid="{00000000-0005-0000-0000-000058430000}"/>
    <cellStyle name="40% - Accent6 29 6 2" xfId="17281" xr:uid="{00000000-0005-0000-0000-000059430000}"/>
    <cellStyle name="40% - Accent6 29 7" xfId="17282" xr:uid="{00000000-0005-0000-0000-00005A430000}"/>
    <cellStyle name="40% - Accent6 29 8" xfId="17283" xr:uid="{00000000-0005-0000-0000-00005B430000}"/>
    <cellStyle name="40% - Accent6 3" xfId="17284" xr:uid="{00000000-0005-0000-0000-00005C430000}"/>
    <cellStyle name="40% - Accent6 3 10" xfId="17285" xr:uid="{00000000-0005-0000-0000-00005D430000}"/>
    <cellStyle name="40% - Accent6 3 11" xfId="17286" xr:uid="{00000000-0005-0000-0000-00005E430000}"/>
    <cellStyle name="40% - Accent6 3 2" xfId="17287" xr:uid="{00000000-0005-0000-0000-00005F430000}"/>
    <cellStyle name="40% - Accent6 3 2 2" xfId="17288" xr:uid="{00000000-0005-0000-0000-000060430000}"/>
    <cellStyle name="40% - Accent6 3 2 2 2" xfId="17289" xr:uid="{00000000-0005-0000-0000-000061430000}"/>
    <cellStyle name="40% - Accent6 3 2 3" xfId="17290" xr:uid="{00000000-0005-0000-0000-000062430000}"/>
    <cellStyle name="40% - Accent6 3 2 3 2" xfId="17291" xr:uid="{00000000-0005-0000-0000-000063430000}"/>
    <cellStyle name="40% - Accent6 3 2 4" xfId="17292" xr:uid="{00000000-0005-0000-0000-000064430000}"/>
    <cellStyle name="40% - Accent6 3 2 4 2" xfId="17293" xr:uid="{00000000-0005-0000-0000-000065430000}"/>
    <cellStyle name="40% - Accent6 3 2 5" xfId="17294" xr:uid="{00000000-0005-0000-0000-000066430000}"/>
    <cellStyle name="40% - Accent6 3 2 5 2" xfId="17295" xr:uid="{00000000-0005-0000-0000-000067430000}"/>
    <cellStyle name="40% - Accent6 3 2 6" xfId="17296" xr:uid="{00000000-0005-0000-0000-000068430000}"/>
    <cellStyle name="40% - Accent6 3 2 7" xfId="17297" xr:uid="{00000000-0005-0000-0000-000069430000}"/>
    <cellStyle name="40% - Accent6 3 2 8" xfId="17298" xr:uid="{00000000-0005-0000-0000-00006A430000}"/>
    <cellStyle name="40% - Accent6 3 2 9" xfId="17299" xr:uid="{00000000-0005-0000-0000-00006B430000}"/>
    <cellStyle name="40% - Accent6 3 3" xfId="17300" xr:uid="{00000000-0005-0000-0000-00006C430000}"/>
    <cellStyle name="40% - Accent6 3 3 2" xfId="17301" xr:uid="{00000000-0005-0000-0000-00006D430000}"/>
    <cellStyle name="40% - Accent6 3 4" xfId="17302" xr:uid="{00000000-0005-0000-0000-00006E430000}"/>
    <cellStyle name="40% - Accent6 3 4 2" xfId="17303" xr:uid="{00000000-0005-0000-0000-00006F430000}"/>
    <cellStyle name="40% - Accent6 3 5" xfId="17304" xr:uid="{00000000-0005-0000-0000-000070430000}"/>
    <cellStyle name="40% - Accent6 3 5 2" xfId="17305" xr:uid="{00000000-0005-0000-0000-000071430000}"/>
    <cellStyle name="40% - Accent6 3 6" xfId="17306" xr:uid="{00000000-0005-0000-0000-000072430000}"/>
    <cellStyle name="40% - Accent6 3 6 2" xfId="17307" xr:uid="{00000000-0005-0000-0000-000073430000}"/>
    <cellStyle name="40% - Accent6 3 7" xfId="17308" xr:uid="{00000000-0005-0000-0000-000074430000}"/>
    <cellStyle name="40% - Accent6 3 8" xfId="17309" xr:uid="{00000000-0005-0000-0000-000075430000}"/>
    <cellStyle name="40% - Accent6 3 9" xfId="17310" xr:uid="{00000000-0005-0000-0000-000076430000}"/>
    <cellStyle name="40% - Accent6 30" xfId="17311" xr:uid="{00000000-0005-0000-0000-000077430000}"/>
    <cellStyle name="40% - Accent6 30 2" xfId="17312" xr:uid="{00000000-0005-0000-0000-000078430000}"/>
    <cellStyle name="40% - Accent6 30 2 2" xfId="17313" xr:uid="{00000000-0005-0000-0000-000079430000}"/>
    <cellStyle name="40% - Accent6 30 2 2 2" xfId="17314" xr:uid="{00000000-0005-0000-0000-00007A430000}"/>
    <cellStyle name="40% - Accent6 30 2 3" xfId="17315" xr:uid="{00000000-0005-0000-0000-00007B430000}"/>
    <cellStyle name="40% - Accent6 30 2 3 2" xfId="17316" xr:uid="{00000000-0005-0000-0000-00007C430000}"/>
    <cellStyle name="40% - Accent6 30 2 4" xfId="17317" xr:uid="{00000000-0005-0000-0000-00007D430000}"/>
    <cellStyle name="40% - Accent6 30 2 4 2" xfId="17318" xr:uid="{00000000-0005-0000-0000-00007E430000}"/>
    <cellStyle name="40% - Accent6 30 2 5" xfId="17319" xr:uid="{00000000-0005-0000-0000-00007F430000}"/>
    <cellStyle name="40% - Accent6 30 2 5 2" xfId="17320" xr:uid="{00000000-0005-0000-0000-000080430000}"/>
    <cellStyle name="40% - Accent6 30 2 6" xfId="17321" xr:uid="{00000000-0005-0000-0000-000081430000}"/>
    <cellStyle name="40% - Accent6 30 3" xfId="17322" xr:uid="{00000000-0005-0000-0000-000082430000}"/>
    <cellStyle name="40% - Accent6 30 3 2" xfId="17323" xr:uid="{00000000-0005-0000-0000-000083430000}"/>
    <cellStyle name="40% - Accent6 30 4" xfId="17324" xr:uid="{00000000-0005-0000-0000-000084430000}"/>
    <cellStyle name="40% - Accent6 30 4 2" xfId="17325" xr:uid="{00000000-0005-0000-0000-000085430000}"/>
    <cellStyle name="40% - Accent6 30 5" xfId="17326" xr:uid="{00000000-0005-0000-0000-000086430000}"/>
    <cellStyle name="40% - Accent6 30 5 2" xfId="17327" xr:uid="{00000000-0005-0000-0000-000087430000}"/>
    <cellStyle name="40% - Accent6 30 6" xfId="17328" xr:uid="{00000000-0005-0000-0000-000088430000}"/>
    <cellStyle name="40% - Accent6 30 6 2" xfId="17329" xr:uid="{00000000-0005-0000-0000-000089430000}"/>
    <cellStyle name="40% - Accent6 30 7" xfId="17330" xr:uid="{00000000-0005-0000-0000-00008A430000}"/>
    <cellStyle name="40% - Accent6 30 8" xfId="17331" xr:uid="{00000000-0005-0000-0000-00008B430000}"/>
    <cellStyle name="40% - Accent6 31" xfId="17332" xr:uid="{00000000-0005-0000-0000-00008C430000}"/>
    <cellStyle name="40% - Accent6 31 2" xfId="17333" xr:uid="{00000000-0005-0000-0000-00008D430000}"/>
    <cellStyle name="40% - Accent6 31 2 2" xfId="17334" xr:uid="{00000000-0005-0000-0000-00008E430000}"/>
    <cellStyle name="40% - Accent6 31 2 2 2" xfId="17335" xr:uid="{00000000-0005-0000-0000-00008F430000}"/>
    <cellStyle name="40% - Accent6 31 2 3" xfId="17336" xr:uid="{00000000-0005-0000-0000-000090430000}"/>
    <cellStyle name="40% - Accent6 31 2 3 2" xfId="17337" xr:uid="{00000000-0005-0000-0000-000091430000}"/>
    <cellStyle name="40% - Accent6 31 2 4" xfId="17338" xr:uid="{00000000-0005-0000-0000-000092430000}"/>
    <cellStyle name="40% - Accent6 31 2 4 2" xfId="17339" xr:uid="{00000000-0005-0000-0000-000093430000}"/>
    <cellStyle name="40% - Accent6 31 2 5" xfId="17340" xr:uid="{00000000-0005-0000-0000-000094430000}"/>
    <cellStyle name="40% - Accent6 31 2 5 2" xfId="17341" xr:uid="{00000000-0005-0000-0000-000095430000}"/>
    <cellStyle name="40% - Accent6 31 2 6" xfId="17342" xr:uid="{00000000-0005-0000-0000-000096430000}"/>
    <cellStyle name="40% - Accent6 31 3" xfId="17343" xr:uid="{00000000-0005-0000-0000-000097430000}"/>
    <cellStyle name="40% - Accent6 31 3 2" xfId="17344" xr:uid="{00000000-0005-0000-0000-000098430000}"/>
    <cellStyle name="40% - Accent6 31 4" xfId="17345" xr:uid="{00000000-0005-0000-0000-000099430000}"/>
    <cellStyle name="40% - Accent6 31 4 2" xfId="17346" xr:uid="{00000000-0005-0000-0000-00009A430000}"/>
    <cellStyle name="40% - Accent6 31 5" xfId="17347" xr:uid="{00000000-0005-0000-0000-00009B430000}"/>
    <cellStyle name="40% - Accent6 31 5 2" xfId="17348" xr:uid="{00000000-0005-0000-0000-00009C430000}"/>
    <cellStyle name="40% - Accent6 31 6" xfId="17349" xr:uid="{00000000-0005-0000-0000-00009D430000}"/>
    <cellStyle name="40% - Accent6 31 6 2" xfId="17350" xr:uid="{00000000-0005-0000-0000-00009E430000}"/>
    <cellStyle name="40% - Accent6 31 7" xfId="17351" xr:uid="{00000000-0005-0000-0000-00009F430000}"/>
    <cellStyle name="40% - Accent6 31 8" xfId="17352" xr:uid="{00000000-0005-0000-0000-0000A0430000}"/>
    <cellStyle name="40% - Accent6 32" xfId="17353" xr:uid="{00000000-0005-0000-0000-0000A1430000}"/>
    <cellStyle name="40% - Accent6 32 2" xfId="17354" xr:uid="{00000000-0005-0000-0000-0000A2430000}"/>
    <cellStyle name="40% - Accent6 32 2 2" xfId="17355" xr:uid="{00000000-0005-0000-0000-0000A3430000}"/>
    <cellStyle name="40% - Accent6 32 2 2 2" xfId="17356" xr:uid="{00000000-0005-0000-0000-0000A4430000}"/>
    <cellStyle name="40% - Accent6 32 2 3" xfId="17357" xr:uid="{00000000-0005-0000-0000-0000A5430000}"/>
    <cellStyle name="40% - Accent6 32 2 3 2" xfId="17358" xr:uid="{00000000-0005-0000-0000-0000A6430000}"/>
    <cellStyle name="40% - Accent6 32 2 4" xfId="17359" xr:uid="{00000000-0005-0000-0000-0000A7430000}"/>
    <cellStyle name="40% - Accent6 32 2 4 2" xfId="17360" xr:uid="{00000000-0005-0000-0000-0000A8430000}"/>
    <cellStyle name="40% - Accent6 32 2 5" xfId="17361" xr:uid="{00000000-0005-0000-0000-0000A9430000}"/>
    <cellStyle name="40% - Accent6 32 2 5 2" xfId="17362" xr:uid="{00000000-0005-0000-0000-0000AA430000}"/>
    <cellStyle name="40% - Accent6 32 2 6" xfId="17363" xr:uid="{00000000-0005-0000-0000-0000AB430000}"/>
    <cellStyle name="40% - Accent6 32 3" xfId="17364" xr:uid="{00000000-0005-0000-0000-0000AC430000}"/>
    <cellStyle name="40% - Accent6 32 3 2" xfId="17365" xr:uid="{00000000-0005-0000-0000-0000AD430000}"/>
    <cellStyle name="40% - Accent6 32 4" xfId="17366" xr:uid="{00000000-0005-0000-0000-0000AE430000}"/>
    <cellStyle name="40% - Accent6 32 4 2" xfId="17367" xr:uid="{00000000-0005-0000-0000-0000AF430000}"/>
    <cellStyle name="40% - Accent6 32 5" xfId="17368" xr:uid="{00000000-0005-0000-0000-0000B0430000}"/>
    <cellStyle name="40% - Accent6 32 5 2" xfId="17369" xr:uid="{00000000-0005-0000-0000-0000B1430000}"/>
    <cellStyle name="40% - Accent6 32 6" xfId="17370" xr:uid="{00000000-0005-0000-0000-0000B2430000}"/>
    <cellStyle name="40% - Accent6 32 6 2" xfId="17371" xr:uid="{00000000-0005-0000-0000-0000B3430000}"/>
    <cellStyle name="40% - Accent6 32 7" xfId="17372" xr:uid="{00000000-0005-0000-0000-0000B4430000}"/>
    <cellStyle name="40% - Accent6 32 8" xfId="17373" xr:uid="{00000000-0005-0000-0000-0000B5430000}"/>
    <cellStyle name="40% - Accent6 33" xfId="17374" xr:uid="{00000000-0005-0000-0000-0000B6430000}"/>
    <cellStyle name="40% - Accent6 33 2" xfId="17375" xr:uid="{00000000-0005-0000-0000-0000B7430000}"/>
    <cellStyle name="40% - Accent6 33 2 2" xfId="17376" xr:uid="{00000000-0005-0000-0000-0000B8430000}"/>
    <cellStyle name="40% - Accent6 33 2 2 2" xfId="17377" xr:uid="{00000000-0005-0000-0000-0000B9430000}"/>
    <cellStyle name="40% - Accent6 33 2 3" xfId="17378" xr:uid="{00000000-0005-0000-0000-0000BA430000}"/>
    <cellStyle name="40% - Accent6 33 2 3 2" xfId="17379" xr:uid="{00000000-0005-0000-0000-0000BB430000}"/>
    <cellStyle name="40% - Accent6 33 2 4" xfId="17380" xr:uid="{00000000-0005-0000-0000-0000BC430000}"/>
    <cellStyle name="40% - Accent6 33 2 4 2" xfId="17381" xr:uid="{00000000-0005-0000-0000-0000BD430000}"/>
    <cellStyle name="40% - Accent6 33 2 5" xfId="17382" xr:uid="{00000000-0005-0000-0000-0000BE430000}"/>
    <cellStyle name="40% - Accent6 33 2 5 2" xfId="17383" xr:uid="{00000000-0005-0000-0000-0000BF430000}"/>
    <cellStyle name="40% - Accent6 33 2 6" xfId="17384" xr:uid="{00000000-0005-0000-0000-0000C0430000}"/>
    <cellStyle name="40% - Accent6 33 3" xfId="17385" xr:uid="{00000000-0005-0000-0000-0000C1430000}"/>
    <cellStyle name="40% - Accent6 33 3 2" xfId="17386" xr:uid="{00000000-0005-0000-0000-0000C2430000}"/>
    <cellStyle name="40% - Accent6 33 4" xfId="17387" xr:uid="{00000000-0005-0000-0000-0000C3430000}"/>
    <cellStyle name="40% - Accent6 33 4 2" xfId="17388" xr:uid="{00000000-0005-0000-0000-0000C4430000}"/>
    <cellStyle name="40% - Accent6 33 5" xfId="17389" xr:uid="{00000000-0005-0000-0000-0000C5430000}"/>
    <cellStyle name="40% - Accent6 33 5 2" xfId="17390" xr:uid="{00000000-0005-0000-0000-0000C6430000}"/>
    <cellStyle name="40% - Accent6 33 6" xfId="17391" xr:uid="{00000000-0005-0000-0000-0000C7430000}"/>
    <cellStyle name="40% - Accent6 33 6 2" xfId="17392" xr:uid="{00000000-0005-0000-0000-0000C8430000}"/>
    <cellStyle name="40% - Accent6 33 7" xfId="17393" xr:uid="{00000000-0005-0000-0000-0000C9430000}"/>
    <cellStyle name="40% - Accent6 33 8" xfId="17394" xr:uid="{00000000-0005-0000-0000-0000CA430000}"/>
    <cellStyle name="40% - Accent6 34" xfId="17395" xr:uid="{00000000-0005-0000-0000-0000CB430000}"/>
    <cellStyle name="40% - Accent6 34 2" xfId="17396" xr:uid="{00000000-0005-0000-0000-0000CC430000}"/>
    <cellStyle name="40% - Accent6 34 2 2" xfId="17397" xr:uid="{00000000-0005-0000-0000-0000CD430000}"/>
    <cellStyle name="40% - Accent6 34 2 2 2" xfId="17398" xr:uid="{00000000-0005-0000-0000-0000CE430000}"/>
    <cellStyle name="40% - Accent6 34 2 3" xfId="17399" xr:uid="{00000000-0005-0000-0000-0000CF430000}"/>
    <cellStyle name="40% - Accent6 34 2 3 2" xfId="17400" xr:uid="{00000000-0005-0000-0000-0000D0430000}"/>
    <cellStyle name="40% - Accent6 34 2 4" xfId="17401" xr:uid="{00000000-0005-0000-0000-0000D1430000}"/>
    <cellStyle name="40% - Accent6 34 2 4 2" xfId="17402" xr:uid="{00000000-0005-0000-0000-0000D2430000}"/>
    <cellStyle name="40% - Accent6 34 2 5" xfId="17403" xr:uid="{00000000-0005-0000-0000-0000D3430000}"/>
    <cellStyle name="40% - Accent6 34 2 5 2" xfId="17404" xr:uid="{00000000-0005-0000-0000-0000D4430000}"/>
    <cellStyle name="40% - Accent6 34 2 6" xfId="17405" xr:uid="{00000000-0005-0000-0000-0000D5430000}"/>
    <cellStyle name="40% - Accent6 34 3" xfId="17406" xr:uid="{00000000-0005-0000-0000-0000D6430000}"/>
    <cellStyle name="40% - Accent6 34 3 2" xfId="17407" xr:uid="{00000000-0005-0000-0000-0000D7430000}"/>
    <cellStyle name="40% - Accent6 34 4" xfId="17408" xr:uid="{00000000-0005-0000-0000-0000D8430000}"/>
    <cellStyle name="40% - Accent6 34 4 2" xfId="17409" xr:uid="{00000000-0005-0000-0000-0000D9430000}"/>
    <cellStyle name="40% - Accent6 34 5" xfId="17410" xr:uid="{00000000-0005-0000-0000-0000DA430000}"/>
    <cellStyle name="40% - Accent6 34 5 2" xfId="17411" xr:uid="{00000000-0005-0000-0000-0000DB430000}"/>
    <cellStyle name="40% - Accent6 34 6" xfId="17412" xr:uid="{00000000-0005-0000-0000-0000DC430000}"/>
    <cellStyle name="40% - Accent6 34 6 2" xfId="17413" xr:uid="{00000000-0005-0000-0000-0000DD430000}"/>
    <cellStyle name="40% - Accent6 34 7" xfId="17414" xr:uid="{00000000-0005-0000-0000-0000DE430000}"/>
    <cellStyle name="40% - Accent6 34 8" xfId="17415" xr:uid="{00000000-0005-0000-0000-0000DF430000}"/>
    <cellStyle name="40% - Accent6 35" xfId="17416" xr:uid="{00000000-0005-0000-0000-0000E0430000}"/>
    <cellStyle name="40% - Accent6 35 2" xfId="17417" xr:uid="{00000000-0005-0000-0000-0000E1430000}"/>
    <cellStyle name="40% - Accent6 35 2 2" xfId="17418" xr:uid="{00000000-0005-0000-0000-0000E2430000}"/>
    <cellStyle name="40% - Accent6 35 2 2 2" xfId="17419" xr:uid="{00000000-0005-0000-0000-0000E3430000}"/>
    <cellStyle name="40% - Accent6 35 2 3" xfId="17420" xr:uid="{00000000-0005-0000-0000-0000E4430000}"/>
    <cellStyle name="40% - Accent6 35 2 3 2" xfId="17421" xr:uid="{00000000-0005-0000-0000-0000E5430000}"/>
    <cellStyle name="40% - Accent6 35 2 4" xfId="17422" xr:uid="{00000000-0005-0000-0000-0000E6430000}"/>
    <cellStyle name="40% - Accent6 35 2 4 2" xfId="17423" xr:uid="{00000000-0005-0000-0000-0000E7430000}"/>
    <cellStyle name="40% - Accent6 35 2 5" xfId="17424" xr:uid="{00000000-0005-0000-0000-0000E8430000}"/>
    <cellStyle name="40% - Accent6 35 2 5 2" xfId="17425" xr:uid="{00000000-0005-0000-0000-0000E9430000}"/>
    <cellStyle name="40% - Accent6 35 2 6" xfId="17426" xr:uid="{00000000-0005-0000-0000-0000EA430000}"/>
    <cellStyle name="40% - Accent6 35 3" xfId="17427" xr:uid="{00000000-0005-0000-0000-0000EB430000}"/>
    <cellStyle name="40% - Accent6 35 3 2" xfId="17428" xr:uid="{00000000-0005-0000-0000-0000EC430000}"/>
    <cellStyle name="40% - Accent6 35 4" xfId="17429" xr:uid="{00000000-0005-0000-0000-0000ED430000}"/>
    <cellStyle name="40% - Accent6 35 4 2" xfId="17430" xr:uid="{00000000-0005-0000-0000-0000EE430000}"/>
    <cellStyle name="40% - Accent6 35 5" xfId="17431" xr:uid="{00000000-0005-0000-0000-0000EF430000}"/>
    <cellStyle name="40% - Accent6 35 5 2" xfId="17432" xr:uid="{00000000-0005-0000-0000-0000F0430000}"/>
    <cellStyle name="40% - Accent6 35 6" xfId="17433" xr:uid="{00000000-0005-0000-0000-0000F1430000}"/>
    <cellStyle name="40% - Accent6 35 6 2" xfId="17434" xr:uid="{00000000-0005-0000-0000-0000F2430000}"/>
    <cellStyle name="40% - Accent6 35 7" xfId="17435" xr:uid="{00000000-0005-0000-0000-0000F3430000}"/>
    <cellStyle name="40% - Accent6 35 8" xfId="17436" xr:uid="{00000000-0005-0000-0000-0000F4430000}"/>
    <cellStyle name="40% - Accent6 36" xfId="17437" xr:uid="{00000000-0005-0000-0000-0000F5430000}"/>
    <cellStyle name="40% - Accent6 36 2" xfId="17438" xr:uid="{00000000-0005-0000-0000-0000F6430000}"/>
    <cellStyle name="40% - Accent6 36 2 2" xfId="17439" xr:uid="{00000000-0005-0000-0000-0000F7430000}"/>
    <cellStyle name="40% - Accent6 36 2 2 2" xfId="17440" xr:uid="{00000000-0005-0000-0000-0000F8430000}"/>
    <cellStyle name="40% - Accent6 36 2 3" xfId="17441" xr:uid="{00000000-0005-0000-0000-0000F9430000}"/>
    <cellStyle name="40% - Accent6 36 2 3 2" xfId="17442" xr:uid="{00000000-0005-0000-0000-0000FA430000}"/>
    <cellStyle name="40% - Accent6 36 2 4" xfId="17443" xr:uid="{00000000-0005-0000-0000-0000FB430000}"/>
    <cellStyle name="40% - Accent6 36 2 4 2" xfId="17444" xr:uid="{00000000-0005-0000-0000-0000FC430000}"/>
    <cellStyle name="40% - Accent6 36 2 5" xfId="17445" xr:uid="{00000000-0005-0000-0000-0000FD430000}"/>
    <cellStyle name="40% - Accent6 36 2 5 2" xfId="17446" xr:uid="{00000000-0005-0000-0000-0000FE430000}"/>
    <cellStyle name="40% - Accent6 36 2 6" xfId="17447" xr:uid="{00000000-0005-0000-0000-0000FF430000}"/>
    <cellStyle name="40% - Accent6 36 3" xfId="17448" xr:uid="{00000000-0005-0000-0000-000000440000}"/>
    <cellStyle name="40% - Accent6 36 3 2" xfId="17449" xr:uid="{00000000-0005-0000-0000-000001440000}"/>
    <cellStyle name="40% - Accent6 36 4" xfId="17450" xr:uid="{00000000-0005-0000-0000-000002440000}"/>
    <cellStyle name="40% - Accent6 36 4 2" xfId="17451" xr:uid="{00000000-0005-0000-0000-000003440000}"/>
    <cellStyle name="40% - Accent6 36 5" xfId="17452" xr:uid="{00000000-0005-0000-0000-000004440000}"/>
    <cellStyle name="40% - Accent6 36 5 2" xfId="17453" xr:uid="{00000000-0005-0000-0000-000005440000}"/>
    <cellStyle name="40% - Accent6 36 6" xfId="17454" xr:uid="{00000000-0005-0000-0000-000006440000}"/>
    <cellStyle name="40% - Accent6 36 6 2" xfId="17455" xr:uid="{00000000-0005-0000-0000-000007440000}"/>
    <cellStyle name="40% - Accent6 36 7" xfId="17456" xr:uid="{00000000-0005-0000-0000-000008440000}"/>
    <cellStyle name="40% - Accent6 36 8" xfId="17457" xr:uid="{00000000-0005-0000-0000-000009440000}"/>
    <cellStyle name="40% - Accent6 37" xfId="17458" xr:uid="{00000000-0005-0000-0000-00000A440000}"/>
    <cellStyle name="40% - Accent6 37 2" xfId="17459" xr:uid="{00000000-0005-0000-0000-00000B440000}"/>
    <cellStyle name="40% - Accent6 37 2 2" xfId="17460" xr:uid="{00000000-0005-0000-0000-00000C440000}"/>
    <cellStyle name="40% - Accent6 37 2 2 2" xfId="17461" xr:uid="{00000000-0005-0000-0000-00000D440000}"/>
    <cellStyle name="40% - Accent6 37 2 3" xfId="17462" xr:uid="{00000000-0005-0000-0000-00000E440000}"/>
    <cellStyle name="40% - Accent6 37 2 3 2" xfId="17463" xr:uid="{00000000-0005-0000-0000-00000F440000}"/>
    <cellStyle name="40% - Accent6 37 2 4" xfId="17464" xr:uid="{00000000-0005-0000-0000-000010440000}"/>
    <cellStyle name="40% - Accent6 37 2 4 2" xfId="17465" xr:uid="{00000000-0005-0000-0000-000011440000}"/>
    <cellStyle name="40% - Accent6 37 2 5" xfId="17466" xr:uid="{00000000-0005-0000-0000-000012440000}"/>
    <cellStyle name="40% - Accent6 37 2 5 2" xfId="17467" xr:uid="{00000000-0005-0000-0000-000013440000}"/>
    <cellStyle name="40% - Accent6 37 2 6" xfId="17468" xr:uid="{00000000-0005-0000-0000-000014440000}"/>
    <cellStyle name="40% - Accent6 37 3" xfId="17469" xr:uid="{00000000-0005-0000-0000-000015440000}"/>
    <cellStyle name="40% - Accent6 37 3 2" xfId="17470" xr:uid="{00000000-0005-0000-0000-000016440000}"/>
    <cellStyle name="40% - Accent6 37 4" xfId="17471" xr:uid="{00000000-0005-0000-0000-000017440000}"/>
    <cellStyle name="40% - Accent6 37 4 2" xfId="17472" xr:uid="{00000000-0005-0000-0000-000018440000}"/>
    <cellStyle name="40% - Accent6 37 5" xfId="17473" xr:uid="{00000000-0005-0000-0000-000019440000}"/>
    <cellStyle name="40% - Accent6 37 5 2" xfId="17474" xr:uid="{00000000-0005-0000-0000-00001A440000}"/>
    <cellStyle name="40% - Accent6 37 6" xfId="17475" xr:uid="{00000000-0005-0000-0000-00001B440000}"/>
    <cellStyle name="40% - Accent6 37 6 2" xfId="17476" xr:uid="{00000000-0005-0000-0000-00001C440000}"/>
    <cellStyle name="40% - Accent6 37 7" xfId="17477" xr:uid="{00000000-0005-0000-0000-00001D440000}"/>
    <cellStyle name="40% - Accent6 37 8" xfId="17478" xr:uid="{00000000-0005-0000-0000-00001E440000}"/>
    <cellStyle name="40% - Accent6 38" xfId="17479" xr:uid="{00000000-0005-0000-0000-00001F440000}"/>
    <cellStyle name="40% - Accent6 38 2" xfId="17480" xr:uid="{00000000-0005-0000-0000-000020440000}"/>
    <cellStyle name="40% - Accent6 38 2 2" xfId="17481" xr:uid="{00000000-0005-0000-0000-000021440000}"/>
    <cellStyle name="40% - Accent6 38 2 2 2" xfId="17482" xr:uid="{00000000-0005-0000-0000-000022440000}"/>
    <cellStyle name="40% - Accent6 38 2 3" xfId="17483" xr:uid="{00000000-0005-0000-0000-000023440000}"/>
    <cellStyle name="40% - Accent6 38 2 3 2" xfId="17484" xr:uid="{00000000-0005-0000-0000-000024440000}"/>
    <cellStyle name="40% - Accent6 38 2 4" xfId="17485" xr:uid="{00000000-0005-0000-0000-000025440000}"/>
    <cellStyle name="40% - Accent6 38 2 4 2" xfId="17486" xr:uid="{00000000-0005-0000-0000-000026440000}"/>
    <cellStyle name="40% - Accent6 38 2 5" xfId="17487" xr:uid="{00000000-0005-0000-0000-000027440000}"/>
    <cellStyle name="40% - Accent6 38 2 5 2" xfId="17488" xr:uid="{00000000-0005-0000-0000-000028440000}"/>
    <cellStyle name="40% - Accent6 38 2 6" xfId="17489" xr:uid="{00000000-0005-0000-0000-000029440000}"/>
    <cellStyle name="40% - Accent6 38 3" xfId="17490" xr:uid="{00000000-0005-0000-0000-00002A440000}"/>
    <cellStyle name="40% - Accent6 38 3 2" xfId="17491" xr:uid="{00000000-0005-0000-0000-00002B440000}"/>
    <cellStyle name="40% - Accent6 38 4" xfId="17492" xr:uid="{00000000-0005-0000-0000-00002C440000}"/>
    <cellStyle name="40% - Accent6 38 4 2" xfId="17493" xr:uid="{00000000-0005-0000-0000-00002D440000}"/>
    <cellStyle name="40% - Accent6 38 5" xfId="17494" xr:uid="{00000000-0005-0000-0000-00002E440000}"/>
    <cellStyle name="40% - Accent6 38 5 2" xfId="17495" xr:uid="{00000000-0005-0000-0000-00002F440000}"/>
    <cellStyle name="40% - Accent6 38 6" xfId="17496" xr:uid="{00000000-0005-0000-0000-000030440000}"/>
    <cellStyle name="40% - Accent6 38 6 2" xfId="17497" xr:uid="{00000000-0005-0000-0000-000031440000}"/>
    <cellStyle name="40% - Accent6 38 7" xfId="17498" xr:uid="{00000000-0005-0000-0000-000032440000}"/>
    <cellStyle name="40% - Accent6 38 8" xfId="17499" xr:uid="{00000000-0005-0000-0000-000033440000}"/>
    <cellStyle name="40% - Accent6 39" xfId="17500" xr:uid="{00000000-0005-0000-0000-000034440000}"/>
    <cellStyle name="40% - Accent6 39 2" xfId="17501" xr:uid="{00000000-0005-0000-0000-000035440000}"/>
    <cellStyle name="40% - Accent6 39 2 2" xfId="17502" xr:uid="{00000000-0005-0000-0000-000036440000}"/>
    <cellStyle name="40% - Accent6 39 2 2 2" xfId="17503" xr:uid="{00000000-0005-0000-0000-000037440000}"/>
    <cellStyle name="40% - Accent6 39 2 3" xfId="17504" xr:uid="{00000000-0005-0000-0000-000038440000}"/>
    <cellStyle name="40% - Accent6 39 2 3 2" xfId="17505" xr:uid="{00000000-0005-0000-0000-000039440000}"/>
    <cellStyle name="40% - Accent6 39 2 4" xfId="17506" xr:uid="{00000000-0005-0000-0000-00003A440000}"/>
    <cellStyle name="40% - Accent6 39 2 4 2" xfId="17507" xr:uid="{00000000-0005-0000-0000-00003B440000}"/>
    <cellStyle name="40% - Accent6 39 2 5" xfId="17508" xr:uid="{00000000-0005-0000-0000-00003C440000}"/>
    <cellStyle name="40% - Accent6 39 2 5 2" xfId="17509" xr:uid="{00000000-0005-0000-0000-00003D440000}"/>
    <cellStyle name="40% - Accent6 39 2 6" xfId="17510" xr:uid="{00000000-0005-0000-0000-00003E440000}"/>
    <cellStyle name="40% - Accent6 39 3" xfId="17511" xr:uid="{00000000-0005-0000-0000-00003F440000}"/>
    <cellStyle name="40% - Accent6 39 3 2" xfId="17512" xr:uid="{00000000-0005-0000-0000-000040440000}"/>
    <cellStyle name="40% - Accent6 39 4" xfId="17513" xr:uid="{00000000-0005-0000-0000-000041440000}"/>
    <cellStyle name="40% - Accent6 39 4 2" xfId="17514" xr:uid="{00000000-0005-0000-0000-000042440000}"/>
    <cellStyle name="40% - Accent6 39 5" xfId="17515" xr:uid="{00000000-0005-0000-0000-000043440000}"/>
    <cellStyle name="40% - Accent6 39 5 2" xfId="17516" xr:uid="{00000000-0005-0000-0000-000044440000}"/>
    <cellStyle name="40% - Accent6 39 6" xfId="17517" xr:uid="{00000000-0005-0000-0000-000045440000}"/>
    <cellStyle name="40% - Accent6 39 6 2" xfId="17518" xr:uid="{00000000-0005-0000-0000-000046440000}"/>
    <cellStyle name="40% - Accent6 39 7" xfId="17519" xr:uid="{00000000-0005-0000-0000-000047440000}"/>
    <cellStyle name="40% - Accent6 39 8" xfId="17520" xr:uid="{00000000-0005-0000-0000-000048440000}"/>
    <cellStyle name="40% - Accent6 4" xfId="17521" xr:uid="{00000000-0005-0000-0000-000049440000}"/>
    <cellStyle name="40% - Accent6 4 10" xfId="17522" xr:uid="{00000000-0005-0000-0000-00004A440000}"/>
    <cellStyle name="40% - Accent6 4 11" xfId="17523" xr:uid="{00000000-0005-0000-0000-00004B440000}"/>
    <cellStyle name="40% - Accent6 4 2" xfId="17524" xr:uid="{00000000-0005-0000-0000-00004C440000}"/>
    <cellStyle name="40% - Accent6 4 2 2" xfId="17525" xr:uid="{00000000-0005-0000-0000-00004D440000}"/>
    <cellStyle name="40% - Accent6 4 2 2 2" xfId="17526" xr:uid="{00000000-0005-0000-0000-00004E440000}"/>
    <cellStyle name="40% - Accent6 4 2 3" xfId="17527" xr:uid="{00000000-0005-0000-0000-00004F440000}"/>
    <cellStyle name="40% - Accent6 4 2 3 2" xfId="17528" xr:uid="{00000000-0005-0000-0000-000050440000}"/>
    <cellStyle name="40% - Accent6 4 2 4" xfId="17529" xr:uid="{00000000-0005-0000-0000-000051440000}"/>
    <cellStyle name="40% - Accent6 4 2 4 2" xfId="17530" xr:uid="{00000000-0005-0000-0000-000052440000}"/>
    <cellStyle name="40% - Accent6 4 2 5" xfId="17531" xr:uid="{00000000-0005-0000-0000-000053440000}"/>
    <cellStyle name="40% - Accent6 4 2 5 2" xfId="17532" xr:uid="{00000000-0005-0000-0000-000054440000}"/>
    <cellStyle name="40% - Accent6 4 2 6" xfId="17533" xr:uid="{00000000-0005-0000-0000-000055440000}"/>
    <cellStyle name="40% - Accent6 4 2 7" xfId="17534" xr:uid="{00000000-0005-0000-0000-000056440000}"/>
    <cellStyle name="40% - Accent6 4 2 8" xfId="17535" xr:uid="{00000000-0005-0000-0000-000057440000}"/>
    <cellStyle name="40% - Accent6 4 2 9" xfId="17536" xr:uid="{00000000-0005-0000-0000-000058440000}"/>
    <cellStyle name="40% - Accent6 4 3" xfId="17537" xr:uid="{00000000-0005-0000-0000-000059440000}"/>
    <cellStyle name="40% - Accent6 4 3 2" xfId="17538" xr:uid="{00000000-0005-0000-0000-00005A440000}"/>
    <cellStyle name="40% - Accent6 4 4" xfId="17539" xr:uid="{00000000-0005-0000-0000-00005B440000}"/>
    <cellStyle name="40% - Accent6 4 4 2" xfId="17540" xr:uid="{00000000-0005-0000-0000-00005C440000}"/>
    <cellStyle name="40% - Accent6 4 5" xfId="17541" xr:uid="{00000000-0005-0000-0000-00005D440000}"/>
    <cellStyle name="40% - Accent6 4 5 2" xfId="17542" xr:uid="{00000000-0005-0000-0000-00005E440000}"/>
    <cellStyle name="40% - Accent6 4 6" xfId="17543" xr:uid="{00000000-0005-0000-0000-00005F440000}"/>
    <cellStyle name="40% - Accent6 4 6 2" xfId="17544" xr:uid="{00000000-0005-0000-0000-000060440000}"/>
    <cellStyle name="40% - Accent6 4 7" xfId="17545" xr:uid="{00000000-0005-0000-0000-000061440000}"/>
    <cellStyle name="40% - Accent6 4 8" xfId="17546" xr:uid="{00000000-0005-0000-0000-000062440000}"/>
    <cellStyle name="40% - Accent6 4 9" xfId="17547" xr:uid="{00000000-0005-0000-0000-000063440000}"/>
    <cellStyle name="40% - Accent6 40" xfId="17548" xr:uid="{00000000-0005-0000-0000-000064440000}"/>
    <cellStyle name="40% - Accent6 40 2" xfId="17549" xr:uid="{00000000-0005-0000-0000-000065440000}"/>
    <cellStyle name="40% - Accent6 40 2 2" xfId="17550" xr:uid="{00000000-0005-0000-0000-000066440000}"/>
    <cellStyle name="40% - Accent6 40 2 2 2" xfId="17551" xr:uid="{00000000-0005-0000-0000-000067440000}"/>
    <cellStyle name="40% - Accent6 40 2 3" xfId="17552" xr:uid="{00000000-0005-0000-0000-000068440000}"/>
    <cellStyle name="40% - Accent6 40 2 3 2" xfId="17553" xr:uid="{00000000-0005-0000-0000-000069440000}"/>
    <cellStyle name="40% - Accent6 40 2 4" xfId="17554" xr:uid="{00000000-0005-0000-0000-00006A440000}"/>
    <cellStyle name="40% - Accent6 40 2 4 2" xfId="17555" xr:uid="{00000000-0005-0000-0000-00006B440000}"/>
    <cellStyle name="40% - Accent6 40 2 5" xfId="17556" xr:uid="{00000000-0005-0000-0000-00006C440000}"/>
    <cellStyle name="40% - Accent6 40 2 5 2" xfId="17557" xr:uid="{00000000-0005-0000-0000-00006D440000}"/>
    <cellStyle name="40% - Accent6 40 2 6" xfId="17558" xr:uid="{00000000-0005-0000-0000-00006E440000}"/>
    <cellStyle name="40% - Accent6 40 3" xfId="17559" xr:uid="{00000000-0005-0000-0000-00006F440000}"/>
    <cellStyle name="40% - Accent6 40 3 2" xfId="17560" xr:uid="{00000000-0005-0000-0000-000070440000}"/>
    <cellStyle name="40% - Accent6 40 4" xfId="17561" xr:uid="{00000000-0005-0000-0000-000071440000}"/>
    <cellStyle name="40% - Accent6 40 4 2" xfId="17562" xr:uid="{00000000-0005-0000-0000-000072440000}"/>
    <cellStyle name="40% - Accent6 40 5" xfId="17563" xr:uid="{00000000-0005-0000-0000-000073440000}"/>
    <cellStyle name="40% - Accent6 40 5 2" xfId="17564" xr:uid="{00000000-0005-0000-0000-000074440000}"/>
    <cellStyle name="40% - Accent6 40 6" xfId="17565" xr:uid="{00000000-0005-0000-0000-000075440000}"/>
    <cellStyle name="40% - Accent6 40 6 2" xfId="17566" xr:uid="{00000000-0005-0000-0000-000076440000}"/>
    <cellStyle name="40% - Accent6 40 7" xfId="17567" xr:uid="{00000000-0005-0000-0000-000077440000}"/>
    <cellStyle name="40% - Accent6 40 8" xfId="17568" xr:uid="{00000000-0005-0000-0000-000078440000}"/>
    <cellStyle name="40% - Accent6 41" xfId="17569" xr:uid="{00000000-0005-0000-0000-000079440000}"/>
    <cellStyle name="40% - Accent6 41 2" xfId="17570" xr:uid="{00000000-0005-0000-0000-00007A440000}"/>
    <cellStyle name="40% - Accent6 41 2 2" xfId="17571" xr:uid="{00000000-0005-0000-0000-00007B440000}"/>
    <cellStyle name="40% - Accent6 41 2 2 2" xfId="17572" xr:uid="{00000000-0005-0000-0000-00007C440000}"/>
    <cellStyle name="40% - Accent6 41 2 3" xfId="17573" xr:uid="{00000000-0005-0000-0000-00007D440000}"/>
    <cellStyle name="40% - Accent6 41 2 3 2" xfId="17574" xr:uid="{00000000-0005-0000-0000-00007E440000}"/>
    <cellStyle name="40% - Accent6 41 2 4" xfId="17575" xr:uid="{00000000-0005-0000-0000-00007F440000}"/>
    <cellStyle name="40% - Accent6 41 2 4 2" xfId="17576" xr:uid="{00000000-0005-0000-0000-000080440000}"/>
    <cellStyle name="40% - Accent6 41 2 5" xfId="17577" xr:uid="{00000000-0005-0000-0000-000081440000}"/>
    <cellStyle name="40% - Accent6 41 2 5 2" xfId="17578" xr:uid="{00000000-0005-0000-0000-000082440000}"/>
    <cellStyle name="40% - Accent6 41 2 6" xfId="17579" xr:uid="{00000000-0005-0000-0000-000083440000}"/>
    <cellStyle name="40% - Accent6 41 3" xfId="17580" xr:uid="{00000000-0005-0000-0000-000084440000}"/>
    <cellStyle name="40% - Accent6 41 3 2" xfId="17581" xr:uid="{00000000-0005-0000-0000-000085440000}"/>
    <cellStyle name="40% - Accent6 41 4" xfId="17582" xr:uid="{00000000-0005-0000-0000-000086440000}"/>
    <cellStyle name="40% - Accent6 41 4 2" xfId="17583" xr:uid="{00000000-0005-0000-0000-000087440000}"/>
    <cellStyle name="40% - Accent6 41 5" xfId="17584" xr:uid="{00000000-0005-0000-0000-000088440000}"/>
    <cellStyle name="40% - Accent6 41 5 2" xfId="17585" xr:uid="{00000000-0005-0000-0000-000089440000}"/>
    <cellStyle name="40% - Accent6 41 6" xfId="17586" xr:uid="{00000000-0005-0000-0000-00008A440000}"/>
    <cellStyle name="40% - Accent6 41 6 2" xfId="17587" xr:uid="{00000000-0005-0000-0000-00008B440000}"/>
    <cellStyle name="40% - Accent6 41 7" xfId="17588" xr:uid="{00000000-0005-0000-0000-00008C440000}"/>
    <cellStyle name="40% - Accent6 41 8" xfId="17589" xr:uid="{00000000-0005-0000-0000-00008D440000}"/>
    <cellStyle name="40% - Accent6 42" xfId="17590" xr:uid="{00000000-0005-0000-0000-00008E440000}"/>
    <cellStyle name="40% - Accent6 42 2" xfId="17591" xr:uid="{00000000-0005-0000-0000-00008F440000}"/>
    <cellStyle name="40% - Accent6 42 2 2" xfId="17592" xr:uid="{00000000-0005-0000-0000-000090440000}"/>
    <cellStyle name="40% - Accent6 42 2 2 2" xfId="17593" xr:uid="{00000000-0005-0000-0000-000091440000}"/>
    <cellStyle name="40% - Accent6 42 2 3" xfId="17594" xr:uid="{00000000-0005-0000-0000-000092440000}"/>
    <cellStyle name="40% - Accent6 42 2 3 2" xfId="17595" xr:uid="{00000000-0005-0000-0000-000093440000}"/>
    <cellStyle name="40% - Accent6 42 2 4" xfId="17596" xr:uid="{00000000-0005-0000-0000-000094440000}"/>
    <cellStyle name="40% - Accent6 42 2 4 2" xfId="17597" xr:uid="{00000000-0005-0000-0000-000095440000}"/>
    <cellStyle name="40% - Accent6 42 2 5" xfId="17598" xr:uid="{00000000-0005-0000-0000-000096440000}"/>
    <cellStyle name="40% - Accent6 42 2 5 2" xfId="17599" xr:uid="{00000000-0005-0000-0000-000097440000}"/>
    <cellStyle name="40% - Accent6 42 2 6" xfId="17600" xr:uid="{00000000-0005-0000-0000-000098440000}"/>
    <cellStyle name="40% - Accent6 42 3" xfId="17601" xr:uid="{00000000-0005-0000-0000-000099440000}"/>
    <cellStyle name="40% - Accent6 42 3 2" xfId="17602" xr:uid="{00000000-0005-0000-0000-00009A440000}"/>
    <cellStyle name="40% - Accent6 42 4" xfId="17603" xr:uid="{00000000-0005-0000-0000-00009B440000}"/>
    <cellStyle name="40% - Accent6 42 4 2" xfId="17604" xr:uid="{00000000-0005-0000-0000-00009C440000}"/>
    <cellStyle name="40% - Accent6 42 5" xfId="17605" xr:uid="{00000000-0005-0000-0000-00009D440000}"/>
    <cellStyle name="40% - Accent6 42 5 2" xfId="17606" xr:uid="{00000000-0005-0000-0000-00009E440000}"/>
    <cellStyle name="40% - Accent6 42 6" xfId="17607" xr:uid="{00000000-0005-0000-0000-00009F440000}"/>
    <cellStyle name="40% - Accent6 42 6 2" xfId="17608" xr:uid="{00000000-0005-0000-0000-0000A0440000}"/>
    <cellStyle name="40% - Accent6 42 7" xfId="17609" xr:uid="{00000000-0005-0000-0000-0000A1440000}"/>
    <cellStyle name="40% - Accent6 42 8" xfId="17610" xr:uid="{00000000-0005-0000-0000-0000A2440000}"/>
    <cellStyle name="40% - Accent6 43" xfId="17611" xr:uid="{00000000-0005-0000-0000-0000A3440000}"/>
    <cellStyle name="40% - Accent6 43 2" xfId="17612" xr:uid="{00000000-0005-0000-0000-0000A4440000}"/>
    <cellStyle name="40% - Accent6 43 2 2" xfId="17613" xr:uid="{00000000-0005-0000-0000-0000A5440000}"/>
    <cellStyle name="40% - Accent6 43 2 2 2" xfId="17614" xr:uid="{00000000-0005-0000-0000-0000A6440000}"/>
    <cellStyle name="40% - Accent6 43 2 3" xfId="17615" xr:uid="{00000000-0005-0000-0000-0000A7440000}"/>
    <cellStyle name="40% - Accent6 43 2 3 2" xfId="17616" xr:uid="{00000000-0005-0000-0000-0000A8440000}"/>
    <cellStyle name="40% - Accent6 43 2 4" xfId="17617" xr:uid="{00000000-0005-0000-0000-0000A9440000}"/>
    <cellStyle name="40% - Accent6 43 2 4 2" xfId="17618" xr:uid="{00000000-0005-0000-0000-0000AA440000}"/>
    <cellStyle name="40% - Accent6 43 2 5" xfId="17619" xr:uid="{00000000-0005-0000-0000-0000AB440000}"/>
    <cellStyle name="40% - Accent6 43 2 5 2" xfId="17620" xr:uid="{00000000-0005-0000-0000-0000AC440000}"/>
    <cellStyle name="40% - Accent6 43 2 6" xfId="17621" xr:uid="{00000000-0005-0000-0000-0000AD440000}"/>
    <cellStyle name="40% - Accent6 43 3" xfId="17622" xr:uid="{00000000-0005-0000-0000-0000AE440000}"/>
    <cellStyle name="40% - Accent6 43 3 2" xfId="17623" xr:uid="{00000000-0005-0000-0000-0000AF440000}"/>
    <cellStyle name="40% - Accent6 43 4" xfId="17624" xr:uid="{00000000-0005-0000-0000-0000B0440000}"/>
    <cellStyle name="40% - Accent6 43 4 2" xfId="17625" xr:uid="{00000000-0005-0000-0000-0000B1440000}"/>
    <cellStyle name="40% - Accent6 43 5" xfId="17626" xr:uid="{00000000-0005-0000-0000-0000B2440000}"/>
    <cellStyle name="40% - Accent6 43 5 2" xfId="17627" xr:uid="{00000000-0005-0000-0000-0000B3440000}"/>
    <cellStyle name="40% - Accent6 43 6" xfId="17628" xr:uid="{00000000-0005-0000-0000-0000B4440000}"/>
    <cellStyle name="40% - Accent6 43 6 2" xfId="17629" xr:uid="{00000000-0005-0000-0000-0000B5440000}"/>
    <cellStyle name="40% - Accent6 43 7" xfId="17630" xr:uid="{00000000-0005-0000-0000-0000B6440000}"/>
    <cellStyle name="40% - Accent6 43 8" xfId="17631" xr:uid="{00000000-0005-0000-0000-0000B7440000}"/>
    <cellStyle name="40% - Accent6 44" xfId="17632" xr:uid="{00000000-0005-0000-0000-0000B8440000}"/>
    <cellStyle name="40% - Accent6 44 2" xfId="17633" xr:uid="{00000000-0005-0000-0000-0000B9440000}"/>
    <cellStyle name="40% - Accent6 44 2 2" xfId="17634" xr:uid="{00000000-0005-0000-0000-0000BA440000}"/>
    <cellStyle name="40% - Accent6 44 2 2 2" xfId="17635" xr:uid="{00000000-0005-0000-0000-0000BB440000}"/>
    <cellStyle name="40% - Accent6 44 2 3" xfId="17636" xr:uid="{00000000-0005-0000-0000-0000BC440000}"/>
    <cellStyle name="40% - Accent6 44 2 3 2" xfId="17637" xr:uid="{00000000-0005-0000-0000-0000BD440000}"/>
    <cellStyle name="40% - Accent6 44 2 4" xfId="17638" xr:uid="{00000000-0005-0000-0000-0000BE440000}"/>
    <cellStyle name="40% - Accent6 44 2 4 2" xfId="17639" xr:uid="{00000000-0005-0000-0000-0000BF440000}"/>
    <cellStyle name="40% - Accent6 44 2 5" xfId="17640" xr:uid="{00000000-0005-0000-0000-0000C0440000}"/>
    <cellStyle name="40% - Accent6 44 2 5 2" xfId="17641" xr:uid="{00000000-0005-0000-0000-0000C1440000}"/>
    <cellStyle name="40% - Accent6 44 2 6" xfId="17642" xr:uid="{00000000-0005-0000-0000-0000C2440000}"/>
    <cellStyle name="40% - Accent6 44 3" xfId="17643" xr:uid="{00000000-0005-0000-0000-0000C3440000}"/>
    <cellStyle name="40% - Accent6 44 3 2" xfId="17644" xr:uid="{00000000-0005-0000-0000-0000C4440000}"/>
    <cellStyle name="40% - Accent6 44 4" xfId="17645" xr:uid="{00000000-0005-0000-0000-0000C5440000}"/>
    <cellStyle name="40% - Accent6 44 4 2" xfId="17646" xr:uid="{00000000-0005-0000-0000-0000C6440000}"/>
    <cellStyle name="40% - Accent6 44 5" xfId="17647" xr:uid="{00000000-0005-0000-0000-0000C7440000}"/>
    <cellStyle name="40% - Accent6 44 5 2" xfId="17648" xr:uid="{00000000-0005-0000-0000-0000C8440000}"/>
    <cellStyle name="40% - Accent6 44 6" xfId="17649" xr:uid="{00000000-0005-0000-0000-0000C9440000}"/>
    <cellStyle name="40% - Accent6 44 6 2" xfId="17650" xr:uid="{00000000-0005-0000-0000-0000CA440000}"/>
    <cellStyle name="40% - Accent6 44 7" xfId="17651" xr:uid="{00000000-0005-0000-0000-0000CB440000}"/>
    <cellStyle name="40% - Accent6 44 8" xfId="17652" xr:uid="{00000000-0005-0000-0000-0000CC440000}"/>
    <cellStyle name="40% - Accent6 45" xfId="17653" xr:uid="{00000000-0005-0000-0000-0000CD440000}"/>
    <cellStyle name="40% - Accent6 45 2" xfId="17654" xr:uid="{00000000-0005-0000-0000-0000CE440000}"/>
    <cellStyle name="40% - Accent6 45 2 2" xfId="17655" xr:uid="{00000000-0005-0000-0000-0000CF440000}"/>
    <cellStyle name="40% - Accent6 45 2 2 2" xfId="17656" xr:uid="{00000000-0005-0000-0000-0000D0440000}"/>
    <cellStyle name="40% - Accent6 45 2 3" xfId="17657" xr:uid="{00000000-0005-0000-0000-0000D1440000}"/>
    <cellStyle name="40% - Accent6 45 2 3 2" xfId="17658" xr:uid="{00000000-0005-0000-0000-0000D2440000}"/>
    <cellStyle name="40% - Accent6 45 2 4" xfId="17659" xr:uid="{00000000-0005-0000-0000-0000D3440000}"/>
    <cellStyle name="40% - Accent6 45 2 4 2" xfId="17660" xr:uid="{00000000-0005-0000-0000-0000D4440000}"/>
    <cellStyle name="40% - Accent6 45 2 5" xfId="17661" xr:uid="{00000000-0005-0000-0000-0000D5440000}"/>
    <cellStyle name="40% - Accent6 45 2 5 2" xfId="17662" xr:uid="{00000000-0005-0000-0000-0000D6440000}"/>
    <cellStyle name="40% - Accent6 45 2 6" xfId="17663" xr:uid="{00000000-0005-0000-0000-0000D7440000}"/>
    <cellStyle name="40% - Accent6 45 3" xfId="17664" xr:uid="{00000000-0005-0000-0000-0000D8440000}"/>
    <cellStyle name="40% - Accent6 45 3 2" xfId="17665" xr:uid="{00000000-0005-0000-0000-0000D9440000}"/>
    <cellStyle name="40% - Accent6 45 4" xfId="17666" xr:uid="{00000000-0005-0000-0000-0000DA440000}"/>
    <cellStyle name="40% - Accent6 45 4 2" xfId="17667" xr:uid="{00000000-0005-0000-0000-0000DB440000}"/>
    <cellStyle name="40% - Accent6 45 5" xfId="17668" xr:uid="{00000000-0005-0000-0000-0000DC440000}"/>
    <cellStyle name="40% - Accent6 45 5 2" xfId="17669" xr:uid="{00000000-0005-0000-0000-0000DD440000}"/>
    <cellStyle name="40% - Accent6 45 6" xfId="17670" xr:uid="{00000000-0005-0000-0000-0000DE440000}"/>
    <cellStyle name="40% - Accent6 45 6 2" xfId="17671" xr:uid="{00000000-0005-0000-0000-0000DF440000}"/>
    <cellStyle name="40% - Accent6 45 7" xfId="17672" xr:uid="{00000000-0005-0000-0000-0000E0440000}"/>
    <cellStyle name="40% - Accent6 45 8" xfId="17673" xr:uid="{00000000-0005-0000-0000-0000E1440000}"/>
    <cellStyle name="40% - Accent6 46" xfId="17674" xr:uid="{00000000-0005-0000-0000-0000E2440000}"/>
    <cellStyle name="40% - Accent6 46 2" xfId="17675" xr:uid="{00000000-0005-0000-0000-0000E3440000}"/>
    <cellStyle name="40% - Accent6 46 2 2" xfId="17676" xr:uid="{00000000-0005-0000-0000-0000E4440000}"/>
    <cellStyle name="40% - Accent6 46 2 2 2" xfId="17677" xr:uid="{00000000-0005-0000-0000-0000E5440000}"/>
    <cellStyle name="40% - Accent6 46 2 3" xfId="17678" xr:uid="{00000000-0005-0000-0000-0000E6440000}"/>
    <cellStyle name="40% - Accent6 46 2 3 2" xfId="17679" xr:uid="{00000000-0005-0000-0000-0000E7440000}"/>
    <cellStyle name="40% - Accent6 46 2 4" xfId="17680" xr:uid="{00000000-0005-0000-0000-0000E8440000}"/>
    <cellStyle name="40% - Accent6 46 2 4 2" xfId="17681" xr:uid="{00000000-0005-0000-0000-0000E9440000}"/>
    <cellStyle name="40% - Accent6 46 2 5" xfId="17682" xr:uid="{00000000-0005-0000-0000-0000EA440000}"/>
    <cellStyle name="40% - Accent6 46 2 5 2" xfId="17683" xr:uid="{00000000-0005-0000-0000-0000EB440000}"/>
    <cellStyle name="40% - Accent6 46 2 6" xfId="17684" xr:uid="{00000000-0005-0000-0000-0000EC440000}"/>
    <cellStyle name="40% - Accent6 46 3" xfId="17685" xr:uid="{00000000-0005-0000-0000-0000ED440000}"/>
    <cellStyle name="40% - Accent6 46 3 2" xfId="17686" xr:uid="{00000000-0005-0000-0000-0000EE440000}"/>
    <cellStyle name="40% - Accent6 46 4" xfId="17687" xr:uid="{00000000-0005-0000-0000-0000EF440000}"/>
    <cellStyle name="40% - Accent6 46 4 2" xfId="17688" xr:uid="{00000000-0005-0000-0000-0000F0440000}"/>
    <cellStyle name="40% - Accent6 46 5" xfId="17689" xr:uid="{00000000-0005-0000-0000-0000F1440000}"/>
    <cellStyle name="40% - Accent6 46 5 2" xfId="17690" xr:uid="{00000000-0005-0000-0000-0000F2440000}"/>
    <cellStyle name="40% - Accent6 46 6" xfId="17691" xr:uid="{00000000-0005-0000-0000-0000F3440000}"/>
    <cellStyle name="40% - Accent6 46 6 2" xfId="17692" xr:uid="{00000000-0005-0000-0000-0000F4440000}"/>
    <cellStyle name="40% - Accent6 46 7" xfId="17693" xr:uid="{00000000-0005-0000-0000-0000F5440000}"/>
    <cellStyle name="40% - Accent6 46 8" xfId="17694" xr:uid="{00000000-0005-0000-0000-0000F6440000}"/>
    <cellStyle name="40% - Accent6 47" xfId="17695" xr:uid="{00000000-0005-0000-0000-0000F7440000}"/>
    <cellStyle name="40% - Accent6 47 2" xfId="17696" xr:uid="{00000000-0005-0000-0000-0000F8440000}"/>
    <cellStyle name="40% - Accent6 47 2 2" xfId="17697" xr:uid="{00000000-0005-0000-0000-0000F9440000}"/>
    <cellStyle name="40% - Accent6 47 2 2 2" xfId="17698" xr:uid="{00000000-0005-0000-0000-0000FA440000}"/>
    <cellStyle name="40% - Accent6 47 2 3" xfId="17699" xr:uid="{00000000-0005-0000-0000-0000FB440000}"/>
    <cellStyle name="40% - Accent6 47 2 3 2" xfId="17700" xr:uid="{00000000-0005-0000-0000-0000FC440000}"/>
    <cellStyle name="40% - Accent6 47 2 4" xfId="17701" xr:uid="{00000000-0005-0000-0000-0000FD440000}"/>
    <cellStyle name="40% - Accent6 47 2 4 2" xfId="17702" xr:uid="{00000000-0005-0000-0000-0000FE440000}"/>
    <cellStyle name="40% - Accent6 47 2 5" xfId="17703" xr:uid="{00000000-0005-0000-0000-0000FF440000}"/>
    <cellStyle name="40% - Accent6 47 2 5 2" xfId="17704" xr:uid="{00000000-0005-0000-0000-000000450000}"/>
    <cellStyle name="40% - Accent6 47 2 6" xfId="17705" xr:uid="{00000000-0005-0000-0000-000001450000}"/>
    <cellStyle name="40% - Accent6 47 3" xfId="17706" xr:uid="{00000000-0005-0000-0000-000002450000}"/>
    <cellStyle name="40% - Accent6 47 3 2" xfId="17707" xr:uid="{00000000-0005-0000-0000-000003450000}"/>
    <cellStyle name="40% - Accent6 47 4" xfId="17708" xr:uid="{00000000-0005-0000-0000-000004450000}"/>
    <cellStyle name="40% - Accent6 47 4 2" xfId="17709" xr:uid="{00000000-0005-0000-0000-000005450000}"/>
    <cellStyle name="40% - Accent6 47 5" xfId="17710" xr:uid="{00000000-0005-0000-0000-000006450000}"/>
    <cellStyle name="40% - Accent6 47 5 2" xfId="17711" xr:uid="{00000000-0005-0000-0000-000007450000}"/>
    <cellStyle name="40% - Accent6 47 6" xfId="17712" xr:uid="{00000000-0005-0000-0000-000008450000}"/>
    <cellStyle name="40% - Accent6 47 6 2" xfId="17713" xr:uid="{00000000-0005-0000-0000-000009450000}"/>
    <cellStyle name="40% - Accent6 47 7" xfId="17714" xr:uid="{00000000-0005-0000-0000-00000A450000}"/>
    <cellStyle name="40% - Accent6 47 8" xfId="17715" xr:uid="{00000000-0005-0000-0000-00000B450000}"/>
    <cellStyle name="40% - Accent6 48" xfId="17716" xr:uid="{00000000-0005-0000-0000-00000C450000}"/>
    <cellStyle name="40% - Accent6 48 2" xfId="17717" xr:uid="{00000000-0005-0000-0000-00000D450000}"/>
    <cellStyle name="40% - Accent6 48 2 2" xfId="17718" xr:uid="{00000000-0005-0000-0000-00000E450000}"/>
    <cellStyle name="40% - Accent6 48 2 2 2" xfId="17719" xr:uid="{00000000-0005-0000-0000-00000F450000}"/>
    <cellStyle name="40% - Accent6 48 2 3" xfId="17720" xr:uid="{00000000-0005-0000-0000-000010450000}"/>
    <cellStyle name="40% - Accent6 48 2 3 2" xfId="17721" xr:uid="{00000000-0005-0000-0000-000011450000}"/>
    <cellStyle name="40% - Accent6 48 2 4" xfId="17722" xr:uid="{00000000-0005-0000-0000-000012450000}"/>
    <cellStyle name="40% - Accent6 48 2 4 2" xfId="17723" xr:uid="{00000000-0005-0000-0000-000013450000}"/>
    <cellStyle name="40% - Accent6 48 2 5" xfId="17724" xr:uid="{00000000-0005-0000-0000-000014450000}"/>
    <cellStyle name="40% - Accent6 48 2 5 2" xfId="17725" xr:uid="{00000000-0005-0000-0000-000015450000}"/>
    <cellStyle name="40% - Accent6 48 2 6" xfId="17726" xr:uid="{00000000-0005-0000-0000-000016450000}"/>
    <cellStyle name="40% - Accent6 48 3" xfId="17727" xr:uid="{00000000-0005-0000-0000-000017450000}"/>
    <cellStyle name="40% - Accent6 48 3 2" xfId="17728" xr:uid="{00000000-0005-0000-0000-000018450000}"/>
    <cellStyle name="40% - Accent6 48 4" xfId="17729" xr:uid="{00000000-0005-0000-0000-000019450000}"/>
    <cellStyle name="40% - Accent6 48 4 2" xfId="17730" xr:uid="{00000000-0005-0000-0000-00001A450000}"/>
    <cellStyle name="40% - Accent6 48 5" xfId="17731" xr:uid="{00000000-0005-0000-0000-00001B450000}"/>
    <cellStyle name="40% - Accent6 48 5 2" xfId="17732" xr:uid="{00000000-0005-0000-0000-00001C450000}"/>
    <cellStyle name="40% - Accent6 48 6" xfId="17733" xr:uid="{00000000-0005-0000-0000-00001D450000}"/>
    <cellStyle name="40% - Accent6 48 6 2" xfId="17734" xr:uid="{00000000-0005-0000-0000-00001E450000}"/>
    <cellStyle name="40% - Accent6 48 7" xfId="17735" xr:uid="{00000000-0005-0000-0000-00001F450000}"/>
    <cellStyle name="40% - Accent6 48 8" xfId="17736" xr:uid="{00000000-0005-0000-0000-000020450000}"/>
    <cellStyle name="40% - Accent6 49" xfId="17737" xr:uid="{00000000-0005-0000-0000-000021450000}"/>
    <cellStyle name="40% - Accent6 49 2" xfId="17738" xr:uid="{00000000-0005-0000-0000-000022450000}"/>
    <cellStyle name="40% - Accent6 49 2 2" xfId="17739" xr:uid="{00000000-0005-0000-0000-000023450000}"/>
    <cellStyle name="40% - Accent6 49 2 2 2" xfId="17740" xr:uid="{00000000-0005-0000-0000-000024450000}"/>
    <cellStyle name="40% - Accent6 49 2 3" xfId="17741" xr:uid="{00000000-0005-0000-0000-000025450000}"/>
    <cellStyle name="40% - Accent6 49 2 3 2" xfId="17742" xr:uid="{00000000-0005-0000-0000-000026450000}"/>
    <cellStyle name="40% - Accent6 49 2 4" xfId="17743" xr:uid="{00000000-0005-0000-0000-000027450000}"/>
    <cellStyle name="40% - Accent6 49 2 4 2" xfId="17744" xr:uid="{00000000-0005-0000-0000-000028450000}"/>
    <cellStyle name="40% - Accent6 49 2 5" xfId="17745" xr:uid="{00000000-0005-0000-0000-000029450000}"/>
    <cellStyle name="40% - Accent6 49 2 5 2" xfId="17746" xr:uid="{00000000-0005-0000-0000-00002A450000}"/>
    <cellStyle name="40% - Accent6 49 2 6" xfId="17747" xr:uid="{00000000-0005-0000-0000-00002B450000}"/>
    <cellStyle name="40% - Accent6 49 3" xfId="17748" xr:uid="{00000000-0005-0000-0000-00002C450000}"/>
    <cellStyle name="40% - Accent6 49 3 2" xfId="17749" xr:uid="{00000000-0005-0000-0000-00002D450000}"/>
    <cellStyle name="40% - Accent6 49 4" xfId="17750" xr:uid="{00000000-0005-0000-0000-00002E450000}"/>
    <cellStyle name="40% - Accent6 49 4 2" xfId="17751" xr:uid="{00000000-0005-0000-0000-00002F450000}"/>
    <cellStyle name="40% - Accent6 49 5" xfId="17752" xr:uid="{00000000-0005-0000-0000-000030450000}"/>
    <cellStyle name="40% - Accent6 49 5 2" xfId="17753" xr:uid="{00000000-0005-0000-0000-000031450000}"/>
    <cellStyle name="40% - Accent6 49 6" xfId="17754" xr:uid="{00000000-0005-0000-0000-000032450000}"/>
    <cellStyle name="40% - Accent6 49 6 2" xfId="17755" xr:uid="{00000000-0005-0000-0000-000033450000}"/>
    <cellStyle name="40% - Accent6 49 7" xfId="17756" xr:uid="{00000000-0005-0000-0000-000034450000}"/>
    <cellStyle name="40% - Accent6 49 8" xfId="17757" xr:uid="{00000000-0005-0000-0000-000035450000}"/>
    <cellStyle name="40% - Accent6 5" xfId="17758" xr:uid="{00000000-0005-0000-0000-000036450000}"/>
    <cellStyle name="40% - Accent6 5 10" xfId="17759" xr:uid="{00000000-0005-0000-0000-000037450000}"/>
    <cellStyle name="40% - Accent6 5 11" xfId="17760" xr:uid="{00000000-0005-0000-0000-000038450000}"/>
    <cellStyle name="40% - Accent6 5 2" xfId="17761" xr:uid="{00000000-0005-0000-0000-000039450000}"/>
    <cellStyle name="40% - Accent6 5 2 2" xfId="17762" xr:uid="{00000000-0005-0000-0000-00003A450000}"/>
    <cellStyle name="40% - Accent6 5 2 2 2" xfId="17763" xr:uid="{00000000-0005-0000-0000-00003B450000}"/>
    <cellStyle name="40% - Accent6 5 2 3" xfId="17764" xr:uid="{00000000-0005-0000-0000-00003C450000}"/>
    <cellStyle name="40% - Accent6 5 2 3 2" xfId="17765" xr:uid="{00000000-0005-0000-0000-00003D450000}"/>
    <cellStyle name="40% - Accent6 5 2 4" xfId="17766" xr:uid="{00000000-0005-0000-0000-00003E450000}"/>
    <cellStyle name="40% - Accent6 5 2 4 2" xfId="17767" xr:uid="{00000000-0005-0000-0000-00003F450000}"/>
    <cellStyle name="40% - Accent6 5 2 5" xfId="17768" xr:uid="{00000000-0005-0000-0000-000040450000}"/>
    <cellStyle name="40% - Accent6 5 2 5 2" xfId="17769" xr:uid="{00000000-0005-0000-0000-000041450000}"/>
    <cellStyle name="40% - Accent6 5 2 6" xfId="17770" xr:uid="{00000000-0005-0000-0000-000042450000}"/>
    <cellStyle name="40% - Accent6 5 2 7" xfId="17771" xr:uid="{00000000-0005-0000-0000-000043450000}"/>
    <cellStyle name="40% - Accent6 5 2 8" xfId="17772" xr:uid="{00000000-0005-0000-0000-000044450000}"/>
    <cellStyle name="40% - Accent6 5 2 9" xfId="17773" xr:uid="{00000000-0005-0000-0000-000045450000}"/>
    <cellStyle name="40% - Accent6 5 3" xfId="17774" xr:uid="{00000000-0005-0000-0000-000046450000}"/>
    <cellStyle name="40% - Accent6 5 3 2" xfId="17775" xr:uid="{00000000-0005-0000-0000-000047450000}"/>
    <cellStyle name="40% - Accent6 5 4" xfId="17776" xr:uid="{00000000-0005-0000-0000-000048450000}"/>
    <cellStyle name="40% - Accent6 5 4 2" xfId="17777" xr:uid="{00000000-0005-0000-0000-000049450000}"/>
    <cellStyle name="40% - Accent6 5 5" xfId="17778" xr:uid="{00000000-0005-0000-0000-00004A450000}"/>
    <cellStyle name="40% - Accent6 5 5 2" xfId="17779" xr:uid="{00000000-0005-0000-0000-00004B450000}"/>
    <cellStyle name="40% - Accent6 5 6" xfId="17780" xr:uid="{00000000-0005-0000-0000-00004C450000}"/>
    <cellStyle name="40% - Accent6 5 6 2" xfId="17781" xr:uid="{00000000-0005-0000-0000-00004D450000}"/>
    <cellStyle name="40% - Accent6 5 7" xfId="17782" xr:uid="{00000000-0005-0000-0000-00004E450000}"/>
    <cellStyle name="40% - Accent6 5 8" xfId="17783" xr:uid="{00000000-0005-0000-0000-00004F450000}"/>
    <cellStyle name="40% - Accent6 5 9" xfId="17784" xr:uid="{00000000-0005-0000-0000-000050450000}"/>
    <cellStyle name="40% - Accent6 50" xfId="17785" xr:uid="{00000000-0005-0000-0000-000051450000}"/>
    <cellStyle name="40% - Accent6 50 2" xfId="17786" xr:uid="{00000000-0005-0000-0000-000052450000}"/>
    <cellStyle name="40% - Accent6 50 2 2" xfId="17787" xr:uid="{00000000-0005-0000-0000-000053450000}"/>
    <cellStyle name="40% - Accent6 50 2 2 2" xfId="17788" xr:uid="{00000000-0005-0000-0000-000054450000}"/>
    <cellStyle name="40% - Accent6 50 2 3" xfId="17789" xr:uid="{00000000-0005-0000-0000-000055450000}"/>
    <cellStyle name="40% - Accent6 50 2 3 2" xfId="17790" xr:uid="{00000000-0005-0000-0000-000056450000}"/>
    <cellStyle name="40% - Accent6 50 2 4" xfId="17791" xr:uid="{00000000-0005-0000-0000-000057450000}"/>
    <cellStyle name="40% - Accent6 50 2 4 2" xfId="17792" xr:uid="{00000000-0005-0000-0000-000058450000}"/>
    <cellStyle name="40% - Accent6 50 2 5" xfId="17793" xr:uid="{00000000-0005-0000-0000-000059450000}"/>
    <cellStyle name="40% - Accent6 50 2 5 2" xfId="17794" xr:uid="{00000000-0005-0000-0000-00005A450000}"/>
    <cellStyle name="40% - Accent6 50 2 6" xfId="17795" xr:uid="{00000000-0005-0000-0000-00005B450000}"/>
    <cellStyle name="40% - Accent6 50 3" xfId="17796" xr:uid="{00000000-0005-0000-0000-00005C450000}"/>
    <cellStyle name="40% - Accent6 50 3 2" xfId="17797" xr:uid="{00000000-0005-0000-0000-00005D450000}"/>
    <cellStyle name="40% - Accent6 50 4" xfId="17798" xr:uid="{00000000-0005-0000-0000-00005E450000}"/>
    <cellStyle name="40% - Accent6 50 4 2" xfId="17799" xr:uid="{00000000-0005-0000-0000-00005F450000}"/>
    <cellStyle name="40% - Accent6 50 5" xfId="17800" xr:uid="{00000000-0005-0000-0000-000060450000}"/>
    <cellStyle name="40% - Accent6 50 5 2" xfId="17801" xr:uid="{00000000-0005-0000-0000-000061450000}"/>
    <cellStyle name="40% - Accent6 50 6" xfId="17802" xr:uid="{00000000-0005-0000-0000-000062450000}"/>
    <cellStyle name="40% - Accent6 50 6 2" xfId="17803" xr:uid="{00000000-0005-0000-0000-000063450000}"/>
    <cellStyle name="40% - Accent6 50 7" xfId="17804" xr:uid="{00000000-0005-0000-0000-000064450000}"/>
    <cellStyle name="40% - Accent6 50 8" xfId="17805" xr:uid="{00000000-0005-0000-0000-000065450000}"/>
    <cellStyle name="40% - Accent6 51" xfId="17806" xr:uid="{00000000-0005-0000-0000-000066450000}"/>
    <cellStyle name="40% - Accent6 51 2" xfId="17807" xr:uid="{00000000-0005-0000-0000-000067450000}"/>
    <cellStyle name="40% - Accent6 51 2 2" xfId="17808" xr:uid="{00000000-0005-0000-0000-000068450000}"/>
    <cellStyle name="40% - Accent6 51 2 2 2" xfId="17809" xr:uid="{00000000-0005-0000-0000-000069450000}"/>
    <cellStyle name="40% - Accent6 51 2 3" xfId="17810" xr:uid="{00000000-0005-0000-0000-00006A450000}"/>
    <cellStyle name="40% - Accent6 51 2 3 2" xfId="17811" xr:uid="{00000000-0005-0000-0000-00006B450000}"/>
    <cellStyle name="40% - Accent6 51 2 4" xfId="17812" xr:uid="{00000000-0005-0000-0000-00006C450000}"/>
    <cellStyle name="40% - Accent6 51 2 4 2" xfId="17813" xr:uid="{00000000-0005-0000-0000-00006D450000}"/>
    <cellStyle name="40% - Accent6 51 2 5" xfId="17814" xr:uid="{00000000-0005-0000-0000-00006E450000}"/>
    <cellStyle name="40% - Accent6 51 2 5 2" xfId="17815" xr:uid="{00000000-0005-0000-0000-00006F450000}"/>
    <cellStyle name="40% - Accent6 51 2 6" xfId="17816" xr:uid="{00000000-0005-0000-0000-000070450000}"/>
    <cellStyle name="40% - Accent6 51 3" xfId="17817" xr:uid="{00000000-0005-0000-0000-000071450000}"/>
    <cellStyle name="40% - Accent6 51 3 2" xfId="17818" xr:uid="{00000000-0005-0000-0000-000072450000}"/>
    <cellStyle name="40% - Accent6 51 4" xfId="17819" xr:uid="{00000000-0005-0000-0000-000073450000}"/>
    <cellStyle name="40% - Accent6 51 4 2" xfId="17820" xr:uid="{00000000-0005-0000-0000-000074450000}"/>
    <cellStyle name="40% - Accent6 51 5" xfId="17821" xr:uid="{00000000-0005-0000-0000-000075450000}"/>
    <cellStyle name="40% - Accent6 51 5 2" xfId="17822" xr:uid="{00000000-0005-0000-0000-000076450000}"/>
    <cellStyle name="40% - Accent6 51 6" xfId="17823" xr:uid="{00000000-0005-0000-0000-000077450000}"/>
    <cellStyle name="40% - Accent6 51 6 2" xfId="17824" xr:uid="{00000000-0005-0000-0000-000078450000}"/>
    <cellStyle name="40% - Accent6 51 7" xfId="17825" xr:uid="{00000000-0005-0000-0000-000079450000}"/>
    <cellStyle name="40% - Accent6 51 8" xfId="17826" xr:uid="{00000000-0005-0000-0000-00007A450000}"/>
    <cellStyle name="40% - Accent6 52" xfId="17827" xr:uid="{00000000-0005-0000-0000-00007B450000}"/>
    <cellStyle name="40% - Accent6 52 2" xfId="17828" xr:uid="{00000000-0005-0000-0000-00007C450000}"/>
    <cellStyle name="40% - Accent6 52 2 2" xfId="17829" xr:uid="{00000000-0005-0000-0000-00007D450000}"/>
    <cellStyle name="40% - Accent6 52 2 2 2" xfId="17830" xr:uid="{00000000-0005-0000-0000-00007E450000}"/>
    <cellStyle name="40% - Accent6 52 2 3" xfId="17831" xr:uid="{00000000-0005-0000-0000-00007F450000}"/>
    <cellStyle name="40% - Accent6 52 2 3 2" xfId="17832" xr:uid="{00000000-0005-0000-0000-000080450000}"/>
    <cellStyle name="40% - Accent6 52 2 4" xfId="17833" xr:uid="{00000000-0005-0000-0000-000081450000}"/>
    <cellStyle name="40% - Accent6 52 2 4 2" xfId="17834" xr:uid="{00000000-0005-0000-0000-000082450000}"/>
    <cellStyle name="40% - Accent6 52 2 5" xfId="17835" xr:uid="{00000000-0005-0000-0000-000083450000}"/>
    <cellStyle name="40% - Accent6 52 2 5 2" xfId="17836" xr:uid="{00000000-0005-0000-0000-000084450000}"/>
    <cellStyle name="40% - Accent6 52 2 6" xfId="17837" xr:uid="{00000000-0005-0000-0000-000085450000}"/>
    <cellStyle name="40% - Accent6 52 3" xfId="17838" xr:uid="{00000000-0005-0000-0000-000086450000}"/>
    <cellStyle name="40% - Accent6 52 3 2" xfId="17839" xr:uid="{00000000-0005-0000-0000-000087450000}"/>
    <cellStyle name="40% - Accent6 52 4" xfId="17840" xr:uid="{00000000-0005-0000-0000-000088450000}"/>
    <cellStyle name="40% - Accent6 52 4 2" xfId="17841" xr:uid="{00000000-0005-0000-0000-000089450000}"/>
    <cellStyle name="40% - Accent6 52 5" xfId="17842" xr:uid="{00000000-0005-0000-0000-00008A450000}"/>
    <cellStyle name="40% - Accent6 52 5 2" xfId="17843" xr:uid="{00000000-0005-0000-0000-00008B450000}"/>
    <cellStyle name="40% - Accent6 52 6" xfId="17844" xr:uid="{00000000-0005-0000-0000-00008C450000}"/>
    <cellStyle name="40% - Accent6 52 6 2" xfId="17845" xr:uid="{00000000-0005-0000-0000-00008D450000}"/>
    <cellStyle name="40% - Accent6 52 7" xfId="17846" xr:uid="{00000000-0005-0000-0000-00008E450000}"/>
    <cellStyle name="40% - Accent6 52 8" xfId="17847" xr:uid="{00000000-0005-0000-0000-00008F450000}"/>
    <cellStyle name="40% - Accent6 53" xfId="17848" xr:uid="{00000000-0005-0000-0000-000090450000}"/>
    <cellStyle name="40% - Accent6 53 2" xfId="17849" xr:uid="{00000000-0005-0000-0000-000091450000}"/>
    <cellStyle name="40% - Accent6 53 2 2" xfId="17850" xr:uid="{00000000-0005-0000-0000-000092450000}"/>
    <cellStyle name="40% - Accent6 53 2 2 2" xfId="17851" xr:uid="{00000000-0005-0000-0000-000093450000}"/>
    <cellStyle name="40% - Accent6 53 2 3" xfId="17852" xr:uid="{00000000-0005-0000-0000-000094450000}"/>
    <cellStyle name="40% - Accent6 53 2 3 2" xfId="17853" xr:uid="{00000000-0005-0000-0000-000095450000}"/>
    <cellStyle name="40% - Accent6 53 2 4" xfId="17854" xr:uid="{00000000-0005-0000-0000-000096450000}"/>
    <cellStyle name="40% - Accent6 53 2 4 2" xfId="17855" xr:uid="{00000000-0005-0000-0000-000097450000}"/>
    <cellStyle name="40% - Accent6 53 2 5" xfId="17856" xr:uid="{00000000-0005-0000-0000-000098450000}"/>
    <cellStyle name="40% - Accent6 53 2 5 2" xfId="17857" xr:uid="{00000000-0005-0000-0000-000099450000}"/>
    <cellStyle name="40% - Accent6 53 2 6" xfId="17858" xr:uid="{00000000-0005-0000-0000-00009A450000}"/>
    <cellStyle name="40% - Accent6 53 3" xfId="17859" xr:uid="{00000000-0005-0000-0000-00009B450000}"/>
    <cellStyle name="40% - Accent6 53 3 2" xfId="17860" xr:uid="{00000000-0005-0000-0000-00009C450000}"/>
    <cellStyle name="40% - Accent6 53 4" xfId="17861" xr:uid="{00000000-0005-0000-0000-00009D450000}"/>
    <cellStyle name="40% - Accent6 53 4 2" xfId="17862" xr:uid="{00000000-0005-0000-0000-00009E450000}"/>
    <cellStyle name="40% - Accent6 53 5" xfId="17863" xr:uid="{00000000-0005-0000-0000-00009F450000}"/>
    <cellStyle name="40% - Accent6 53 5 2" xfId="17864" xr:uid="{00000000-0005-0000-0000-0000A0450000}"/>
    <cellStyle name="40% - Accent6 53 6" xfId="17865" xr:uid="{00000000-0005-0000-0000-0000A1450000}"/>
    <cellStyle name="40% - Accent6 53 6 2" xfId="17866" xr:uid="{00000000-0005-0000-0000-0000A2450000}"/>
    <cellStyle name="40% - Accent6 53 7" xfId="17867" xr:uid="{00000000-0005-0000-0000-0000A3450000}"/>
    <cellStyle name="40% - Accent6 53 8" xfId="17868" xr:uid="{00000000-0005-0000-0000-0000A4450000}"/>
    <cellStyle name="40% - Accent6 54" xfId="17869" xr:uid="{00000000-0005-0000-0000-0000A5450000}"/>
    <cellStyle name="40% - Accent6 54 2" xfId="17870" xr:uid="{00000000-0005-0000-0000-0000A6450000}"/>
    <cellStyle name="40% - Accent6 54 2 2" xfId="17871" xr:uid="{00000000-0005-0000-0000-0000A7450000}"/>
    <cellStyle name="40% - Accent6 54 2 2 2" xfId="17872" xr:uid="{00000000-0005-0000-0000-0000A8450000}"/>
    <cellStyle name="40% - Accent6 54 2 3" xfId="17873" xr:uid="{00000000-0005-0000-0000-0000A9450000}"/>
    <cellStyle name="40% - Accent6 54 2 3 2" xfId="17874" xr:uid="{00000000-0005-0000-0000-0000AA450000}"/>
    <cellStyle name="40% - Accent6 54 2 4" xfId="17875" xr:uid="{00000000-0005-0000-0000-0000AB450000}"/>
    <cellStyle name="40% - Accent6 54 2 4 2" xfId="17876" xr:uid="{00000000-0005-0000-0000-0000AC450000}"/>
    <cellStyle name="40% - Accent6 54 2 5" xfId="17877" xr:uid="{00000000-0005-0000-0000-0000AD450000}"/>
    <cellStyle name="40% - Accent6 54 2 5 2" xfId="17878" xr:uid="{00000000-0005-0000-0000-0000AE450000}"/>
    <cellStyle name="40% - Accent6 54 2 6" xfId="17879" xr:uid="{00000000-0005-0000-0000-0000AF450000}"/>
    <cellStyle name="40% - Accent6 54 3" xfId="17880" xr:uid="{00000000-0005-0000-0000-0000B0450000}"/>
    <cellStyle name="40% - Accent6 54 3 2" xfId="17881" xr:uid="{00000000-0005-0000-0000-0000B1450000}"/>
    <cellStyle name="40% - Accent6 54 4" xfId="17882" xr:uid="{00000000-0005-0000-0000-0000B2450000}"/>
    <cellStyle name="40% - Accent6 54 4 2" xfId="17883" xr:uid="{00000000-0005-0000-0000-0000B3450000}"/>
    <cellStyle name="40% - Accent6 54 5" xfId="17884" xr:uid="{00000000-0005-0000-0000-0000B4450000}"/>
    <cellStyle name="40% - Accent6 54 5 2" xfId="17885" xr:uid="{00000000-0005-0000-0000-0000B5450000}"/>
    <cellStyle name="40% - Accent6 54 6" xfId="17886" xr:uid="{00000000-0005-0000-0000-0000B6450000}"/>
    <cellStyle name="40% - Accent6 54 6 2" xfId="17887" xr:uid="{00000000-0005-0000-0000-0000B7450000}"/>
    <cellStyle name="40% - Accent6 54 7" xfId="17888" xr:uid="{00000000-0005-0000-0000-0000B8450000}"/>
    <cellStyle name="40% - Accent6 54 8" xfId="17889" xr:uid="{00000000-0005-0000-0000-0000B9450000}"/>
    <cellStyle name="40% - Accent6 55" xfId="17890" xr:uid="{00000000-0005-0000-0000-0000BA450000}"/>
    <cellStyle name="40% - Accent6 55 2" xfId="17891" xr:uid="{00000000-0005-0000-0000-0000BB450000}"/>
    <cellStyle name="40% - Accent6 55 2 2" xfId="17892" xr:uid="{00000000-0005-0000-0000-0000BC450000}"/>
    <cellStyle name="40% - Accent6 55 2 2 2" xfId="17893" xr:uid="{00000000-0005-0000-0000-0000BD450000}"/>
    <cellStyle name="40% - Accent6 55 2 3" xfId="17894" xr:uid="{00000000-0005-0000-0000-0000BE450000}"/>
    <cellStyle name="40% - Accent6 55 2 3 2" xfId="17895" xr:uid="{00000000-0005-0000-0000-0000BF450000}"/>
    <cellStyle name="40% - Accent6 55 2 4" xfId="17896" xr:uid="{00000000-0005-0000-0000-0000C0450000}"/>
    <cellStyle name="40% - Accent6 55 2 4 2" xfId="17897" xr:uid="{00000000-0005-0000-0000-0000C1450000}"/>
    <cellStyle name="40% - Accent6 55 2 5" xfId="17898" xr:uid="{00000000-0005-0000-0000-0000C2450000}"/>
    <cellStyle name="40% - Accent6 55 2 5 2" xfId="17899" xr:uid="{00000000-0005-0000-0000-0000C3450000}"/>
    <cellStyle name="40% - Accent6 55 2 6" xfId="17900" xr:uid="{00000000-0005-0000-0000-0000C4450000}"/>
    <cellStyle name="40% - Accent6 55 3" xfId="17901" xr:uid="{00000000-0005-0000-0000-0000C5450000}"/>
    <cellStyle name="40% - Accent6 55 3 2" xfId="17902" xr:uid="{00000000-0005-0000-0000-0000C6450000}"/>
    <cellStyle name="40% - Accent6 55 4" xfId="17903" xr:uid="{00000000-0005-0000-0000-0000C7450000}"/>
    <cellStyle name="40% - Accent6 55 4 2" xfId="17904" xr:uid="{00000000-0005-0000-0000-0000C8450000}"/>
    <cellStyle name="40% - Accent6 55 5" xfId="17905" xr:uid="{00000000-0005-0000-0000-0000C9450000}"/>
    <cellStyle name="40% - Accent6 55 5 2" xfId="17906" xr:uid="{00000000-0005-0000-0000-0000CA450000}"/>
    <cellStyle name="40% - Accent6 55 6" xfId="17907" xr:uid="{00000000-0005-0000-0000-0000CB450000}"/>
    <cellStyle name="40% - Accent6 55 6 2" xfId="17908" xr:uid="{00000000-0005-0000-0000-0000CC450000}"/>
    <cellStyle name="40% - Accent6 55 7" xfId="17909" xr:uid="{00000000-0005-0000-0000-0000CD450000}"/>
    <cellStyle name="40% - Accent6 55 8" xfId="17910" xr:uid="{00000000-0005-0000-0000-0000CE450000}"/>
    <cellStyle name="40% - Accent6 56" xfId="17911" xr:uid="{00000000-0005-0000-0000-0000CF450000}"/>
    <cellStyle name="40% - Accent6 56 2" xfId="17912" xr:uid="{00000000-0005-0000-0000-0000D0450000}"/>
    <cellStyle name="40% - Accent6 56 2 2" xfId="17913" xr:uid="{00000000-0005-0000-0000-0000D1450000}"/>
    <cellStyle name="40% - Accent6 56 2 2 2" xfId="17914" xr:uid="{00000000-0005-0000-0000-0000D2450000}"/>
    <cellStyle name="40% - Accent6 56 2 3" xfId="17915" xr:uid="{00000000-0005-0000-0000-0000D3450000}"/>
    <cellStyle name="40% - Accent6 56 2 3 2" xfId="17916" xr:uid="{00000000-0005-0000-0000-0000D4450000}"/>
    <cellStyle name="40% - Accent6 56 2 4" xfId="17917" xr:uid="{00000000-0005-0000-0000-0000D5450000}"/>
    <cellStyle name="40% - Accent6 56 2 4 2" xfId="17918" xr:uid="{00000000-0005-0000-0000-0000D6450000}"/>
    <cellStyle name="40% - Accent6 56 2 5" xfId="17919" xr:uid="{00000000-0005-0000-0000-0000D7450000}"/>
    <cellStyle name="40% - Accent6 56 2 5 2" xfId="17920" xr:uid="{00000000-0005-0000-0000-0000D8450000}"/>
    <cellStyle name="40% - Accent6 56 2 6" xfId="17921" xr:uid="{00000000-0005-0000-0000-0000D9450000}"/>
    <cellStyle name="40% - Accent6 56 3" xfId="17922" xr:uid="{00000000-0005-0000-0000-0000DA450000}"/>
    <cellStyle name="40% - Accent6 56 3 2" xfId="17923" xr:uid="{00000000-0005-0000-0000-0000DB450000}"/>
    <cellStyle name="40% - Accent6 56 4" xfId="17924" xr:uid="{00000000-0005-0000-0000-0000DC450000}"/>
    <cellStyle name="40% - Accent6 56 4 2" xfId="17925" xr:uid="{00000000-0005-0000-0000-0000DD450000}"/>
    <cellStyle name="40% - Accent6 56 5" xfId="17926" xr:uid="{00000000-0005-0000-0000-0000DE450000}"/>
    <cellStyle name="40% - Accent6 56 5 2" xfId="17927" xr:uid="{00000000-0005-0000-0000-0000DF450000}"/>
    <cellStyle name="40% - Accent6 56 6" xfId="17928" xr:uid="{00000000-0005-0000-0000-0000E0450000}"/>
    <cellStyle name="40% - Accent6 56 6 2" xfId="17929" xr:uid="{00000000-0005-0000-0000-0000E1450000}"/>
    <cellStyle name="40% - Accent6 56 7" xfId="17930" xr:uid="{00000000-0005-0000-0000-0000E2450000}"/>
    <cellStyle name="40% - Accent6 56 8" xfId="17931" xr:uid="{00000000-0005-0000-0000-0000E3450000}"/>
    <cellStyle name="40% - Accent6 57" xfId="17932" xr:uid="{00000000-0005-0000-0000-0000E4450000}"/>
    <cellStyle name="40% - Accent6 57 2" xfId="17933" xr:uid="{00000000-0005-0000-0000-0000E5450000}"/>
    <cellStyle name="40% - Accent6 57 2 2" xfId="17934" xr:uid="{00000000-0005-0000-0000-0000E6450000}"/>
    <cellStyle name="40% - Accent6 57 2 2 2" xfId="17935" xr:uid="{00000000-0005-0000-0000-0000E7450000}"/>
    <cellStyle name="40% - Accent6 57 2 3" xfId="17936" xr:uid="{00000000-0005-0000-0000-0000E8450000}"/>
    <cellStyle name="40% - Accent6 57 2 3 2" xfId="17937" xr:uid="{00000000-0005-0000-0000-0000E9450000}"/>
    <cellStyle name="40% - Accent6 57 2 4" xfId="17938" xr:uid="{00000000-0005-0000-0000-0000EA450000}"/>
    <cellStyle name="40% - Accent6 57 2 4 2" xfId="17939" xr:uid="{00000000-0005-0000-0000-0000EB450000}"/>
    <cellStyle name="40% - Accent6 57 2 5" xfId="17940" xr:uid="{00000000-0005-0000-0000-0000EC450000}"/>
    <cellStyle name="40% - Accent6 57 2 5 2" xfId="17941" xr:uid="{00000000-0005-0000-0000-0000ED450000}"/>
    <cellStyle name="40% - Accent6 57 2 6" xfId="17942" xr:uid="{00000000-0005-0000-0000-0000EE450000}"/>
    <cellStyle name="40% - Accent6 57 3" xfId="17943" xr:uid="{00000000-0005-0000-0000-0000EF450000}"/>
    <cellStyle name="40% - Accent6 57 3 2" xfId="17944" xr:uid="{00000000-0005-0000-0000-0000F0450000}"/>
    <cellStyle name="40% - Accent6 57 4" xfId="17945" xr:uid="{00000000-0005-0000-0000-0000F1450000}"/>
    <cellStyle name="40% - Accent6 57 4 2" xfId="17946" xr:uid="{00000000-0005-0000-0000-0000F2450000}"/>
    <cellStyle name="40% - Accent6 57 5" xfId="17947" xr:uid="{00000000-0005-0000-0000-0000F3450000}"/>
    <cellStyle name="40% - Accent6 57 5 2" xfId="17948" xr:uid="{00000000-0005-0000-0000-0000F4450000}"/>
    <cellStyle name="40% - Accent6 57 6" xfId="17949" xr:uid="{00000000-0005-0000-0000-0000F5450000}"/>
    <cellStyle name="40% - Accent6 57 6 2" xfId="17950" xr:uid="{00000000-0005-0000-0000-0000F6450000}"/>
    <cellStyle name="40% - Accent6 57 7" xfId="17951" xr:uid="{00000000-0005-0000-0000-0000F7450000}"/>
    <cellStyle name="40% - Accent6 57 8" xfId="17952" xr:uid="{00000000-0005-0000-0000-0000F8450000}"/>
    <cellStyle name="40% - Accent6 58" xfId="17953" xr:uid="{00000000-0005-0000-0000-0000F9450000}"/>
    <cellStyle name="40% - Accent6 58 2" xfId="17954" xr:uid="{00000000-0005-0000-0000-0000FA450000}"/>
    <cellStyle name="40% - Accent6 58 2 2" xfId="17955" xr:uid="{00000000-0005-0000-0000-0000FB450000}"/>
    <cellStyle name="40% - Accent6 58 2 2 2" xfId="17956" xr:uid="{00000000-0005-0000-0000-0000FC450000}"/>
    <cellStyle name="40% - Accent6 58 2 3" xfId="17957" xr:uid="{00000000-0005-0000-0000-0000FD450000}"/>
    <cellStyle name="40% - Accent6 58 2 3 2" xfId="17958" xr:uid="{00000000-0005-0000-0000-0000FE450000}"/>
    <cellStyle name="40% - Accent6 58 2 4" xfId="17959" xr:uid="{00000000-0005-0000-0000-0000FF450000}"/>
    <cellStyle name="40% - Accent6 58 2 4 2" xfId="17960" xr:uid="{00000000-0005-0000-0000-000000460000}"/>
    <cellStyle name="40% - Accent6 58 2 5" xfId="17961" xr:uid="{00000000-0005-0000-0000-000001460000}"/>
    <cellStyle name="40% - Accent6 58 2 5 2" xfId="17962" xr:uid="{00000000-0005-0000-0000-000002460000}"/>
    <cellStyle name="40% - Accent6 58 2 6" xfId="17963" xr:uid="{00000000-0005-0000-0000-000003460000}"/>
    <cellStyle name="40% - Accent6 58 3" xfId="17964" xr:uid="{00000000-0005-0000-0000-000004460000}"/>
    <cellStyle name="40% - Accent6 58 3 2" xfId="17965" xr:uid="{00000000-0005-0000-0000-000005460000}"/>
    <cellStyle name="40% - Accent6 58 4" xfId="17966" xr:uid="{00000000-0005-0000-0000-000006460000}"/>
    <cellStyle name="40% - Accent6 58 4 2" xfId="17967" xr:uid="{00000000-0005-0000-0000-000007460000}"/>
    <cellStyle name="40% - Accent6 58 5" xfId="17968" xr:uid="{00000000-0005-0000-0000-000008460000}"/>
    <cellStyle name="40% - Accent6 58 5 2" xfId="17969" xr:uid="{00000000-0005-0000-0000-000009460000}"/>
    <cellStyle name="40% - Accent6 58 6" xfId="17970" xr:uid="{00000000-0005-0000-0000-00000A460000}"/>
    <cellStyle name="40% - Accent6 58 6 2" xfId="17971" xr:uid="{00000000-0005-0000-0000-00000B460000}"/>
    <cellStyle name="40% - Accent6 58 7" xfId="17972" xr:uid="{00000000-0005-0000-0000-00000C460000}"/>
    <cellStyle name="40% - Accent6 58 8" xfId="17973" xr:uid="{00000000-0005-0000-0000-00000D460000}"/>
    <cellStyle name="40% - Accent6 59" xfId="17974" xr:uid="{00000000-0005-0000-0000-00000E460000}"/>
    <cellStyle name="40% - Accent6 59 2" xfId="17975" xr:uid="{00000000-0005-0000-0000-00000F460000}"/>
    <cellStyle name="40% - Accent6 59 2 2" xfId="17976" xr:uid="{00000000-0005-0000-0000-000010460000}"/>
    <cellStyle name="40% - Accent6 59 2 2 2" xfId="17977" xr:uid="{00000000-0005-0000-0000-000011460000}"/>
    <cellStyle name="40% - Accent6 59 2 3" xfId="17978" xr:uid="{00000000-0005-0000-0000-000012460000}"/>
    <cellStyle name="40% - Accent6 59 2 3 2" xfId="17979" xr:uid="{00000000-0005-0000-0000-000013460000}"/>
    <cellStyle name="40% - Accent6 59 2 4" xfId="17980" xr:uid="{00000000-0005-0000-0000-000014460000}"/>
    <cellStyle name="40% - Accent6 59 2 4 2" xfId="17981" xr:uid="{00000000-0005-0000-0000-000015460000}"/>
    <cellStyle name="40% - Accent6 59 2 5" xfId="17982" xr:uid="{00000000-0005-0000-0000-000016460000}"/>
    <cellStyle name="40% - Accent6 59 2 5 2" xfId="17983" xr:uid="{00000000-0005-0000-0000-000017460000}"/>
    <cellStyle name="40% - Accent6 59 2 6" xfId="17984" xr:uid="{00000000-0005-0000-0000-000018460000}"/>
    <cellStyle name="40% - Accent6 59 3" xfId="17985" xr:uid="{00000000-0005-0000-0000-000019460000}"/>
    <cellStyle name="40% - Accent6 59 3 2" xfId="17986" xr:uid="{00000000-0005-0000-0000-00001A460000}"/>
    <cellStyle name="40% - Accent6 59 4" xfId="17987" xr:uid="{00000000-0005-0000-0000-00001B460000}"/>
    <cellStyle name="40% - Accent6 59 4 2" xfId="17988" xr:uid="{00000000-0005-0000-0000-00001C460000}"/>
    <cellStyle name="40% - Accent6 59 5" xfId="17989" xr:uid="{00000000-0005-0000-0000-00001D460000}"/>
    <cellStyle name="40% - Accent6 59 5 2" xfId="17990" xr:uid="{00000000-0005-0000-0000-00001E460000}"/>
    <cellStyle name="40% - Accent6 59 6" xfId="17991" xr:uid="{00000000-0005-0000-0000-00001F460000}"/>
    <cellStyle name="40% - Accent6 59 6 2" xfId="17992" xr:uid="{00000000-0005-0000-0000-000020460000}"/>
    <cellStyle name="40% - Accent6 59 7" xfId="17993" xr:uid="{00000000-0005-0000-0000-000021460000}"/>
    <cellStyle name="40% - Accent6 59 8" xfId="17994" xr:uid="{00000000-0005-0000-0000-000022460000}"/>
    <cellStyle name="40% - Accent6 6" xfId="17995" xr:uid="{00000000-0005-0000-0000-000023460000}"/>
    <cellStyle name="40% - Accent6 6 10" xfId="17996" xr:uid="{00000000-0005-0000-0000-000024460000}"/>
    <cellStyle name="40% - Accent6 6 11" xfId="17997" xr:uid="{00000000-0005-0000-0000-000025460000}"/>
    <cellStyle name="40% - Accent6 6 2" xfId="17998" xr:uid="{00000000-0005-0000-0000-000026460000}"/>
    <cellStyle name="40% - Accent6 6 2 2" xfId="17999" xr:uid="{00000000-0005-0000-0000-000027460000}"/>
    <cellStyle name="40% - Accent6 6 2 2 2" xfId="18000" xr:uid="{00000000-0005-0000-0000-000028460000}"/>
    <cellStyle name="40% - Accent6 6 2 3" xfId="18001" xr:uid="{00000000-0005-0000-0000-000029460000}"/>
    <cellStyle name="40% - Accent6 6 2 3 2" xfId="18002" xr:uid="{00000000-0005-0000-0000-00002A460000}"/>
    <cellStyle name="40% - Accent6 6 2 4" xfId="18003" xr:uid="{00000000-0005-0000-0000-00002B460000}"/>
    <cellStyle name="40% - Accent6 6 2 4 2" xfId="18004" xr:uid="{00000000-0005-0000-0000-00002C460000}"/>
    <cellStyle name="40% - Accent6 6 2 5" xfId="18005" xr:uid="{00000000-0005-0000-0000-00002D460000}"/>
    <cellStyle name="40% - Accent6 6 2 5 2" xfId="18006" xr:uid="{00000000-0005-0000-0000-00002E460000}"/>
    <cellStyle name="40% - Accent6 6 2 6" xfId="18007" xr:uid="{00000000-0005-0000-0000-00002F460000}"/>
    <cellStyle name="40% - Accent6 6 2 7" xfId="18008" xr:uid="{00000000-0005-0000-0000-000030460000}"/>
    <cellStyle name="40% - Accent6 6 2 8" xfId="18009" xr:uid="{00000000-0005-0000-0000-000031460000}"/>
    <cellStyle name="40% - Accent6 6 2 9" xfId="18010" xr:uid="{00000000-0005-0000-0000-000032460000}"/>
    <cellStyle name="40% - Accent6 6 3" xfId="18011" xr:uid="{00000000-0005-0000-0000-000033460000}"/>
    <cellStyle name="40% - Accent6 6 3 2" xfId="18012" xr:uid="{00000000-0005-0000-0000-000034460000}"/>
    <cellStyle name="40% - Accent6 6 4" xfId="18013" xr:uid="{00000000-0005-0000-0000-000035460000}"/>
    <cellStyle name="40% - Accent6 6 4 2" xfId="18014" xr:uid="{00000000-0005-0000-0000-000036460000}"/>
    <cellStyle name="40% - Accent6 6 5" xfId="18015" xr:uid="{00000000-0005-0000-0000-000037460000}"/>
    <cellStyle name="40% - Accent6 6 5 2" xfId="18016" xr:uid="{00000000-0005-0000-0000-000038460000}"/>
    <cellStyle name="40% - Accent6 6 6" xfId="18017" xr:uid="{00000000-0005-0000-0000-000039460000}"/>
    <cellStyle name="40% - Accent6 6 6 2" xfId="18018" xr:uid="{00000000-0005-0000-0000-00003A460000}"/>
    <cellStyle name="40% - Accent6 6 7" xfId="18019" xr:uid="{00000000-0005-0000-0000-00003B460000}"/>
    <cellStyle name="40% - Accent6 6 8" xfId="18020" xr:uid="{00000000-0005-0000-0000-00003C460000}"/>
    <cellStyle name="40% - Accent6 6 9" xfId="18021" xr:uid="{00000000-0005-0000-0000-00003D460000}"/>
    <cellStyle name="40% - Accent6 60" xfId="18022" xr:uid="{00000000-0005-0000-0000-00003E460000}"/>
    <cellStyle name="40% - Accent6 60 2" xfId="18023" xr:uid="{00000000-0005-0000-0000-00003F460000}"/>
    <cellStyle name="40% - Accent6 60 2 2" xfId="18024" xr:uid="{00000000-0005-0000-0000-000040460000}"/>
    <cellStyle name="40% - Accent6 60 2 2 2" xfId="18025" xr:uid="{00000000-0005-0000-0000-000041460000}"/>
    <cellStyle name="40% - Accent6 60 2 3" xfId="18026" xr:uid="{00000000-0005-0000-0000-000042460000}"/>
    <cellStyle name="40% - Accent6 60 2 3 2" xfId="18027" xr:uid="{00000000-0005-0000-0000-000043460000}"/>
    <cellStyle name="40% - Accent6 60 2 4" xfId="18028" xr:uid="{00000000-0005-0000-0000-000044460000}"/>
    <cellStyle name="40% - Accent6 60 2 4 2" xfId="18029" xr:uid="{00000000-0005-0000-0000-000045460000}"/>
    <cellStyle name="40% - Accent6 60 2 5" xfId="18030" xr:uid="{00000000-0005-0000-0000-000046460000}"/>
    <cellStyle name="40% - Accent6 60 2 5 2" xfId="18031" xr:uid="{00000000-0005-0000-0000-000047460000}"/>
    <cellStyle name="40% - Accent6 60 2 6" xfId="18032" xr:uid="{00000000-0005-0000-0000-000048460000}"/>
    <cellStyle name="40% - Accent6 60 3" xfId="18033" xr:uid="{00000000-0005-0000-0000-000049460000}"/>
    <cellStyle name="40% - Accent6 60 3 2" xfId="18034" xr:uid="{00000000-0005-0000-0000-00004A460000}"/>
    <cellStyle name="40% - Accent6 60 4" xfId="18035" xr:uid="{00000000-0005-0000-0000-00004B460000}"/>
    <cellStyle name="40% - Accent6 60 4 2" xfId="18036" xr:uid="{00000000-0005-0000-0000-00004C460000}"/>
    <cellStyle name="40% - Accent6 60 5" xfId="18037" xr:uid="{00000000-0005-0000-0000-00004D460000}"/>
    <cellStyle name="40% - Accent6 60 5 2" xfId="18038" xr:uid="{00000000-0005-0000-0000-00004E460000}"/>
    <cellStyle name="40% - Accent6 60 6" xfId="18039" xr:uid="{00000000-0005-0000-0000-00004F460000}"/>
    <cellStyle name="40% - Accent6 60 6 2" xfId="18040" xr:uid="{00000000-0005-0000-0000-000050460000}"/>
    <cellStyle name="40% - Accent6 60 7" xfId="18041" xr:uid="{00000000-0005-0000-0000-000051460000}"/>
    <cellStyle name="40% - Accent6 60 8" xfId="18042" xr:uid="{00000000-0005-0000-0000-000052460000}"/>
    <cellStyle name="40% - Accent6 61" xfId="18043" xr:uid="{00000000-0005-0000-0000-000053460000}"/>
    <cellStyle name="40% - Accent6 61 2" xfId="18044" xr:uid="{00000000-0005-0000-0000-000054460000}"/>
    <cellStyle name="40% - Accent6 61 2 2" xfId="18045" xr:uid="{00000000-0005-0000-0000-000055460000}"/>
    <cellStyle name="40% - Accent6 61 2 2 2" xfId="18046" xr:uid="{00000000-0005-0000-0000-000056460000}"/>
    <cellStyle name="40% - Accent6 61 2 3" xfId="18047" xr:uid="{00000000-0005-0000-0000-000057460000}"/>
    <cellStyle name="40% - Accent6 61 2 3 2" xfId="18048" xr:uid="{00000000-0005-0000-0000-000058460000}"/>
    <cellStyle name="40% - Accent6 61 2 4" xfId="18049" xr:uid="{00000000-0005-0000-0000-000059460000}"/>
    <cellStyle name="40% - Accent6 61 2 4 2" xfId="18050" xr:uid="{00000000-0005-0000-0000-00005A460000}"/>
    <cellStyle name="40% - Accent6 61 2 5" xfId="18051" xr:uid="{00000000-0005-0000-0000-00005B460000}"/>
    <cellStyle name="40% - Accent6 61 2 5 2" xfId="18052" xr:uid="{00000000-0005-0000-0000-00005C460000}"/>
    <cellStyle name="40% - Accent6 61 2 6" xfId="18053" xr:uid="{00000000-0005-0000-0000-00005D460000}"/>
    <cellStyle name="40% - Accent6 61 3" xfId="18054" xr:uid="{00000000-0005-0000-0000-00005E460000}"/>
    <cellStyle name="40% - Accent6 61 3 2" xfId="18055" xr:uid="{00000000-0005-0000-0000-00005F460000}"/>
    <cellStyle name="40% - Accent6 61 4" xfId="18056" xr:uid="{00000000-0005-0000-0000-000060460000}"/>
    <cellStyle name="40% - Accent6 61 4 2" xfId="18057" xr:uid="{00000000-0005-0000-0000-000061460000}"/>
    <cellStyle name="40% - Accent6 61 5" xfId="18058" xr:uid="{00000000-0005-0000-0000-000062460000}"/>
    <cellStyle name="40% - Accent6 61 5 2" xfId="18059" xr:uid="{00000000-0005-0000-0000-000063460000}"/>
    <cellStyle name="40% - Accent6 61 6" xfId="18060" xr:uid="{00000000-0005-0000-0000-000064460000}"/>
    <cellStyle name="40% - Accent6 61 6 2" xfId="18061" xr:uid="{00000000-0005-0000-0000-000065460000}"/>
    <cellStyle name="40% - Accent6 61 7" xfId="18062" xr:uid="{00000000-0005-0000-0000-000066460000}"/>
    <cellStyle name="40% - Accent6 61 8" xfId="18063" xr:uid="{00000000-0005-0000-0000-000067460000}"/>
    <cellStyle name="40% - Accent6 62" xfId="18064" xr:uid="{00000000-0005-0000-0000-000068460000}"/>
    <cellStyle name="40% - Accent6 62 2" xfId="18065" xr:uid="{00000000-0005-0000-0000-000069460000}"/>
    <cellStyle name="40% - Accent6 62 2 2" xfId="18066" xr:uid="{00000000-0005-0000-0000-00006A460000}"/>
    <cellStyle name="40% - Accent6 62 2 2 2" xfId="18067" xr:uid="{00000000-0005-0000-0000-00006B460000}"/>
    <cellStyle name="40% - Accent6 62 2 3" xfId="18068" xr:uid="{00000000-0005-0000-0000-00006C460000}"/>
    <cellStyle name="40% - Accent6 62 2 3 2" xfId="18069" xr:uid="{00000000-0005-0000-0000-00006D460000}"/>
    <cellStyle name="40% - Accent6 62 2 4" xfId="18070" xr:uid="{00000000-0005-0000-0000-00006E460000}"/>
    <cellStyle name="40% - Accent6 62 2 4 2" xfId="18071" xr:uid="{00000000-0005-0000-0000-00006F460000}"/>
    <cellStyle name="40% - Accent6 62 2 5" xfId="18072" xr:uid="{00000000-0005-0000-0000-000070460000}"/>
    <cellStyle name="40% - Accent6 62 2 5 2" xfId="18073" xr:uid="{00000000-0005-0000-0000-000071460000}"/>
    <cellStyle name="40% - Accent6 62 2 6" xfId="18074" xr:uid="{00000000-0005-0000-0000-000072460000}"/>
    <cellStyle name="40% - Accent6 62 3" xfId="18075" xr:uid="{00000000-0005-0000-0000-000073460000}"/>
    <cellStyle name="40% - Accent6 62 3 2" xfId="18076" xr:uid="{00000000-0005-0000-0000-000074460000}"/>
    <cellStyle name="40% - Accent6 62 4" xfId="18077" xr:uid="{00000000-0005-0000-0000-000075460000}"/>
    <cellStyle name="40% - Accent6 62 4 2" xfId="18078" xr:uid="{00000000-0005-0000-0000-000076460000}"/>
    <cellStyle name="40% - Accent6 62 5" xfId="18079" xr:uid="{00000000-0005-0000-0000-000077460000}"/>
    <cellStyle name="40% - Accent6 62 5 2" xfId="18080" xr:uid="{00000000-0005-0000-0000-000078460000}"/>
    <cellStyle name="40% - Accent6 62 6" xfId="18081" xr:uid="{00000000-0005-0000-0000-000079460000}"/>
    <cellStyle name="40% - Accent6 62 6 2" xfId="18082" xr:uid="{00000000-0005-0000-0000-00007A460000}"/>
    <cellStyle name="40% - Accent6 62 7" xfId="18083" xr:uid="{00000000-0005-0000-0000-00007B460000}"/>
    <cellStyle name="40% - Accent6 62 8" xfId="18084" xr:uid="{00000000-0005-0000-0000-00007C460000}"/>
    <cellStyle name="40% - Accent6 63" xfId="18085" xr:uid="{00000000-0005-0000-0000-00007D460000}"/>
    <cellStyle name="40% - Accent6 63 2" xfId="18086" xr:uid="{00000000-0005-0000-0000-00007E460000}"/>
    <cellStyle name="40% - Accent6 63 2 2" xfId="18087" xr:uid="{00000000-0005-0000-0000-00007F460000}"/>
    <cellStyle name="40% - Accent6 63 2 2 2" xfId="18088" xr:uid="{00000000-0005-0000-0000-000080460000}"/>
    <cellStyle name="40% - Accent6 63 2 3" xfId="18089" xr:uid="{00000000-0005-0000-0000-000081460000}"/>
    <cellStyle name="40% - Accent6 63 2 3 2" xfId="18090" xr:uid="{00000000-0005-0000-0000-000082460000}"/>
    <cellStyle name="40% - Accent6 63 2 4" xfId="18091" xr:uid="{00000000-0005-0000-0000-000083460000}"/>
    <cellStyle name="40% - Accent6 63 2 4 2" xfId="18092" xr:uid="{00000000-0005-0000-0000-000084460000}"/>
    <cellStyle name="40% - Accent6 63 2 5" xfId="18093" xr:uid="{00000000-0005-0000-0000-000085460000}"/>
    <cellStyle name="40% - Accent6 63 2 5 2" xfId="18094" xr:uid="{00000000-0005-0000-0000-000086460000}"/>
    <cellStyle name="40% - Accent6 63 2 6" xfId="18095" xr:uid="{00000000-0005-0000-0000-000087460000}"/>
    <cellStyle name="40% - Accent6 63 3" xfId="18096" xr:uid="{00000000-0005-0000-0000-000088460000}"/>
    <cellStyle name="40% - Accent6 63 3 2" xfId="18097" xr:uid="{00000000-0005-0000-0000-000089460000}"/>
    <cellStyle name="40% - Accent6 63 4" xfId="18098" xr:uid="{00000000-0005-0000-0000-00008A460000}"/>
    <cellStyle name="40% - Accent6 63 4 2" xfId="18099" xr:uid="{00000000-0005-0000-0000-00008B460000}"/>
    <cellStyle name="40% - Accent6 63 5" xfId="18100" xr:uid="{00000000-0005-0000-0000-00008C460000}"/>
    <cellStyle name="40% - Accent6 63 5 2" xfId="18101" xr:uid="{00000000-0005-0000-0000-00008D460000}"/>
    <cellStyle name="40% - Accent6 63 6" xfId="18102" xr:uid="{00000000-0005-0000-0000-00008E460000}"/>
    <cellStyle name="40% - Accent6 63 6 2" xfId="18103" xr:uid="{00000000-0005-0000-0000-00008F460000}"/>
    <cellStyle name="40% - Accent6 63 7" xfId="18104" xr:uid="{00000000-0005-0000-0000-000090460000}"/>
    <cellStyle name="40% - Accent6 63 8" xfId="18105" xr:uid="{00000000-0005-0000-0000-000091460000}"/>
    <cellStyle name="40% - Accent6 64" xfId="18106" xr:uid="{00000000-0005-0000-0000-000092460000}"/>
    <cellStyle name="40% - Accent6 64 2" xfId="18107" xr:uid="{00000000-0005-0000-0000-000093460000}"/>
    <cellStyle name="40% - Accent6 64 2 2" xfId="18108" xr:uid="{00000000-0005-0000-0000-000094460000}"/>
    <cellStyle name="40% - Accent6 64 2 2 2" xfId="18109" xr:uid="{00000000-0005-0000-0000-000095460000}"/>
    <cellStyle name="40% - Accent6 64 2 3" xfId="18110" xr:uid="{00000000-0005-0000-0000-000096460000}"/>
    <cellStyle name="40% - Accent6 64 2 3 2" xfId="18111" xr:uid="{00000000-0005-0000-0000-000097460000}"/>
    <cellStyle name="40% - Accent6 64 2 4" xfId="18112" xr:uid="{00000000-0005-0000-0000-000098460000}"/>
    <cellStyle name="40% - Accent6 64 2 4 2" xfId="18113" xr:uid="{00000000-0005-0000-0000-000099460000}"/>
    <cellStyle name="40% - Accent6 64 2 5" xfId="18114" xr:uid="{00000000-0005-0000-0000-00009A460000}"/>
    <cellStyle name="40% - Accent6 64 2 5 2" xfId="18115" xr:uid="{00000000-0005-0000-0000-00009B460000}"/>
    <cellStyle name="40% - Accent6 64 2 6" xfId="18116" xr:uid="{00000000-0005-0000-0000-00009C460000}"/>
    <cellStyle name="40% - Accent6 64 3" xfId="18117" xr:uid="{00000000-0005-0000-0000-00009D460000}"/>
    <cellStyle name="40% - Accent6 64 3 2" xfId="18118" xr:uid="{00000000-0005-0000-0000-00009E460000}"/>
    <cellStyle name="40% - Accent6 64 4" xfId="18119" xr:uid="{00000000-0005-0000-0000-00009F460000}"/>
    <cellStyle name="40% - Accent6 64 4 2" xfId="18120" xr:uid="{00000000-0005-0000-0000-0000A0460000}"/>
    <cellStyle name="40% - Accent6 64 5" xfId="18121" xr:uid="{00000000-0005-0000-0000-0000A1460000}"/>
    <cellStyle name="40% - Accent6 64 5 2" xfId="18122" xr:uid="{00000000-0005-0000-0000-0000A2460000}"/>
    <cellStyle name="40% - Accent6 64 6" xfId="18123" xr:uid="{00000000-0005-0000-0000-0000A3460000}"/>
    <cellStyle name="40% - Accent6 64 6 2" xfId="18124" xr:uid="{00000000-0005-0000-0000-0000A4460000}"/>
    <cellStyle name="40% - Accent6 64 7" xfId="18125" xr:uid="{00000000-0005-0000-0000-0000A5460000}"/>
    <cellStyle name="40% - Accent6 64 8" xfId="18126" xr:uid="{00000000-0005-0000-0000-0000A6460000}"/>
    <cellStyle name="40% - Accent6 65" xfId="18127" xr:uid="{00000000-0005-0000-0000-0000A7460000}"/>
    <cellStyle name="40% - Accent6 65 2" xfId="18128" xr:uid="{00000000-0005-0000-0000-0000A8460000}"/>
    <cellStyle name="40% - Accent6 65 2 2" xfId="18129" xr:uid="{00000000-0005-0000-0000-0000A9460000}"/>
    <cellStyle name="40% - Accent6 65 2 2 2" xfId="18130" xr:uid="{00000000-0005-0000-0000-0000AA460000}"/>
    <cellStyle name="40% - Accent6 65 2 3" xfId="18131" xr:uid="{00000000-0005-0000-0000-0000AB460000}"/>
    <cellStyle name="40% - Accent6 65 2 3 2" xfId="18132" xr:uid="{00000000-0005-0000-0000-0000AC460000}"/>
    <cellStyle name="40% - Accent6 65 2 4" xfId="18133" xr:uid="{00000000-0005-0000-0000-0000AD460000}"/>
    <cellStyle name="40% - Accent6 65 2 4 2" xfId="18134" xr:uid="{00000000-0005-0000-0000-0000AE460000}"/>
    <cellStyle name="40% - Accent6 65 2 5" xfId="18135" xr:uid="{00000000-0005-0000-0000-0000AF460000}"/>
    <cellStyle name="40% - Accent6 65 2 5 2" xfId="18136" xr:uid="{00000000-0005-0000-0000-0000B0460000}"/>
    <cellStyle name="40% - Accent6 65 2 6" xfId="18137" xr:uid="{00000000-0005-0000-0000-0000B1460000}"/>
    <cellStyle name="40% - Accent6 65 3" xfId="18138" xr:uid="{00000000-0005-0000-0000-0000B2460000}"/>
    <cellStyle name="40% - Accent6 65 3 2" xfId="18139" xr:uid="{00000000-0005-0000-0000-0000B3460000}"/>
    <cellStyle name="40% - Accent6 65 4" xfId="18140" xr:uid="{00000000-0005-0000-0000-0000B4460000}"/>
    <cellStyle name="40% - Accent6 65 4 2" xfId="18141" xr:uid="{00000000-0005-0000-0000-0000B5460000}"/>
    <cellStyle name="40% - Accent6 65 5" xfId="18142" xr:uid="{00000000-0005-0000-0000-0000B6460000}"/>
    <cellStyle name="40% - Accent6 65 5 2" xfId="18143" xr:uid="{00000000-0005-0000-0000-0000B7460000}"/>
    <cellStyle name="40% - Accent6 65 6" xfId="18144" xr:uid="{00000000-0005-0000-0000-0000B8460000}"/>
    <cellStyle name="40% - Accent6 65 6 2" xfId="18145" xr:uid="{00000000-0005-0000-0000-0000B9460000}"/>
    <cellStyle name="40% - Accent6 65 7" xfId="18146" xr:uid="{00000000-0005-0000-0000-0000BA460000}"/>
    <cellStyle name="40% - Accent6 65 8" xfId="18147" xr:uid="{00000000-0005-0000-0000-0000BB460000}"/>
    <cellStyle name="40% - Accent6 66" xfId="18148" xr:uid="{00000000-0005-0000-0000-0000BC460000}"/>
    <cellStyle name="40% - Accent6 66 2" xfId="18149" xr:uid="{00000000-0005-0000-0000-0000BD460000}"/>
    <cellStyle name="40% - Accent6 66 2 2" xfId="18150" xr:uid="{00000000-0005-0000-0000-0000BE460000}"/>
    <cellStyle name="40% - Accent6 66 2 2 2" xfId="18151" xr:uid="{00000000-0005-0000-0000-0000BF460000}"/>
    <cellStyle name="40% - Accent6 66 2 3" xfId="18152" xr:uid="{00000000-0005-0000-0000-0000C0460000}"/>
    <cellStyle name="40% - Accent6 66 2 3 2" xfId="18153" xr:uid="{00000000-0005-0000-0000-0000C1460000}"/>
    <cellStyle name="40% - Accent6 66 2 4" xfId="18154" xr:uid="{00000000-0005-0000-0000-0000C2460000}"/>
    <cellStyle name="40% - Accent6 66 2 4 2" xfId="18155" xr:uid="{00000000-0005-0000-0000-0000C3460000}"/>
    <cellStyle name="40% - Accent6 66 2 5" xfId="18156" xr:uid="{00000000-0005-0000-0000-0000C4460000}"/>
    <cellStyle name="40% - Accent6 66 2 5 2" xfId="18157" xr:uid="{00000000-0005-0000-0000-0000C5460000}"/>
    <cellStyle name="40% - Accent6 66 2 6" xfId="18158" xr:uid="{00000000-0005-0000-0000-0000C6460000}"/>
    <cellStyle name="40% - Accent6 66 3" xfId="18159" xr:uid="{00000000-0005-0000-0000-0000C7460000}"/>
    <cellStyle name="40% - Accent6 66 3 2" xfId="18160" xr:uid="{00000000-0005-0000-0000-0000C8460000}"/>
    <cellStyle name="40% - Accent6 66 4" xfId="18161" xr:uid="{00000000-0005-0000-0000-0000C9460000}"/>
    <cellStyle name="40% - Accent6 66 4 2" xfId="18162" xr:uid="{00000000-0005-0000-0000-0000CA460000}"/>
    <cellStyle name="40% - Accent6 66 5" xfId="18163" xr:uid="{00000000-0005-0000-0000-0000CB460000}"/>
    <cellStyle name="40% - Accent6 66 5 2" xfId="18164" xr:uid="{00000000-0005-0000-0000-0000CC460000}"/>
    <cellStyle name="40% - Accent6 66 6" xfId="18165" xr:uid="{00000000-0005-0000-0000-0000CD460000}"/>
    <cellStyle name="40% - Accent6 66 6 2" xfId="18166" xr:uid="{00000000-0005-0000-0000-0000CE460000}"/>
    <cellStyle name="40% - Accent6 66 7" xfId="18167" xr:uid="{00000000-0005-0000-0000-0000CF460000}"/>
    <cellStyle name="40% - Accent6 66 8" xfId="18168" xr:uid="{00000000-0005-0000-0000-0000D0460000}"/>
    <cellStyle name="40% - Accent6 67" xfId="18169" xr:uid="{00000000-0005-0000-0000-0000D1460000}"/>
    <cellStyle name="40% - Accent6 67 2" xfId="18170" xr:uid="{00000000-0005-0000-0000-0000D2460000}"/>
    <cellStyle name="40% - Accent6 67 2 2" xfId="18171" xr:uid="{00000000-0005-0000-0000-0000D3460000}"/>
    <cellStyle name="40% - Accent6 67 2 2 2" xfId="18172" xr:uid="{00000000-0005-0000-0000-0000D4460000}"/>
    <cellStyle name="40% - Accent6 67 2 3" xfId="18173" xr:uid="{00000000-0005-0000-0000-0000D5460000}"/>
    <cellStyle name="40% - Accent6 67 2 3 2" xfId="18174" xr:uid="{00000000-0005-0000-0000-0000D6460000}"/>
    <cellStyle name="40% - Accent6 67 2 4" xfId="18175" xr:uid="{00000000-0005-0000-0000-0000D7460000}"/>
    <cellStyle name="40% - Accent6 67 2 4 2" xfId="18176" xr:uid="{00000000-0005-0000-0000-0000D8460000}"/>
    <cellStyle name="40% - Accent6 67 2 5" xfId="18177" xr:uid="{00000000-0005-0000-0000-0000D9460000}"/>
    <cellStyle name="40% - Accent6 67 2 5 2" xfId="18178" xr:uid="{00000000-0005-0000-0000-0000DA460000}"/>
    <cellStyle name="40% - Accent6 67 2 6" xfId="18179" xr:uid="{00000000-0005-0000-0000-0000DB460000}"/>
    <cellStyle name="40% - Accent6 67 3" xfId="18180" xr:uid="{00000000-0005-0000-0000-0000DC460000}"/>
    <cellStyle name="40% - Accent6 67 3 2" xfId="18181" xr:uid="{00000000-0005-0000-0000-0000DD460000}"/>
    <cellStyle name="40% - Accent6 67 4" xfId="18182" xr:uid="{00000000-0005-0000-0000-0000DE460000}"/>
    <cellStyle name="40% - Accent6 67 4 2" xfId="18183" xr:uid="{00000000-0005-0000-0000-0000DF460000}"/>
    <cellStyle name="40% - Accent6 67 5" xfId="18184" xr:uid="{00000000-0005-0000-0000-0000E0460000}"/>
    <cellStyle name="40% - Accent6 67 5 2" xfId="18185" xr:uid="{00000000-0005-0000-0000-0000E1460000}"/>
    <cellStyle name="40% - Accent6 67 6" xfId="18186" xr:uid="{00000000-0005-0000-0000-0000E2460000}"/>
    <cellStyle name="40% - Accent6 67 6 2" xfId="18187" xr:uid="{00000000-0005-0000-0000-0000E3460000}"/>
    <cellStyle name="40% - Accent6 67 7" xfId="18188" xr:uid="{00000000-0005-0000-0000-0000E4460000}"/>
    <cellStyle name="40% - Accent6 67 8" xfId="18189" xr:uid="{00000000-0005-0000-0000-0000E5460000}"/>
    <cellStyle name="40% - Accent6 68" xfId="18190" xr:uid="{00000000-0005-0000-0000-0000E6460000}"/>
    <cellStyle name="40% - Accent6 68 2" xfId="18191" xr:uid="{00000000-0005-0000-0000-0000E7460000}"/>
    <cellStyle name="40% - Accent6 68 2 2" xfId="18192" xr:uid="{00000000-0005-0000-0000-0000E8460000}"/>
    <cellStyle name="40% - Accent6 68 2 2 2" xfId="18193" xr:uid="{00000000-0005-0000-0000-0000E9460000}"/>
    <cellStyle name="40% - Accent6 68 2 3" xfId="18194" xr:uid="{00000000-0005-0000-0000-0000EA460000}"/>
    <cellStyle name="40% - Accent6 68 2 3 2" xfId="18195" xr:uid="{00000000-0005-0000-0000-0000EB460000}"/>
    <cellStyle name="40% - Accent6 68 2 4" xfId="18196" xr:uid="{00000000-0005-0000-0000-0000EC460000}"/>
    <cellStyle name="40% - Accent6 68 2 4 2" xfId="18197" xr:uid="{00000000-0005-0000-0000-0000ED460000}"/>
    <cellStyle name="40% - Accent6 68 2 5" xfId="18198" xr:uid="{00000000-0005-0000-0000-0000EE460000}"/>
    <cellStyle name="40% - Accent6 68 2 5 2" xfId="18199" xr:uid="{00000000-0005-0000-0000-0000EF460000}"/>
    <cellStyle name="40% - Accent6 68 2 6" xfId="18200" xr:uid="{00000000-0005-0000-0000-0000F0460000}"/>
    <cellStyle name="40% - Accent6 68 3" xfId="18201" xr:uid="{00000000-0005-0000-0000-0000F1460000}"/>
    <cellStyle name="40% - Accent6 68 3 2" xfId="18202" xr:uid="{00000000-0005-0000-0000-0000F2460000}"/>
    <cellStyle name="40% - Accent6 68 4" xfId="18203" xr:uid="{00000000-0005-0000-0000-0000F3460000}"/>
    <cellStyle name="40% - Accent6 68 4 2" xfId="18204" xr:uid="{00000000-0005-0000-0000-0000F4460000}"/>
    <cellStyle name="40% - Accent6 68 5" xfId="18205" xr:uid="{00000000-0005-0000-0000-0000F5460000}"/>
    <cellStyle name="40% - Accent6 68 5 2" xfId="18206" xr:uid="{00000000-0005-0000-0000-0000F6460000}"/>
    <cellStyle name="40% - Accent6 68 6" xfId="18207" xr:uid="{00000000-0005-0000-0000-0000F7460000}"/>
    <cellStyle name="40% - Accent6 68 6 2" xfId="18208" xr:uid="{00000000-0005-0000-0000-0000F8460000}"/>
    <cellStyle name="40% - Accent6 68 7" xfId="18209" xr:uid="{00000000-0005-0000-0000-0000F9460000}"/>
    <cellStyle name="40% - Accent6 68 8" xfId="18210" xr:uid="{00000000-0005-0000-0000-0000FA460000}"/>
    <cellStyle name="40% - Accent6 69" xfId="18211" xr:uid="{00000000-0005-0000-0000-0000FB460000}"/>
    <cellStyle name="40% - Accent6 69 2" xfId="18212" xr:uid="{00000000-0005-0000-0000-0000FC460000}"/>
    <cellStyle name="40% - Accent6 69 2 2" xfId="18213" xr:uid="{00000000-0005-0000-0000-0000FD460000}"/>
    <cellStyle name="40% - Accent6 69 2 2 2" xfId="18214" xr:uid="{00000000-0005-0000-0000-0000FE460000}"/>
    <cellStyle name="40% - Accent6 69 2 3" xfId="18215" xr:uid="{00000000-0005-0000-0000-0000FF460000}"/>
    <cellStyle name="40% - Accent6 69 2 3 2" xfId="18216" xr:uid="{00000000-0005-0000-0000-000000470000}"/>
    <cellStyle name="40% - Accent6 69 2 4" xfId="18217" xr:uid="{00000000-0005-0000-0000-000001470000}"/>
    <cellStyle name="40% - Accent6 69 2 4 2" xfId="18218" xr:uid="{00000000-0005-0000-0000-000002470000}"/>
    <cellStyle name="40% - Accent6 69 2 5" xfId="18219" xr:uid="{00000000-0005-0000-0000-000003470000}"/>
    <cellStyle name="40% - Accent6 69 2 5 2" xfId="18220" xr:uid="{00000000-0005-0000-0000-000004470000}"/>
    <cellStyle name="40% - Accent6 69 2 6" xfId="18221" xr:uid="{00000000-0005-0000-0000-000005470000}"/>
    <cellStyle name="40% - Accent6 69 3" xfId="18222" xr:uid="{00000000-0005-0000-0000-000006470000}"/>
    <cellStyle name="40% - Accent6 69 3 2" xfId="18223" xr:uid="{00000000-0005-0000-0000-000007470000}"/>
    <cellStyle name="40% - Accent6 69 4" xfId="18224" xr:uid="{00000000-0005-0000-0000-000008470000}"/>
    <cellStyle name="40% - Accent6 69 4 2" xfId="18225" xr:uid="{00000000-0005-0000-0000-000009470000}"/>
    <cellStyle name="40% - Accent6 69 5" xfId="18226" xr:uid="{00000000-0005-0000-0000-00000A470000}"/>
    <cellStyle name="40% - Accent6 69 5 2" xfId="18227" xr:uid="{00000000-0005-0000-0000-00000B470000}"/>
    <cellStyle name="40% - Accent6 69 6" xfId="18228" xr:uid="{00000000-0005-0000-0000-00000C470000}"/>
    <cellStyle name="40% - Accent6 69 6 2" xfId="18229" xr:uid="{00000000-0005-0000-0000-00000D470000}"/>
    <cellStyle name="40% - Accent6 69 7" xfId="18230" xr:uid="{00000000-0005-0000-0000-00000E470000}"/>
    <cellStyle name="40% - Accent6 69 8" xfId="18231" xr:uid="{00000000-0005-0000-0000-00000F470000}"/>
    <cellStyle name="40% - Accent6 7" xfId="18232" xr:uid="{00000000-0005-0000-0000-000010470000}"/>
    <cellStyle name="40% - Accent6 7 10" xfId="18233" xr:uid="{00000000-0005-0000-0000-000011470000}"/>
    <cellStyle name="40% - Accent6 7 11" xfId="18234" xr:uid="{00000000-0005-0000-0000-000012470000}"/>
    <cellStyle name="40% - Accent6 7 2" xfId="18235" xr:uid="{00000000-0005-0000-0000-000013470000}"/>
    <cellStyle name="40% - Accent6 7 2 2" xfId="18236" xr:uid="{00000000-0005-0000-0000-000014470000}"/>
    <cellStyle name="40% - Accent6 7 2 2 2" xfId="18237" xr:uid="{00000000-0005-0000-0000-000015470000}"/>
    <cellStyle name="40% - Accent6 7 2 3" xfId="18238" xr:uid="{00000000-0005-0000-0000-000016470000}"/>
    <cellStyle name="40% - Accent6 7 2 3 2" xfId="18239" xr:uid="{00000000-0005-0000-0000-000017470000}"/>
    <cellStyle name="40% - Accent6 7 2 4" xfId="18240" xr:uid="{00000000-0005-0000-0000-000018470000}"/>
    <cellStyle name="40% - Accent6 7 2 4 2" xfId="18241" xr:uid="{00000000-0005-0000-0000-000019470000}"/>
    <cellStyle name="40% - Accent6 7 2 5" xfId="18242" xr:uid="{00000000-0005-0000-0000-00001A470000}"/>
    <cellStyle name="40% - Accent6 7 2 5 2" xfId="18243" xr:uid="{00000000-0005-0000-0000-00001B470000}"/>
    <cellStyle name="40% - Accent6 7 2 6" xfId="18244" xr:uid="{00000000-0005-0000-0000-00001C470000}"/>
    <cellStyle name="40% - Accent6 7 2 7" xfId="18245" xr:uid="{00000000-0005-0000-0000-00001D470000}"/>
    <cellStyle name="40% - Accent6 7 2 8" xfId="18246" xr:uid="{00000000-0005-0000-0000-00001E470000}"/>
    <cellStyle name="40% - Accent6 7 2 9" xfId="18247" xr:uid="{00000000-0005-0000-0000-00001F470000}"/>
    <cellStyle name="40% - Accent6 7 3" xfId="18248" xr:uid="{00000000-0005-0000-0000-000020470000}"/>
    <cellStyle name="40% - Accent6 7 3 2" xfId="18249" xr:uid="{00000000-0005-0000-0000-000021470000}"/>
    <cellStyle name="40% - Accent6 7 4" xfId="18250" xr:uid="{00000000-0005-0000-0000-000022470000}"/>
    <cellStyle name="40% - Accent6 7 4 2" xfId="18251" xr:uid="{00000000-0005-0000-0000-000023470000}"/>
    <cellStyle name="40% - Accent6 7 5" xfId="18252" xr:uid="{00000000-0005-0000-0000-000024470000}"/>
    <cellStyle name="40% - Accent6 7 5 2" xfId="18253" xr:uid="{00000000-0005-0000-0000-000025470000}"/>
    <cellStyle name="40% - Accent6 7 6" xfId="18254" xr:uid="{00000000-0005-0000-0000-000026470000}"/>
    <cellStyle name="40% - Accent6 7 6 2" xfId="18255" xr:uid="{00000000-0005-0000-0000-000027470000}"/>
    <cellStyle name="40% - Accent6 7 7" xfId="18256" xr:uid="{00000000-0005-0000-0000-000028470000}"/>
    <cellStyle name="40% - Accent6 7 8" xfId="18257" xr:uid="{00000000-0005-0000-0000-000029470000}"/>
    <cellStyle name="40% - Accent6 7 9" xfId="18258" xr:uid="{00000000-0005-0000-0000-00002A470000}"/>
    <cellStyle name="40% - Accent6 70" xfId="18259" xr:uid="{00000000-0005-0000-0000-00002B470000}"/>
    <cellStyle name="40% - Accent6 70 2" xfId="18260" xr:uid="{00000000-0005-0000-0000-00002C470000}"/>
    <cellStyle name="40% - Accent6 70 2 2" xfId="18261" xr:uid="{00000000-0005-0000-0000-00002D470000}"/>
    <cellStyle name="40% - Accent6 70 2 2 2" xfId="18262" xr:uid="{00000000-0005-0000-0000-00002E470000}"/>
    <cellStyle name="40% - Accent6 70 2 3" xfId="18263" xr:uid="{00000000-0005-0000-0000-00002F470000}"/>
    <cellStyle name="40% - Accent6 70 2 3 2" xfId="18264" xr:uid="{00000000-0005-0000-0000-000030470000}"/>
    <cellStyle name="40% - Accent6 70 2 4" xfId="18265" xr:uid="{00000000-0005-0000-0000-000031470000}"/>
    <cellStyle name="40% - Accent6 70 2 4 2" xfId="18266" xr:uid="{00000000-0005-0000-0000-000032470000}"/>
    <cellStyle name="40% - Accent6 70 2 5" xfId="18267" xr:uid="{00000000-0005-0000-0000-000033470000}"/>
    <cellStyle name="40% - Accent6 70 2 5 2" xfId="18268" xr:uid="{00000000-0005-0000-0000-000034470000}"/>
    <cellStyle name="40% - Accent6 70 2 6" xfId="18269" xr:uid="{00000000-0005-0000-0000-000035470000}"/>
    <cellStyle name="40% - Accent6 70 3" xfId="18270" xr:uid="{00000000-0005-0000-0000-000036470000}"/>
    <cellStyle name="40% - Accent6 70 3 2" xfId="18271" xr:uid="{00000000-0005-0000-0000-000037470000}"/>
    <cellStyle name="40% - Accent6 70 4" xfId="18272" xr:uid="{00000000-0005-0000-0000-000038470000}"/>
    <cellStyle name="40% - Accent6 70 4 2" xfId="18273" xr:uid="{00000000-0005-0000-0000-000039470000}"/>
    <cellStyle name="40% - Accent6 70 5" xfId="18274" xr:uid="{00000000-0005-0000-0000-00003A470000}"/>
    <cellStyle name="40% - Accent6 70 5 2" xfId="18275" xr:uid="{00000000-0005-0000-0000-00003B470000}"/>
    <cellStyle name="40% - Accent6 70 6" xfId="18276" xr:uid="{00000000-0005-0000-0000-00003C470000}"/>
    <cellStyle name="40% - Accent6 70 6 2" xfId="18277" xr:uid="{00000000-0005-0000-0000-00003D470000}"/>
    <cellStyle name="40% - Accent6 70 7" xfId="18278" xr:uid="{00000000-0005-0000-0000-00003E470000}"/>
    <cellStyle name="40% - Accent6 70 8" xfId="18279" xr:uid="{00000000-0005-0000-0000-00003F470000}"/>
    <cellStyle name="40% - Accent6 71" xfId="18280" xr:uid="{00000000-0005-0000-0000-000040470000}"/>
    <cellStyle name="40% - Accent6 71 2" xfId="18281" xr:uid="{00000000-0005-0000-0000-000041470000}"/>
    <cellStyle name="40% - Accent6 71 2 2" xfId="18282" xr:uid="{00000000-0005-0000-0000-000042470000}"/>
    <cellStyle name="40% - Accent6 71 2 2 2" xfId="18283" xr:uid="{00000000-0005-0000-0000-000043470000}"/>
    <cellStyle name="40% - Accent6 71 2 3" xfId="18284" xr:uid="{00000000-0005-0000-0000-000044470000}"/>
    <cellStyle name="40% - Accent6 71 2 3 2" xfId="18285" xr:uid="{00000000-0005-0000-0000-000045470000}"/>
    <cellStyle name="40% - Accent6 71 2 4" xfId="18286" xr:uid="{00000000-0005-0000-0000-000046470000}"/>
    <cellStyle name="40% - Accent6 71 2 4 2" xfId="18287" xr:uid="{00000000-0005-0000-0000-000047470000}"/>
    <cellStyle name="40% - Accent6 71 2 5" xfId="18288" xr:uid="{00000000-0005-0000-0000-000048470000}"/>
    <cellStyle name="40% - Accent6 71 2 5 2" xfId="18289" xr:uid="{00000000-0005-0000-0000-000049470000}"/>
    <cellStyle name="40% - Accent6 71 2 6" xfId="18290" xr:uid="{00000000-0005-0000-0000-00004A470000}"/>
    <cellStyle name="40% - Accent6 71 3" xfId="18291" xr:uid="{00000000-0005-0000-0000-00004B470000}"/>
    <cellStyle name="40% - Accent6 71 3 2" xfId="18292" xr:uid="{00000000-0005-0000-0000-00004C470000}"/>
    <cellStyle name="40% - Accent6 71 4" xfId="18293" xr:uid="{00000000-0005-0000-0000-00004D470000}"/>
    <cellStyle name="40% - Accent6 71 4 2" xfId="18294" xr:uid="{00000000-0005-0000-0000-00004E470000}"/>
    <cellStyle name="40% - Accent6 71 5" xfId="18295" xr:uid="{00000000-0005-0000-0000-00004F470000}"/>
    <cellStyle name="40% - Accent6 71 5 2" xfId="18296" xr:uid="{00000000-0005-0000-0000-000050470000}"/>
    <cellStyle name="40% - Accent6 71 6" xfId="18297" xr:uid="{00000000-0005-0000-0000-000051470000}"/>
    <cellStyle name="40% - Accent6 71 6 2" xfId="18298" xr:uid="{00000000-0005-0000-0000-000052470000}"/>
    <cellStyle name="40% - Accent6 71 7" xfId="18299" xr:uid="{00000000-0005-0000-0000-000053470000}"/>
    <cellStyle name="40% - Accent6 71 8" xfId="18300" xr:uid="{00000000-0005-0000-0000-000054470000}"/>
    <cellStyle name="40% - Accent6 72" xfId="18301" xr:uid="{00000000-0005-0000-0000-000055470000}"/>
    <cellStyle name="40% - Accent6 72 2" xfId="18302" xr:uid="{00000000-0005-0000-0000-000056470000}"/>
    <cellStyle name="40% - Accent6 72 2 2" xfId="18303" xr:uid="{00000000-0005-0000-0000-000057470000}"/>
    <cellStyle name="40% - Accent6 72 2 2 2" xfId="18304" xr:uid="{00000000-0005-0000-0000-000058470000}"/>
    <cellStyle name="40% - Accent6 72 2 3" xfId="18305" xr:uid="{00000000-0005-0000-0000-000059470000}"/>
    <cellStyle name="40% - Accent6 72 2 3 2" xfId="18306" xr:uid="{00000000-0005-0000-0000-00005A470000}"/>
    <cellStyle name="40% - Accent6 72 2 4" xfId="18307" xr:uid="{00000000-0005-0000-0000-00005B470000}"/>
    <cellStyle name="40% - Accent6 72 2 4 2" xfId="18308" xr:uid="{00000000-0005-0000-0000-00005C470000}"/>
    <cellStyle name="40% - Accent6 72 2 5" xfId="18309" xr:uid="{00000000-0005-0000-0000-00005D470000}"/>
    <cellStyle name="40% - Accent6 72 2 5 2" xfId="18310" xr:uid="{00000000-0005-0000-0000-00005E470000}"/>
    <cellStyle name="40% - Accent6 72 2 6" xfId="18311" xr:uid="{00000000-0005-0000-0000-00005F470000}"/>
    <cellStyle name="40% - Accent6 72 3" xfId="18312" xr:uid="{00000000-0005-0000-0000-000060470000}"/>
    <cellStyle name="40% - Accent6 72 3 2" xfId="18313" xr:uid="{00000000-0005-0000-0000-000061470000}"/>
    <cellStyle name="40% - Accent6 72 4" xfId="18314" xr:uid="{00000000-0005-0000-0000-000062470000}"/>
    <cellStyle name="40% - Accent6 72 4 2" xfId="18315" xr:uid="{00000000-0005-0000-0000-000063470000}"/>
    <cellStyle name="40% - Accent6 72 5" xfId="18316" xr:uid="{00000000-0005-0000-0000-000064470000}"/>
    <cellStyle name="40% - Accent6 72 5 2" xfId="18317" xr:uid="{00000000-0005-0000-0000-000065470000}"/>
    <cellStyle name="40% - Accent6 72 6" xfId="18318" xr:uid="{00000000-0005-0000-0000-000066470000}"/>
    <cellStyle name="40% - Accent6 72 6 2" xfId="18319" xr:uid="{00000000-0005-0000-0000-000067470000}"/>
    <cellStyle name="40% - Accent6 72 7" xfId="18320" xr:uid="{00000000-0005-0000-0000-000068470000}"/>
    <cellStyle name="40% - Accent6 72 8" xfId="18321" xr:uid="{00000000-0005-0000-0000-000069470000}"/>
    <cellStyle name="40% - Accent6 8" xfId="18322" xr:uid="{00000000-0005-0000-0000-00006A470000}"/>
    <cellStyle name="40% - Accent6 8 2" xfId="18323" xr:uid="{00000000-0005-0000-0000-00006B470000}"/>
    <cellStyle name="40% - Accent6 8 2 2" xfId="18324" xr:uid="{00000000-0005-0000-0000-00006C470000}"/>
    <cellStyle name="40% - Accent6 8 2 2 2" xfId="18325" xr:uid="{00000000-0005-0000-0000-00006D470000}"/>
    <cellStyle name="40% - Accent6 8 2 3" xfId="18326" xr:uid="{00000000-0005-0000-0000-00006E470000}"/>
    <cellStyle name="40% - Accent6 8 2 3 2" xfId="18327" xr:uid="{00000000-0005-0000-0000-00006F470000}"/>
    <cellStyle name="40% - Accent6 8 2 4" xfId="18328" xr:uid="{00000000-0005-0000-0000-000070470000}"/>
    <cellStyle name="40% - Accent6 8 2 4 2" xfId="18329" xr:uid="{00000000-0005-0000-0000-000071470000}"/>
    <cellStyle name="40% - Accent6 8 2 5" xfId="18330" xr:uid="{00000000-0005-0000-0000-000072470000}"/>
    <cellStyle name="40% - Accent6 8 2 5 2" xfId="18331" xr:uid="{00000000-0005-0000-0000-000073470000}"/>
    <cellStyle name="40% - Accent6 8 2 6" xfId="18332" xr:uid="{00000000-0005-0000-0000-000074470000}"/>
    <cellStyle name="40% - Accent6 8 3" xfId="18333" xr:uid="{00000000-0005-0000-0000-000075470000}"/>
    <cellStyle name="40% - Accent6 8 3 2" xfId="18334" xr:uid="{00000000-0005-0000-0000-000076470000}"/>
    <cellStyle name="40% - Accent6 8 4" xfId="18335" xr:uid="{00000000-0005-0000-0000-000077470000}"/>
    <cellStyle name="40% - Accent6 8 4 2" xfId="18336" xr:uid="{00000000-0005-0000-0000-000078470000}"/>
    <cellStyle name="40% - Accent6 8 5" xfId="18337" xr:uid="{00000000-0005-0000-0000-000079470000}"/>
    <cellStyle name="40% - Accent6 8 5 2" xfId="18338" xr:uid="{00000000-0005-0000-0000-00007A470000}"/>
    <cellStyle name="40% - Accent6 8 6" xfId="18339" xr:uid="{00000000-0005-0000-0000-00007B470000}"/>
    <cellStyle name="40% - Accent6 8 6 2" xfId="18340" xr:uid="{00000000-0005-0000-0000-00007C470000}"/>
    <cellStyle name="40% - Accent6 8 7" xfId="18341" xr:uid="{00000000-0005-0000-0000-00007D470000}"/>
    <cellStyle name="40% - Accent6 8 8" xfId="18342" xr:uid="{00000000-0005-0000-0000-00007E470000}"/>
    <cellStyle name="40% - Accent6 9" xfId="18343" xr:uid="{00000000-0005-0000-0000-00007F470000}"/>
    <cellStyle name="40% - Accent6 9 2" xfId="18344" xr:uid="{00000000-0005-0000-0000-000080470000}"/>
    <cellStyle name="40% - Accent6 9 2 2" xfId="18345" xr:uid="{00000000-0005-0000-0000-000081470000}"/>
    <cellStyle name="40% - Accent6 9 2 2 2" xfId="18346" xr:uid="{00000000-0005-0000-0000-000082470000}"/>
    <cellStyle name="40% - Accent6 9 2 3" xfId="18347" xr:uid="{00000000-0005-0000-0000-000083470000}"/>
    <cellStyle name="40% - Accent6 9 2 3 2" xfId="18348" xr:uid="{00000000-0005-0000-0000-000084470000}"/>
    <cellStyle name="40% - Accent6 9 2 4" xfId="18349" xr:uid="{00000000-0005-0000-0000-000085470000}"/>
    <cellStyle name="40% - Accent6 9 2 4 2" xfId="18350" xr:uid="{00000000-0005-0000-0000-000086470000}"/>
    <cellStyle name="40% - Accent6 9 2 5" xfId="18351" xr:uid="{00000000-0005-0000-0000-000087470000}"/>
    <cellStyle name="40% - Accent6 9 2 5 2" xfId="18352" xr:uid="{00000000-0005-0000-0000-000088470000}"/>
    <cellStyle name="40% - Accent6 9 2 6" xfId="18353" xr:uid="{00000000-0005-0000-0000-000089470000}"/>
    <cellStyle name="40% - Accent6 9 3" xfId="18354" xr:uid="{00000000-0005-0000-0000-00008A470000}"/>
    <cellStyle name="40% - Accent6 9 3 2" xfId="18355" xr:uid="{00000000-0005-0000-0000-00008B470000}"/>
    <cellStyle name="40% - Accent6 9 4" xfId="18356" xr:uid="{00000000-0005-0000-0000-00008C470000}"/>
    <cellStyle name="40% - Accent6 9 4 2" xfId="18357" xr:uid="{00000000-0005-0000-0000-00008D470000}"/>
    <cellStyle name="40% - Accent6 9 5" xfId="18358" xr:uid="{00000000-0005-0000-0000-00008E470000}"/>
    <cellStyle name="40% - Accent6 9 5 2" xfId="18359" xr:uid="{00000000-0005-0000-0000-00008F470000}"/>
    <cellStyle name="40% - Accent6 9 6" xfId="18360" xr:uid="{00000000-0005-0000-0000-000090470000}"/>
    <cellStyle name="40% - Accent6 9 6 2" xfId="18361" xr:uid="{00000000-0005-0000-0000-000091470000}"/>
    <cellStyle name="40% - Accent6 9 7" xfId="18362" xr:uid="{00000000-0005-0000-0000-000092470000}"/>
    <cellStyle name="40% - Accent6 9 8" xfId="18363" xr:uid="{00000000-0005-0000-0000-000093470000}"/>
    <cellStyle name="60% - Accent1 10" xfId="18364" xr:uid="{00000000-0005-0000-0000-000094470000}"/>
    <cellStyle name="60% - Accent1 11" xfId="18365" xr:uid="{00000000-0005-0000-0000-000095470000}"/>
    <cellStyle name="60% - Accent1 12" xfId="18366" xr:uid="{00000000-0005-0000-0000-000096470000}"/>
    <cellStyle name="60% - Accent1 13" xfId="18367" xr:uid="{00000000-0005-0000-0000-000097470000}"/>
    <cellStyle name="60% - Accent1 14" xfId="18368" xr:uid="{00000000-0005-0000-0000-000098470000}"/>
    <cellStyle name="60% - Accent1 15" xfId="18369" xr:uid="{00000000-0005-0000-0000-000099470000}"/>
    <cellStyle name="60% - Accent1 16" xfId="18370" xr:uid="{00000000-0005-0000-0000-00009A470000}"/>
    <cellStyle name="60% - Accent1 17" xfId="18371" xr:uid="{00000000-0005-0000-0000-00009B470000}"/>
    <cellStyle name="60% - Accent1 18" xfId="18372" xr:uid="{00000000-0005-0000-0000-00009C470000}"/>
    <cellStyle name="60% - Accent1 19" xfId="18373" xr:uid="{00000000-0005-0000-0000-00009D470000}"/>
    <cellStyle name="60% - Accent1 2" xfId="18374" xr:uid="{00000000-0005-0000-0000-00009E470000}"/>
    <cellStyle name="60% - Accent1 20" xfId="18375" xr:uid="{00000000-0005-0000-0000-00009F470000}"/>
    <cellStyle name="60% - Accent1 21" xfId="18376" xr:uid="{00000000-0005-0000-0000-0000A0470000}"/>
    <cellStyle name="60% - Accent1 22" xfId="18377" xr:uid="{00000000-0005-0000-0000-0000A1470000}"/>
    <cellStyle name="60% - Accent1 23" xfId="18378" xr:uid="{00000000-0005-0000-0000-0000A2470000}"/>
    <cellStyle name="60% - Accent1 24" xfId="18379" xr:uid="{00000000-0005-0000-0000-0000A3470000}"/>
    <cellStyle name="60% - Accent1 25" xfId="18380" xr:uid="{00000000-0005-0000-0000-0000A4470000}"/>
    <cellStyle name="60% - Accent1 26" xfId="18381" xr:uid="{00000000-0005-0000-0000-0000A5470000}"/>
    <cellStyle name="60% - Accent1 27" xfId="18382" xr:uid="{00000000-0005-0000-0000-0000A6470000}"/>
    <cellStyle name="60% - Accent1 28" xfId="18383" xr:uid="{00000000-0005-0000-0000-0000A7470000}"/>
    <cellStyle name="60% - Accent1 29" xfId="18384" xr:uid="{00000000-0005-0000-0000-0000A8470000}"/>
    <cellStyle name="60% - Accent1 3" xfId="18385" xr:uid="{00000000-0005-0000-0000-0000A9470000}"/>
    <cellStyle name="60% - Accent1 30" xfId="18386" xr:uid="{00000000-0005-0000-0000-0000AA470000}"/>
    <cellStyle name="60% - Accent1 31" xfId="18387" xr:uid="{00000000-0005-0000-0000-0000AB470000}"/>
    <cellStyle name="60% - Accent1 32" xfId="18388" xr:uid="{00000000-0005-0000-0000-0000AC470000}"/>
    <cellStyle name="60% - Accent1 33" xfId="18389" xr:uid="{00000000-0005-0000-0000-0000AD470000}"/>
    <cellStyle name="60% - Accent1 34" xfId="18390" xr:uid="{00000000-0005-0000-0000-0000AE470000}"/>
    <cellStyle name="60% - Accent1 35" xfId="18391" xr:uid="{00000000-0005-0000-0000-0000AF470000}"/>
    <cellStyle name="60% - Accent1 36" xfId="18392" xr:uid="{00000000-0005-0000-0000-0000B0470000}"/>
    <cellStyle name="60% - Accent1 37" xfId="18393" xr:uid="{00000000-0005-0000-0000-0000B1470000}"/>
    <cellStyle name="60% - Accent1 38" xfId="18394" xr:uid="{00000000-0005-0000-0000-0000B2470000}"/>
    <cellStyle name="60% - Accent1 39" xfId="18395" xr:uid="{00000000-0005-0000-0000-0000B3470000}"/>
    <cellStyle name="60% - Accent1 4" xfId="18396" xr:uid="{00000000-0005-0000-0000-0000B4470000}"/>
    <cellStyle name="60% - Accent1 40" xfId="18397" xr:uid="{00000000-0005-0000-0000-0000B5470000}"/>
    <cellStyle name="60% - Accent1 41" xfId="18398" xr:uid="{00000000-0005-0000-0000-0000B6470000}"/>
    <cellStyle name="60% - Accent1 42" xfId="18399" xr:uid="{00000000-0005-0000-0000-0000B7470000}"/>
    <cellStyle name="60% - Accent1 43" xfId="18400" xr:uid="{00000000-0005-0000-0000-0000B8470000}"/>
    <cellStyle name="60% - Accent1 44" xfId="18401" xr:uid="{00000000-0005-0000-0000-0000B9470000}"/>
    <cellStyle name="60% - Accent1 45" xfId="18402" xr:uid="{00000000-0005-0000-0000-0000BA470000}"/>
    <cellStyle name="60% - Accent1 46" xfId="18403" xr:uid="{00000000-0005-0000-0000-0000BB470000}"/>
    <cellStyle name="60% - Accent1 47" xfId="18404" xr:uid="{00000000-0005-0000-0000-0000BC470000}"/>
    <cellStyle name="60% - Accent1 48" xfId="18405" xr:uid="{00000000-0005-0000-0000-0000BD470000}"/>
    <cellStyle name="60% - Accent1 49" xfId="18406" xr:uid="{00000000-0005-0000-0000-0000BE470000}"/>
    <cellStyle name="60% - Accent1 5" xfId="18407" xr:uid="{00000000-0005-0000-0000-0000BF470000}"/>
    <cellStyle name="60% - Accent1 50" xfId="18408" xr:uid="{00000000-0005-0000-0000-0000C0470000}"/>
    <cellStyle name="60% - Accent1 51" xfId="18409" xr:uid="{00000000-0005-0000-0000-0000C1470000}"/>
    <cellStyle name="60% - Accent1 52" xfId="18410" xr:uid="{00000000-0005-0000-0000-0000C2470000}"/>
    <cellStyle name="60% - Accent1 53" xfId="18411" xr:uid="{00000000-0005-0000-0000-0000C3470000}"/>
    <cellStyle name="60% - Accent1 54" xfId="18412" xr:uid="{00000000-0005-0000-0000-0000C4470000}"/>
    <cellStyle name="60% - Accent1 55" xfId="18413" xr:uid="{00000000-0005-0000-0000-0000C5470000}"/>
    <cellStyle name="60% - Accent1 56" xfId="18414" xr:uid="{00000000-0005-0000-0000-0000C6470000}"/>
    <cellStyle name="60% - Accent1 57" xfId="18415" xr:uid="{00000000-0005-0000-0000-0000C7470000}"/>
    <cellStyle name="60% - Accent1 58" xfId="18416" xr:uid="{00000000-0005-0000-0000-0000C8470000}"/>
    <cellStyle name="60% - Accent1 59" xfId="18417" xr:uid="{00000000-0005-0000-0000-0000C9470000}"/>
    <cellStyle name="60% - Accent1 6" xfId="18418" xr:uid="{00000000-0005-0000-0000-0000CA470000}"/>
    <cellStyle name="60% - Accent1 60" xfId="18419" xr:uid="{00000000-0005-0000-0000-0000CB470000}"/>
    <cellStyle name="60% - Accent1 61" xfId="18420" xr:uid="{00000000-0005-0000-0000-0000CC470000}"/>
    <cellStyle name="60% - Accent1 62" xfId="18421" xr:uid="{00000000-0005-0000-0000-0000CD470000}"/>
    <cellStyle name="60% - Accent1 63" xfId="18422" xr:uid="{00000000-0005-0000-0000-0000CE470000}"/>
    <cellStyle name="60% - Accent1 64" xfId="18423" xr:uid="{00000000-0005-0000-0000-0000CF470000}"/>
    <cellStyle name="60% - Accent1 65" xfId="18424" xr:uid="{00000000-0005-0000-0000-0000D0470000}"/>
    <cellStyle name="60% - Accent1 66" xfId="18425" xr:uid="{00000000-0005-0000-0000-0000D1470000}"/>
    <cellStyle name="60% - Accent1 67" xfId="18426" xr:uid="{00000000-0005-0000-0000-0000D2470000}"/>
    <cellStyle name="60% - Accent1 68" xfId="18427" xr:uid="{00000000-0005-0000-0000-0000D3470000}"/>
    <cellStyle name="60% - Accent1 69" xfId="18428" xr:uid="{00000000-0005-0000-0000-0000D4470000}"/>
    <cellStyle name="60% - Accent1 7" xfId="18429" xr:uid="{00000000-0005-0000-0000-0000D5470000}"/>
    <cellStyle name="60% - Accent1 70" xfId="18430" xr:uid="{00000000-0005-0000-0000-0000D6470000}"/>
    <cellStyle name="60% - Accent1 71" xfId="18431" xr:uid="{00000000-0005-0000-0000-0000D7470000}"/>
    <cellStyle name="60% - Accent1 72" xfId="18432" xr:uid="{00000000-0005-0000-0000-0000D8470000}"/>
    <cellStyle name="60% - Accent1 8" xfId="18433" xr:uid="{00000000-0005-0000-0000-0000D9470000}"/>
    <cellStyle name="60% - Accent1 9" xfId="18434" xr:uid="{00000000-0005-0000-0000-0000DA470000}"/>
    <cellStyle name="60% - Accent2 10" xfId="18435" xr:uid="{00000000-0005-0000-0000-0000DB470000}"/>
    <cellStyle name="60% - Accent2 11" xfId="18436" xr:uid="{00000000-0005-0000-0000-0000DC470000}"/>
    <cellStyle name="60% - Accent2 12" xfId="18437" xr:uid="{00000000-0005-0000-0000-0000DD470000}"/>
    <cellStyle name="60% - Accent2 13" xfId="18438" xr:uid="{00000000-0005-0000-0000-0000DE470000}"/>
    <cellStyle name="60% - Accent2 14" xfId="18439" xr:uid="{00000000-0005-0000-0000-0000DF470000}"/>
    <cellStyle name="60% - Accent2 15" xfId="18440" xr:uid="{00000000-0005-0000-0000-0000E0470000}"/>
    <cellStyle name="60% - Accent2 16" xfId="18441" xr:uid="{00000000-0005-0000-0000-0000E1470000}"/>
    <cellStyle name="60% - Accent2 17" xfId="18442" xr:uid="{00000000-0005-0000-0000-0000E2470000}"/>
    <cellStyle name="60% - Accent2 18" xfId="18443" xr:uid="{00000000-0005-0000-0000-0000E3470000}"/>
    <cellStyle name="60% - Accent2 19" xfId="18444" xr:uid="{00000000-0005-0000-0000-0000E4470000}"/>
    <cellStyle name="60% - Accent2 2" xfId="18445" xr:uid="{00000000-0005-0000-0000-0000E5470000}"/>
    <cellStyle name="60% - Accent2 20" xfId="18446" xr:uid="{00000000-0005-0000-0000-0000E6470000}"/>
    <cellStyle name="60% - Accent2 21" xfId="18447" xr:uid="{00000000-0005-0000-0000-0000E7470000}"/>
    <cellStyle name="60% - Accent2 22" xfId="18448" xr:uid="{00000000-0005-0000-0000-0000E8470000}"/>
    <cellStyle name="60% - Accent2 23" xfId="18449" xr:uid="{00000000-0005-0000-0000-0000E9470000}"/>
    <cellStyle name="60% - Accent2 24" xfId="18450" xr:uid="{00000000-0005-0000-0000-0000EA470000}"/>
    <cellStyle name="60% - Accent2 25" xfId="18451" xr:uid="{00000000-0005-0000-0000-0000EB470000}"/>
    <cellStyle name="60% - Accent2 26" xfId="18452" xr:uid="{00000000-0005-0000-0000-0000EC470000}"/>
    <cellStyle name="60% - Accent2 27" xfId="18453" xr:uid="{00000000-0005-0000-0000-0000ED470000}"/>
    <cellStyle name="60% - Accent2 28" xfId="18454" xr:uid="{00000000-0005-0000-0000-0000EE470000}"/>
    <cellStyle name="60% - Accent2 29" xfId="18455" xr:uid="{00000000-0005-0000-0000-0000EF470000}"/>
    <cellStyle name="60% - Accent2 3" xfId="18456" xr:uid="{00000000-0005-0000-0000-0000F0470000}"/>
    <cellStyle name="60% - Accent2 30" xfId="18457" xr:uid="{00000000-0005-0000-0000-0000F1470000}"/>
    <cellStyle name="60% - Accent2 31" xfId="18458" xr:uid="{00000000-0005-0000-0000-0000F2470000}"/>
    <cellStyle name="60% - Accent2 32" xfId="18459" xr:uid="{00000000-0005-0000-0000-0000F3470000}"/>
    <cellStyle name="60% - Accent2 33" xfId="18460" xr:uid="{00000000-0005-0000-0000-0000F4470000}"/>
    <cellStyle name="60% - Accent2 34" xfId="18461" xr:uid="{00000000-0005-0000-0000-0000F5470000}"/>
    <cellStyle name="60% - Accent2 35" xfId="18462" xr:uid="{00000000-0005-0000-0000-0000F6470000}"/>
    <cellStyle name="60% - Accent2 36" xfId="18463" xr:uid="{00000000-0005-0000-0000-0000F7470000}"/>
    <cellStyle name="60% - Accent2 37" xfId="18464" xr:uid="{00000000-0005-0000-0000-0000F8470000}"/>
    <cellStyle name="60% - Accent2 38" xfId="18465" xr:uid="{00000000-0005-0000-0000-0000F9470000}"/>
    <cellStyle name="60% - Accent2 39" xfId="18466" xr:uid="{00000000-0005-0000-0000-0000FA470000}"/>
    <cellStyle name="60% - Accent2 4" xfId="18467" xr:uid="{00000000-0005-0000-0000-0000FB470000}"/>
    <cellStyle name="60% - Accent2 40" xfId="18468" xr:uid="{00000000-0005-0000-0000-0000FC470000}"/>
    <cellStyle name="60% - Accent2 41" xfId="18469" xr:uid="{00000000-0005-0000-0000-0000FD470000}"/>
    <cellStyle name="60% - Accent2 42" xfId="18470" xr:uid="{00000000-0005-0000-0000-0000FE470000}"/>
    <cellStyle name="60% - Accent2 43" xfId="18471" xr:uid="{00000000-0005-0000-0000-0000FF470000}"/>
    <cellStyle name="60% - Accent2 44" xfId="18472" xr:uid="{00000000-0005-0000-0000-000000480000}"/>
    <cellStyle name="60% - Accent2 45" xfId="18473" xr:uid="{00000000-0005-0000-0000-000001480000}"/>
    <cellStyle name="60% - Accent2 46" xfId="18474" xr:uid="{00000000-0005-0000-0000-000002480000}"/>
    <cellStyle name="60% - Accent2 47" xfId="18475" xr:uid="{00000000-0005-0000-0000-000003480000}"/>
    <cellStyle name="60% - Accent2 48" xfId="18476" xr:uid="{00000000-0005-0000-0000-000004480000}"/>
    <cellStyle name="60% - Accent2 49" xfId="18477" xr:uid="{00000000-0005-0000-0000-000005480000}"/>
    <cellStyle name="60% - Accent2 5" xfId="18478" xr:uid="{00000000-0005-0000-0000-000006480000}"/>
    <cellStyle name="60% - Accent2 50" xfId="18479" xr:uid="{00000000-0005-0000-0000-000007480000}"/>
    <cellStyle name="60% - Accent2 51" xfId="18480" xr:uid="{00000000-0005-0000-0000-000008480000}"/>
    <cellStyle name="60% - Accent2 52" xfId="18481" xr:uid="{00000000-0005-0000-0000-000009480000}"/>
    <cellStyle name="60% - Accent2 53" xfId="18482" xr:uid="{00000000-0005-0000-0000-00000A480000}"/>
    <cellStyle name="60% - Accent2 54" xfId="18483" xr:uid="{00000000-0005-0000-0000-00000B480000}"/>
    <cellStyle name="60% - Accent2 55" xfId="18484" xr:uid="{00000000-0005-0000-0000-00000C480000}"/>
    <cellStyle name="60% - Accent2 56" xfId="18485" xr:uid="{00000000-0005-0000-0000-00000D480000}"/>
    <cellStyle name="60% - Accent2 57" xfId="18486" xr:uid="{00000000-0005-0000-0000-00000E480000}"/>
    <cellStyle name="60% - Accent2 58" xfId="18487" xr:uid="{00000000-0005-0000-0000-00000F480000}"/>
    <cellStyle name="60% - Accent2 59" xfId="18488" xr:uid="{00000000-0005-0000-0000-000010480000}"/>
    <cellStyle name="60% - Accent2 6" xfId="18489" xr:uid="{00000000-0005-0000-0000-000011480000}"/>
    <cellStyle name="60% - Accent2 60" xfId="18490" xr:uid="{00000000-0005-0000-0000-000012480000}"/>
    <cellStyle name="60% - Accent2 61" xfId="18491" xr:uid="{00000000-0005-0000-0000-000013480000}"/>
    <cellStyle name="60% - Accent2 62" xfId="18492" xr:uid="{00000000-0005-0000-0000-000014480000}"/>
    <cellStyle name="60% - Accent2 63" xfId="18493" xr:uid="{00000000-0005-0000-0000-000015480000}"/>
    <cellStyle name="60% - Accent2 64" xfId="18494" xr:uid="{00000000-0005-0000-0000-000016480000}"/>
    <cellStyle name="60% - Accent2 65" xfId="18495" xr:uid="{00000000-0005-0000-0000-000017480000}"/>
    <cellStyle name="60% - Accent2 66" xfId="18496" xr:uid="{00000000-0005-0000-0000-000018480000}"/>
    <cellStyle name="60% - Accent2 67" xfId="18497" xr:uid="{00000000-0005-0000-0000-000019480000}"/>
    <cellStyle name="60% - Accent2 68" xfId="18498" xr:uid="{00000000-0005-0000-0000-00001A480000}"/>
    <cellStyle name="60% - Accent2 69" xfId="18499" xr:uid="{00000000-0005-0000-0000-00001B480000}"/>
    <cellStyle name="60% - Accent2 7" xfId="18500" xr:uid="{00000000-0005-0000-0000-00001C480000}"/>
    <cellStyle name="60% - Accent2 70" xfId="18501" xr:uid="{00000000-0005-0000-0000-00001D480000}"/>
    <cellStyle name="60% - Accent2 71" xfId="18502" xr:uid="{00000000-0005-0000-0000-00001E480000}"/>
    <cellStyle name="60% - Accent2 72" xfId="18503" xr:uid="{00000000-0005-0000-0000-00001F480000}"/>
    <cellStyle name="60% - Accent2 8" xfId="18504" xr:uid="{00000000-0005-0000-0000-000020480000}"/>
    <cellStyle name="60% - Accent2 9" xfId="18505" xr:uid="{00000000-0005-0000-0000-000021480000}"/>
    <cellStyle name="60% - Accent3 10" xfId="18506" xr:uid="{00000000-0005-0000-0000-000022480000}"/>
    <cellStyle name="60% - Accent3 11" xfId="18507" xr:uid="{00000000-0005-0000-0000-000023480000}"/>
    <cellStyle name="60% - Accent3 12" xfId="18508" xr:uid="{00000000-0005-0000-0000-000024480000}"/>
    <cellStyle name="60% - Accent3 13" xfId="18509" xr:uid="{00000000-0005-0000-0000-000025480000}"/>
    <cellStyle name="60% - Accent3 14" xfId="18510" xr:uid="{00000000-0005-0000-0000-000026480000}"/>
    <cellStyle name="60% - Accent3 15" xfId="18511" xr:uid="{00000000-0005-0000-0000-000027480000}"/>
    <cellStyle name="60% - Accent3 16" xfId="18512" xr:uid="{00000000-0005-0000-0000-000028480000}"/>
    <cellStyle name="60% - Accent3 17" xfId="18513" xr:uid="{00000000-0005-0000-0000-000029480000}"/>
    <cellStyle name="60% - Accent3 18" xfId="18514" xr:uid="{00000000-0005-0000-0000-00002A480000}"/>
    <cellStyle name="60% - Accent3 19" xfId="18515" xr:uid="{00000000-0005-0000-0000-00002B480000}"/>
    <cellStyle name="60% - Accent3 2" xfId="18516" xr:uid="{00000000-0005-0000-0000-00002C480000}"/>
    <cellStyle name="60% - Accent3 20" xfId="18517" xr:uid="{00000000-0005-0000-0000-00002D480000}"/>
    <cellStyle name="60% - Accent3 21" xfId="18518" xr:uid="{00000000-0005-0000-0000-00002E480000}"/>
    <cellStyle name="60% - Accent3 22" xfId="18519" xr:uid="{00000000-0005-0000-0000-00002F480000}"/>
    <cellStyle name="60% - Accent3 23" xfId="18520" xr:uid="{00000000-0005-0000-0000-000030480000}"/>
    <cellStyle name="60% - Accent3 24" xfId="18521" xr:uid="{00000000-0005-0000-0000-000031480000}"/>
    <cellStyle name="60% - Accent3 25" xfId="18522" xr:uid="{00000000-0005-0000-0000-000032480000}"/>
    <cellStyle name="60% - Accent3 26" xfId="18523" xr:uid="{00000000-0005-0000-0000-000033480000}"/>
    <cellStyle name="60% - Accent3 27" xfId="18524" xr:uid="{00000000-0005-0000-0000-000034480000}"/>
    <cellStyle name="60% - Accent3 28" xfId="18525" xr:uid="{00000000-0005-0000-0000-000035480000}"/>
    <cellStyle name="60% - Accent3 29" xfId="18526" xr:uid="{00000000-0005-0000-0000-000036480000}"/>
    <cellStyle name="60% - Accent3 3" xfId="18527" xr:uid="{00000000-0005-0000-0000-000037480000}"/>
    <cellStyle name="60% - Accent3 30" xfId="18528" xr:uid="{00000000-0005-0000-0000-000038480000}"/>
    <cellStyle name="60% - Accent3 31" xfId="18529" xr:uid="{00000000-0005-0000-0000-000039480000}"/>
    <cellStyle name="60% - Accent3 32" xfId="18530" xr:uid="{00000000-0005-0000-0000-00003A480000}"/>
    <cellStyle name="60% - Accent3 33" xfId="18531" xr:uid="{00000000-0005-0000-0000-00003B480000}"/>
    <cellStyle name="60% - Accent3 34" xfId="18532" xr:uid="{00000000-0005-0000-0000-00003C480000}"/>
    <cellStyle name="60% - Accent3 35" xfId="18533" xr:uid="{00000000-0005-0000-0000-00003D480000}"/>
    <cellStyle name="60% - Accent3 36" xfId="18534" xr:uid="{00000000-0005-0000-0000-00003E480000}"/>
    <cellStyle name="60% - Accent3 37" xfId="18535" xr:uid="{00000000-0005-0000-0000-00003F480000}"/>
    <cellStyle name="60% - Accent3 38" xfId="18536" xr:uid="{00000000-0005-0000-0000-000040480000}"/>
    <cellStyle name="60% - Accent3 39" xfId="18537" xr:uid="{00000000-0005-0000-0000-000041480000}"/>
    <cellStyle name="60% - Accent3 4" xfId="18538" xr:uid="{00000000-0005-0000-0000-000042480000}"/>
    <cellStyle name="60% - Accent3 40" xfId="18539" xr:uid="{00000000-0005-0000-0000-000043480000}"/>
    <cellStyle name="60% - Accent3 41" xfId="18540" xr:uid="{00000000-0005-0000-0000-000044480000}"/>
    <cellStyle name="60% - Accent3 42" xfId="18541" xr:uid="{00000000-0005-0000-0000-000045480000}"/>
    <cellStyle name="60% - Accent3 43" xfId="18542" xr:uid="{00000000-0005-0000-0000-000046480000}"/>
    <cellStyle name="60% - Accent3 44" xfId="18543" xr:uid="{00000000-0005-0000-0000-000047480000}"/>
    <cellStyle name="60% - Accent3 45" xfId="18544" xr:uid="{00000000-0005-0000-0000-000048480000}"/>
    <cellStyle name="60% - Accent3 46" xfId="18545" xr:uid="{00000000-0005-0000-0000-000049480000}"/>
    <cellStyle name="60% - Accent3 47" xfId="18546" xr:uid="{00000000-0005-0000-0000-00004A480000}"/>
    <cellStyle name="60% - Accent3 48" xfId="18547" xr:uid="{00000000-0005-0000-0000-00004B480000}"/>
    <cellStyle name="60% - Accent3 49" xfId="18548" xr:uid="{00000000-0005-0000-0000-00004C480000}"/>
    <cellStyle name="60% - Accent3 5" xfId="18549" xr:uid="{00000000-0005-0000-0000-00004D480000}"/>
    <cellStyle name="60% - Accent3 50" xfId="18550" xr:uid="{00000000-0005-0000-0000-00004E480000}"/>
    <cellStyle name="60% - Accent3 51" xfId="18551" xr:uid="{00000000-0005-0000-0000-00004F480000}"/>
    <cellStyle name="60% - Accent3 52" xfId="18552" xr:uid="{00000000-0005-0000-0000-000050480000}"/>
    <cellStyle name="60% - Accent3 53" xfId="18553" xr:uid="{00000000-0005-0000-0000-000051480000}"/>
    <cellStyle name="60% - Accent3 54" xfId="18554" xr:uid="{00000000-0005-0000-0000-000052480000}"/>
    <cellStyle name="60% - Accent3 55" xfId="18555" xr:uid="{00000000-0005-0000-0000-000053480000}"/>
    <cellStyle name="60% - Accent3 56" xfId="18556" xr:uid="{00000000-0005-0000-0000-000054480000}"/>
    <cellStyle name="60% - Accent3 57" xfId="18557" xr:uid="{00000000-0005-0000-0000-000055480000}"/>
    <cellStyle name="60% - Accent3 58" xfId="18558" xr:uid="{00000000-0005-0000-0000-000056480000}"/>
    <cellStyle name="60% - Accent3 59" xfId="18559" xr:uid="{00000000-0005-0000-0000-000057480000}"/>
    <cellStyle name="60% - Accent3 6" xfId="18560" xr:uid="{00000000-0005-0000-0000-000058480000}"/>
    <cellStyle name="60% - Accent3 60" xfId="18561" xr:uid="{00000000-0005-0000-0000-000059480000}"/>
    <cellStyle name="60% - Accent3 61" xfId="18562" xr:uid="{00000000-0005-0000-0000-00005A480000}"/>
    <cellStyle name="60% - Accent3 62" xfId="18563" xr:uid="{00000000-0005-0000-0000-00005B480000}"/>
    <cellStyle name="60% - Accent3 63" xfId="18564" xr:uid="{00000000-0005-0000-0000-00005C480000}"/>
    <cellStyle name="60% - Accent3 64" xfId="18565" xr:uid="{00000000-0005-0000-0000-00005D480000}"/>
    <cellStyle name="60% - Accent3 65" xfId="18566" xr:uid="{00000000-0005-0000-0000-00005E480000}"/>
    <cellStyle name="60% - Accent3 66" xfId="18567" xr:uid="{00000000-0005-0000-0000-00005F480000}"/>
    <cellStyle name="60% - Accent3 67" xfId="18568" xr:uid="{00000000-0005-0000-0000-000060480000}"/>
    <cellStyle name="60% - Accent3 68" xfId="18569" xr:uid="{00000000-0005-0000-0000-000061480000}"/>
    <cellStyle name="60% - Accent3 69" xfId="18570" xr:uid="{00000000-0005-0000-0000-000062480000}"/>
    <cellStyle name="60% - Accent3 7" xfId="18571" xr:uid="{00000000-0005-0000-0000-000063480000}"/>
    <cellStyle name="60% - Accent3 70" xfId="18572" xr:uid="{00000000-0005-0000-0000-000064480000}"/>
    <cellStyle name="60% - Accent3 71" xfId="18573" xr:uid="{00000000-0005-0000-0000-000065480000}"/>
    <cellStyle name="60% - Accent3 72" xfId="18574" xr:uid="{00000000-0005-0000-0000-000066480000}"/>
    <cellStyle name="60% - Accent3 8" xfId="18575" xr:uid="{00000000-0005-0000-0000-000067480000}"/>
    <cellStyle name="60% - Accent3 9" xfId="18576" xr:uid="{00000000-0005-0000-0000-000068480000}"/>
    <cellStyle name="60% - Accent4 10" xfId="18577" xr:uid="{00000000-0005-0000-0000-000069480000}"/>
    <cellStyle name="60% - Accent4 11" xfId="18578" xr:uid="{00000000-0005-0000-0000-00006A480000}"/>
    <cellStyle name="60% - Accent4 12" xfId="18579" xr:uid="{00000000-0005-0000-0000-00006B480000}"/>
    <cellStyle name="60% - Accent4 13" xfId="18580" xr:uid="{00000000-0005-0000-0000-00006C480000}"/>
    <cellStyle name="60% - Accent4 14" xfId="18581" xr:uid="{00000000-0005-0000-0000-00006D480000}"/>
    <cellStyle name="60% - Accent4 15" xfId="18582" xr:uid="{00000000-0005-0000-0000-00006E480000}"/>
    <cellStyle name="60% - Accent4 16" xfId="18583" xr:uid="{00000000-0005-0000-0000-00006F480000}"/>
    <cellStyle name="60% - Accent4 17" xfId="18584" xr:uid="{00000000-0005-0000-0000-000070480000}"/>
    <cellStyle name="60% - Accent4 18" xfId="18585" xr:uid="{00000000-0005-0000-0000-000071480000}"/>
    <cellStyle name="60% - Accent4 19" xfId="18586" xr:uid="{00000000-0005-0000-0000-000072480000}"/>
    <cellStyle name="60% - Accent4 2" xfId="18587" xr:uid="{00000000-0005-0000-0000-000073480000}"/>
    <cellStyle name="60% - Accent4 20" xfId="18588" xr:uid="{00000000-0005-0000-0000-000074480000}"/>
    <cellStyle name="60% - Accent4 21" xfId="18589" xr:uid="{00000000-0005-0000-0000-000075480000}"/>
    <cellStyle name="60% - Accent4 22" xfId="18590" xr:uid="{00000000-0005-0000-0000-000076480000}"/>
    <cellStyle name="60% - Accent4 23" xfId="18591" xr:uid="{00000000-0005-0000-0000-000077480000}"/>
    <cellStyle name="60% - Accent4 24" xfId="18592" xr:uid="{00000000-0005-0000-0000-000078480000}"/>
    <cellStyle name="60% - Accent4 25" xfId="18593" xr:uid="{00000000-0005-0000-0000-000079480000}"/>
    <cellStyle name="60% - Accent4 26" xfId="18594" xr:uid="{00000000-0005-0000-0000-00007A480000}"/>
    <cellStyle name="60% - Accent4 27" xfId="18595" xr:uid="{00000000-0005-0000-0000-00007B480000}"/>
    <cellStyle name="60% - Accent4 28" xfId="18596" xr:uid="{00000000-0005-0000-0000-00007C480000}"/>
    <cellStyle name="60% - Accent4 29" xfId="18597" xr:uid="{00000000-0005-0000-0000-00007D480000}"/>
    <cellStyle name="60% - Accent4 3" xfId="18598" xr:uid="{00000000-0005-0000-0000-00007E480000}"/>
    <cellStyle name="60% - Accent4 30" xfId="18599" xr:uid="{00000000-0005-0000-0000-00007F480000}"/>
    <cellStyle name="60% - Accent4 31" xfId="18600" xr:uid="{00000000-0005-0000-0000-000080480000}"/>
    <cellStyle name="60% - Accent4 32" xfId="18601" xr:uid="{00000000-0005-0000-0000-000081480000}"/>
    <cellStyle name="60% - Accent4 33" xfId="18602" xr:uid="{00000000-0005-0000-0000-000082480000}"/>
    <cellStyle name="60% - Accent4 34" xfId="18603" xr:uid="{00000000-0005-0000-0000-000083480000}"/>
    <cellStyle name="60% - Accent4 35" xfId="18604" xr:uid="{00000000-0005-0000-0000-000084480000}"/>
    <cellStyle name="60% - Accent4 36" xfId="18605" xr:uid="{00000000-0005-0000-0000-000085480000}"/>
    <cellStyle name="60% - Accent4 37" xfId="18606" xr:uid="{00000000-0005-0000-0000-000086480000}"/>
    <cellStyle name="60% - Accent4 38" xfId="18607" xr:uid="{00000000-0005-0000-0000-000087480000}"/>
    <cellStyle name="60% - Accent4 39" xfId="18608" xr:uid="{00000000-0005-0000-0000-000088480000}"/>
    <cellStyle name="60% - Accent4 4" xfId="18609" xr:uid="{00000000-0005-0000-0000-000089480000}"/>
    <cellStyle name="60% - Accent4 40" xfId="18610" xr:uid="{00000000-0005-0000-0000-00008A480000}"/>
    <cellStyle name="60% - Accent4 41" xfId="18611" xr:uid="{00000000-0005-0000-0000-00008B480000}"/>
    <cellStyle name="60% - Accent4 42" xfId="18612" xr:uid="{00000000-0005-0000-0000-00008C480000}"/>
    <cellStyle name="60% - Accent4 43" xfId="18613" xr:uid="{00000000-0005-0000-0000-00008D480000}"/>
    <cellStyle name="60% - Accent4 44" xfId="18614" xr:uid="{00000000-0005-0000-0000-00008E480000}"/>
    <cellStyle name="60% - Accent4 45" xfId="18615" xr:uid="{00000000-0005-0000-0000-00008F480000}"/>
    <cellStyle name="60% - Accent4 46" xfId="18616" xr:uid="{00000000-0005-0000-0000-000090480000}"/>
    <cellStyle name="60% - Accent4 47" xfId="18617" xr:uid="{00000000-0005-0000-0000-000091480000}"/>
    <cellStyle name="60% - Accent4 48" xfId="18618" xr:uid="{00000000-0005-0000-0000-000092480000}"/>
    <cellStyle name="60% - Accent4 49" xfId="18619" xr:uid="{00000000-0005-0000-0000-000093480000}"/>
    <cellStyle name="60% - Accent4 5" xfId="18620" xr:uid="{00000000-0005-0000-0000-000094480000}"/>
    <cellStyle name="60% - Accent4 50" xfId="18621" xr:uid="{00000000-0005-0000-0000-000095480000}"/>
    <cellStyle name="60% - Accent4 51" xfId="18622" xr:uid="{00000000-0005-0000-0000-000096480000}"/>
    <cellStyle name="60% - Accent4 52" xfId="18623" xr:uid="{00000000-0005-0000-0000-000097480000}"/>
    <cellStyle name="60% - Accent4 53" xfId="18624" xr:uid="{00000000-0005-0000-0000-000098480000}"/>
    <cellStyle name="60% - Accent4 54" xfId="18625" xr:uid="{00000000-0005-0000-0000-000099480000}"/>
    <cellStyle name="60% - Accent4 55" xfId="18626" xr:uid="{00000000-0005-0000-0000-00009A480000}"/>
    <cellStyle name="60% - Accent4 56" xfId="18627" xr:uid="{00000000-0005-0000-0000-00009B480000}"/>
    <cellStyle name="60% - Accent4 57" xfId="18628" xr:uid="{00000000-0005-0000-0000-00009C480000}"/>
    <cellStyle name="60% - Accent4 58" xfId="18629" xr:uid="{00000000-0005-0000-0000-00009D480000}"/>
    <cellStyle name="60% - Accent4 59" xfId="18630" xr:uid="{00000000-0005-0000-0000-00009E480000}"/>
    <cellStyle name="60% - Accent4 6" xfId="18631" xr:uid="{00000000-0005-0000-0000-00009F480000}"/>
    <cellStyle name="60% - Accent4 60" xfId="18632" xr:uid="{00000000-0005-0000-0000-0000A0480000}"/>
    <cellStyle name="60% - Accent4 61" xfId="18633" xr:uid="{00000000-0005-0000-0000-0000A1480000}"/>
    <cellStyle name="60% - Accent4 62" xfId="18634" xr:uid="{00000000-0005-0000-0000-0000A2480000}"/>
    <cellStyle name="60% - Accent4 63" xfId="18635" xr:uid="{00000000-0005-0000-0000-0000A3480000}"/>
    <cellStyle name="60% - Accent4 64" xfId="18636" xr:uid="{00000000-0005-0000-0000-0000A4480000}"/>
    <cellStyle name="60% - Accent4 65" xfId="18637" xr:uid="{00000000-0005-0000-0000-0000A5480000}"/>
    <cellStyle name="60% - Accent4 66" xfId="18638" xr:uid="{00000000-0005-0000-0000-0000A6480000}"/>
    <cellStyle name="60% - Accent4 67" xfId="18639" xr:uid="{00000000-0005-0000-0000-0000A7480000}"/>
    <cellStyle name="60% - Accent4 68" xfId="18640" xr:uid="{00000000-0005-0000-0000-0000A8480000}"/>
    <cellStyle name="60% - Accent4 69" xfId="18641" xr:uid="{00000000-0005-0000-0000-0000A9480000}"/>
    <cellStyle name="60% - Accent4 7" xfId="18642" xr:uid="{00000000-0005-0000-0000-0000AA480000}"/>
    <cellStyle name="60% - Accent4 70" xfId="18643" xr:uid="{00000000-0005-0000-0000-0000AB480000}"/>
    <cellStyle name="60% - Accent4 71" xfId="18644" xr:uid="{00000000-0005-0000-0000-0000AC480000}"/>
    <cellStyle name="60% - Accent4 72" xfId="18645" xr:uid="{00000000-0005-0000-0000-0000AD480000}"/>
    <cellStyle name="60% - Accent4 8" xfId="18646" xr:uid="{00000000-0005-0000-0000-0000AE480000}"/>
    <cellStyle name="60% - Accent4 9" xfId="18647" xr:uid="{00000000-0005-0000-0000-0000AF480000}"/>
    <cellStyle name="60% - Accent5 10" xfId="18648" xr:uid="{00000000-0005-0000-0000-0000B0480000}"/>
    <cellStyle name="60% - Accent5 11" xfId="18649" xr:uid="{00000000-0005-0000-0000-0000B1480000}"/>
    <cellStyle name="60% - Accent5 12" xfId="18650" xr:uid="{00000000-0005-0000-0000-0000B2480000}"/>
    <cellStyle name="60% - Accent5 13" xfId="18651" xr:uid="{00000000-0005-0000-0000-0000B3480000}"/>
    <cellStyle name="60% - Accent5 14" xfId="18652" xr:uid="{00000000-0005-0000-0000-0000B4480000}"/>
    <cellStyle name="60% - Accent5 15" xfId="18653" xr:uid="{00000000-0005-0000-0000-0000B5480000}"/>
    <cellStyle name="60% - Accent5 16" xfId="18654" xr:uid="{00000000-0005-0000-0000-0000B6480000}"/>
    <cellStyle name="60% - Accent5 17" xfId="18655" xr:uid="{00000000-0005-0000-0000-0000B7480000}"/>
    <cellStyle name="60% - Accent5 18" xfId="18656" xr:uid="{00000000-0005-0000-0000-0000B8480000}"/>
    <cellStyle name="60% - Accent5 19" xfId="18657" xr:uid="{00000000-0005-0000-0000-0000B9480000}"/>
    <cellStyle name="60% - Accent5 2" xfId="18658" xr:uid="{00000000-0005-0000-0000-0000BA480000}"/>
    <cellStyle name="60% - Accent5 20" xfId="18659" xr:uid="{00000000-0005-0000-0000-0000BB480000}"/>
    <cellStyle name="60% - Accent5 21" xfId="18660" xr:uid="{00000000-0005-0000-0000-0000BC480000}"/>
    <cellStyle name="60% - Accent5 22" xfId="18661" xr:uid="{00000000-0005-0000-0000-0000BD480000}"/>
    <cellStyle name="60% - Accent5 23" xfId="18662" xr:uid="{00000000-0005-0000-0000-0000BE480000}"/>
    <cellStyle name="60% - Accent5 24" xfId="18663" xr:uid="{00000000-0005-0000-0000-0000BF480000}"/>
    <cellStyle name="60% - Accent5 25" xfId="18664" xr:uid="{00000000-0005-0000-0000-0000C0480000}"/>
    <cellStyle name="60% - Accent5 26" xfId="18665" xr:uid="{00000000-0005-0000-0000-0000C1480000}"/>
    <cellStyle name="60% - Accent5 27" xfId="18666" xr:uid="{00000000-0005-0000-0000-0000C2480000}"/>
    <cellStyle name="60% - Accent5 28" xfId="18667" xr:uid="{00000000-0005-0000-0000-0000C3480000}"/>
    <cellStyle name="60% - Accent5 29" xfId="18668" xr:uid="{00000000-0005-0000-0000-0000C4480000}"/>
    <cellStyle name="60% - Accent5 3" xfId="18669" xr:uid="{00000000-0005-0000-0000-0000C5480000}"/>
    <cellStyle name="60% - Accent5 30" xfId="18670" xr:uid="{00000000-0005-0000-0000-0000C6480000}"/>
    <cellStyle name="60% - Accent5 31" xfId="18671" xr:uid="{00000000-0005-0000-0000-0000C7480000}"/>
    <cellStyle name="60% - Accent5 32" xfId="18672" xr:uid="{00000000-0005-0000-0000-0000C8480000}"/>
    <cellStyle name="60% - Accent5 33" xfId="18673" xr:uid="{00000000-0005-0000-0000-0000C9480000}"/>
    <cellStyle name="60% - Accent5 34" xfId="18674" xr:uid="{00000000-0005-0000-0000-0000CA480000}"/>
    <cellStyle name="60% - Accent5 35" xfId="18675" xr:uid="{00000000-0005-0000-0000-0000CB480000}"/>
    <cellStyle name="60% - Accent5 36" xfId="18676" xr:uid="{00000000-0005-0000-0000-0000CC480000}"/>
    <cellStyle name="60% - Accent5 37" xfId="18677" xr:uid="{00000000-0005-0000-0000-0000CD480000}"/>
    <cellStyle name="60% - Accent5 38" xfId="18678" xr:uid="{00000000-0005-0000-0000-0000CE480000}"/>
    <cellStyle name="60% - Accent5 39" xfId="18679" xr:uid="{00000000-0005-0000-0000-0000CF480000}"/>
    <cellStyle name="60% - Accent5 4" xfId="18680" xr:uid="{00000000-0005-0000-0000-0000D0480000}"/>
    <cellStyle name="60% - Accent5 40" xfId="18681" xr:uid="{00000000-0005-0000-0000-0000D1480000}"/>
    <cellStyle name="60% - Accent5 41" xfId="18682" xr:uid="{00000000-0005-0000-0000-0000D2480000}"/>
    <cellStyle name="60% - Accent5 42" xfId="18683" xr:uid="{00000000-0005-0000-0000-0000D3480000}"/>
    <cellStyle name="60% - Accent5 43" xfId="18684" xr:uid="{00000000-0005-0000-0000-0000D4480000}"/>
    <cellStyle name="60% - Accent5 44" xfId="18685" xr:uid="{00000000-0005-0000-0000-0000D5480000}"/>
    <cellStyle name="60% - Accent5 45" xfId="18686" xr:uid="{00000000-0005-0000-0000-0000D6480000}"/>
    <cellStyle name="60% - Accent5 46" xfId="18687" xr:uid="{00000000-0005-0000-0000-0000D7480000}"/>
    <cellStyle name="60% - Accent5 47" xfId="18688" xr:uid="{00000000-0005-0000-0000-0000D8480000}"/>
    <cellStyle name="60% - Accent5 48" xfId="18689" xr:uid="{00000000-0005-0000-0000-0000D9480000}"/>
    <cellStyle name="60% - Accent5 49" xfId="18690" xr:uid="{00000000-0005-0000-0000-0000DA480000}"/>
    <cellStyle name="60% - Accent5 5" xfId="18691" xr:uid="{00000000-0005-0000-0000-0000DB480000}"/>
    <cellStyle name="60% - Accent5 50" xfId="18692" xr:uid="{00000000-0005-0000-0000-0000DC480000}"/>
    <cellStyle name="60% - Accent5 51" xfId="18693" xr:uid="{00000000-0005-0000-0000-0000DD480000}"/>
    <cellStyle name="60% - Accent5 52" xfId="18694" xr:uid="{00000000-0005-0000-0000-0000DE480000}"/>
    <cellStyle name="60% - Accent5 53" xfId="18695" xr:uid="{00000000-0005-0000-0000-0000DF480000}"/>
    <cellStyle name="60% - Accent5 54" xfId="18696" xr:uid="{00000000-0005-0000-0000-0000E0480000}"/>
    <cellStyle name="60% - Accent5 55" xfId="18697" xr:uid="{00000000-0005-0000-0000-0000E1480000}"/>
    <cellStyle name="60% - Accent5 56" xfId="18698" xr:uid="{00000000-0005-0000-0000-0000E2480000}"/>
    <cellStyle name="60% - Accent5 57" xfId="18699" xr:uid="{00000000-0005-0000-0000-0000E3480000}"/>
    <cellStyle name="60% - Accent5 58" xfId="18700" xr:uid="{00000000-0005-0000-0000-0000E4480000}"/>
    <cellStyle name="60% - Accent5 59" xfId="18701" xr:uid="{00000000-0005-0000-0000-0000E5480000}"/>
    <cellStyle name="60% - Accent5 6" xfId="18702" xr:uid="{00000000-0005-0000-0000-0000E6480000}"/>
    <cellStyle name="60% - Accent5 60" xfId="18703" xr:uid="{00000000-0005-0000-0000-0000E7480000}"/>
    <cellStyle name="60% - Accent5 61" xfId="18704" xr:uid="{00000000-0005-0000-0000-0000E8480000}"/>
    <cellStyle name="60% - Accent5 62" xfId="18705" xr:uid="{00000000-0005-0000-0000-0000E9480000}"/>
    <cellStyle name="60% - Accent5 63" xfId="18706" xr:uid="{00000000-0005-0000-0000-0000EA480000}"/>
    <cellStyle name="60% - Accent5 64" xfId="18707" xr:uid="{00000000-0005-0000-0000-0000EB480000}"/>
    <cellStyle name="60% - Accent5 65" xfId="18708" xr:uid="{00000000-0005-0000-0000-0000EC480000}"/>
    <cellStyle name="60% - Accent5 66" xfId="18709" xr:uid="{00000000-0005-0000-0000-0000ED480000}"/>
    <cellStyle name="60% - Accent5 67" xfId="18710" xr:uid="{00000000-0005-0000-0000-0000EE480000}"/>
    <cellStyle name="60% - Accent5 68" xfId="18711" xr:uid="{00000000-0005-0000-0000-0000EF480000}"/>
    <cellStyle name="60% - Accent5 69" xfId="18712" xr:uid="{00000000-0005-0000-0000-0000F0480000}"/>
    <cellStyle name="60% - Accent5 7" xfId="18713" xr:uid="{00000000-0005-0000-0000-0000F1480000}"/>
    <cellStyle name="60% - Accent5 70" xfId="18714" xr:uid="{00000000-0005-0000-0000-0000F2480000}"/>
    <cellStyle name="60% - Accent5 71" xfId="18715" xr:uid="{00000000-0005-0000-0000-0000F3480000}"/>
    <cellStyle name="60% - Accent5 72" xfId="18716" xr:uid="{00000000-0005-0000-0000-0000F4480000}"/>
    <cellStyle name="60% - Accent5 8" xfId="18717" xr:uid="{00000000-0005-0000-0000-0000F5480000}"/>
    <cellStyle name="60% - Accent5 9" xfId="18718" xr:uid="{00000000-0005-0000-0000-0000F6480000}"/>
    <cellStyle name="60% - Accent6 10" xfId="18719" xr:uid="{00000000-0005-0000-0000-0000F7480000}"/>
    <cellStyle name="60% - Accent6 11" xfId="18720" xr:uid="{00000000-0005-0000-0000-0000F8480000}"/>
    <cellStyle name="60% - Accent6 12" xfId="18721" xr:uid="{00000000-0005-0000-0000-0000F9480000}"/>
    <cellStyle name="60% - Accent6 13" xfId="18722" xr:uid="{00000000-0005-0000-0000-0000FA480000}"/>
    <cellStyle name="60% - Accent6 14" xfId="18723" xr:uid="{00000000-0005-0000-0000-0000FB480000}"/>
    <cellStyle name="60% - Accent6 15" xfId="18724" xr:uid="{00000000-0005-0000-0000-0000FC480000}"/>
    <cellStyle name="60% - Accent6 16" xfId="18725" xr:uid="{00000000-0005-0000-0000-0000FD480000}"/>
    <cellStyle name="60% - Accent6 17" xfId="18726" xr:uid="{00000000-0005-0000-0000-0000FE480000}"/>
    <cellStyle name="60% - Accent6 18" xfId="18727" xr:uid="{00000000-0005-0000-0000-0000FF480000}"/>
    <cellStyle name="60% - Accent6 19" xfId="18728" xr:uid="{00000000-0005-0000-0000-000000490000}"/>
    <cellStyle name="60% - Accent6 2" xfId="18729" xr:uid="{00000000-0005-0000-0000-000001490000}"/>
    <cellStyle name="60% - Accent6 20" xfId="18730" xr:uid="{00000000-0005-0000-0000-000002490000}"/>
    <cellStyle name="60% - Accent6 21" xfId="18731" xr:uid="{00000000-0005-0000-0000-000003490000}"/>
    <cellStyle name="60% - Accent6 22" xfId="18732" xr:uid="{00000000-0005-0000-0000-000004490000}"/>
    <cellStyle name="60% - Accent6 23" xfId="18733" xr:uid="{00000000-0005-0000-0000-000005490000}"/>
    <cellStyle name="60% - Accent6 24" xfId="18734" xr:uid="{00000000-0005-0000-0000-000006490000}"/>
    <cellStyle name="60% - Accent6 25" xfId="18735" xr:uid="{00000000-0005-0000-0000-000007490000}"/>
    <cellStyle name="60% - Accent6 26" xfId="18736" xr:uid="{00000000-0005-0000-0000-000008490000}"/>
    <cellStyle name="60% - Accent6 27" xfId="18737" xr:uid="{00000000-0005-0000-0000-000009490000}"/>
    <cellStyle name="60% - Accent6 28" xfId="18738" xr:uid="{00000000-0005-0000-0000-00000A490000}"/>
    <cellStyle name="60% - Accent6 29" xfId="18739" xr:uid="{00000000-0005-0000-0000-00000B490000}"/>
    <cellStyle name="60% - Accent6 3" xfId="18740" xr:uid="{00000000-0005-0000-0000-00000C490000}"/>
    <cellStyle name="60% - Accent6 30" xfId="18741" xr:uid="{00000000-0005-0000-0000-00000D490000}"/>
    <cellStyle name="60% - Accent6 31" xfId="18742" xr:uid="{00000000-0005-0000-0000-00000E490000}"/>
    <cellStyle name="60% - Accent6 32" xfId="18743" xr:uid="{00000000-0005-0000-0000-00000F490000}"/>
    <cellStyle name="60% - Accent6 33" xfId="18744" xr:uid="{00000000-0005-0000-0000-000010490000}"/>
    <cellStyle name="60% - Accent6 34" xfId="18745" xr:uid="{00000000-0005-0000-0000-000011490000}"/>
    <cellStyle name="60% - Accent6 35" xfId="18746" xr:uid="{00000000-0005-0000-0000-000012490000}"/>
    <cellStyle name="60% - Accent6 36" xfId="18747" xr:uid="{00000000-0005-0000-0000-000013490000}"/>
    <cellStyle name="60% - Accent6 37" xfId="18748" xr:uid="{00000000-0005-0000-0000-000014490000}"/>
    <cellStyle name="60% - Accent6 38" xfId="18749" xr:uid="{00000000-0005-0000-0000-000015490000}"/>
    <cellStyle name="60% - Accent6 39" xfId="18750" xr:uid="{00000000-0005-0000-0000-000016490000}"/>
    <cellStyle name="60% - Accent6 4" xfId="18751" xr:uid="{00000000-0005-0000-0000-000017490000}"/>
    <cellStyle name="60% - Accent6 40" xfId="18752" xr:uid="{00000000-0005-0000-0000-000018490000}"/>
    <cellStyle name="60% - Accent6 41" xfId="18753" xr:uid="{00000000-0005-0000-0000-000019490000}"/>
    <cellStyle name="60% - Accent6 42" xfId="18754" xr:uid="{00000000-0005-0000-0000-00001A490000}"/>
    <cellStyle name="60% - Accent6 43" xfId="18755" xr:uid="{00000000-0005-0000-0000-00001B490000}"/>
    <cellStyle name="60% - Accent6 44" xfId="18756" xr:uid="{00000000-0005-0000-0000-00001C490000}"/>
    <cellStyle name="60% - Accent6 45" xfId="18757" xr:uid="{00000000-0005-0000-0000-00001D490000}"/>
    <cellStyle name="60% - Accent6 46" xfId="18758" xr:uid="{00000000-0005-0000-0000-00001E490000}"/>
    <cellStyle name="60% - Accent6 47" xfId="18759" xr:uid="{00000000-0005-0000-0000-00001F490000}"/>
    <cellStyle name="60% - Accent6 48" xfId="18760" xr:uid="{00000000-0005-0000-0000-000020490000}"/>
    <cellStyle name="60% - Accent6 49" xfId="18761" xr:uid="{00000000-0005-0000-0000-000021490000}"/>
    <cellStyle name="60% - Accent6 5" xfId="18762" xr:uid="{00000000-0005-0000-0000-000022490000}"/>
    <cellStyle name="60% - Accent6 50" xfId="18763" xr:uid="{00000000-0005-0000-0000-000023490000}"/>
    <cellStyle name="60% - Accent6 51" xfId="18764" xr:uid="{00000000-0005-0000-0000-000024490000}"/>
    <cellStyle name="60% - Accent6 52" xfId="18765" xr:uid="{00000000-0005-0000-0000-000025490000}"/>
    <cellStyle name="60% - Accent6 53" xfId="18766" xr:uid="{00000000-0005-0000-0000-000026490000}"/>
    <cellStyle name="60% - Accent6 54" xfId="18767" xr:uid="{00000000-0005-0000-0000-000027490000}"/>
    <cellStyle name="60% - Accent6 55" xfId="18768" xr:uid="{00000000-0005-0000-0000-000028490000}"/>
    <cellStyle name="60% - Accent6 56" xfId="18769" xr:uid="{00000000-0005-0000-0000-000029490000}"/>
    <cellStyle name="60% - Accent6 57" xfId="18770" xr:uid="{00000000-0005-0000-0000-00002A490000}"/>
    <cellStyle name="60% - Accent6 58" xfId="18771" xr:uid="{00000000-0005-0000-0000-00002B490000}"/>
    <cellStyle name="60% - Accent6 59" xfId="18772" xr:uid="{00000000-0005-0000-0000-00002C490000}"/>
    <cellStyle name="60% - Accent6 6" xfId="18773" xr:uid="{00000000-0005-0000-0000-00002D490000}"/>
    <cellStyle name="60% - Accent6 60" xfId="18774" xr:uid="{00000000-0005-0000-0000-00002E490000}"/>
    <cellStyle name="60% - Accent6 61" xfId="18775" xr:uid="{00000000-0005-0000-0000-00002F490000}"/>
    <cellStyle name="60% - Accent6 62" xfId="18776" xr:uid="{00000000-0005-0000-0000-000030490000}"/>
    <cellStyle name="60% - Accent6 63" xfId="18777" xr:uid="{00000000-0005-0000-0000-000031490000}"/>
    <cellStyle name="60% - Accent6 64" xfId="18778" xr:uid="{00000000-0005-0000-0000-000032490000}"/>
    <cellStyle name="60% - Accent6 65" xfId="18779" xr:uid="{00000000-0005-0000-0000-000033490000}"/>
    <cellStyle name="60% - Accent6 66" xfId="18780" xr:uid="{00000000-0005-0000-0000-000034490000}"/>
    <cellStyle name="60% - Accent6 67" xfId="18781" xr:uid="{00000000-0005-0000-0000-000035490000}"/>
    <cellStyle name="60% - Accent6 68" xfId="18782" xr:uid="{00000000-0005-0000-0000-000036490000}"/>
    <cellStyle name="60% - Accent6 69" xfId="18783" xr:uid="{00000000-0005-0000-0000-000037490000}"/>
    <cellStyle name="60% - Accent6 7" xfId="18784" xr:uid="{00000000-0005-0000-0000-000038490000}"/>
    <cellStyle name="60% - Accent6 70" xfId="18785" xr:uid="{00000000-0005-0000-0000-000039490000}"/>
    <cellStyle name="60% - Accent6 71" xfId="18786" xr:uid="{00000000-0005-0000-0000-00003A490000}"/>
    <cellStyle name="60% - Accent6 72" xfId="18787" xr:uid="{00000000-0005-0000-0000-00003B490000}"/>
    <cellStyle name="60% - Accent6 8" xfId="18788" xr:uid="{00000000-0005-0000-0000-00003C490000}"/>
    <cellStyle name="60% - Accent6 9" xfId="18789" xr:uid="{00000000-0005-0000-0000-00003D490000}"/>
    <cellStyle name="Accent1 - 20%" xfId="18790" xr:uid="{00000000-0005-0000-0000-00003E490000}"/>
    <cellStyle name="Accent1 - 40%" xfId="18791" xr:uid="{00000000-0005-0000-0000-00003F490000}"/>
    <cellStyle name="Accent1 - 60%" xfId="18792" xr:uid="{00000000-0005-0000-0000-000040490000}"/>
    <cellStyle name="Accent1 10" xfId="18793" xr:uid="{00000000-0005-0000-0000-000041490000}"/>
    <cellStyle name="Accent1 11" xfId="18794" xr:uid="{00000000-0005-0000-0000-000042490000}"/>
    <cellStyle name="Accent1 12" xfId="18795" xr:uid="{00000000-0005-0000-0000-000043490000}"/>
    <cellStyle name="Accent1 13" xfId="18796" xr:uid="{00000000-0005-0000-0000-000044490000}"/>
    <cellStyle name="Accent1 14" xfId="18797" xr:uid="{00000000-0005-0000-0000-000045490000}"/>
    <cellStyle name="Accent1 15" xfId="18798" xr:uid="{00000000-0005-0000-0000-000046490000}"/>
    <cellStyle name="Accent1 16" xfId="18799" xr:uid="{00000000-0005-0000-0000-000047490000}"/>
    <cellStyle name="Accent1 17" xfId="18800" xr:uid="{00000000-0005-0000-0000-000048490000}"/>
    <cellStyle name="Accent1 18" xfId="18801" xr:uid="{00000000-0005-0000-0000-000049490000}"/>
    <cellStyle name="Accent1 19" xfId="18802" xr:uid="{00000000-0005-0000-0000-00004A490000}"/>
    <cellStyle name="Accent1 2" xfId="18803" xr:uid="{00000000-0005-0000-0000-00004B490000}"/>
    <cellStyle name="Accent1 2 2" xfId="18804" xr:uid="{00000000-0005-0000-0000-00004C490000}"/>
    <cellStyle name="Accent1 2 3" xfId="18805" xr:uid="{00000000-0005-0000-0000-00004D490000}"/>
    <cellStyle name="Accent1 20" xfId="18806" xr:uid="{00000000-0005-0000-0000-00004E490000}"/>
    <cellStyle name="Accent1 21" xfId="18807" xr:uid="{00000000-0005-0000-0000-00004F490000}"/>
    <cellStyle name="Accent1 22" xfId="18808" xr:uid="{00000000-0005-0000-0000-000050490000}"/>
    <cellStyle name="Accent1 23" xfId="18809" xr:uid="{00000000-0005-0000-0000-000051490000}"/>
    <cellStyle name="Accent1 24" xfId="18810" xr:uid="{00000000-0005-0000-0000-000052490000}"/>
    <cellStyle name="Accent1 25" xfId="18811" xr:uid="{00000000-0005-0000-0000-000053490000}"/>
    <cellStyle name="Accent1 26" xfId="18812" xr:uid="{00000000-0005-0000-0000-000054490000}"/>
    <cellStyle name="Accent1 27" xfId="18813" xr:uid="{00000000-0005-0000-0000-000055490000}"/>
    <cellStyle name="Accent1 28" xfId="18814" xr:uid="{00000000-0005-0000-0000-000056490000}"/>
    <cellStyle name="Accent1 29" xfId="18815" xr:uid="{00000000-0005-0000-0000-000057490000}"/>
    <cellStyle name="Accent1 3" xfId="18816" xr:uid="{00000000-0005-0000-0000-000058490000}"/>
    <cellStyle name="Accent1 3 2" xfId="18817" xr:uid="{00000000-0005-0000-0000-000059490000}"/>
    <cellStyle name="Accent1 30" xfId="18818" xr:uid="{00000000-0005-0000-0000-00005A490000}"/>
    <cellStyle name="Accent1 31" xfId="18819" xr:uid="{00000000-0005-0000-0000-00005B490000}"/>
    <cellStyle name="Accent1 32" xfId="18820" xr:uid="{00000000-0005-0000-0000-00005C490000}"/>
    <cellStyle name="Accent1 33" xfId="18821" xr:uid="{00000000-0005-0000-0000-00005D490000}"/>
    <cellStyle name="Accent1 34" xfId="18822" xr:uid="{00000000-0005-0000-0000-00005E490000}"/>
    <cellStyle name="Accent1 35" xfId="18823" xr:uid="{00000000-0005-0000-0000-00005F490000}"/>
    <cellStyle name="Accent1 36" xfId="18824" xr:uid="{00000000-0005-0000-0000-000060490000}"/>
    <cellStyle name="Accent1 37" xfId="18825" xr:uid="{00000000-0005-0000-0000-000061490000}"/>
    <cellStyle name="Accent1 38" xfId="18826" xr:uid="{00000000-0005-0000-0000-000062490000}"/>
    <cellStyle name="Accent1 39" xfId="18827" xr:uid="{00000000-0005-0000-0000-000063490000}"/>
    <cellStyle name="Accent1 4" xfId="18828" xr:uid="{00000000-0005-0000-0000-000064490000}"/>
    <cellStyle name="Accent1 4 2" xfId="18829" xr:uid="{00000000-0005-0000-0000-000065490000}"/>
    <cellStyle name="Accent1 40" xfId="18830" xr:uid="{00000000-0005-0000-0000-000066490000}"/>
    <cellStyle name="Accent1 41" xfId="18831" xr:uid="{00000000-0005-0000-0000-000067490000}"/>
    <cellStyle name="Accent1 42" xfId="18832" xr:uid="{00000000-0005-0000-0000-000068490000}"/>
    <cellStyle name="Accent1 43" xfId="18833" xr:uid="{00000000-0005-0000-0000-000069490000}"/>
    <cellStyle name="Accent1 44" xfId="18834" xr:uid="{00000000-0005-0000-0000-00006A490000}"/>
    <cellStyle name="Accent1 45" xfId="18835" xr:uid="{00000000-0005-0000-0000-00006B490000}"/>
    <cellStyle name="Accent1 46" xfId="18836" xr:uid="{00000000-0005-0000-0000-00006C490000}"/>
    <cellStyle name="Accent1 47" xfId="18837" xr:uid="{00000000-0005-0000-0000-00006D490000}"/>
    <cellStyle name="Accent1 48" xfId="18838" xr:uid="{00000000-0005-0000-0000-00006E490000}"/>
    <cellStyle name="Accent1 49" xfId="18839" xr:uid="{00000000-0005-0000-0000-00006F490000}"/>
    <cellStyle name="Accent1 5" xfId="18840" xr:uid="{00000000-0005-0000-0000-000070490000}"/>
    <cellStyle name="Accent1 50" xfId="18841" xr:uid="{00000000-0005-0000-0000-000071490000}"/>
    <cellStyle name="Accent1 51" xfId="18842" xr:uid="{00000000-0005-0000-0000-000072490000}"/>
    <cellStyle name="Accent1 52" xfId="18843" xr:uid="{00000000-0005-0000-0000-000073490000}"/>
    <cellStyle name="Accent1 53" xfId="18844" xr:uid="{00000000-0005-0000-0000-000074490000}"/>
    <cellStyle name="Accent1 54" xfId="18845" xr:uid="{00000000-0005-0000-0000-000075490000}"/>
    <cellStyle name="Accent1 55" xfId="18846" xr:uid="{00000000-0005-0000-0000-000076490000}"/>
    <cellStyle name="Accent1 56" xfId="18847" xr:uid="{00000000-0005-0000-0000-000077490000}"/>
    <cellStyle name="Accent1 57" xfId="18848" xr:uid="{00000000-0005-0000-0000-000078490000}"/>
    <cellStyle name="Accent1 58" xfId="18849" xr:uid="{00000000-0005-0000-0000-000079490000}"/>
    <cellStyle name="Accent1 59" xfId="18850" xr:uid="{00000000-0005-0000-0000-00007A490000}"/>
    <cellStyle name="Accent1 6" xfId="18851" xr:uid="{00000000-0005-0000-0000-00007B490000}"/>
    <cellStyle name="Accent1 60" xfId="18852" xr:uid="{00000000-0005-0000-0000-00007C490000}"/>
    <cellStyle name="Accent1 61" xfId="18853" xr:uid="{00000000-0005-0000-0000-00007D490000}"/>
    <cellStyle name="Accent1 62" xfId="18854" xr:uid="{00000000-0005-0000-0000-00007E490000}"/>
    <cellStyle name="Accent1 63" xfId="18855" xr:uid="{00000000-0005-0000-0000-00007F490000}"/>
    <cellStyle name="Accent1 64" xfId="18856" xr:uid="{00000000-0005-0000-0000-000080490000}"/>
    <cellStyle name="Accent1 65" xfId="18857" xr:uid="{00000000-0005-0000-0000-000081490000}"/>
    <cellStyle name="Accent1 66" xfId="18858" xr:uid="{00000000-0005-0000-0000-000082490000}"/>
    <cellStyle name="Accent1 67" xfId="18859" xr:uid="{00000000-0005-0000-0000-000083490000}"/>
    <cellStyle name="Accent1 68" xfId="18860" xr:uid="{00000000-0005-0000-0000-000084490000}"/>
    <cellStyle name="Accent1 69" xfId="18861" xr:uid="{00000000-0005-0000-0000-000085490000}"/>
    <cellStyle name="Accent1 7" xfId="18862" xr:uid="{00000000-0005-0000-0000-000086490000}"/>
    <cellStyle name="Accent1 70" xfId="18863" xr:uid="{00000000-0005-0000-0000-000087490000}"/>
    <cellStyle name="Accent1 71" xfId="18864" xr:uid="{00000000-0005-0000-0000-000088490000}"/>
    <cellStyle name="Accent1 72" xfId="18865" xr:uid="{00000000-0005-0000-0000-000089490000}"/>
    <cellStyle name="Accent1 8" xfId="18866" xr:uid="{00000000-0005-0000-0000-00008A490000}"/>
    <cellStyle name="Accent1 9" xfId="18867" xr:uid="{00000000-0005-0000-0000-00008B490000}"/>
    <cellStyle name="Accent2 - 20%" xfId="18868" xr:uid="{00000000-0005-0000-0000-00008C490000}"/>
    <cellStyle name="Accent2 - 40%" xfId="18869" xr:uid="{00000000-0005-0000-0000-00008D490000}"/>
    <cellStyle name="Accent2 - 60%" xfId="18870" xr:uid="{00000000-0005-0000-0000-00008E490000}"/>
    <cellStyle name="Accent2 10" xfId="18871" xr:uid="{00000000-0005-0000-0000-00008F490000}"/>
    <cellStyle name="Accent2 11" xfId="18872" xr:uid="{00000000-0005-0000-0000-000090490000}"/>
    <cellStyle name="Accent2 12" xfId="18873" xr:uid="{00000000-0005-0000-0000-000091490000}"/>
    <cellStyle name="Accent2 13" xfId="18874" xr:uid="{00000000-0005-0000-0000-000092490000}"/>
    <cellStyle name="Accent2 14" xfId="18875" xr:uid="{00000000-0005-0000-0000-000093490000}"/>
    <cellStyle name="Accent2 15" xfId="18876" xr:uid="{00000000-0005-0000-0000-000094490000}"/>
    <cellStyle name="Accent2 16" xfId="18877" xr:uid="{00000000-0005-0000-0000-000095490000}"/>
    <cellStyle name="Accent2 17" xfId="18878" xr:uid="{00000000-0005-0000-0000-000096490000}"/>
    <cellStyle name="Accent2 18" xfId="18879" xr:uid="{00000000-0005-0000-0000-000097490000}"/>
    <cellStyle name="Accent2 19" xfId="18880" xr:uid="{00000000-0005-0000-0000-000098490000}"/>
    <cellStyle name="Accent2 2" xfId="18881" xr:uid="{00000000-0005-0000-0000-000099490000}"/>
    <cellStyle name="Accent2 2 2" xfId="18882" xr:uid="{00000000-0005-0000-0000-00009A490000}"/>
    <cellStyle name="Accent2 2 3" xfId="18883" xr:uid="{00000000-0005-0000-0000-00009B490000}"/>
    <cellStyle name="Accent2 20" xfId="18884" xr:uid="{00000000-0005-0000-0000-00009C490000}"/>
    <cellStyle name="Accent2 21" xfId="18885" xr:uid="{00000000-0005-0000-0000-00009D490000}"/>
    <cellStyle name="Accent2 22" xfId="18886" xr:uid="{00000000-0005-0000-0000-00009E490000}"/>
    <cellStyle name="Accent2 23" xfId="18887" xr:uid="{00000000-0005-0000-0000-00009F490000}"/>
    <cellStyle name="Accent2 24" xfId="18888" xr:uid="{00000000-0005-0000-0000-0000A0490000}"/>
    <cellStyle name="Accent2 25" xfId="18889" xr:uid="{00000000-0005-0000-0000-0000A1490000}"/>
    <cellStyle name="Accent2 26" xfId="18890" xr:uid="{00000000-0005-0000-0000-0000A2490000}"/>
    <cellStyle name="Accent2 27" xfId="18891" xr:uid="{00000000-0005-0000-0000-0000A3490000}"/>
    <cellStyle name="Accent2 28" xfId="18892" xr:uid="{00000000-0005-0000-0000-0000A4490000}"/>
    <cellStyle name="Accent2 29" xfId="18893" xr:uid="{00000000-0005-0000-0000-0000A5490000}"/>
    <cellStyle name="Accent2 3" xfId="18894" xr:uid="{00000000-0005-0000-0000-0000A6490000}"/>
    <cellStyle name="Accent2 3 2" xfId="18895" xr:uid="{00000000-0005-0000-0000-0000A7490000}"/>
    <cellStyle name="Accent2 30" xfId="18896" xr:uid="{00000000-0005-0000-0000-0000A8490000}"/>
    <cellStyle name="Accent2 31" xfId="18897" xr:uid="{00000000-0005-0000-0000-0000A9490000}"/>
    <cellStyle name="Accent2 32" xfId="18898" xr:uid="{00000000-0005-0000-0000-0000AA490000}"/>
    <cellStyle name="Accent2 33" xfId="18899" xr:uid="{00000000-0005-0000-0000-0000AB490000}"/>
    <cellStyle name="Accent2 34" xfId="18900" xr:uid="{00000000-0005-0000-0000-0000AC490000}"/>
    <cellStyle name="Accent2 35" xfId="18901" xr:uid="{00000000-0005-0000-0000-0000AD490000}"/>
    <cellStyle name="Accent2 36" xfId="18902" xr:uid="{00000000-0005-0000-0000-0000AE490000}"/>
    <cellStyle name="Accent2 37" xfId="18903" xr:uid="{00000000-0005-0000-0000-0000AF490000}"/>
    <cellStyle name="Accent2 38" xfId="18904" xr:uid="{00000000-0005-0000-0000-0000B0490000}"/>
    <cellStyle name="Accent2 39" xfId="18905" xr:uid="{00000000-0005-0000-0000-0000B1490000}"/>
    <cellStyle name="Accent2 4" xfId="18906" xr:uid="{00000000-0005-0000-0000-0000B2490000}"/>
    <cellStyle name="Accent2 4 2" xfId="18907" xr:uid="{00000000-0005-0000-0000-0000B3490000}"/>
    <cellStyle name="Accent2 40" xfId="18908" xr:uid="{00000000-0005-0000-0000-0000B4490000}"/>
    <cellStyle name="Accent2 41" xfId="18909" xr:uid="{00000000-0005-0000-0000-0000B5490000}"/>
    <cellStyle name="Accent2 42" xfId="18910" xr:uid="{00000000-0005-0000-0000-0000B6490000}"/>
    <cellStyle name="Accent2 43" xfId="18911" xr:uid="{00000000-0005-0000-0000-0000B7490000}"/>
    <cellStyle name="Accent2 44" xfId="18912" xr:uid="{00000000-0005-0000-0000-0000B8490000}"/>
    <cellStyle name="Accent2 45" xfId="18913" xr:uid="{00000000-0005-0000-0000-0000B9490000}"/>
    <cellStyle name="Accent2 46" xfId="18914" xr:uid="{00000000-0005-0000-0000-0000BA490000}"/>
    <cellStyle name="Accent2 47" xfId="18915" xr:uid="{00000000-0005-0000-0000-0000BB490000}"/>
    <cellStyle name="Accent2 48" xfId="18916" xr:uid="{00000000-0005-0000-0000-0000BC490000}"/>
    <cellStyle name="Accent2 49" xfId="18917" xr:uid="{00000000-0005-0000-0000-0000BD490000}"/>
    <cellStyle name="Accent2 5" xfId="18918" xr:uid="{00000000-0005-0000-0000-0000BE490000}"/>
    <cellStyle name="Accent2 50" xfId="18919" xr:uid="{00000000-0005-0000-0000-0000BF490000}"/>
    <cellStyle name="Accent2 51" xfId="18920" xr:uid="{00000000-0005-0000-0000-0000C0490000}"/>
    <cellStyle name="Accent2 52" xfId="18921" xr:uid="{00000000-0005-0000-0000-0000C1490000}"/>
    <cellStyle name="Accent2 53" xfId="18922" xr:uid="{00000000-0005-0000-0000-0000C2490000}"/>
    <cellStyle name="Accent2 54" xfId="18923" xr:uid="{00000000-0005-0000-0000-0000C3490000}"/>
    <cellStyle name="Accent2 55" xfId="18924" xr:uid="{00000000-0005-0000-0000-0000C4490000}"/>
    <cellStyle name="Accent2 56" xfId="18925" xr:uid="{00000000-0005-0000-0000-0000C5490000}"/>
    <cellStyle name="Accent2 57" xfId="18926" xr:uid="{00000000-0005-0000-0000-0000C6490000}"/>
    <cellStyle name="Accent2 58" xfId="18927" xr:uid="{00000000-0005-0000-0000-0000C7490000}"/>
    <cellStyle name="Accent2 59" xfId="18928" xr:uid="{00000000-0005-0000-0000-0000C8490000}"/>
    <cellStyle name="Accent2 6" xfId="18929" xr:uid="{00000000-0005-0000-0000-0000C9490000}"/>
    <cellStyle name="Accent2 60" xfId="18930" xr:uid="{00000000-0005-0000-0000-0000CA490000}"/>
    <cellStyle name="Accent2 61" xfId="18931" xr:uid="{00000000-0005-0000-0000-0000CB490000}"/>
    <cellStyle name="Accent2 62" xfId="18932" xr:uid="{00000000-0005-0000-0000-0000CC490000}"/>
    <cellStyle name="Accent2 63" xfId="18933" xr:uid="{00000000-0005-0000-0000-0000CD490000}"/>
    <cellStyle name="Accent2 64" xfId="18934" xr:uid="{00000000-0005-0000-0000-0000CE490000}"/>
    <cellStyle name="Accent2 65" xfId="18935" xr:uid="{00000000-0005-0000-0000-0000CF490000}"/>
    <cellStyle name="Accent2 66" xfId="18936" xr:uid="{00000000-0005-0000-0000-0000D0490000}"/>
    <cellStyle name="Accent2 67" xfId="18937" xr:uid="{00000000-0005-0000-0000-0000D1490000}"/>
    <cellStyle name="Accent2 68" xfId="18938" xr:uid="{00000000-0005-0000-0000-0000D2490000}"/>
    <cellStyle name="Accent2 69" xfId="18939" xr:uid="{00000000-0005-0000-0000-0000D3490000}"/>
    <cellStyle name="Accent2 7" xfId="18940" xr:uid="{00000000-0005-0000-0000-0000D4490000}"/>
    <cellStyle name="Accent2 70" xfId="18941" xr:uid="{00000000-0005-0000-0000-0000D5490000}"/>
    <cellStyle name="Accent2 71" xfId="18942" xr:uid="{00000000-0005-0000-0000-0000D6490000}"/>
    <cellStyle name="Accent2 72" xfId="18943" xr:uid="{00000000-0005-0000-0000-0000D7490000}"/>
    <cellStyle name="Accent2 8" xfId="18944" xr:uid="{00000000-0005-0000-0000-0000D8490000}"/>
    <cellStyle name="Accent2 9" xfId="18945" xr:uid="{00000000-0005-0000-0000-0000D9490000}"/>
    <cellStyle name="Accent3 - 20%" xfId="18946" xr:uid="{00000000-0005-0000-0000-0000DA490000}"/>
    <cellStyle name="Accent3 - 40%" xfId="18947" xr:uid="{00000000-0005-0000-0000-0000DB490000}"/>
    <cellStyle name="Accent3 - 60%" xfId="18948" xr:uid="{00000000-0005-0000-0000-0000DC490000}"/>
    <cellStyle name="Accent3 10" xfId="18949" xr:uid="{00000000-0005-0000-0000-0000DD490000}"/>
    <cellStyle name="Accent3 11" xfId="18950" xr:uid="{00000000-0005-0000-0000-0000DE490000}"/>
    <cellStyle name="Accent3 12" xfId="18951" xr:uid="{00000000-0005-0000-0000-0000DF490000}"/>
    <cellStyle name="Accent3 13" xfId="18952" xr:uid="{00000000-0005-0000-0000-0000E0490000}"/>
    <cellStyle name="Accent3 14" xfId="18953" xr:uid="{00000000-0005-0000-0000-0000E1490000}"/>
    <cellStyle name="Accent3 15" xfId="18954" xr:uid="{00000000-0005-0000-0000-0000E2490000}"/>
    <cellStyle name="Accent3 16" xfId="18955" xr:uid="{00000000-0005-0000-0000-0000E3490000}"/>
    <cellStyle name="Accent3 17" xfId="18956" xr:uid="{00000000-0005-0000-0000-0000E4490000}"/>
    <cellStyle name="Accent3 18" xfId="18957" xr:uid="{00000000-0005-0000-0000-0000E5490000}"/>
    <cellStyle name="Accent3 19" xfId="18958" xr:uid="{00000000-0005-0000-0000-0000E6490000}"/>
    <cellStyle name="Accent3 2" xfId="18959" xr:uid="{00000000-0005-0000-0000-0000E7490000}"/>
    <cellStyle name="Accent3 2 2" xfId="18960" xr:uid="{00000000-0005-0000-0000-0000E8490000}"/>
    <cellStyle name="Accent3 2 3" xfId="18961" xr:uid="{00000000-0005-0000-0000-0000E9490000}"/>
    <cellStyle name="Accent3 20" xfId="18962" xr:uid="{00000000-0005-0000-0000-0000EA490000}"/>
    <cellStyle name="Accent3 21" xfId="18963" xr:uid="{00000000-0005-0000-0000-0000EB490000}"/>
    <cellStyle name="Accent3 22" xfId="18964" xr:uid="{00000000-0005-0000-0000-0000EC490000}"/>
    <cellStyle name="Accent3 23" xfId="18965" xr:uid="{00000000-0005-0000-0000-0000ED490000}"/>
    <cellStyle name="Accent3 24" xfId="18966" xr:uid="{00000000-0005-0000-0000-0000EE490000}"/>
    <cellStyle name="Accent3 25" xfId="18967" xr:uid="{00000000-0005-0000-0000-0000EF490000}"/>
    <cellStyle name="Accent3 26" xfId="18968" xr:uid="{00000000-0005-0000-0000-0000F0490000}"/>
    <cellStyle name="Accent3 27" xfId="18969" xr:uid="{00000000-0005-0000-0000-0000F1490000}"/>
    <cellStyle name="Accent3 28" xfId="18970" xr:uid="{00000000-0005-0000-0000-0000F2490000}"/>
    <cellStyle name="Accent3 29" xfId="18971" xr:uid="{00000000-0005-0000-0000-0000F3490000}"/>
    <cellStyle name="Accent3 3" xfId="18972" xr:uid="{00000000-0005-0000-0000-0000F4490000}"/>
    <cellStyle name="Accent3 3 2" xfId="18973" xr:uid="{00000000-0005-0000-0000-0000F5490000}"/>
    <cellStyle name="Accent3 30" xfId="18974" xr:uid="{00000000-0005-0000-0000-0000F6490000}"/>
    <cellStyle name="Accent3 31" xfId="18975" xr:uid="{00000000-0005-0000-0000-0000F7490000}"/>
    <cellStyle name="Accent3 32" xfId="18976" xr:uid="{00000000-0005-0000-0000-0000F8490000}"/>
    <cellStyle name="Accent3 33" xfId="18977" xr:uid="{00000000-0005-0000-0000-0000F9490000}"/>
    <cellStyle name="Accent3 34" xfId="18978" xr:uid="{00000000-0005-0000-0000-0000FA490000}"/>
    <cellStyle name="Accent3 35" xfId="18979" xr:uid="{00000000-0005-0000-0000-0000FB490000}"/>
    <cellStyle name="Accent3 36" xfId="18980" xr:uid="{00000000-0005-0000-0000-0000FC490000}"/>
    <cellStyle name="Accent3 37" xfId="18981" xr:uid="{00000000-0005-0000-0000-0000FD490000}"/>
    <cellStyle name="Accent3 38" xfId="18982" xr:uid="{00000000-0005-0000-0000-0000FE490000}"/>
    <cellStyle name="Accent3 39" xfId="18983" xr:uid="{00000000-0005-0000-0000-0000FF490000}"/>
    <cellStyle name="Accent3 4" xfId="18984" xr:uid="{00000000-0005-0000-0000-0000004A0000}"/>
    <cellStyle name="Accent3 4 2" xfId="18985" xr:uid="{00000000-0005-0000-0000-0000014A0000}"/>
    <cellStyle name="Accent3 40" xfId="18986" xr:uid="{00000000-0005-0000-0000-0000024A0000}"/>
    <cellStyle name="Accent3 41" xfId="18987" xr:uid="{00000000-0005-0000-0000-0000034A0000}"/>
    <cellStyle name="Accent3 42" xfId="18988" xr:uid="{00000000-0005-0000-0000-0000044A0000}"/>
    <cellStyle name="Accent3 43" xfId="18989" xr:uid="{00000000-0005-0000-0000-0000054A0000}"/>
    <cellStyle name="Accent3 44" xfId="18990" xr:uid="{00000000-0005-0000-0000-0000064A0000}"/>
    <cellStyle name="Accent3 45" xfId="18991" xr:uid="{00000000-0005-0000-0000-0000074A0000}"/>
    <cellStyle name="Accent3 46" xfId="18992" xr:uid="{00000000-0005-0000-0000-0000084A0000}"/>
    <cellStyle name="Accent3 47" xfId="18993" xr:uid="{00000000-0005-0000-0000-0000094A0000}"/>
    <cellStyle name="Accent3 48" xfId="18994" xr:uid="{00000000-0005-0000-0000-00000A4A0000}"/>
    <cellStyle name="Accent3 49" xfId="18995" xr:uid="{00000000-0005-0000-0000-00000B4A0000}"/>
    <cellStyle name="Accent3 5" xfId="18996" xr:uid="{00000000-0005-0000-0000-00000C4A0000}"/>
    <cellStyle name="Accent3 50" xfId="18997" xr:uid="{00000000-0005-0000-0000-00000D4A0000}"/>
    <cellStyle name="Accent3 51" xfId="18998" xr:uid="{00000000-0005-0000-0000-00000E4A0000}"/>
    <cellStyle name="Accent3 52" xfId="18999" xr:uid="{00000000-0005-0000-0000-00000F4A0000}"/>
    <cellStyle name="Accent3 53" xfId="19000" xr:uid="{00000000-0005-0000-0000-0000104A0000}"/>
    <cellStyle name="Accent3 54" xfId="19001" xr:uid="{00000000-0005-0000-0000-0000114A0000}"/>
    <cellStyle name="Accent3 55" xfId="19002" xr:uid="{00000000-0005-0000-0000-0000124A0000}"/>
    <cellStyle name="Accent3 56" xfId="19003" xr:uid="{00000000-0005-0000-0000-0000134A0000}"/>
    <cellStyle name="Accent3 57" xfId="19004" xr:uid="{00000000-0005-0000-0000-0000144A0000}"/>
    <cellStyle name="Accent3 58" xfId="19005" xr:uid="{00000000-0005-0000-0000-0000154A0000}"/>
    <cellStyle name="Accent3 59" xfId="19006" xr:uid="{00000000-0005-0000-0000-0000164A0000}"/>
    <cellStyle name="Accent3 6" xfId="19007" xr:uid="{00000000-0005-0000-0000-0000174A0000}"/>
    <cellStyle name="Accent3 60" xfId="19008" xr:uid="{00000000-0005-0000-0000-0000184A0000}"/>
    <cellStyle name="Accent3 61" xfId="19009" xr:uid="{00000000-0005-0000-0000-0000194A0000}"/>
    <cellStyle name="Accent3 62" xfId="19010" xr:uid="{00000000-0005-0000-0000-00001A4A0000}"/>
    <cellStyle name="Accent3 63" xfId="19011" xr:uid="{00000000-0005-0000-0000-00001B4A0000}"/>
    <cellStyle name="Accent3 64" xfId="19012" xr:uid="{00000000-0005-0000-0000-00001C4A0000}"/>
    <cellStyle name="Accent3 65" xfId="19013" xr:uid="{00000000-0005-0000-0000-00001D4A0000}"/>
    <cellStyle name="Accent3 66" xfId="19014" xr:uid="{00000000-0005-0000-0000-00001E4A0000}"/>
    <cellStyle name="Accent3 67" xfId="19015" xr:uid="{00000000-0005-0000-0000-00001F4A0000}"/>
    <cellStyle name="Accent3 68" xfId="19016" xr:uid="{00000000-0005-0000-0000-0000204A0000}"/>
    <cellStyle name="Accent3 69" xfId="19017" xr:uid="{00000000-0005-0000-0000-0000214A0000}"/>
    <cellStyle name="Accent3 7" xfId="19018" xr:uid="{00000000-0005-0000-0000-0000224A0000}"/>
    <cellStyle name="Accent3 70" xfId="19019" xr:uid="{00000000-0005-0000-0000-0000234A0000}"/>
    <cellStyle name="Accent3 71" xfId="19020" xr:uid="{00000000-0005-0000-0000-0000244A0000}"/>
    <cellStyle name="Accent3 72" xfId="19021" xr:uid="{00000000-0005-0000-0000-0000254A0000}"/>
    <cellStyle name="Accent3 8" xfId="19022" xr:uid="{00000000-0005-0000-0000-0000264A0000}"/>
    <cellStyle name="Accent3 9" xfId="19023" xr:uid="{00000000-0005-0000-0000-0000274A0000}"/>
    <cellStyle name="Accent4 - 20%" xfId="19024" xr:uid="{00000000-0005-0000-0000-0000284A0000}"/>
    <cellStyle name="Accent4 - 40%" xfId="19025" xr:uid="{00000000-0005-0000-0000-0000294A0000}"/>
    <cellStyle name="Accent4 - 60%" xfId="19026" xr:uid="{00000000-0005-0000-0000-00002A4A0000}"/>
    <cellStyle name="Accent4 10" xfId="19027" xr:uid="{00000000-0005-0000-0000-00002B4A0000}"/>
    <cellStyle name="Accent4 11" xfId="19028" xr:uid="{00000000-0005-0000-0000-00002C4A0000}"/>
    <cellStyle name="Accent4 12" xfId="19029" xr:uid="{00000000-0005-0000-0000-00002D4A0000}"/>
    <cellStyle name="Accent4 13" xfId="19030" xr:uid="{00000000-0005-0000-0000-00002E4A0000}"/>
    <cellStyle name="Accent4 14" xfId="19031" xr:uid="{00000000-0005-0000-0000-00002F4A0000}"/>
    <cellStyle name="Accent4 15" xfId="19032" xr:uid="{00000000-0005-0000-0000-0000304A0000}"/>
    <cellStyle name="Accent4 16" xfId="19033" xr:uid="{00000000-0005-0000-0000-0000314A0000}"/>
    <cellStyle name="Accent4 17" xfId="19034" xr:uid="{00000000-0005-0000-0000-0000324A0000}"/>
    <cellStyle name="Accent4 18" xfId="19035" xr:uid="{00000000-0005-0000-0000-0000334A0000}"/>
    <cellStyle name="Accent4 19" xfId="19036" xr:uid="{00000000-0005-0000-0000-0000344A0000}"/>
    <cellStyle name="Accent4 2" xfId="19037" xr:uid="{00000000-0005-0000-0000-0000354A0000}"/>
    <cellStyle name="Accent4 2 2" xfId="19038" xr:uid="{00000000-0005-0000-0000-0000364A0000}"/>
    <cellStyle name="Accent4 2 3" xfId="19039" xr:uid="{00000000-0005-0000-0000-0000374A0000}"/>
    <cellStyle name="Accent4 20" xfId="19040" xr:uid="{00000000-0005-0000-0000-0000384A0000}"/>
    <cellStyle name="Accent4 21" xfId="19041" xr:uid="{00000000-0005-0000-0000-0000394A0000}"/>
    <cellStyle name="Accent4 22" xfId="19042" xr:uid="{00000000-0005-0000-0000-00003A4A0000}"/>
    <cellStyle name="Accent4 23" xfId="19043" xr:uid="{00000000-0005-0000-0000-00003B4A0000}"/>
    <cellStyle name="Accent4 24" xfId="19044" xr:uid="{00000000-0005-0000-0000-00003C4A0000}"/>
    <cellStyle name="Accent4 25" xfId="19045" xr:uid="{00000000-0005-0000-0000-00003D4A0000}"/>
    <cellStyle name="Accent4 26" xfId="19046" xr:uid="{00000000-0005-0000-0000-00003E4A0000}"/>
    <cellStyle name="Accent4 27" xfId="19047" xr:uid="{00000000-0005-0000-0000-00003F4A0000}"/>
    <cellStyle name="Accent4 28" xfId="19048" xr:uid="{00000000-0005-0000-0000-0000404A0000}"/>
    <cellStyle name="Accent4 29" xfId="19049" xr:uid="{00000000-0005-0000-0000-0000414A0000}"/>
    <cellStyle name="Accent4 3" xfId="19050" xr:uid="{00000000-0005-0000-0000-0000424A0000}"/>
    <cellStyle name="Accent4 3 2" xfId="19051" xr:uid="{00000000-0005-0000-0000-0000434A0000}"/>
    <cellStyle name="Accent4 30" xfId="19052" xr:uid="{00000000-0005-0000-0000-0000444A0000}"/>
    <cellStyle name="Accent4 31" xfId="19053" xr:uid="{00000000-0005-0000-0000-0000454A0000}"/>
    <cellStyle name="Accent4 32" xfId="19054" xr:uid="{00000000-0005-0000-0000-0000464A0000}"/>
    <cellStyle name="Accent4 33" xfId="19055" xr:uid="{00000000-0005-0000-0000-0000474A0000}"/>
    <cellStyle name="Accent4 34" xfId="19056" xr:uid="{00000000-0005-0000-0000-0000484A0000}"/>
    <cellStyle name="Accent4 35" xfId="19057" xr:uid="{00000000-0005-0000-0000-0000494A0000}"/>
    <cellStyle name="Accent4 36" xfId="19058" xr:uid="{00000000-0005-0000-0000-00004A4A0000}"/>
    <cellStyle name="Accent4 37" xfId="19059" xr:uid="{00000000-0005-0000-0000-00004B4A0000}"/>
    <cellStyle name="Accent4 38" xfId="19060" xr:uid="{00000000-0005-0000-0000-00004C4A0000}"/>
    <cellStyle name="Accent4 39" xfId="19061" xr:uid="{00000000-0005-0000-0000-00004D4A0000}"/>
    <cellStyle name="Accent4 4" xfId="19062" xr:uid="{00000000-0005-0000-0000-00004E4A0000}"/>
    <cellStyle name="Accent4 4 2" xfId="19063" xr:uid="{00000000-0005-0000-0000-00004F4A0000}"/>
    <cellStyle name="Accent4 40" xfId="19064" xr:uid="{00000000-0005-0000-0000-0000504A0000}"/>
    <cellStyle name="Accent4 41" xfId="19065" xr:uid="{00000000-0005-0000-0000-0000514A0000}"/>
    <cellStyle name="Accent4 42" xfId="19066" xr:uid="{00000000-0005-0000-0000-0000524A0000}"/>
    <cellStyle name="Accent4 43" xfId="19067" xr:uid="{00000000-0005-0000-0000-0000534A0000}"/>
    <cellStyle name="Accent4 44" xfId="19068" xr:uid="{00000000-0005-0000-0000-0000544A0000}"/>
    <cellStyle name="Accent4 45" xfId="19069" xr:uid="{00000000-0005-0000-0000-0000554A0000}"/>
    <cellStyle name="Accent4 46" xfId="19070" xr:uid="{00000000-0005-0000-0000-0000564A0000}"/>
    <cellStyle name="Accent4 47" xfId="19071" xr:uid="{00000000-0005-0000-0000-0000574A0000}"/>
    <cellStyle name="Accent4 48" xfId="19072" xr:uid="{00000000-0005-0000-0000-0000584A0000}"/>
    <cellStyle name="Accent4 49" xfId="19073" xr:uid="{00000000-0005-0000-0000-0000594A0000}"/>
    <cellStyle name="Accent4 5" xfId="19074" xr:uid="{00000000-0005-0000-0000-00005A4A0000}"/>
    <cellStyle name="Accent4 50" xfId="19075" xr:uid="{00000000-0005-0000-0000-00005B4A0000}"/>
    <cellStyle name="Accent4 51" xfId="19076" xr:uid="{00000000-0005-0000-0000-00005C4A0000}"/>
    <cellStyle name="Accent4 52" xfId="19077" xr:uid="{00000000-0005-0000-0000-00005D4A0000}"/>
    <cellStyle name="Accent4 53" xfId="19078" xr:uid="{00000000-0005-0000-0000-00005E4A0000}"/>
    <cellStyle name="Accent4 54" xfId="19079" xr:uid="{00000000-0005-0000-0000-00005F4A0000}"/>
    <cellStyle name="Accent4 55" xfId="19080" xr:uid="{00000000-0005-0000-0000-0000604A0000}"/>
    <cellStyle name="Accent4 56" xfId="19081" xr:uid="{00000000-0005-0000-0000-0000614A0000}"/>
    <cellStyle name="Accent4 57" xfId="19082" xr:uid="{00000000-0005-0000-0000-0000624A0000}"/>
    <cellStyle name="Accent4 58" xfId="19083" xr:uid="{00000000-0005-0000-0000-0000634A0000}"/>
    <cellStyle name="Accent4 59" xfId="19084" xr:uid="{00000000-0005-0000-0000-0000644A0000}"/>
    <cellStyle name="Accent4 6" xfId="19085" xr:uid="{00000000-0005-0000-0000-0000654A0000}"/>
    <cellStyle name="Accent4 60" xfId="19086" xr:uid="{00000000-0005-0000-0000-0000664A0000}"/>
    <cellStyle name="Accent4 61" xfId="19087" xr:uid="{00000000-0005-0000-0000-0000674A0000}"/>
    <cellStyle name="Accent4 62" xfId="19088" xr:uid="{00000000-0005-0000-0000-0000684A0000}"/>
    <cellStyle name="Accent4 63" xfId="19089" xr:uid="{00000000-0005-0000-0000-0000694A0000}"/>
    <cellStyle name="Accent4 64" xfId="19090" xr:uid="{00000000-0005-0000-0000-00006A4A0000}"/>
    <cellStyle name="Accent4 65" xfId="19091" xr:uid="{00000000-0005-0000-0000-00006B4A0000}"/>
    <cellStyle name="Accent4 66" xfId="19092" xr:uid="{00000000-0005-0000-0000-00006C4A0000}"/>
    <cellStyle name="Accent4 67" xfId="19093" xr:uid="{00000000-0005-0000-0000-00006D4A0000}"/>
    <cellStyle name="Accent4 68" xfId="19094" xr:uid="{00000000-0005-0000-0000-00006E4A0000}"/>
    <cellStyle name="Accent4 69" xfId="19095" xr:uid="{00000000-0005-0000-0000-00006F4A0000}"/>
    <cellStyle name="Accent4 7" xfId="19096" xr:uid="{00000000-0005-0000-0000-0000704A0000}"/>
    <cellStyle name="Accent4 70" xfId="19097" xr:uid="{00000000-0005-0000-0000-0000714A0000}"/>
    <cellStyle name="Accent4 71" xfId="19098" xr:uid="{00000000-0005-0000-0000-0000724A0000}"/>
    <cellStyle name="Accent4 72" xfId="19099" xr:uid="{00000000-0005-0000-0000-0000734A0000}"/>
    <cellStyle name="Accent4 8" xfId="19100" xr:uid="{00000000-0005-0000-0000-0000744A0000}"/>
    <cellStyle name="Accent4 9" xfId="19101" xr:uid="{00000000-0005-0000-0000-0000754A0000}"/>
    <cellStyle name="Accent5 - 20%" xfId="19102" xr:uid="{00000000-0005-0000-0000-0000764A0000}"/>
    <cellStyle name="Accent5 - 40%" xfId="19103" xr:uid="{00000000-0005-0000-0000-0000774A0000}"/>
    <cellStyle name="Accent5 - 60%" xfId="19104" xr:uid="{00000000-0005-0000-0000-0000784A0000}"/>
    <cellStyle name="Accent5 10" xfId="19105" xr:uid="{00000000-0005-0000-0000-0000794A0000}"/>
    <cellStyle name="Accent5 11" xfId="19106" xr:uid="{00000000-0005-0000-0000-00007A4A0000}"/>
    <cellStyle name="Accent5 12" xfId="19107" xr:uid="{00000000-0005-0000-0000-00007B4A0000}"/>
    <cellStyle name="Accent5 13" xfId="19108" xr:uid="{00000000-0005-0000-0000-00007C4A0000}"/>
    <cellStyle name="Accent5 14" xfId="19109" xr:uid="{00000000-0005-0000-0000-00007D4A0000}"/>
    <cellStyle name="Accent5 15" xfId="19110" xr:uid="{00000000-0005-0000-0000-00007E4A0000}"/>
    <cellStyle name="Accent5 16" xfId="19111" xr:uid="{00000000-0005-0000-0000-00007F4A0000}"/>
    <cellStyle name="Accent5 17" xfId="19112" xr:uid="{00000000-0005-0000-0000-0000804A0000}"/>
    <cellStyle name="Accent5 18" xfId="19113" xr:uid="{00000000-0005-0000-0000-0000814A0000}"/>
    <cellStyle name="Accent5 19" xfId="19114" xr:uid="{00000000-0005-0000-0000-0000824A0000}"/>
    <cellStyle name="Accent5 2" xfId="19115" xr:uid="{00000000-0005-0000-0000-0000834A0000}"/>
    <cellStyle name="Accent5 2 2" xfId="19116" xr:uid="{00000000-0005-0000-0000-0000844A0000}"/>
    <cellStyle name="Accent5 2 3" xfId="19117" xr:uid="{00000000-0005-0000-0000-0000854A0000}"/>
    <cellStyle name="Accent5 20" xfId="19118" xr:uid="{00000000-0005-0000-0000-0000864A0000}"/>
    <cellStyle name="Accent5 21" xfId="19119" xr:uid="{00000000-0005-0000-0000-0000874A0000}"/>
    <cellStyle name="Accent5 22" xfId="19120" xr:uid="{00000000-0005-0000-0000-0000884A0000}"/>
    <cellStyle name="Accent5 23" xfId="19121" xr:uid="{00000000-0005-0000-0000-0000894A0000}"/>
    <cellStyle name="Accent5 24" xfId="19122" xr:uid="{00000000-0005-0000-0000-00008A4A0000}"/>
    <cellStyle name="Accent5 25" xfId="19123" xr:uid="{00000000-0005-0000-0000-00008B4A0000}"/>
    <cellStyle name="Accent5 26" xfId="19124" xr:uid="{00000000-0005-0000-0000-00008C4A0000}"/>
    <cellStyle name="Accent5 27" xfId="19125" xr:uid="{00000000-0005-0000-0000-00008D4A0000}"/>
    <cellStyle name="Accent5 28" xfId="19126" xr:uid="{00000000-0005-0000-0000-00008E4A0000}"/>
    <cellStyle name="Accent5 29" xfId="19127" xr:uid="{00000000-0005-0000-0000-00008F4A0000}"/>
    <cellStyle name="Accent5 3" xfId="19128" xr:uid="{00000000-0005-0000-0000-0000904A0000}"/>
    <cellStyle name="Accent5 3 2" xfId="19129" xr:uid="{00000000-0005-0000-0000-0000914A0000}"/>
    <cellStyle name="Accent5 30" xfId="19130" xr:uid="{00000000-0005-0000-0000-0000924A0000}"/>
    <cellStyle name="Accent5 31" xfId="19131" xr:uid="{00000000-0005-0000-0000-0000934A0000}"/>
    <cellStyle name="Accent5 32" xfId="19132" xr:uid="{00000000-0005-0000-0000-0000944A0000}"/>
    <cellStyle name="Accent5 33" xfId="19133" xr:uid="{00000000-0005-0000-0000-0000954A0000}"/>
    <cellStyle name="Accent5 34" xfId="19134" xr:uid="{00000000-0005-0000-0000-0000964A0000}"/>
    <cellStyle name="Accent5 35" xfId="19135" xr:uid="{00000000-0005-0000-0000-0000974A0000}"/>
    <cellStyle name="Accent5 36" xfId="19136" xr:uid="{00000000-0005-0000-0000-0000984A0000}"/>
    <cellStyle name="Accent5 37" xfId="19137" xr:uid="{00000000-0005-0000-0000-0000994A0000}"/>
    <cellStyle name="Accent5 38" xfId="19138" xr:uid="{00000000-0005-0000-0000-00009A4A0000}"/>
    <cellStyle name="Accent5 39" xfId="19139" xr:uid="{00000000-0005-0000-0000-00009B4A0000}"/>
    <cellStyle name="Accent5 4" xfId="19140" xr:uid="{00000000-0005-0000-0000-00009C4A0000}"/>
    <cellStyle name="Accent5 4 2" xfId="19141" xr:uid="{00000000-0005-0000-0000-00009D4A0000}"/>
    <cellStyle name="Accent5 40" xfId="19142" xr:uid="{00000000-0005-0000-0000-00009E4A0000}"/>
    <cellStyle name="Accent5 41" xfId="19143" xr:uid="{00000000-0005-0000-0000-00009F4A0000}"/>
    <cellStyle name="Accent5 42" xfId="19144" xr:uid="{00000000-0005-0000-0000-0000A04A0000}"/>
    <cellStyle name="Accent5 43" xfId="19145" xr:uid="{00000000-0005-0000-0000-0000A14A0000}"/>
    <cellStyle name="Accent5 44" xfId="19146" xr:uid="{00000000-0005-0000-0000-0000A24A0000}"/>
    <cellStyle name="Accent5 45" xfId="19147" xr:uid="{00000000-0005-0000-0000-0000A34A0000}"/>
    <cellStyle name="Accent5 46" xfId="19148" xr:uid="{00000000-0005-0000-0000-0000A44A0000}"/>
    <cellStyle name="Accent5 47" xfId="19149" xr:uid="{00000000-0005-0000-0000-0000A54A0000}"/>
    <cellStyle name="Accent5 48" xfId="19150" xr:uid="{00000000-0005-0000-0000-0000A64A0000}"/>
    <cellStyle name="Accent5 49" xfId="19151" xr:uid="{00000000-0005-0000-0000-0000A74A0000}"/>
    <cellStyle name="Accent5 5" xfId="19152" xr:uid="{00000000-0005-0000-0000-0000A84A0000}"/>
    <cellStyle name="Accent5 50" xfId="19153" xr:uid="{00000000-0005-0000-0000-0000A94A0000}"/>
    <cellStyle name="Accent5 51" xfId="19154" xr:uid="{00000000-0005-0000-0000-0000AA4A0000}"/>
    <cellStyle name="Accent5 52" xfId="19155" xr:uid="{00000000-0005-0000-0000-0000AB4A0000}"/>
    <cellStyle name="Accent5 53" xfId="19156" xr:uid="{00000000-0005-0000-0000-0000AC4A0000}"/>
    <cellStyle name="Accent5 54" xfId="19157" xr:uid="{00000000-0005-0000-0000-0000AD4A0000}"/>
    <cellStyle name="Accent5 55" xfId="19158" xr:uid="{00000000-0005-0000-0000-0000AE4A0000}"/>
    <cellStyle name="Accent5 56" xfId="19159" xr:uid="{00000000-0005-0000-0000-0000AF4A0000}"/>
    <cellStyle name="Accent5 57" xfId="19160" xr:uid="{00000000-0005-0000-0000-0000B04A0000}"/>
    <cellStyle name="Accent5 58" xfId="19161" xr:uid="{00000000-0005-0000-0000-0000B14A0000}"/>
    <cellStyle name="Accent5 59" xfId="19162" xr:uid="{00000000-0005-0000-0000-0000B24A0000}"/>
    <cellStyle name="Accent5 6" xfId="19163" xr:uid="{00000000-0005-0000-0000-0000B34A0000}"/>
    <cellStyle name="Accent5 60" xfId="19164" xr:uid="{00000000-0005-0000-0000-0000B44A0000}"/>
    <cellStyle name="Accent5 61" xfId="19165" xr:uid="{00000000-0005-0000-0000-0000B54A0000}"/>
    <cellStyle name="Accent5 62" xfId="19166" xr:uid="{00000000-0005-0000-0000-0000B64A0000}"/>
    <cellStyle name="Accent5 63" xfId="19167" xr:uid="{00000000-0005-0000-0000-0000B74A0000}"/>
    <cellStyle name="Accent5 64" xfId="19168" xr:uid="{00000000-0005-0000-0000-0000B84A0000}"/>
    <cellStyle name="Accent5 65" xfId="19169" xr:uid="{00000000-0005-0000-0000-0000B94A0000}"/>
    <cellStyle name="Accent5 66" xfId="19170" xr:uid="{00000000-0005-0000-0000-0000BA4A0000}"/>
    <cellStyle name="Accent5 67" xfId="19171" xr:uid="{00000000-0005-0000-0000-0000BB4A0000}"/>
    <cellStyle name="Accent5 68" xfId="19172" xr:uid="{00000000-0005-0000-0000-0000BC4A0000}"/>
    <cellStyle name="Accent5 69" xfId="19173" xr:uid="{00000000-0005-0000-0000-0000BD4A0000}"/>
    <cellStyle name="Accent5 7" xfId="19174" xr:uid="{00000000-0005-0000-0000-0000BE4A0000}"/>
    <cellStyle name="Accent5 70" xfId="19175" xr:uid="{00000000-0005-0000-0000-0000BF4A0000}"/>
    <cellStyle name="Accent5 71" xfId="19176" xr:uid="{00000000-0005-0000-0000-0000C04A0000}"/>
    <cellStyle name="Accent5 72" xfId="19177" xr:uid="{00000000-0005-0000-0000-0000C14A0000}"/>
    <cellStyle name="Accent5 8" xfId="19178" xr:uid="{00000000-0005-0000-0000-0000C24A0000}"/>
    <cellStyle name="Accent5 9" xfId="19179" xr:uid="{00000000-0005-0000-0000-0000C34A0000}"/>
    <cellStyle name="Accent6 - 20%" xfId="19180" xr:uid="{00000000-0005-0000-0000-0000C44A0000}"/>
    <cellStyle name="Accent6 - 40%" xfId="19181" xr:uid="{00000000-0005-0000-0000-0000C54A0000}"/>
    <cellStyle name="Accent6 - 60%" xfId="19182" xr:uid="{00000000-0005-0000-0000-0000C64A0000}"/>
    <cellStyle name="Accent6 10" xfId="19183" xr:uid="{00000000-0005-0000-0000-0000C74A0000}"/>
    <cellStyle name="Accent6 11" xfId="19184" xr:uid="{00000000-0005-0000-0000-0000C84A0000}"/>
    <cellStyle name="Accent6 12" xfId="19185" xr:uid="{00000000-0005-0000-0000-0000C94A0000}"/>
    <cellStyle name="Accent6 13" xfId="19186" xr:uid="{00000000-0005-0000-0000-0000CA4A0000}"/>
    <cellStyle name="Accent6 14" xfId="19187" xr:uid="{00000000-0005-0000-0000-0000CB4A0000}"/>
    <cellStyle name="Accent6 15" xfId="19188" xr:uid="{00000000-0005-0000-0000-0000CC4A0000}"/>
    <cellStyle name="Accent6 16" xfId="19189" xr:uid="{00000000-0005-0000-0000-0000CD4A0000}"/>
    <cellStyle name="Accent6 17" xfId="19190" xr:uid="{00000000-0005-0000-0000-0000CE4A0000}"/>
    <cellStyle name="Accent6 18" xfId="19191" xr:uid="{00000000-0005-0000-0000-0000CF4A0000}"/>
    <cellStyle name="Accent6 19" xfId="19192" xr:uid="{00000000-0005-0000-0000-0000D04A0000}"/>
    <cellStyle name="Accent6 2" xfId="19193" xr:uid="{00000000-0005-0000-0000-0000D14A0000}"/>
    <cellStyle name="Accent6 2 2" xfId="19194" xr:uid="{00000000-0005-0000-0000-0000D24A0000}"/>
    <cellStyle name="Accent6 2 3" xfId="19195" xr:uid="{00000000-0005-0000-0000-0000D34A0000}"/>
    <cellStyle name="Accent6 20" xfId="19196" xr:uid="{00000000-0005-0000-0000-0000D44A0000}"/>
    <cellStyle name="Accent6 21" xfId="19197" xr:uid="{00000000-0005-0000-0000-0000D54A0000}"/>
    <cellStyle name="Accent6 22" xfId="19198" xr:uid="{00000000-0005-0000-0000-0000D64A0000}"/>
    <cellStyle name="Accent6 23" xfId="19199" xr:uid="{00000000-0005-0000-0000-0000D74A0000}"/>
    <cellStyle name="Accent6 24" xfId="19200" xr:uid="{00000000-0005-0000-0000-0000D84A0000}"/>
    <cellStyle name="Accent6 25" xfId="19201" xr:uid="{00000000-0005-0000-0000-0000D94A0000}"/>
    <cellStyle name="Accent6 26" xfId="19202" xr:uid="{00000000-0005-0000-0000-0000DA4A0000}"/>
    <cellStyle name="Accent6 27" xfId="19203" xr:uid="{00000000-0005-0000-0000-0000DB4A0000}"/>
    <cellStyle name="Accent6 28" xfId="19204" xr:uid="{00000000-0005-0000-0000-0000DC4A0000}"/>
    <cellStyle name="Accent6 29" xfId="19205" xr:uid="{00000000-0005-0000-0000-0000DD4A0000}"/>
    <cellStyle name="Accent6 3" xfId="19206" xr:uid="{00000000-0005-0000-0000-0000DE4A0000}"/>
    <cellStyle name="Accent6 3 2" xfId="19207" xr:uid="{00000000-0005-0000-0000-0000DF4A0000}"/>
    <cellStyle name="Accent6 30" xfId="19208" xr:uid="{00000000-0005-0000-0000-0000E04A0000}"/>
    <cellStyle name="Accent6 31" xfId="19209" xr:uid="{00000000-0005-0000-0000-0000E14A0000}"/>
    <cellStyle name="Accent6 32" xfId="19210" xr:uid="{00000000-0005-0000-0000-0000E24A0000}"/>
    <cellStyle name="Accent6 33" xfId="19211" xr:uid="{00000000-0005-0000-0000-0000E34A0000}"/>
    <cellStyle name="Accent6 34" xfId="19212" xr:uid="{00000000-0005-0000-0000-0000E44A0000}"/>
    <cellStyle name="Accent6 35" xfId="19213" xr:uid="{00000000-0005-0000-0000-0000E54A0000}"/>
    <cellStyle name="Accent6 36" xfId="19214" xr:uid="{00000000-0005-0000-0000-0000E64A0000}"/>
    <cellStyle name="Accent6 37" xfId="19215" xr:uid="{00000000-0005-0000-0000-0000E74A0000}"/>
    <cellStyle name="Accent6 38" xfId="19216" xr:uid="{00000000-0005-0000-0000-0000E84A0000}"/>
    <cellStyle name="Accent6 39" xfId="19217" xr:uid="{00000000-0005-0000-0000-0000E94A0000}"/>
    <cellStyle name="Accent6 4" xfId="19218" xr:uid="{00000000-0005-0000-0000-0000EA4A0000}"/>
    <cellStyle name="Accent6 4 2" xfId="19219" xr:uid="{00000000-0005-0000-0000-0000EB4A0000}"/>
    <cellStyle name="Accent6 40" xfId="19220" xr:uid="{00000000-0005-0000-0000-0000EC4A0000}"/>
    <cellStyle name="Accent6 41" xfId="19221" xr:uid="{00000000-0005-0000-0000-0000ED4A0000}"/>
    <cellStyle name="Accent6 42" xfId="19222" xr:uid="{00000000-0005-0000-0000-0000EE4A0000}"/>
    <cellStyle name="Accent6 43" xfId="19223" xr:uid="{00000000-0005-0000-0000-0000EF4A0000}"/>
    <cellStyle name="Accent6 44" xfId="19224" xr:uid="{00000000-0005-0000-0000-0000F04A0000}"/>
    <cellStyle name="Accent6 45" xfId="19225" xr:uid="{00000000-0005-0000-0000-0000F14A0000}"/>
    <cellStyle name="Accent6 46" xfId="19226" xr:uid="{00000000-0005-0000-0000-0000F24A0000}"/>
    <cellStyle name="Accent6 47" xfId="19227" xr:uid="{00000000-0005-0000-0000-0000F34A0000}"/>
    <cellStyle name="Accent6 48" xfId="19228" xr:uid="{00000000-0005-0000-0000-0000F44A0000}"/>
    <cellStyle name="Accent6 49" xfId="19229" xr:uid="{00000000-0005-0000-0000-0000F54A0000}"/>
    <cellStyle name="Accent6 5" xfId="19230" xr:uid="{00000000-0005-0000-0000-0000F64A0000}"/>
    <cellStyle name="Accent6 50" xfId="19231" xr:uid="{00000000-0005-0000-0000-0000F74A0000}"/>
    <cellStyle name="Accent6 51" xfId="19232" xr:uid="{00000000-0005-0000-0000-0000F84A0000}"/>
    <cellStyle name="Accent6 52" xfId="19233" xr:uid="{00000000-0005-0000-0000-0000F94A0000}"/>
    <cellStyle name="Accent6 53" xfId="19234" xr:uid="{00000000-0005-0000-0000-0000FA4A0000}"/>
    <cellStyle name="Accent6 54" xfId="19235" xr:uid="{00000000-0005-0000-0000-0000FB4A0000}"/>
    <cellStyle name="Accent6 55" xfId="19236" xr:uid="{00000000-0005-0000-0000-0000FC4A0000}"/>
    <cellStyle name="Accent6 56" xfId="19237" xr:uid="{00000000-0005-0000-0000-0000FD4A0000}"/>
    <cellStyle name="Accent6 57" xfId="19238" xr:uid="{00000000-0005-0000-0000-0000FE4A0000}"/>
    <cellStyle name="Accent6 58" xfId="19239" xr:uid="{00000000-0005-0000-0000-0000FF4A0000}"/>
    <cellStyle name="Accent6 59" xfId="19240" xr:uid="{00000000-0005-0000-0000-0000004B0000}"/>
    <cellStyle name="Accent6 6" xfId="19241" xr:uid="{00000000-0005-0000-0000-0000014B0000}"/>
    <cellStyle name="Accent6 60" xfId="19242" xr:uid="{00000000-0005-0000-0000-0000024B0000}"/>
    <cellStyle name="Accent6 61" xfId="19243" xr:uid="{00000000-0005-0000-0000-0000034B0000}"/>
    <cellStyle name="Accent6 62" xfId="19244" xr:uid="{00000000-0005-0000-0000-0000044B0000}"/>
    <cellStyle name="Accent6 63" xfId="19245" xr:uid="{00000000-0005-0000-0000-0000054B0000}"/>
    <cellStyle name="Accent6 64" xfId="19246" xr:uid="{00000000-0005-0000-0000-0000064B0000}"/>
    <cellStyle name="Accent6 65" xfId="19247" xr:uid="{00000000-0005-0000-0000-0000074B0000}"/>
    <cellStyle name="Accent6 66" xfId="19248" xr:uid="{00000000-0005-0000-0000-0000084B0000}"/>
    <cellStyle name="Accent6 67" xfId="19249" xr:uid="{00000000-0005-0000-0000-0000094B0000}"/>
    <cellStyle name="Accent6 68" xfId="19250" xr:uid="{00000000-0005-0000-0000-00000A4B0000}"/>
    <cellStyle name="Accent6 69" xfId="19251" xr:uid="{00000000-0005-0000-0000-00000B4B0000}"/>
    <cellStyle name="Accent6 7" xfId="19252" xr:uid="{00000000-0005-0000-0000-00000C4B0000}"/>
    <cellStyle name="Accent6 70" xfId="19253" xr:uid="{00000000-0005-0000-0000-00000D4B0000}"/>
    <cellStyle name="Accent6 71" xfId="19254" xr:uid="{00000000-0005-0000-0000-00000E4B0000}"/>
    <cellStyle name="Accent6 72" xfId="19255" xr:uid="{00000000-0005-0000-0000-00000F4B0000}"/>
    <cellStyle name="Accent6 8" xfId="19256" xr:uid="{00000000-0005-0000-0000-0000104B0000}"/>
    <cellStyle name="Accent6 9" xfId="19257" xr:uid="{00000000-0005-0000-0000-0000114B0000}"/>
    <cellStyle name="Bad 10" xfId="19258" xr:uid="{00000000-0005-0000-0000-0000124B0000}"/>
    <cellStyle name="Bad 11" xfId="19259" xr:uid="{00000000-0005-0000-0000-0000134B0000}"/>
    <cellStyle name="Bad 12" xfId="19260" xr:uid="{00000000-0005-0000-0000-0000144B0000}"/>
    <cellStyle name="Bad 13" xfId="19261" xr:uid="{00000000-0005-0000-0000-0000154B0000}"/>
    <cellStyle name="Bad 14" xfId="19262" xr:uid="{00000000-0005-0000-0000-0000164B0000}"/>
    <cellStyle name="Bad 15" xfId="19263" xr:uid="{00000000-0005-0000-0000-0000174B0000}"/>
    <cellStyle name="Bad 16" xfId="19264" xr:uid="{00000000-0005-0000-0000-0000184B0000}"/>
    <cellStyle name="Bad 17" xfId="19265" xr:uid="{00000000-0005-0000-0000-0000194B0000}"/>
    <cellStyle name="Bad 18" xfId="19266" xr:uid="{00000000-0005-0000-0000-00001A4B0000}"/>
    <cellStyle name="Bad 19" xfId="19267" xr:uid="{00000000-0005-0000-0000-00001B4B0000}"/>
    <cellStyle name="Bad 2" xfId="19268" xr:uid="{00000000-0005-0000-0000-00001C4B0000}"/>
    <cellStyle name="Bad 2 2" xfId="19269" xr:uid="{00000000-0005-0000-0000-00001D4B0000}"/>
    <cellStyle name="Bad 2 3" xfId="19270" xr:uid="{00000000-0005-0000-0000-00001E4B0000}"/>
    <cellStyle name="Bad 20" xfId="19271" xr:uid="{00000000-0005-0000-0000-00001F4B0000}"/>
    <cellStyle name="Bad 21" xfId="19272" xr:uid="{00000000-0005-0000-0000-0000204B0000}"/>
    <cellStyle name="Bad 22" xfId="19273" xr:uid="{00000000-0005-0000-0000-0000214B0000}"/>
    <cellStyle name="Bad 23" xfId="19274" xr:uid="{00000000-0005-0000-0000-0000224B0000}"/>
    <cellStyle name="Bad 24" xfId="19275" xr:uid="{00000000-0005-0000-0000-0000234B0000}"/>
    <cellStyle name="Bad 25" xfId="19276" xr:uid="{00000000-0005-0000-0000-0000244B0000}"/>
    <cellStyle name="Bad 26" xfId="19277" xr:uid="{00000000-0005-0000-0000-0000254B0000}"/>
    <cellStyle name="Bad 27" xfId="19278" xr:uid="{00000000-0005-0000-0000-0000264B0000}"/>
    <cellStyle name="Bad 28" xfId="19279" xr:uid="{00000000-0005-0000-0000-0000274B0000}"/>
    <cellStyle name="Bad 29" xfId="19280" xr:uid="{00000000-0005-0000-0000-0000284B0000}"/>
    <cellStyle name="Bad 3" xfId="19281" xr:uid="{00000000-0005-0000-0000-0000294B0000}"/>
    <cellStyle name="Bad 3 2" xfId="19282" xr:uid="{00000000-0005-0000-0000-00002A4B0000}"/>
    <cellStyle name="Bad 30" xfId="19283" xr:uid="{00000000-0005-0000-0000-00002B4B0000}"/>
    <cellStyle name="Bad 31" xfId="19284" xr:uid="{00000000-0005-0000-0000-00002C4B0000}"/>
    <cellStyle name="Bad 32" xfId="19285" xr:uid="{00000000-0005-0000-0000-00002D4B0000}"/>
    <cellStyle name="Bad 33" xfId="19286" xr:uid="{00000000-0005-0000-0000-00002E4B0000}"/>
    <cellStyle name="Bad 34" xfId="19287" xr:uid="{00000000-0005-0000-0000-00002F4B0000}"/>
    <cellStyle name="Bad 35" xfId="19288" xr:uid="{00000000-0005-0000-0000-0000304B0000}"/>
    <cellStyle name="Bad 36" xfId="19289" xr:uid="{00000000-0005-0000-0000-0000314B0000}"/>
    <cellStyle name="Bad 37" xfId="19290" xr:uid="{00000000-0005-0000-0000-0000324B0000}"/>
    <cellStyle name="Bad 38" xfId="19291" xr:uid="{00000000-0005-0000-0000-0000334B0000}"/>
    <cellStyle name="Bad 39" xfId="19292" xr:uid="{00000000-0005-0000-0000-0000344B0000}"/>
    <cellStyle name="Bad 4" xfId="19293" xr:uid="{00000000-0005-0000-0000-0000354B0000}"/>
    <cellStyle name="Bad 4 2" xfId="19294" xr:uid="{00000000-0005-0000-0000-0000364B0000}"/>
    <cellStyle name="Bad 40" xfId="19295" xr:uid="{00000000-0005-0000-0000-0000374B0000}"/>
    <cellStyle name="Bad 41" xfId="19296" xr:uid="{00000000-0005-0000-0000-0000384B0000}"/>
    <cellStyle name="Bad 42" xfId="19297" xr:uid="{00000000-0005-0000-0000-0000394B0000}"/>
    <cellStyle name="Bad 43" xfId="19298" xr:uid="{00000000-0005-0000-0000-00003A4B0000}"/>
    <cellStyle name="Bad 44" xfId="19299" xr:uid="{00000000-0005-0000-0000-00003B4B0000}"/>
    <cellStyle name="Bad 45" xfId="19300" xr:uid="{00000000-0005-0000-0000-00003C4B0000}"/>
    <cellStyle name="Bad 46" xfId="19301" xr:uid="{00000000-0005-0000-0000-00003D4B0000}"/>
    <cellStyle name="Bad 47" xfId="19302" xr:uid="{00000000-0005-0000-0000-00003E4B0000}"/>
    <cellStyle name="Bad 48" xfId="19303" xr:uid="{00000000-0005-0000-0000-00003F4B0000}"/>
    <cellStyle name="Bad 49" xfId="19304" xr:uid="{00000000-0005-0000-0000-0000404B0000}"/>
    <cellStyle name="Bad 5" xfId="19305" xr:uid="{00000000-0005-0000-0000-0000414B0000}"/>
    <cellStyle name="Bad 50" xfId="19306" xr:uid="{00000000-0005-0000-0000-0000424B0000}"/>
    <cellStyle name="Bad 51" xfId="19307" xr:uid="{00000000-0005-0000-0000-0000434B0000}"/>
    <cellStyle name="Bad 52" xfId="19308" xr:uid="{00000000-0005-0000-0000-0000444B0000}"/>
    <cellStyle name="Bad 53" xfId="19309" xr:uid="{00000000-0005-0000-0000-0000454B0000}"/>
    <cellStyle name="Bad 54" xfId="19310" xr:uid="{00000000-0005-0000-0000-0000464B0000}"/>
    <cellStyle name="Bad 55" xfId="19311" xr:uid="{00000000-0005-0000-0000-0000474B0000}"/>
    <cellStyle name="Bad 56" xfId="19312" xr:uid="{00000000-0005-0000-0000-0000484B0000}"/>
    <cellStyle name="Bad 57" xfId="19313" xr:uid="{00000000-0005-0000-0000-0000494B0000}"/>
    <cellStyle name="Bad 58" xfId="19314" xr:uid="{00000000-0005-0000-0000-00004A4B0000}"/>
    <cellStyle name="Bad 59" xfId="19315" xr:uid="{00000000-0005-0000-0000-00004B4B0000}"/>
    <cellStyle name="Bad 6" xfId="19316" xr:uid="{00000000-0005-0000-0000-00004C4B0000}"/>
    <cellStyle name="Bad 60" xfId="19317" xr:uid="{00000000-0005-0000-0000-00004D4B0000}"/>
    <cellStyle name="Bad 61" xfId="19318" xr:uid="{00000000-0005-0000-0000-00004E4B0000}"/>
    <cellStyle name="Bad 62" xfId="19319" xr:uid="{00000000-0005-0000-0000-00004F4B0000}"/>
    <cellStyle name="Bad 63" xfId="19320" xr:uid="{00000000-0005-0000-0000-0000504B0000}"/>
    <cellStyle name="Bad 64" xfId="19321" xr:uid="{00000000-0005-0000-0000-0000514B0000}"/>
    <cellStyle name="Bad 65" xfId="19322" xr:uid="{00000000-0005-0000-0000-0000524B0000}"/>
    <cellStyle name="Bad 66" xfId="19323" xr:uid="{00000000-0005-0000-0000-0000534B0000}"/>
    <cellStyle name="Bad 67" xfId="19324" xr:uid="{00000000-0005-0000-0000-0000544B0000}"/>
    <cellStyle name="Bad 68" xfId="19325" xr:uid="{00000000-0005-0000-0000-0000554B0000}"/>
    <cellStyle name="Bad 69" xfId="19326" xr:uid="{00000000-0005-0000-0000-0000564B0000}"/>
    <cellStyle name="Bad 7" xfId="19327" xr:uid="{00000000-0005-0000-0000-0000574B0000}"/>
    <cellStyle name="Bad 70" xfId="19328" xr:uid="{00000000-0005-0000-0000-0000584B0000}"/>
    <cellStyle name="Bad 71" xfId="19329" xr:uid="{00000000-0005-0000-0000-0000594B0000}"/>
    <cellStyle name="Bad 72" xfId="19330" xr:uid="{00000000-0005-0000-0000-00005A4B0000}"/>
    <cellStyle name="Bad 8" xfId="19331" xr:uid="{00000000-0005-0000-0000-00005B4B0000}"/>
    <cellStyle name="Bad 9" xfId="19332" xr:uid="{00000000-0005-0000-0000-00005C4B0000}"/>
    <cellStyle name="BlackStrike" xfId="19333" xr:uid="{00000000-0005-0000-0000-00005D4B0000}"/>
    <cellStyle name="BlackText" xfId="19334" xr:uid="{00000000-0005-0000-0000-00005E4B0000}"/>
    <cellStyle name="Blue" xfId="19335" xr:uid="{00000000-0005-0000-0000-00005F4B0000}"/>
    <cellStyle name="BoldText" xfId="19336" xr:uid="{00000000-0005-0000-0000-0000604B0000}"/>
    <cellStyle name="Border Heavy" xfId="19337" xr:uid="{00000000-0005-0000-0000-0000614B0000}"/>
    <cellStyle name="Border Heavy 2" xfId="19338" xr:uid="{00000000-0005-0000-0000-0000624B0000}"/>
    <cellStyle name="Border Thin" xfId="19339" xr:uid="{00000000-0005-0000-0000-0000634B0000}"/>
    <cellStyle name="Border Thin 2" xfId="19340" xr:uid="{00000000-0005-0000-0000-0000644B0000}"/>
    <cellStyle name="Calculation 10" xfId="19341" xr:uid="{00000000-0005-0000-0000-0000654B0000}"/>
    <cellStyle name="Calculation 11" xfId="19342" xr:uid="{00000000-0005-0000-0000-0000664B0000}"/>
    <cellStyle name="Calculation 12" xfId="19343" xr:uid="{00000000-0005-0000-0000-0000674B0000}"/>
    <cellStyle name="Calculation 13" xfId="19344" xr:uid="{00000000-0005-0000-0000-0000684B0000}"/>
    <cellStyle name="Calculation 14" xfId="19345" xr:uid="{00000000-0005-0000-0000-0000694B0000}"/>
    <cellStyle name="Calculation 15" xfId="19346" xr:uid="{00000000-0005-0000-0000-00006A4B0000}"/>
    <cellStyle name="Calculation 16" xfId="19347" xr:uid="{00000000-0005-0000-0000-00006B4B0000}"/>
    <cellStyle name="Calculation 17" xfId="19348" xr:uid="{00000000-0005-0000-0000-00006C4B0000}"/>
    <cellStyle name="Calculation 18" xfId="19349" xr:uid="{00000000-0005-0000-0000-00006D4B0000}"/>
    <cellStyle name="Calculation 19" xfId="19350" xr:uid="{00000000-0005-0000-0000-00006E4B0000}"/>
    <cellStyle name="Calculation 2" xfId="19351" xr:uid="{00000000-0005-0000-0000-00006F4B0000}"/>
    <cellStyle name="Calculation 2 2" xfId="19352" xr:uid="{00000000-0005-0000-0000-0000704B0000}"/>
    <cellStyle name="Calculation 2 2 2" xfId="19353" xr:uid="{00000000-0005-0000-0000-0000714B0000}"/>
    <cellStyle name="Calculation 2 2 2 2" xfId="19354" xr:uid="{00000000-0005-0000-0000-0000724B0000}"/>
    <cellStyle name="Calculation 2 2 2 3" xfId="19355" xr:uid="{00000000-0005-0000-0000-0000734B0000}"/>
    <cellStyle name="Calculation 2 2 3" xfId="19356" xr:uid="{00000000-0005-0000-0000-0000744B0000}"/>
    <cellStyle name="Calculation 2 2 3 2" xfId="19357" xr:uid="{00000000-0005-0000-0000-0000754B0000}"/>
    <cellStyle name="Calculation 2 2 3 3" xfId="19358" xr:uid="{00000000-0005-0000-0000-0000764B0000}"/>
    <cellStyle name="Calculation 2 2 4" xfId="19359" xr:uid="{00000000-0005-0000-0000-0000774B0000}"/>
    <cellStyle name="Calculation 2 3" xfId="19360" xr:uid="{00000000-0005-0000-0000-0000784B0000}"/>
    <cellStyle name="Calculation 2 3 2" xfId="19361" xr:uid="{00000000-0005-0000-0000-0000794B0000}"/>
    <cellStyle name="Calculation 2 4" xfId="19362" xr:uid="{00000000-0005-0000-0000-00007A4B0000}"/>
    <cellStyle name="Calculation 2 4 2" xfId="19363" xr:uid="{00000000-0005-0000-0000-00007B4B0000}"/>
    <cellStyle name="Calculation 2 4 3" xfId="19364" xr:uid="{00000000-0005-0000-0000-00007C4B0000}"/>
    <cellStyle name="Calculation 2 5" xfId="19365" xr:uid="{00000000-0005-0000-0000-00007D4B0000}"/>
    <cellStyle name="Calculation 2 5 2" xfId="19366" xr:uid="{00000000-0005-0000-0000-00007E4B0000}"/>
    <cellStyle name="Calculation 2 5 3" xfId="19367" xr:uid="{00000000-0005-0000-0000-00007F4B0000}"/>
    <cellStyle name="Calculation 20" xfId="19368" xr:uid="{00000000-0005-0000-0000-0000804B0000}"/>
    <cellStyle name="Calculation 21" xfId="19369" xr:uid="{00000000-0005-0000-0000-0000814B0000}"/>
    <cellStyle name="Calculation 22" xfId="19370" xr:uid="{00000000-0005-0000-0000-0000824B0000}"/>
    <cellStyle name="Calculation 23" xfId="19371" xr:uid="{00000000-0005-0000-0000-0000834B0000}"/>
    <cellStyle name="Calculation 24" xfId="19372" xr:uid="{00000000-0005-0000-0000-0000844B0000}"/>
    <cellStyle name="Calculation 25" xfId="19373" xr:uid="{00000000-0005-0000-0000-0000854B0000}"/>
    <cellStyle name="Calculation 26" xfId="19374" xr:uid="{00000000-0005-0000-0000-0000864B0000}"/>
    <cellStyle name="Calculation 27" xfId="19375" xr:uid="{00000000-0005-0000-0000-0000874B0000}"/>
    <cellStyle name="Calculation 28" xfId="19376" xr:uid="{00000000-0005-0000-0000-0000884B0000}"/>
    <cellStyle name="Calculation 29" xfId="19377" xr:uid="{00000000-0005-0000-0000-0000894B0000}"/>
    <cellStyle name="Calculation 3" xfId="19378" xr:uid="{00000000-0005-0000-0000-00008A4B0000}"/>
    <cellStyle name="Calculation 3 2" xfId="19379" xr:uid="{00000000-0005-0000-0000-00008B4B0000}"/>
    <cellStyle name="Calculation 3 2 2" xfId="19380" xr:uid="{00000000-0005-0000-0000-00008C4B0000}"/>
    <cellStyle name="Calculation 3 3" xfId="19381" xr:uid="{00000000-0005-0000-0000-00008D4B0000}"/>
    <cellStyle name="Calculation 3 3 2" xfId="19382" xr:uid="{00000000-0005-0000-0000-00008E4B0000}"/>
    <cellStyle name="Calculation 3 3 3" xfId="19383" xr:uid="{00000000-0005-0000-0000-00008F4B0000}"/>
    <cellStyle name="Calculation 3 4" xfId="19384" xr:uid="{00000000-0005-0000-0000-0000904B0000}"/>
    <cellStyle name="Calculation 3 4 2" xfId="19385" xr:uid="{00000000-0005-0000-0000-0000914B0000}"/>
    <cellStyle name="Calculation 3 4 3" xfId="19386" xr:uid="{00000000-0005-0000-0000-0000924B0000}"/>
    <cellStyle name="Calculation 30" xfId="19387" xr:uid="{00000000-0005-0000-0000-0000934B0000}"/>
    <cellStyle name="Calculation 31" xfId="19388" xr:uid="{00000000-0005-0000-0000-0000944B0000}"/>
    <cellStyle name="Calculation 32" xfId="19389" xr:uid="{00000000-0005-0000-0000-0000954B0000}"/>
    <cellStyle name="Calculation 33" xfId="19390" xr:uid="{00000000-0005-0000-0000-0000964B0000}"/>
    <cellStyle name="Calculation 34" xfId="19391" xr:uid="{00000000-0005-0000-0000-0000974B0000}"/>
    <cellStyle name="Calculation 35" xfId="19392" xr:uid="{00000000-0005-0000-0000-0000984B0000}"/>
    <cellStyle name="Calculation 36" xfId="19393" xr:uid="{00000000-0005-0000-0000-0000994B0000}"/>
    <cellStyle name="Calculation 37" xfId="19394" xr:uid="{00000000-0005-0000-0000-00009A4B0000}"/>
    <cellStyle name="Calculation 38" xfId="19395" xr:uid="{00000000-0005-0000-0000-00009B4B0000}"/>
    <cellStyle name="Calculation 39" xfId="19396" xr:uid="{00000000-0005-0000-0000-00009C4B0000}"/>
    <cellStyle name="Calculation 4" xfId="19397" xr:uid="{00000000-0005-0000-0000-00009D4B0000}"/>
    <cellStyle name="Calculation 4 2" xfId="19398" xr:uid="{00000000-0005-0000-0000-00009E4B0000}"/>
    <cellStyle name="Calculation 4 2 2" xfId="19399" xr:uid="{00000000-0005-0000-0000-00009F4B0000}"/>
    <cellStyle name="Calculation 4 3" xfId="19400" xr:uid="{00000000-0005-0000-0000-0000A04B0000}"/>
    <cellStyle name="Calculation 4 3 2" xfId="19401" xr:uid="{00000000-0005-0000-0000-0000A14B0000}"/>
    <cellStyle name="Calculation 4 3 3" xfId="19402" xr:uid="{00000000-0005-0000-0000-0000A24B0000}"/>
    <cellStyle name="Calculation 4 4" xfId="19403" xr:uid="{00000000-0005-0000-0000-0000A34B0000}"/>
    <cellStyle name="Calculation 4 4 2" xfId="19404" xr:uid="{00000000-0005-0000-0000-0000A44B0000}"/>
    <cellStyle name="Calculation 4 4 3" xfId="19405" xr:uid="{00000000-0005-0000-0000-0000A54B0000}"/>
    <cellStyle name="Calculation 40" xfId="19406" xr:uid="{00000000-0005-0000-0000-0000A64B0000}"/>
    <cellStyle name="Calculation 41" xfId="19407" xr:uid="{00000000-0005-0000-0000-0000A74B0000}"/>
    <cellStyle name="Calculation 42" xfId="19408" xr:uid="{00000000-0005-0000-0000-0000A84B0000}"/>
    <cellStyle name="Calculation 43" xfId="19409" xr:uid="{00000000-0005-0000-0000-0000A94B0000}"/>
    <cellStyle name="Calculation 44" xfId="19410" xr:uid="{00000000-0005-0000-0000-0000AA4B0000}"/>
    <cellStyle name="Calculation 45" xfId="19411" xr:uid="{00000000-0005-0000-0000-0000AB4B0000}"/>
    <cellStyle name="Calculation 46" xfId="19412" xr:uid="{00000000-0005-0000-0000-0000AC4B0000}"/>
    <cellStyle name="Calculation 47" xfId="19413" xr:uid="{00000000-0005-0000-0000-0000AD4B0000}"/>
    <cellStyle name="Calculation 48" xfId="19414" xr:uid="{00000000-0005-0000-0000-0000AE4B0000}"/>
    <cellStyle name="Calculation 49" xfId="19415" xr:uid="{00000000-0005-0000-0000-0000AF4B0000}"/>
    <cellStyle name="Calculation 5" xfId="19416" xr:uid="{00000000-0005-0000-0000-0000B04B0000}"/>
    <cellStyle name="Calculation 50" xfId="19417" xr:uid="{00000000-0005-0000-0000-0000B14B0000}"/>
    <cellStyle name="Calculation 51" xfId="19418" xr:uid="{00000000-0005-0000-0000-0000B24B0000}"/>
    <cellStyle name="Calculation 52" xfId="19419" xr:uid="{00000000-0005-0000-0000-0000B34B0000}"/>
    <cellStyle name="Calculation 53" xfId="19420" xr:uid="{00000000-0005-0000-0000-0000B44B0000}"/>
    <cellStyle name="Calculation 54" xfId="19421" xr:uid="{00000000-0005-0000-0000-0000B54B0000}"/>
    <cellStyle name="Calculation 55" xfId="19422" xr:uid="{00000000-0005-0000-0000-0000B64B0000}"/>
    <cellStyle name="Calculation 56" xfId="19423" xr:uid="{00000000-0005-0000-0000-0000B74B0000}"/>
    <cellStyle name="Calculation 57" xfId="19424" xr:uid="{00000000-0005-0000-0000-0000B84B0000}"/>
    <cellStyle name="Calculation 58" xfId="19425" xr:uid="{00000000-0005-0000-0000-0000B94B0000}"/>
    <cellStyle name="Calculation 59" xfId="19426" xr:uid="{00000000-0005-0000-0000-0000BA4B0000}"/>
    <cellStyle name="Calculation 6" xfId="19427" xr:uid="{00000000-0005-0000-0000-0000BB4B0000}"/>
    <cellStyle name="Calculation 60" xfId="19428" xr:uid="{00000000-0005-0000-0000-0000BC4B0000}"/>
    <cellStyle name="Calculation 61" xfId="19429" xr:uid="{00000000-0005-0000-0000-0000BD4B0000}"/>
    <cellStyle name="Calculation 62" xfId="19430" xr:uid="{00000000-0005-0000-0000-0000BE4B0000}"/>
    <cellStyle name="Calculation 63" xfId="19431" xr:uid="{00000000-0005-0000-0000-0000BF4B0000}"/>
    <cellStyle name="Calculation 64" xfId="19432" xr:uid="{00000000-0005-0000-0000-0000C04B0000}"/>
    <cellStyle name="Calculation 65" xfId="19433" xr:uid="{00000000-0005-0000-0000-0000C14B0000}"/>
    <cellStyle name="Calculation 66" xfId="19434" xr:uid="{00000000-0005-0000-0000-0000C24B0000}"/>
    <cellStyle name="Calculation 67" xfId="19435" xr:uid="{00000000-0005-0000-0000-0000C34B0000}"/>
    <cellStyle name="Calculation 68" xfId="19436" xr:uid="{00000000-0005-0000-0000-0000C44B0000}"/>
    <cellStyle name="Calculation 69" xfId="19437" xr:uid="{00000000-0005-0000-0000-0000C54B0000}"/>
    <cellStyle name="Calculation 7" xfId="19438" xr:uid="{00000000-0005-0000-0000-0000C64B0000}"/>
    <cellStyle name="Calculation 70" xfId="19439" xr:uid="{00000000-0005-0000-0000-0000C74B0000}"/>
    <cellStyle name="Calculation 71" xfId="19440" xr:uid="{00000000-0005-0000-0000-0000C84B0000}"/>
    <cellStyle name="Calculation 72" xfId="19441" xr:uid="{00000000-0005-0000-0000-0000C94B0000}"/>
    <cellStyle name="Calculation 8" xfId="19442" xr:uid="{00000000-0005-0000-0000-0000CA4B0000}"/>
    <cellStyle name="Calculation 9" xfId="19443" xr:uid="{00000000-0005-0000-0000-0000CB4B0000}"/>
    <cellStyle name="Check Cell 10" xfId="19444" xr:uid="{00000000-0005-0000-0000-0000CC4B0000}"/>
    <cellStyle name="Check Cell 11" xfId="19445" xr:uid="{00000000-0005-0000-0000-0000CD4B0000}"/>
    <cellStyle name="Check Cell 12" xfId="19446" xr:uid="{00000000-0005-0000-0000-0000CE4B0000}"/>
    <cellStyle name="Check Cell 13" xfId="19447" xr:uid="{00000000-0005-0000-0000-0000CF4B0000}"/>
    <cellStyle name="Check Cell 14" xfId="19448" xr:uid="{00000000-0005-0000-0000-0000D04B0000}"/>
    <cellStyle name="Check Cell 15" xfId="19449" xr:uid="{00000000-0005-0000-0000-0000D14B0000}"/>
    <cellStyle name="Check Cell 16" xfId="19450" xr:uid="{00000000-0005-0000-0000-0000D24B0000}"/>
    <cellStyle name="Check Cell 17" xfId="19451" xr:uid="{00000000-0005-0000-0000-0000D34B0000}"/>
    <cellStyle name="Check Cell 18" xfId="19452" xr:uid="{00000000-0005-0000-0000-0000D44B0000}"/>
    <cellStyle name="Check Cell 19" xfId="19453" xr:uid="{00000000-0005-0000-0000-0000D54B0000}"/>
    <cellStyle name="Check Cell 2" xfId="19454" xr:uid="{00000000-0005-0000-0000-0000D64B0000}"/>
    <cellStyle name="Check Cell 2 2" xfId="19455" xr:uid="{00000000-0005-0000-0000-0000D74B0000}"/>
    <cellStyle name="Check Cell 2 3" xfId="19456" xr:uid="{00000000-0005-0000-0000-0000D84B0000}"/>
    <cellStyle name="Check Cell 20" xfId="19457" xr:uid="{00000000-0005-0000-0000-0000D94B0000}"/>
    <cellStyle name="Check Cell 21" xfId="19458" xr:uid="{00000000-0005-0000-0000-0000DA4B0000}"/>
    <cellStyle name="Check Cell 22" xfId="19459" xr:uid="{00000000-0005-0000-0000-0000DB4B0000}"/>
    <cellStyle name="Check Cell 23" xfId="19460" xr:uid="{00000000-0005-0000-0000-0000DC4B0000}"/>
    <cellStyle name="Check Cell 24" xfId="19461" xr:uid="{00000000-0005-0000-0000-0000DD4B0000}"/>
    <cellStyle name="Check Cell 25" xfId="19462" xr:uid="{00000000-0005-0000-0000-0000DE4B0000}"/>
    <cellStyle name="Check Cell 26" xfId="19463" xr:uid="{00000000-0005-0000-0000-0000DF4B0000}"/>
    <cellStyle name="Check Cell 27" xfId="19464" xr:uid="{00000000-0005-0000-0000-0000E04B0000}"/>
    <cellStyle name="Check Cell 28" xfId="19465" xr:uid="{00000000-0005-0000-0000-0000E14B0000}"/>
    <cellStyle name="Check Cell 29" xfId="19466" xr:uid="{00000000-0005-0000-0000-0000E24B0000}"/>
    <cellStyle name="Check Cell 3" xfId="19467" xr:uid="{00000000-0005-0000-0000-0000E34B0000}"/>
    <cellStyle name="Check Cell 3 2" xfId="19468" xr:uid="{00000000-0005-0000-0000-0000E44B0000}"/>
    <cellStyle name="Check Cell 30" xfId="19469" xr:uid="{00000000-0005-0000-0000-0000E54B0000}"/>
    <cellStyle name="Check Cell 31" xfId="19470" xr:uid="{00000000-0005-0000-0000-0000E64B0000}"/>
    <cellStyle name="Check Cell 32" xfId="19471" xr:uid="{00000000-0005-0000-0000-0000E74B0000}"/>
    <cellStyle name="Check Cell 33" xfId="19472" xr:uid="{00000000-0005-0000-0000-0000E84B0000}"/>
    <cellStyle name="Check Cell 34" xfId="19473" xr:uid="{00000000-0005-0000-0000-0000E94B0000}"/>
    <cellStyle name="Check Cell 35" xfId="19474" xr:uid="{00000000-0005-0000-0000-0000EA4B0000}"/>
    <cellStyle name="Check Cell 36" xfId="19475" xr:uid="{00000000-0005-0000-0000-0000EB4B0000}"/>
    <cellStyle name="Check Cell 37" xfId="19476" xr:uid="{00000000-0005-0000-0000-0000EC4B0000}"/>
    <cellStyle name="Check Cell 38" xfId="19477" xr:uid="{00000000-0005-0000-0000-0000ED4B0000}"/>
    <cellStyle name="Check Cell 39" xfId="19478" xr:uid="{00000000-0005-0000-0000-0000EE4B0000}"/>
    <cellStyle name="Check Cell 4" xfId="19479" xr:uid="{00000000-0005-0000-0000-0000EF4B0000}"/>
    <cellStyle name="Check Cell 4 2" xfId="19480" xr:uid="{00000000-0005-0000-0000-0000F04B0000}"/>
    <cellStyle name="Check Cell 40" xfId="19481" xr:uid="{00000000-0005-0000-0000-0000F14B0000}"/>
    <cellStyle name="Check Cell 41" xfId="19482" xr:uid="{00000000-0005-0000-0000-0000F24B0000}"/>
    <cellStyle name="Check Cell 42" xfId="19483" xr:uid="{00000000-0005-0000-0000-0000F34B0000}"/>
    <cellStyle name="Check Cell 43" xfId="19484" xr:uid="{00000000-0005-0000-0000-0000F44B0000}"/>
    <cellStyle name="Check Cell 44" xfId="19485" xr:uid="{00000000-0005-0000-0000-0000F54B0000}"/>
    <cellStyle name="Check Cell 45" xfId="19486" xr:uid="{00000000-0005-0000-0000-0000F64B0000}"/>
    <cellStyle name="Check Cell 46" xfId="19487" xr:uid="{00000000-0005-0000-0000-0000F74B0000}"/>
    <cellStyle name="Check Cell 47" xfId="19488" xr:uid="{00000000-0005-0000-0000-0000F84B0000}"/>
    <cellStyle name="Check Cell 48" xfId="19489" xr:uid="{00000000-0005-0000-0000-0000F94B0000}"/>
    <cellStyle name="Check Cell 49" xfId="19490" xr:uid="{00000000-0005-0000-0000-0000FA4B0000}"/>
    <cellStyle name="Check Cell 5" xfId="19491" xr:uid="{00000000-0005-0000-0000-0000FB4B0000}"/>
    <cellStyle name="Check Cell 50" xfId="19492" xr:uid="{00000000-0005-0000-0000-0000FC4B0000}"/>
    <cellStyle name="Check Cell 51" xfId="19493" xr:uid="{00000000-0005-0000-0000-0000FD4B0000}"/>
    <cellStyle name="Check Cell 52" xfId="19494" xr:uid="{00000000-0005-0000-0000-0000FE4B0000}"/>
    <cellStyle name="Check Cell 53" xfId="19495" xr:uid="{00000000-0005-0000-0000-0000FF4B0000}"/>
    <cellStyle name="Check Cell 54" xfId="19496" xr:uid="{00000000-0005-0000-0000-0000004C0000}"/>
    <cellStyle name="Check Cell 55" xfId="19497" xr:uid="{00000000-0005-0000-0000-0000014C0000}"/>
    <cellStyle name="Check Cell 56" xfId="19498" xr:uid="{00000000-0005-0000-0000-0000024C0000}"/>
    <cellStyle name="Check Cell 57" xfId="19499" xr:uid="{00000000-0005-0000-0000-0000034C0000}"/>
    <cellStyle name="Check Cell 58" xfId="19500" xr:uid="{00000000-0005-0000-0000-0000044C0000}"/>
    <cellStyle name="Check Cell 59" xfId="19501" xr:uid="{00000000-0005-0000-0000-0000054C0000}"/>
    <cellStyle name="Check Cell 6" xfId="19502" xr:uid="{00000000-0005-0000-0000-0000064C0000}"/>
    <cellStyle name="Check Cell 60" xfId="19503" xr:uid="{00000000-0005-0000-0000-0000074C0000}"/>
    <cellStyle name="Check Cell 61" xfId="19504" xr:uid="{00000000-0005-0000-0000-0000084C0000}"/>
    <cellStyle name="Check Cell 62" xfId="19505" xr:uid="{00000000-0005-0000-0000-0000094C0000}"/>
    <cellStyle name="Check Cell 63" xfId="19506" xr:uid="{00000000-0005-0000-0000-00000A4C0000}"/>
    <cellStyle name="Check Cell 64" xfId="19507" xr:uid="{00000000-0005-0000-0000-00000B4C0000}"/>
    <cellStyle name="Check Cell 65" xfId="19508" xr:uid="{00000000-0005-0000-0000-00000C4C0000}"/>
    <cellStyle name="Check Cell 66" xfId="19509" xr:uid="{00000000-0005-0000-0000-00000D4C0000}"/>
    <cellStyle name="Check Cell 67" xfId="19510" xr:uid="{00000000-0005-0000-0000-00000E4C0000}"/>
    <cellStyle name="Check Cell 68" xfId="19511" xr:uid="{00000000-0005-0000-0000-00000F4C0000}"/>
    <cellStyle name="Check Cell 69" xfId="19512" xr:uid="{00000000-0005-0000-0000-0000104C0000}"/>
    <cellStyle name="Check Cell 7" xfId="19513" xr:uid="{00000000-0005-0000-0000-0000114C0000}"/>
    <cellStyle name="Check Cell 70" xfId="19514" xr:uid="{00000000-0005-0000-0000-0000124C0000}"/>
    <cellStyle name="Check Cell 71" xfId="19515" xr:uid="{00000000-0005-0000-0000-0000134C0000}"/>
    <cellStyle name="Check Cell 72" xfId="19516" xr:uid="{00000000-0005-0000-0000-0000144C0000}"/>
    <cellStyle name="Check Cell 8" xfId="19517" xr:uid="{00000000-0005-0000-0000-0000154C0000}"/>
    <cellStyle name="Check Cell 9" xfId="19518" xr:uid="{00000000-0005-0000-0000-0000164C0000}"/>
    <cellStyle name="Co. Names" xfId="19519" xr:uid="{00000000-0005-0000-0000-0000174C0000}"/>
    <cellStyle name="Co. Names 2" xfId="19520" xr:uid="{00000000-0005-0000-0000-0000184C0000}"/>
    <cellStyle name="Column total in dollars" xfId="19521" xr:uid="{00000000-0005-0000-0000-0000194C0000}"/>
    <cellStyle name="ColumnAttributeAbovePrompt" xfId="19522" xr:uid="{00000000-0005-0000-0000-00001A4C0000}"/>
    <cellStyle name="ColumnAttributePrompt" xfId="19523" xr:uid="{00000000-0005-0000-0000-00001B4C0000}"/>
    <cellStyle name="ColumnAttributeValue" xfId="19524" xr:uid="{00000000-0005-0000-0000-00001C4C0000}"/>
    <cellStyle name="ColumnHeadingPrompt" xfId="19525" xr:uid="{00000000-0005-0000-0000-00001D4C0000}"/>
    <cellStyle name="ColumnHeadingValue" xfId="19526" xr:uid="{00000000-0005-0000-0000-00001E4C0000}"/>
    <cellStyle name="Comma  - Style1" xfId="19527" xr:uid="{00000000-0005-0000-0000-00001F4C0000}"/>
    <cellStyle name="Comma  - Style2" xfId="19528" xr:uid="{00000000-0005-0000-0000-0000204C0000}"/>
    <cellStyle name="Comma  - Style3" xfId="19529" xr:uid="{00000000-0005-0000-0000-0000214C0000}"/>
    <cellStyle name="Comma  - Style4" xfId="19530" xr:uid="{00000000-0005-0000-0000-0000224C0000}"/>
    <cellStyle name="Comma  - Style5" xfId="19531" xr:uid="{00000000-0005-0000-0000-0000234C0000}"/>
    <cellStyle name="Comma  - Style6" xfId="19532" xr:uid="{00000000-0005-0000-0000-0000244C0000}"/>
    <cellStyle name="Comma  - Style7" xfId="19533" xr:uid="{00000000-0005-0000-0000-0000254C0000}"/>
    <cellStyle name="Comma  - Style8" xfId="19534" xr:uid="{00000000-0005-0000-0000-0000264C0000}"/>
    <cellStyle name="Comma (0)" xfId="19535" xr:uid="{00000000-0005-0000-0000-0000274C0000}"/>
    <cellStyle name="Comma [0] 2" xfId="19536" xr:uid="{00000000-0005-0000-0000-0000284C0000}"/>
    <cellStyle name="Comma [0] 3" xfId="19537" xr:uid="{00000000-0005-0000-0000-0000294C0000}"/>
    <cellStyle name="Comma [0] 3 2" xfId="19538" xr:uid="{00000000-0005-0000-0000-00002A4C0000}"/>
    <cellStyle name="Comma [0] 3 2 2" xfId="19539" xr:uid="{00000000-0005-0000-0000-00002B4C0000}"/>
    <cellStyle name="Comma [0] 3 2 2 2" xfId="19540" xr:uid="{00000000-0005-0000-0000-00002C4C0000}"/>
    <cellStyle name="Comma [0] 3 2 2 2 2" xfId="19541" xr:uid="{00000000-0005-0000-0000-00002D4C0000}"/>
    <cellStyle name="Comma [0] 3 2 2 3" xfId="19542" xr:uid="{00000000-0005-0000-0000-00002E4C0000}"/>
    <cellStyle name="Comma [0] 3 2 3" xfId="19543" xr:uid="{00000000-0005-0000-0000-00002F4C0000}"/>
    <cellStyle name="Comma [0] 3 2 3 2" xfId="19544" xr:uid="{00000000-0005-0000-0000-0000304C0000}"/>
    <cellStyle name="Comma [0] 3 2 4" xfId="19545" xr:uid="{00000000-0005-0000-0000-0000314C0000}"/>
    <cellStyle name="Comma [0] 3 3" xfId="19546" xr:uid="{00000000-0005-0000-0000-0000324C0000}"/>
    <cellStyle name="Comma [0] 3 3 2" xfId="19547" xr:uid="{00000000-0005-0000-0000-0000334C0000}"/>
    <cellStyle name="Comma [0] 3 3 2 2" xfId="19548" xr:uid="{00000000-0005-0000-0000-0000344C0000}"/>
    <cellStyle name="Comma [0] 3 3 3" xfId="19549" xr:uid="{00000000-0005-0000-0000-0000354C0000}"/>
    <cellStyle name="Comma [0] 3 4" xfId="19550" xr:uid="{00000000-0005-0000-0000-0000364C0000}"/>
    <cellStyle name="Comma [0] 3 4 2" xfId="19551" xr:uid="{00000000-0005-0000-0000-0000374C0000}"/>
    <cellStyle name="Comma [0] 3 5" xfId="19552" xr:uid="{00000000-0005-0000-0000-0000384C0000}"/>
    <cellStyle name="Comma [1]" xfId="19553" xr:uid="{00000000-0005-0000-0000-0000394C0000}"/>
    <cellStyle name="Comma [1] 2" xfId="19554" xr:uid="{00000000-0005-0000-0000-00003A4C0000}"/>
    <cellStyle name="Comma [2]" xfId="19555" xr:uid="{00000000-0005-0000-0000-00003B4C0000}"/>
    <cellStyle name="Comma [3]" xfId="19556" xr:uid="{00000000-0005-0000-0000-00003C4C0000}"/>
    <cellStyle name="Comma 10" xfId="19557" xr:uid="{00000000-0005-0000-0000-00003D4C0000}"/>
    <cellStyle name="Comma 10 10" xfId="27" xr:uid="{00000000-0005-0000-0000-00003E4C0000}"/>
    <cellStyle name="Comma 10 10 2" xfId="26047" xr:uid="{00000000-0005-0000-0000-00003F4C0000}"/>
    <cellStyle name="Comma 10 11" xfId="25791" xr:uid="{00000000-0005-0000-0000-0000404C0000}"/>
    <cellStyle name="Comma 10 11 2" xfId="26048" xr:uid="{00000000-0005-0000-0000-0000414C0000}"/>
    <cellStyle name="Comma 10 12" xfId="25792" xr:uid="{00000000-0005-0000-0000-0000424C0000}"/>
    <cellStyle name="Comma 10 12 2" xfId="26049" xr:uid="{00000000-0005-0000-0000-0000434C0000}"/>
    <cellStyle name="Comma 10 13" xfId="25793" xr:uid="{00000000-0005-0000-0000-0000444C0000}"/>
    <cellStyle name="Comma 10 13 2" xfId="26050" xr:uid="{00000000-0005-0000-0000-0000454C0000}"/>
    <cellStyle name="Comma 10 2" xfId="19558" xr:uid="{00000000-0005-0000-0000-0000464C0000}"/>
    <cellStyle name="Comma 10 2 2" xfId="26051" xr:uid="{00000000-0005-0000-0000-0000474C0000}"/>
    <cellStyle name="Comma 10 3" xfId="19559" xr:uid="{00000000-0005-0000-0000-0000484C0000}"/>
    <cellStyle name="Comma 10 3 2" xfId="19560" xr:uid="{00000000-0005-0000-0000-0000494C0000}"/>
    <cellStyle name="Comma 10 3 2 2" xfId="26052" xr:uid="{00000000-0005-0000-0000-00004A4C0000}"/>
    <cellStyle name="Comma 10 3 3" xfId="25794" xr:uid="{00000000-0005-0000-0000-00004B4C0000}"/>
    <cellStyle name="Comma 10 4" xfId="25795" xr:uid="{00000000-0005-0000-0000-00004C4C0000}"/>
    <cellStyle name="Comma 10 4 2" xfId="26053" xr:uid="{00000000-0005-0000-0000-00004D4C0000}"/>
    <cellStyle name="Comma 10 5" xfId="25796" xr:uid="{00000000-0005-0000-0000-00004E4C0000}"/>
    <cellStyle name="Comma 10 5 2" xfId="26054" xr:uid="{00000000-0005-0000-0000-00004F4C0000}"/>
    <cellStyle name="Comma 10 6" xfId="25797" xr:uid="{00000000-0005-0000-0000-0000504C0000}"/>
    <cellStyle name="Comma 10 6 2" xfId="26055" xr:uid="{00000000-0005-0000-0000-0000514C0000}"/>
    <cellStyle name="Comma 10 7" xfId="25798" xr:uid="{00000000-0005-0000-0000-0000524C0000}"/>
    <cellStyle name="Comma 10 7 2" xfId="26056" xr:uid="{00000000-0005-0000-0000-0000534C0000}"/>
    <cellStyle name="Comma 10 8" xfId="25799" xr:uid="{00000000-0005-0000-0000-0000544C0000}"/>
    <cellStyle name="Comma 10 8 2" xfId="26057" xr:uid="{00000000-0005-0000-0000-0000554C0000}"/>
    <cellStyle name="Comma 10 9" xfId="25800" xr:uid="{00000000-0005-0000-0000-0000564C0000}"/>
    <cellStyle name="Comma 10 9 2" xfId="26058" xr:uid="{00000000-0005-0000-0000-0000574C0000}"/>
    <cellStyle name="Comma 11" xfId="19561" xr:uid="{00000000-0005-0000-0000-0000584C0000}"/>
    <cellStyle name="Comma 11 10" xfId="25801" xr:uid="{00000000-0005-0000-0000-0000594C0000}"/>
    <cellStyle name="Comma 11 10 2" xfId="26059" xr:uid="{00000000-0005-0000-0000-00005A4C0000}"/>
    <cellStyle name="Comma 11 11" xfId="25802" xr:uid="{00000000-0005-0000-0000-00005B4C0000}"/>
    <cellStyle name="Comma 11 11 2" xfId="26060" xr:uid="{00000000-0005-0000-0000-00005C4C0000}"/>
    <cellStyle name="Comma 11 12" xfId="25803" xr:uid="{00000000-0005-0000-0000-00005D4C0000}"/>
    <cellStyle name="Comma 11 12 2" xfId="26061" xr:uid="{00000000-0005-0000-0000-00005E4C0000}"/>
    <cellStyle name="Comma 11 13" xfId="25804" xr:uid="{00000000-0005-0000-0000-00005F4C0000}"/>
    <cellStyle name="Comma 11 13 2" xfId="26062" xr:uid="{00000000-0005-0000-0000-0000604C0000}"/>
    <cellStyle name="Comma 11 2" xfId="19562" xr:uid="{00000000-0005-0000-0000-0000614C0000}"/>
    <cellStyle name="Comma 11 2 2" xfId="26063" xr:uid="{00000000-0005-0000-0000-0000624C0000}"/>
    <cellStyle name="Comma 11 2 3" xfId="25805" xr:uid="{00000000-0005-0000-0000-0000634C0000}"/>
    <cellStyle name="Comma 11 3" xfId="19563" xr:uid="{00000000-0005-0000-0000-0000644C0000}"/>
    <cellStyle name="Comma 11 3 2" xfId="26064" xr:uid="{00000000-0005-0000-0000-0000654C0000}"/>
    <cellStyle name="Comma 11 3 3" xfId="25806" xr:uid="{00000000-0005-0000-0000-0000664C0000}"/>
    <cellStyle name="Comma 11 4" xfId="25807" xr:uid="{00000000-0005-0000-0000-0000674C0000}"/>
    <cellStyle name="Comma 11 4 2" xfId="26065" xr:uid="{00000000-0005-0000-0000-0000684C0000}"/>
    <cellStyle name="Comma 11 5" xfId="25808" xr:uid="{00000000-0005-0000-0000-0000694C0000}"/>
    <cellStyle name="Comma 11 5 2" xfId="26066" xr:uid="{00000000-0005-0000-0000-00006A4C0000}"/>
    <cellStyle name="Comma 11 6" xfId="25809" xr:uid="{00000000-0005-0000-0000-00006B4C0000}"/>
    <cellStyle name="Comma 11 6 2" xfId="26067" xr:uid="{00000000-0005-0000-0000-00006C4C0000}"/>
    <cellStyle name="Comma 11 7" xfId="25810" xr:uid="{00000000-0005-0000-0000-00006D4C0000}"/>
    <cellStyle name="Comma 11 7 2" xfId="26068" xr:uid="{00000000-0005-0000-0000-00006E4C0000}"/>
    <cellStyle name="Comma 11 8" xfId="25811" xr:uid="{00000000-0005-0000-0000-00006F4C0000}"/>
    <cellStyle name="Comma 11 8 2" xfId="26069" xr:uid="{00000000-0005-0000-0000-0000704C0000}"/>
    <cellStyle name="Comma 11 9" xfId="25812" xr:uid="{00000000-0005-0000-0000-0000714C0000}"/>
    <cellStyle name="Comma 11 9 2" xfId="26070" xr:uid="{00000000-0005-0000-0000-0000724C0000}"/>
    <cellStyle name="Comma 12" xfId="19564" xr:uid="{00000000-0005-0000-0000-0000734C0000}"/>
    <cellStyle name="Comma 12 10" xfId="25813" xr:uid="{00000000-0005-0000-0000-0000744C0000}"/>
    <cellStyle name="Comma 12 10 2" xfId="26071" xr:uid="{00000000-0005-0000-0000-0000754C0000}"/>
    <cellStyle name="Comma 12 11" xfId="25814" xr:uid="{00000000-0005-0000-0000-0000764C0000}"/>
    <cellStyle name="Comma 12 11 2" xfId="26072" xr:uid="{00000000-0005-0000-0000-0000774C0000}"/>
    <cellStyle name="Comma 12 12" xfId="25815" xr:uid="{00000000-0005-0000-0000-0000784C0000}"/>
    <cellStyle name="Comma 12 12 2" xfId="26073" xr:uid="{00000000-0005-0000-0000-0000794C0000}"/>
    <cellStyle name="Comma 12 13" xfId="25816" xr:uid="{00000000-0005-0000-0000-00007A4C0000}"/>
    <cellStyle name="Comma 12 13 2" xfId="26074" xr:uid="{00000000-0005-0000-0000-00007B4C0000}"/>
    <cellStyle name="Comma 12 2" xfId="25817" xr:uid="{00000000-0005-0000-0000-00007C4C0000}"/>
    <cellStyle name="Comma 12 2 2" xfId="26075" xr:uid="{00000000-0005-0000-0000-00007D4C0000}"/>
    <cellStyle name="Comma 12 3" xfId="25818" xr:uid="{00000000-0005-0000-0000-00007E4C0000}"/>
    <cellStyle name="Comma 12 3 2" xfId="26076" xr:uid="{00000000-0005-0000-0000-00007F4C0000}"/>
    <cellStyle name="Comma 12 4" xfId="25819" xr:uid="{00000000-0005-0000-0000-0000804C0000}"/>
    <cellStyle name="Comma 12 4 2" xfId="26077" xr:uid="{00000000-0005-0000-0000-0000814C0000}"/>
    <cellStyle name="Comma 12 5" xfId="25820" xr:uid="{00000000-0005-0000-0000-0000824C0000}"/>
    <cellStyle name="Comma 12 5 2" xfId="26078" xr:uid="{00000000-0005-0000-0000-0000834C0000}"/>
    <cellStyle name="Comma 12 6" xfId="25821" xr:uid="{00000000-0005-0000-0000-0000844C0000}"/>
    <cellStyle name="Comma 12 6 2" xfId="26079" xr:uid="{00000000-0005-0000-0000-0000854C0000}"/>
    <cellStyle name="Comma 12 7" xfId="25822" xr:uid="{00000000-0005-0000-0000-0000864C0000}"/>
    <cellStyle name="Comma 12 7 2" xfId="26080" xr:uid="{00000000-0005-0000-0000-0000874C0000}"/>
    <cellStyle name="Comma 12 8" xfId="25823" xr:uid="{00000000-0005-0000-0000-0000884C0000}"/>
    <cellStyle name="Comma 12 8 2" xfId="26081" xr:uid="{00000000-0005-0000-0000-0000894C0000}"/>
    <cellStyle name="Comma 12 9" xfId="25824" xr:uid="{00000000-0005-0000-0000-00008A4C0000}"/>
    <cellStyle name="Comma 12 9 2" xfId="26082" xr:uid="{00000000-0005-0000-0000-00008B4C0000}"/>
    <cellStyle name="Comma 13" xfId="19565" xr:uid="{00000000-0005-0000-0000-00008C4C0000}"/>
    <cellStyle name="Comma 13 10" xfId="25825" xr:uid="{00000000-0005-0000-0000-00008D4C0000}"/>
    <cellStyle name="Comma 13 10 2" xfId="26083" xr:uid="{00000000-0005-0000-0000-00008E4C0000}"/>
    <cellStyle name="Comma 13 11" xfId="25826" xr:uid="{00000000-0005-0000-0000-00008F4C0000}"/>
    <cellStyle name="Comma 13 11 2" xfId="26084" xr:uid="{00000000-0005-0000-0000-0000904C0000}"/>
    <cellStyle name="Comma 13 12" xfId="25827" xr:uid="{00000000-0005-0000-0000-0000914C0000}"/>
    <cellStyle name="Comma 13 12 2" xfId="26085" xr:uid="{00000000-0005-0000-0000-0000924C0000}"/>
    <cellStyle name="Comma 13 13" xfId="25828" xr:uid="{00000000-0005-0000-0000-0000934C0000}"/>
    <cellStyle name="Comma 13 13 2" xfId="26086" xr:uid="{00000000-0005-0000-0000-0000944C0000}"/>
    <cellStyle name="Comma 13 2" xfId="25829" xr:uid="{00000000-0005-0000-0000-0000954C0000}"/>
    <cellStyle name="Comma 13 2 2" xfId="26087" xr:uid="{00000000-0005-0000-0000-0000964C0000}"/>
    <cellStyle name="Comma 13 3" xfId="25830" xr:uid="{00000000-0005-0000-0000-0000974C0000}"/>
    <cellStyle name="Comma 13 3 2" xfId="26088" xr:uid="{00000000-0005-0000-0000-0000984C0000}"/>
    <cellStyle name="Comma 13 4" xfId="25831" xr:uid="{00000000-0005-0000-0000-0000994C0000}"/>
    <cellStyle name="Comma 13 4 2" xfId="26089" xr:uid="{00000000-0005-0000-0000-00009A4C0000}"/>
    <cellStyle name="Comma 13 5" xfId="25832" xr:uid="{00000000-0005-0000-0000-00009B4C0000}"/>
    <cellStyle name="Comma 13 5 2" xfId="26090" xr:uid="{00000000-0005-0000-0000-00009C4C0000}"/>
    <cellStyle name="Comma 13 6" xfId="25833" xr:uid="{00000000-0005-0000-0000-00009D4C0000}"/>
    <cellStyle name="Comma 13 6 2" xfId="26091" xr:uid="{00000000-0005-0000-0000-00009E4C0000}"/>
    <cellStyle name="Comma 13 7" xfId="25834" xr:uid="{00000000-0005-0000-0000-00009F4C0000}"/>
    <cellStyle name="Comma 13 7 2" xfId="26092" xr:uid="{00000000-0005-0000-0000-0000A04C0000}"/>
    <cellStyle name="Comma 13 8" xfId="25835" xr:uid="{00000000-0005-0000-0000-0000A14C0000}"/>
    <cellStyle name="Comma 13 8 2" xfId="26093" xr:uid="{00000000-0005-0000-0000-0000A24C0000}"/>
    <cellStyle name="Comma 13 9" xfId="25836" xr:uid="{00000000-0005-0000-0000-0000A34C0000}"/>
    <cellStyle name="Comma 13 9 2" xfId="26094" xr:uid="{00000000-0005-0000-0000-0000A44C0000}"/>
    <cellStyle name="Comma 14" xfId="19566" xr:uid="{00000000-0005-0000-0000-0000A54C0000}"/>
    <cellStyle name="Comma 14 10" xfId="25837" xr:uid="{00000000-0005-0000-0000-0000A64C0000}"/>
    <cellStyle name="Comma 14 10 2" xfId="26095" xr:uid="{00000000-0005-0000-0000-0000A74C0000}"/>
    <cellStyle name="Comma 14 11" xfId="25838" xr:uid="{00000000-0005-0000-0000-0000A84C0000}"/>
    <cellStyle name="Comma 14 11 2" xfId="26096" xr:uid="{00000000-0005-0000-0000-0000A94C0000}"/>
    <cellStyle name="Comma 14 12" xfId="25839" xr:uid="{00000000-0005-0000-0000-0000AA4C0000}"/>
    <cellStyle name="Comma 14 12 2" xfId="26097" xr:uid="{00000000-0005-0000-0000-0000AB4C0000}"/>
    <cellStyle name="Comma 14 13" xfId="25840" xr:uid="{00000000-0005-0000-0000-0000AC4C0000}"/>
    <cellStyle name="Comma 14 13 2" xfId="26098" xr:uid="{00000000-0005-0000-0000-0000AD4C0000}"/>
    <cellStyle name="Comma 14 2" xfId="25841" xr:uid="{00000000-0005-0000-0000-0000AE4C0000}"/>
    <cellStyle name="Comma 14 2 2" xfId="26099" xr:uid="{00000000-0005-0000-0000-0000AF4C0000}"/>
    <cellStyle name="Comma 14 3" xfId="25842" xr:uid="{00000000-0005-0000-0000-0000B04C0000}"/>
    <cellStyle name="Comma 14 3 2" xfId="26100" xr:uid="{00000000-0005-0000-0000-0000B14C0000}"/>
    <cellStyle name="Comma 14 4" xfId="25843" xr:uid="{00000000-0005-0000-0000-0000B24C0000}"/>
    <cellStyle name="Comma 14 4 2" xfId="26101" xr:uid="{00000000-0005-0000-0000-0000B34C0000}"/>
    <cellStyle name="Comma 14 5" xfId="25844" xr:uid="{00000000-0005-0000-0000-0000B44C0000}"/>
    <cellStyle name="Comma 14 5 2" xfId="26102" xr:uid="{00000000-0005-0000-0000-0000B54C0000}"/>
    <cellStyle name="Comma 14 6" xfId="25845" xr:uid="{00000000-0005-0000-0000-0000B64C0000}"/>
    <cellStyle name="Comma 14 6 2" xfId="26103" xr:uid="{00000000-0005-0000-0000-0000B74C0000}"/>
    <cellStyle name="Comma 14 7" xfId="25846" xr:uid="{00000000-0005-0000-0000-0000B84C0000}"/>
    <cellStyle name="Comma 14 7 2" xfId="26104" xr:uid="{00000000-0005-0000-0000-0000B94C0000}"/>
    <cellStyle name="Comma 14 8" xfId="25847" xr:uid="{00000000-0005-0000-0000-0000BA4C0000}"/>
    <cellStyle name="Comma 14 8 2" xfId="26105" xr:uid="{00000000-0005-0000-0000-0000BB4C0000}"/>
    <cellStyle name="Comma 14 9" xfId="25848" xr:uid="{00000000-0005-0000-0000-0000BC4C0000}"/>
    <cellStyle name="Comma 14 9 2" xfId="26106" xr:uid="{00000000-0005-0000-0000-0000BD4C0000}"/>
    <cellStyle name="Comma 15" xfId="28" xr:uid="{00000000-0005-0000-0000-0000BE4C0000}"/>
    <cellStyle name="Comma 15 2" xfId="26107" xr:uid="{00000000-0005-0000-0000-0000BF4C0000}"/>
    <cellStyle name="Comma 16" xfId="6" xr:uid="{00000000-0005-0000-0000-0000C04C0000}"/>
    <cellStyle name="Comma 16 2" xfId="26108" xr:uid="{00000000-0005-0000-0000-0000C14C0000}"/>
    <cellStyle name="Comma 17" xfId="19567" xr:uid="{00000000-0005-0000-0000-0000C24C0000}"/>
    <cellStyle name="Comma 17 2" xfId="26109" xr:uid="{00000000-0005-0000-0000-0000C34C0000}"/>
    <cellStyle name="Comma 18" xfId="15" xr:uid="{00000000-0005-0000-0000-0000C44C0000}"/>
    <cellStyle name="Comma 18 2" xfId="26110" xr:uid="{00000000-0005-0000-0000-0000C54C0000}"/>
    <cellStyle name="Comma 19" xfId="19568" xr:uid="{00000000-0005-0000-0000-0000C64C0000}"/>
    <cellStyle name="Comma 19 2" xfId="26111" xr:uid="{00000000-0005-0000-0000-0000C74C0000}"/>
    <cellStyle name="Comma 2" xfId="14" xr:uid="{00000000-0005-0000-0000-0000C84C0000}"/>
    <cellStyle name="Comma 2 10" xfId="19569" xr:uid="{00000000-0005-0000-0000-0000C94C0000}"/>
    <cellStyle name="Comma 2 2" xfId="19570" xr:uid="{00000000-0005-0000-0000-0000CA4C0000}"/>
    <cellStyle name="Comma 2 2 2" xfId="19571" xr:uid="{00000000-0005-0000-0000-0000CB4C0000}"/>
    <cellStyle name="Comma 2 2 2 2" xfId="19572" xr:uid="{00000000-0005-0000-0000-0000CC4C0000}"/>
    <cellStyle name="Comma 2 2 2 3" xfId="19573" xr:uid="{00000000-0005-0000-0000-0000CD4C0000}"/>
    <cellStyle name="Comma 2 2 2 4" xfId="19574" xr:uid="{00000000-0005-0000-0000-0000CE4C0000}"/>
    <cellStyle name="Comma 2 2 2 5" xfId="26113" xr:uid="{00000000-0005-0000-0000-0000CF4C0000}"/>
    <cellStyle name="Comma 2 2 3" xfId="19575" xr:uid="{00000000-0005-0000-0000-0000D04C0000}"/>
    <cellStyle name="Comma 2 2 3 2" xfId="19576" xr:uid="{00000000-0005-0000-0000-0000D14C0000}"/>
    <cellStyle name="Comma 2 2 4" xfId="19577" xr:uid="{00000000-0005-0000-0000-0000D24C0000}"/>
    <cellStyle name="Comma 2 2 5" xfId="19578" xr:uid="{00000000-0005-0000-0000-0000D34C0000}"/>
    <cellStyle name="Comma 2 3" xfId="30" xr:uid="{00000000-0005-0000-0000-0000D44C0000}"/>
    <cellStyle name="Comma 2 3 2" xfId="19579" xr:uid="{00000000-0005-0000-0000-0000D54C0000}"/>
    <cellStyle name="Comma 2 3 2 2" xfId="19580" xr:uid="{00000000-0005-0000-0000-0000D64C0000}"/>
    <cellStyle name="Comma 2 3 2 2 2" xfId="19581" xr:uid="{00000000-0005-0000-0000-0000D74C0000}"/>
    <cellStyle name="Comma 2 3 2 2 2 2" xfId="19582" xr:uid="{00000000-0005-0000-0000-0000D84C0000}"/>
    <cellStyle name="Comma 2 3 2 2 3" xfId="19583" xr:uid="{00000000-0005-0000-0000-0000D94C0000}"/>
    <cellStyle name="Comma 2 3 2 3" xfId="19584" xr:uid="{00000000-0005-0000-0000-0000DA4C0000}"/>
    <cellStyle name="Comma 2 3 2 3 2" xfId="19585" xr:uid="{00000000-0005-0000-0000-0000DB4C0000}"/>
    <cellStyle name="Comma 2 3 2 4" xfId="19586" xr:uid="{00000000-0005-0000-0000-0000DC4C0000}"/>
    <cellStyle name="Comma 2 3 2 5" xfId="26114" xr:uid="{00000000-0005-0000-0000-0000DD4C0000}"/>
    <cellStyle name="Comma 2 3 3" xfId="19587" xr:uid="{00000000-0005-0000-0000-0000DE4C0000}"/>
    <cellStyle name="Comma 2 3 3 2" xfId="19588" xr:uid="{00000000-0005-0000-0000-0000DF4C0000}"/>
    <cellStyle name="Comma 2 3 3 2 2" xfId="19589" xr:uid="{00000000-0005-0000-0000-0000E04C0000}"/>
    <cellStyle name="Comma 2 3 3 3" xfId="19590" xr:uid="{00000000-0005-0000-0000-0000E14C0000}"/>
    <cellStyle name="Comma 2 3 4" xfId="19591" xr:uid="{00000000-0005-0000-0000-0000E24C0000}"/>
    <cellStyle name="Comma 2 3 4 2" xfId="19592" xr:uid="{00000000-0005-0000-0000-0000E34C0000}"/>
    <cellStyle name="Comma 2 3 5" xfId="19593" xr:uid="{00000000-0005-0000-0000-0000E44C0000}"/>
    <cellStyle name="Comma 2 3 5 2" xfId="19594" xr:uid="{00000000-0005-0000-0000-0000E54C0000}"/>
    <cellStyle name="Comma 2 3 6" xfId="19595" xr:uid="{00000000-0005-0000-0000-0000E64C0000}"/>
    <cellStyle name="Comma 2 3 7" xfId="19596" xr:uid="{00000000-0005-0000-0000-0000E74C0000}"/>
    <cellStyle name="Comma 2 3 8" xfId="25849" xr:uid="{00000000-0005-0000-0000-0000E84C0000}"/>
    <cellStyle name="Comma 2 4" xfId="38" xr:uid="{00000000-0005-0000-0000-0000E94C0000}"/>
    <cellStyle name="Comma 2 4 2" xfId="19597" xr:uid="{00000000-0005-0000-0000-0000EA4C0000}"/>
    <cellStyle name="Comma 2 4 2 2" xfId="26115" xr:uid="{00000000-0005-0000-0000-0000EB4C0000}"/>
    <cellStyle name="Comma 2 4 3" xfId="19598" xr:uid="{00000000-0005-0000-0000-0000EC4C0000}"/>
    <cellStyle name="Comma 2 5" xfId="19599" xr:uid="{00000000-0005-0000-0000-0000ED4C0000}"/>
    <cellStyle name="Comma 2 5 2" xfId="19600" xr:uid="{00000000-0005-0000-0000-0000EE4C0000}"/>
    <cellStyle name="Comma 2 5 2 2" xfId="26116" xr:uid="{00000000-0005-0000-0000-0000EF4C0000}"/>
    <cellStyle name="Comma 2 5 3" xfId="19601" xr:uid="{00000000-0005-0000-0000-0000F04C0000}"/>
    <cellStyle name="Comma 2 5 4" xfId="25850" xr:uid="{00000000-0005-0000-0000-0000F14C0000}"/>
    <cellStyle name="Comma 2 6" xfId="19602" xr:uid="{00000000-0005-0000-0000-0000F24C0000}"/>
    <cellStyle name="Comma 2 6 2" xfId="19603" xr:uid="{00000000-0005-0000-0000-0000F34C0000}"/>
    <cellStyle name="Comma 2 6 2 2" xfId="26117" xr:uid="{00000000-0005-0000-0000-0000F44C0000}"/>
    <cellStyle name="Comma 2 6 3" xfId="19604" xr:uid="{00000000-0005-0000-0000-0000F54C0000}"/>
    <cellStyle name="Comma 2 7" xfId="19605" xr:uid="{00000000-0005-0000-0000-0000F64C0000}"/>
    <cellStyle name="Comma 2 7 2" xfId="26112" xr:uid="{00000000-0005-0000-0000-0000F74C0000}"/>
    <cellStyle name="Comma 2 8" xfId="19606" xr:uid="{00000000-0005-0000-0000-0000F84C0000}"/>
    <cellStyle name="Comma 2 9" xfId="19607" xr:uid="{00000000-0005-0000-0000-0000F94C0000}"/>
    <cellStyle name="Comma 20" xfId="13" xr:uid="{00000000-0005-0000-0000-0000FA4C0000}"/>
    <cellStyle name="Comma 20 2" xfId="26118" xr:uid="{00000000-0005-0000-0000-0000FB4C0000}"/>
    <cellStyle name="Comma 21" xfId="12" xr:uid="{00000000-0005-0000-0000-0000FC4C0000}"/>
    <cellStyle name="Comma 21 2" xfId="19608" xr:uid="{00000000-0005-0000-0000-0000FD4C0000}"/>
    <cellStyle name="Comma 22" xfId="11" xr:uid="{00000000-0005-0000-0000-0000FE4C0000}"/>
    <cellStyle name="Comma 22 2" xfId="26119" xr:uid="{00000000-0005-0000-0000-0000FF4C0000}"/>
    <cellStyle name="Comma 23" xfId="10" xr:uid="{00000000-0005-0000-0000-0000004D0000}"/>
    <cellStyle name="Comma 23 2" xfId="26120" xr:uid="{00000000-0005-0000-0000-0000014D0000}"/>
    <cellStyle name="Comma 24" xfId="9" xr:uid="{00000000-0005-0000-0000-0000024D0000}"/>
    <cellStyle name="Comma 24 2" xfId="26121" xr:uid="{00000000-0005-0000-0000-0000034D0000}"/>
    <cellStyle name="Comma 25" xfId="5" xr:uid="{00000000-0005-0000-0000-0000044D0000}"/>
    <cellStyle name="Comma 25 2" xfId="26122" xr:uid="{00000000-0005-0000-0000-0000054D0000}"/>
    <cellStyle name="Comma 26" xfId="8" xr:uid="{00000000-0005-0000-0000-0000064D0000}"/>
    <cellStyle name="Comma 26 2" xfId="26123" xr:uid="{00000000-0005-0000-0000-0000074D0000}"/>
    <cellStyle name="Comma 27" xfId="31" xr:uid="{00000000-0005-0000-0000-0000084D0000}"/>
    <cellStyle name="Comma 27 2" xfId="26124" xr:uid="{00000000-0005-0000-0000-0000094D0000}"/>
    <cellStyle name="Comma 28" xfId="19609" xr:uid="{00000000-0005-0000-0000-00000A4D0000}"/>
    <cellStyle name="Comma 29" xfId="32" xr:uid="{00000000-0005-0000-0000-00000B4D0000}"/>
    <cellStyle name="Comma 29 2" xfId="26125" xr:uid="{00000000-0005-0000-0000-00000C4D0000}"/>
    <cellStyle name="Comma 3" xfId="19610" xr:uid="{00000000-0005-0000-0000-00000D4D0000}"/>
    <cellStyle name="Comma 3 10" xfId="19611" xr:uid="{00000000-0005-0000-0000-00000E4D0000}"/>
    <cellStyle name="Comma 3 10 2" xfId="26126" xr:uid="{00000000-0005-0000-0000-00000F4D0000}"/>
    <cellStyle name="Comma 3 10 3" xfId="25851" xr:uid="{00000000-0005-0000-0000-0000104D0000}"/>
    <cellStyle name="Comma 3 11" xfId="19612" xr:uid="{00000000-0005-0000-0000-0000114D0000}"/>
    <cellStyle name="Comma 3 11 2" xfId="26127" xr:uid="{00000000-0005-0000-0000-0000124D0000}"/>
    <cellStyle name="Comma 3 11 3" xfId="25852" xr:uid="{00000000-0005-0000-0000-0000134D0000}"/>
    <cellStyle name="Comma 3 12" xfId="25853" xr:uid="{00000000-0005-0000-0000-0000144D0000}"/>
    <cellStyle name="Comma 3 12 2" xfId="26128" xr:uid="{00000000-0005-0000-0000-0000154D0000}"/>
    <cellStyle name="Comma 3 13" xfId="25854" xr:uid="{00000000-0005-0000-0000-0000164D0000}"/>
    <cellStyle name="Comma 3 13 2" xfId="26129" xr:uid="{00000000-0005-0000-0000-0000174D0000}"/>
    <cellStyle name="Comma 3 2" xfId="19613" xr:uid="{00000000-0005-0000-0000-0000184D0000}"/>
    <cellStyle name="Comma 3 2 2" xfId="26130" xr:uid="{00000000-0005-0000-0000-0000194D0000}"/>
    <cellStyle name="Comma 3 2 3" xfId="25855" xr:uid="{00000000-0005-0000-0000-00001A4D0000}"/>
    <cellStyle name="Comma 3 3" xfId="19614" xr:uid="{00000000-0005-0000-0000-00001B4D0000}"/>
    <cellStyle name="Comma 3 3 2" xfId="26131" xr:uid="{00000000-0005-0000-0000-00001C4D0000}"/>
    <cellStyle name="Comma 3 3 3" xfId="25856" xr:uid="{00000000-0005-0000-0000-00001D4D0000}"/>
    <cellStyle name="Comma 3 4" xfId="19615" xr:uid="{00000000-0005-0000-0000-00001E4D0000}"/>
    <cellStyle name="Comma 3 4 2" xfId="26132" xr:uid="{00000000-0005-0000-0000-00001F4D0000}"/>
    <cellStyle name="Comma 3 5" xfId="19616" xr:uid="{00000000-0005-0000-0000-0000204D0000}"/>
    <cellStyle name="Comma 3 5 2" xfId="26133" xr:uid="{00000000-0005-0000-0000-0000214D0000}"/>
    <cellStyle name="Comma 3 6" xfId="19617" xr:uid="{00000000-0005-0000-0000-0000224D0000}"/>
    <cellStyle name="Comma 3 6 2" xfId="26134" xr:uid="{00000000-0005-0000-0000-0000234D0000}"/>
    <cellStyle name="Comma 3 6 3" xfId="25857" xr:uid="{00000000-0005-0000-0000-0000244D0000}"/>
    <cellStyle name="Comma 3 7" xfId="19618" xr:uid="{00000000-0005-0000-0000-0000254D0000}"/>
    <cellStyle name="Comma 3 7 2" xfId="26135" xr:uid="{00000000-0005-0000-0000-0000264D0000}"/>
    <cellStyle name="Comma 3 7 3" xfId="25858" xr:uid="{00000000-0005-0000-0000-0000274D0000}"/>
    <cellStyle name="Comma 3 8" xfId="19619" xr:uid="{00000000-0005-0000-0000-0000284D0000}"/>
    <cellStyle name="Comma 3 8 2" xfId="26136" xr:uid="{00000000-0005-0000-0000-0000294D0000}"/>
    <cellStyle name="Comma 3 9" xfId="19620" xr:uid="{00000000-0005-0000-0000-00002A4D0000}"/>
    <cellStyle name="Comma 3 9 2" xfId="26137" xr:uid="{00000000-0005-0000-0000-00002B4D0000}"/>
    <cellStyle name="Comma 3 9 3" xfId="25859" xr:uid="{00000000-0005-0000-0000-00002C4D0000}"/>
    <cellStyle name="Comma 30" xfId="19621" xr:uid="{00000000-0005-0000-0000-00002D4D0000}"/>
    <cellStyle name="Comma 31" xfId="16" xr:uid="{00000000-0005-0000-0000-00002E4D0000}"/>
    <cellStyle name="Comma 31 2" xfId="26138" xr:uid="{00000000-0005-0000-0000-00002F4D0000}"/>
    <cellStyle name="Comma 32" xfId="34" xr:uid="{00000000-0005-0000-0000-0000304D0000}"/>
    <cellStyle name="Comma 32 2" xfId="26139" xr:uid="{00000000-0005-0000-0000-0000314D0000}"/>
    <cellStyle name="Comma 33" xfId="19622" xr:uid="{00000000-0005-0000-0000-0000324D0000}"/>
    <cellStyle name="Comma 33 2" xfId="26140" xr:uid="{00000000-0005-0000-0000-0000334D0000}"/>
    <cellStyle name="Comma 34" xfId="7" xr:uid="{00000000-0005-0000-0000-0000344D0000}"/>
    <cellStyle name="Comma 34 2" xfId="26141" xr:uid="{00000000-0005-0000-0000-0000354D0000}"/>
    <cellStyle name="Comma 35" xfId="33" xr:uid="{00000000-0005-0000-0000-0000364D0000}"/>
    <cellStyle name="Comma 35 2" xfId="26142" xr:uid="{00000000-0005-0000-0000-0000374D0000}"/>
    <cellStyle name="Comma 36" xfId="19623" xr:uid="{00000000-0005-0000-0000-0000384D0000}"/>
    <cellStyle name="Comma 36 2" xfId="26143" xr:uid="{00000000-0005-0000-0000-0000394D0000}"/>
    <cellStyle name="Comma 37" xfId="19624" xr:uid="{00000000-0005-0000-0000-00003A4D0000}"/>
    <cellStyle name="Comma 38" xfId="19625" xr:uid="{00000000-0005-0000-0000-00003B4D0000}"/>
    <cellStyle name="Comma 39" xfId="19626" xr:uid="{00000000-0005-0000-0000-00003C4D0000}"/>
    <cellStyle name="Comma 4" xfId="19627" xr:uid="{00000000-0005-0000-0000-00003D4D0000}"/>
    <cellStyle name="Comma 4 10" xfId="25860" xr:uid="{00000000-0005-0000-0000-00003E4D0000}"/>
    <cellStyle name="Comma 4 10 2" xfId="26144" xr:uid="{00000000-0005-0000-0000-00003F4D0000}"/>
    <cellStyle name="Comma 4 11" xfId="25861" xr:uid="{00000000-0005-0000-0000-0000404D0000}"/>
    <cellStyle name="Comma 4 11 2" xfId="26145" xr:uid="{00000000-0005-0000-0000-0000414D0000}"/>
    <cellStyle name="Comma 4 12" xfId="25862" xr:uid="{00000000-0005-0000-0000-0000424D0000}"/>
    <cellStyle name="Comma 4 12 2" xfId="26146" xr:uid="{00000000-0005-0000-0000-0000434D0000}"/>
    <cellStyle name="Comma 4 13" xfId="25863" xr:uid="{00000000-0005-0000-0000-0000444D0000}"/>
    <cellStyle name="Comma 4 13 2" xfId="26147" xr:uid="{00000000-0005-0000-0000-0000454D0000}"/>
    <cellStyle name="Comma 4 2" xfId="19628" xr:uid="{00000000-0005-0000-0000-0000464D0000}"/>
    <cellStyle name="Comma 4 2 2" xfId="19629" xr:uid="{00000000-0005-0000-0000-0000474D0000}"/>
    <cellStyle name="Comma 4 2 2 2" xfId="19630" xr:uid="{00000000-0005-0000-0000-0000484D0000}"/>
    <cellStyle name="Comma 4 2 2 2 2" xfId="19631" xr:uid="{00000000-0005-0000-0000-0000494D0000}"/>
    <cellStyle name="Comma 4 2 2 2 2 2" xfId="19632" xr:uid="{00000000-0005-0000-0000-00004A4D0000}"/>
    <cellStyle name="Comma 4 2 2 2 3" xfId="19633" xr:uid="{00000000-0005-0000-0000-00004B4D0000}"/>
    <cellStyle name="Comma 4 2 2 3" xfId="19634" xr:uid="{00000000-0005-0000-0000-00004C4D0000}"/>
    <cellStyle name="Comma 4 2 2 3 2" xfId="19635" xr:uid="{00000000-0005-0000-0000-00004D4D0000}"/>
    <cellStyle name="Comma 4 2 2 4" xfId="19636" xr:uid="{00000000-0005-0000-0000-00004E4D0000}"/>
    <cellStyle name="Comma 4 2 2 5" xfId="26148" xr:uid="{00000000-0005-0000-0000-00004F4D0000}"/>
    <cellStyle name="Comma 4 2 3" xfId="19637" xr:uid="{00000000-0005-0000-0000-0000504D0000}"/>
    <cellStyle name="Comma 4 2 3 2" xfId="19638" xr:uid="{00000000-0005-0000-0000-0000514D0000}"/>
    <cellStyle name="Comma 4 2 3 2 2" xfId="19639" xr:uid="{00000000-0005-0000-0000-0000524D0000}"/>
    <cellStyle name="Comma 4 2 3 3" xfId="19640" xr:uid="{00000000-0005-0000-0000-0000534D0000}"/>
    <cellStyle name="Comma 4 2 4" xfId="19641" xr:uid="{00000000-0005-0000-0000-0000544D0000}"/>
    <cellStyle name="Comma 4 2 4 2" xfId="19642" xr:uid="{00000000-0005-0000-0000-0000554D0000}"/>
    <cellStyle name="Comma 4 2 5" xfId="19643" xr:uid="{00000000-0005-0000-0000-0000564D0000}"/>
    <cellStyle name="Comma 4 2 6" xfId="19644" xr:uid="{00000000-0005-0000-0000-0000574D0000}"/>
    <cellStyle name="Comma 4 2 7" xfId="19645" xr:uid="{00000000-0005-0000-0000-0000584D0000}"/>
    <cellStyle name="Comma 4 3" xfId="19646" xr:uid="{00000000-0005-0000-0000-0000594D0000}"/>
    <cellStyle name="Comma 4 3 2" xfId="26149" xr:uid="{00000000-0005-0000-0000-00005A4D0000}"/>
    <cellStyle name="Comma 4 4" xfId="19647" xr:uid="{00000000-0005-0000-0000-00005B4D0000}"/>
    <cellStyle name="Comma 4 4 2" xfId="26150" xr:uid="{00000000-0005-0000-0000-00005C4D0000}"/>
    <cellStyle name="Comma 4 4 3" xfId="25864" xr:uid="{00000000-0005-0000-0000-00005D4D0000}"/>
    <cellStyle name="Comma 4 5" xfId="19648" xr:uid="{00000000-0005-0000-0000-00005E4D0000}"/>
    <cellStyle name="Comma 4 5 2" xfId="26151" xr:uid="{00000000-0005-0000-0000-00005F4D0000}"/>
    <cellStyle name="Comma 4 5 3" xfId="25865" xr:uid="{00000000-0005-0000-0000-0000604D0000}"/>
    <cellStyle name="Comma 4 6" xfId="19649" xr:uid="{00000000-0005-0000-0000-0000614D0000}"/>
    <cellStyle name="Comma 4 6 2" xfId="26152" xr:uid="{00000000-0005-0000-0000-0000624D0000}"/>
    <cellStyle name="Comma 4 7" xfId="25866" xr:uid="{00000000-0005-0000-0000-0000634D0000}"/>
    <cellStyle name="Comma 4 7 2" xfId="26153" xr:uid="{00000000-0005-0000-0000-0000644D0000}"/>
    <cellStyle name="Comma 4 8" xfId="25867" xr:uid="{00000000-0005-0000-0000-0000654D0000}"/>
    <cellStyle name="Comma 4 8 2" xfId="26154" xr:uid="{00000000-0005-0000-0000-0000664D0000}"/>
    <cellStyle name="Comma 4 9" xfId="25868" xr:uid="{00000000-0005-0000-0000-0000674D0000}"/>
    <cellStyle name="Comma 4 9 2" xfId="26155" xr:uid="{00000000-0005-0000-0000-0000684D0000}"/>
    <cellStyle name="Comma 40" xfId="19650" xr:uid="{00000000-0005-0000-0000-0000694D0000}"/>
    <cellStyle name="Comma 40 2" xfId="19651" xr:uid="{00000000-0005-0000-0000-00006A4D0000}"/>
    <cellStyle name="Comma 40 2 2" xfId="19652" xr:uid="{00000000-0005-0000-0000-00006B4D0000}"/>
    <cellStyle name="Comma 40 3" xfId="19653" xr:uid="{00000000-0005-0000-0000-00006C4D0000}"/>
    <cellStyle name="Comma 41" xfId="19654" xr:uid="{00000000-0005-0000-0000-00006D4D0000}"/>
    <cellStyle name="Comma 41 2" xfId="19655" xr:uid="{00000000-0005-0000-0000-00006E4D0000}"/>
    <cellStyle name="Comma 41 2 2" xfId="19656" xr:uid="{00000000-0005-0000-0000-00006F4D0000}"/>
    <cellStyle name="Comma 41 3" xfId="19657" xr:uid="{00000000-0005-0000-0000-0000704D0000}"/>
    <cellStyle name="Comma 42" xfId="19658" xr:uid="{00000000-0005-0000-0000-0000714D0000}"/>
    <cellStyle name="Comma 42 2" xfId="19659" xr:uid="{00000000-0005-0000-0000-0000724D0000}"/>
    <cellStyle name="Comma 42 2 2" xfId="19660" xr:uid="{00000000-0005-0000-0000-0000734D0000}"/>
    <cellStyle name="Comma 42 3" xfId="19661" xr:uid="{00000000-0005-0000-0000-0000744D0000}"/>
    <cellStyle name="Comma 43" xfId="19662" xr:uid="{00000000-0005-0000-0000-0000754D0000}"/>
    <cellStyle name="Comma 43 2" xfId="19663" xr:uid="{00000000-0005-0000-0000-0000764D0000}"/>
    <cellStyle name="Comma 43 2 2" xfId="19664" xr:uid="{00000000-0005-0000-0000-0000774D0000}"/>
    <cellStyle name="Comma 43 3" xfId="19665" xr:uid="{00000000-0005-0000-0000-0000784D0000}"/>
    <cellStyle name="Comma 44" xfId="19666" xr:uid="{00000000-0005-0000-0000-0000794D0000}"/>
    <cellStyle name="Comma 45" xfId="19667" xr:uid="{00000000-0005-0000-0000-00007A4D0000}"/>
    <cellStyle name="Comma 46" xfId="19668" xr:uid="{00000000-0005-0000-0000-00007B4D0000}"/>
    <cellStyle name="Comma 47" xfId="19669" xr:uid="{00000000-0005-0000-0000-00007C4D0000}"/>
    <cellStyle name="Comma 48" xfId="19670" xr:uid="{00000000-0005-0000-0000-00007D4D0000}"/>
    <cellStyle name="Comma 49" xfId="19671" xr:uid="{00000000-0005-0000-0000-00007E4D0000}"/>
    <cellStyle name="Comma 5" xfId="19672" xr:uid="{00000000-0005-0000-0000-00007F4D0000}"/>
    <cellStyle name="Comma 5 10" xfId="25869" xr:uid="{00000000-0005-0000-0000-0000804D0000}"/>
    <cellStyle name="Comma 5 10 2" xfId="26156" xr:uid="{00000000-0005-0000-0000-0000814D0000}"/>
    <cellStyle name="Comma 5 11" xfId="25870" xr:uid="{00000000-0005-0000-0000-0000824D0000}"/>
    <cellStyle name="Comma 5 11 2" xfId="26157" xr:uid="{00000000-0005-0000-0000-0000834D0000}"/>
    <cellStyle name="Comma 5 12" xfId="25871" xr:uid="{00000000-0005-0000-0000-0000844D0000}"/>
    <cellStyle name="Comma 5 12 2" xfId="26158" xr:uid="{00000000-0005-0000-0000-0000854D0000}"/>
    <cellStyle name="Comma 5 13" xfId="25872" xr:uid="{00000000-0005-0000-0000-0000864D0000}"/>
    <cellStyle name="Comma 5 13 2" xfId="26159" xr:uid="{00000000-0005-0000-0000-0000874D0000}"/>
    <cellStyle name="Comma 5 2" xfId="19673" xr:uid="{00000000-0005-0000-0000-0000884D0000}"/>
    <cellStyle name="Comma 5 2 2" xfId="26160" xr:uid="{00000000-0005-0000-0000-0000894D0000}"/>
    <cellStyle name="Comma 5 2 3" xfId="25873" xr:uid="{00000000-0005-0000-0000-00008A4D0000}"/>
    <cellStyle name="Comma 5 3" xfId="25874" xr:uid="{00000000-0005-0000-0000-00008B4D0000}"/>
    <cellStyle name="Comma 5 3 2" xfId="26161" xr:uid="{00000000-0005-0000-0000-00008C4D0000}"/>
    <cellStyle name="Comma 5 4" xfId="25875" xr:uid="{00000000-0005-0000-0000-00008D4D0000}"/>
    <cellStyle name="Comma 5 4 2" xfId="26162" xr:uid="{00000000-0005-0000-0000-00008E4D0000}"/>
    <cellStyle name="Comma 5 5" xfId="25876" xr:uid="{00000000-0005-0000-0000-00008F4D0000}"/>
    <cellStyle name="Comma 5 5 2" xfId="26163" xr:uid="{00000000-0005-0000-0000-0000904D0000}"/>
    <cellStyle name="Comma 5 6" xfId="25877" xr:uid="{00000000-0005-0000-0000-0000914D0000}"/>
    <cellStyle name="Comma 5 6 2" xfId="26164" xr:uid="{00000000-0005-0000-0000-0000924D0000}"/>
    <cellStyle name="Comma 5 7" xfId="25878" xr:uid="{00000000-0005-0000-0000-0000934D0000}"/>
    <cellStyle name="Comma 5 7 2" xfId="26165" xr:uid="{00000000-0005-0000-0000-0000944D0000}"/>
    <cellStyle name="Comma 5 8" xfId="25879" xr:uid="{00000000-0005-0000-0000-0000954D0000}"/>
    <cellStyle name="Comma 5 8 2" xfId="26166" xr:uid="{00000000-0005-0000-0000-0000964D0000}"/>
    <cellStyle name="Comma 5 9" xfId="25880" xr:uid="{00000000-0005-0000-0000-0000974D0000}"/>
    <cellStyle name="Comma 5 9 2" xfId="26167" xr:uid="{00000000-0005-0000-0000-0000984D0000}"/>
    <cellStyle name="Comma 50" xfId="19674" xr:uid="{00000000-0005-0000-0000-0000994D0000}"/>
    <cellStyle name="Comma 51" xfId="19675" xr:uid="{00000000-0005-0000-0000-00009A4D0000}"/>
    <cellStyle name="Comma 52" xfId="19676" xr:uid="{00000000-0005-0000-0000-00009B4D0000}"/>
    <cellStyle name="Comma 53" xfId="19677" xr:uid="{00000000-0005-0000-0000-00009C4D0000}"/>
    <cellStyle name="Comma 54" xfId="19678" xr:uid="{00000000-0005-0000-0000-00009D4D0000}"/>
    <cellStyle name="Comma 55" xfId="19679" xr:uid="{00000000-0005-0000-0000-00009E4D0000}"/>
    <cellStyle name="Comma 56" xfId="19680" xr:uid="{00000000-0005-0000-0000-00009F4D0000}"/>
    <cellStyle name="Comma 57" xfId="19681" xr:uid="{00000000-0005-0000-0000-0000A04D0000}"/>
    <cellStyle name="Comma 58" xfId="25790" xr:uid="{00000000-0005-0000-0000-0000A14D0000}"/>
    <cellStyle name="Comma 59" xfId="26032" xr:uid="{00000000-0005-0000-0000-0000A24D0000}"/>
    <cellStyle name="Comma 6" xfId="19682" xr:uid="{00000000-0005-0000-0000-0000A34D0000}"/>
    <cellStyle name="Comma 6 10" xfId="25881" xr:uid="{00000000-0005-0000-0000-0000A44D0000}"/>
    <cellStyle name="Comma 6 10 2" xfId="26168" xr:uid="{00000000-0005-0000-0000-0000A54D0000}"/>
    <cellStyle name="Comma 6 11" xfId="25882" xr:uid="{00000000-0005-0000-0000-0000A64D0000}"/>
    <cellStyle name="Comma 6 11 2" xfId="26169" xr:uid="{00000000-0005-0000-0000-0000A74D0000}"/>
    <cellStyle name="Comma 6 12" xfId="25883" xr:uid="{00000000-0005-0000-0000-0000A84D0000}"/>
    <cellStyle name="Comma 6 12 2" xfId="26170" xr:uid="{00000000-0005-0000-0000-0000A94D0000}"/>
    <cellStyle name="Comma 6 13" xfId="25884" xr:uid="{00000000-0005-0000-0000-0000AA4D0000}"/>
    <cellStyle name="Comma 6 13 2" xfId="26171" xr:uid="{00000000-0005-0000-0000-0000AB4D0000}"/>
    <cellStyle name="Comma 6 2" xfId="19683" xr:uid="{00000000-0005-0000-0000-0000AC4D0000}"/>
    <cellStyle name="Comma 6 2 2" xfId="19684" xr:uid="{00000000-0005-0000-0000-0000AD4D0000}"/>
    <cellStyle name="Comma 6 2 2 2" xfId="26172" xr:uid="{00000000-0005-0000-0000-0000AE4D0000}"/>
    <cellStyle name="Comma 6 2 3" xfId="19685" xr:uid="{00000000-0005-0000-0000-0000AF4D0000}"/>
    <cellStyle name="Comma 6 2 4" xfId="19686" xr:uid="{00000000-0005-0000-0000-0000B04D0000}"/>
    <cellStyle name="Comma 6 3" xfId="19687" xr:uid="{00000000-0005-0000-0000-0000B14D0000}"/>
    <cellStyle name="Comma 6 3 2" xfId="26173" xr:uid="{00000000-0005-0000-0000-0000B24D0000}"/>
    <cellStyle name="Comma 6 3 3" xfId="25885" xr:uid="{00000000-0005-0000-0000-0000B34D0000}"/>
    <cellStyle name="Comma 6 4" xfId="19688" xr:uid="{00000000-0005-0000-0000-0000B44D0000}"/>
    <cellStyle name="Comma 6 4 2" xfId="26174" xr:uid="{00000000-0005-0000-0000-0000B54D0000}"/>
    <cellStyle name="Comma 6 4 3" xfId="25886" xr:uid="{00000000-0005-0000-0000-0000B64D0000}"/>
    <cellStyle name="Comma 6 5" xfId="19689" xr:uid="{00000000-0005-0000-0000-0000B74D0000}"/>
    <cellStyle name="Comma 6 5 2" xfId="26175" xr:uid="{00000000-0005-0000-0000-0000B84D0000}"/>
    <cellStyle name="Comma 6 5 3" xfId="25887" xr:uid="{00000000-0005-0000-0000-0000B94D0000}"/>
    <cellStyle name="Comma 6 6" xfId="19690" xr:uid="{00000000-0005-0000-0000-0000BA4D0000}"/>
    <cellStyle name="Comma 6 6 2" xfId="26176" xr:uid="{00000000-0005-0000-0000-0000BB4D0000}"/>
    <cellStyle name="Comma 6 6 3" xfId="25888" xr:uid="{00000000-0005-0000-0000-0000BC4D0000}"/>
    <cellStyle name="Comma 6 7" xfId="25889" xr:uid="{00000000-0005-0000-0000-0000BD4D0000}"/>
    <cellStyle name="Comma 6 7 2" xfId="26177" xr:uid="{00000000-0005-0000-0000-0000BE4D0000}"/>
    <cellStyle name="Comma 6 8" xfId="25890" xr:uid="{00000000-0005-0000-0000-0000BF4D0000}"/>
    <cellStyle name="Comma 6 8 2" xfId="26178" xr:uid="{00000000-0005-0000-0000-0000C04D0000}"/>
    <cellStyle name="Comma 6 9" xfId="25891" xr:uid="{00000000-0005-0000-0000-0000C14D0000}"/>
    <cellStyle name="Comma 6 9 2" xfId="26179" xr:uid="{00000000-0005-0000-0000-0000C24D0000}"/>
    <cellStyle name="Comma 60" xfId="26388" xr:uid="{00000000-0005-0000-0000-0000C34D0000}"/>
    <cellStyle name="Comma 61" xfId="26387" xr:uid="{00000000-0005-0000-0000-0000C44D0000}"/>
    <cellStyle name="Comma 62" xfId="26385" xr:uid="{00000000-0005-0000-0000-0000C54D0000}"/>
    <cellStyle name="Comma 63" xfId="26392" xr:uid="{00000000-0005-0000-0000-0000C64D0000}"/>
    <cellStyle name="Comma 64" xfId="26395" xr:uid="{00000000-0005-0000-0000-0000C74D0000}"/>
    <cellStyle name="Comma 65" xfId="26393" xr:uid="{00000000-0005-0000-0000-0000C84D0000}"/>
    <cellStyle name="Comma 66" xfId="26394" xr:uid="{00000000-0005-0000-0000-0000C94D0000}"/>
    <cellStyle name="Comma 7" xfId="19691" xr:uid="{00000000-0005-0000-0000-0000CA4D0000}"/>
    <cellStyle name="Comma 7 10" xfId="25892" xr:uid="{00000000-0005-0000-0000-0000CB4D0000}"/>
    <cellStyle name="Comma 7 10 2" xfId="26180" xr:uid="{00000000-0005-0000-0000-0000CC4D0000}"/>
    <cellStyle name="Comma 7 11" xfId="25893" xr:uid="{00000000-0005-0000-0000-0000CD4D0000}"/>
    <cellStyle name="Comma 7 11 2" xfId="26181" xr:uid="{00000000-0005-0000-0000-0000CE4D0000}"/>
    <cellStyle name="Comma 7 12" xfId="25894" xr:uid="{00000000-0005-0000-0000-0000CF4D0000}"/>
    <cellStyle name="Comma 7 12 2" xfId="26182" xr:uid="{00000000-0005-0000-0000-0000D04D0000}"/>
    <cellStyle name="Comma 7 13" xfId="25895" xr:uid="{00000000-0005-0000-0000-0000D14D0000}"/>
    <cellStyle name="Comma 7 13 2" xfId="26183" xr:uid="{00000000-0005-0000-0000-0000D24D0000}"/>
    <cellStyle name="Comma 7 2" xfId="19692" xr:uid="{00000000-0005-0000-0000-0000D34D0000}"/>
    <cellStyle name="Comma 7 2 2" xfId="19693" xr:uid="{00000000-0005-0000-0000-0000D44D0000}"/>
    <cellStyle name="Comma 7 2 2 2" xfId="26184" xr:uid="{00000000-0005-0000-0000-0000D54D0000}"/>
    <cellStyle name="Comma 7 2 3" xfId="19694" xr:uid="{00000000-0005-0000-0000-0000D64D0000}"/>
    <cellStyle name="Comma 7 2 4" xfId="19695" xr:uid="{00000000-0005-0000-0000-0000D74D0000}"/>
    <cellStyle name="Comma 7 2 5" xfId="25896" xr:uid="{00000000-0005-0000-0000-0000D84D0000}"/>
    <cellStyle name="Comma 7 3" xfId="19696" xr:uid="{00000000-0005-0000-0000-0000D94D0000}"/>
    <cellStyle name="Comma 7 3 2" xfId="26185" xr:uid="{00000000-0005-0000-0000-0000DA4D0000}"/>
    <cellStyle name="Comma 7 3 3" xfId="25897" xr:uid="{00000000-0005-0000-0000-0000DB4D0000}"/>
    <cellStyle name="Comma 7 4" xfId="19697" xr:uid="{00000000-0005-0000-0000-0000DC4D0000}"/>
    <cellStyle name="Comma 7 4 2" xfId="26186" xr:uid="{00000000-0005-0000-0000-0000DD4D0000}"/>
    <cellStyle name="Comma 7 4 3" xfId="25898" xr:uid="{00000000-0005-0000-0000-0000DE4D0000}"/>
    <cellStyle name="Comma 7 5" xfId="19698" xr:uid="{00000000-0005-0000-0000-0000DF4D0000}"/>
    <cellStyle name="Comma 7 5 2" xfId="26187" xr:uid="{00000000-0005-0000-0000-0000E04D0000}"/>
    <cellStyle name="Comma 7 5 3" xfId="25899" xr:uid="{00000000-0005-0000-0000-0000E14D0000}"/>
    <cellStyle name="Comma 7 6" xfId="25900" xr:uid="{00000000-0005-0000-0000-0000E24D0000}"/>
    <cellStyle name="Comma 7 6 2" xfId="26188" xr:uid="{00000000-0005-0000-0000-0000E34D0000}"/>
    <cellStyle name="Comma 7 7" xfId="25901" xr:uid="{00000000-0005-0000-0000-0000E44D0000}"/>
    <cellStyle name="Comma 7 7 2" xfId="26189" xr:uid="{00000000-0005-0000-0000-0000E54D0000}"/>
    <cellStyle name="Comma 7 8" xfId="25902" xr:uid="{00000000-0005-0000-0000-0000E64D0000}"/>
    <cellStyle name="Comma 7 8 2" xfId="26190" xr:uid="{00000000-0005-0000-0000-0000E74D0000}"/>
    <cellStyle name="Comma 7 9" xfId="25903" xr:uid="{00000000-0005-0000-0000-0000E84D0000}"/>
    <cellStyle name="Comma 7 9 2" xfId="26191" xr:uid="{00000000-0005-0000-0000-0000E94D0000}"/>
    <cellStyle name="Comma 8" xfId="19699" xr:uid="{00000000-0005-0000-0000-0000EA4D0000}"/>
    <cellStyle name="Comma 8 10" xfId="25904" xr:uid="{00000000-0005-0000-0000-0000EB4D0000}"/>
    <cellStyle name="Comma 8 10 2" xfId="26192" xr:uid="{00000000-0005-0000-0000-0000EC4D0000}"/>
    <cellStyle name="Comma 8 11" xfId="25905" xr:uid="{00000000-0005-0000-0000-0000ED4D0000}"/>
    <cellStyle name="Comma 8 11 2" xfId="26193" xr:uid="{00000000-0005-0000-0000-0000EE4D0000}"/>
    <cellStyle name="Comma 8 12" xfId="25906" xr:uid="{00000000-0005-0000-0000-0000EF4D0000}"/>
    <cellStyle name="Comma 8 12 2" xfId="26194" xr:uid="{00000000-0005-0000-0000-0000F04D0000}"/>
    <cellStyle name="Comma 8 13" xfId="25907" xr:uid="{00000000-0005-0000-0000-0000F14D0000}"/>
    <cellStyle name="Comma 8 13 2" xfId="26195" xr:uid="{00000000-0005-0000-0000-0000F24D0000}"/>
    <cellStyle name="Comma 8 2" xfId="19700" xr:uid="{00000000-0005-0000-0000-0000F34D0000}"/>
    <cellStyle name="Comma 8 2 2" xfId="19701" xr:uid="{00000000-0005-0000-0000-0000F44D0000}"/>
    <cellStyle name="Comma 8 2 2 2" xfId="26196" xr:uid="{00000000-0005-0000-0000-0000F54D0000}"/>
    <cellStyle name="Comma 8 2 3" xfId="19702" xr:uid="{00000000-0005-0000-0000-0000F64D0000}"/>
    <cellStyle name="Comma 8 2 4" xfId="19703" xr:uid="{00000000-0005-0000-0000-0000F74D0000}"/>
    <cellStyle name="Comma 8 2 5" xfId="19704" xr:uid="{00000000-0005-0000-0000-0000F84D0000}"/>
    <cellStyle name="Comma 8 2 6" xfId="25908" xr:uid="{00000000-0005-0000-0000-0000F94D0000}"/>
    <cellStyle name="Comma 8 3" xfId="19705" xr:uid="{00000000-0005-0000-0000-0000FA4D0000}"/>
    <cellStyle name="Comma 8 3 2" xfId="26197" xr:uid="{00000000-0005-0000-0000-0000FB4D0000}"/>
    <cellStyle name="Comma 8 3 3" xfId="25909" xr:uid="{00000000-0005-0000-0000-0000FC4D0000}"/>
    <cellStyle name="Comma 8 4" xfId="19706" xr:uid="{00000000-0005-0000-0000-0000FD4D0000}"/>
    <cellStyle name="Comma 8 4 2" xfId="26198" xr:uid="{00000000-0005-0000-0000-0000FE4D0000}"/>
    <cellStyle name="Comma 8 4 3" xfId="25910" xr:uid="{00000000-0005-0000-0000-0000FF4D0000}"/>
    <cellStyle name="Comma 8 5" xfId="19707" xr:uid="{00000000-0005-0000-0000-0000004E0000}"/>
    <cellStyle name="Comma 8 5 2" xfId="26199" xr:uid="{00000000-0005-0000-0000-0000014E0000}"/>
    <cellStyle name="Comma 8 5 3" xfId="25911" xr:uid="{00000000-0005-0000-0000-0000024E0000}"/>
    <cellStyle name="Comma 8 6" xfId="25912" xr:uid="{00000000-0005-0000-0000-0000034E0000}"/>
    <cellStyle name="Comma 8 6 2" xfId="26200" xr:uid="{00000000-0005-0000-0000-0000044E0000}"/>
    <cellStyle name="Comma 8 7" xfId="25913" xr:uid="{00000000-0005-0000-0000-0000054E0000}"/>
    <cellStyle name="Comma 8 7 2" xfId="26201" xr:uid="{00000000-0005-0000-0000-0000064E0000}"/>
    <cellStyle name="Comma 8 8" xfId="25914" xr:uid="{00000000-0005-0000-0000-0000074E0000}"/>
    <cellStyle name="Comma 8 8 2" xfId="26202" xr:uid="{00000000-0005-0000-0000-0000084E0000}"/>
    <cellStyle name="Comma 8 9" xfId="25915" xr:uid="{00000000-0005-0000-0000-0000094E0000}"/>
    <cellStyle name="Comma 8 9 2" xfId="26203" xr:uid="{00000000-0005-0000-0000-00000A4E0000}"/>
    <cellStyle name="Comma 9" xfId="19708" xr:uid="{00000000-0005-0000-0000-00000B4E0000}"/>
    <cellStyle name="Comma 9 10" xfId="25916" xr:uid="{00000000-0005-0000-0000-00000C4E0000}"/>
    <cellStyle name="Comma 9 10 2" xfId="26204" xr:uid="{00000000-0005-0000-0000-00000D4E0000}"/>
    <cellStyle name="Comma 9 11" xfId="25917" xr:uid="{00000000-0005-0000-0000-00000E4E0000}"/>
    <cellStyle name="Comma 9 11 2" xfId="26205" xr:uid="{00000000-0005-0000-0000-00000F4E0000}"/>
    <cellStyle name="Comma 9 12" xfId="25918" xr:uid="{00000000-0005-0000-0000-0000104E0000}"/>
    <cellStyle name="Comma 9 12 2" xfId="26206" xr:uid="{00000000-0005-0000-0000-0000114E0000}"/>
    <cellStyle name="Comma 9 13" xfId="25919" xr:uid="{00000000-0005-0000-0000-0000124E0000}"/>
    <cellStyle name="Comma 9 13 2" xfId="26207" xr:uid="{00000000-0005-0000-0000-0000134E0000}"/>
    <cellStyle name="Comma 9 2" xfId="19709" xr:uid="{00000000-0005-0000-0000-0000144E0000}"/>
    <cellStyle name="Comma 9 2 2" xfId="19710" xr:uid="{00000000-0005-0000-0000-0000154E0000}"/>
    <cellStyle name="Comma 9 2 2 2" xfId="26208" xr:uid="{00000000-0005-0000-0000-0000164E0000}"/>
    <cellStyle name="Comma 9 2 3" xfId="19711" xr:uid="{00000000-0005-0000-0000-0000174E0000}"/>
    <cellStyle name="Comma 9 2 4" xfId="25920" xr:uid="{00000000-0005-0000-0000-0000184E0000}"/>
    <cellStyle name="Comma 9 3" xfId="19712" xr:uid="{00000000-0005-0000-0000-0000194E0000}"/>
    <cellStyle name="Comma 9 3 2" xfId="26209" xr:uid="{00000000-0005-0000-0000-00001A4E0000}"/>
    <cellStyle name="Comma 9 3 3" xfId="25921" xr:uid="{00000000-0005-0000-0000-00001B4E0000}"/>
    <cellStyle name="Comma 9 4" xfId="19713" xr:uid="{00000000-0005-0000-0000-00001C4E0000}"/>
    <cellStyle name="Comma 9 4 2" xfId="26210" xr:uid="{00000000-0005-0000-0000-00001D4E0000}"/>
    <cellStyle name="Comma 9 4 3" xfId="25922" xr:uid="{00000000-0005-0000-0000-00001E4E0000}"/>
    <cellStyle name="Comma 9 5" xfId="19714" xr:uid="{00000000-0005-0000-0000-00001F4E0000}"/>
    <cellStyle name="Comma 9 5 2" xfId="26211" xr:uid="{00000000-0005-0000-0000-0000204E0000}"/>
    <cellStyle name="Comma 9 5 3" xfId="25923" xr:uid="{00000000-0005-0000-0000-0000214E0000}"/>
    <cellStyle name="Comma 9 6" xfId="25924" xr:uid="{00000000-0005-0000-0000-0000224E0000}"/>
    <cellStyle name="Comma 9 6 2" xfId="26212" xr:uid="{00000000-0005-0000-0000-0000234E0000}"/>
    <cellStyle name="Comma 9 7" xfId="25925" xr:uid="{00000000-0005-0000-0000-0000244E0000}"/>
    <cellStyle name="Comma 9 7 2" xfId="26213" xr:uid="{00000000-0005-0000-0000-0000254E0000}"/>
    <cellStyle name="Comma 9 8" xfId="25926" xr:uid="{00000000-0005-0000-0000-0000264E0000}"/>
    <cellStyle name="Comma 9 8 2" xfId="26214" xr:uid="{00000000-0005-0000-0000-0000274E0000}"/>
    <cellStyle name="Comma 9 9" xfId="25927" xr:uid="{00000000-0005-0000-0000-0000284E0000}"/>
    <cellStyle name="Comma 9 9 2" xfId="26215" xr:uid="{00000000-0005-0000-0000-0000294E0000}"/>
    <cellStyle name="Comma0" xfId="19715" xr:uid="{00000000-0005-0000-0000-00002A4E0000}"/>
    <cellStyle name="Comma0 - Style3" xfId="19716" xr:uid="{00000000-0005-0000-0000-00002B4E0000}"/>
    <cellStyle name="Comma0 - Style4" xfId="19717" xr:uid="{00000000-0005-0000-0000-00002C4E0000}"/>
    <cellStyle name="Comma0 10" xfId="19718" xr:uid="{00000000-0005-0000-0000-00002D4E0000}"/>
    <cellStyle name="Comma0 11" xfId="19719" xr:uid="{00000000-0005-0000-0000-00002E4E0000}"/>
    <cellStyle name="Comma0 12" xfId="19720" xr:uid="{00000000-0005-0000-0000-00002F4E0000}"/>
    <cellStyle name="Comma0 13" xfId="19721" xr:uid="{00000000-0005-0000-0000-0000304E0000}"/>
    <cellStyle name="Comma0 14" xfId="19722" xr:uid="{00000000-0005-0000-0000-0000314E0000}"/>
    <cellStyle name="Comma0 15" xfId="19723" xr:uid="{00000000-0005-0000-0000-0000324E0000}"/>
    <cellStyle name="Comma0 16" xfId="19724" xr:uid="{00000000-0005-0000-0000-0000334E0000}"/>
    <cellStyle name="Comma0 17" xfId="19725" xr:uid="{00000000-0005-0000-0000-0000344E0000}"/>
    <cellStyle name="Comma0 18" xfId="19726" xr:uid="{00000000-0005-0000-0000-0000354E0000}"/>
    <cellStyle name="Comma0 19" xfId="19727" xr:uid="{00000000-0005-0000-0000-0000364E0000}"/>
    <cellStyle name="Comma0 2" xfId="19728" xr:uid="{00000000-0005-0000-0000-0000374E0000}"/>
    <cellStyle name="Comma0 2 2" xfId="19729" xr:uid="{00000000-0005-0000-0000-0000384E0000}"/>
    <cellStyle name="Comma0 20" xfId="19730" xr:uid="{00000000-0005-0000-0000-0000394E0000}"/>
    <cellStyle name="Comma0 21" xfId="19731" xr:uid="{00000000-0005-0000-0000-00003A4E0000}"/>
    <cellStyle name="Comma0 22" xfId="19732" xr:uid="{00000000-0005-0000-0000-00003B4E0000}"/>
    <cellStyle name="Comma0 23" xfId="19733" xr:uid="{00000000-0005-0000-0000-00003C4E0000}"/>
    <cellStyle name="Comma0 24" xfId="19734" xr:uid="{00000000-0005-0000-0000-00003D4E0000}"/>
    <cellStyle name="Comma0 25" xfId="19735" xr:uid="{00000000-0005-0000-0000-00003E4E0000}"/>
    <cellStyle name="Comma0 26" xfId="19736" xr:uid="{00000000-0005-0000-0000-00003F4E0000}"/>
    <cellStyle name="Comma0 27" xfId="19737" xr:uid="{00000000-0005-0000-0000-0000404E0000}"/>
    <cellStyle name="Comma0 28" xfId="19738" xr:uid="{00000000-0005-0000-0000-0000414E0000}"/>
    <cellStyle name="Comma0 29" xfId="19739" xr:uid="{00000000-0005-0000-0000-0000424E0000}"/>
    <cellStyle name="Comma0 3" xfId="19740" xr:uid="{00000000-0005-0000-0000-0000434E0000}"/>
    <cellStyle name="Comma0 3 2" xfId="19741" xr:uid="{00000000-0005-0000-0000-0000444E0000}"/>
    <cellStyle name="Comma0 30" xfId="19742" xr:uid="{00000000-0005-0000-0000-0000454E0000}"/>
    <cellStyle name="Comma0 31" xfId="19743" xr:uid="{00000000-0005-0000-0000-0000464E0000}"/>
    <cellStyle name="Comma0 32" xfId="19744" xr:uid="{00000000-0005-0000-0000-0000474E0000}"/>
    <cellStyle name="Comma0 33" xfId="19745" xr:uid="{00000000-0005-0000-0000-0000484E0000}"/>
    <cellStyle name="Comma0 34" xfId="19746" xr:uid="{00000000-0005-0000-0000-0000494E0000}"/>
    <cellStyle name="Comma0 35" xfId="19747" xr:uid="{00000000-0005-0000-0000-00004A4E0000}"/>
    <cellStyle name="Comma0 36" xfId="19748" xr:uid="{00000000-0005-0000-0000-00004B4E0000}"/>
    <cellStyle name="Comma0 37" xfId="19749" xr:uid="{00000000-0005-0000-0000-00004C4E0000}"/>
    <cellStyle name="Comma0 38" xfId="19750" xr:uid="{00000000-0005-0000-0000-00004D4E0000}"/>
    <cellStyle name="Comma0 39" xfId="19751" xr:uid="{00000000-0005-0000-0000-00004E4E0000}"/>
    <cellStyle name="Comma0 4" xfId="19752" xr:uid="{00000000-0005-0000-0000-00004F4E0000}"/>
    <cellStyle name="Comma0 40" xfId="19753" xr:uid="{00000000-0005-0000-0000-0000504E0000}"/>
    <cellStyle name="Comma0 41" xfId="19754" xr:uid="{00000000-0005-0000-0000-0000514E0000}"/>
    <cellStyle name="Comma0 42" xfId="19755" xr:uid="{00000000-0005-0000-0000-0000524E0000}"/>
    <cellStyle name="Comma0 43" xfId="19756" xr:uid="{00000000-0005-0000-0000-0000534E0000}"/>
    <cellStyle name="Comma0 44" xfId="19757" xr:uid="{00000000-0005-0000-0000-0000544E0000}"/>
    <cellStyle name="Comma0 45" xfId="19758" xr:uid="{00000000-0005-0000-0000-0000554E0000}"/>
    <cellStyle name="Comma0 46" xfId="19759" xr:uid="{00000000-0005-0000-0000-0000564E0000}"/>
    <cellStyle name="Comma0 47" xfId="19760" xr:uid="{00000000-0005-0000-0000-0000574E0000}"/>
    <cellStyle name="Comma0 48" xfId="19761" xr:uid="{00000000-0005-0000-0000-0000584E0000}"/>
    <cellStyle name="Comma0 49" xfId="19762" xr:uid="{00000000-0005-0000-0000-0000594E0000}"/>
    <cellStyle name="Comma0 5" xfId="19763" xr:uid="{00000000-0005-0000-0000-00005A4E0000}"/>
    <cellStyle name="Comma0 50" xfId="19764" xr:uid="{00000000-0005-0000-0000-00005B4E0000}"/>
    <cellStyle name="Comma0 51" xfId="19765" xr:uid="{00000000-0005-0000-0000-00005C4E0000}"/>
    <cellStyle name="Comma0 52" xfId="19766" xr:uid="{00000000-0005-0000-0000-00005D4E0000}"/>
    <cellStyle name="Comma0 53" xfId="19767" xr:uid="{00000000-0005-0000-0000-00005E4E0000}"/>
    <cellStyle name="Comma0 6" xfId="19768" xr:uid="{00000000-0005-0000-0000-00005F4E0000}"/>
    <cellStyle name="Comma0 7" xfId="19769" xr:uid="{00000000-0005-0000-0000-0000604E0000}"/>
    <cellStyle name="Comma0 8" xfId="19770" xr:uid="{00000000-0005-0000-0000-0000614E0000}"/>
    <cellStyle name="Comma0 9" xfId="19771" xr:uid="{00000000-0005-0000-0000-0000624E0000}"/>
    <cellStyle name="Comma0_3.7 Revenue Correcting - Dec09" xfId="19772" xr:uid="{00000000-0005-0000-0000-0000634E0000}"/>
    <cellStyle name="Comma1 - Style1" xfId="19773" xr:uid="{00000000-0005-0000-0000-0000644E0000}"/>
    <cellStyle name="Currency [1]" xfId="19774" xr:uid="{00000000-0005-0000-0000-0000654E0000}"/>
    <cellStyle name="Currency [1] 2" xfId="19775" xr:uid="{00000000-0005-0000-0000-0000664E0000}"/>
    <cellStyle name="Currency [2]" xfId="19776" xr:uid="{00000000-0005-0000-0000-0000674E0000}"/>
    <cellStyle name="Currency [2] 2" xfId="19777" xr:uid="{00000000-0005-0000-0000-0000684E0000}"/>
    <cellStyle name="Currency [3]" xfId="19778" xr:uid="{00000000-0005-0000-0000-0000694E0000}"/>
    <cellStyle name="Currency [3] 2" xfId="19779" xr:uid="{00000000-0005-0000-0000-00006A4E0000}"/>
    <cellStyle name="Currency 10" xfId="19780" xr:uid="{00000000-0005-0000-0000-00006B4E0000}"/>
    <cellStyle name="Currency 11" xfId="19781" xr:uid="{00000000-0005-0000-0000-00006C4E0000}"/>
    <cellStyle name="Currency 12" xfId="19782" xr:uid="{00000000-0005-0000-0000-00006D4E0000}"/>
    <cellStyle name="Currency 13" xfId="19783" xr:uid="{00000000-0005-0000-0000-00006E4E0000}"/>
    <cellStyle name="Currency 14" xfId="19784" xr:uid="{00000000-0005-0000-0000-00006F4E0000}"/>
    <cellStyle name="Currency 15" xfId="19785" xr:uid="{00000000-0005-0000-0000-0000704E0000}"/>
    <cellStyle name="Currency 16" xfId="19786" xr:uid="{00000000-0005-0000-0000-0000714E0000}"/>
    <cellStyle name="Currency 17" xfId="19787" xr:uid="{00000000-0005-0000-0000-0000724E0000}"/>
    <cellStyle name="Currency 18" xfId="19788" xr:uid="{00000000-0005-0000-0000-0000734E0000}"/>
    <cellStyle name="Currency 2" xfId="19789" xr:uid="{00000000-0005-0000-0000-0000744E0000}"/>
    <cellStyle name="Currency 2 10" xfId="19790" xr:uid="{00000000-0005-0000-0000-0000754E0000}"/>
    <cellStyle name="Currency 2 11" xfId="19791" xr:uid="{00000000-0005-0000-0000-0000764E0000}"/>
    <cellStyle name="Currency 2 2" xfId="19792" xr:uid="{00000000-0005-0000-0000-0000774E0000}"/>
    <cellStyle name="Currency 2 2 2" xfId="19793" xr:uid="{00000000-0005-0000-0000-0000784E0000}"/>
    <cellStyle name="Currency 2 2 2 2" xfId="19794" xr:uid="{00000000-0005-0000-0000-0000794E0000}"/>
    <cellStyle name="Currency 2 2 2 2 2" xfId="19795" xr:uid="{00000000-0005-0000-0000-00007A4E0000}"/>
    <cellStyle name="Currency 2 2 2 3" xfId="19796" xr:uid="{00000000-0005-0000-0000-00007B4E0000}"/>
    <cellStyle name="Currency 2 2 3" xfId="19797" xr:uid="{00000000-0005-0000-0000-00007C4E0000}"/>
    <cellStyle name="Currency 2 2 3 2" xfId="19798" xr:uid="{00000000-0005-0000-0000-00007D4E0000}"/>
    <cellStyle name="Currency 2 2 4" xfId="19799" xr:uid="{00000000-0005-0000-0000-00007E4E0000}"/>
    <cellStyle name="Currency 2 2 5" xfId="19800" xr:uid="{00000000-0005-0000-0000-00007F4E0000}"/>
    <cellStyle name="Currency 2 3" xfId="19801" xr:uid="{00000000-0005-0000-0000-0000804E0000}"/>
    <cellStyle name="Currency 2 3 2" xfId="19802" xr:uid="{00000000-0005-0000-0000-0000814E0000}"/>
    <cellStyle name="Currency 2 3 2 2" xfId="19803" xr:uid="{00000000-0005-0000-0000-0000824E0000}"/>
    <cellStyle name="Currency 2 3 3" xfId="19804" xr:uid="{00000000-0005-0000-0000-0000834E0000}"/>
    <cellStyle name="Currency 2 3 4" xfId="19805" xr:uid="{00000000-0005-0000-0000-0000844E0000}"/>
    <cellStyle name="Currency 2 4" xfId="19806" xr:uid="{00000000-0005-0000-0000-0000854E0000}"/>
    <cellStyle name="Currency 2 5" xfId="19807" xr:uid="{00000000-0005-0000-0000-0000864E0000}"/>
    <cellStyle name="Currency 2 6" xfId="19808" xr:uid="{00000000-0005-0000-0000-0000874E0000}"/>
    <cellStyle name="Currency 2 6 2" xfId="19809" xr:uid="{00000000-0005-0000-0000-0000884E0000}"/>
    <cellStyle name="Currency 2 7" xfId="19810" xr:uid="{00000000-0005-0000-0000-0000894E0000}"/>
    <cellStyle name="Currency 2 7 2" xfId="19811" xr:uid="{00000000-0005-0000-0000-00008A4E0000}"/>
    <cellStyle name="Currency 2 8" xfId="19812" xr:uid="{00000000-0005-0000-0000-00008B4E0000}"/>
    <cellStyle name="Currency 2 9" xfId="19813" xr:uid="{00000000-0005-0000-0000-00008C4E0000}"/>
    <cellStyle name="Currency 3" xfId="19814" xr:uid="{00000000-0005-0000-0000-00008D4E0000}"/>
    <cellStyle name="Currency 3 2" xfId="19815" xr:uid="{00000000-0005-0000-0000-00008E4E0000}"/>
    <cellStyle name="Currency 3 2 2" xfId="19816" xr:uid="{00000000-0005-0000-0000-00008F4E0000}"/>
    <cellStyle name="Currency 3 3" xfId="19817" xr:uid="{00000000-0005-0000-0000-0000904E0000}"/>
    <cellStyle name="Currency 3 4" xfId="19818" xr:uid="{00000000-0005-0000-0000-0000914E0000}"/>
    <cellStyle name="Currency 3 5" xfId="19819" xr:uid="{00000000-0005-0000-0000-0000924E0000}"/>
    <cellStyle name="Currency 3 6" xfId="19820" xr:uid="{00000000-0005-0000-0000-0000934E0000}"/>
    <cellStyle name="Currency 4" xfId="19821" xr:uid="{00000000-0005-0000-0000-0000944E0000}"/>
    <cellStyle name="Currency 5" xfId="19822" xr:uid="{00000000-0005-0000-0000-0000954E0000}"/>
    <cellStyle name="Currency 5 2" xfId="19823" xr:uid="{00000000-0005-0000-0000-0000964E0000}"/>
    <cellStyle name="Currency 5 2 2" xfId="19824" xr:uid="{00000000-0005-0000-0000-0000974E0000}"/>
    <cellStyle name="Currency 5 2 2 2" xfId="19825" xr:uid="{00000000-0005-0000-0000-0000984E0000}"/>
    <cellStyle name="Currency 5 2 2 2 2" xfId="19826" xr:uid="{00000000-0005-0000-0000-0000994E0000}"/>
    <cellStyle name="Currency 5 2 2 3" xfId="19827" xr:uid="{00000000-0005-0000-0000-00009A4E0000}"/>
    <cellStyle name="Currency 5 2 3" xfId="19828" xr:uid="{00000000-0005-0000-0000-00009B4E0000}"/>
    <cellStyle name="Currency 5 2 3 2" xfId="19829" xr:uid="{00000000-0005-0000-0000-00009C4E0000}"/>
    <cellStyle name="Currency 5 2 4" xfId="19830" xr:uid="{00000000-0005-0000-0000-00009D4E0000}"/>
    <cellStyle name="Currency 5 2 5" xfId="19831" xr:uid="{00000000-0005-0000-0000-00009E4E0000}"/>
    <cellStyle name="Currency 5 3" xfId="19832" xr:uid="{00000000-0005-0000-0000-00009F4E0000}"/>
    <cellStyle name="Currency 5 3 2" xfId="19833" xr:uid="{00000000-0005-0000-0000-0000A04E0000}"/>
    <cellStyle name="Currency 5 3 2 2" xfId="19834" xr:uid="{00000000-0005-0000-0000-0000A14E0000}"/>
    <cellStyle name="Currency 5 3 3" xfId="19835" xr:uid="{00000000-0005-0000-0000-0000A24E0000}"/>
    <cellStyle name="Currency 5 3 4" xfId="19836" xr:uid="{00000000-0005-0000-0000-0000A34E0000}"/>
    <cellStyle name="Currency 5 3 5" xfId="19837" xr:uid="{00000000-0005-0000-0000-0000A44E0000}"/>
    <cellStyle name="Currency 5 3 6" xfId="19838" xr:uid="{00000000-0005-0000-0000-0000A54E0000}"/>
    <cellStyle name="Currency 5 4" xfId="19839" xr:uid="{00000000-0005-0000-0000-0000A64E0000}"/>
    <cellStyle name="Currency 5 4 2" xfId="19840" xr:uid="{00000000-0005-0000-0000-0000A74E0000}"/>
    <cellStyle name="Currency 5 5" xfId="19841" xr:uid="{00000000-0005-0000-0000-0000A84E0000}"/>
    <cellStyle name="Currency 5 6" xfId="19842" xr:uid="{00000000-0005-0000-0000-0000A94E0000}"/>
    <cellStyle name="Currency 5 7" xfId="19843" xr:uid="{00000000-0005-0000-0000-0000AA4E0000}"/>
    <cellStyle name="Currency 5 8" xfId="19844" xr:uid="{00000000-0005-0000-0000-0000AB4E0000}"/>
    <cellStyle name="Currency 5 9" xfId="19845" xr:uid="{00000000-0005-0000-0000-0000AC4E0000}"/>
    <cellStyle name="Currency 6" xfId="19846" xr:uid="{00000000-0005-0000-0000-0000AD4E0000}"/>
    <cellStyle name="Currency 6 2" xfId="19847" xr:uid="{00000000-0005-0000-0000-0000AE4E0000}"/>
    <cellStyle name="Currency 7" xfId="19848" xr:uid="{00000000-0005-0000-0000-0000AF4E0000}"/>
    <cellStyle name="Currency 7 2" xfId="19849" xr:uid="{00000000-0005-0000-0000-0000B04E0000}"/>
    <cellStyle name="Currency 7 2 2" xfId="19850" xr:uid="{00000000-0005-0000-0000-0000B14E0000}"/>
    <cellStyle name="Currency 7 2 3" xfId="19851" xr:uid="{00000000-0005-0000-0000-0000B24E0000}"/>
    <cellStyle name="Currency 7 3" xfId="19852" xr:uid="{00000000-0005-0000-0000-0000B34E0000}"/>
    <cellStyle name="Currency 7 4" xfId="19853" xr:uid="{00000000-0005-0000-0000-0000B44E0000}"/>
    <cellStyle name="Currency 7 5" xfId="19854" xr:uid="{00000000-0005-0000-0000-0000B54E0000}"/>
    <cellStyle name="Currency 8" xfId="19855" xr:uid="{00000000-0005-0000-0000-0000B64E0000}"/>
    <cellStyle name="Currency 8 2" xfId="19856" xr:uid="{00000000-0005-0000-0000-0000B74E0000}"/>
    <cellStyle name="Currency 9" xfId="19857" xr:uid="{00000000-0005-0000-0000-0000B84E0000}"/>
    <cellStyle name="Currency 9 2" xfId="19858" xr:uid="{00000000-0005-0000-0000-0000B94E0000}"/>
    <cellStyle name="Currency No Comma" xfId="19859" xr:uid="{00000000-0005-0000-0000-0000BA4E0000}"/>
    <cellStyle name="Currency(0)" xfId="19860" xr:uid="{00000000-0005-0000-0000-0000BB4E0000}"/>
    <cellStyle name="Currency0" xfId="19861" xr:uid="{00000000-0005-0000-0000-0000BC4E0000}"/>
    <cellStyle name="Currency0 2" xfId="19862" xr:uid="{00000000-0005-0000-0000-0000BD4E0000}"/>
    <cellStyle name="Currency0 2 2" xfId="19863" xr:uid="{00000000-0005-0000-0000-0000BE4E0000}"/>
    <cellStyle name="Currency0 3" xfId="19864" xr:uid="{00000000-0005-0000-0000-0000BF4E0000}"/>
    <cellStyle name="Currency0 4" xfId="19865" xr:uid="{00000000-0005-0000-0000-0000C04E0000}"/>
    <cellStyle name="Currsmall" xfId="19866" xr:uid="{00000000-0005-0000-0000-0000C14E0000}"/>
    <cellStyle name="Data Link" xfId="19867" xr:uid="{00000000-0005-0000-0000-0000C24E0000}"/>
    <cellStyle name="Date" xfId="19868" xr:uid="{00000000-0005-0000-0000-0000C34E0000}"/>
    <cellStyle name="Date - Style3" xfId="19869" xr:uid="{00000000-0005-0000-0000-0000C44E0000}"/>
    <cellStyle name="Date (mm/dd/yy)" xfId="19870" xr:uid="{00000000-0005-0000-0000-0000C54E0000}"/>
    <cellStyle name="Date (mm/yy)" xfId="19871" xr:uid="{00000000-0005-0000-0000-0000C64E0000}"/>
    <cellStyle name="Date (mmm/yy)" xfId="19872" xr:uid="{00000000-0005-0000-0000-0000C74E0000}"/>
    <cellStyle name="Date (Mon, Tues, etc)" xfId="19873" xr:uid="{00000000-0005-0000-0000-0000C84E0000}"/>
    <cellStyle name="Date (Monday, Tuesday, etc)" xfId="19874" xr:uid="{00000000-0005-0000-0000-0000C94E0000}"/>
    <cellStyle name="Date 10" xfId="19875" xr:uid="{00000000-0005-0000-0000-0000CA4E0000}"/>
    <cellStyle name="Date 11" xfId="19876" xr:uid="{00000000-0005-0000-0000-0000CB4E0000}"/>
    <cellStyle name="Date 12" xfId="19877" xr:uid="{00000000-0005-0000-0000-0000CC4E0000}"/>
    <cellStyle name="Date 13" xfId="19878" xr:uid="{00000000-0005-0000-0000-0000CD4E0000}"/>
    <cellStyle name="Date 14" xfId="19879" xr:uid="{00000000-0005-0000-0000-0000CE4E0000}"/>
    <cellStyle name="Date 15" xfId="19880" xr:uid="{00000000-0005-0000-0000-0000CF4E0000}"/>
    <cellStyle name="Date 16" xfId="19881" xr:uid="{00000000-0005-0000-0000-0000D04E0000}"/>
    <cellStyle name="Date 17" xfId="19882" xr:uid="{00000000-0005-0000-0000-0000D14E0000}"/>
    <cellStyle name="Date 18" xfId="19883" xr:uid="{00000000-0005-0000-0000-0000D24E0000}"/>
    <cellStyle name="Date 19" xfId="19884" xr:uid="{00000000-0005-0000-0000-0000D34E0000}"/>
    <cellStyle name="Date 2" xfId="19885" xr:uid="{00000000-0005-0000-0000-0000D44E0000}"/>
    <cellStyle name="Date 2 2" xfId="19886" xr:uid="{00000000-0005-0000-0000-0000D54E0000}"/>
    <cellStyle name="Date 20" xfId="19887" xr:uid="{00000000-0005-0000-0000-0000D64E0000}"/>
    <cellStyle name="Date 21" xfId="19888" xr:uid="{00000000-0005-0000-0000-0000D74E0000}"/>
    <cellStyle name="Date 22" xfId="19889" xr:uid="{00000000-0005-0000-0000-0000D84E0000}"/>
    <cellStyle name="Date 23" xfId="19890" xr:uid="{00000000-0005-0000-0000-0000D94E0000}"/>
    <cellStyle name="Date 24" xfId="19891" xr:uid="{00000000-0005-0000-0000-0000DA4E0000}"/>
    <cellStyle name="Date 25" xfId="19892" xr:uid="{00000000-0005-0000-0000-0000DB4E0000}"/>
    <cellStyle name="Date 26" xfId="19893" xr:uid="{00000000-0005-0000-0000-0000DC4E0000}"/>
    <cellStyle name="Date 27" xfId="19894" xr:uid="{00000000-0005-0000-0000-0000DD4E0000}"/>
    <cellStyle name="Date 28" xfId="19895" xr:uid="{00000000-0005-0000-0000-0000DE4E0000}"/>
    <cellStyle name="Date 29" xfId="19896" xr:uid="{00000000-0005-0000-0000-0000DF4E0000}"/>
    <cellStyle name="Date 3" xfId="19897" xr:uid="{00000000-0005-0000-0000-0000E04E0000}"/>
    <cellStyle name="Date 30" xfId="19898" xr:uid="{00000000-0005-0000-0000-0000E14E0000}"/>
    <cellStyle name="Date 31" xfId="19899" xr:uid="{00000000-0005-0000-0000-0000E24E0000}"/>
    <cellStyle name="Date 32" xfId="19900" xr:uid="{00000000-0005-0000-0000-0000E34E0000}"/>
    <cellStyle name="Date 33" xfId="19901" xr:uid="{00000000-0005-0000-0000-0000E44E0000}"/>
    <cellStyle name="Date 34" xfId="19902" xr:uid="{00000000-0005-0000-0000-0000E54E0000}"/>
    <cellStyle name="Date 35" xfId="19903" xr:uid="{00000000-0005-0000-0000-0000E64E0000}"/>
    <cellStyle name="Date 36" xfId="19904" xr:uid="{00000000-0005-0000-0000-0000E74E0000}"/>
    <cellStyle name="Date 37" xfId="19905" xr:uid="{00000000-0005-0000-0000-0000E84E0000}"/>
    <cellStyle name="Date 38" xfId="19906" xr:uid="{00000000-0005-0000-0000-0000E94E0000}"/>
    <cellStyle name="Date 39" xfId="19907" xr:uid="{00000000-0005-0000-0000-0000EA4E0000}"/>
    <cellStyle name="Date 4" xfId="19908" xr:uid="{00000000-0005-0000-0000-0000EB4E0000}"/>
    <cellStyle name="Date 40" xfId="19909" xr:uid="{00000000-0005-0000-0000-0000EC4E0000}"/>
    <cellStyle name="Date 41" xfId="19910" xr:uid="{00000000-0005-0000-0000-0000ED4E0000}"/>
    <cellStyle name="Date 42" xfId="19911" xr:uid="{00000000-0005-0000-0000-0000EE4E0000}"/>
    <cellStyle name="Date 43" xfId="19912" xr:uid="{00000000-0005-0000-0000-0000EF4E0000}"/>
    <cellStyle name="Date 44" xfId="19913" xr:uid="{00000000-0005-0000-0000-0000F04E0000}"/>
    <cellStyle name="Date 45" xfId="19914" xr:uid="{00000000-0005-0000-0000-0000F14E0000}"/>
    <cellStyle name="Date 46" xfId="19915" xr:uid="{00000000-0005-0000-0000-0000F24E0000}"/>
    <cellStyle name="Date 47" xfId="19916" xr:uid="{00000000-0005-0000-0000-0000F34E0000}"/>
    <cellStyle name="Date 48" xfId="19917" xr:uid="{00000000-0005-0000-0000-0000F44E0000}"/>
    <cellStyle name="Date 49" xfId="19918" xr:uid="{00000000-0005-0000-0000-0000F54E0000}"/>
    <cellStyle name="Date 5" xfId="19919" xr:uid="{00000000-0005-0000-0000-0000F64E0000}"/>
    <cellStyle name="Date 50" xfId="19920" xr:uid="{00000000-0005-0000-0000-0000F74E0000}"/>
    <cellStyle name="Date 51" xfId="19921" xr:uid="{00000000-0005-0000-0000-0000F84E0000}"/>
    <cellStyle name="Date 6" xfId="19922" xr:uid="{00000000-0005-0000-0000-0000F94E0000}"/>
    <cellStyle name="Date 7" xfId="19923" xr:uid="{00000000-0005-0000-0000-0000FA4E0000}"/>
    <cellStyle name="Date 8" xfId="19924" xr:uid="{00000000-0005-0000-0000-0000FB4E0000}"/>
    <cellStyle name="Date 9" xfId="19925" xr:uid="{00000000-0005-0000-0000-0000FC4E0000}"/>
    <cellStyle name="Date_2002SavingsIdeasSummary" xfId="19926" xr:uid="{00000000-0005-0000-0000-0000FD4E0000}"/>
    <cellStyle name="Emphasis 1" xfId="19927" xr:uid="{00000000-0005-0000-0000-0000FE4E0000}"/>
    <cellStyle name="Emphasis 2" xfId="19928" xr:uid="{00000000-0005-0000-0000-0000FF4E0000}"/>
    <cellStyle name="Emphasis 3" xfId="19929" xr:uid="{00000000-0005-0000-0000-0000004F0000}"/>
    <cellStyle name="Explanatory Text 10" xfId="19930" xr:uid="{00000000-0005-0000-0000-0000014F0000}"/>
    <cellStyle name="Explanatory Text 11" xfId="19931" xr:uid="{00000000-0005-0000-0000-0000024F0000}"/>
    <cellStyle name="Explanatory Text 12" xfId="19932" xr:uid="{00000000-0005-0000-0000-0000034F0000}"/>
    <cellStyle name="Explanatory Text 13" xfId="19933" xr:uid="{00000000-0005-0000-0000-0000044F0000}"/>
    <cellStyle name="Explanatory Text 14" xfId="19934" xr:uid="{00000000-0005-0000-0000-0000054F0000}"/>
    <cellStyle name="Explanatory Text 15" xfId="19935" xr:uid="{00000000-0005-0000-0000-0000064F0000}"/>
    <cellStyle name="Explanatory Text 16" xfId="19936" xr:uid="{00000000-0005-0000-0000-0000074F0000}"/>
    <cellStyle name="Explanatory Text 17" xfId="19937" xr:uid="{00000000-0005-0000-0000-0000084F0000}"/>
    <cellStyle name="Explanatory Text 18" xfId="19938" xr:uid="{00000000-0005-0000-0000-0000094F0000}"/>
    <cellStyle name="Explanatory Text 19" xfId="19939" xr:uid="{00000000-0005-0000-0000-00000A4F0000}"/>
    <cellStyle name="Explanatory Text 2" xfId="19940" xr:uid="{00000000-0005-0000-0000-00000B4F0000}"/>
    <cellStyle name="Explanatory Text 20" xfId="19941" xr:uid="{00000000-0005-0000-0000-00000C4F0000}"/>
    <cellStyle name="Explanatory Text 21" xfId="19942" xr:uid="{00000000-0005-0000-0000-00000D4F0000}"/>
    <cellStyle name="Explanatory Text 22" xfId="19943" xr:uid="{00000000-0005-0000-0000-00000E4F0000}"/>
    <cellStyle name="Explanatory Text 23" xfId="19944" xr:uid="{00000000-0005-0000-0000-00000F4F0000}"/>
    <cellStyle name="Explanatory Text 24" xfId="19945" xr:uid="{00000000-0005-0000-0000-0000104F0000}"/>
    <cellStyle name="Explanatory Text 25" xfId="19946" xr:uid="{00000000-0005-0000-0000-0000114F0000}"/>
    <cellStyle name="Explanatory Text 26" xfId="19947" xr:uid="{00000000-0005-0000-0000-0000124F0000}"/>
    <cellStyle name="Explanatory Text 27" xfId="19948" xr:uid="{00000000-0005-0000-0000-0000134F0000}"/>
    <cellStyle name="Explanatory Text 28" xfId="19949" xr:uid="{00000000-0005-0000-0000-0000144F0000}"/>
    <cellStyle name="Explanatory Text 29" xfId="19950" xr:uid="{00000000-0005-0000-0000-0000154F0000}"/>
    <cellStyle name="Explanatory Text 3" xfId="19951" xr:uid="{00000000-0005-0000-0000-0000164F0000}"/>
    <cellStyle name="Explanatory Text 30" xfId="19952" xr:uid="{00000000-0005-0000-0000-0000174F0000}"/>
    <cellStyle name="Explanatory Text 31" xfId="19953" xr:uid="{00000000-0005-0000-0000-0000184F0000}"/>
    <cellStyle name="Explanatory Text 32" xfId="19954" xr:uid="{00000000-0005-0000-0000-0000194F0000}"/>
    <cellStyle name="Explanatory Text 33" xfId="19955" xr:uid="{00000000-0005-0000-0000-00001A4F0000}"/>
    <cellStyle name="Explanatory Text 34" xfId="19956" xr:uid="{00000000-0005-0000-0000-00001B4F0000}"/>
    <cellStyle name="Explanatory Text 35" xfId="19957" xr:uid="{00000000-0005-0000-0000-00001C4F0000}"/>
    <cellStyle name="Explanatory Text 36" xfId="19958" xr:uid="{00000000-0005-0000-0000-00001D4F0000}"/>
    <cellStyle name="Explanatory Text 37" xfId="19959" xr:uid="{00000000-0005-0000-0000-00001E4F0000}"/>
    <cellStyle name="Explanatory Text 38" xfId="19960" xr:uid="{00000000-0005-0000-0000-00001F4F0000}"/>
    <cellStyle name="Explanatory Text 39" xfId="19961" xr:uid="{00000000-0005-0000-0000-0000204F0000}"/>
    <cellStyle name="Explanatory Text 4" xfId="19962" xr:uid="{00000000-0005-0000-0000-0000214F0000}"/>
    <cellStyle name="Explanatory Text 40" xfId="19963" xr:uid="{00000000-0005-0000-0000-0000224F0000}"/>
    <cellStyle name="Explanatory Text 41" xfId="19964" xr:uid="{00000000-0005-0000-0000-0000234F0000}"/>
    <cellStyle name="Explanatory Text 42" xfId="19965" xr:uid="{00000000-0005-0000-0000-0000244F0000}"/>
    <cellStyle name="Explanatory Text 43" xfId="19966" xr:uid="{00000000-0005-0000-0000-0000254F0000}"/>
    <cellStyle name="Explanatory Text 44" xfId="19967" xr:uid="{00000000-0005-0000-0000-0000264F0000}"/>
    <cellStyle name="Explanatory Text 45" xfId="19968" xr:uid="{00000000-0005-0000-0000-0000274F0000}"/>
    <cellStyle name="Explanatory Text 46" xfId="19969" xr:uid="{00000000-0005-0000-0000-0000284F0000}"/>
    <cellStyle name="Explanatory Text 47" xfId="19970" xr:uid="{00000000-0005-0000-0000-0000294F0000}"/>
    <cellStyle name="Explanatory Text 48" xfId="19971" xr:uid="{00000000-0005-0000-0000-00002A4F0000}"/>
    <cellStyle name="Explanatory Text 49" xfId="19972" xr:uid="{00000000-0005-0000-0000-00002B4F0000}"/>
    <cellStyle name="Explanatory Text 5" xfId="19973" xr:uid="{00000000-0005-0000-0000-00002C4F0000}"/>
    <cellStyle name="Explanatory Text 50" xfId="19974" xr:uid="{00000000-0005-0000-0000-00002D4F0000}"/>
    <cellStyle name="Explanatory Text 51" xfId="19975" xr:uid="{00000000-0005-0000-0000-00002E4F0000}"/>
    <cellStyle name="Explanatory Text 52" xfId="19976" xr:uid="{00000000-0005-0000-0000-00002F4F0000}"/>
    <cellStyle name="Explanatory Text 53" xfId="19977" xr:uid="{00000000-0005-0000-0000-0000304F0000}"/>
    <cellStyle name="Explanatory Text 54" xfId="19978" xr:uid="{00000000-0005-0000-0000-0000314F0000}"/>
    <cellStyle name="Explanatory Text 55" xfId="19979" xr:uid="{00000000-0005-0000-0000-0000324F0000}"/>
    <cellStyle name="Explanatory Text 56" xfId="19980" xr:uid="{00000000-0005-0000-0000-0000334F0000}"/>
    <cellStyle name="Explanatory Text 57" xfId="19981" xr:uid="{00000000-0005-0000-0000-0000344F0000}"/>
    <cellStyle name="Explanatory Text 58" xfId="19982" xr:uid="{00000000-0005-0000-0000-0000354F0000}"/>
    <cellStyle name="Explanatory Text 59" xfId="19983" xr:uid="{00000000-0005-0000-0000-0000364F0000}"/>
    <cellStyle name="Explanatory Text 6" xfId="19984" xr:uid="{00000000-0005-0000-0000-0000374F0000}"/>
    <cellStyle name="Explanatory Text 60" xfId="19985" xr:uid="{00000000-0005-0000-0000-0000384F0000}"/>
    <cellStyle name="Explanatory Text 61" xfId="19986" xr:uid="{00000000-0005-0000-0000-0000394F0000}"/>
    <cellStyle name="Explanatory Text 62" xfId="19987" xr:uid="{00000000-0005-0000-0000-00003A4F0000}"/>
    <cellStyle name="Explanatory Text 63" xfId="19988" xr:uid="{00000000-0005-0000-0000-00003B4F0000}"/>
    <cellStyle name="Explanatory Text 64" xfId="19989" xr:uid="{00000000-0005-0000-0000-00003C4F0000}"/>
    <cellStyle name="Explanatory Text 65" xfId="19990" xr:uid="{00000000-0005-0000-0000-00003D4F0000}"/>
    <cellStyle name="Explanatory Text 66" xfId="19991" xr:uid="{00000000-0005-0000-0000-00003E4F0000}"/>
    <cellStyle name="Explanatory Text 67" xfId="19992" xr:uid="{00000000-0005-0000-0000-00003F4F0000}"/>
    <cellStyle name="Explanatory Text 68" xfId="19993" xr:uid="{00000000-0005-0000-0000-0000404F0000}"/>
    <cellStyle name="Explanatory Text 69" xfId="19994" xr:uid="{00000000-0005-0000-0000-0000414F0000}"/>
    <cellStyle name="Explanatory Text 7" xfId="19995" xr:uid="{00000000-0005-0000-0000-0000424F0000}"/>
    <cellStyle name="Explanatory Text 70" xfId="19996" xr:uid="{00000000-0005-0000-0000-0000434F0000}"/>
    <cellStyle name="Explanatory Text 71" xfId="19997" xr:uid="{00000000-0005-0000-0000-0000444F0000}"/>
    <cellStyle name="Explanatory Text 72" xfId="19998" xr:uid="{00000000-0005-0000-0000-0000454F0000}"/>
    <cellStyle name="Explanatory Text 8" xfId="19999" xr:uid="{00000000-0005-0000-0000-0000464F0000}"/>
    <cellStyle name="Explanatory Text 9" xfId="20000" xr:uid="{00000000-0005-0000-0000-0000474F0000}"/>
    <cellStyle name="F2" xfId="20001" xr:uid="{00000000-0005-0000-0000-0000484F0000}"/>
    <cellStyle name="F2 2" xfId="20002" xr:uid="{00000000-0005-0000-0000-0000494F0000}"/>
    <cellStyle name="F2 3" xfId="20003" xr:uid="{00000000-0005-0000-0000-00004A4F0000}"/>
    <cellStyle name="F3" xfId="20004" xr:uid="{00000000-0005-0000-0000-00004B4F0000}"/>
    <cellStyle name="F3 2" xfId="20005" xr:uid="{00000000-0005-0000-0000-00004C4F0000}"/>
    <cellStyle name="F3 3" xfId="20006" xr:uid="{00000000-0005-0000-0000-00004D4F0000}"/>
    <cellStyle name="F4" xfId="20007" xr:uid="{00000000-0005-0000-0000-00004E4F0000}"/>
    <cellStyle name="F4 2" xfId="20008" xr:uid="{00000000-0005-0000-0000-00004F4F0000}"/>
    <cellStyle name="F4 3" xfId="20009" xr:uid="{00000000-0005-0000-0000-0000504F0000}"/>
    <cellStyle name="F5" xfId="20010" xr:uid="{00000000-0005-0000-0000-0000514F0000}"/>
    <cellStyle name="F5 2" xfId="20011" xr:uid="{00000000-0005-0000-0000-0000524F0000}"/>
    <cellStyle name="F5 3" xfId="20012" xr:uid="{00000000-0005-0000-0000-0000534F0000}"/>
    <cellStyle name="F6" xfId="20013" xr:uid="{00000000-0005-0000-0000-0000544F0000}"/>
    <cellStyle name="F6 2" xfId="20014" xr:uid="{00000000-0005-0000-0000-0000554F0000}"/>
    <cellStyle name="F6 3" xfId="20015" xr:uid="{00000000-0005-0000-0000-0000564F0000}"/>
    <cellStyle name="F7" xfId="20016" xr:uid="{00000000-0005-0000-0000-0000574F0000}"/>
    <cellStyle name="F7 2" xfId="20017" xr:uid="{00000000-0005-0000-0000-0000584F0000}"/>
    <cellStyle name="F7 3" xfId="20018" xr:uid="{00000000-0005-0000-0000-0000594F0000}"/>
    <cellStyle name="F8" xfId="20019" xr:uid="{00000000-0005-0000-0000-00005A4F0000}"/>
    <cellStyle name="F8 2" xfId="20020" xr:uid="{00000000-0005-0000-0000-00005B4F0000}"/>
    <cellStyle name="F8 3" xfId="20021" xr:uid="{00000000-0005-0000-0000-00005C4F0000}"/>
    <cellStyle name="Fixed" xfId="20022" xr:uid="{00000000-0005-0000-0000-00005D4F0000}"/>
    <cellStyle name="Fixed 2" xfId="20023" xr:uid="{00000000-0005-0000-0000-00005E4F0000}"/>
    <cellStyle name="Fixed 2 2" xfId="20024" xr:uid="{00000000-0005-0000-0000-00005F4F0000}"/>
    <cellStyle name="Fixed 3" xfId="20025" xr:uid="{00000000-0005-0000-0000-0000604F0000}"/>
    <cellStyle name="Fixed 4" xfId="20026" xr:uid="{00000000-0005-0000-0000-0000614F0000}"/>
    <cellStyle name="Fixlong" xfId="20027" xr:uid="{00000000-0005-0000-0000-0000624F0000}"/>
    <cellStyle name="Followed Hyperlink 2" xfId="20028" xr:uid="{00000000-0005-0000-0000-0000634F0000}"/>
    <cellStyle name="Followed Hyperlink 3" xfId="20029" xr:uid="{00000000-0005-0000-0000-0000644F0000}"/>
    <cellStyle name="Formula" xfId="20030" xr:uid="{00000000-0005-0000-0000-0000654F0000}"/>
    <cellStyle name="Formula 2" xfId="20031" xr:uid="{00000000-0005-0000-0000-0000664F0000}"/>
    <cellStyle name="Formula 2 2" xfId="20032" xr:uid="{00000000-0005-0000-0000-0000674F0000}"/>
    <cellStyle name="Formula 3" xfId="20033" xr:uid="{00000000-0005-0000-0000-0000684F0000}"/>
    <cellStyle name="General" xfId="20034" xr:uid="{00000000-0005-0000-0000-0000694F0000}"/>
    <cellStyle name="Good 10" xfId="20035" xr:uid="{00000000-0005-0000-0000-00006A4F0000}"/>
    <cellStyle name="Good 11" xfId="20036" xr:uid="{00000000-0005-0000-0000-00006B4F0000}"/>
    <cellStyle name="Good 12" xfId="20037" xr:uid="{00000000-0005-0000-0000-00006C4F0000}"/>
    <cellStyle name="Good 13" xfId="20038" xr:uid="{00000000-0005-0000-0000-00006D4F0000}"/>
    <cellStyle name="Good 14" xfId="20039" xr:uid="{00000000-0005-0000-0000-00006E4F0000}"/>
    <cellStyle name="Good 15" xfId="20040" xr:uid="{00000000-0005-0000-0000-00006F4F0000}"/>
    <cellStyle name="Good 16" xfId="20041" xr:uid="{00000000-0005-0000-0000-0000704F0000}"/>
    <cellStyle name="Good 17" xfId="20042" xr:uid="{00000000-0005-0000-0000-0000714F0000}"/>
    <cellStyle name="Good 18" xfId="20043" xr:uid="{00000000-0005-0000-0000-0000724F0000}"/>
    <cellStyle name="Good 19" xfId="20044" xr:uid="{00000000-0005-0000-0000-0000734F0000}"/>
    <cellStyle name="Good 2" xfId="20045" xr:uid="{00000000-0005-0000-0000-0000744F0000}"/>
    <cellStyle name="Good 2 2" xfId="20046" xr:uid="{00000000-0005-0000-0000-0000754F0000}"/>
    <cellStyle name="Good 2 3" xfId="20047" xr:uid="{00000000-0005-0000-0000-0000764F0000}"/>
    <cellStyle name="Good 20" xfId="20048" xr:uid="{00000000-0005-0000-0000-0000774F0000}"/>
    <cellStyle name="Good 21" xfId="20049" xr:uid="{00000000-0005-0000-0000-0000784F0000}"/>
    <cellStyle name="Good 22" xfId="20050" xr:uid="{00000000-0005-0000-0000-0000794F0000}"/>
    <cellStyle name="Good 23" xfId="20051" xr:uid="{00000000-0005-0000-0000-00007A4F0000}"/>
    <cellStyle name="Good 24" xfId="20052" xr:uid="{00000000-0005-0000-0000-00007B4F0000}"/>
    <cellStyle name="Good 25" xfId="20053" xr:uid="{00000000-0005-0000-0000-00007C4F0000}"/>
    <cellStyle name="Good 26" xfId="20054" xr:uid="{00000000-0005-0000-0000-00007D4F0000}"/>
    <cellStyle name="Good 27" xfId="20055" xr:uid="{00000000-0005-0000-0000-00007E4F0000}"/>
    <cellStyle name="Good 28" xfId="20056" xr:uid="{00000000-0005-0000-0000-00007F4F0000}"/>
    <cellStyle name="Good 29" xfId="20057" xr:uid="{00000000-0005-0000-0000-0000804F0000}"/>
    <cellStyle name="Good 3" xfId="20058" xr:uid="{00000000-0005-0000-0000-0000814F0000}"/>
    <cellStyle name="Good 3 2" xfId="20059" xr:uid="{00000000-0005-0000-0000-0000824F0000}"/>
    <cellStyle name="Good 30" xfId="20060" xr:uid="{00000000-0005-0000-0000-0000834F0000}"/>
    <cellStyle name="Good 31" xfId="20061" xr:uid="{00000000-0005-0000-0000-0000844F0000}"/>
    <cellStyle name="Good 32" xfId="20062" xr:uid="{00000000-0005-0000-0000-0000854F0000}"/>
    <cellStyle name="Good 33" xfId="20063" xr:uid="{00000000-0005-0000-0000-0000864F0000}"/>
    <cellStyle name="Good 34" xfId="20064" xr:uid="{00000000-0005-0000-0000-0000874F0000}"/>
    <cellStyle name="Good 35" xfId="20065" xr:uid="{00000000-0005-0000-0000-0000884F0000}"/>
    <cellStyle name="Good 36" xfId="20066" xr:uid="{00000000-0005-0000-0000-0000894F0000}"/>
    <cellStyle name="Good 37" xfId="20067" xr:uid="{00000000-0005-0000-0000-00008A4F0000}"/>
    <cellStyle name="Good 38" xfId="20068" xr:uid="{00000000-0005-0000-0000-00008B4F0000}"/>
    <cellStyle name="Good 39" xfId="20069" xr:uid="{00000000-0005-0000-0000-00008C4F0000}"/>
    <cellStyle name="Good 4" xfId="20070" xr:uid="{00000000-0005-0000-0000-00008D4F0000}"/>
    <cellStyle name="Good 4 2" xfId="20071" xr:uid="{00000000-0005-0000-0000-00008E4F0000}"/>
    <cellStyle name="Good 40" xfId="20072" xr:uid="{00000000-0005-0000-0000-00008F4F0000}"/>
    <cellStyle name="Good 41" xfId="20073" xr:uid="{00000000-0005-0000-0000-0000904F0000}"/>
    <cellStyle name="Good 42" xfId="20074" xr:uid="{00000000-0005-0000-0000-0000914F0000}"/>
    <cellStyle name="Good 43" xfId="20075" xr:uid="{00000000-0005-0000-0000-0000924F0000}"/>
    <cellStyle name="Good 44" xfId="20076" xr:uid="{00000000-0005-0000-0000-0000934F0000}"/>
    <cellStyle name="Good 45" xfId="20077" xr:uid="{00000000-0005-0000-0000-0000944F0000}"/>
    <cellStyle name="Good 46" xfId="20078" xr:uid="{00000000-0005-0000-0000-0000954F0000}"/>
    <cellStyle name="Good 47" xfId="20079" xr:uid="{00000000-0005-0000-0000-0000964F0000}"/>
    <cellStyle name="Good 48" xfId="20080" xr:uid="{00000000-0005-0000-0000-0000974F0000}"/>
    <cellStyle name="Good 49" xfId="20081" xr:uid="{00000000-0005-0000-0000-0000984F0000}"/>
    <cellStyle name="Good 5" xfId="20082" xr:uid="{00000000-0005-0000-0000-0000994F0000}"/>
    <cellStyle name="Good 50" xfId="20083" xr:uid="{00000000-0005-0000-0000-00009A4F0000}"/>
    <cellStyle name="Good 51" xfId="20084" xr:uid="{00000000-0005-0000-0000-00009B4F0000}"/>
    <cellStyle name="Good 52" xfId="20085" xr:uid="{00000000-0005-0000-0000-00009C4F0000}"/>
    <cellStyle name="Good 53" xfId="20086" xr:uid="{00000000-0005-0000-0000-00009D4F0000}"/>
    <cellStyle name="Good 54" xfId="20087" xr:uid="{00000000-0005-0000-0000-00009E4F0000}"/>
    <cellStyle name="Good 55" xfId="20088" xr:uid="{00000000-0005-0000-0000-00009F4F0000}"/>
    <cellStyle name="Good 56" xfId="20089" xr:uid="{00000000-0005-0000-0000-0000A04F0000}"/>
    <cellStyle name="Good 57" xfId="20090" xr:uid="{00000000-0005-0000-0000-0000A14F0000}"/>
    <cellStyle name="Good 58" xfId="20091" xr:uid="{00000000-0005-0000-0000-0000A24F0000}"/>
    <cellStyle name="Good 59" xfId="20092" xr:uid="{00000000-0005-0000-0000-0000A34F0000}"/>
    <cellStyle name="Good 6" xfId="20093" xr:uid="{00000000-0005-0000-0000-0000A44F0000}"/>
    <cellStyle name="Good 60" xfId="20094" xr:uid="{00000000-0005-0000-0000-0000A54F0000}"/>
    <cellStyle name="Good 61" xfId="20095" xr:uid="{00000000-0005-0000-0000-0000A64F0000}"/>
    <cellStyle name="Good 62" xfId="20096" xr:uid="{00000000-0005-0000-0000-0000A74F0000}"/>
    <cellStyle name="Good 63" xfId="20097" xr:uid="{00000000-0005-0000-0000-0000A84F0000}"/>
    <cellStyle name="Good 64" xfId="20098" xr:uid="{00000000-0005-0000-0000-0000A94F0000}"/>
    <cellStyle name="Good 65" xfId="20099" xr:uid="{00000000-0005-0000-0000-0000AA4F0000}"/>
    <cellStyle name="Good 66" xfId="20100" xr:uid="{00000000-0005-0000-0000-0000AB4F0000}"/>
    <cellStyle name="Good 67" xfId="20101" xr:uid="{00000000-0005-0000-0000-0000AC4F0000}"/>
    <cellStyle name="Good 68" xfId="20102" xr:uid="{00000000-0005-0000-0000-0000AD4F0000}"/>
    <cellStyle name="Good 69" xfId="20103" xr:uid="{00000000-0005-0000-0000-0000AE4F0000}"/>
    <cellStyle name="Good 7" xfId="20104" xr:uid="{00000000-0005-0000-0000-0000AF4F0000}"/>
    <cellStyle name="Good 70" xfId="20105" xr:uid="{00000000-0005-0000-0000-0000B04F0000}"/>
    <cellStyle name="Good 71" xfId="20106" xr:uid="{00000000-0005-0000-0000-0000B14F0000}"/>
    <cellStyle name="Good 72" xfId="20107" xr:uid="{00000000-0005-0000-0000-0000B24F0000}"/>
    <cellStyle name="Good 8" xfId="20108" xr:uid="{00000000-0005-0000-0000-0000B34F0000}"/>
    <cellStyle name="Good 9" xfId="20109" xr:uid="{00000000-0005-0000-0000-0000B44F0000}"/>
    <cellStyle name="Grey" xfId="20110" xr:uid="{00000000-0005-0000-0000-0000B54F0000}"/>
    <cellStyle name="header" xfId="20111" xr:uid="{00000000-0005-0000-0000-0000B64F0000}"/>
    <cellStyle name="Header1" xfId="20112" xr:uid="{00000000-0005-0000-0000-0000B74F0000}"/>
    <cellStyle name="Header2" xfId="20113" xr:uid="{00000000-0005-0000-0000-0000B84F0000}"/>
    <cellStyle name="Header2 2" xfId="20114" xr:uid="{00000000-0005-0000-0000-0000B94F0000}"/>
    <cellStyle name="Header2 2 2" xfId="20115" xr:uid="{00000000-0005-0000-0000-0000BA4F0000}"/>
    <cellStyle name="Header2 2 2 2" xfId="20116" xr:uid="{00000000-0005-0000-0000-0000BB4F0000}"/>
    <cellStyle name="Header2 2 3" xfId="20117" xr:uid="{00000000-0005-0000-0000-0000BC4F0000}"/>
    <cellStyle name="Header2 3" xfId="20118" xr:uid="{00000000-0005-0000-0000-0000BD4F0000}"/>
    <cellStyle name="Header2 3 2" xfId="20119" xr:uid="{00000000-0005-0000-0000-0000BE4F0000}"/>
    <cellStyle name="Header2 4" xfId="20120" xr:uid="{00000000-0005-0000-0000-0000BF4F0000}"/>
    <cellStyle name="Heading 1 10" xfId="20121" xr:uid="{00000000-0005-0000-0000-0000C04F0000}"/>
    <cellStyle name="Heading 1 11" xfId="20122" xr:uid="{00000000-0005-0000-0000-0000C14F0000}"/>
    <cellStyle name="Heading 1 12" xfId="20123" xr:uid="{00000000-0005-0000-0000-0000C24F0000}"/>
    <cellStyle name="Heading 1 13" xfId="20124" xr:uid="{00000000-0005-0000-0000-0000C34F0000}"/>
    <cellStyle name="Heading 1 14" xfId="20125" xr:uid="{00000000-0005-0000-0000-0000C44F0000}"/>
    <cellStyle name="Heading 1 15" xfId="20126" xr:uid="{00000000-0005-0000-0000-0000C54F0000}"/>
    <cellStyle name="Heading 1 16" xfId="20127" xr:uid="{00000000-0005-0000-0000-0000C64F0000}"/>
    <cellStyle name="Heading 1 17" xfId="20128" xr:uid="{00000000-0005-0000-0000-0000C74F0000}"/>
    <cellStyle name="Heading 1 18" xfId="20129" xr:uid="{00000000-0005-0000-0000-0000C84F0000}"/>
    <cellStyle name="Heading 1 19" xfId="20130" xr:uid="{00000000-0005-0000-0000-0000C94F0000}"/>
    <cellStyle name="Heading 1 2" xfId="20131" xr:uid="{00000000-0005-0000-0000-0000CA4F0000}"/>
    <cellStyle name="Heading 1 2 2" xfId="20132" xr:uid="{00000000-0005-0000-0000-0000CB4F0000}"/>
    <cellStyle name="Heading 1 2 2 2" xfId="20133" xr:uid="{00000000-0005-0000-0000-0000CC4F0000}"/>
    <cellStyle name="Heading 1 2 3" xfId="20134" xr:uid="{00000000-0005-0000-0000-0000CD4F0000}"/>
    <cellStyle name="Heading 1 2 4" xfId="20135" xr:uid="{00000000-0005-0000-0000-0000CE4F0000}"/>
    <cellStyle name="Heading 1 20" xfId="20136" xr:uid="{00000000-0005-0000-0000-0000CF4F0000}"/>
    <cellStyle name="Heading 1 21" xfId="20137" xr:uid="{00000000-0005-0000-0000-0000D04F0000}"/>
    <cellStyle name="Heading 1 22" xfId="20138" xr:uid="{00000000-0005-0000-0000-0000D14F0000}"/>
    <cellStyle name="Heading 1 23" xfId="20139" xr:uid="{00000000-0005-0000-0000-0000D24F0000}"/>
    <cellStyle name="Heading 1 24" xfId="20140" xr:uid="{00000000-0005-0000-0000-0000D34F0000}"/>
    <cellStyle name="Heading 1 25" xfId="20141" xr:uid="{00000000-0005-0000-0000-0000D44F0000}"/>
    <cellStyle name="Heading 1 26" xfId="20142" xr:uid="{00000000-0005-0000-0000-0000D54F0000}"/>
    <cellStyle name="Heading 1 27" xfId="20143" xr:uid="{00000000-0005-0000-0000-0000D64F0000}"/>
    <cellStyle name="Heading 1 28" xfId="20144" xr:uid="{00000000-0005-0000-0000-0000D74F0000}"/>
    <cellStyle name="Heading 1 29" xfId="20145" xr:uid="{00000000-0005-0000-0000-0000D84F0000}"/>
    <cellStyle name="Heading 1 3" xfId="20146" xr:uid="{00000000-0005-0000-0000-0000D94F0000}"/>
    <cellStyle name="Heading 1 3 2" xfId="20147" xr:uid="{00000000-0005-0000-0000-0000DA4F0000}"/>
    <cellStyle name="Heading 1 30" xfId="20148" xr:uid="{00000000-0005-0000-0000-0000DB4F0000}"/>
    <cellStyle name="Heading 1 31" xfId="20149" xr:uid="{00000000-0005-0000-0000-0000DC4F0000}"/>
    <cellStyle name="Heading 1 32" xfId="20150" xr:uid="{00000000-0005-0000-0000-0000DD4F0000}"/>
    <cellStyle name="Heading 1 33" xfId="20151" xr:uid="{00000000-0005-0000-0000-0000DE4F0000}"/>
    <cellStyle name="Heading 1 34" xfId="20152" xr:uid="{00000000-0005-0000-0000-0000DF4F0000}"/>
    <cellStyle name="Heading 1 35" xfId="20153" xr:uid="{00000000-0005-0000-0000-0000E04F0000}"/>
    <cellStyle name="Heading 1 36" xfId="20154" xr:uid="{00000000-0005-0000-0000-0000E14F0000}"/>
    <cellStyle name="Heading 1 37" xfId="20155" xr:uid="{00000000-0005-0000-0000-0000E24F0000}"/>
    <cellStyle name="Heading 1 38" xfId="20156" xr:uid="{00000000-0005-0000-0000-0000E34F0000}"/>
    <cellStyle name="Heading 1 39" xfId="20157" xr:uid="{00000000-0005-0000-0000-0000E44F0000}"/>
    <cellStyle name="Heading 1 4" xfId="20158" xr:uid="{00000000-0005-0000-0000-0000E54F0000}"/>
    <cellStyle name="Heading 1 4 2" xfId="20159" xr:uid="{00000000-0005-0000-0000-0000E64F0000}"/>
    <cellStyle name="Heading 1 40" xfId="20160" xr:uid="{00000000-0005-0000-0000-0000E74F0000}"/>
    <cellStyle name="Heading 1 41" xfId="20161" xr:uid="{00000000-0005-0000-0000-0000E84F0000}"/>
    <cellStyle name="Heading 1 42" xfId="20162" xr:uid="{00000000-0005-0000-0000-0000E94F0000}"/>
    <cellStyle name="Heading 1 43" xfId="20163" xr:uid="{00000000-0005-0000-0000-0000EA4F0000}"/>
    <cellStyle name="Heading 1 44" xfId="20164" xr:uid="{00000000-0005-0000-0000-0000EB4F0000}"/>
    <cellStyle name="Heading 1 45" xfId="20165" xr:uid="{00000000-0005-0000-0000-0000EC4F0000}"/>
    <cellStyle name="Heading 1 46" xfId="20166" xr:uid="{00000000-0005-0000-0000-0000ED4F0000}"/>
    <cellStyle name="Heading 1 47" xfId="20167" xr:uid="{00000000-0005-0000-0000-0000EE4F0000}"/>
    <cellStyle name="Heading 1 48" xfId="20168" xr:uid="{00000000-0005-0000-0000-0000EF4F0000}"/>
    <cellStyle name="Heading 1 49" xfId="20169" xr:uid="{00000000-0005-0000-0000-0000F04F0000}"/>
    <cellStyle name="Heading 1 5" xfId="20170" xr:uid="{00000000-0005-0000-0000-0000F14F0000}"/>
    <cellStyle name="Heading 1 50" xfId="20171" xr:uid="{00000000-0005-0000-0000-0000F24F0000}"/>
    <cellStyle name="Heading 1 51" xfId="20172" xr:uid="{00000000-0005-0000-0000-0000F34F0000}"/>
    <cellStyle name="Heading 1 52" xfId="20173" xr:uid="{00000000-0005-0000-0000-0000F44F0000}"/>
    <cellStyle name="Heading 1 53" xfId="20174" xr:uid="{00000000-0005-0000-0000-0000F54F0000}"/>
    <cellStyle name="Heading 1 54" xfId="20175" xr:uid="{00000000-0005-0000-0000-0000F64F0000}"/>
    <cellStyle name="Heading 1 55" xfId="20176" xr:uid="{00000000-0005-0000-0000-0000F74F0000}"/>
    <cellStyle name="Heading 1 56" xfId="20177" xr:uid="{00000000-0005-0000-0000-0000F84F0000}"/>
    <cellStyle name="Heading 1 57" xfId="20178" xr:uid="{00000000-0005-0000-0000-0000F94F0000}"/>
    <cellStyle name="Heading 1 58" xfId="20179" xr:uid="{00000000-0005-0000-0000-0000FA4F0000}"/>
    <cellStyle name="Heading 1 59" xfId="20180" xr:uid="{00000000-0005-0000-0000-0000FB4F0000}"/>
    <cellStyle name="Heading 1 6" xfId="20181" xr:uid="{00000000-0005-0000-0000-0000FC4F0000}"/>
    <cellStyle name="Heading 1 60" xfId="20182" xr:uid="{00000000-0005-0000-0000-0000FD4F0000}"/>
    <cellStyle name="Heading 1 61" xfId="20183" xr:uid="{00000000-0005-0000-0000-0000FE4F0000}"/>
    <cellStyle name="Heading 1 62" xfId="20184" xr:uid="{00000000-0005-0000-0000-0000FF4F0000}"/>
    <cellStyle name="Heading 1 63" xfId="20185" xr:uid="{00000000-0005-0000-0000-000000500000}"/>
    <cellStyle name="Heading 1 64" xfId="20186" xr:uid="{00000000-0005-0000-0000-000001500000}"/>
    <cellStyle name="Heading 1 65" xfId="20187" xr:uid="{00000000-0005-0000-0000-000002500000}"/>
    <cellStyle name="Heading 1 66" xfId="20188" xr:uid="{00000000-0005-0000-0000-000003500000}"/>
    <cellStyle name="Heading 1 67" xfId="20189" xr:uid="{00000000-0005-0000-0000-000004500000}"/>
    <cellStyle name="Heading 1 68" xfId="20190" xr:uid="{00000000-0005-0000-0000-000005500000}"/>
    <cellStyle name="Heading 1 69" xfId="20191" xr:uid="{00000000-0005-0000-0000-000006500000}"/>
    <cellStyle name="Heading 1 7" xfId="20192" xr:uid="{00000000-0005-0000-0000-000007500000}"/>
    <cellStyle name="Heading 1 70" xfId="20193" xr:uid="{00000000-0005-0000-0000-000008500000}"/>
    <cellStyle name="Heading 1 71" xfId="20194" xr:uid="{00000000-0005-0000-0000-000009500000}"/>
    <cellStyle name="Heading 1 72" xfId="20195" xr:uid="{00000000-0005-0000-0000-00000A500000}"/>
    <cellStyle name="Heading 1 73" xfId="20196" xr:uid="{00000000-0005-0000-0000-00000B500000}"/>
    <cellStyle name="Heading 1 8" xfId="20197" xr:uid="{00000000-0005-0000-0000-00000C500000}"/>
    <cellStyle name="Heading 1 9" xfId="20198" xr:uid="{00000000-0005-0000-0000-00000D500000}"/>
    <cellStyle name="Heading 2 10" xfId="20199" xr:uid="{00000000-0005-0000-0000-00000E500000}"/>
    <cellStyle name="Heading 2 11" xfId="20200" xr:uid="{00000000-0005-0000-0000-00000F500000}"/>
    <cellStyle name="Heading 2 12" xfId="20201" xr:uid="{00000000-0005-0000-0000-000010500000}"/>
    <cellStyle name="Heading 2 13" xfId="20202" xr:uid="{00000000-0005-0000-0000-000011500000}"/>
    <cellStyle name="Heading 2 14" xfId="20203" xr:uid="{00000000-0005-0000-0000-000012500000}"/>
    <cellStyle name="Heading 2 15" xfId="20204" xr:uid="{00000000-0005-0000-0000-000013500000}"/>
    <cellStyle name="Heading 2 16" xfId="20205" xr:uid="{00000000-0005-0000-0000-000014500000}"/>
    <cellStyle name="Heading 2 17" xfId="20206" xr:uid="{00000000-0005-0000-0000-000015500000}"/>
    <cellStyle name="Heading 2 18" xfId="20207" xr:uid="{00000000-0005-0000-0000-000016500000}"/>
    <cellStyle name="Heading 2 19" xfId="20208" xr:uid="{00000000-0005-0000-0000-000017500000}"/>
    <cellStyle name="Heading 2 2" xfId="20209" xr:uid="{00000000-0005-0000-0000-000018500000}"/>
    <cellStyle name="Heading 2 2 2" xfId="20210" xr:uid="{00000000-0005-0000-0000-000019500000}"/>
    <cellStyle name="Heading 2 2 2 2" xfId="20211" xr:uid="{00000000-0005-0000-0000-00001A500000}"/>
    <cellStyle name="Heading 2 2 3" xfId="20212" xr:uid="{00000000-0005-0000-0000-00001B500000}"/>
    <cellStyle name="Heading 2 2 4" xfId="20213" xr:uid="{00000000-0005-0000-0000-00001C500000}"/>
    <cellStyle name="Heading 2 20" xfId="20214" xr:uid="{00000000-0005-0000-0000-00001D500000}"/>
    <cellStyle name="Heading 2 21" xfId="20215" xr:uid="{00000000-0005-0000-0000-00001E500000}"/>
    <cellStyle name="Heading 2 22" xfId="20216" xr:uid="{00000000-0005-0000-0000-00001F500000}"/>
    <cellStyle name="Heading 2 23" xfId="20217" xr:uid="{00000000-0005-0000-0000-000020500000}"/>
    <cellStyle name="Heading 2 24" xfId="20218" xr:uid="{00000000-0005-0000-0000-000021500000}"/>
    <cellStyle name="Heading 2 25" xfId="20219" xr:uid="{00000000-0005-0000-0000-000022500000}"/>
    <cellStyle name="Heading 2 26" xfId="20220" xr:uid="{00000000-0005-0000-0000-000023500000}"/>
    <cellStyle name="Heading 2 27" xfId="20221" xr:uid="{00000000-0005-0000-0000-000024500000}"/>
    <cellStyle name="Heading 2 28" xfId="20222" xr:uid="{00000000-0005-0000-0000-000025500000}"/>
    <cellStyle name="Heading 2 29" xfId="20223" xr:uid="{00000000-0005-0000-0000-000026500000}"/>
    <cellStyle name="Heading 2 3" xfId="20224" xr:uid="{00000000-0005-0000-0000-000027500000}"/>
    <cellStyle name="Heading 2 3 2" xfId="20225" xr:uid="{00000000-0005-0000-0000-000028500000}"/>
    <cellStyle name="Heading 2 30" xfId="20226" xr:uid="{00000000-0005-0000-0000-000029500000}"/>
    <cellStyle name="Heading 2 31" xfId="20227" xr:uid="{00000000-0005-0000-0000-00002A500000}"/>
    <cellStyle name="Heading 2 32" xfId="20228" xr:uid="{00000000-0005-0000-0000-00002B500000}"/>
    <cellStyle name="Heading 2 33" xfId="20229" xr:uid="{00000000-0005-0000-0000-00002C500000}"/>
    <cellStyle name="Heading 2 34" xfId="20230" xr:uid="{00000000-0005-0000-0000-00002D500000}"/>
    <cellStyle name="Heading 2 35" xfId="20231" xr:uid="{00000000-0005-0000-0000-00002E500000}"/>
    <cellStyle name="Heading 2 36" xfId="20232" xr:uid="{00000000-0005-0000-0000-00002F500000}"/>
    <cellStyle name="Heading 2 37" xfId="20233" xr:uid="{00000000-0005-0000-0000-000030500000}"/>
    <cellStyle name="Heading 2 38" xfId="20234" xr:uid="{00000000-0005-0000-0000-000031500000}"/>
    <cellStyle name="Heading 2 39" xfId="20235" xr:uid="{00000000-0005-0000-0000-000032500000}"/>
    <cellStyle name="Heading 2 4" xfId="20236" xr:uid="{00000000-0005-0000-0000-000033500000}"/>
    <cellStyle name="Heading 2 4 2" xfId="20237" xr:uid="{00000000-0005-0000-0000-000034500000}"/>
    <cellStyle name="Heading 2 40" xfId="20238" xr:uid="{00000000-0005-0000-0000-000035500000}"/>
    <cellStyle name="Heading 2 41" xfId="20239" xr:uid="{00000000-0005-0000-0000-000036500000}"/>
    <cellStyle name="Heading 2 42" xfId="20240" xr:uid="{00000000-0005-0000-0000-000037500000}"/>
    <cellStyle name="Heading 2 43" xfId="20241" xr:uid="{00000000-0005-0000-0000-000038500000}"/>
    <cellStyle name="Heading 2 44" xfId="20242" xr:uid="{00000000-0005-0000-0000-000039500000}"/>
    <cellStyle name="Heading 2 45" xfId="20243" xr:uid="{00000000-0005-0000-0000-00003A500000}"/>
    <cellStyle name="Heading 2 46" xfId="20244" xr:uid="{00000000-0005-0000-0000-00003B500000}"/>
    <cellStyle name="Heading 2 47" xfId="20245" xr:uid="{00000000-0005-0000-0000-00003C500000}"/>
    <cellStyle name="Heading 2 48" xfId="20246" xr:uid="{00000000-0005-0000-0000-00003D500000}"/>
    <cellStyle name="Heading 2 49" xfId="20247" xr:uid="{00000000-0005-0000-0000-00003E500000}"/>
    <cellStyle name="Heading 2 5" xfId="20248" xr:uid="{00000000-0005-0000-0000-00003F500000}"/>
    <cellStyle name="Heading 2 50" xfId="20249" xr:uid="{00000000-0005-0000-0000-000040500000}"/>
    <cellStyle name="Heading 2 51" xfId="20250" xr:uid="{00000000-0005-0000-0000-000041500000}"/>
    <cellStyle name="Heading 2 52" xfId="20251" xr:uid="{00000000-0005-0000-0000-000042500000}"/>
    <cellStyle name="Heading 2 53" xfId="20252" xr:uid="{00000000-0005-0000-0000-000043500000}"/>
    <cellStyle name="Heading 2 54" xfId="20253" xr:uid="{00000000-0005-0000-0000-000044500000}"/>
    <cellStyle name="Heading 2 55" xfId="20254" xr:uid="{00000000-0005-0000-0000-000045500000}"/>
    <cellStyle name="Heading 2 56" xfId="20255" xr:uid="{00000000-0005-0000-0000-000046500000}"/>
    <cellStyle name="Heading 2 57" xfId="20256" xr:uid="{00000000-0005-0000-0000-000047500000}"/>
    <cellStyle name="Heading 2 58" xfId="20257" xr:uid="{00000000-0005-0000-0000-000048500000}"/>
    <cellStyle name="Heading 2 59" xfId="20258" xr:uid="{00000000-0005-0000-0000-000049500000}"/>
    <cellStyle name="Heading 2 6" xfId="20259" xr:uid="{00000000-0005-0000-0000-00004A500000}"/>
    <cellStyle name="Heading 2 60" xfId="20260" xr:uid="{00000000-0005-0000-0000-00004B500000}"/>
    <cellStyle name="Heading 2 61" xfId="20261" xr:uid="{00000000-0005-0000-0000-00004C500000}"/>
    <cellStyle name="Heading 2 62" xfId="20262" xr:uid="{00000000-0005-0000-0000-00004D500000}"/>
    <cellStyle name="Heading 2 63" xfId="20263" xr:uid="{00000000-0005-0000-0000-00004E500000}"/>
    <cellStyle name="Heading 2 64" xfId="20264" xr:uid="{00000000-0005-0000-0000-00004F500000}"/>
    <cellStyle name="Heading 2 65" xfId="20265" xr:uid="{00000000-0005-0000-0000-000050500000}"/>
    <cellStyle name="Heading 2 66" xfId="20266" xr:uid="{00000000-0005-0000-0000-000051500000}"/>
    <cellStyle name="Heading 2 67" xfId="20267" xr:uid="{00000000-0005-0000-0000-000052500000}"/>
    <cellStyle name="Heading 2 68" xfId="20268" xr:uid="{00000000-0005-0000-0000-000053500000}"/>
    <cellStyle name="Heading 2 69" xfId="20269" xr:uid="{00000000-0005-0000-0000-000054500000}"/>
    <cellStyle name="Heading 2 7" xfId="20270" xr:uid="{00000000-0005-0000-0000-000055500000}"/>
    <cellStyle name="Heading 2 70" xfId="20271" xr:uid="{00000000-0005-0000-0000-000056500000}"/>
    <cellStyle name="Heading 2 71" xfId="20272" xr:uid="{00000000-0005-0000-0000-000057500000}"/>
    <cellStyle name="Heading 2 72" xfId="20273" xr:uid="{00000000-0005-0000-0000-000058500000}"/>
    <cellStyle name="Heading 2 73" xfId="20274" xr:uid="{00000000-0005-0000-0000-000059500000}"/>
    <cellStyle name="Heading 2 8" xfId="20275" xr:uid="{00000000-0005-0000-0000-00005A500000}"/>
    <cellStyle name="Heading 2 9" xfId="20276" xr:uid="{00000000-0005-0000-0000-00005B500000}"/>
    <cellStyle name="Heading 3 10" xfId="20277" xr:uid="{00000000-0005-0000-0000-00005C500000}"/>
    <cellStyle name="Heading 3 11" xfId="20278" xr:uid="{00000000-0005-0000-0000-00005D500000}"/>
    <cellStyle name="Heading 3 12" xfId="20279" xr:uid="{00000000-0005-0000-0000-00005E500000}"/>
    <cellStyle name="Heading 3 13" xfId="20280" xr:uid="{00000000-0005-0000-0000-00005F500000}"/>
    <cellStyle name="Heading 3 14" xfId="20281" xr:uid="{00000000-0005-0000-0000-000060500000}"/>
    <cellStyle name="Heading 3 15" xfId="20282" xr:uid="{00000000-0005-0000-0000-000061500000}"/>
    <cellStyle name="Heading 3 16" xfId="20283" xr:uid="{00000000-0005-0000-0000-000062500000}"/>
    <cellStyle name="Heading 3 17" xfId="20284" xr:uid="{00000000-0005-0000-0000-000063500000}"/>
    <cellStyle name="Heading 3 18" xfId="20285" xr:uid="{00000000-0005-0000-0000-000064500000}"/>
    <cellStyle name="Heading 3 19" xfId="20286" xr:uid="{00000000-0005-0000-0000-000065500000}"/>
    <cellStyle name="Heading 3 2" xfId="20287" xr:uid="{00000000-0005-0000-0000-000066500000}"/>
    <cellStyle name="Heading 3 2 2" xfId="20288" xr:uid="{00000000-0005-0000-0000-000067500000}"/>
    <cellStyle name="Heading 3 2 3" xfId="20289" xr:uid="{00000000-0005-0000-0000-000068500000}"/>
    <cellStyle name="Heading 3 20" xfId="20290" xr:uid="{00000000-0005-0000-0000-000069500000}"/>
    <cellStyle name="Heading 3 21" xfId="20291" xr:uid="{00000000-0005-0000-0000-00006A500000}"/>
    <cellStyle name="Heading 3 22" xfId="20292" xr:uid="{00000000-0005-0000-0000-00006B500000}"/>
    <cellStyle name="Heading 3 23" xfId="20293" xr:uid="{00000000-0005-0000-0000-00006C500000}"/>
    <cellStyle name="Heading 3 24" xfId="20294" xr:uid="{00000000-0005-0000-0000-00006D500000}"/>
    <cellStyle name="Heading 3 25" xfId="20295" xr:uid="{00000000-0005-0000-0000-00006E500000}"/>
    <cellStyle name="Heading 3 26" xfId="20296" xr:uid="{00000000-0005-0000-0000-00006F500000}"/>
    <cellStyle name="Heading 3 27" xfId="20297" xr:uid="{00000000-0005-0000-0000-000070500000}"/>
    <cellStyle name="Heading 3 28" xfId="20298" xr:uid="{00000000-0005-0000-0000-000071500000}"/>
    <cellStyle name="Heading 3 29" xfId="20299" xr:uid="{00000000-0005-0000-0000-000072500000}"/>
    <cellStyle name="Heading 3 3" xfId="20300" xr:uid="{00000000-0005-0000-0000-000073500000}"/>
    <cellStyle name="Heading 3 3 2" xfId="20301" xr:uid="{00000000-0005-0000-0000-000074500000}"/>
    <cellStyle name="Heading 3 30" xfId="20302" xr:uid="{00000000-0005-0000-0000-000075500000}"/>
    <cellStyle name="Heading 3 31" xfId="20303" xr:uid="{00000000-0005-0000-0000-000076500000}"/>
    <cellStyle name="Heading 3 32" xfId="20304" xr:uid="{00000000-0005-0000-0000-000077500000}"/>
    <cellStyle name="Heading 3 33" xfId="20305" xr:uid="{00000000-0005-0000-0000-000078500000}"/>
    <cellStyle name="Heading 3 34" xfId="20306" xr:uid="{00000000-0005-0000-0000-000079500000}"/>
    <cellStyle name="Heading 3 35" xfId="20307" xr:uid="{00000000-0005-0000-0000-00007A500000}"/>
    <cellStyle name="Heading 3 36" xfId="20308" xr:uid="{00000000-0005-0000-0000-00007B500000}"/>
    <cellStyle name="Heading 3 37" xfId="20309" xr:uid="{00000000-0005-0000-0000-00007C500000}"/>
    <cellStyle name="Heading 3 38" xfId="20310" xr:uid="{00000000-0005-0000-0000-00007D500000}"/>
    <cellStyle name="Heading 3 39" xfId="20311" xr:uid="{00000000-0005-0000-0000-00007E500000}"/>
    <cellStyle name="Heading 3 4" xfId="20312" xr:uid="{00000000-0005-0000-0000-00007F500000}"/>
    <cellStyle name="Heading 3 4 2" xfId="20313" xr:uid="{00000000-0005-0000-0000-000080500000}"/>
    <cellStyle name="Heading 3 40" xfId="20314" xr:uid="{00000000-0005-0000-0000-000081500000}"/>
    <cellStyle name="Heading 3 41" xfId="20315" xr:uid="{00000000-0005-0000-0000-000082500000}"/>
    <cellStyle name="Heading 3 42" xfId="20316" xr:uid="{00000000-0005-0000-0000-000083500000}"/>
    <cellStyle name="Heading 3 43" xfId="20317" xr:uid="{00000000-0005-0000-0000-000084500000}"/>
    <cellStyle name="Heading 3 44" xfId="20318" xr:uid="{00000000-0005-0000-0000-000085500000}"/>
    <cellStyle name="Heading 3 45" xfId="20319" xr:uid="{00000000-0005-0000-0000-000086500000}"/>
    <cellStyle name="Heading 3 46" xfId="20320" xr:uid="{00000000-0005-0000-0000-000087500000}"/>
    <cellStyle name="Heading 3 47" xfId="20321" xr:uid="{00000000-0005-0000-0000-000088500000}"/>
    <cellStyle name="Heading 3 48" xfId="20322" xr:uid="{00000000-0005-0000-0000-000089500000}"/>
    <cellStyle name="Heading 3 49" xfId="20323" xr:uid="{00000000-0005-0000-0000-00008A500000}"/>
    <cellStyle name="Heading 3 5" xfId="20324" xr:uid="{00000000-0005-0000-0000-00008B500000}"/>
    <cellStyle name="Heading 3 50" xfId="20325" xr:uid="{00000000-0005-0000-0000-00008C500000}"/>
    <cellStyle name="Heading 3 51" xfId="20326" xr:uid="{00000000-0005-0000-0000-00008D500000}"/>
    <cellStyle name="Heading 3 52" xfId="20327" xr:uid="{00000000-0005-0000-0000-00008E500000}"/>
    <cellStyle name="Heading 3 53" xfId="20328" xr:uid="{00000000-0005-0000-0000-00008F500000}"/>
    <cellStyle name="Heading 3 54" xfId="20329" xr:uid="{00000000-0005-0000-0000-000090500000}"/>
    <cellStyle name="Heading 3 55" xfId="20330" xr:uid="{00000000-0005-0000-0000-000091500000}"/>
    <cellStyle name="Heading 3 56" xfId="20331" xr:uid="{00000000-0005-0000-0000-000092500000}"/>
    <cellStyle name="Heading 3 57" xfId="20332" xr:uid="{00000000-0005-0000-0000-000093500000}"/>
    <cellStyle name="Heading 3 58" xfId="20333" xr:uid="{00000000-0005-0000-0000-000094500000}"/>
    <cellStyle name="Heading 3 59" xfId="20334" xr:uid="{00000000-0005-0000-0000-000095500000}"/>
    <cellStyle name="Heading 3 6" xfId="20335" xr:uid="{00000000-0005-0000-0000-000096500000}"/>
    <cellStyle name="Heading 3 60" xfId="20336" xr:uid="{00000000-0005-0000-0000-000097500000}"/>
    <cellStyle name="Heading 3 61" xfId="20337" xr:uid="{00000000-0005-0000-0000-000098500000}"/>
    <cellStyle name="Heading 3 62" xfId="20338" xr:uid="{00000000-0005-0000-0000-000099500000}"/>
    <cellStyle name="Heading 3 63" xfId="20339" xr:uid="{00000000-0005-0000-0000-00009A500000}"/>
    <cellStyle name="Heading 3 64" xfId="20340" xr:uid="{00000000-0005-0000-0000-00009B500000}"/>
    <cellStyle name="Heading 3 65" xfId="20341" xr:uid="{00000000-0005-0000-0000-00009C500000}"/>
    <cellStyle name="Heading 3 66" xfId="20342" xr:uid="{00000000-0005-0000-0000-00009D500000}"/>
    <cellStyle name="Heading 3 67" xfId="20343" xr:uid="{00000000-0005-0000-0000-00009E500000}"/>
    <cellStyle name="Heading 3 68" xfId="20344" xr:uid="{00000000-0005-0000-0000-00009F500000}"/>
    <cellStyle name="Heading 3 69" xfId="20345" xr:uid="{00000000-0005-0000-0000-0000A0500000}"/>
    <cellStyle name="Heading 3 7" xfId="20346" xr:uid="{00000000-0005-0000-0000-0000A1500000}"/>
    <cellStyle name="Heading 3 70" xfId="20347" xr:uid="{00000000-0005-0000-0000-0000A2500000}"/>
    <cellStyle name="Heading 3 71" xfId="20348" xr:uid="{00000000-0005-0000-0000-0000A3500000}"/>
    <cellStyle name="Heading 3 72" xfId="20349" xr:uid="{00000000-0005-0000-0000-0000A4500000}"/>
    <cellStyle name="Heading 3 8" xfId="20350" xr:uid="{00000000-0005-0000-0000-0000A5500000}"/>
    <cellStyle name="Heading 3 9" xfId="20351" xr:uid="{00000000-0005-0000-0000-0000A6500000}"/>
    <cellStyle name="Heading 4 10" xfId="20352" xr:uid="{00000000-0005-0000-0000-0000A7500000}"/>
    <cellStyle name="Heading 4 11" xfId="20353" xr:uid="{00000000-0005-0000-0000-0000A8500000}"/>
    <cellStyle name="Heading 4 12" xfId="20354" xr:uid="{00000000-0005-0000-0000-0000A9500000}"/>
    <cellStyle name="Heading 4 13" xfId="20355" xr:uid="{00000000-0005-0000-0000-0000AA500000}"/>
    <cellStyle name="Heading 4 14" xfId="20356" xr:uid="{00000000-0005-0000-0000-0000AB500000}"/>
    <cellStyle name="Heading 4 15" xfId="20357" xr:uid="{00000000-0005-0000-0000-0000AC500000}"/>
    <cellStyle name="Heading 4 16" xfId="20358" xr:uid="{00000000-0005-0000-0000-0000AD500000}"/>
    <cellStyle name="Heading 4 17" xfId="20359" xr:uid="{00000000-0005-0000-0000-0000AE500000}"/>
    <cellStyle name="Heading 4 18" xfId="20360" xr:uid="{00000000-0005-0000-0000-0000AF500000}"/>
    <cellStyle name="Heading 4 19" xfId="20361" xr:uid="{00000000-0005-0000-0000-0000B0500000}"/>
    <cellStyle name="Heading 4 2" xfId="20362" xr:uid="{00000000-0005-0000-0000-0000B1500000}"/>
    <cellStyle name="Heading 4 2 2" xfId="20363" xr:uid="{00000000-0005-0000-0000-0000B2500000}"/>
    <cellStyle name="Heading 4 2 3" xfId="20364" xr:uid="{00000000-0005-0000-0000-0000B3500000}"/>
    <cellStyle name="Heading 4 20" xfId="20365" xr:uid="{00000000-0005-0000-0000-0000B4500000}"/>
    <cellStyle name="Heading 4 21" xfId="20366" xr:uid="{00000000-0005-0000-0000-0000B5500000}"/>
    <cellStyle name="Heading 4 22" xfId="20367" xr:uid="{00000000-0005-0000-0000-0000B6500000}"/>
    <cellStyle name="Heading 4 23" xfId="20368" xr:uid="{00000000-0005-0000-0000-0000B7500000}"/>
    <cellStyle name="Heading 4 24" xfId="20369" xr:uid="{00000000-0005-0000-0000-0000B8500000}"/>
    <cellStyle name="Heading 4 25" xfId="20370" xr:uid="{00000000-0005-0000-0000-0000B9500000}"/>
    <cellStyle name="Heading 4 26" xfId="20371" xr:uid="{00000000-0005-0000-0000-0000BA500000}"/>
    <cellStyle name="Heading 4 27" xfId="20372" xr:uid="{00000000-0005-0000-0000-0000BB500000}"/>
    <cellStyle name="Heading 4 28" xfId="20373" xr:uid="{00000000-0005-0000-0000-0000BC500000}"/>
    <cellStyle name="Heading 4 29" xfId="20374" xr:uid="{00000000-0005-0000-0000-0000BD500000}"/>
    <cellStyle name="Heading 4 3" xfId="20375" xr:uid="{00000000-0005-0000-0000-0000BE500000}"/>
    <cellStyle name="Heading 4 3 2" xfId="20376" xr:uid="{00000000-0005-0000-0000-0000BF500000}"/>
    <cellStyle name="Heading 4 30" xfId="20377" xr:uid="{00000000-0005-0000-0000-0000C0500000}"/>
    <cellStyle name="Heading 4 31" xfId="20378" xr:uid="{00000000-0005-0000-0000-0000C1500000}"/>
    <cellStyle name="Heading 4 32" xfId="20379" xr:uid="{00000000-0005-0000-0000-0000C2500000}"/>
    <cellStyle name="Heading 4 33" xfId="20380" xr:uid="{00000000-0005-0000-0000-0000C3500000}"/>
    <cellStyle name="Heading 4 34" xfId="20381" xr:uid="{00000000-0005-0000-0000-0000C4500000}"/>
    <cellStyle name="Heading 4 35" xfId="20382" xr:uid="{00000000-0005-0000-0000-0000C5500000}"/>
    <cellStyle name="Heading 4 36" xfId="20383" xr:uid="{00000000-0005-0000-0000-0000C6500000}"/>
    <cellStyle name="Heading 4 37" xfId="20384" xr:uid="{00000000-0005-0000-0000-0000C7500000}"/>
    <cellStyle name="Heading 4 38" xfId="20385" xr:uid="{00000000-0005-0000-0000-0000C8500000}"/>
    <cellStyle name="Heading 4 39" xfId="20386" xr:uid="{00000000-0005-0000-0000-0000C9500000}"/>
    <cellStyle name="Heading 4 4" xfId="20387" xr:uid="{00000000-0005-0000-0000-0000CA500000}"/>
    <cellStyle name="Heading 4 4 2" xfId="20388" xr:uid="{00000000-0005-0000-0000-0000CB500000}"/>
    <cellStyle name="Heading 4 40" xfId="20389" xr:uid="{00000000-0005-0000-0000-0000CC500000}"/>
    <cellStyle name="Heading 4 41" xfId="20390" xr:uid="{00000000-0005-0000-0000-0000CD500000}"/>
    <cellStyle name="Heading 4 42" xfId="20391" xr:uid="{00000000-0005-0000-0000-0000CE500000}"/>
    <cellStyle name="Heading 4 43" xfId="20392" xr:uid="{00000000-0005-0000-0000-0000CF500000}"/>
    <cellStyle name="Heading 4 44" xfId="20393" xr:uid="{00000000-0005-0000-0000-0000D0500000}"/>
    <cellStyle name="Heading 4 45" xfId="20394" xr:uid="{00000000-0005-0000-0000-0000D1500000}"/>
    <cellStyle name="Heading 4 46" xfId="20395" xr:uid="{00000000-0005-0000-0000-0000D2500000}"/>
    <cellStyle name="Heading 4 47" xfId="20396" xr:uid="{00000000-0005-0000-0000-0000D3500000}"/>
    <cellStyle name="Heading 4 48" xfId="20397" xr:uid="{00000000-0005-0000-0000-0000D4500000}"/>
    <cellStyle name="Heading 4 49" xfId="20398" xr:uid="{00000000-0005-0000-0000-0000D5500000}"/>
    <cellStyle name="Heading 4 5" xfId="20399" xr:uid="{00000000-0005-0000-0000-0000D6500000}"/>
    <cellStyle name="Heading 4 50" xfId="20400" xr:uid="{00000000-0005-0000-0000-0000D7500000}"/>
    <cellStyle name="Heading 4 51" xfId="20401" xr:uid="{00000000-0005-0000-0000-0000D8500000}"/>
    <cellStyle name="Heading 4 52" xfId="20402" xr:uid="{00000000-0005-0000-0000-0000D9500000}"/>
    <cellStyle name="Heading 4 53" xfId="20403" xr:uid="{00000000-0005-0000-0000-0000DA500000}"/>
    <cellStyle name="Heading 4 54" xfId="20404" xr:uid="{00000000-0005-0000-0000-0000DB500000}"/>
    <cellStyle name="Heading 4 55" xfId="20405" xr:uid="{00000000-0005-0000-0000-0000DC500000}"/>
    <cellStyle name="Heading 4 56" xfId="20406" xr:uid="{00000000-0005-0000-0000-0000DD500000}"/>
    <cellStyle name="Heading 4 57" xfId="20407" xr:uid="{00000000-0005-0000-0000-0000DE500000}"/>
    <cellStyle name="Heading 4 58" xfId="20408" xr:uid="{00000000-0005-0000-0000-0000DF500000}"/>
    <cellStyle name="Heading 4 59" xfId="20409" xr:uid="{00000000-0005-0000-0000-0000E0500000}"/>
    <cellStyle name="Heading 4 6" xfId="20410" xr:uid="{00000000-0005-0000-0000-0000E1500000}"/>
    <cellStyle name="Heading 4 60" xfId="20411" xr:uid="{00000000-0005-0000-0000-0000E2500000}"/>
    <cellStyle name="Heading 4 61" xfId="20412" xr:uid="{00000000-0005-0000-0000-0000E3500000}"/>
    <cellStyle name="Heading 4 62" xfId="20413" xr:uid="{00000000-0005-0000-0000-0000E4500000}"/>
    <cellStyle name="Heading 4 63" xfId="20414" xr:uid="{00000000-0005-0000-0000-0000E5500000}"/>
    <cellStyle name="Heading 4 64" xfId="20415" xr:uid="{00000000-0005-0000-0000-0000E6500000}"/>
    <cellStyle name="Heading 4 65" xfId="20416" xr:uid="{00000000-0005-0000-0000-0000E7500000}"/>
    <cellStyle name="Heading 4 66" xfId="20417" xr:uid="{00000000-0005-0000-0000-0000E8500000}"/>
    <cellStyle name="Heading 4 67" xfId="20418" xr:uid="{00000000-0005-0000-0000-0000E9500000}"/>
    <cellStyle name="Heading 4 68" xfId="20419" xr:uid="{00000000-0005-0000-0000-0000EA500000}"/>
    <cellStyle name="Heading 4 69" xfId="20420" xr:uid="{00000000-0005-0000-0000-0000EB500000}"/>
    <cellStyle name="Heading 4 7" xfId="20421" xr:uid="{00000000-0005-0000-0000-0000EC500000}"/>
    <cellStyle name="Heading 4 70" xfId="20422" xr:uid="{00000000-0005-0000-0000-0000ED500000}"/>
    <cellStyle name="Heading 4 71" xfId="20423" xr:uid="{00000000-0005-0000-0000-0000EE500000}"/>
    <cellStyle name="Heading 4 72" xfId="20424" xr:uid="{00000000-0005-0000-0000-0000EF500000}"/>
    <cellStyle name="Heading 4 8" xfId="20425" xr:uid="{00000000-0005-0000-0000-0000F0500000}"/>
    <cellStyle name="Heading 4 9" xfId="20426" xr:uid="{00000000-0005-0000-0000-0000F1500000}"/>
    <cellStyle name="HEADING1" xfId="20427" xr:uid="{00000000-0005-0000-0000-0000F2500000}"/>
    <cellStyle name="HEADING2" xfId="20428" xr:uid="{00000000-0005-0000-0000-0000F3500000}"/>
    <cellStyle name="HEADING2 2" xfId="20429" xr:uid="{00000000-0005-0000-0000-0000F4500000}"/>
    <cellStyle name="Hyperlink 2" xfId="20430" xr:uid="{00000000-0005-0000-0000-0000F5500000}"/>
    <cellStyle name="Hyperlink 2 2" xfId="20431" xr:uid="{00000000-0005-0000-0000-0000F6500000}"/>
    <cellStyle name="Hyperlink 3" xfId="20432" xr:uid="{00000000-0005-0000-0000-0000F7500000}"/>
    <cellStyle name="Hyperlink 4" xfId="20433" xr:uid="{00000000-0005-0000-0000-0000F8500000}"/>
    <cellStyle name="Input [yellow]" xfId="20434" xr:uid="{00000000-0005-0000-0000-0000F9500000}"/>
    <cellStyle name="Input [yellow] 2" xfId="20435" xr:uid="{00000000-0005-0000-0000-0000FA500000}"/>
    <cellStyle name="Input 10" xfId="20436" xr:uid="{00000000-0005-0000-0000-0000FB500000}"/>
    <cellStyle name="Input 10 2" xfId="20437" xr:uid="{00000000-0005-0000-0000-0000FC500000}"/>
    <cellStyle name="Input 10 3" xfId="20438" xr:uid="{00000000-0005-0000-0000-0000FD500000}"/>
    <cellStyle name="Input 11" xfId="20439" xr:uid="{00000000-0005-0000-0000-0000FE500000}"/>
    <cellStyle name="Input 11 2" xfId="20440" xr:uid="{00000000-0005-0000-0000-0000FF500000}"/>
    <cellStyle name="Input 11 3" xfId="20441" xr:uid="{00000000-0005-0000-0000-000000510000}"/>
    <cellStyle name="Input 12" xfId="20442" xr:uid="{00000000-0005-0000-0000-000001510000}"/>
    <cellStyle name="Input 12 2" xfId="20443" xr:uid="{00000000-0005-0000-0000-000002510000}"/>
    <cellStyle name="Input 12 3" xfId="20444" xr:uid="{00000000-0005-0000-0000-000003510000}"/>
    <cellStyle name="Input 13" xfId="20445" xr:uid="{00000000-0005-0000-0000-000004510000}"/>
    <cellStyle name="Input 13 2" xfId="20446" xr:uid="{00000000-0005-0000-0000-000005510000}"/>
    <cellStyle name="Input 13 3" xfId="20447" xr:uid="{00000000-0005-0000-0000-000006510000}"/>
    <cellStyle name="Input 14" xfId="20448" xr:uid="{00000000-0005-0000-0000-000007510000}"/>
    <cellStyle name="Input 14 2" xfId="20449" xr:uid="{00000000-0005-0000-0000-000008510000}"/>
    <cellStyle name="Input 14 3" xfId="20450" xr:uid="{00000000-0005-0000-0000-000009510000}"/>
    <cellStyle name="Input 15" xfId="20451" xr:uid="{00000000-0005-0000-0000-00000A510000}"/>
    <cellStyle name="Input 15 2" xfId="20452" xr:uid="{00000000-0005-0000-0000-00000B510000}"/>
    <cellStyle name="Input 15 3" xfId="20453" xr:uid="{00000000-0005-0000-0000-00000C510000}"/>
    <cellStyle name="Input 16" xfId="20454" xr:uid="{00000000-0005-0000-0000-00000D510000}"/>
    <cellStyle name="Input 16 2" xfId="20455" xr:uid="{00000000-0005-0000-0000-00000E510000}"/>
    <cellStyle name="Input 16 3" xfId="20456" xr:uid="{00000000-0005-0000-0000-00000F510000}"/>
    <cellStyle name="Input 17" xfId="20457" xr:uid="{00000000-0005-0000-0000-000010510000}"/>
    <cellStyle name="Input 17 2" xfId="20458" xr:uid="{00000000-0005-0000-0000-000011510000}"/>
    <cellStyle name="Input 17 3" xfId="20459" xr:uid="{00000000-0005-0000-0000-000012510000}"/>
    <cellStyle name="Input 18" xfId="20460" xr:uid="{00000000-0005-0000-0000-000013510000}"/>
    <cellStyle name="Input 18 2" xfId="20461" xr:uid="{00000000-0005-0000-0000-000014510000}"/>
    <cellStyle name="Input 18 3" xfId="20462" xr:uid="{00000000-0005-0000-0000-000015510000}"/>
    <cellStyle name="Input 19" xfId="20463" xr:uid="{00000000-0005-0000-0000-000016510000}"/>
    <cellStyle name="Input 19 2" xfId="20464" xr:uid="{00000000-0005-0000-0000-000017510000}"/>
    <cellStyle name="Input 19 3" xfId="20465" xr:uid="{00000000-0005-0000-0000-000018510000}"/>
    <cellStyle name="Input 2" xfId="20466" xr:uid="{00000000-0005-0000-0000-000019510000}"/>
    <cellStyle name="Input 2 2" xfId="20467" xr:uid="{00000000-0005-0000-0000-00001A510000}"/>
    <cellStyle name="Input 2 2 2" xfId="20468" xr:uid="{00000000-0005-0000-0000-00001B510000}"/>
    <cellStyle name="Input 2 2 2 2" xfId="20469" xr:uid="{00000000-0005-0000-0000-00001C510000}"/>
    <cellStyle name="Input 2 2 3" xfId="20470" xr:uid="{00000000-0005-0000-0000-00001D510000}"/>
    <cellStyle name="Input 2 2 3 2" xfId="20471" xr:uid="{00000000-0005-0000-0000-00001E510000}"/>
    <cellStyle name="Input 2 2 3 3" xfId="20472" xr:uid="{00000000-0005-0000-0000-00001F510000}"/>
    <cellStyle name="Input 2 2 4" xfId="20473" xr:uid="{00000000-0005-0000-0000-000020510000}"/>
    <cellStyle name="Input 2 2 4 2" xfId="20474" xr:uid="{00000000-0005-0000-0000-000021510000}"/>
    <cellStyle name="Input 2 2 4 3" xfId="20475" xr:uid="{00000000-0005-0000-0000-000022510000}"/>
    <cellStyle name="Input 2 3" xfId="20476" xr:uid="{00000000-0005-0000-0000-000023510000}"/>
    <cellStyle name="Input 2 4" xfId="20477" xr:uid="{00000000-0005-0000-0000-000024510000}"/>
    <cellStyle name="Input 2 4 2" xfId="20478" xr:uid="{00000000-0005-0000-0000-000025510000}"/>
    <cellStyle name="Input 2 5" xfId="20479" xr:uid="{00000000-0005-0000-0000-000026510000}"/>
    <cellStyle name="Input 2 5 2" xfId="20480" xr:uid="{00000000-0005-0000-0000-000027510000}"/>
    <cellStyle name="Input 2 5 3" xfId="20481" xr:uid="{00000000-0005-0000-0000-000028510000}"/>
    <cellStyle name="Input 2 6" xfId="20482" xr:uid="{00000000-0005-0000-0000-000029510000}"/>
    <cellStyle name="Input 2 6 2" xfId="20483" xr:uid="{00000000-0005-0000-0000-00002A510000}"/>
    <cellStyle name="Input 2 6 3" xfId="20484" xr:uid="{00000000-0005-0000-0000-00002B510000}"/>
    <cellStyle name="Input 20" xfId="20485" xr:uid="{00000000-0005-0000-0000-00002C510000}"/>
    <cellStyle name="Input 20 2" xfId="20486" xr:uid="{00000000-0005-0000-0000-00002D510000}"/>
    <cellStyle name="Input 20 3" xfId="20487" xr:uid="{00000000-0005-0000-0000-00002E510000}"/>
    <cellStyle name="Input 21" xfId="20488" xr:uid="{00000000-0005-0000-0000-00002F510000}"/>
    <cellStyle name="Input 21 2" xfId="20489" xr:uid="{00000000-0005-0000-0000-000030510000}"/>
    <cellStyle name="Input 21 3" xfId="20490" xr:uid="{00000000-0005-0000-0000-000031510000}"/>
    <cellStyle name="Input 22" xfId="20491" xr:uid="{00000000-0005-0000-0000-000032510000}"/>
    <cellStyle name="Input 22 2" xfId="20492" xr:uid="{00000000-0005-0000-0000-000033510000}"/>
    <cellStyle name="Input 22 3" xfId="20493" xr:uid="{00000000-0005-0000-0000-000034510000}"/>
    <cellStyle name="Input 23" xfId="20494" xr:uid="{00000000-0005-0000-0000-000035510000}"/>
    <cellStyle name="Input 23 2" xfId="20495" xr:uid="{00000000-0005-0000-0000-000036510000}"/>
    <cellStyle name="Input 23 3" xfId="20496" xr:uid="{00000000-0005-0000-0000-000037510000}"/>
    <cellStyle name="Input 24" xfId="20497" xr:uid="{00000000-0005-0000-0000-000038510000}"/>
    <cellStyle name="Input 24 2" xfId="20498" xr:uid="{00000000-0005-0000-0000-000039510000}"/>
    <cellStyle name="Input 24 3" xfId="20499" xr:uid="{00000000-0005-0000-0000-00003A510000}"/>
    <cellStyle name="Input 25" xfId="20500" xr:uid="{00000000-0005-0000-0000-00003B510000}"/>
    <cellStyle name="Input 25 2" xfId="20501" xr:uid="{00000000-0005-0000-0000-00003C510000}"/>
    <cellStyle name="Input 25 3" xfId="20502" xr:uid="{00000000-0005-0000-0000-00003D510000}"/>
    <cellStyle name="Input 26" xfId="20503" xr:uid="{00000000-0005-0000-0000-00003E510000}"/>
    <cellStyle name="Input 26 2" xfId="20504" xr:uid="{00000000-0005-0000-0000-00003F510000}"/>
    <cellStyle name="Input 26 3" xfId="20505" xr:uid="{00000000-0005-0000-0000-000040510000}"/>
    <cellStyle name="Input 27" xfId="20506" xr:uid="{00000000-0005-0000-0000-000041510000}"/>
    <cellStyle name="Input 27 2" xfId="20507" xr:uid="{00000000-0005-0000-0000-000042510000}"/>
    <cellStyle name="Input 27 3" xfId="20508" xr:uid="{00000000-0005-0000-0000-000043510000}"/>
    <cellStyle name="Input 28" xfId="20509" xr:uid="{00000000-0005-0000-0000-000044510000}"/>
    <cellStyle name="Input 28 2" xfId="20510" xr:uid="{00000000-0005-0000-0000-000045510000}"/>
    <cellStyle name="Input 28 3" xfId="20511" xr:uid="{00000000-0005-0000-0000-000046510000}"/>
    <cellStyle name="Input 29" xfId="20512" xr:uid="{00000000-0005-0000-0000-000047510000}"/>
    <cellStyle name="Input 29 2" xfId="20513" xr:uid="{00000000-0005-0000-0000-000048510000}"/>
    <cellStyle name="Input 29 3" xfId="20514" xr:uid="{00000000-0005-0000-0000-000049510000}"/>
    <cellStyle name="Input 3" xfId="20515" xr:uid="{00000000-0005-0000-0000-00004A510000}"/>
    <cellStyle name="Input 3 2" xfId="20516" xr:uid="{00000000-0005-0000-0000-00004B510000}"/>
    <cellStyle name="Input 3 3" xfId="20517" xr:uid="{00000000-0005-0000-0000-00004C510000}"/>
    <cellStyle name="Input 3 4" xfId="20518" xr:uid="{00000000-0005-0000-0000-00004D510000}"/>
    <cellStyle name="Input 3 4 2" xfId="20519" xr:uid="{00000000-0005-0000-0000-00004E510000}"/>
    <cellStyle name="Input 3 5" xfId="20520" xr:uid="{00000000-0005-0000-0000-00004F510000}"/>
    <cellStyle name="Input 3 5 2" xfId="20521" xr:uid="{00000000-0005-0000-0000-000050510000}"/>
    <cellStyle name="Input 3 5 3" xfId="20522" xr:uid="{00000000-0005-0000-0000-000051510000}"/>
    <cellStyle name="Input 3 6" xfId="20523" xr:uid="{00000000-0005-0000-0000-000052510000}"/>
    <cellStyle name="Input 3 6 2" xfId="20524" xr:uid="{00000000-0005-0000-0000-000053510000}"/>
    <cellStyle name="Input 3 6 3" xfId="20525" xr:uid="{00000000-0005-0000-0000-000054510000}"/>
    <cellStyle name="Input 30" xfId="20526" xr:uid="{00000000-0005-0000-0000-000055510000}"/>
    <cellStyle name="Input 30 2" xfId="20527" xr:uid="{00000000-0005-0000-0000-000056510000}"/>
    <cellStyle name="Input 30 3" xfId="20528" xr:uid="{00000000-0005-0000-0000-000057510000}"/>
    <cellStyle name="Input 31" xfId="20529" xr:uid="{00000000-0005-0000-0000-000058510000}"/>
    <cellStyle name="Input 31 2" xfId="20530" xr:uid="{00000000-0005-0000-0000-000059510000}"/>
    <cellStyle name="Input 31 3" xfId="20531" xr:uid="{00000000-0005-0000-0000-00005A510000}"/>
    <cellStyle name="Input 32" xfId="20532" xr:uid="{00000000-0005-0000-0000-00005B510000}"/>
    <cellStyle name="Input 32 2" xfId="20533" xr:uid="{00000000-0005-0000-0000-00005C510000}"/>
    <cellStyle name="Input 32 3" xfId="20534" xr:uid="{00000000-0005-0000-0000-00005D510000}"/>
    <cellStyle name="Input 33" xfId="20535" xr:uid="{00000000-0005-0000-0000-00005E510000}"/>
    <cellStyle name="Input 33 2" xfId="20536" xr:uid="{00000000-0005-0000-0000-00005F510000}"/>
    <cellStyle name="Input 33 3" xfId="20537" xr:uid="{00000000-0005-0000-0000-000060510000}"/>
    <cellStyle name="Input 34" xfId="20538" xr:uid="{00000000-0005-0000-0000-000061510000}"/>
    <cellStyle name="Input 34 2" xfId="20539" xr:uid="{00000000-0005-0000-0000-000062510000}"/>
    <cellStyle name="Input 34 3" xfId="20540" xr:uid="{00000000-0005-0000-0000-000063510000}"/>
    <cellStyle name="Input 35" xfId="20541" xr:uid="{00000000-0005-0000-0000-000064510000}"/>
    <cellStyle name="Input 36" xfId="20542" xr:uid="{00000000-0005-0000-0000-000065510000}"/>
    <cellStyle name="Input 37" xfId="20543" xr:uid="{00000000-0005-0000-0000-000066510000}"/>
    <cellStyle name="Input 38" xfId="20544" xr:uid="{00000000-0005-0000-0000-000067510000}"/>
    <cellStyle name="Input 39" xfId="20545" xr:uid="{00000000-0005-0000-0000-000068510000}"/>
    <cellStyle name="Input 4" xfId="20546" xr:uid="{00000000-0005-0000-0000-000069510000}"/>
    <cellStyle name="Input 4 2" xfId="20547" xr:uid="{00000000-0005-0000-0000-00006A510000}"/>
    <cellStyle name="Input 4 3" xfId="20548" xr:uid="{00000000-0005-0000-0000-00006B510000}"/>
    <cellStyle name="Input 4 4" xfId="20549" xr:uid="{00000000-0005-0000-0000-00006C510000}"/>
    <cellStyle name="Input 4 4 2" xfId="20550" xr:uid="{00000000-0005-0000-0000-00006D510000}"/>
    <cellStyle name="Input 4 5" xfId="20551" xr:uid="{00000000-0005-0000-0000-00006E510000}"/>
    <cellStyle name="Input 4 5 2" xfId="20552" xr:uid="{00000000-0005-0000-0000-00006F510000}"/>
    <cellStyle name="Input 4 5 3" xfId="20553" xr:uid="{00000000-0005-0000-0000-000070510000}"/>
    <cellStyle name="Input 4 6" xfId="20554" xr:uid="{00000000-0005-0000-0000-000071510000}"/>
    <cellStyle name="Input 4 6 2" xfId="20555" xr:uid="{00000000-0005-0000-0000-000072510000}"/>
    <cellStyle name="Input 4 6 3" xfId="20556" xr:uid="{00000000-0005-0000-0000-000073510000}"/>
    <cellStyle name="Input 40" xfId="20557" xr:uid="{00000000-0005-0000-0000-000074510000}"/>
    <cellStyle name="Input 41" xfId="20558" xr:uid="{00000000-0005-0000-0000-000075510000}"/>
    <cellStyle name="Input 42" xfId="20559" xr:uid="{00000000-0005-0000-0000-000076510000}"/>
    <cellStyle name="Input 43" xfId="20560" xr:uid="{00000000-0005-0000-0000-000077510000}"/>
    <cellStyle name="Input 44" xfId="20561" xr:uid="{00000000-0005-0000-0000-000078510000}"/>
    <cellStyle name="Input 45" xfId="20562" xr:uid="{00000000-0005-0000-0000-000079510000}"/>
    <cellStyle name="Input 46" xfId="20563" xr:uid="{00000000-0005-0000-0000-00007A510000}"/>
    <cellStyle name="Input 47" xfId="20564" xr:uid="{00000000-0005-0000-0000-00007B510000}"/>
    <cellStyle name="Input 48" xfId="20565" xr:uid="{00000000-0005-0000-0000-00007C510000}"/>
    <cellStyle name="Input 49" xfId="20566" xr:uid="{00000000-0005-0000-0000-00007D510000}"/>
    <cellStyle name="Input 5" xfId="20567" xr:uid="{00000000-0005-0000-0000-00007E510000}"/>
    <cellStyle name="Input 5 2" xfId="20568" xr:uid="{00000000-0005-0000-0000-00007F510000}"/>
    <cellStyle name="Input 5 3" xfId="20569" xr:uid="{00000000-0005-0000-0000-000080510000}"/>
    <cellStyle name="Input 50" xfId="20570" xr:uid="{00000000-0005-0000-0000-000081510000}"/>
    <cellStyle name="Input 51" xfId="20571" xr:uid="{00000000-0005-0000-0000-000082510000}"/>
    <cellStyle name="Input 52" xfId="20572" xr:uid="{00000000-0005-0000-0000-000083510000}"/>
    <cellStyle name="Input 53" xfId="20573" xr:uid="{00000000-0005-0000-0000-000084510000}"/>
    <cellStyle name="Input 54" xfId="20574" xr:uid="{00000000-0005-0000-0000-000085510000}"/>
    <cellStyle name="Input 55" xfId="20575" xr:uid="{00000000-0005-0000-0000-000086510000}"/>
    <cellStyle name="Input 56" xfId="20576" xr:uid="{00000000-0005-0000-0000-000087510000}"/>
    <cellStyle name="Input 57" xfId="20577" xr:uid="{00000000-0005-0000-0000-000088510000}"/>
    <cellStyle name="Input 58" xfId="20578" xr:uid="{00000000-0005-0000-0000-000089510000}"/>
    <cellStyle name="Input 59" xfId="20579" xr:uid="{00000000-0005-0000-0000-00008A510000}"/>
    <cellStyle name="Input 6" xfId="20580" xr:uid="{00000000-0005-0000-0000-00008B510000}"/>
    <cellStyle name="Input 6 2" xfId="20581" xr:uid="{00000000-0005-0000-0000-00008C510000}"/>
    <cellStyle name="Input 6 3" xfId="20582" xr:uid="{00000000-0005-0000-0000-00008D510000}"/>
    <cellStyle name="Input 60" xfId="20583" xr:uid="{00000000-0005-0000-0000-00008E510000}"/>
    <cellStyle name="Input 61" xfId="20584" xr:uid="{00000000-0005-0000-0000-00008F510000}"/>
    <cellStyle name="Input 62" xfId="20585" xr:uid="{00000000-0005-0000-0000-000090510000}"/>
    <cellStyle name="Input 63" xfId="20586" xr:uid="{00000000-0005-0000-0000-000091510000}"/>
    <cellStyle name="Input 64" xfId="20587" xr:uid="{00000000-0005-0000-0000-000092510000}"/>
    <cellStyle name="Input 65" xfId="20588" xr:uid="{00000000-0005-0000-0000-000093510000}"/>
    <cellStyle name="Input 66" xfId="20589" xr:uid="{00000000-0005-0000-0000-000094510000}"/>
    <cellStyle name="Input 67" xfId="20590" xr:uid="{00000000-0005-0000-0000-000095510000}"/>
    <cellStyle name="Input 68" xfId="20591" xr:uid="{00000000-0005-0000-0000-000096510000}"/>
    <cellStyle name="Input 69" xfId="20592" xr:uid="{00000000-0005-0000-0000-000097510000}"/>
    <cellStyle name="Input 7" xfId="20593" xr:uid="{00000000-0005-0000-0000-000098510000}"/>
    <cellStyle name="Input 7 2" xfId="20594" xr:uid="{00000000-0005-0000-0000-000099510000}"/>
    <cellStyle name="Input 7 3" xfId="20595" xr:uid="{00000000-0005-0000-0000-00009A510000}"/>
    <cellStyle name="Input 70" xfId="20596" xr:uid="{00000000-0005-0000-0000-00009B510000}"/>
    <cellStyle name="Input 71" xfId="20597" xr:uid="{00000000-0005-0000-0000-00009C510000}"/>
    <cellStyle name="Input 72" xfId="20598" xr:uid="{00000000-0005-0000-0000-00009D510000}"/>
    <cellStyle name="Input 73" xfId="20599" xr:uid="{00000000-0005-0000-0000-00009E510000}"/>
    <cellStyle name="Input 74" xfId="20600" xr:uid="{00000000-0005-0000-0000-00009F510000}"/>
    <cellStyle name="Input 75" xfId="20601" xr:uid="{00000000-0005-0000-0000-0000A0510000}"/>
    <cellStyle name="Input 76" xfId="20602" xr:uid="{00000000-0005-0000-0000-0000A1510000}"/>
    <cellStyle name="Input 77" xfId="20603" xr:uid="{00000000-0005-0000-0000-0000A2510000}"/>
    <cellStyle name="Input 78" xfId="20604" xr:uid="{00000000-0005-0000-0000-0000A3510000}"/>
    <cellStyle name="Input 79" xfId="20605" xr:uid="{00000000-0005-0000-0000-0000A4510000}"/>
    <cellStyle name="Input 8" xfId="20606" xr:uid="{00000000-0005-0000-0000-0000A5510000}"/>
    <cellStyle name="Input 8 2" xfId="20607" xr:uid="{00000000-0005-0000-0000-0000A6510000}"/>
    <cellStyle name="Input 8 3" xfId="20608" xr:uid="{00000000-0005-0000-0000-0000A7510000}"/>
    <cellStyle name="Input 80" xfId="20609" xr:uid="{00000000-0005-0000-0000-0000A8510000}"/>
    <cellStyle name="Input 81" xfId="20610" xr:uid="{00000000-0005-0000-0000-0000A9510000}"/>
    <cellStyle name="Input 82" xfId="20611" xr:uid="{00000000-0005-0000-0000-0000AA510000}"/>
    <cellStyle name="Input 83" xfId="20612" xr:uid="{00000000-0005-0000-0000-0000AB510000}"/>
    <cellStyle name="Input 84" xfId="20613" xr:uid="{00000000-0005-0000-0000-0000AC510000}"/>
    <cellStyle name="Input 85" xfId="20614" xr:uid="{00000000-0005-0000-0000-0000AD510000}"/>
    <cellStyle name="Input 86" xfId="20615" xr:uid="{00000000-0005-0000-0000-0000AE510000}"/>
    <cellStyle name="Input 87" xfId="20616" xr:uid="{00000000-0005-0000-0000-0000AF510000}"/>
    <cellStyle name="Input 88" xfId="20617" xr:uid="{00000000-0005-0000-0000-0000B0510000}"/>
    <cellStyle name="Input 89" xfId="20618" xr:uid="{00000000-0005-0000-0000-0000B1510000}"/>
    <cellStyle name="Input 9" xfId="20619" xr:uid="{00000000-0005-0000-0000-0000B2510000}"/>
    <cellStyle name="Input 9 2" xfId="20620" xr:uid="{00000000-0005-0000-0000-0000B3510000}"/>
    <cellStyle name="Input 9 3" xfId="20621" xr:uid="{00000000-0005-0000-0000-0000B4510000}"/>
    <cellStyle name="Input 90" xfId="20622" xr:uid="{00000000-0005-0000-0000-0000B5510000}"/>
    <cellStyle name="Input 91" xfId="20623" xr:uid="{00000000-0005-0000-0000-0000B6510000}"/>
    <cellStyle name="Input 92" xfId="20624" xr:uid="{00000000-0005-0000-0000-0000B7510000}"/>
    <cellStyle name="Input 93" xfId="20625" xr:uid="{00000000-0005-0000-0000-0000B8510000}"/>
    <cellStyle name="Input 94" xfId="20626" xr:uid="{00000000-0005-0000-0000-0000B9510000}"/>
    <cellStyle name="Input 95" xfId="20627" xr:uid="{00000000-0005-0000-0000-0000BA510000}"/>
    <cellStyle name="Input 96" xfId="20628" xr:uid="{00000000-0005-0000-0000-0000BB510000}"/>
    <cellStyle name="Input 97" xfId="20629" xr:uid="{00000000-0005-0000-0000-0000BC510000}"/>
    <cellStyle name="Input1" xfId="20630" xr:uid="{00000000-0005-0000-0000-0000BD510000}"/>
    <cellStyle name="Input1 2" xfId="20631" xr:uid="{00000000-0005-0000-0000-0000BE510000}"/>
    <cellStyle name="Input2" xfId="20632" xr:uid="{00000000-0005-0000-0000-0000BF510000}"/>
    <cellStyle name="Input2 2" xfId="20633" xr:uid="{00000000-0005-0000-0000-0000C0510000}"/>
    <cellStyle name="Input2 2 2" xfId="20634" xr:uid="{00000000-0005-0000-0000-0000C1510000}"/>
    <cellStyle name="Input2 3" xfId="20635" xr:uid="{00000000-0005-0000-0000-0000C2510000}"/>
    <cellStyle name="LineItemPrompt" xfId="20636" xr:uid="{00000000-0005-0000-0000-0000C3510000}"/>
    <cellStyle name="LineItemValue" xfId="20637" xr:uid="{00000000-0005-0000-0000-0000C4510000}"/>
    <cellStyle name="Linked Cell 10" xfId="20638" xr:uid="{00000000-0005-0000-0000-0000C5510000}"/>
    <cellStyle name="Linked Cell 11" xfId="20639" xr:uid="{00000000-0005-0000-0000-0000C6510000}"/>
    <cellStyle name="Linked Cell 12" xfId="20640" xr:uid="{00000000-0005-0000-0000-0000C7510000}"/>
    <cellStyle name="Linked Cell 13" xfId="20641" xr:uid="{00000000-0005-0000-0000-0000C8510000}"/>
    <cellStyle name="Linked Cell 14" xfId="20642" xr:uid="{00000000-0005-0000-0000-0000C9510000}"/>
    <cellStyle name="Linked Cell 15" xfId="20643" xr:uid="{00000000-0005-0000-0000-0000CA510000}"/>
    <cellStyle name="Linked Cell 16" xfId="20644" xr:uid="{00000000-0005-0000-0000-0000CB510000}"/>
    <cellStyle name="Linked Cell 17" xfId="20645" xr:uid="{00000000-0005-0000-0000-0000CC510000}"/>
    <cellStyle name="Linked Cell 18" xfId="20646" xr:uid="{00000000-0005-0000-0000-0000CD510000}"/>
    <cellStyle name="Linked Cell 19" xfId="20647" xr:uid="{00000000-0005-0000-0000-0000CE510000}"/>
    <cellStyle name="Linked Cell 2" xfId="20648" xr:uid="{00000000-0005-0000-0000-0000CF510000}"/>
    <cellStyle name="Linked Cell 2 2" xfId="20649" xr:uid="{00000000-0005-0000-0000-0000D0510000}"/>
    <cellStyle name="Linked Cell 2 3" xfId="20650" xr:uid="{00000000-0005-0000-0000-0000D1510000}"/>
    <cellStyle name="Linked Cell 20" xfId="20651" xr:uid="{00000000-0005-0000-0000-0000D2510000}"/>
    <cellStyle name="Linked Cell 21" xfId="20652" xr:uid="{00000000-0005-0000-0000-0000D3510000}"/>
    <cellStyle name="Linked Cell 22" xfId="20653" xr:uid="{00000000-0005-0000-0000-0000D4510000}"/>
    <cellStyle name="Linked Cell 23" xfId="20654" xr:uid="{00000000-0005-0000-0000-0000D5510000}"/>
    <cellStyle name="Linked Cell 24" xfId="20655" xr:uid="{00000000-0005-0000-0000-0000D6510000}"/>
    <cellStyle name="Linked Cell 25" xfId="20656" xr:uid="{00000000-0005-0000-0000-0000D7510000}"/>
    <cellStyle name="Linked Cell 26" xfId="20657" xr:uid="{00000000-0005-0000-0000-0000D8510000}"/>
    <cellStyle name="Linked Cell 27" xfId="20658" xr:uid="{00000000-0005-0000-0000-0000D9510000}"/>
    <cellStyle name="Linked Cell 28" xfId="20659" xr:uid="{00000000-0005-0000-0000-0000DA510000}"/>
    <cellStyle name="Linked Cell 29" xfId="20660" xr:uid="{00000000-0005-0000-0000-0000DB510000}"/>
    <cellStyle name="Linked Cell 3" xfId="20661" xr:uid="{00000000-0005-0000-0000-0000DC510000}"/>
    <cellStyle name="Linked Cell 3 2" xfId="20662" xr:uid="{00000000-0005-0000-0000-0000DD510000}"/>
    <cellStyle name="Linked Cell 30" xfId="20663" xr:uid="{00000000-0005-0000-0000-0000DE510000}"/>
    <cellStyle name="Linked Cell 31" xfId="20664" xr:uid="{00000000-0005-0000-0000-0000DF510000}"/>
    <cellStyle name="Linked Cell 32" xfId="20665" xr:uid="{00000000-0005-0000-0000-0000E0510000}"/>
    <cellStyle name="Linked Cell 33" xfId="20666" xr:uid="{00000000-0005-0000-0000-0000E1510000}"/>
    <cellStyle name="Linked Cell 34" xfId="20667" xr:uid="{00000000-0005-0000-0000-0000E2510000}"/>
    <cellStyle name="Linked Cell 35" xfId="20668" xr:uid="{00000000-0005-0000-0000-0000E3510000}"/>
    <cellStyle name="Linked Cell 36" xfId="20669" xr:uid="{00000000-0005-0000-0000-0000E4510000}"/>
    <cellStyle name="Linked Cell 37" xfId="20670" xr:uid="{00000000-0005-0000-0000-0000E5510000}"/>
    <cellStyle name="Linked Cell 38" xfId="20671" xr:uid="{00000000-0005-0000-0000-0000E6510000}"/>
    <cellStyle name="Linked Cell 39" xfId="20672" xr:uid="{00000000-0005-0000-0000-0000E7510000}"/>
    <cellStyle name="Linked Cell 4" xfId="20673" xr:uid="{00000000-0005-0000-0000-0000E8510000}"/>
    <cellStyle name="Linked Cell 4 2" xfId="20674" xr:uid="{00000000-0005-0000-0000-0000E9510000}"/>
    <cellStyle name="Linked Cell 40" xfId="20675" xr:uid="{00000000-0005-0000-0000-0000EA510000}"/>
    <cellStyle name="Linked Cell 41" xfId="20676" xr:uid="{00000000-0005-0000-0000-0000EB510000}"/>
    <cellStyle name="Linked Cell 42" xfId="20677" xr:uid="{00000000-0005-0000-0000-0000EC510000}"/>
    <cellStyle name="Linked Cell 43" xfId="20678" xr:uid="{00000000-0005-0000-0000-0000ED510000}"/>
    <cellStyle name="Linked Cell 44" xfId="20679" xr:uid="{00000000-0005-0000-0000-0000EE510000}"/>
    <cellStyle name="Linked Cell 45" xfId="20680" xr:uid="{00000000-0005-0000-0000-0000EF510000}"/>
    <cellStyle name="Linked Cell 46" xfId="20681" xr:uid="{00000000-0005-0000-0000-0000F0510000}"/>
    <cellStyle name="Linked Cell 47" xfId="20682" xr:uid="{00000000-0005-0000-0000-0000F1510000}"/>
    <cellStyle name="Linked Cell 48" xfId="20683" xr:uid="{00000000-0005-0000-0000-0000F2510000}"/>
    <cellStyle name="Linked Cell 49" xfId="20684" xr:uid="{00000000-0005-0000-0000-0000F3510000}"/>
    <cellStyle name="Linked Cell 5" xfId="20685" xr:uid="{00000000-0005-0000-0000-0000F4510000}"/>
    <cellStyle name="Linked Cell 50" xfId="20686" xr:uid="{00000000-0005-0000-0000-0000F5510000}"/>
    <cellStyle name="Linked Cell 51" xfId="20687" xr:uid="{00000000-0005-0000-0000-0000F6510000}"/>
    <cellStyle name="Linked Cell 52" xfId="20688" xr:uid="{00000000-0005-0000-0000-0000F7510000}"/>
    <cellStyle name="Linked Cell 53" xfId="20689" xr:uid="{00000000-0005-0000-0000-0000F8510000}"/>
    <cellStyle name="Linked Cell 54" xfId="20690" xr:uid="{00000000-0005-0000-0000-0000F9510000}"/>
    <cellStyle name="Linked Cell 55" xfId="20691" xr:uid="{00000000-0005-0000-0000-0000FA510000}"/>
    <cellStyle name="Linked Cell 56" xfId="20692" xr:uid="{00000000-0005-0000-0000-0000FB510000}"/>
    <cellStyle name="Linked Cell 57" xfId="20693" xr:uid="{00000000-0005-0000-0000-0000FC510000}"/>
    <cellStyle name="Linked Cell 58" xfId="20694" xr:uid="{00000000-0005-0000-0000-0000FD510000}"/>
    <cellStyle name="Linked Cell 59" xfId="20695" xr:uid="{00000000-0005-0000-0000-0000FE510000}"/>
    <cellStyle name="Linked Cell 6" xfId="20696" xr:uid="{00000000-0005-0000-0000-0000FF510000}"/>
    <cellStyle name="Linked Cell 60" xfId="20697" xr:uid="{00000000-0005-0000-0000-000000520000}"/>
    <cellStyle name="Linked Cell 61" xfId="20698" xr:uid="{00000000-0005-0000-0000-000001520000}"/>
    <cellStyle name="Linked Cell 62" xfId="20699" xr:uid="{00000000-0005-0000-0000-000002520000}"/>
    <cellStyle name="Linked Cell 63" xfId="20700" xr:uid="{00000000-0005-0000-0000-000003520000}"/>
    <cellStyle name="Linked Cell 64" xfId="20701" xr:uid="{00000000-0005-0000-0000-000004520000}"/>
    <cellStyle name="Linked Cell 65" xfId="20702" xr:uid="{00000000-0005-0000-0000-000005520000}"/>
    <cellStyle name="Linked Cell 66" xfId="20703" xr:uid="{00000000-0005-0000-0000-000006520000}"/>
    <cellStyle name="Linked Cell 67" xfId="20704" xr:uid="{00000000-0005-0000-0000-000007520000}"/>
    <cellStyle name="Linked Cell 68" xfId="20705" xr:uid="{00000000-0005-0000-0000-000008520000}"/>
    <cellStyle name="Linked Cell 69" xfId="20706" xr:uid="{00000000-0005-0000-0000-000009520000}"/>
    <cellStyle name="Linked Cell 7" xfId="20707" xr:uid="{00000000-0005-0000-0000-00000A520000}"/>
    <cellStyle name="Linked Cell 70" xfId="20708" xr:uid="{00000000-0005-0000-0000-00000B520000}"/>
    <cellStyle name="Linked Cell 71" xfId="20709" xr:uid="{00000000-0005-0000-0000-00000C520000}"/>
    <cellStyle name="Linked Cell 72" xfId="20710" xr:uid="{00000000-0005-0000-0000-00000D520000}"/>
    <cellStyle name="Linked Cell 8" xfId="20711" xr:uid="{00000000-0005-0000-0000-00000E520000}"/>
    <cellStyle name="Linked Cell 9" xfId="20712" xr:uid="{00000000-0005-0000-0000-00000F520000}"/>
    <cellStyle name="Manual-Input" xfId="20713" xr:uid="{00000000-0005-0000-0000-000010520000}"/>
    <cellStyle name="Marathon" xfId="20714" xr:uid="{00000000-0005-0000-0000-000011520000}"/>
    <cellStyle name="MCP" xfId="20715" xr:uid="{00000000-0005-0000-0000-000012520000}"/>
    <cellStyle name="Multiple" xfId="20716" xr:uid="{00000000-0005-0000-0000-000013520000}"/>
    <cellStyle name="Multiple [1]" xfId="20717" xr:uid="{00000000-0005-0000-0000-000014520000}"/>
    <cellStyle name="Multiple_10_21 A&amp;G Review" xfId="20718" xr:uid="{00000000-0005-0000-0000-000015520000}"/>
    <cellStyle name="Neutral 10" xfId="20719" xr:uid="{00000000-0005-0000-0000-000016520000}"/>
    <cellStyle name="Neutral 11" xfId="20720" xr:uid="{00000000-0005-0000-0000-000017520000}"/>
    <cellStyle name="Neutral 12" xfId="20721" xr:uid="{00000000-0005-0000-0000-000018520000}"/>
    <cellStyle name="Neutral 13" xfId="20722" xr:uid="{00000000-0005-0000-0000-000019520000}"/>
    <cellStyle name="Neutral 14" xfId="20723" xr:uid="{00000000-0005-0000-0000-00001A520000}"/>
    <cellStyle name="Neutral 15" xfId="20724" xr:uid="{00000000-0005-0000-0000-00001B520000}"/>
    <cellStyle name="Neutral 16" xfId="20725" xr:uid="{00000000-0005-0000-0000-00001C520000}"/>
    <cellStyle name="Neutral 17" xfId="20726" xr:uid="{00000000-0005-0000-0000-00001D520000}"/>
    <cellStyle name="Neutral 18" xfId="20727" xr:uid="{00000000-0005-0000-0000-00001E520000}"/>
    <cellStyle name="Neutral 19" xfId="20728" xr:uid="{00000000-0005-0000-0000-00001F520000}"/>
    <cellStyle name="Neutral 2" xfId="20729" xr:uid="{00000000-0005-0000-0000-000020520000}"/>
    <cellStyle name="Neutral 2 2" xfId="20730" xr:uid="{00000000-0005-0000-0000-000021520000}"/>
    <cellStyle name="Neutral 2 3" xfId="20731" xr:uid="{00000000-0005-0000-0000-000022520000}"/>
    <cellStyle name="Neutral 20" xfId="20732" xr:uid="{00000000-0005-0000-0000-000023520000}"/>
    <cellStyle name="Neutral 21" xfId="20733" xr:uid="{00000000-0005-0000-0000-000024520000}"/>
    <cellStyle name="Neutral 22" xfId="20734" xr:uid="{00000000-0005-0000-0000-000025520000}"/>
    <cellStyle name="Neutral 23" xfId="20735" xr:uid="{00000000-0005-0000-0000-000026520000}"/>
    <cellStyle name="Neutral 24" xfId="20736" xr:uid="{00000000-0005-0000-0000-000027520000}"/>
    <cellStyle name="Neutral 25" xfId="20737" xr:uid="{00000000-0005-0000-0000-000028520000}"/>
    <cellStyle name="Neutral 26" xfId="20738" xr:uid="{00000000-0005-0000-0000-000029520000}"/>
    <cellStyle name="Neutral 27" xfId="20739" xr:uid="{00000000-0005-0000-0000-00002A520000}"/>
    <cellStyle name="Neutral 28" xfId="20740" xr:uid="{00000000-0005-0000-0000-00002B520000}"/>
    <cellStyle name="Neutral 29" xfId="20741" xr:uid="{00000000-0005-0000-0000-00002C520000}"/>
    <cellStyle name="Neutral 3" xfId="20742" xr:uid="{00000000-0005-0000-0000-00002D520000}"/>
    <cellStyle name="Neutral 3 2" xfId="20743" xr:uid="{00000000-0005-0000-0000-00002E520000}"/>
    <cellStyle name="Neutral 30" xfId="20744" xr:uid="{00000000-0005-0000-0000-00002F520000}"/>
    <cellStyle name="Neutral 31" xfId="20745" xr:uid="{00000000-0005-0000-0000-000030520000}"/>
    <cellStyle name="Neutral 32" xfId="20746" xr:uid="{00000000-0005-0000-0000-000031520000}"/>
    <cellStyle name="Neutral 33" xfId="20747" xr:uid="{00000000-0005-0000-0000-000032520000}"/>
    <cellStyle name="Neutral 34" xfId="20748" xr:uid="{00000000-0005-0000-0000-000033520000}"/>
    <cellStyle name="Neutral 35" xfId="20749" xr:uid="{00000000-0005-0000-0000-000034520000}"/>
    <cellStyle name="Neutral 36" xfId="20750" xr:uid="{00000000-0005-0000-0000-000035520000}"/>
    <cellStyle name="Neutral 37" xfId="20751" xr:uid="{00000000-0005-0000-0000-000036520000}"/>
    <cellStyle name="Neutral 38" xfId="20752" xr:uid="{00000000-0005-0000-0000-000037520000}"/>
    <cellStyle name="Neutral 39" xfId="20753" xr:uid="{00000000-0005-0000-0000-000038520000}"/>
    <cellStyle name="Neutral 4" xfId="20754" xr:uid="{00000000-0005-0000-0000-000039520000}"/>
    <cellStyle name="Neutral 4 2" xfId="20755" xr:uid="{00000000-0005-0000-0000-00003A520000}"/>
    <cellStyle name="Neutral 40" xfId="20756" xr:uid="{00000000-0005-0000-0000-00003B520000}"/>
    <cellStyle name="Neutral 41" xfId="20757" xr:uid="{00000000-0005-0000-0000-00003C520000}"/>
    <cellStyle name="Neutral 42" xfId="20758" xr:uid="{00000000-0005-0000-0000-00003D520000}"/>
    <cellStyle name="Neutral 43" xfId="20759" xr:uid="{00000000-0005-0000-0000-00003E520000}"/>
    <cellStyle name="Neutral 44" xfId="20760" xr:uid="{00000000-0005-0000-0000-00003F520000}"/>
    <cellStyle name="Neutral 45" xfId="20761" xr:uid="{00000000-0005-0000-0000-000040520000}"/>
    <cellStyle name="Neutral 46" xfId="20762" xr:uid="{00000000-0005-0000-0000-000041520000}"/>
    <cellStyle name="Neutral 47" xfId="20763" xr:uid="{00000000-0005-0000-0000-000042520000}"/>
    <cellStyle name="Neutral 48" xfId="20764" xr:uid="{00000000-0005-0000-0000-000043520000}"/>
    <cellStyle name="Neutral 49" xfId="20765" xr:uid="{00000000-0005-0000-0000-000044520000}"/>
    <cellStyle name="Neutral 5" xfId="20766" xr:uid="{00000000-0005-0000-0000-000045520000}"/>
    <cellStyle name="Neutral 50" xfId="20767" xr:uid="{00000000-0005-0000-0000-000046520000}"/>
    <cellStyle name="Neutral 51" xfId="20768" xr:uid="{00000000-0005-0000-0000-000047520000}"/>
    <cellStyle name="Neutral 52" xfId="20769" xr:uid="{00000000-0005-0000-0000-000048520000}"/>
    <cellStyle name="Neutral 53" xfId="20770" xr:uid="{00000000-0005-0000-0000-000049520000}"/>
    <cellStyle name="Neutral 54" xfId="20771" xr:uid="{00000000-0005-0000-0000-00004A520000}"/>
    <cellStyle name="Neutral 55" xfId="20772" xr:uid="{00000000-0005-0000-0000-00004B520000}"/>
    <cellStyle name="Neutral 56" xfId="20773" xr:uid="{00000000-0005-0000-0000-00004C520000}"/>
    <cellStyle name="Neutral 57" xfId="20774" xr:uid="{00000000-0005-0000-0000-00004D520000}"/>
    <cellStyle name="Neutral 58" xfId="20775" xr:uid="{00000000-0005-0000-0000-00004E520000}"/>
    <cellStyle name="Neutral 59" xfId="20776" xr:uid="{00000000-0005-0000-0000-00004F520000}"/>
    <cellStyle name="Neutral 6" xfId="20777" xr:uid="{00000000-0005-0000-0000-000050520000}"/>
    <cellStyle name="Neutral 60" xfId="20778" xr:uid="{00000000-0005-0000-0000-000051520000}"/>
    <cellStyle name="Neutral 61" xfId="20779" xr:uid="{00000000-0005-0000-0000-000052520000}"/>
    <cellStyle name="Neutral 62" xfId="20780" xr:uid="{00000000-0005-0000-0000-000053520000}"/>
    <cellStyle name="Neutral 63" xfId="20781" xr:uid="{00000000-0005-0000-0000-000054520000}"/>
    <cellStyle name="Neutral 64" xfId="20782" xr:uid="{00000000-0005-0000-0000-000055520000}"/>
    <cellStyle name="Neutral 65" xfId="20783" xr:uid="{00000000-0005-0000-0000-000056520000}"/>
    <cellStyle name="Neutral 66" xfId="20784" xr:uid="{00000000-0005-0000-0000-000057520000}"/>
    <cellStyle name="Neutral 67" xfId="20785" xr:uid="{00000000-0005-0000-0000-000058520000}"/>
    <cellStyle name="Neutral 68" xfId="20786" xr:uid="{00000000-0005-0000-0000-000059520000}"/>
    <cellStyle name="Neutral 69" xfId="20787" xr:uid="{00000000-0005-0000-0000-00005A520000}"/>
    <cellStyle name="Neutral 7" xfId="20788" xr:uid="{00000000-0005-0000-0000-00005B520000}"/>
    <cellStyle name="Neutral 70" xfId="20789" xr:uid="{00000000-0005-0000-0000-00005C520000}"/>
    <cellStyle name="Neutral 71" xfId="20790" xr:uid="{00000000-0005-0000-0000-00005D520000}"/>
    <cellStyle name="Neutral 72" xfId="20791" xr:uid="{00000000-0005-0000-0000-00005E520000}"/>
    <cellStyle name="Neutral 8" xfId="20792" xr:uid="{00000000-0005-0000-0000-00005F520000}"/>
    <cellStyle name="Neutral 9" xfId="20793" xr:uid="{00000000-0005-0000-0000-000060520000}"/>
    <cellStyle name="nONE" xfId="20794" xr:uid="{00000000-0005-0000-0000-000061520000}"/>
    <cellStyle name="nONE 2" xfId="20795" xr:uid="{00000000-0005-0000-0000-000062520000}"/>
    <cellStyle name="noninput" xfId="20796" xr:uid="{00000000-0005-0000-0000-000063520000}"/>
    <cellStyle name="Normal" xfId="0" builtinId="0"/>
    <cellStyle name="Normal - Style1" xfId="20797" xr:uid="{00000000-0005-0000-0000-000065520000}"/>
    <cellStyle name="Normal 10" xfId="20798" xr:uid="{00000000-0005-0000-0000-000066520000}"/>
    <cellStyle name="Normal 10 10" xfId="1" xr:uid="{00000000-0005-0000-0000-000067520000}"/>
    <cellStyle name="Normal 10 10 2" xfId="26216" xr:uid="{00000000-0005-0000-0000-000068520000}"/>
    <cellStyle name="Normal 10 11" xfId="20799" xr:uid="{00000000-0005-0000-0000-000069520000}"/>
    <cellStyle name="Normal 10 11 2" xfId="26217" xr:uid="{00000000-0005-0000-0000-00006A520000}"/>
    <cellStyle name="Normal 10 11 3" xfId="25928" xr:uid="{00000000-0005-0000-0000-00006B520000}"/>
    <cellStyle name="Normal 10 12" xfId="25929" xr:uid="{00000000-0005-0000-0000-00006C520000}"/>
    <cellStyle name="Normal 10 12 2" xfId="26218" xr:uid="{00000000-0005-0000-0000-00006D520000}"/>
    <cellStyle name="Normal 10 13" xfId="25930" xr:uid="{00000000-0005-0000-0000-00006E520000}"/>
    <cellStyle name="Normal 10 13 2" xfId="26219" xr:uid="{00000000-0005-0000-0000-00006F520000}"/>
    <cellStyle name="Normal 10 2" xfId="20800" xr:uid="{00000000-0005-0000-0000-000070520000}"/>
    <cellStyle name="Normal 10 2 2" xfId="20801" xr:uid="{00000000-0005-0000-0000-000071520000}"/>
    <cellStyle name="Normal 10 2 2 2" xfId="20802" xr:uid="{00000000-0005-0000-0000-000072520000}"/>
    <cellStyle name="Normal 10 2 2 3" xfId="26220" xr:uid="{00000000-0005-0000-0000-000073520000}"/>
    <cellStyle name="Normal 10 2 3" xfId="20803" xr:uid="{00000000-0005-0000-0000-000074520000}"/>
    <cellStyle name="Normal 10 2 3 2" xfId="20804" xr:uid="{00000000-0005-0000-0000-000075520000}"/>
    <cellStyle name="Normal 10 2 4" xfId="20805" xr:uid="{00000000-0005-0000-0000-000076520000}"/>
    <cellStyle name="Normal 10 2 4 2" xfId="20806" xr:uid="{00000000-0005-0000-0000-000077520000}"/>
    <cellStyle name="Normal 10 2 5" xfId="20807" xr:uid="{00000000-0005-0000-0000-000078520000}"/>
    <cellStyle name="Normal 10 2 5 2" xfId="20808" xr:uid="{00000000-0005-0000-0000-000079520000}"/>
    <cellStyle name="Normal 10 2 6" xfId="20809" xr:uid="{00000000-0005-0000-0000-00007A520000}"/>
    <cellStyle name="Normal 10 2 6 2" xfId="20810" xr:uid="{00000000-0005-0000-0000-00007B520000}"/>
    <cellStyle name="Normal 10 2 7" xfId="20811" xr:uid="{00000000-0005-0000-0000-00007C520000}"/>
    <cellStyle name="Normal 10 3" xfId="20812" xr:uid="{00000000-0005-0000-0000-00007D520000}"/>
    <cellStyle name="Normal 10 3 2" xfId="20813" xr:uid="{00000000-0005-0000-0000-00007E520000}"/>
    <cellStyle name="Normal 10 3 2 2" xfId="26221" xr:uid="{00000000-0005-0000-0000-00007F520000}"/>
    <cellStyle name="Normal 10 3 3" xfId="25931" xr:uid="{00000000-0005-0000-0000-000080520000}"/>
    <cellStyle name="Normal 10 4" xfId="20814" xr:uid="{00000000-0005-0000-0000-000081520000}"/>
    <cellStyle name="Normal 10 4 2" xfId="20815" xr:uid="{00000000-0005-0000-0000-000082520000}"/>
    <cellStyle name="Normal 10 4 2 2" xfId="26222" xr:uid="{00000000-0005-0000-0000-000083520000}"/>
    <cellStyle name="Normal 10 4 3" xfId="25932" xr:uid="{00000000-0005-0000-0000-000084520000}"/>
    <cellStyle name="Normal 10 5" xfId="20816" xr:uid="{00000000-0005-0000-0000-000085520000}"/>
    <cellStyle name="Normal 10 5 2" xfId="20817" xr:uid="{00000000-0005-0000-0000-000086520000}"/>
    <cellStyle name="Normal 10 5 2 2" xfId="26223" xr:uid="{00000000-0005-0000-0000-000087520000}"/>
    <cellStyle name="Normal 10 5 3" xfId="25933" xr:uid="{00000000-0005-0000-0000-000088520000}"/>
    <cellStyle name="Normal 10 6" xfId="20818" xr:uid="{00000000-0005-0000-0000-000089520000}"/>
    <cellStyle name="Normal 10 6 2" xfId="20819" xr:uid="{00000000-0005-0000-0000-00008A520000}"/>
    <cellStyle name="Normal 10 6 2 2" xfId="26224" xr:uid="{00000000-0005-0000-0000-00008B520000}"/>
    <cellStyle name="Normal 10 6 3" xfId="25934" xr:uid="{00000000-0005-0000-0000-00008C520000}"/>
    <cellStyle name="Normal 10 7" xfId="20820" xr:uid="{00000000-0005-0000-0000-00008D520000}"/>
    <cellStyle name="Normal 10 7 2" xfId="20821" xr:uid="{00000000-0005-0000-0000-00008E520000}"/>
    <cellStyle name="Normal 10 7 2 2" xfId="26225" xr:uid="{00000000-0005-0000-0000-00008F520000}"/>
    <cellStyle name="Normal 10 7 3" xfId="25935" xr:uid="{00000000-0005-0000-0000-000090520000}"/>
    <cellStyle name="Normal 10 8" xfId="20822" xr:uid="{00000000-0005-0000-0000-000091520000}"/>
    <cellStyle name="Normal 10 8 2" xfId="26226" xr:uid="{00000000-0005-0000-0000-000092520000}"/>
    <cellStyle name="Normal 10 9" xfId="20823" xr:uid="{00000000-0005-0000-0000-000093520000}"/>
    <cellStyle name="Normal 10 9 2" xfId="26227" xr:uid="{00000000-0005-0000-0000-000094520000}"/>
    <cellStyle name="Normal 10 9 3" xfId="25936" xr:uid="{00000000-0005-0000-0000-000095520000}"/>
    <cellStyle name="Normal 100" xfId="20824" xr:uid="{00000000-0005-0000-0000-000096520000}"/>
    <cellStyle name="Normal 101" xfId="20825" xr:uid="{00000000-0005-0000-0000-000097520000}"/>
    <cellStyle name="Normal 102" xfId="25789" xr:uid="{00000000-0005-0000-0000-000098520000}"/>
    <cellStyle name="Normal 103" xfId="26044" xr:uid="{00000000-0005-0000-0000-000099520000}"/>
    <cellStyle name="Normal 104" xfId="26386" xr:uid="{00000000-0005-0000-0000-00009A520000}"/>
    <cellStyle name="Normal 105" xfId="26389" xr:uid="{00000000-0005-0000-0000-00009B520000}"/>
    <cellStyle name="Normal 106" xfId="26390" xr:uid="{00000000-0005-0000-0000-00009C520000}"/>
    <cellStyle name="Normal 107" xfId="26391" xr:uid="{00000000-0005-0000-0000-00009D520000}"/>
    <cellStyle name="Normal 108" xfId="26397" xr:uid="{00000000-0005-0000-0000-00009E520000}"/>
    <cellStyle name="Normal 109" xfId="26396" xr:uid="{00000000-0005-0000-0000-00009F520000}"/>
    <cellStyle name="Normal 11" xfId="20826" xr:uid="{00000000-0005-0000-0000-0000A0520000}"/>
    <cellStyle name="Normal 11 10" xfId="25937" xr:uid="{00000000-0005-0000-0000-0000A1520000}"/>
    <cellStyle name="Normal 11 10 2" xfId="26228" xr:uid="{00000000-0005-0000-0000-0000A2520000}"/>
    <cellStyle name="Normal 11 11" xfId="25938" xr:uid="{00000000-0005-0000-0000-0000A3520000}"/>
    <cellStyle name="Normal 11 11 2" xfId="26229" xr:uid="{00000000-0005-0000-0000-0000A4520000}"/>
    <cellStyle name="Normal 11 12" xfId="25939" xr:uid="{00000000-0005-0000-0000-0000A5520000}"/>
    <cellStyle name="Normal 11 12 2" xfId="26230" xr:uid="{00000000-0005-0000-0000-0000A6520000}"/>
    <cellStyle name="Normal 11 13" xfId="25940" xr:uid="{00000000-0005-0000-0000-0000A7520000}"/>
    <cellStyle name="Normal 11 13 2" xfId="26231" xr:uid="{00000000-0005-0000-0000-0000A8520000}"/>
    <cellStyle name="Normal 11 2" xfId="20827" xr:uid="{00000000-0005-0000-0000-0000A9520000}"/>
    <cellStyle name="Normal 11 2 2" xfId="20828" xr:uid="{00000000-0005-0000-0000-0000AA520000}"/>
    <cellStyle name="Normal 11 2 2 2" xfId="20829" xr:uid="{00000000-0005-0000-0000-0000AB520000}"/>
    <cellStyle name="Normal 11 2 2 3" xfId="26232" xr:uid="{00000000-0005-0000-0000-0000AC520000}"/>
    <cellStyle name="Normal 11 2 3" xfId="20830" xr:uid="{00000000-0005-0000-0000-0000AD520000}"/>
    <cellStyle name="Normal 11 2 3 2" xfId="20831" xr:uid="{00000000-0005-0000-0000-0000AE520000}"/>
    <cellStyle name="Normal 11 2 4" xfId="20832" xr:uid="{00000000-0005-0000-0000-0000AF520000}"/>
    <cellStyle name="Normal 11 2 4 2" xfId="20833" xr:uid="{00000000-0005-0000-0000-0000B0520000}"/>
    <cellStyle name="Normal 11 2 5" xfId="20834" xr:uid="{00000000-0005-0000-0000-0000B1520000}"/>
    <cellStyle name="Normal 11 2 5 2" xfId="20835" xr:uid="{00000000-0005-0000-0000-0000B2520000}"/>
    <cellStyle name="Normal 11 2 6" xfId="20836" xr:uid="{00000000-0005-0000-0000-0000B3520000}"/>
    <cellStyle name="Normal 11 2 6 2" xfId="20837" xr:uid="{00000000-0005-0000-0000-0000B4520000}"/>
    <cellStyle name="Normal 11 2 7" xfId="25941" xr:uid="{00000000-0005-0000-0000-0000B5520000}"/>
    <cellStyle name="Normal 11 3" xfId="20838" xr:uid="{00000000-0005-0000-0000-0000B6520000}"/>
    <cellStyle name="Normal 11 3 2" xfId="20839" xr:uid="{00000000-0005-0000-0000-0000B7520000}"/>
    <cellStyle name="Normal 11 3 2 2" xfId="26233" xr:uid="{00000000-0005-0000-0000-0000B8520000}"/>
    <cellStyle name="Normal 11 3 3" xfId="25942" xr:uid="{00000000-0005-0000-0000-0000B9520000}"/>
    <cellStyle name="Normal 11 4" xfId="20840" xr:uid="{00000000-0005-0000-0000-0000BA520000}"/>
    <cellStyle name="Normal 11 4 2" xfId="20841" xr:uid="{00000000-0005-0000-0000-0000BB520000}"/>
    <cellStyle name="Normal 11 4 2 2" xfId="26234" xr:uid="{00000000-0005-0000-0000-0000BC520000}"/>
    <cellStyle name="Normal 11 4 3" xfId="25943" xr:uid="{00000000-0005-0000-0000-0000BD520000}"/>
    <cellStyle name="Normal 11 5" xfId="20842" xr:uid="{00000000-0005-0000-0000-0000BE520000}"/>
    <cellStyle name="Normal 11 5 2" xfId="20843" xr:uid="{00000000-0005-0000-0000-0000BF520000}"/>
    <cellStyle name="Normal 11 5 2 2" xfId="26235" xr:uid="{00000000-0005-0000-0000-0000C0520000}"/>
    <cellStyle name="Normal 11 5 3" xfId="25944" xr:uid="{00000000-0005-0000-0000-0000C1520000}"/>
    <cellStyle name="Normal 11 6" xfId="20844" xr:uid="{00000000-0005-0000-0000-0000C2520000}"/>
    <cellStyle name="Normal 11 6 2" xfId="20845" xr:uid="{00000000-0005-0000-0000-0000C3520000}"/>
    <cellStyle name="Normal 11 6 2 2" xfId="26236" xr:uid="{00000000-0005-0000-0000-0000C4520000}"/>
    <cellStyle name="Normal 11 6 3" xfId="25945" xr:uid="{00000000-0005-0000-0000-0000C5520000}"/>
    <cellStyle name="Normal 11 7" xfId="20846" xr:uid="{00000000-0005-0000-0000-0000C6520000}"/>
    <cellStyle name="Normal 11 7 2" xfId="20847" xr:uid="{00000000-0005-0000-0000-0000C7520000}"/>
    <cellStyle name="Normal 11 7 2 2" xfId="26237" xr:uid="{00000000-0005-0000-0000-0000C8520000}"/>
    <cellStyle name="Normal 11 7 3" xfId="25946" xr:uid="{00000000-0005-0000-0000-0000C9520000}"/>
    <cellStyle name="Normal 11 8" xfId="20848" xr:uid="{00000000-0005-0000-0000-0000CA520000}"/>
    <cellStyle name="Normal 11 8 2" xfId="26238" xr:uid="{00000000-0005-0000-0000-0000CB520000}"/>
    <cellStyle name="Normal 11 9" xfId="20849" xr:uid="{00000000-0005-0000-0000-0000CC520000}"/>
    <cellStyle name="Normal 11 9 2" xfId="26239" xr:uid="{00000000-0005-0000-0000-0000CD520000}"/>
    <cellStyle name="Normal 11 9 3" xfId="25947" xr:uid="{00000000-0005-0000-0000-0000CE520000}"/>
    <cellStyle name="Normal 110" xfId="26398" xr:uid="{00000000-0005-0000-0000-0000CF520000}"/>
    <cellStyle name="Normal 12" xfId="20850" xr:uid="{00000000-0005-0000-0000-0000D0520000}"/>
    <cellStyle name="Normal 12 10" xfId="20851" xr:uid="{00000000-0005-0000-0000-0000D1520000}"/>
    <cellStyle name="Normal 12 10 2" xfId="26240" xr:uid="{00000000-0005-0000-0000-0000D2520000}"/>
    <cellStyle name="Normal 12 10 3" xfId="25948" xr:uid="{00000000-0005-0000-0000-0000D3520000}"/>
    <cellStyle name="Normal 12 11" xfId="25949" xr:uid="{00000000-0005-0000-0000-0000D4520000}"/>
    <cellStyle name="Normal 12 11 2" xfId="26241" xr:uid="{00000000-0005-0000-0000-0000D5520000}"/>
    <cellStyle name="Normal 12 12" xfId="25950" xr:uid="{00000000-0005-0000-0000-0000D6520000}"/>
    <cellStyle name="Normal 12 12 2" xfId="26242" xr:uid="{00000000-0005-0000-0000-0000D7520000}"/>
    <cellStyle name="Normal 12 13" xfId="25951" xr:uid="{00000000-0005-0000-0000-0000D8520000}"/>
    <cellStyle name="Normal 12 13 2" xfId="26243" xr:uid="{00000000-0005-0000-0000-0000D9520000}"/>
    <cellStyle name="Normal 12 2" xfId="20852" xr:uid="{00000000-0005-0000-0000-0000DA520000}"/>
    <cellStyle name="Normal 12 2 2" xfId="20853" xr:uid="{00000000-0005-0000-0000-0000DB520000}"/>
    <cellStyle name="Normal 12 2 2 2" xfId="20854" xr:uid="{00000000-0005-0000-0000-0000DC520000}"/>
    <cellStyle name="Normal 12 2 2 3" xfId="26244" xr:uid="{00000000-0005-0000-0000-0000DD520000}"/>
    <cellStyle name="Normal 12 2 3" xfId="20855" xr:uid="{00000000-0005-0000-0000-0000DE520000}"/>
    <cellStyle name="Normal 12 2 3 2" xfId="20856" xr:uid="{00000000-0005-0000-0000-0000DF520000}"/>
    <cellStyle name="Normal 12 2 4" xfId="20857" xr:uid="{00000000-0005-0000-0000-0000E0520000}"/>
    <cellStyle name="Normal 12 2 4 2" xfId="20858" xr:uid="{00000000-0005-0000-0000-0000E1520000}"/>
    <cellStyle name="Normal 12 2 5" xfId="20859" xr:uid="{00000000-0005-0000-0000-0000E2520000}"/>
    <cellStyle name="Normal 12 2 5 2" xfId="20860" xr:uid="{00000000-0005-0000-0000-0000E3520000}"/>
    <cellStyle name="Normal 12 2 6" xfId="20861" xr:uid="{00000000-0005-0000-0000-0000E4520000}"/>
    <cellStyle name="Normal 12 2 6 2" xfId="20862" xr:uid="{00000000-0005-0000-0000-0000E5520000}"/>
    <cellStyle name="Normal 12 2 7" xfId="20863" xr:uid="{00000000-0005-0000-0000-0000E6520000}"/>
    <cellStyle name="Normal 12 2 8" xfId="25952" xr:uid="{00000000-0005-0000-0000-0000E7520000}"/>
    <cellStyle name="Normal 12 3" xfId="20864" xr:uid="{00000000-0005-0000-0000-0000E8520000}"/>
    <cellStyle name="Normal 12 3 2" xfId="20865" xr:uid="{00000000-0005-0000-0000-0000E9520000}"/>
    <cellStyle name="Normal 12 3 2 2" xfId="26245" xr:uid="{00000000-0005-0000-0000-0000EA520000}"/>
    <cellStyle name="Normal 12 3 3" xfId="20866" xr:uid="{00000000-0005-0000-0000-0000EB520000}"/>
    <cellStyle name="Normal 12 4" xfId="20867" xr:uid="{00000000-0005-0000-0000-0000EC520000}"/>
    <cellStyle name="Normal 12 4 2" xfId="20868" xr:uid="{00000000-0005-0000-0000-0000ED520000}"/>
    <cellStyle name="Normal 12 4 2 2" xfId="26246" xr:uid="{00000000-0005-0000-0000-0000EE520000}"/>
    <cellStyle name="Normal 12 4 3" xfId="25953" xr:uid="{00000000-0005-0000-0000-0000EF520000}"/>
    <cellStyle name="Normal 12 5" xfId="20869" xr:uid="{00000000-0005-0000-0000-0000F0520000}"/>
    <cellStyle name="Normal 12 5 2" xfId="20870" xr:uid="{00000000-0005-0000-0000-0000F1520000}"/>
    <cellStyle name="Normal 12 5 2 2" xfId="26247" xr:uid="{00000000-0005-0000-0000-0000F2520000}"/>
    <cellStyle name="Normal 12 5 3" xfId="25954" xr:uid="{00000000-0005-0000-0000-0000F3520000}"/>
    <cellStyle name="Normal 12 6" xfId="20871" xr:uid="{00000000-0005-0000-0000-0000F4520000}"/>
    <cellStyle name="Normal 12 6 2" xfId="20872" xr:uid="{00000000-0005-0000-0000-0000F5520000}"/>
    <cellStyle name="Normal 12 6 2 2" xfId="26248" xr:uid="{00000000-0005-0000-0000-0000F6520000}"/>
    <cellStyle name="Normal 12 6 3" xfId="25955" xr:uid="{00000000-0005-0000-0000-0000F7520000}"/>
    <cellStyle name="Normal 12 7" xfId="20873" xr:uid="{00000000-0005-0000-0000-0000F8520000}"/>
    <cellStyle name="Normal 12 7 2" xfId="20874" xr:uid="{00000000-0005-0000-0000-0000F9520000}"/>
    <cellStyle name="Normal 12 7 2 2" xfId="26249" xr:uid="{00000000-0005-0000-0000-0000FA520000}"/>
    <cellStyle name="Normal 12 7 3" xfId="25956" xr:uid="{00000000-0005-0000-0000-0000FB520000}"/>
    <cellStyle name="Normal 12 8" xfId="20875" xr:uid="{00000000-0005-0000-0000-0000FC520000}"/>
    <cellStyle name="Normal 12 8 2" xfId="26250" xr:uid="{00000000-0005-0000-0000-0000FD520000}"/>
    <cellStyle name="Normal 12 9" xfId="20876" xr:uid="{00000000-0005-0000-0000-0000FE520000}"/>
    <cellStyle name="Normal 12 9 2" xfId="26251" xr:uid="{00000000-0005-0000-0000-0000FF520000}"/>
    <cellStyle name="Normal 12 9 3" xfId="25957" xr:uid="{00000000-0005-0000-0000-000000530000}"/>
    <cellStyle name="Normal 13" xfId="20877" xr:uid="{00000000-0005-0000-0000-000001530000}"/>
    <cellStyle name="Normal 13 10" xfId="20878" xr:uid="{00000000-0005-0000-0000-000002530000}"/>
    <cellStyle name="Normal 13 10 2" xfId="26252" xr:uid="{00000000-0005-0000-0000-000003530000}"/>
    <cellStyle name="Normal 13 10 3" xfId="25958" xr:uid="{00000000-0005-0000-0000-000004530000}"/>
    <cellStyle name="Normal 13 11" xfId="20879" xr:uid="{00000000-0005-0000-0000-000005530000}"/>
    <cellStyle name="Normal 13 11 2" xfId="26253" xr:uid="{00000000-0005-0000-0000-000006530000}"/>
    <cellStyle name="Normal 13 11 3" xfId="25959" xr:uid="{00000000-0005-0000-0000-000007530000}"/>
    <cellStyle name="Normal 13 12" xfId="20880" xr:uid="{00000000-0005-0000-0000-000008530000}"/>
    <cellStyle name="Normal 13 12 2" xfId="26254" xr:uid="{00000000-0005-0000-0000-000009530000}"/>
    <cellStyle name="Normal 13 12 3" xfId="25960" xr:uid="{00000000-0005-0000-0000-00000A530000}"/>
    <cellStyle name="Normal 13 13" xfId="25961" xr:uid="{00000000-0005-0000-0000-00000B530000}"/>
    <cellStyle name="Normal 13 13 2" xfId="26255" xr:uid="{00000000-0005-0000-0000-00000C530000}"/>
    <cellStyle name="Normal 13 2" xfId="20881" xr:uid="{00000000-0005-0000-0000-00000D530000}"/>
    <cellStyle name="Normal 13 2 10" xfId="25962" xr:uid="{00000000-0005-0000-0000-00000E530000}"/>
    <cellStyle name="Normal 13 2 2" xfId="20882" xr:uid="{00000000-0005-0000-0000-00000F530000}"/>
    <cellStyle name="Normal 13 2 2 2" xfId="20883" xr:uid="{00000000-0005-0000-0000-000010530000}"/>
    <cellStyle name="Normal 13 2 2 3" xfId="26256" xr:uid="{00000000-0005-0000-0000-000011530000}"/>
    <cellStyle name="Normal 13 2 3" xfId="20884" xr:uid="{00000000-0005-0000-0000-000012530000}"/>
    <cellStyle name="Normal 13 2 3 2" xfId="20885" xr:uid="{00000000-0005-0000-0000-000013530000}"/>
    <cellStyle name="Normal 13 2 4" xfId="20886" xr:uid="{00000000-0005-0000-0000-000014530000}"/>
    <cellStyle name="Normal 13 2 4 2" xfId="20887" xr:uid="{00000000-0005-0000-0000-000015530000}"/>
    <cellStyle name="Normal 13 2 5" xfId="20888" xr:uid="{00000000-0005-0000-0000-000016530000}"/>
    <cellStyle name="Normal 13 2 5 2" xfId="20889" xr:uid="{00000000-0005-0000-0000-000017530000}"/>
    <cellStyle name="Normal 13 2 6" xfId="20890" xr:uid="{00000000-0005-0000-0000-000018530000}"/>
    <cellStyle name="Normal 13 2 6 2" xfId="20891" xr:uid="{00000000-0005-0000-0000-000019530000}"/>
    <cellStyle name="Normal 13 2 7" xfId="20892" xr:uid="{00000000-0005-0000-0000-00001A530000}"/>
    <cellStyle name="Normal 13 2 8" xfId="20893" xr:uid="{00000000-0005-0000-0000-00001B530000}"/>
    <cellStyle name="Normal 13 2 9" xfId="20894" xr:uid="{00000000-0005-0000-0000-00001C530000}"/>
    <cellStyle name="Normal 13 3" xfId="20895" xr:uid="{00000000-0005-0000-0000-00001D530000}"/>
    <cellStyle name="Normal 13 3 2" xfId="20896" xr:uid="{00000000-0005-0000-0000-00001E530000}"/>
    <cellStyle name="Normal 13 3 2 2" xfId="26257" xr:uid="{00000000-0005-0000-0000-00001F530000}"/>
    <cellStyle name="Normal 13 3 3" xfId="25963" xr:uid="{00000000-0005-0000-0000-000020530000}"/>
    <cellStyle name="Normal 13 4" xfId="20897" xr:uid="{00000000-0005-0000-0000-000021530000}"/>
    <cellStyle name="Normal 13 4 2" xfId="20898" xr:uid="{00000000-0005-0000-0000-000022530000}"/>
    <cellStyle name="Normal 13 4 2 2" xfId="26258" xr:uid="{00000000-0005-0000-0000-000023530000}"/>
    <cellStyle name="Normal 13 4 3" xfId="25964" xr:uid="{00000000-0005-0000-0000-000024530000}"/>
    <cellStyle name="Normal 13 5" xfId="20899" xr:uid="{00000000-0005-0000-0000-000025530000}"/>
    <cellStyle name="Normal 13 5 2" xfId="20900" xr:uid="{00000000-0005-0000-0000-000026530000}"/>
    <cellStyle name="Normal 13 5 2 2" xfId="26259" xr:uid="{00000000-0005-0000-0000-000027530000}"/>
    <cellStyle name="Normal 13 5 3" xfId="25965" xr:uid="{00000000-0005-0000-0000-000028530000}"/>
    <cellStyle name="Normal 13 6" xfId="20901" xr:uid="{00000000-0005-0000-0000-000029530000}"/>
    <cellStyle name="Normal 13 6 2" xfId="20902" xr:uid="{00000000-0005-0000-0000-00002A530000}"/>
    <cellStyle name="Normal 13 6 2 2" xfId="26260" xr:uid="{00000000-0005-0000-0000-00002B530000}"/>
    <cellStyle name="Normal 13 6 3" xfId="25966" xr:uid="{00000000-0005-0000-0000-00002C530000}"/>
    <cellStyle name="Normal 13 7" xfId="20903" xr:uid="{00000000-0005-0000-0000-00002D530000}"/>
    <cellStyle name="Normal 13 7 2" xfId="20904" xr:uid="{00000000-0005-0000-0000-00002E530000}"/>
    <cellStyle name="Normal 13 7 2 2" xfId="26261" xr:uid="{00000000-0005-0000-0000-00002F530000}"/>
    <cellStyle name="Normal 13 7 3" xfId="25967" xr:uid="{00000000-0005-0000-0000-000030530000}"/>
    <cellStyle name="Normal 13 8" xfId="20905" xr:uid="{00000000-0005-0000-0000-000031530000}"/>
    <cellStyle name="Normal 13 8 2" xfId="26262" xr:uid="{00000000-0005-0000-0000-000032530000}"/>
    <cellStyle name="Normal 13 9" xfId="20906" xr:uid="{00000000-0005-0000-0000-000033530000}"/>
    <cellStyle name="Normal 13 9 2" xfId="26263" xr:uid="{00000000-0005-0000-0000-000034530000}"/>
    <cellStyle name="Normal 13 9 3" xfId="25968" xr:uid="{00000000-0005-0000-0000-000035530000}"/>
    <cellStyle name="Normal 14" xfId="37" xr:uid="{00000000-0005-0000-0000-000036530000}"/>
    <cellStyle name="Normal 14 10" xfId="20907" xr:uid="{00000000-0005-0000-0000-000037530000}"/>
    <cellStyle name="Normal 14 11" xfId="20908" xr:uid="{00000000-0005-0000-0000-000038530000}"/>
    <cellStyle name="Normal 14 12" xfId="20909" xr:uid="{00000000-0005-0000-0000-000039530000}"/>
    <cellStyle name="Normal 14 2" xfId="20910" xr:uid="{00000000-0005-0000-0000-00003A530000}"/>
    <cellStyle name="Normal 14 2 10" xfId="26264" xr:uid="{00000000-0005-0000-0000-00003B530000}"/>
    <cellStyle name="Normal 14 2 2" xfId="20911" xr:uid="{00000000-0005-0000-0000-00003C530000}"/>
    <cellStyle name="Normal 14 2 2 2" xfId="20912" xr:uid="{00000000-0005-0000-0000-00003D530000}"/>
    <cellStyle name="Normal 14 2 3" xfId="20913" xr:uid="{00000000-0005-0000-0000-00003E530000}"/>
    <cellStyle name="Normal 14 2 3 2" xfId="20914" xr:uid="{00000000-0005-0000-0000-00003F530000}"/>
    <cellStyle name="Normal 14 2 4" xfId="20915" xr:uid="{00000000-0005-0000-0000-000040530000}"/>
    <cellStyle name="Normal 14 2 4 2" xfId="20916" xr:uid="{00000000-0005-0000-0000-000041530000}"/>
    <cellStyle name="Normal 14 2 5" xfId="20917" xr:uid="{00000000-0005-0000-0000-000042530000}"/>
    <cellStyle name="Normal 14 2 5 2" xfId="20918" xr:uid="{00000000-0005-0000-0000-000043530000}"/>
    <cellStyle name="Normal 14 2 6" xfId="20919" xr:uid="{00000000-0005-0000-0000-000044530000}"/>
    <cellStyle name="Normal 14 2 6 2" xfId="20920" xr:uid="{00000000-0005-0000-0000-000045530000}"/>
    <cellStyle name="Normal 14 2 7" xfId="20921" xr:uid="{00000000-0005-0000-0000-000046530000}"/>
    <cellStyle name="Normal 14 2 8" xfId="20922" xr:uid="{00000000-0005-0000-0000-000047530000}"/>
    <cellStyle name="Normal 14 2 9" xfId="20923" xr:uid="{00000000-0005-0000-0000-000048530000}"/>
    <cellStyle name="Normal 14 3" xfId="20924" xr:uid="{00000000-0005-0000-0000-000049530000}"/>
    <cellStyle name="Normal 14 3 2" xfId="20925" xr:uid="{00000000-0005-0000-0000-00004A530000}"/>
    <cellStyle name="Normal 14 4" xfId="20926" xr:uid="{00000000-0005-0000-0000-00004B530000}"/>
    <cellStyle name="Normal 14 4 2" xfId="20927" xr:uid="{00000000-0005-0000-0000-00004C530000}"/>
    <cellStyle name="Normal 14 5" xfId="20928" xr:uid="{00000000-0005-0000-0000-00004D530000}"/>
    <cellStyle name="Normal 14 5 2" xfId="20929" xr:uid="{00000000-0005-0000-0000-00004E530000}"/>
    <cellStyle name="Normal 14 6" xfId="20930" xr:uid="{00000000-0005-0000-0000-00004F530000}"/>
    <cellStyle name="Normal 14 6 2" xfId="20931" xr:uid="{00000000-0005-0000-0000-000050530000}"/>
    <cellStyle name="Normal 14 7" xfId="20932" xr:uid="{00000000-0005-0000-0000-000051530000}"/>
    <cellStyle name="Normal 14 7 2" xfId="20933" xr:uid="{00000000-0005-0000-0000-000052530000}"/>
    <cellStyle name="Normal 14 8" xfId="20934" xr:uid="{00000000-0005-0000-0000-000053530000}"/>
    <cellStyle name="Normal 14 9" xfId="20935" xr:uid="{00000000-0005-0000-0000-000054530000}"/>
    <cellStyle name="Normal 15" xfId="17" xr:uid="{00000000-0005-0000-0000-000055530000}"/>
    <cellStyle name="Normal 15 10" xfId="25969" xr:uid="{00000000-0005-0000-0000-000056530000}"/>
    <cellStyle name="Normal 15 2" xfId="20936" xr:uid="{00000000-0005-0000-0000-000057530000}"/>
    <cellStyle name="Normal 15 2 2" xfId="20937" xr:uid="{00000000-0005-0000-0000-000058530000}"/>
    <cellStyle name="Normal 15 2 2 2" xfId="20938" xr:uid="{00000000-0005-0000-0000-000059530000}"/>
    <cellStyle name="Normal 15 2 3" xfId="20939" xr:uid="{00000000-0005-0000-0000-00005A530000}"/>
    <cellStyle name="Normal 15 2 3 2" xfId="20940" xr:uid="{00000000-0005-0000-0000-00005B530000}"/>
    <cellStyle name="Normal 15 2 4" xfId="20941" xr:uid="{00000000-0005-0000-0000-00005C530000}"/>
    <cellStyle name="Normal 15 2 4 2" xfId="20942" xr:uid="{00000000-0005-0000-0000-00005D530000}"/>
    <cellStyle name="Normal 15 2 5" xfId="20943" xr:uid="{00000000-0005-0000-0000-00005E530000}"/>
    <cellStyle name="Normal 15 2 5 2" xfId="20944" xr:uid="{00000000-0005-0000-0000-00005F530000}"/>
    <cellStyle name="Normal 15 2 6" xfId="20945" xr:uid="{00000000-0005-0000-0000-000060530000}"/>
    <cellStyle name="Normal 15 2 6 2" xfId="20946" xr:uid="{00000000-0005-0000-0000-000061530000}"/>
    <cellStyle name="Normal 15 2 7" xfId="26265" xr:uid="{00000000-0005-0000-0000-000062530000}"/>
    <cellStyle name="Normal 15 3" xfId="20947" xr:uid="{00000000-0005-0000-0000-000063530000}"/>
    <cellStyle name="Normal 15 3 2" xfId="20948" xr:uid="{00000000-0005-0000-0000-000064530000}"/>
    <cellStyle name="Normal 15 4" xfId="20949" xr:uid="{00000000-0005-0000-0000-000065530000}"/>
    <cellStyle name="Normal 15 4 2" xfId="20950" xr:uid="{00000000-0005-0000-0000-000066530000}"/>
    <cellStyle name="Normal 15 5" xfId="20951" xr:uid="{00000000-0005-0000-0000-000067530000}"/>
    <cellStyle name="Normal 15 5 2" xfId="20952" xr:uid="{00000000-0005-0000-0000-000068530000}"/>
    <cellStyle name="Normal 15 6" xfId="20953" xr:uid="{00000000-0005-0000-0000-000069530000}"/>
    <cellStyle name="Normal 15 6 2" xfId="20954" xr:uid="{00000000-0005-0000-0000-00006A530000}"/>
    <cellStyle name="Normal 15 7" xfId="20955" xr:uid="{00000000-0005-0000-0000-00006B530000}"/>
    <cellStyle name="Normal 15 7 2" xfId="20956" xr:uid="{00000000-0005-0000-0000-00006C530000}"/>
    <cellStyle name="Normal 15 8" xfId="20957" xr:uid="{00000000-0005-0000-0000-00006D530000}"/>
    <cellStyle name="Normal 15 9" xfId="20958" xr:uid="{00000000-0005-0000-0000-00006E530000}"/>
    <cellStyle name="Normal 16" xfId="20959" xr:uid="{00000000-0005-0000-0000-00006F530000}"/>
    <cellStyle name="Normal 16 10" xfId="20960" xr:uid="{00000000-0005-0000-0000-000070530000}"/>
    <cellStyle name="Normal 16 2" xfId="20961" xr:uid="{00000000-0005-0000-0000-000071530000}"/>
    <cellStyle name="Normal 16 2 2" xfId="20962" xr:uid="{00000000-0005-0000-0000-000072530000}"/>
    <cellStyle name="Normal 16 2 2 2" xfId="20963" xr:uid="{00000000-0005-0000-0000-000073530000}"/>
    <cellStyle name="Normal 16 2 3" xfId="20964" xr:uid="{00000000-0005-0000-0000-000074530000}"/>
    <cellStyle name="Normal 16 2 3 2" xfId="20965" xr:uid="{00000000-0005-0000-0000-000075530000}"/>
    <cellStyle name="Normal 16 2 4" xfId="20966" xr:uid="{00000000-0005-0000-0000-000076530000}"/>
    <cellStyle name="Normal 16 2 4 2" xfId="20967" xr:uid="{00000000-0005-0000-0000-000077530000}"/>
    <cellStyle name="Normal 16 2 5" xfId="20968" xr:uid="{00000000-0005-0000-0000-000078530000}"/>
    <cellStyle name="Normal 16 2 5 2" xfId="20969" xr:uid="{00000000-0005-0000-0000-000079530000}"/>
    <cellStyle name="Normal 16 2 6" xfId="20970" xr:uid="{00000000-0005-0000-0000-00007A530000}"/>
    <cellStyle name="Normal 16 2 7" xfId="26266" xr:uid="{00000000-0005-0000-0000-00007B530000}"/>
    <cellStyle name="Normal 16 3" xfId="20971" xr:uid="{00000000-0005-0000-0000-00007C530000}"/>
    <cellStyle name="Normal 16 3 2" xfId="20972" xr:uid="{00000000-0005-0000-0000-00007D530000}"/>
    <cellStyle name="Normal 16 4" xfId="20973" xr:uid="{00000000-0005-0000-0000-00007E530000}"/>
    <cellStyle name="Normal 16 4 2" xfId="20974" xr:uid="{00000000-0005-0000-0000-00007F530000}"/>
    <cellStyle name="Normal 16 5" xfId="20975" xr:uid="{00000000-0005-0000-0000-000080530000}"/>
    <cellStyle name="Normal 16 5 2" xfId="20976" xr:uid="{00000000-0005-0000-0000-000081530000}"/>
    <cellStyle name="Normal 16 6" xfId="20977" xr:uid="{00000000-0005-0000-0000-000082530000}"/>
    <cellStyle name="Normal 16 6 2" xfId="20978" xr:uid="{00000000-0005-0000-0000-000083530000}"/>
    <cellStyle name="Normal 16 7" xfId="20979" xr:uid="{00000000-0005-0000-0000-000084530000}"/>
    <cellStyle name="Normal 16 7 2" xfId="20980" xr:uid="{00000000-0005-0000-0000-000085530000}"/>
    <cellStyle name="Normal 16 8" xfId="20981" xr:uid="{00000000-0005-0000-0000-000086530000}"/>
    <cellStyle name="Normal 16 9" xfId="20982" xr:uid="{00000000-0005-0000-0000-000087530000}"/>
    <cellStyle name="Normal 17" xfId="25" xr:uid="{00000000-0005-0000-0000-000088530000}"/>
    <cellStyle name="Normal 17 10" xfId="20983" xr:uid="{00000000-0005-0000-0000-000089530000}"/>
    <cellStyle name="Normal 17 11" xfId="20984" xr:uid="{00000000-0005-0000-0000-00008A530000}"/>
    <cellStyle name="Normal 17 12" xfId="20985" xr:uid="{00000000-0005-0000-0000-00008B530000}"/>
    <cellStyle name="Normal 17 2" xfId="20986" xr:uid="{00000000-0005-0000-0000-00008C530000}"/>
    <cellStyle name="Normal 17 2 10" xfId="26267" xr:uid="{00000000-0005-0000-0000-00008D530000}"/>
    <cellStyle name="Normal 17 2 2" xfId="20987" xr:uid="{00000000-0005-0000-0000-00008E530000}"/>
    <cellStyle name="Normal 17 2 2 2" xfId="20988" xr:uid="{00000000-0005-0000-0000-00008F530000}"/>
    <cellStyle name="Normal 17 2 3" xfId="20989" xr:uid="{00000000-0005-0000-0000-000090530000}"/>
    <cellStyle name="Normal 17 2 3 2" xfId="20990" xr:uid="{00000000-0005-0000-0000-000091530000}"/>
    <cellStyle name="Normal 17 2 4" xfId="20991" xr:uid="{00000000-0005-0000-0000-000092530000}"/>
    <cellStyle name="Normal 17 2 4 2" xfId="20992" xr:uid="{00000000-0005-0000-0000-000093530000}"/>
    <cellStyle name="Normal 17 2 5" xfId="20993" xr:uid="{00000000-0005-0000-0000-000094530000}"/>
    <cellStyle name="Normal 17 2 5 2" xfId="20994" xr:uid="{00000000-0005-0000-0000-000095530000}"/>
    <cellStyle name="Normal 17 2 6" xfId="20995" xr:uid="{00000000-0005-0000-0000-000096530000}"/>
    <cellStyle name="Normal 17 2 7" xfId="20996" xr:uid="{00000000-0005-0000-0000-000097530000}"/>
    <cellStyle name="Normal 17 2 8" xfId="20997" xr:uid="{00000000-0005-0000-0000-000098530000}"/>
    <cellStyle name="Normal 17 2 9" xfId="20998" xr:uid="{00000000-0005-0000-0000-000099530000}"/>
    <cellStyle name="Normal 17 3" xfId="20999" xr:uid="{00000000-0005-0000-0000-00009A530000}"/>
    <cellStyle name="Normal 17 3 2" xfId="21000" xr:uid="{00000000-0005-0000-0000-00009B530000}"/>
    <cellStyle name="Normal 17 4" xfId="21001" xr:uid="{00000000-0005-0000-0000-00009C530000}"/>
    <cellStyle name="Normal 17 4 2" xfId="21002" xr:uid="{00000000-0005-0000-0000-00009D530000}"/>
    <cellStyle name="Normal 17 5" xfId="21003" xr:uid="{00000000-0005-0000-0000-00009E530000}"/>
    <cellStyle name="Normal 17 5 2" xfId="21004" xr:uid="{00000000-0005-0000-0000-00009F530000}"/>
    <cellStyle name="Normal 17 6" xfId="21005" xr:uid="{00000000-0005-0000-0000-0000A0530000}"/>
    <cellStyle name="Normal 17 6 2" xfId="21006" xr:uid="{00000000-0005-0000-0000-0000A1530000}"/>
    <cellStyle name="Normal 17 7" xfId="21007" xr:uid="{00000000-0005-0000-0000-0000A2530000}"/>
    <cellStyle name="Normal 17 7 2" xfId="21008" xr:uid="{00000000-0005-0000-0000-0000A3530000}"/>
    <cellStyle name="Normal 17 8" xfId="21009" xr:uid="{00000000-0005-0000-0000-0000A4530000}"/>
    <cellStyle name="Normal 17 9" xfId="21010" xr:uid="{00000000-0005-0000-0000-0000A5530000}"/>
    <cellStyle name="Normal 18" xfId="21011" xr:uid="{00000000-0005-0000-0000-0000A6530000}"/>
    <cellStyle name="Normal 18 2" xfId="21012" xr:uid="{00000000-0005-0000-0000-0000A7530000}"/>
    <cellStyle name="Normal 18 2 2" xfId="21013" xr:uid="{00000000-0005-0000-0000-0000A8530000}"/>
    <cellStyle name="Normal 18 2 2 2" xfId="21014" xr:uid="{00000000-0005-0000-0000-0000A9530000}"/>
    <cellStyle name="Normal 18 2 3" xfId="21015" xr:uid="{00000000-0005-0000-0000-0000AA530000}"/>
    <cellStyle name="Normal 18 2 3 2" xfId="21016" xr:uid="{00000000-0005-0000-0000-0000AB530000}"/>
    <cellStyle name="Normal 18 2 4" xfId="21017" xr:uid="{00000000-0005-0000-0000-0000AC530000}"/>
    <cellStyle name="Normal 18 2 4 2" xfId="21018" xr:uid="{00000000-0005-0000-0000-0000AD530000}"/>
    <cellStyle name="Normal 18 2 5" xfId="21019" xr:uid="{00000000-0005-0000-0000-0000AE530000}"/>
    <cellStyle name="Normal 18 2 5 2" xfId="21020" xr:uid="{00000000-0005-0000-0000-0000AF530000}"/>
    <cellStyle name="Normal 18 2 6" xfId="21021" xr:uid="{00000000-0005-0000-0000-0000B0530000}"/>
    <cellStyle name="Normal 18 2 7" xfId="26268" xr:uid="{00000000-0005-0000-0000-0000B1530000}"/>
    <cellStyle name="Normal 18 3" xfId="21022" xr:uid="{00000000-0005-0000-0000-0000B2530000}"/>
    <cellStyle name="Normal 18 3 2" xfId="21023" xr:uid="{00000000-0005-0000-0000-0000B3530000}"/>
    <cellStyle name="Normal 18 4" xfId="21024" xr:uid="{00000000-0005-0000-0000-0000B4530000}"/>
    <cellStyle name="Normal 18 4 2" xfId="21025" xr:uid="{00000000-0005-0000-0000-0000B5530000}"/>
    <cellStyle name="Normal 18 5" xfId="21026" xr:uid="{00000000-0005-0000-0000-0000B6530000}"/>
    <cellStyle name="Normal 18 5 2" xfId="21027" xr:uid="{00000000-0005-0000-0000-0000B7530000}"/>
    <cellStyle name="Normal 18 6" xfId="21028" xr:uid="{00000000-0005-0000-0000-0000B8530000}"/>
    <cellStyle name="Normal 18 6 2" xfId="21029" xr:uid="{00000000-0005-0000-0000-0000B9530000}"/>
    <cellStyle name="Normal 18 7" xfId="21030" xr:uid="{00000000-0005-0000-0000-0000BA530000}"/>
    <cellStyle name="Normal 18 7 2" xfId="21031" xr:uid="{00000000-0005-0000-0000-0000BB530000}"/>
    <cellStyle name="Normal 18 8" xfId="21032" xr:uid="{00000000-0005-0000-0000-0000BC530000}"/>
    <cellStyle name="Normal 18 9" xfId="21033" xr:uid="{00000000-0005-0000-0000-0000BD530000}"/>
    <cellStyle name="Normal 19" xfId="24" xr:uid="{00000000-0005-0000-0000-0000BE530000}"/>
    <cellStyle name="Normal 19 2" xfId="21034" xr:uid="{00000000-0005-0000-0000-0000BF530000}"/>
    <cellStyle name="Normal 19 2 2" xfId="21035" xr:uid="{00000000-0005-0000-0000-0000C0530000}"/>
    <cellStyle name="Normal 19 2 2 2" xfId="21036" xr:uid="{00000000-0005-0000-0000-0000C1530000}"/>
    <cellStyle name="Normal 19 2 3" xfId="21037" xr:uid="{00000000-0005-0000-0000-0000C2530000}"/>
    <cellStyle name="Normal 19 2 3 2" xfId="21038" xr:uid="{00000000-0005-0000-0000-0000C3530000}"/>
    <cellStyle name="Normal 19 2 4" xfId="21039" xr:uid="{00000000-0005-0000-0000-0000C4530000}"/>
    <cellStyle name="Normal 19 2 4 2" xfId="21040" xr:uid="{00000000-0005-0000-0000-0000C5530000}"/>
    <cellStyle name="Normal 19 2 5" xfId="21041" xr:uid="{00000000-0005-0000-0000-0000C6530000}"/>
    <cellStyle name="Normal 19 2 5 2" xfId="21042" xr:uid="{00000000-0005-0000-0000-0000C7530000}"/>
    <cellStyle name="Normal 19 2 6" xfId="21043" xr:uid="{00000000-0005-0000-0000-0000C8530000}"/>
    <cellStyle name="Normal 19 2 7" xfId="26269" xr:uid="{00000000-0005-0000-0000-0000C9530000}"/>
    <cellStyle name="Normal 19 3" xfId="21044" xr:uid="{00000000-0005-0000-0000-0000CA530000}"/>
    <cellStyle name="Normal 19 3 2" xfId="21045" xr:uid="{00000000-0005-0000-0000-0000CB530000}"/>
    <cellStyle name="Normal 19 4" xfId="21046" xr:uid="{00000000-0005-0000-0000-0000CC530000}"/>
    <cellStyle name="Normal 19 4 2" xfId="21047" xr:uid="{00000000-0005-0000-0000-0000CD530000}"/>
    <cellStyle name="Normal 19 5" xfId="21048" xr:uid="{00000000-0005-0000-0000-0000CE530000}"/>
    <cellStyle name="Normal 19 5 2" xfId="21049" xr:uid="{00000000-0005-0000-0000-0000CF530000}"/>
    <cellStyle name="Normal 19 6" xfId="21050" xr:uid="{00000000-0005-0000-0000-0000D0530000}"/>
    <cellStyle name="Normal 19 6 2" xfId="21051" xr:uid="{00000000-0005-0000-0000-0000D1530000}"/>
    <cellStyle name="Normal 19 7" xfId="21052" xr:uid="{00000000-0005-0000-0000-0000D2530000}"/>
    <cellStyle name="Normal 19 7 2" xfId="21053" xr:uid="{00000000-0005-0000-0000-0000D3530000}"/>
    <cellStyle name="Normal 19 8" xfId="21054" xr:uid="{00000000-0005-0000-0000-0000D4530000}"/>
    <cellStyle name="Normal 19 9" xfId="21055" xr:uid="{00000000-0005-0000-0000-0000D5530000}"/>
    <cellStyle name="Normal 2" xfId="21056" xr:uid="{00000000-0005-0000-0000-0000D6530000}"/>
    <cellStyle name="Normal 2 10" xfId="21057" xr:uid="{00000000-0005-0000-0000-0000D7530000}"/>
    <cellStyle name="Normal 2 10 2" xfId="26270" xr:uid="{00000000-0005-0000-0000-0000D8530000}"/>
    <cellStyle name="Normal 2 10 3" xfId="25970" xr:uid="{00000000-0005-0000-0000-0000D9530000}"/>
    <cellStyle name="Normal 2 11" xfId="21058" xr:uid="{00000000-0005-0000-0000-0000DA530000}"/>
    <cellStyle name="Normal 2 11 2" xfId="26271" xr:uid="{00000000-0005-0000-0000-0000DB530000}"/>
    <cellStyle name="Normal 2 12" xfId="25971" xr:uid="{00000000-0005-0000-0000-0000DC530000}"/>
    <cellStyle name="Normal 2 12 2" xfId="26272" xr:uid="{00000000-0005-0000-0000-0000DD530000}"/>
    <cellStyle name="Normal 2 13" xfId="25972" xr:uid="{00000000-0005-0000-0000-0000DE530000}"/>
    <cellStyle name="Normal 2 13 2" xfId="26273" xr:uid="{00000000-0005-0000-0000-0000DF530000}"/>
    <cellStyle name="Normal 2 14" xfId="25973" xr:uid="{00000000-0005-0000-0000-0000E0530000}"/>
    <cellStyle name="Normal 2 15" xfId="26046" xr:uid="{00000000-0005-0000-0000-0000E1530000}"/>
    <cellStyle name="Normal 2 2" xfId="21059" xr:uid="{00000000-0005-0000-0000-0000E2530000}"/>
    <cellStyle name="Normal 2 2 2" xfId="21060" xr:uid="{00000000-0005-0000-0000-0000E3530000}"/>
    <cellStyle name="Normal 2 2 2 2" xfId="21061" xr:uid="{00000000-0005-0000-0000-0000E4530000}"/>
    <cellStyle name="Normal 2 2 2 2 2" xfId="21062" xr:uid="{00000000-0005-0000-0000-0000E5530000}"/>
    <cellStyle name="Normal 2 2 2 2 3" xfId="21063" xr:uid="{00000000-0005-0000-0000-0000E6530000}"/>
    <cellStyle name="Normal 2 2 2 3" xfId="21064" xr:uid="{00000000-0005-0000-0000-0000E7530000}"/>
    <cellStyle name="Normal 2 2 2 3 2" xfId="21065" xr:uid="{00000000-0005-0000-0000-0000E8530000}"/>
    <cellStyle name="Normal 2 2 2 3 2 2" xfId="21066" xr:uid="{00000000-0005-0000-0000-0000E9530000}"/>
    <cellStyle name="Normal 2 2 2 3 2 2 2" xfId="21067" xr:uid="{00000000-0005-0000-0000-0000EA530000}"/>
    <cellStyle name="Normal 2 2 2 3 2 3" xfId="21068" xr:uid="{00000000-0005-0000-0000-0000EB530000}"/>
    <cellStyle name="Normal 2 2 2 3 3" xfId="21069" xr:uid="{00000000-0005-0000-0000-0000EC530000}"/>
    <cellStyle name="Normal 2 2 2 3 3 2" xfId="21070" xr:uid="{00000000-0005-0000-0000-0000ED530000}"/>
    <cellStyle name="Normal 2 2 2 3 4" xfId="21071" xr:uid="{00000000-0005-0000-0000-0000EE530000}"/>
    <cellStyle name="Normal 2 2 2 4" xfId="21072" xr:uid="{00000000-0005-0000-0000-0000EF530000}"/>
    <cellStyle name="Normal 2 2 2 4 2" xfId="21073" xr:uid="{00000000-0005-0000-0000-0000F0530000}"/>
    <cellStyle name="Normal 2 2 2 4 2 2" xfId="21074" xr:uid="{00000000-0005-0000-0000-0000F1530000}"/>
    <cellStyle name="Normal 2 2 2 4 3" xfId="21075" xr:uid="{00000000-0005-0000-0000-0000F2530000}"/>
    <cellStyle name="Normal 2 2 2 5" xfId="21076" xr:uid="{00000000-0005-0000-0000-0000F3530000}"/>
    <cellStyle name="Normal 2 2 2 5 2" xfId="21077" xr:uid="{00000000-0005-0000-0000-0000F4530000}"/>
    <cellStyle name="Normal 2 2 2 6" xfId="21078" xr:uid="{00000000-0005-0000-0000-0000F5530000}"/>
    <cellStyle name="Normal 2 2 2 7" xfId="21079" xr:uid="{00000000-0005-0000-0000-0000F6530000}"/>
    <cellStyle name="Normal 2 2 2 8" xfId="26275" xr:uid="{00000000-0005-0000-0000-0000F7530000}"/>
    <cellStyle name="Normal 2 2 3" xfId="21080" xr:uid="{00000000-0005-0000-0000-0000F8530000}"/>
    <cellStyle name="Normal 2 2 4" xfId="21081" xr:uid="{00000000-0005-0000-0000-0000F9530000}"/>
    <cellStyle name="Normal 2 3" xfId="21082" xr:uid="{00000000-0005-0000-0000-0000FA530000}"/>
    <cellStyle name="Normal 2 3 2" xfId="21083" xr:uid="{00000000-0005-0000-0000-0000FB530000}"/>
    <cellStyle name="Normal 2 3 2 2" xfId="21084" xr:uid="{00000000-0005-0000-0000-0000FC530000}"/>
    <cellStyle name="Normal 2 3 2 3" xfId="26276" xr:uid="{00000000-0005-0000-0000-0000FD530000}"/>
    <cellStyle name="Normal 2 3 3" xfId="21085" xr:uid="{00000000-0005-0000-0000-0000FE530000}"/>
    <cellStyle name="Normal 2 3 4" xfId="21086" xr:uid="{00000000-0005-0000-0000-0000FF530000}"/>
    <cellStyle name="Normal 2 3 4 2" xfId="21087" xr:uid="{00000000-0005-0000-0000-000000540000}"/>
    <cellStyle name="Normal 2 4" xfId="21088" xr:uid="{00000000-0005-0000-0000-000001540000}"/>
    <cellStyle name="Normal 2 4 2" xfId="21089" xr:uid="{00000000-0005-0000-0000-000002540000}"/>
    <cellStyle name="Normal 2 4 2 2" xfId="21090" xr:uid="{00000000-0005-0000-0000-000003540000}"/>
    <cellStyle name="Normal 2 4 2 3" xfId="26277" xr:uid="{00000000-0005-0000-0000-000004540000}"/>
    <cellStyle name="Normal 2 4 3" xfId="21091" xr:uid="{00000000-0005-0000-0000-000005540000}"/>
    <cellStyle name="Normal 2 5" xfId="21092" xr:uid="{00000000-0005-0000-0000-000006540000}"/>
    <cellStyle name="Normal 2 5 2" xfId="21093" xr:uid="{00000000-0005-0000-0000-000007540000}"/>
    <cellStyle name="Normal 2 5 2 2" xfId="21094" xr:uid="{00000000-0005-0000-0000-000008540000}"/>
    <cellStyle name="Normal 2 5 2 3" xfId="26278" xr:uid="{00000000-0005-0000-0000-000009540000}"/>
    <cellStyle name="Normal 2 5 3" xfId="21095" xr:uid="{00000000-0005-0000-0000-00000A540000}"/>
    <cellStyle name="Normal 2 5 3 2" xfId="21096" xr:uid="{00000000-0005-0000-0000-00000B540000}"/>
    <cellStyle name="Normal 2 5 4" xfId="21097" xr:uid="{00000000-0005-0000-0000-00000C540000}"/>
    <cellStyle name="Normal 2 5 4 2" xfId="21098" xr:uid="{00000000-0005-0000-0000-00000D540000}"/>
    <cellStyle name="Normal 2 5 5" xfId="21099" xr:uid="{00000000-0005-0000-0000-00000E540000}"/>
    <cellStyle name="Normal 2 5 5 2" xfId="21100" xr:uid="{00000000-0005-0000-0000-00000F540000}"/>
    <cellStyle name="Normal 2 5 6" xfId="21101" xr:uid="{00000000-0005-0000-0000-000010540000}"/>
    <cellStyle name="Normal 2 5 6 2" xfId="21102" xr:uid="{00000000-0005-0000-0000-000011540000}"/>
    <cellStyle name="Normal 2 5 7" xfId="21103" xr:uid="{00000000-0005-0000-0000-000012540000}"/>
    <cellStyle name="Normal 2 6" xfId="21104" xr:uid="{00000000-0005-0000-0000-000013540000}"/>
    <cellStyle name="Normal 2 6 2" xfId="21105" xr:uid="{00000000-0005-0000-0000-000014540000}"/>
    <cellStyle name="Normal 2 6 2 2" xfId="21106" xr:uid="{00000000-0005-0000-0000-000015540000}"/>
    <cellStyle name="Normal 2 6 2 3" xfId="26279" xr:uid="{00000000-0005-0000-0000-000016540000}"/>
    <cellStyle name="Normal 2 6 3" xfId="21107" xr:uid="{00000000-0005-0000-0000-000017540000}"/>
    <cellStyle name="Normal 2 6 3 2" xfId="21108" xr:uid="{00000000-0005-0000-0000-000018540000}"/>
    <cellStyle name="Normal 2 6 4" xfId="21109" xr:uid="{00000000-0005-0000-0000-000019540000}"/>
    <cellStyle name="Normal 2 6 4 2" xfId="21110" xr:uid="{00000000-0005-0000-0000-00001A540000}"/>
    <cellStyle name="Normal 2 6 5" xfId="21111" xr:uid="{00000000-0005-0000-0000-00001B540000}"/>
    <cellStyle name="Normal 2 6 5 2" xfId="21112" xr:uid="{00000000-0005-0000-0000-00001C540000}"/>
    <cellStyle name="Normal 2 6 6" xfId="21113" xr:uid="{00000000-0005-0000-0000-00001D540000}"/>
    <cellStyle name="Normal 2 6 7" xfId="21114" xr:uid="{00000000-0005-0000-0000-00001E540000}"/>
    <cellStyle name="Normal 2 6 8" xfId="21115" xr:uid="{00000000-0005-0000-0000-00001F540000}"/>
    <cellStyle name="Normal 2 7" xfId="21116" xr:uid="{00000000-0005-0000-0000-000020540000}"/>
    <cellStyle name="Normal 2 7 2" xfId="21117" xr:uid="{00000000-0005-0000-0000-000021540000}"/>
    <cellStyle name="Normal 2 7 2 2" xfId="26280" xr:uid="{00000000-0005-0000-0000-000022540000}"/>
    <cellStyle name="Normal 2 8" xfId="21118" xr:uid="{00000000-0005-0000-0000-000023540000}"/>
    <cellStyle name="Normal 2 8 2" xfId="26281" xr:uid="{00000000-0005-0000-0000-000024540000}"/>
    <cellStyle name="Normal 2 9" xfId="21119" xr:uid="{00000000-0005-0000-0000-000025540000}"/>
    <cellStyle name="Normal 2 9 2" xfId="26282" xr:uid="{00000000-0005-0000-0000-000026540000}"/>
    <cellStyle name="Normal 2 9 3" xfId="25974" xr:uid="{00000000-0005-0000-0000-000027540000}"/>
    <cellStyle name="Normal 20" xfId="23" xr:uid="{00000000-0005-0000-0000-000028540000}"/>
    <cellStyle name="Normal 20 2" xfId="21120" xr:uid="{00000000-0005-0000-0000-000029540000}"/>
    <cellStyle name="Normal 20 2 2" xfId="21121" xr:uid="{00000000-0005-0000-0000-00002A540000}"/>
    <cellStyle name="Normal 20 2 2 2" xfId="21122" xr:uid="{00000000-0005-0000-0000-00002B540000}"/>
    <cellStyle name="Normal 20 2 3" xfId="21123" xr:uid="{00000000-0005-0000-0000-00002C540000}"/>
    <cellStyle name="Normal 20 2 3 2" xfId="21124" xr:uid="{00000000-0005-0000-0000-00002D540000}"/>
    <cellStyle name="Normal 20 2 4" xfId="21125" xr:uid="{00000000-0005-0000-0000-00002E540000}"/>
    <cellStyle name="Normal 20 2 4 2" xfId="21126" xr:uid="{00000000-0005-0000-0000-00002F540000}"/>
    <cellStyle name="Normal 20 2 5" xfId="21127" xr:uid="{00000000-0005-0000-0000-000030540000}"/>
    <cellStyle name="Normal 20 2 5 2" xfId="21128" xr:uid="{00000000-0005-0000-0000-000031540000}"/>
    <cellStyle name="Normal 20 2 6" xfId="21129" xr:uid="{00000000-0005-0000-0000-000032540000}"/>
    <cellStyle name="Normal 20 2 7" xfId="26283" xr:uid="{00000000-0005-0000-0000-000033540000}"/>
    <cellStyle name="Normal 20 3" xfId="21130" xr:uid="{00000000-0005-0000-0000-000034540000}"/>
    <cellStyle name="Normal 20 3 2" xfId="21131" xr:uid="{00000000-0005-0000-0000-000035540000}"/>
    <cellStyle name="Normal 20 4" xfId="21132" xr:uid="{00000000-0005-0000-0000-000036540000}"/>
    <cellStyle name="Normal 20 4 2" xfId="21133" xr:uid="{00000000-0005-0000-0000-000037540000}"/>
    <cellStyle name="Normal 20 5" xfId="21134" xr:uid="{00000000-0005-0000-0000-000038540000}"/>
    <cellStyle name="Normal 20 5 2" xfId="21135" xr:uid="{00000000-0005-0000-0000-000039540000}"/>
    <cellStyle name="Normal 20 6" xfId="21136" xr:uid="{00000000-0005-0000-0000-00003A540000}"/>
    <cellStyle name="Normal 20 6 2" xfId="21137" xr:uid="{00000000-0005-0000-0000-00003B540000}"/>
    <cellStyle name="Normal 20 7" xfId="21138" xr:uid="{00000000-0005-0000-0000-00003C540000}"/>
    <cellStyle name="Normal 20 7 2" xfId="21139" xr:uid="{00000000-0005-0000-0000-00003D540000}"/>
    <cellStyle name="Normal 20 8" xfId="21140" xr:uid="{00000000-0005-0000-0000-00003E540000}"/>
    <cellStyle name="Normal 20 9" xfId="21141" xr:uid="{00000000-0005-0000-0000-00003F540000}"/>
    <cellStyle name="Normal 21" xfId="22" xr:uid="{00000000-0005-0000-0000-000040540000}"/>
    <cellStyle name="Normal 21 10" xfId="21142" xr:uid="{00000000-0005-0000-0000-000041540000}"/>
    <cellStyle name="Normal 21 2" xfId="21143" xr:uid="{00000000-0005-0000-0000-000042540000}"/>
    <cellStyle name="Normal 21 2 2" xfId="21144" xr:uid="{00000000-0005-0000-0000-000043540000}"/>
    <cellStyle name="Normal 21 2 2 2" xfId="21145" xr:uid="{00000000-0005-0000-0000-000044540000}"/>
    <cellStyle name="Normal 21 2 3" xfId="21146" xr:uid="{00000000-0005-0000-0000-000045540000}"/>
    <cellStyle name="Normal 21 2 3 2" xfId="21147" xr:uid="{00000000-0005-0000-0000-000046540000}"/>
    <cellStyle name="Normal 21 2 4" xfId="21148" xr:uid="{00000000-0005-0000-0000-000047540000}"/>
    <cellStyle name="Normal 21 2 4 2" xfId="21149" xr:uid="{00000000-0005-0000-0000-000048540000}"/>
    <cellStyle name="Normal 21 2 5" xfId="21150" xr:uid="{00000000-0005-0000-0000-000049540000}"/>
    <cellStyle name="Normal 21 2 5 2" xfId="21151" xr:uid="{00000000-0005-0000-0000-00004A540000}"/>
    <cellStyle name="Normal 21 2 6" xfId="21152" xr:uid="{00000000-0005-0000-0000-00004B540000}"/>
    <cellStyle name="Normal 21 2 6 2" xfId="21153" xr:uid="{00000000-0005-0000-0000-00004C540000}"/>
    <cellStyle name="Normal 21 2 7" xfId="21154" xr:uid="{00000000-0005-0000-0000-00004D540000}"/>
    <cellStyle name="Normal 21 2 8" xfId="26284" xr:uid="{00000000-0005-0000-0000-00004E540000}"/>
    <cellStyle name="Normal 21 3" xfId="21155" xr:uid="{00000000-0005-0000-0000-00004F540000}"/>
    <cellStyle name="Normal 21 3 2" xfId="21156" xr:uid="{00000000-0005-0000-0000-000050540000}"/>
    <cellStyle name="Normal 21 4" xfId="21157" xr:uid="{00000000-0005-0000-0000-000051540000}"/>
    <cellStyle name="Normal 21 4 2" xfId="21158" xr:uid="{00000000-0005-0000-0000-000052540000}"/>
    <cellStyle name="Normal 21 5" xfId="21159" xr:uid="{00000000-0005-0000-0000-000053540000}"/>
    <cellStyle name="Normal 21 5 2" xfId="21160" xr:uid="{00000000-0005-0000-0000-000054540000}"/>
    <cellStyle name="Normal 21 6" xfId="21161" xr:uid="{00000000-0005-0000-0000-000055540000}"/>
    <cellStyle name="Normal 21 6 2" xfId="21162" xr:uid="{00000000-0005-0000-0000-000056540000}"/>
    <cellStyle name="Normal 21 7" xfId="21163" xr:uid="{00000000-0005-0000-0000-000057540000}"/>
    <cellStyle name="Normal 21 7 2" xfId="21164" xr:uid="{00000000-0005-0000-0000-000058540000}"/>
    <cellStyle name="Normal 21 8" xfId="21165" xr:uid="{00000000-0005-0000-0000-000059540000}"/>
    <cellStyle name="Normal 21 9" xfId="21166" xr:uid="{00000000-0005-0000-0000-00005A540000}"/>
    <cellStyle name="Normal 22" xfId="21" xr:uid="{00000000-0005-0000-0000-00005B540000}"/>
    <cellStyle name="Normal 22 10" xfId="21167" xr:uid="{00000000-0005-0000-0000-00005C540000}"/>
    <cellStyle name="Normal 22 2" xfId="21168" xr:uid="{00000000-0005-0000-0000-00005D540000}"/>
    <cellStyle name="Normal 22 2 2" xfId="21169" xr:uid="{00000000-0005-0000-0000-00005E540000}"/>
    <cellStyle name="Normal 22 2 2 2" xfId="21170" xr:uid="{00000000-0005-0000-0000-00005F540000}"/>
    <cellStyle name="Normal 22 2 3" xfId="21171" xr:uid="{00000000-0005-0000-0000-000060540000}"/>
    <cellStyle name="Normal 22 2 3 2" xfId="21172" xr:uid="{00000000-0005-0000-0000-000061540000}"/>
    <cellStyle name="Normal 22 2 4" xfId="21173" xr:uid="{00000000-0005-0000-0000-000062540000}"/>
    <cellStyle name="Normal 22 2 4 2" xfId="21174" xr:uid="{00000000-0005-0000-0000-000063540000}"/>
    <cellStyle name="Normal 22 2 5" xfId="21175" xr:uid="{00000000-0005-0000-0000-000064540000}"/>
    <cellStyle name="Normal 22 2 5 2" xfId="21176" xr:uid="{00000000-0005-0000-0000-000065540000}"/>
    <cellStyle name="Normal 22 2 6" xfId="21177" xr:uid="{00000000-0005-0000-0000-000066540000}"/>
    <cellStyle name="Normal 22 2 6 2" xfId="21178" xr:uid="{00000000-0005-0000-0000-000067540000}"/>
    <cellStyle name="Normal 22 2 7" xfId="21179" xr:uid="{00000000-0005-0000-0000-000068540000}"/>
    <cellStyle name="Normal 22 2 8" xfId="26285" xr:uid="{00000000-0005-0000-0000-000069540000}"/>
    <cellStyle name="Normal 22 3" xfId="21180" xr:uid="{00000000-0005-0000-0000-00006A540000}"/>
    <cellStyle name="Normal 22 3 2" xfId="21181" xr:uid="{00000000-0005-0000-0000-00006B540000}"/>
    <cellStyle name="Normal 22 4" xfId="21182" xr:uid="{00000000-0005-0000-0000-00006C540000}"/>
    <cellStyle name="Normal 22 4 2" xfId="21183" xr:uid="{00000000-0005-0000-0000-00006D540000}"/>
    <cellStyle name="Normal 22 5" xfId="21184" xr:uid="{00000000-0005-0000-0000-00006E540000}"/>
    <cellStyle name="Normal 22 5 2" xfId="21185" xr:uid="{00000000-0005-0000-0000-00006F540000}"/>
    <cellStyle name="Normal 22 6" xfId="21186" xr:uid="{00000000-0005-0000-0000-000070540000}"/>
    <cellStyle name="Normal 22 6 2" xfId="21187" xr:uid="{00000000-0005-0000-0000-000071540000}"/>
    <cellStyle name="Normal 22 7" xfId="21188" xr:uid="{00000000-0005-0000-0000-000072540000}"/>
    <cellStyle name="Normal 22 7 2" xfId="21189" xr:uid="{00000000-0005-0000-0000-000073540000}"/>
    <cellStyle name="Normal 22 8" xfId="21190" xr:uid="{00000000-0005-0000-0000-000074540000}"/>
    <cellStyle name="Normal 22 9" xfId="21191" xr:uid="{00000000-0005-0000-0000-000075540000}"/>
    <cellStyle name="Normal 23" xfId="20" xr:uid="{00000000-0005-0000-0000-000076540000}"/>
    <cellStyle name="Normal 23 10" xfId="21192" xr:uid="{00000000-0005-0000-0000-000077540000}"/>
    <cellStyle name="Normal 23 2" xfId="21193" xr:uid="{00000000-0005-0000-0000-000078540000}"/>
    <cellStyle name="Normal 23 2 2" xfId="21194" xr:uid="{00000000-0005-0000-0000-000079540000}"/>
    <cellStyle name="Normal 23 2 2 2" xfId="21195" xr:uid="{00000000-0005-0000-0000-00007A540000}"/>
    <cellStyle name="Normal 23 2 3" xfId="21196" xr:uid="{00000000-0005-0000-0000-00007B540000}"/>
    <cellStyle name="Normal 23 2 3 2" xfId="21197" xr:uid="{00000000-0005-0000-0000-00007C540000}"/>
    <cellStyle name="Normal 23 2 4" xfId="21198" xr:uid="{00000000-0005-0000-0000-00007D540000}"/>
    <cellStyle name="Normal 23 2 4 2" xfId="21199" xr:uid="{00000000-0005-0000-0000-00007E540000}"/>
    <cellStyle name="Normal 23 2 5" xfId="21200" xr:uid="{00000000-0005-0000-0000-00007F540000}"/>
    <cellStyle name="Normal 23 2 5 2" xfId="21201" xr:uid="{00000000-0005-0000-0000-000080540000}"/>
    <cellStyle name="Normal 23 2 6" xfId="21202" xr:uid="{00000000-0005-0000-0000-000081540000}"/>
    <cellStyle name="Normal 23 2 7" xfId="26286" xr:uid="{00000000-0005-0000-0000-000082540000}"/>
    <cellStyle name="Normal 23 3" xfId="21203" xr:uid="{00000000-0005-0000-0000-000083540000}"/>
    <cellStyle name="Normal 23 3 2" xfId="21204" xr:uid="{00000000-0005-0000-0000-000084540000}"/>
    <cellStyle name="Normal 23 3 2 2" xfId="21205" xr:uid="{00000000-0005-0000-0000-000085540000}"/>
    <cellStyle name="Normal 23 4" xfId="21206" xr:uid="{00000000-0005-0000-0000-000086540000}"/>
    <cellStyle name="Normal 23 4 2" xfId="21207" xr:uid="{00000000-0005-0000-0000-000087540000}"/>
    <cellStyle name="Normal 23 5" xfId="21208" xr:uid="{00000000-0005-0000-0000-000088540000}"/>
    <cellStyle name="Normal 23 5 2" xfId="21209" xr:uid="{00000000-0005-0000-0000-000089540000}"/>
    <cellStyle name="Normal 23 6" xfId="21210" xr:uid="{00000000-0005-0000-0000-00008A540000}"/>
    <cellStyle name="Normal 23 6 2" xfId="21211" xr:uid="{00000000-0005-0000-0000-00008B540000}"/>
    <cellStyle name="Normal 23 7" xfId="21212" xr:uid="{00000000-0005-0000-0000-00008C540000}"/>
    <cellStyle name="Normal 23 7 2" xfId="21213" xr:uid="{00000000-0005-0000-0000-00008D540000}"/>
    <cellStyle name="Normal 23 8" xfId="21214" xr:uid="{00000000-0005-0000-0000-00008E540000}"/>
    <cellStyle name="Normal 23 9" xfId="21215" xr:uid="{00000000-0005-0000-0000-00008F540000}"/>
    <cellStyle name="Normal 24" xfId="29" xr:uid="{00000000-0005-0000-0000-000090540000}"/>
    <cellStyle name="Normal 24 10" xfId="21216" xr:uid="{00000000-0005-0000-0000-000091540000}"/>
    <cellStyle name="Normal 24 2" xfId="21217" xr:uid="{00000000-0005-0000-0000-000092540000}"/>
    <cellStyle name="Normal 24 2 2" xfId="21218" xr:uid="{00000000-0005-0000-0000-000093540000}"/>
    <cellStyle name="Normal 24 2 2 2" xfId="21219" xr:uid="{00000000-0005-0000-0000-000094540000}"/>
    <cellStyle name="Normal 24 2 3" xfId="21220" xr:uid="{00000000-0005-0000-0000-000095540000}"/>
    <cellStyle name="Normal 24 2 3 2" xfId="21221" xr:uid="{00000000-0005-0000-0000-000096540000}"/>
    <cellStyle name="Normal 24 2 4" xfId="21222" xr:uid="{00000000-0005-0000-0000-000097540000}"/>
    <cellStyle name="Normal 24 2 4 2" xfId="21223" xr:uid="{00000000-0005-0000-0000-000098540000}"/>
    <cellStyle name="Normal 24 2 5" xfId="21224" xr:uid="{00000000-0005-0000-0000-000099540000}"/>
    <cellStyle name="Normal 24 2 5 2" xfId="21225" xr:uid="{00000000-0005-0000-0000-00009A540000}"/>
    <cellStyle name="Normal 24 2 6" xfId="21226" xr:uid="{00000000-0005-0000-0000-00009B540000}"/>
    <cellStyle name="Normal 24 2 6 2" xfId="21227" xr:uid="{00000000-0005-0000-0000-00009C540000}"/>
    <cellStyle name="Normal 24 2 7" xfId="21228" xr:uid="{00000000-0005-0000-0000-00009D540000}"/>
    <cellStyle name="Normal 24 2 8" xfId="26287" xr:uid="{00000000-0005-0000-0000-00009E540000}"/>
    <cellStyle name="Normal 24 3" xfId="21229" xr:uid="{00000000-0005-0000-0000-00009F540000}"/>
    <cellStyle name="Normal 24 3 2" xfId="21230" xr:uid="{00000000-0005-0000-0000-0000A0540000}"/>
    <cellStyle name="Normal 24 4" xfId="21231" xr:uid="{00000000-0005-0000-0000-0000A1540000}"/>
    <cellStyle name="Normal 24 4 2" xfId="21232" xr:uid="{00000000-0005-0000-0000-0000A2540000}"/>
    <cellStyle name="Normal 24 5" xfId="21233" xr:uid="{00000000-0005-0000-0000-0000A3540000}"/>
    <cellStyle name="Normal 24 5 2" xfId="21234" xr:uid="{00000000-0005-0000-0000-0000A4540000}"/>
    <cellStyle name="Normal 24 6" xfId="21235" xr:uid="{00000000-0005-0000-0000-0000A5540000}"/>
    <cellStyle name="Normal 24 6 2" xfId="21236" xr:uid="{00000000-0005-0000-0000-0000A6540000}"/>
    <cellStyle name="Normal 24 7" xfId="21237" xr:uid="{00000000-0005-0000-0000-0000A7540000}"/>
    <cellStyle name="Normal 24 7 2" xfId="21238" xr:uid="{00000000-0005-0000-0000-0000A8540000}"/>
    <cellStyle name="Normal 24 8" xfId="21239" xr:uid="{00000000-0005-0000-0000-0000A9540000}"/>
    <cellStyle name="Normal 24 9" xfId="21240" xr:uid="{00000000-0005-0000-0000-0000AA540000}"/>
    <cellStyle name="Normal 25" xfId="19" xr:uid="{00000000-0005-0000-0000-0000AB540000}"/>
    <cellStyle name="Normal 25 10" xfId="21241" xr:uid="{00000000-0005-0000-0000-0000AC540000}"/>
    <cellStyle name="Normal 25 2" xfId="21242" xr:uid="{00000000-0005-0000-0000-0000AD540000}"/>
    <cellStyle name="Normal 25 2 2" xfId="21243" xr:uid="{00000000-0005-0000-0000-0000AE540000}"/>
    <cellStyle name="Normal 25 2 2 2" xfId="21244" xr:uid="{00000000-0005-0000-0000-0000AF540000}"/>
    <cellStyle name="Normal 25 2 3" xfId="21245" xr:uid="{00000000-0005-0000-0000-0000B0540000}"/>
    <cellStyle name="Normal 25 2 3 2" xfId="21246" xr:uid="{00000000-0005-0000-0000-0000B1540000}"/>
    <cellStyle name="Normal 25 2 4" xfId="21247" xr:uid="{00000000-0005-0000-0000-0000B2540000}"/>
    <cellStyle name="Normal 25 2 4 2" xfId="21248" xr:uid="{00000000-0005-0000-0000-0000B3540000}"/>
    <cellStyle name="Normal 25 2 5" xfId="21249" xr:uid="{00000000-0005-0000-0000-0000B4540000}"/>
    <cellStyle name="Normal 25 2 5 2" xfId="21250" xr:uid="{00000000-0005-0000-0000-0000B5540000}"/>
    <cellStyle name="Normal 25 2 6" xfId="21251" xr:uid="{00000000-0005-0000-0000-0000B6540000}"/>
    <cellStyle name="Normal 25 2 6 2" xfId="21252" xr:uid="{00000000-0005-0000-0000-0000B7540000}"/>
    <cellStyle name="Normal 25 2 7" xfId="21253" xr:uid="{00000000-0005-0000-0000-0000B8540000}"/>
    <cellStyle name="Normal 25 2 8" xfId="26288" xr:uid="{00000000-0005-0000-0000-0000B9540000}"/>
    <cellStyle name="Normal 25 3" xfId="21254" xr:uid="{00000000-0005-0000-0000-0000BA540000}"/>
    <cellStyle name="Normal 25 3 2" xfId="21255" xr:uid="{00000000-0005-0000-0000-0000BB540000}"/>
    <cellStyle name="Normal 25 4" xfId="21256" xr:uid="{00000000-0005-0000-0000-0000BC540000}"/>
    <cellStyle name="Normal 25 4 2" xfId="21257" xr:uid="{00000000-0005-0000-0000-0000BD540000}"/>
    <cellStyle name="Normal 25 5" xfId="21258" xr:uid="{00000000-0005-0000-0000-0000BE540000}"/>
    <cellStyle name="Normal 25 5 2" xfId="21259" xr:uid="{00000000-0005-0000-0000-0000BF540000}"/>
    <cellStyle name="Normal 25 6" xfId="21260" xr:uid="{00000000-0005-0000-0000-0000C0540000}"/>
    <cellStyle name="Normal 25 6 2" xfId="21261" xr:uid="{00000000-0005-0000-0000-0000C1540000}"/>
    <cellStyle name="Normal 25 7" xfId="21262" xr:uid="{00000000-0005-0000-0000-0000C2540000}"/>
    <cellStyle name="Normal 25 7 2" xfId="21263" xr:uid="{00000000-0005-0000-0000-0000C3540000}"/>
    <cellStyle name="Normal 25 8" xfId="21264" xr:uid="{00000000-0005-0000-0000-0000C4540000}"/>
    <cellStyle name="Normal 25 9" xfId="21265" xr:uid="{00000000-0005-0000-0000-0000C5540000}"/>
    <cellStyle name="Normal 26" xfId="21266" xr:uid="{00000000-0005-0000-0000-0000C6540000}"/>
    <cellStyle name="Normal 26 2" xfId="21267" xr:uid="{00000000-0005-0000-0000-0000C7540000}"/>
    <cellStyle name="Normal 26 2 2" xfId="21268" xr:uid="{00000000-0005-0000-0000-0000C8540000}"/>
    <cellStyle name="Normal 26 2 2 2" xfId="21269" xr:uid="{00000000-0005-0000-0000-0000C9540000}"/>
    <cellStyle name="Normal 26 2 3" xfId="21270" xr:uid="{00000000-0005-0000-0000-0000CA540000}"/>
    <cellStyle name="Normal 26 2 3 2" xfId="21271" xr:uid="{00000000-0005-0000-0000-0000CB540000}"/>
    <cellStyle name="Normal 26 2 4" xfId="21272" xr:uid="{00000000-0005-0000-0000-0000CC540000}"/>
    <cellStyle name="Normal 26 2 4 2" xfId="21273" xr:uid="{00000000-0005-0000-0000-0000CD540000}"/>
    <cellStyle name="Normal 26 2 5" xfId="21274" xr:uid="{00000000-0005-0000-0000-0000CE540000}"/>
    <cellStyle name="Normal 26 2 5 2" xfId="21275" xr:uid="{00000000-0005-0000-0000-0000CF540000}"/>
    <cellStyle name="Normal 26 2 6" xfId="21276" xr:uid="{00000000-0005-0000-0000-0000D0540000}"/>
    <cellStyle name="Normal 26 3" xfId="21277" xr:uid="{00000000-0005-0000-0000-0000D1540000}"/>
    <cellStyle name="Normal 26 3 2" xfId="21278" xr:uid="{00000000-0005-0000-0000-0000D2540000}"/>
    <cellStyle name="Normal 26 4" xfId="21279" xr:uid="{00000000-0005-0000-0000-0000D3540000}"/>
    <cellStyle name="Normal 26 4 2" xfId="21280" xr:uid="{00000000-0005-0000-0000-0000D4540000}"/>
    <cellStyle name="Normal 26 5" xfId="21281" xr:uid="{00000000-0005-0000-0000-0000D5540000}"/>
    <cellStyle name="Normal 26 5 2" xfId="21282" xr:uid="{00000000-0005-0000-0000-0000D6540000}"/>
    <cellStyle name="Normal 26 6" xfId="21283" xr:uid="{00000000-0005-0000-0000-0000D7540000}"/>
    <cellStyle name="Normal 26 6 2" xfId="21284" xr:uid="{00000000-0005-0000-0000-0000D8540000}"/>
    <cellStyle name="Normal 26 7" xfId="21285" xr:uid="{00000000-0005-0000-0000-0000D9540000}"/>
    <cellStyle name="Normal 26 7 2" xfId="21286" xr:uid="{00000000-0005-0000-0000-0000DA540000}"/>
    <cellStyle name="Normal 26 8" xfId="21287" xr:uid="{00000000-0005-0000-0000-0000DB540000}"/>
    <cellStyle name="Normal 26 9" xfId="21288" xr:uid="{00000000-0005-0000-0000-0000DC540000}"/>
    <cellStyle name="Normal 27" xfId="21289" xr:uid="{00000000-0005-0000-0000-0000DD540000}"/>
    <cellStyle name="Normal 27 2" xfId="21290" xr:uid="{00000000-0005-0000-0000-0000DE540000}"/>
    <cellStyle name="Normal 27 2 2" xfId="21291" xr:uid="{00000000-0005-0000-0000-0000DF540000}"/>
    <cellStyle name="Normal 27 2 2 2" xfId="21292" xr:uid="{00000000-0005-0000-0000-0000E0540000}"/>
    <cellStyle name="Normal 27 2 3" xfId="21293" xr:uid="{00000000-0005-0000-0000-0000E1540000}"/>
    <cellStyle name="Normal 27 2 3 2" xfId="21294" xr:uid="{00000000-0005-0000-0000-0000E2540000}"/>
    <cellStyle name="Normal 27 2 4" xfId="21295" xr:uid="{00000000-0005-0000-0000-0000E3540000}"/>
    <cellStyle name="Normal 27 2 4 2" xfId="21296" xr:uid="{00000000-0005-0000-0000-0000E4540000}"/>
    <cellStyle name="Normal 27 2 5" xfId="21297" xr:uid="{00000000-0005-0000-0000-0000E5540000}"/>
    <cellStyle name="Normal 27 2 5 2" xfId="21298" xr:uid="{00000000-0005-0000-0000-0000E6540000}"/>
    <cellStyle name="Normal 27 2 6" xfId="21299" xr:uid="{00000000-0005-0000-0000-0000E7540000}"/>
    <cellStyle name="Normal 27 2 7" xfId="26289" xr:uid="{00000000-0005-0000-0000-0000E8540000}"/>
    <cellStyle name="Normal 27 3" xfId="21300" xr:uid="{00000000-0005-0000-0000-0000E9540000}"/>
    <cellStyle name="Normal 27 3 2" xfId="21301" xr:uid="{00000000-0005-0000-0000-0000EA540000}"/>
    <cellStyle name="Normal 27 4" xfId="21302" xr:uid="{00000000-0005-0000-0000-0000EB540000}"/>
    <cellStyle name="Normal 27 4 2" xfId="21303" xr:uid="{00000000-0005-0000-0000-0000EC540000}"/>
    <cellStyle name="Normal 27 5" xfId="21304" xr:uid="{00000000-0005-0000-0000-0000ED540000}"/>
    <cellStyle name="Normal 27 5 2" xfId="21305" xr:uid="{00000000-0005-0000-0000-0000EE540000}"/>
    <cellStyle name="Normal 27 6" xfId="21306" xr:uid="{00000000-0005-0000-0000-0000EF540000}"/>
    <cellStyle name="Normal 27 6 2" xfId="21307" xr:uid="{00000000-0005-0000-0000-0000F0540000}"/>
    <cellStyle name="Normal 27 7" xfId="21308" xr:uid="{00000000-0005-0000-0000-0000F1540000}"/>
    <cellStyle name="Normal 27 7 2" xfId="21309" xr:uid="{00000000-0005-0000-0000-0000F2540000}"/>
    <cellStyle name="Normal 27 8" xfId="21310" xr:uid="{00000000-0005-0000-0000-0000F3540000}"/>
    <cellStyle name="Normal 27 9" xfId="21311" xr:uid="{00000000-0005-0000-0000-0000F4540000}"/>
    <cellStyle name="Normal 28" xfId="21312" xr:uid="{00000000-0005-0000-0000-0000F5540000}"/>
    <cellStyle name="Normal 28 2" xfId="21313" xr:uid="{00000000-0005-0000-0000-0000F6540000}"/>
    <cellStyle name="Normal 28 2 2" xfId="21314" xr:uid="{00000000-0005-0000-0000-0000F7540000}"/>
    <cellStyle name="Normal 28 2 2 2" xfId="21315" xr:uid="{00000000-0005-0000-0000-0000F8540000}"/>
    <cellStyle name="Normal 28 2 3" xfId="21316" xr:uid="{00000000-0005-0000-0000-0000F9540000}"/>
    <cellStyle name="Normal 28 2 3 2" xfId="21317" xr:uid="{00000000-0005-0000-0000-0000FA540000}"/>
    <cellStyle name="Normal 28 2 4" xfId="21318" xr:uid="{00000000-0005-0000-0000-0000FB540000}"/>
    <cellStyle name="Normal 28 2 4 2" xfId="21319" xr:uid="{00000000-0005-0000-0000-0000FC540000}"/>
    <cellStyle name="Normal 28 2 5" xfId="21320" xr:uid="{00000000-0005-0000-0000-0000FD540000}"/>
    <cellStyle name="Normal 28 2 5 2" xfId="21321" xr:uid="{00000000-0005-0000-0000-0000FE540000}"/>
    <cellStyle name="Normal 28 2 6" xfId="21322" xr:uid="{00000000-0005-0000-0000-0000FF540000}"/>
    <cellStyle name="Normal 28 3" xfId="21323" xr:uid="{00000000-0005-0000-0000-000000550000}"/>
    <cellStyle name="Normal 28 3 2" xfId="21324" xr:uid="{00000000-0005-0000-0000-000001550000}"/>
    <cellStyle name="Normal 28 4" xfId="21325" xr:uid="{00000000-0005-0000-0000-000002550000}"/>
    <cellStyle name="Normal 28 4 2" xfId="21326" xr:uid="{00000000-0005-0000-0000-000003550000}"/>
    <cellStyle name="Normal 28 5" xfId="21327" xr:uid="{00000000-0005-0000-0000-000004550000}"/>
    <cellStyle name="Normal 28 5 2" xfId="21328" xr:uid="{00000000-0005-0000-0000-000005550000}"/>
    <cellStyle name="Normal 28 6" xfId="21329" xr:uid="{00000000-0005-0000-0000-000006550000}"/>
    <cellStyle name="Normal 28 6 2" xfId="21330" xr:uid="{00000000-0005-0000-0000-000007550000}"/>
    <cellStyle name="Normal 28 7" xfId="21331" xr:uid="{00000000-0005-0000-0000-000008550000}"/>
    <cellStyle name="Normal 28 7 2" xfId="21332" xr:uid="{00000000-0005-0000-0000-000009550000}"/>
    <cellStyle name="Normal 28 8" xfId="21333" xr:uid="{00000000-0005-0000-0000-00000A550000}"/>
    <cellStyle name="Normal 28 9" xfId="21334" xr:uid="{00000000-0005-0000-0000-00000B550000}"/>
    <cellStyle name="Normal 29" xfId="21335" xr:uid="{00000000-0005-0000-0000-00000C550000}"/>
    <cellStyle name="Normal 29 2" xfId="21336" xr:uid="{00000000-0005-0000-0000-00000D550000}"/>
    <cellStyle name="Normal 29 2 2" xfId="21337" xr:uid="{00000000-0005-0000-0000-00000E550000}"/>
    <cellStyle name="Normal 29 2 2 2" xfId="21338" xr:uid="{00000000-0005-0000-0000-00000F550000}"/>
    <cellStyle name="Normal 29 2 3" xfId="21339" xr:uid="{00000000-0005-0000-0000-000010550000}"/>
    <cellStyle name="Normal 29 2 3 2" xfId="21340" xr:uid="{00000000-0005-0000-0000-000011550000}"/>
    <cellStyle name="Normal 29 2 4" xfId="21341" xr:uid="{00000000-0005-0000-0000-000012550000}"/>
    <cellStyle name="Normal 29 2 4 2" xfId="21342" xr:uid="{00000000-0005-0000-0000-000013550000}"/>
    <cellStyle name="Normal 29 2 5" xfId="21343" xr:uid="{00000000-0005-0000-0000-000014550000}"/>
    <cellStyle name="Normal 29 2 5 2" xfId="21344" xr:uid="{00000000-0005-0000-0000-000015550000}"/>
    <cellStyle name="Normal 29 2 6" xfId="21345" xr:uid="{00000000-0005-0000-0000-000016550000}"/>
    <cellStyle name="Normal 29 3" xfId="21346" xr:uid="{00000000-0005-0000-0000-000017550000}"/>
    <cellStyle name="Normal 29 3 2" xfId="21347" xr:uid="{00000000-0005-0000-0000-000018550000}"/>
    <cellStyle name="Normal 29 4" xfId="21348" xr:uid="{00000000-0005-0000-0000-000019550000}"/>
    <cellStyle name="Normal 29 4 2" xfId="21349" xr:uid="{00000000-0005-0000-0000-00001A550000}"/>
    <cellStyle name="Normal 29 5" xfId="21350" xr:uid="{00000000-0005-0000-0000-00001B550000}"/>
    <cellStyle name="Normal 29 5 2" xfId="21351" xr:uid="{00000000-0005-0000-0000-00001C550000}"/>
    <cellStyle name="Normal 29 6" xfId="21352" xr:uid="{00000000-0005-0000-0000-00001D550000}"/>
    <cellStyle name="Normal 29 6 2" xfId="21353" xr:uid="{00000000-0005-0000-0000-00001E550000}"/>
    <cellStyle name="Normal 29 7" xfId="21354" xr:uid="{00000000-0005-0000-0000-00001F550000}"/>
    <cellStyle name="Normal 29 7 2" xfId="21355" xr:uid="{00000000-0005-0000-0000-000020550000}"/>
    <cellStyle name="Normal 29 8" xfId="21356" xr:uid="{00000000-0005-0000-0000-000021550000}"/>
    <cellStyle name="Normal 29 9" xfId="21357" xr:uid="{00000000-0005-0000-0000-000022550000}"/>
    <cellStyle name="Normal 3" xfId="21358" xr:uid="{00000000-0005-0000-0000-000023550000}"/>
    <cellStyle name="Normal 3 10" xfId="21359" xr:uid="{00000000-0005-0000-0000-000024550000}"/>
    <cellStyle name="Normal 3 10 2" xfId="26290" xr:uid="{00000000-0005-0000-0000-000025550000}"/>
    <cellStyle name="Normal 3 10 3" xfId="25975" xr:uid="{00000000-0005-0000-0000-000026550000}"/>
    <cellStyle name="Normal 3 11" xfId="21360" xr:uid="{00000000-0005-0000-0000-000027550000}"/>
    <cellStyle name="Normal 3 11 2" xfId="26291" xr:uid="{00000000-0005-0000-0000-000028550000}"/>
    <cellStyle name="Normal 3 12" xfId="25976" xr:uid="{00000000-0005-0000-0000-000029550000}"/>
    <cellStyle name="Normal 3 12 2" xfId="26292" xr:uid="{00000000-0005-0000-0000-00002A550000}"/>
    <cellStyle name="Normal 3 13" xfId="25977" xr:uid="{00000000-0005-0000-0000-00002B550000}"/>
    <cellStyle name="Normal 3 13 2" xfId="26293" xr:uid="{00000000-0005-0000-0000-00002C550000}"/>
    <cellStyle name="Normal 3 14" xfId="26274" xr:uid="{00000000-0005-0000-0000-00002D550000}"/>
    <cellStyle name="Normal 3 2" xfId="21361" xr:uid="{00000000-0005-0000-0000-00002E550000}"/>
    <cellStyle name="Normal 3 2 2" xfId="21362" xr:uid="{00000000-0005-0000-0000-00002F550000}"/>
    <cellStyle name="Normal 3 2 2 2" xfId="21363" xr:uid="{00000000-0005-0000-0000-000030550000}"/>
    <cellStyle name="Normal 3 2 2 3" xfId="26294" xr:uid="{00000000-0005-0000-0000-000031550000}"/>
    <cellStyle name="Normal 3 2 3" xfId="21364" xr:uid="{00000000-0005-0000-0000-000032550000}"/>
    <cellStyle name="Normal 3 2 3 2" xfId="21365" xr:uid="{00000000-0005-0000-0000-000033550000}"/>
    <cellStyle name="Normal 3 2 4" xfId="21366" xr:uid="{00000000-0005-0000-0000-000034550000}"/>
    <cellStyle name="Normal 3 2 4 2" xfId="21367" xr:uid="{00000000-0005-0000-0000-000035550000}"/>
    <cellStyle name="Normal 3 2 5" xfId="21368" xr:uid="{00000000-0005-0000-0000-000036550000}"/>
    <cellStyle name="Normal 3 2 5 2" xfId="21369" xr:uid="{00000000-0005-0000-0000-000037550000}"/>
    <cellStyle name="Normal 3 2 6" xfId="21370" xr:uid="{00000000-0005-0000-0000-000038550000}"/>
    <cellStyle name="Normal 3 2 6 2" xfId="21371" xr:uid="{00000000-0005-0000-0000-000039550000}"/>
    <cellStyle name="Normal 3 2 7" xfId="21372" xr:uid="{00000000-0005-0000-0000-00003A550000}"/>
    <cellStyle name="Normal 3 3" xfId="21373" xr:uid="{00000000-0005-0000-0000-00003B550000}"/>
    <cellStyle name="Normal 3 3 2" xfId="21374" xr:uid="{00000000-0005-0000-0000-00003C550000}"/>
    <cellStyle name="Normal 3 3 2 2" xfId="21375" xr:uid="{00000000-0005-0000-0000-00003D550000}"/>
    <cellStyle name="Normal 3 3 2 2 2" xfId="21376" xr:uid="{00000000-0005-0000-0000-00003E550000}"/>
    <cellStyle name="Normal 3 3 2 3" xfId="21377" xr:uid="{00000000-0005-0000-0000-00003F550000}"/>
    <cellStyle name="Normal 3 3 2 3 2" xfId="21378" xr:uid="{00000000-0005-0000-0000-000040550000}"/>
    <cellStyle name="Normal 3 3 2 4" xfId="21379" xr:uid="{00000000-0005-0000-0000-000041550000}"/>
    <cellStyle name="Normal 3 3 2 5" xfId="26295" xr:uid="{00000000-0005-0000-0000-000042550000}"/>
    <cellStyle name="Normal 3 3 3" xfId="21380" xr:uid="{00000000-0005-0000-0000-000043550000}"/>
    <cellStyle name="Normal 3 3 3 2" xfId="21381" xr:uid="{00000000-0005-0000-0000-000044550000}"/>
    <cellStyle name="Normal 3 3 3 2 2" xfId="21382" xr:uid="{00000000-0005-0000-0000-000045550000}"/>
    <cellStyle name="Normal 3 3 3 3" xfId="21383" xr:uid="{00000000-0005-0000-0000-000046550000}"/>
    <cellStyle name="Normal 3 3 4" xfId="21384" xr:uid="{00000000-0005-0000-0000-000047550000}"/>
    <cellStyle name="Normal 3 3 4 2" xfId="21385" xr:uid="{00000000-0005-0000-0000-000048550000}"/>
    <cellStyle name="Normal 3 3 5" xfId="21386" xr:uid="{00000000-0005-0000-0000-000049550000}"/>
    <cellStyle name="Normal 3 3 5 2" xfId="21387" xr:uid="{00000000-0005-0000-0000-00004A550000}"/>
    <cellStyle name="Normal 3 3 6" xfId="21388" xr:uid="{00000000-0005-0000-0000-00004B550000}"/>
    <cellStyle name="Normal 3 3 6 2" xfId="21389" xr:uid="{00000000-0005-0000-0000-00004C550000}"/>
    <cellStyle name="Normal 3 3 7" xfId="21390" xr:uid="{00000000-0005-0000-0000-00004D550000}"/>
    <cellStyle name="Normal 3 3 8" xfId="21391" xr:uid="{00000000-0005-0000-0000-00004E550000}"/>
    <cellStyle name="Normal 3 4" xfId="21392" xr:uid="{00000000-0005-0000-0000-00004F550000}"/>
    <cellStyle name="Normal 3 4 2" xfId="21393" xr:uid="{00000000-0005-0000-0000-000050550000}"/>
    <cellStyle name="Normal 3 4 2 2" xfId="21394" xr:uid="{00000000-0005-0000-0000-000051550000}"/>
    <cellStyle name="Normal 3 4 2 3" xfId="21395" xr:uid="{00000000-0005-0000-0000-000052550000}"/>
    <cellStyle name="Normal 3 4 2 4" xfId="21396" xr:uid="{00000000-0005-0000-0000-000053550000}"/>
    <cellStyle name="Normal 3 4 2 5" xfId="21397" xr:uid="{00000000-0005-0000-0000-000054550000}"/>
    <cellStyle name="Normal 3 4 2 6" xfId="26296" xr:uid="{00000000-0005-0000-0000-000055550000}"/>
    <cellStyle name="Normal 3 4 3" xfId="21398" xr:uid="{00000000-0005-0000-0000-000056550000}"/>
    <cellStyle name="Normal 3 4 4" xfId="21399" xr:uid="{00000000-0005-0000-0000-000057550000}"/>
    <cellStyle name="Normal 3 4 5" xfId="21400" xr:uid="{00000000-0005-0000-0000-000058550000}"/>
    <cellStyle name="Normal 3 4 6" xfId="21401" xr:uid="{00000000-0005-0000-0000-000059550000}"/>
    <cellStyle name="Normal 3 4 7" xfId="25978" xr:uid="{00000000-0005-0000-0000-00005A550000}"/>
    <cellStyle name="Normal 3 5" xfId="21402" xr:uid="{00000000-0005-0000-0000-00005B550000}"/>
    <cellStyle name="Normal 3 5 2" xfId="26297" xr:uid="{00000000-0005-0000-0000-00005C550000}"/>
    <cellStyle name="Normal 3 5 3" xfId="25979" xr:uid="{00000000-0005-0000-0000-00005D550000}"/>
    <cellStyle name="Normal 3 6" xfId="21403" xr:uid="{00000000-0005-0000-0000-00005E550000}"/>
    <cellStyle name="Normal 3 6 2" xfId="21404" xr:uid="{00000000-0005-0000-0000-00005F550000}"/>
    <cellStyle name="Normal 3 6 2 2" xfId="26298" xr:uid="{00000000-0005-0000-0000-000060550000}"/>
    <cellStyle name="Normal 3 6 3" xfId="25980" xr:uid="{00000000-0005-0000-0000-000061550000}"/>
    <cellStyle name="Normal 3 7" xfId="21405" xr:uid="{00000000-0005-0000-0000-000062550000}"/>
    <cellStyle name="Normal 3 7 2" xfId="21406" xr:uid="{00000000-0005-0000-0000-000063550000}"/>
    <cellStyle name="Normal 3 7 2 2" xfId="26299" xr:uid="{00000000-0005-0000-0000-000064550000}"/>
    <cellStyle name="Normal 3 7 3" xfId="25981" xr:uid="{00000000-0005-0000-0000-000065550000}"/>
    <cellStyle name="Normal 3 8" xfId="21407" xr:uid="{00000000-0005-0000-0000-000066550000}"/>
    <cellStyle name="Normal 3 8 2" xfId="26300" xr:uid="{00000000-0005-0000-0000-000067550000}"/>
    <cellStyle name="Normal 3 8 3" xfId="25982" xr:uid="{00000000-0005-0000-0000-000068550000}"/>
    <cellStyle name="Normal 3 9" xfId="21408" xr:uid="{00000000-0005-0000-0000-000069550000}"/>
    <cellStyle name="Normal 3 9 2" xfId="26301" xr:uid="{00000000-0005-0000-0000-00006A550000}"/>
    <cellStyle name="Normal 3 9 3" xfId="25983" xr:uid="{00000000-0005-0000-0000-00006B550000}"/>
    <cellStyle name="Normal 30" xfId="26" xr:uid="{00000000-0005-0000-0000-00006C550000}"/>
    <cellStyle name="Normal 30 2" xfId="21409" xr:uid="{00000000-0005-0000-0000-00006D550000}"/>
    <cellStyle name="Normal 30 2 2" xfId="21410" xr:uid="{00000000-0005-0000-0000-00006E550000}"/>
    <cellStyle name="Normal 30 2 2 2" xfId="21411" xr:uid="{00000000-0005-0000-0000-00006F550000}"/>
    <cellStyle name="Normal 30 2 3" xfId="21412" xr:uid="{00000000-0005-0000-0000-000070550000}"/>
    <cellStyle name="Normal 30 2 3 2" xfId="21413" xr:uid="{00000000-0005-0000-0000-000071550000}"/>
    <cellStyle name="Normal 30 2 4" xfId="21414" xr:uid="{00000000-0005-0000-0000-000072550000}"/>
    <cellStyle name="Normal 30 2 4 2" xfId="21415" xr:uid="{00000000-0005-0000-0000-000073550000}"/>
    <cellStyle name="Normal 30 2 5" xfId="21416" xr:uid="{00000000-0005-0000-0000-000074550000}"/>
    <cellStyle name="Normal 30 2 5 2" xfId="21417" xr:uid="{00000000-0005-0000-0000-000075550000}"/>
    <cellStyle name="Normal 30 2 6" xfId="21418" xr:uid="{00000000-0005-0000-0000-000076550000}"/>
    <cellStyle name="Normal 30 2 7" xfId="26302" xr:uid="{00000000-0005-0000-0000-000077550000}"/>
    <cellStyle name="Normal 30 3" xfId="21419" xr:uid="{00000000-0005-0000-0000-000078550000}"/>
    <cellStyle name="Normal 30 3 2" xfId="21420" xr:uid="{00000000-0005-0000-0000-000079550000}"/>
    <cellStyle name="Normal 30 4" xfId="21421" xr:uid="{00000000-0005-0000-0000-00007A550000}"/>
    <cellStyle name="Normal 30 4 2" xfId="21422" xr:uid="{00000000-0005-0000-0000-00007B550000}"/>
    <cellStyle name="Normal 30 5" xfId="21423" xr:uid="{00000000-0005-0000-0000-00007C550000}"/>
    <cellStyle name="Normal 30 5 2" xfId="21424" xr:uid="{00000000-0005-0000-0000-00007D550000}"/>
    <cellStyle name="Normal 30 6" xfId="21425" xr:uid="{00000000-0005-0000-0000-00007E550000}"/>
    <cellStyle name="Normal 30 6 2" xfId="21426" xr:uid="{00000000-0005-0000-0000-00007F550000}"/>
    <cellStyle name="Normal 30 7" xfId="21427" xr:uid="{00000000-0005-0000-0000-000080550000}"/>
    <cellStyle name="Normal 30 7 2" xfId="21428" xr:uid="{00000000-0005-0000-0000-000081550000}"/>
    <cellStyle name="Normal 30 8" xfId="21429" xr:uid="{00000000-0005-0000-0000-000082550000}"/>
    <cellStyle name="Normal 30 9" xfId="21430" xr:uid="{00000000-0005-0000-0000-000083550000}"/>
    <cellStyle name="Normal 31" xfId="36" xr:uid="{00000000-0005-0000-0000-000084550000}"/>
    <cellStyle name="Normal 31 2" xfId="21431" xr:uid="{00000000-0005-0000-0000-000085550000}"/>
    <cellStyle name="Normal 31 2 2" xfId="21432" xr:uid="{00000000-0005-0000-0000-000086550000}"/>
    <cellStyle name="Normal 31 2 2 2" xfId="21433" xr:uid="{00000000-0005-0000-0000-000087550000}"/>
    <cellStyle name="Normal 31 2 3" xfId="21434" xr:uid="{00000000-0005-0000-0000-000088550000}"/>
    <cellStyle name="Normal 31 2 3 2" xfId="21435" xr:uid="{00000000-0005-0000-0000-000089550000}"/>
    <cellStyle name="Normal 31 2 4" xfId="21436" xr:uid="{00000000-0005-0000-0000-00008A550000}"/>
    <cellStyle name="Normal 31 2 4 2" xfId="21437" xr:uid="{00000000-0005-0000-0000-00008B550000}"/>
    <cellStyle name="Normal 31 2 5" xfId="21438" xr:uid="{00000000-0005-0000-0000-00008C550000}"/>
    <cellStyle name="Normal 31 2 5 2" xfId="21439" xr:uid="{00000000-0005-0000-0000-00008D550000}"/>
    <cellStyle name="Normal 31 2 6" xfId="21440" xr:uid="{00000000-0005-0000-0000-00008E550000}"/>
    <cellStyle name="Normal 31 2 7" xfId="26303" xr:uid="{00000000-0005-0000-0000-00008F550000}"/>
    <cellStyle name="Normal 31 3" xfId="21441" xr:uid="{00000000-0005-0000-0000-000090550000}"/>
    <cellStyle name="Normal 31 3 2" xfId="21442" xr:uid="{00000000-0005-0000-0000-000091550000}"/>
    <cellStyle name="Normal 31 4" xfId="21443" xr:uid="{00000000-0005-0000-0000-000092550000}"/>
    <cellStyle name="Normal 31 4 2" xfId="21444" xr:uid="{00000000-0005-0000-0000-000093550000}"/>
    <cellStyle name="Normal 31 5" xfId="21445" xr:uid="{00000000-0005-0000-0000-000094550000}"/>
    <cellStyle name="Normal 31 5 2" xfId="21446" xr:uid="{00000000-0005-0000-0000-000095550000}"/>
    <cellStyle name="Normal 31 6" xfId="21447" xr:uid="{00000000-0005-0000-0000-000096550000}"/>
    <cellStyle name="Normal 31 6 2" xfId="21448" xr:uid="{00000000-0005-0000-0000-000097550000}"/>
    <cellStyle name="Normal 31 7" xfId="21449" xr:uid="{00000000-0005-0000-0000-000098550000}"/>
    <cellStyle name="Normal 31 8" xfId="21450" xr:uid="{00000000-0005-0000-0000-000099550000}"/>
    <cellStyle name="Normal 31 9" xfId="21451" xr:uid="{00000000-0005-0000-0000-00009A550000}"/>
    <cellStyle name="Normal 32" xfId="21452" xr:uid="{00000000-0005-0000-0000-00009B550000}"/>
    <cellStyle name="Normal 32 2" xfId="21453" xr:uid="{00000000-0005-0000-0000-00009C550000}"/>
    <cellStyle name="Normal 32 2 2" xfId="21454" xr:uid="{00000000-0005-0000-0000-00009D550000}"/>
    <cellStyle name="Normal 32 2 2 2" xfId="21455" xr:uid="{00000000-0005-0000-0000-00009E550000}"/>
    <cellStyle name="Normal 32 2 3" xfId="21456" xr:uid="{00000000-0005-0000-0000-00009F550000}"/>
    <cellStyle name="Normal 32 2 3 2" xfId="21457" xr:uid="{00000000-0005-0000-0000-0000A0550000}"/>
    <cellStyle name="Normal 32 2 4" xfId="21458" xr:uid="{00000000-0005-0000-0000-0000A1550000}"/>
    <cellStyle name="Normal 32 2 4 2" xfId="21459" xr:uid="{00000000-0005-0000-0000-0000A2550000}"/>
    <cellStyle name="Normal 32 2 5" xfId="21460" xr:uid="{00000000-0005-0000-0000-0000A3550000}"/>
    <cellStyle name="Normal 32 2 5 2" xfId="21461" xr:uid="{00000000-0005-0000-0000-0000A4550000}"/>
    <cellStyle name="Normal 32 2 6" xfId="21462" xr:uid="{00000000-0005-0000-0000-0000A5550000}"/>
    <cellStyle name="Normal 32 2 7" xfId="26304" xr:uid="{00000000-0005-0000-0000-0000A6550000}"/>
    <cellStyle name="Normal 32 3" xfId="21463" xr:uid="{00000000-0005-0000-0000-0000A7550000}"/>
    <cellStyle name="Normal 32 3 2" xfId="21464" xr:uid="{00000000-0005-0000-0000-0000A8550000}"/>
    <cellStyle name="Normal 32 4" xfId="21465" xr:uid="{00000000-0005-0000-0000-0000A9550000}"/>
    <cellStyle name="Normal 32 4 2" xfId="21466" xr:uid="{00000000-0005-0000-0000-0000AA550000}"/>
    <cellStyle name="Normal 32 5" xfId="21467" xr:uid="{00000000-0005-0000-0000-0000AB550000}"/>
    <cellStyle name="Normal 32 5 2" xfId="21468" xr:uid="{00000000-0005-0000-0000-0000AC550000}"/>
    <cellStyle name="Normal 32 6" xfId="21469" xr:uid="{00000000-0005-0000-0000-0000AD550000}"/>
    <cellStyle name="Normal 32 6 2" xfId="21470" xr:uid="{00000000-0005-0000-0000-0000AE550000}"/>
    <cellStyle name="Normal 32 7" xfId="21471" xr:uid="{00000000-0005-0000-0000-0000AF550000}"/>
    <cellStyle name="Normal 32 8" xfId="21472" xr:uid="{00000000-0005-0000-0000-0000B0550000}"/>
    <cellStyle name="Normal 32 9" xfId="21473" xr:uid="{00000000-0005-0000-0000-0000B1550000}"/>
    <cellStyle name="Normal 33" xfId="18" xr:uid="{00000000-0005-0000-0000-0000B2550000}"/>
    <cellStyle name="Normal 33 2" xfId="21474" xr:uid="{00000000-0005-0000-0000-0000B3550000}"/>
    <cellStyle name="Normal 33 2 2" xfId="21475" xr:uid="{00000000-0005-0000-0000-0000B4550000}"/>
    <cellStyle name="Normal 33 2 2 2" xfId="21476" xr:uid="{00000000-0005-0000-0000-0000B5550000}"/>
    <cellStyle name="Normal 33 2 3" xfId="21477" xr:uid="{00000000-0005-0000-0000-0000B6550000}"/>
    <cellStyle name="Normal 33 2 3 2" xfId="21478" xr:uid="{00000000-0005-0000-0000-0000B7550000}"/>
    <cellStyle name="Normal 33 2 4" xfId="21479" xr:uid="{00000000-0005-0000-0000-0000B8550000}"/>
    <cellStyle name="Normal 33 2 4 2" xfId="21480" xr:uid="{00000000-0005-0000-0000-0000B9550000}"/>
    <cellStyle name="Normal 33 2 5" xfId="21481" xr:uid="{00000000-0005-0000-0000-0000BA550000}"/>
    <cellStyle name="Normal 33 2 5 2" xfId="21482" xr:uid="{00000000-0005-0000-0000-0000BB550000}"/>
    <cellStyle name="Normal 33 2 6" xfId="21483" xr:uid="{00000000-0005-0000-0000-0000BC550000}"/>
    <cellStyle name="Normal 33 2 7" xfId="26305" xr:uid="{00000000-0005-0000-0000-0000BD550000}"/>
    <cellStyle name="Normal 33 3" xfId="21484" xr:uid="{00000000-0005-0000-0000-0000BE550000}"/>
    <cellStyle name="Normal 33 3 2" xfId="21485" xr:uid="{00000000-0005-0000-0000-0000BF550000}"/>
    <cellStyle name="Normal 33 4" xfId="21486" xr:uid="{00000000-0005-0000-0000-0000C0550000}"/>
    <cellStyle name="Normal 33 4 2" xfId="21487" xr:uid="{00000000-0005-0000-0000-0000C1550000}"/>
    <cellStyle name="Normal 33 5" xfId="21488" xr:uid="{00000000-0005-0000-0000-0000C2550000}"/>
    <cellStyle name="Normal 33 5 2" xfId="21489" xr:uid="{00000000-0005-0000-0000-0000C3550000}"/>
    <cellStyle name="Normal 33 6" xfId="21490" xr:uid="{00000000-0005-0000-0000-0000C4550000}"/>
    <cellStyle name="Normal 33 6 2" xfId="21491" xr:uid="{00000000-0005-0000-0000-0000C5550000}"/>
    <cellStyle name="Normal 33 7" xfId="21492" xr:uid="{00000000-0005-0000-0000-0000C6550000}"/>
    <cellStyle name="Normal 33 8" xfId="21493" xr:uid="{00000000-0005-0000-0000-0000C7550000}"/>
    <cellStyle name="Normal 33 9" xfId="21494" xr:uid="{00000000-0005-0000-0000-0000C8550000}"/>
    <cellStyle name="Normal 34" xfId="35" xr:uid="{00000000-0005-0000-0000-0000C9550000}"/>
    <cellStyle name="Normal 34 2" xfId="21495" xr:uid="{00000000-0005-0000-0000-0000CA550000}"/>
    <cellStyle name="Normal 34 2 2" xfId="21496" xr:uid="{00000000-0005-0000-0000-0000CB550000}"/>
    <cellStyle name="Normal 34 2 2 2" xfId="21497" xr:uid="{00000000-0005-0000-0000-0000CC550000}"/>
    <cellStyle name="Normal 34 2 3" xfId="21498" xr:uid="{00000000-0005-0000-0000-0000CD550000}"/>
    <cellStyle name="Normal 34 2 3 2" xfId="21499" xr:uid="{00000000-0005-0000-0000-0000CE550000}"/>
    <cellStyle name="Normal 34 2 4" xfId="21500" xr:uid="{00000000-0005-0000-0000-0000CF550000}"/>
    <cellStyle name="Normal 34 2 4 2" xfId="21501" xr:uid="{00000000-0005-0000-0000-0000D0550000}"/>
    <cellStyle name="Normal 34 2 5" xfId="21502" xr:uid="{00000000-0005-0000-0000-0000D1550000}"/>
    <cellStyle name="Normal 34 2 5 2" xfId="21503" xr:uid="{00000000-0005-0000-0000-0000D2550000}"/>
    <cellStyle name="Normal 34 2 6" xfId="21504" xr:uid="{00000000-0005-0000-0000-0000D3550000}"/>
    <cellStyle name="Normal 34 2 7" xfId="26306" xr:uid="{00000000-0005-0000-0000-0000D4550000}"/>
    <cellStyle name="Normal 34 3" xfId="21505" xr:uid="{00000000-0005-0000-0000-0000D5550000}"/>
    <cellStyle name="Normal 34 3 2" xfId="21506" xr:uid="{00000000-0005-0000-0000-0000D6550000}"/>
    <cellStyle name="Normal 34 4" xfId="21507" xr:uid="{00000000-0005-0000-0000-0000D7550000}"/>
    <cellStyle name="Normal 34 4 2" xfId="21508" xr:uid="{00000000-0005-0000-0000-0000D8550000}"/>
    <cellStyle name="Normal 34 5" xfId="21509" xr:uid="{00000000-0005-0000-0000-0000D9550000}"/>
    <cellStyle name="Normal 34 5 2" xfId="21510" xr:uid="{00000000-0005-0000-0000-0000DA550000}"/>
    <cellStyle name="Normal 34 6" xfId="21511" xr:uid="{00000000-0005-0000-0000-0000DB550000}"/>
    <cellStyle name="Normal 34 6 2" xfId="21512" xr:uid="{00000000-0005-0000-0000-0000DC550000}"/>
    <cellStyle name="Normal 34 7" xfId="21513" xr:uid="{00000000-0005-0000-0000-0000DD550000}"/>
    <cellStyle name="Normal 34 8" xfId="21514" xr:uid="{00000000-0005-0000-0000-0000DE550000}"/>
    <cellStyle name="Normal 34 9" xfId="21515" xr:uid="{00000000-0005-0000-0000-0000DF550000}"/>
    <cellStyle name="Normal 35" xfId="21516" xr:uid="{00000000-0005-0000-0000-0000E0550000}"/>
    <cellStyle name="Normal 35 2" xfId="21517" xr:uid="{00000000-0005-0000-0000-0000E1550000}"/>
    <cellStyle name="Normal 35 2 2" xfId="21518" xr:uid="{00000000-0005-0000-0000-0000E2550000}"/>
    <cellStyle name="Normal 35 2 2 2" xfId="21519" xr:uid="{00000000-0005-0000-0000-0000E3550000}"/>
    <cellStyle name="Normal 35 2 3" xfId="21520" xr:uid="{00000000-0005-0000-0000-0000E4550000}"/>
    <cellStyle name="Normal 35 2 3 2" xfId="21521" xr:uid="{00000000-0005-0000-0000-0000E5550000}"/>
    <cellStyle name="Normal 35 2 4" xfId="21522" xr:uid="{00000000-0005-0000-0000-0000E6550000}"/>
    <cellStyle name="Normal 35 2 4 2" xfId="21523" xr:uid="{00000000-0005-0000-0000-0000E7550000}"/>
    <cellStyle name="Normal 35 2 5" xfId="21524" xr:uid="{00000000-0005-0000-0000-0000E8550000}"/>
    <cellStyle name="Normal 35 2 5 2" xfId="21525" xr:uid="{00000000-0005-0000-0000-0000E9550000}"/>
    <cellStyle name="Normal 35 2 6" xfId="21526" xr:uid="{00000000-0005-0000-0000-0000EA550000}"/>
    <cellStyle name="Normal 35 2 7" xfId="26307" xr:uid="{00000000-0005-0000-0000-0000EB550000}"/>
    <cellStyle name="Normal 35 3" xfId="21527" xr:uid="{00000000-0005-0000-0000-0000EC550000}"/>
    <cellStyle name="Normal 35 3 2" xfId="21528" xr:uid="{00000000-0005-0000-0000-0000ED550000}"/>
    <cellStyle name="Normal 35 4" xfId="21529" xr:uid="{00000000-0005-0000-0000-0000EE550000}"/>
    <cellStyle name="Normal 35 4 2" xfId="21530" xr:uid="{00000000-0005-0000-0000-0000EF550000}"/>
    <cellStyle name="Normal 35 5" xfId="21531" xr:uid="{00000000-0005-0000-0000-0000F0550000}"/>
    <cellStyle name="Normal 35 5 2" xfId="21532" xr:uid="{00000000-0005-0000-0000-0000F1550000}"/>
    <cellStyle name="Normal 35 6" xfId="21533" xr:uid="{00000000-0005-0000-0000-0000F2550000}"/>
    <cellStyle name="Normal 35 6 2" xfId="21534" xr:uid="{00000000-0005-0000-0000-0000F3550000}"/>
    <cellStyle name="Normal 35 7" xfId="21535" xr:uid="{00000000-0005-0000-0000-0000F4550000}"/>
    <cellStyle name="Normal 35 8" xfId="21536" xr:uid="{00000000-0005-0000-0000-0000F5550000}"/>
    <cellStyle name="Normal 35 9" xfId="21537" xr:uid="{00000000-0005-0000-0000-0000F6550000}"/>
    <cellStyle name="Normal 36" xfId="21538" xr:uid="{00000000-0005-0000-0000-0000F7550000}"/>
    <cellStyle name="Normal 36 10" xfId="25984" xr:uid="{00000000-0005-0000-0000-0000F8550000}"/>
    <cellStyle name="Normal 36 2" xfId="21539" xr:uid="{00000000-0005-0000-0000-0000F9550000}"/>
    <cellStyle name="Normal 36 2 2" xfId="21540" xr:uid="{00000000-0005-0000-0000-0000FA550000}"/>
    <cellStyle name="Normal 36 2 2 2" xfId="21541" xr:uid="{00000000-0005-0000-0000-0000FB550000}"/>
    <cellStyle name="Normal 36 2 3" xfId="21542" xr:uid="{00000000-0005-0000-0000-0000FC550000}"/>
    <cellStyle name="Normal 36 2 3 2" xfId="21543" xr:uid="{00000000-0005-0000-0000-0000FD550000}"/>
    <cellStyle name="Normal 36 2 4" xfId="21544" xr:uid="{00000000-0005-0000-0000-0000FE550000}"/>
    <cellStyle name="Normal 36 2 4 2" xfId="21545" xr:uid="{00000000-0005-0000-0000-0000FF550000}"/>
    <cellStyle name="Normal 36 2 5" xfId="21546" xr:uid="{00000000-0005-0000-0000-000000560000}"/>
    <cellStyle name="Normal 36 2 5 2" xfId="21547" xr:uid="{00000000-0005-0000-0000-000001560000}"/>
    <cellStyle name="Normal 36 2 6" xfId="21548" xr:uid="{00000000-0005-0000-0000-000002560000}"/>
    <cellStyle name="Normal 36 3" xfId="21549" xr:uid="{00000000-0005-0000-0000-000003560000}"/>
    <cellStyle name="Normal 36 3 2" xfId="21550" xr:uid="{00000000-0005-0000-0000-000004560000}"/>
    <cellStyle name="Normal 36 4" xfId="21551" xr:uid="{00000000-0005-0000-0000-000005560000}"/>
    <cellStyle name="Normal 36 4 2" xfId="21552" xr:uid="{00000000-0005-0000-0000-000006560000}"/>
    <cellStyle name="Normal 36 5" xfId="21553" xr:uid="{00000000-0005-0000-0000-000007560000}"/>
    <cellStyle name="Normal 36 5 2" xfId="21554" xr:uid="{00000000-0005-0000-0000-000008560000}"/>
    <cellStyle name="Normal 36 6" xfId="21555" xr:uid="{00000000-0005-0000-0000-000009560000}"/>
    <cellStyle name="Normal 36 6 2" xfId="21556" xr:uid="{00000000-0005-0000-0000-00000A560000}"/>
    <cellStyle name="Normal 36 7" xfId="21557" xr:uid="{00000000-0005-0000-0000-00000B560000}"/>
    <cellStyle name="Normal 36 8" xfId="21558" xr:uid="{00000000-0005-0000-0000-00000C560000}"/>
    <cellStyle name="Normal 36 9" xfId="21559" xr:uid="{00000000-0005-0000-0000-00000D560000}"/>
    <cellStyle name="Normal 37" xfId="21560" xr:uid="{00000000-0005-0000-0000-00000E560000}"/>
    <cellStyle name="Normal 37 2" xfId="21561" xr:uid="{00000000-0005-0000-0000-00000F560000}"/>
    <cellStyle name="Normal 37 2 2" xfId="21562" xr:uid="{00000000-0005-0000-0000-000010560000}"/>
    <cellStyle name="Normal 37 2 2 2" xfId="21563" xr:uid="{00000000-0005-0000-0000-000011560000}"/>
    <cellStyle name="Normal 37 2 3" xfId="21564" xr:uid="{00000000-0005-0000-0000-000012560000}"/>
    <cellStyle name="Normal 37 2 3 2" xfId="21565" xr:uid="{00000000-0005-0000-0000-000013560000}"/>
    <cellStyle name="Normal 37 2 4" xfId="21566" xr:uid="{00000000-0005-0000-0000-000014560000}"/>
    <cellStyle name="Normal 37 2 4 2" xfId="21567" xr:uid="{00000000-0005-0000-0000-000015560000}"/>
    <cellStyle name="Normal 37 2 5" xfId="21568" xr:uid="{00000000-0005-0000-0000-000016560000}"/>
    <cellStyle name="Normal 37 2 5 2" xfId="21569" xr:uid="{00000000-0005-0000-0000-000017560000}"/>
    <cellStyle name="Normal 37 2 6" xfId="21570" xr:uid="{00000000-0005-0000-0000-000018560000}"/>
    <cellStyle name="Normal 37 3" xfId="21571" xr:uid="{00000000-0005-0000-0000-000019560000}"/>
    <cellStyle name="Normal 37 3 2" xfId="21572" xr:uid="{00000000-0005-0000-0000-00001A560000}"/>
    <cellStyle name="Normal 37 4" xfId="21573" xr:uid="{00000000-0005-0000-0000-00001B560000}"/>
    <cellStyle name="Normal 37 4 2" xfId="21574" xr:uid="{00000000-0005-0000-0000-00001C560000}"/>
    <cellStyle name="Normal 37 5" xfId="21575" xr:uid="{00000000-0005-0000-0000-00001D560000}"/>
    <cellStyle name="Normal 37 5 2" xfId="21576" xr:uid="{00000000-0005-0000-0000-00001E560000}"/>
    <cellStyle name="Normal 37 6" xfId="21577" xr:uid="{00000000-0005-0000-0000-00001F560000}"/>
    <cellStyle name="Normal 37 6 2" xfId="21578" xr:uid="{00000000-0005-0000-0000-000020560000}"/>
    <cellStyle name="Normal 37 7" xfId="21579" xr:uid="{00000000-0005-0000-0000-000021560000}"/>
    <cellStyle name="Normal 37 8" xfId="21580" xr:uid="{00000000-0005-0000-0000-000022560000}"/>
    <cellStyle name="Normal 37 9" xfId="21581" xr:uid="{00000000-0005-0000-0000-000023560000}"/>
    <cellStyle name="Normal 38" xfId="21582" xr:uid="{00000000-0005-0000-0000-000024560000}"/>
    <cellStyle name="Normal 38 2" xfId="21583" xr:uid="{00000000-0005-0000-0000-000025560000}"/>
    <cellStyle name="Normal 38 2 2" xfId="21584" xr:uid="{00000000-0005-0000-0000-000026560000}"/>
    <cellStyle name="Normal 38 2 2 2" xfId="21585" xr:uid="{00000000-0005-0000-0000-000027560000}"/>
    <cellStyle name="Normal 38 2 3" xfId="21586" xr:uid="{00000000-0005-0000-0000-000028560000}"/>
    <cellStyle name="Normal 38 2 3 2" xfId="21587" xr:uid="{00000000-0005-0000-0000-000029560000}"/>
    <cellStyle name="Normal 38 2 4" xfId="21588" xr:uid="{00000000-0005-0000-0000-00002A560000}"/>
    <cellStyle name="Normal 38 2 4 2" xfId="21589" xr:uid="{00000000-0005-0000-0000-00002B560000}"/>
    <cellStyle name="Normal 38 2 5" xfId="21590" xr:uid="{00000000-0005-0000-0000-00002C560000}"/>
    <cellStyle name="Normal 38 2 5 2" xfId="21591" xr:uid="{00000000-0005-0000-0000-00002D560000}"/>
    <cellStyle name="Normal 38 2 6" xfId="21592" xr:uid="{00000000-0005-0000-0000-00002E560000}"/>
    <cellStyle name="Normal 38 3" xfId="21593" xr:uid="{00000000-0005-0000-0000-00002F560000}"/>
    <cellStyle name="Normal 38 3 2" xfId="21594" xr:uid="{00000000-0005-0000-0000-000030560000}"/>
    <cellStyle name="Normal 38 4" xfId="21595" xr:uid="{00000000-0005-0000-0000-000031560000}"/>
    <cellStyle name="Normal 38 4 2" xfId="21596" xr:uid="{00000000-0005-0000-0000-000032560000}"/>
    <cellStyle name="Normal 38 5" xfId="21597" xr:uid="{00000000-0005-0000-0000-000033560000}"/>
    <cellStyle name="Normal 38 5 2" xfId="21598" xr:uid="{00000000-0005-0000-0000-000034560000}"/>
    <cellStyle name="Normal 38 6" xfId="21599" xr:uid="{00000000-0005-0000-0000-000035560000}"/>
    <cellStyle name="Normal 38 6 2" xfId="21600" xr:uid="{00000000-0005-0000-0000-000036560000}"/>
    <cellStyle name="Normal 38 7" xfId="21601" xr:uid="{00000000-0005-0000-0000-000037560000}"/>
    <cellStyle name="Normal 38 8" xfId="21602" xr:uid="{00000000-0005-0000-0000-000038560000}"/>
    <cellStyle name="Normal 38 9" xfId="21603" xr:uid="{00000000-0005-0000-0000-000039560000}"/>
    <cellStyle name="Normal 39" xfId="21604" xr:uid="{00000000-0005-0000-0000-00003A560000}"/>
    <cellStyle name="Normal 39 2" xfId="21605" xr:uid="{00000000-0005-0000-0000-00003B560000}"/>
    <cellStyle name="Normal 39 2 2" xfId="21606" xr:uid="{00000000-0005-0000-0000-00003C560000}"/>
    <cellStyle name="Normal 39 2 2 2" xfId="21607" xr:uid="{00000000-0005-0000-0000-00003D560000}"/>
    <cellStyle name="Normal 39 2 3" xfId="21608" xr:uid="{00000000-0005-0000-0000-00003E560000}"/>
    <cellStyle name="Normal 39 2 3 2" xfId="21609" xr:uid="{00000000-0005-0000-0000-00003F560000}"/>
    <cellStyle name="Normal 39 2 4" xfId="21610" xr:uid="{00000000-0005-0000-0000-000040560000}"/>
    <cellStyle name="Normal 39 2 4 2" xfId="21611" xr:uid="{00000000-0005-0000-0000-000041560000}"/>
    <cellStyle name="Normal 39 2 5" xfId="21612" xr:uid="{00000000-0005-0000-0000-000042560000}"/>
    <cellStyle name="Normal 39 2 5 2" xfId="21613" xr:uid="{00000000-0005-0000-0000-000043560000}"/>
    <cellStyle name="Normal 39 2 6" xfId="21614" xr:uid="{00000000-0005-0000-0000-000044560000}"/>
    <cellStyle name="Normal 39 3" xfId="21615" xr:uid="{00000000-0005-0000-0000-000045560000}"/>
    <cellStyle name="Normal 39 3 2" xfId="21616" xr:uid="{00000000-0005-0000-0000-000046560000}"/>
    <cellStyle name="Normal 39 4" xfId="21617" xr:uid="{00000000-0005-0000-0000-000047560000}"/>
    <cellStyle name="Normal 39 4 2" xfId="21618" xr:uid="{00000000-0005-0000-0000-000048560000}"/>
    <cellStyle name="Normal 39 5" xfId="21619" xr:uid="{00000000-0005-0000-0000-000049560000}"/>
    <cellStyle name="Normal 39 5 2" xfId="21620" xr:uid="{00000000-0005-0000-0000-00004A560000}"/>
    <cellStyle name="Normal 39 6" xfId="21621" xr:uid="{00000000-0005-0000-0000-00004B560000}"/>
    <cellStyle name="Normal 39 6 2" xfId="21622" xr:uid="{00000000-0005-0000-0000-00004C560000}"/>
    <cellStyle name="Normal 39 7" xfId="21623" xr:uid="{00000000-0005-0000-0000-00004D560000}"/>
    <cellStyle name="Normal 39 8" xfId="21624" xr:uid="{00000000-0005-0000-0000-00004E560000}"/>
    <cellStyle name="Normal 39 9" xfId="21625" xr:uid="{00000000-0005-0000-0000-00004F560000}"/>
    <cellStyle name="Normal 4" xfId="21626" xr:uid="{00000000-0005-0000-0000-000050560000}"/>
    <cellStyle name="Normal 4 10" xfId="21627" xr:uid="{00000000-0005-0000-0000-000051560000}"/>
    <cellStyle name="Normal 4 10 2" xfId="26308" xr:uid="{00000000-0005-0000-0000-000052560000}"/>
    <cellStyle name="Normal 4 10 3" xfId="25985" xr:uid="{00000000-0005-0000-0000-000053560000}"/>
    <cellStyle name="Normal 4 11" xfId="21628" xr:uid="{00000000-0005-0000-0000-000054560000}"/>
    <cellStyle name="Normal 4 11 2" xfId="26309" xr:uid="{00000000-0005-0000-0000-000055560000}"/>
    <cellStyle name="Normal 4 11 3" xfId="25986" xr:uid="{00000000-0005-0000-0000-000056560000}"/>
    <cellStyle name="Normal 4 12" xfId="21629" xr:uid="{00000000-0005-0000-0000-000057560000}"/>
    <cellStyle name="Normal 4 12 2" xfId="26310" xr:uid="{00000000-0005-0000-0000-000058560000}"/>
    <cellStyle name="Normal 4 12 3" xfId="25987" xr:uid="{00000000-0005-0000-0000-000059560000}"/>
    <cellStyle name="Normal 4 13" xfId="21630" xr:uid="{00000000-0005-0000-0000-00005A560000}"/>
    <cellStyle name="Normal 4 13 2" xfId="26311" xr:uid="{00000000-0005-0000-0000-00005B560000}"/>
    <cellStyle name="Normal 4 14" xfId="26380" xr:uid="{00000000-0005-0000-0000-00005C560000}"/>
    <cellStyle name="Normal 4 2" xfId="21631" xr:uid="{00000000-0005-0000-0000-00005D560000}"/>
    <cellStyle name="Normal 4 2 10" xfId="21632" xr:uid="{00000000-0005-0000-0000-00005E560000}"/>
    <cellStyle name="Normal 4 2 2" xfId="21633" xr:uid="{00000000-0005-0000-0000-00005F560000}"/>
    <cellStyle name="Normal 4 2 2 2" xfId="21634" xr:uid="{00000000-0005-0000-0000-000060560000}"/>
    <cellStyle name="Normal 4 2 2 2 2" xfId="21635" xr:uid="{00000000-0005-0000-0000-000061560000}"/>
    <cellStyle name="Normal 4 2 2 2 3" xfId="21636" xr:uid="{00000000-0005-0000-0000-000062560000}"/>
    <cellStyle name="Normal 4 2 2 2 4" xfId="21637" xr:uid="{00000000-0005-0000-0000-000063560000}"/>
    <cellStyle name="Normal 4 2 2 2 5" xfId="21638" xr:uid="{00000000-0005-0000-0000-000064560000}"/>
    <cellStyle name="Normal 4 2 2 3" xfId="21639" xr:uid="{00000000-0005-0000-0000-000065560000}"/>
    <cellStyle name="Normal 4 2 2 4" xfId="21640" xr:uid="{00000000-0005-0000-0000-000066560000}"/>
    <cellStyle name="Normal 4 2 2 5" xfId="21641" xr:uid="{00000000-0005-0000-0000-000067560000}"/>
    <cellStyle name="Normal 4 2 2 6" xfId="26312" xr:uid="{00000000-0005-0000-0000-000068560000}"/>
    <cellStyle name="Normal 4 2 3" xfId="21642" xr:uid="{00000000-0005-0000-0000-000069560000}"/>
    <cellStyle name="Normal 4 2 3 2" xfId="21643" xr:uid="{00000000-0005-0000-0000-00006A560000}"/>
    <cellStyle name="Normal 4 2 3 2 2" xfId="21644" xr:uid="{00000000-0005-0000-0000-00006B560000}"/>
    <cellStyle name="Normal 4 2 3 3" xfId="21645" xr:uid="{00000000-0005-0000-0000-00006C560000}"/>
    <cellStyle name="Normal 4 2 3 3 2" xfId="21646" xr:uid="{00000000-0005-0000-0000-00006D560000}"/>
    <cellStyle name="Normal 4 2 3 4" xfId="21647" xr:uid="{00000000-0005-0000-0000-00006E560000}"/>
    <cellStyle name="Normal 4 2 3 5" xfId="21648" xr:uid="{00000000-0005-0000-0000-00006F560000}"/>
    <cellStyle name="Normal 4 2 3 6" xfId="21649" xr:uid="{00000000-0005-0000-0000-000070560000}"/>
    <cellStyle name="Normal 4 2 3 7" xfId="21650" xr:uid="{00000000-0005-0000-0000-000071560000}"/>
    <cellStyle name="Normal 4 2 4" xfId="21651" xr:uid="{00000000-0005-0000-0000-000072560000}"/>
    <cellStyle name="Normal 4 2 4 2" xfId="21652" xr:uid="{00000000-0005-0000-0000-000073560000}"/>
    <cellStyle name="Normal 4 2 5" xfId="21653" xr:uid="{00000000-0005-0000-0000-000074560000}"/>
    <cellStyle name="Normal 4 2 5 2" xfId="21654" xr:uid="{00000000-0005-0000-0000-000075560000}"/>
    <cellStyle name="Normal 4 2 6" xfId="21655" xr:uid="{00000000-0005-0000-0000-000076560000}"/>
    <cellStyle name="Normal 4 2 6 2" xfId="21656" xr:uid="{00000000-0005-0000-0000-000077560000}"/>
    <cellStyle name="Normal 4 2 7" xfId="21657" xr:uid="{00000000-0005-0000-0000-000078560000}"/>
    <cellStyle name="Normal 4 2 8" xfId="21658" xr:uid="{00000000-0005-0000-0000-000079560000}"/>
    <cellStyle name="Normal 4 2 9" xfId="21659" xr:uid="{00000000-0005-0000-0000-00007A560000}"/>
    <cellStyle name="Normal 4 3" xfId="21660" xr:uid="{00000000-0005-0000-0000-00007B560000}"/>
    <cellStyle name="Normal 4 3 10" xfId="25988" xr:uid="{00000000-0005-0000-0000-00007C560000}"/>
    <cellStyle name="Normal 4 3 2" xfId="21661" xr:uid="{00000000-0005-0000-0000-00007D560000}"/>
    <cellStyle name="Normal 4 3 2 2" xfId="21662" xr:uid="{00000000-0005-0000-0000-00007E560000}"/>
    <cellStyle name="Normal 4 3 2 2 2" xfId="21663" xr:uid="{00000000-0005-0000-0000-00007F560000}"/>
    <cellStyle name="Normal 4 3 2 2 2 2" xfId="21664" xr:uid="{00000000-0005-0000-0000-000080560000}"/>
    <cellStyle name="Normal 4 3 2 2 3" xfId="21665" xr:uid="{00000000-0005-0000-0000-000081560000}"/>
    <cellStyle name="Normal 4 3 2 2 4" xfId="21666" xr:uid="{00000000-0005-0000-0000-000082560000}"/>
    <cellStyle name="Normal 4 3 2 2 5" xfId="21667" xr:uid="{00000000-0005-0000-0000-000083560000}"/>
    <cellStyle name="Normal 4 3 2 2 6" xfId="21668" xr:uid="{00000000-0005-0000-0000-000084560000}"/>
    <cellStyle name="Normal 4 3 2 3" xfId="21669" xr:uid="{00000000-0005-0000-0000-000085560000}"/>
    <cellStyle name="Normal 4 3 2 3 2" xfId="21670" xr:uid="{00000000-0005-0000-0000-000086560000}"/>
    <cellStyle name="Normal 4 3 2 4" xfId="21671" xr:uid="{00000000-0005-0000-0000-000087560000}"/>
    <cellStyle name="Normal 4 3 2 5" xfId="21672" xr:uid="{00000000-0005-0000-0000-000088560000}"/>
    <cellStyle name="Normal 4 3 2 6" xfId="21673" xr:uid="{00000000-0005-0000-0000-000089560000}"/>
    <cellStyle name="Normal 4 3 2 7" xfId="21674" xr:uid="{00000000-0005-0000-0000-00008A560000}"/>
    <cellStyle name="Normal 4 3 2 8" xfId="26313" xr:uid="{00000000-0005-0000-0000-00008B560000}"/>
    <cellStyle name="Normal 4 3 3" xfId="21675" xr:uid="{00000000-0005-0000-0000-00008C560000}"/>
    <cellStyle name="Normal 4 3 3 2" xfId="21676" xr:uid="{00000000-0005-0000-0000-00008D560000}"/>
    <cellStyle name="Normal 4 3 3 2 2" xfId="21677" xr:uid="{00000000-0005-0000-0000-00008E560000}"/>
    <cellStyle name="Normal 4 3 3 3" xfId="21678" xr:uid="{00000000-0005-0000-0000-00008F560000}"/>
    <cellStyle name="Normal 4 3 3 4" xfId="21679" xr:uid="{00000000-0005-0000-0000-000090560000}"/>
    <cellStyle name="Normal 4 3 3 5" xfId="21680" xr:uid="{00000000-0005-0000-0000-000091560000}"/>
    <cellStyle name="Normal 4 3 3 6" xfId="21681" xr:uid="{00000000-0005-0000-0000-000092560000}"/>
    <cellStyle name="Normal 4 3 4" xfId="21682" xr:uid="{00000000-0005-0000-0000-000093560000}"/>
    <cellStyle name="Normal 4 3 4 2" xfId="21683" xr:uid="{00000000-0005-0000-0000-000094560000}"/>
    <cellStyle name="Normal 4 3 5" xfId="21684" xr:uid="{00000000-0005-0000-0000-000095560000}"/>
    <cellStyle name="Normal 4 3 5 2" xfId="21685" xr:uid="{00000000-0005-0000-0000-000096560000}"/>
    <cellStyle name="Normal 4 3 6" xfId="21686" xr:uid="{00000000-0005-0000-0000-000097560000}"/>
    <cellStyle name="Normal 4 3 7" xfId="21687" xr:uid="{00000000-0005-0000-0000-000098560000}"/>
    <cellStyle name="Normal 4 3 8" xfId="21688" xr:uid="{00000000-0005-0000-0000-000099560000}"/>
    <cellStyle name="Normal 4 3 9" xfId="21689" xr:uid="{00000000-0005-0000-0000-00009A560000}"/>
    <cellStyle name="Normal 4 4" xfId="21690" xr:uid="{00000000-0005-0000-0000-00009B560000}"/>
    <cellStyle name="Normal 4 4 2" xfId="21691" xr:uid="{00000000-0005-0000-0000-00009C560000}"/>
    <cellStyle name="Normal 4 4 2 2" xfId="21692" xr:uid="{00000000-0005-0000-0000-00009D560000}"/>
    <cellStyle name="Normal 4 4 2 2 2" xfId="21693" xr:uid="{00000000-0005-0000-0000-00009E560000}"/>
    <cellStyle name="Normal 4 4 2 3" xfId="21694" xr:uid="{00000000-0005-0000-0000-00009F560000}"/>
    <cellStyle name="Normal 4 4 2 4" xfId="26314" xr:uid="{00000000-0005-0000-0000-0000A0560000}"/>
    <cellStyle name="Normal 4 4 3" xfId="21695" xr:uid="{00000000-0005-0000-0000-0000A1560000}"/>
    <cellStyle name="Normal 4 4 3 2" xfId="21696" xr:uid="{00000000-0005-0000-0000-0000A2560000}"/>
    <cellStyle name="Normal 4 4 4" xfId="21697" xr:uid="{00000000-0005-0000-0000-0000A3560000}"/>
    <cellStyle name="Normal 4 4 4 2" xfId="21698" xr:uid="{00000000-0005-0000-0000-0000A4560000}"/>
    <cellStyle name="Normal 4 4 5" xfId="21699" xr:uid="{00000000-0005-0000-0000-0000A5560000}"/>
    <cellStyle name="Normal 4 4 6" xfId="21700" xr:uid="{00000000-0005-0000-0000-0000A6560000}"/>
    <cellStyle name="Normal 4 5" xfId="21701" xr:uid="{00000000-0005-0000-0000-0000A7560000}"/>
    <cellStyle name="Normal 4 5 2" xfId="21702" xr:uid="{00000000-0005-0000-0000-0000A8560000}"/>
    <cellStyle name="Normal 4 5 2 2" xfId="21703" xr:uid="{00000000-0005-0000-0000-0000A9560000}"/>
    <cellStyle name="Normal 4 5 2 3" xfId="26315" xr:uid="{00000000-0005-0000-0000-0000AA560000}"/>
    <cellStyle name="Normal 4 5 3" xfId="21704" xr:uid="{00000000-0005-0000-0000-0000AB560000}"/>
    <cellStyle name="Normal 4 5 4" xfId="21705" xr:uid="{00000000-0005-0000-0000-0000AC560000}"/>
    <cellStyle name="Normal 4 6" xfId="21706" xr:uid="{00000000-0005-0000-0000-0000AD560000}"/>
    <cellStyle name="Normal 4 6 2" xfId="21707" xr:uid="{00000000-0005-0000-0000-0000AE560000}"/>
    <cellStyle name="Normal 4 6 2 2" xfId="21708" xr:uid="{00000000-0005-0000-0000-0000AF560000}"/>
    <cellStyle name="Normal 4 6 2 3" xfId="21709" xr:uid="{00000000-0005-0000-0000-0000B0560000}"/>
    <cellStyle name="Normal 4 6 2 4" xfId="21710" xr:uid="{00000000-0005-0000-0000-0000B1560000}"/>
    <cellStyle name="Normal 4 6 2 5" xfId="21711" xr:uid="{00000000-0005-0000-0000-0000B2560000}"/>
    <cellStyle name="Normal 4 6 2 6" xfId="26316" xr:uid="{00000000-0005-0000-0000-0000B3560000}"/>
    <cellStyle name="Normal 4 6 3" xfId="21712" xr:uid="{00000000-0005-0000-0000-0000B4560000}"/>
    <cellStyle name="Normal 4 6 4" xfId="21713" xr:uid="{00000000-0005-0000-0000-0000B5560000}"/>
    <cellStyle name="Normal 4 6 5" xfId="21714" xr:uid="{00000000-0005-0000-0000-0000B6560000}"/>
    <cellStyle name="Normal 4 6 6" xfId="21715" xr:uid="{00000000-0005-0000-0000-0000B7560000}"/>
    <cellStyle name="Normal 4 6 7" xfId="25989" xr:uid="{00000000-0005-0000-0000-0000B8560000}"/>
    <cellStyle name="Normal 4 7" xfId="21716" xr:uid="{00000000-0005-0000-0000-0000B9560000}"/>
    <cellStyle name="Normal 4 7 2" xfId="21717" xr:uid="{00000000-0005-0000-0000-0000BA560000}"/>
    <cellStyle name="Normal 4 7 2 2" xfId="26317" xr:uid="{00000000-0005-0000-0000-0000BB560000}"/>
    <cellStyle name="Normal 4 7 3" xfId="21718" xr:uid="{00000000-0005-0000-0000-0000BC560000}"/>
    <cellStyle name="Normal 4 7 4" xfId="21719" xr:uid="{00000000-0005-0000-0000-0000BD560000}"/>
    <cellStyle name="Normal 4 7 5" xfId="21720" xr:uid="{00000000-0005-0000-0000-0000BE560000}"/>
    <cellStyle name="Normal 4 7 6" xfId="25990" xr:uid="{00000000-0005-0000-0000-0000BF560000}"/>
    <cellStyle name="Normal 4 8" xfId="21721" xr:uid="{00000000-0005-0000-0000-0000C0560000}"/>
    <cellStyle name="Normal 4 8 2" xfId="26318" xr:uid="{00000000-0005-0000-0000-0000C1560000}"/>
    <cellStyle name="Normal 4 8 3" xfId="25991" xr:uid="{00000000-0005-0000-0000-0000C2560000}"/>
    <cellStyle name="Normal 4 9" xfId="21722" xr:uid="{00000000-0005-0000-0000-0000C3560000}"/>
    <cellStyle name="Normal 4 9 2" xfId="26319" xr:uid="{00000000-0005-0000-0000-0000C4560000}"/>
    <cellStyle name="Normal 4 9 3" xfId="25992" xr:uid="{00000000-0005-0000-0000-0000C5560000}"/>
    <cellStyle name="Normal 40" xfId="21723" xr:uid="{00000000-0005-0000-0000-0000C6560000}"/>
    <cellStyle name="Normal 40 10" xfId="21724" xr:uid="{00000000-0005-0000-0000-0000C7560000}"/>
    <cellStyle name="Normal 40 2" xfId="21725" xr:uid="{00000000-0005-0000-0000-0000C8560000}"/>
    <cellStyle name="Normal 40 2 2" xfId="21726" xr:uid="{00000000-0005-0000-0000-0000C9560000}"/>
    <cellStyle name="Normal 40 2 2 2" xfId="21727" xr:uid="{00000000-0005-0000-0000-0000CA560000}"/>
    <cellStyle name="Normal 40 2 2 2 2" xfId="21728" xr:uid="{00000000-0005-0000-0000-0000CB560000}"/>
    <cellStyle name="Normal 40 2 2 3" xfId="21729" xr:uid="{00000000-0005-0000-0000-0000CC560000}"/>
    <cellStyle name="Normal 40 2 2 3 2" xfId="21730" xr:uid="{00000000-0005-0000-0000-0000CD560000}"/>
    <cellStyle name="Normal 40 2 2 4" xfId="21731" xr:uid="{00000000-0005-0000-0000-0000CE560000}"/>
    <cellStyle name="Normal 40 2 2 4 2" xfId="21732" xr:uid="{00000000-0005-0000-0000-0000CF560000}"/>
    <cellStyle name="Normal 40 2 2 5" xfId="21733" xr:uid="{00000000-0005-0000-0000-0000D0560000}"/>
    <cellStyle name="Normal 40 2 2 5 2" xfId="21734" xr:uid="{00000000-0005-0000-0000-0000D1560000}"/>
    <cellStyle name="Normal 40 2 2 6" xfId="21735" xr:uid="{00000000-0005-0000-0000-0000D2560000}"/>
    <cellStyle name="Normal 40 2 3" xfId="21736" xr:uid="{00000000-0005-0000-0000-0000D3560000}"/>
    <cellStyle name="Normal 40 2 3 2" xfId="21737" xr:uid="{00000000-0005-0000-0000-0000D4560000}"/>
    <cellStyle name="Normal 40 2 4" xfId="21738" xr:uid="{00000000-0005-0000-0000-0000D5560000}"/>
    <cellStyle name="Normal 40 2 4 2" xfId="21739" xr:uid="{00000000-0005-0000-0000-0000D6560000}"/>
    <cellStyle name="Normal 40 2 5" xfId="21740" xr:uid="{00000000-0005-0000-0000-0000D7560000}"/>
    <cellStyle name="Normal 40 2 5 2" xfId="21741" xr:uid="{00000000-0005-0000-0000-0000D8560000}"/>
    <cellStyle name="Normal 40 2 6" xfId="21742" xr:uid="{00000000-0005-0000-0000-0000D9560000}"/>
    <cellStyle name="Normal 40 2 6 2" xfId="21743" xr:uid="{00000000-0005-0000-0000-0000DA560000}"/>
    <cellStyle name="Normal 40 2 7" xfId="21744" xr:uid="{00000000-0005-0000-0000-0000DB560000}"/>
    <cellStyle name="Normal 40 2 8" xfId="21745" xr:uid="{00000000-0005-0000-0000-0000DC560000}"/>
    <cellStyle name="Normal 40 3" xfId="21746" xr:uid="{00000000-0005-0000-0000-0000DD560000}"/>
    <cellStyle name="Normal 40 3 2" xfId="21747" xr:uid="{00000000-0005-0000-0000-0000DE560000}"/>
    <cellStyle name="Normal 40 3 2 2" xfId="21748" xr:uid="{00000000-0005-0000-0000-0000DF560000}"/>
    <cellStyle name="Normal 40 3 3" xfId="21749" xr:uid="{00000000-0005-0000-0000-0000E0560000}"/>
    <cellStyle name="Normal 40 3 3 2" xfId="21750" xr:uid="{00000000-0005-0000-0000-0000E1560000}"/>
    <cellStyle name="Normal 40 3 4" xfId="21751" xr:uid="{00000000-0005-0000-0000-0000E2560000}"/>
    <cellStyle name="Normal 40 3 4 2" xfId="21752" xr:uid="{00000000-0005-0000-0000-0000E3560000}"/>
    <cellStyle name="Normal 40 3 5" xfId="21753" xr:uid="{00000000-0005-0000-0000-0000E4560000}"/>
    <cellStyle name="Normal 40 3 5 2" xfId="21754" xr:uid="{00000000-0005-0000-0000-0000E5560000}"/>
    <cellStyle name="Normal 40 3 6" xfId="21755" xr:uid="{00000000-0005-0000-0000-0000E6560000}"/>
    <cellStyle name="Normal 40 4" xfId="21756" xr:uid="{00000000-0005-0000-0000-0000E7560000}"/>
    <cellStyle name="Normal 40 4 2" xfId="21757" xr:uid="{00000000-0005-0000-0000-0000E8560000}"/>
    <cellStyle name="Normal 40 5" xfId="21758" xr:uid="{00000000-0005-0000-0000-0000E9560000}"/>
    <cellStyle name="Normal 40 5 2" xfId="21759" xr:uid="{00000000-0005-0000-0000-0000EA560000}"/>
    <cellStyle name="Normal 40 6" xfId="21760" xr:uid="{00000000-0005-0000-0000-0000EB560000}"/>
    <cellStyle name="Normal 40 6 2" xfId="21761" xr:uid="{00000000-0005-0000-0000-0000EC560000}"/>
    <cellStyle name="Normal 40 7" xfId="21762" xr:uid="{00000000-0005-0000-0000-0000ED560000}"/>
    <cellStyle name="Normal 40 7 2" xfId="21763" xr:uid="{00000000-0005-0000-0000-0000EE560000}"/>
    <cellStyle name="Normal 40 8" xfId="21764" xr:uid="{00000000-0005-0000-0000-0000EF560000}"/>
    <cellStyle name="Normal 40 9" xfId="21765" xr:uid="{00000000-0005-0000-0000-0000F0560000}"/>
    <cellStyle name="Normal 41" xfId="21766" xr:uid="{00000000-0005-0000-0000-0000F1560000}"/>
    <cellStyle name="Normal 41 2" xfId="21767" xr:uid="{00000000-0005-0000-0000-0000F2560000}"/>
    <cellStyle name="Normal 41 2 2" xfId="21768" xr:uid="{00000000-0005-0000-0000-0000F3560000}"/>
    <cellStyle name="Normal 41 2 2 2" xfId="21769" xr:uid="{00000000-0005-0000-0000-0000F4560000}"/>
    <cellStyle name="Normal 41 2 3" xfId="21770" xr:uid="{00000000-0005-0000-0000-0000F5560000}"/>
    <cellStyle name="Normal 41 2 3 2" xfId="21771" xr:uid="{00000000-0005-0000-0000-0000F6560000}"/>
    <cellStyle name="Normal 41 2 4" xfId="21772" xr:uid="{00000000-0005-0000-0000-0000F7560000}"/>
    <cellStyle name="Normal 41 2 4 2" xfId="21773" xr:uid="{00000000-0005-0000-0000-0000F8560000}"/>
    <cellStyle name="Normal 41 2 5" xfId="21774" xr:uid="{00000000-0005-0000-0000-0000F9560000}"/>
    <cellStyle name="Normal 41 2 5 2" xfId="21775" xr:uid="{00000000-0005-0000-0000-0000FA560000}"/>
    <cellStyle name="Normal 41 2 6" xfId="21776" xr:uid="{00000000-0005-0000-0000-0000FB560000}"/>
    <cellStyle name="Normal 41 3" xfId="21777" xr:uid="{00000000-0005-0000-0000-0000FC560000}"/>
    <cellStyle name="Normal 41 3 2" xfId="21778" xr:uid="{00000000-0005-0000-0000-0000FD560000}"/>
    <cellStyle name="Normal 41 4" xfId="21779" xr:uid="{00000000-0005-0000-0000-0000FE560000}"/>
    <cellStyle name="Normal 41 4 2" xfId="21780" xr:uid="{00000000-0005-0000-0000-0000FF560000}"/>
    <cellStyle name="Normal 41 5" xfId="21781" xr:uid="{00000000-0005-0000-0000-000000570000}"/>
    <cellStyle name="Normal 41 5 2" xfId="21782" xr:uid="{00000000-0005-0000-0000-000001570000}"/>
    <cellStyle name="Normal 41 6" xfId="21783" xr:uid="{00000000-0005-0000-0000-000002570000}"/>
    <cellStyle name="Normal 41 6 2" xfId="21784" xr:uid="{00000000-0005-0000-0000-000003570000}"/>
    <cellStyle name="Normal 41 7" xfId="21785" xr:uid="{00000000-0005-0000-0000-000004570000}"/>
    <cellStyle name="Normal 41 8" xfId="21786" xr:uid="{00000000-0005-0000-0000-000005570000}"/>
    <cellStyle name="Normal 41 9" xfId="21787" xr:uid="{00000000-0005-0000-0000-000006570000}"/>
    <cellStyle name="Normal 42" xfId="21788" xr:uid="{00000000-0005-0000-0000-000007570000}"/>
    <cellStyle name="Normal 42 2" xfId="21789" xr:uid="{00000000-0005-0000-0000-000008570000}"/>
    <cellStyle name="Normal 42 2 2" xfId="21790" xr:uid="{00000000-0005-0000-0000-000009570000}"/>
    <cellStyle name="Normal 42 2 2 2" xfId="21791" xr:uid="{00000000-0005-0000-0000-00000A570000}"/>
    <cellStyle name="Normal 42 2 3" xfId="21792" xr:uid="{00000000-0005-0000-0000-00000B570000}"/>
    <cellStyle name="Normal 42 2 3 2" xfId="21793" xr:uid="{00000000-0005-0000-0000-00000C570000}"/>
    <cellStyle name="Normal 42 2 4" xfId="21794" xr:uid="{00000000-0005-0000-0000-00000D570000}"/>
    <cellStyle name="Normal 42 2 4 2" xfId="21795" xr:uid="{00000000-0005-0000-0000-00000E570000}"/>
    <cellStyle name="Normal 42 2 5" xfId="21796" xr:uid="{00000000-0005-0000-0000-00000F570000}"/>
    <cellStyle name="Normal 42 2 5 2" xfId="21797" xr:uid="{00000000-0005-0000-0000-000010570000}"/>
    <cellStyle name="Normal 42 2 6" xfId="21798" xr:uid="{00000000-0005-0000-0000-000011570000}"/>
    <cellStyle name="Normal 42 3" xfId="21799" xr:uid="{00000000-0005-0000-0000-000012570000}"/>
    <cellStyle name="Normal 42 3 2" xfId="21800" xr:uid="{00000000-0005-0000-0000-000013570000}"/>
    <cellStyle name="Normal 42 4" xfId="21801" xr:uid="{00000000-0005-0000-0000-000014570000}"/>
    <cellStyle name="Normal 42 4 2" xfId="21802" xr:uid="{00000000-0005-0000-0000-000015570000}"/>
    <cellStyle name="Normal 42 5" xfId="21803" xr:uid="{00000000-0005-0000-0000-000016570000}"/>
    <cellStyle name="Normal 42 5 2" xfId="21804" xr:uid="{00000000-0005-0000-0000-000017570000}"/>
    <cellStyle name="Normal 42 6" xfId="21805" xr:uid="{00000000-0005-0000-0000-000018570000}"/>
    <cellStyle name="Normal 42 6 2" xfId="21806" xr:uid="{00000000-0005-0000-0000-000019570000}"/>
    <cellStyle name="Normal 42 7" xfId="21807" xr:uid="{00000000-0005-0000-0000-00001A570000}"/>
    <cellStyle name="Normal 42 8" xfId="21808" xr:uid="{00000000-0005-0000-0000-00001B570000}"/>
    <cellStyle name="Normal 42 9" xfId="21809" xr:uid="{00000000-0005-0000-0000-00001C570000}"/>
    <cellStyle name="Normal 43" xfId="21810" xr:uid="{00000000-0005-0000-0000-00001D570000}"/>
    <cellStyle name="Normal 43 2" xfId="21811" xr:uid="{00000000-0005-0000-0000-00001E570000}"/>
    <cellStyle name="Normal 43 2 2" xfId="21812" xr:uid="{00000000-0005-0000-0000-00001F570000}"/>
    <cellStyle name="Normal 43 2 2 2" xfId="21813" xr:uid="{00000000-0005-0000-0000-000020570000}"/>
    <cellStyle name="Normal 43 2 3" xfId="21814" xr:uid="{00000000-0005-0000-0000-000021570000}"/>
    <cellStyle name="Normal 43 2 3 2" xfId="21815" xr:uid="{00000000-0005-0000-0000-000022570000}"/>
    <cellStyle name="Normal 43 2 4" xfId="21816" xr:uid="{00000000-0005-0000-0000-000023570000}"/>
    <cellStyle name="Normal 43 2 4 2" xfId="21817" xr:uid="{00000000-0005-0000-0000-000024570000}"/>
    <cellStyle name="Normal 43 2 5" xfId="21818" xr:uid="{00000000-0005-0000-0000-000025570000}"/>
    <cellStyle name="Normal 43 2 5 2" xfId="21819" xr:uid="{00000000-0005-0000-0000-000026570000}"/>
    <cellStyle name="Normal 43 2 6" xfId="21820" xr:uid="{00000000-0005-0000-0000-000027570000}"/>
    <cellStyle name="Normal 43 3" xfId="21821" xr:uid="{00000000-0005-0000-0000-000028570000}"/>
    <cellStyle name="Normal 43 3 2" xfId="21822" xr:uid="{00000000-0005-0000-0000-000029570000}"/>
    <cellStyle name="Normal 43 4" xfId="21823" xr:uid="{00000000-0005-0000-0000-00002A570000}"/>
    <cellStyle name="Normal 43 4 2" xfId="21824" xr:uid="{00000000-0005-0000-0000-00002B570000}"/>
    <cellStyle name="Normal 43 5" xfId="21825" xr:uid="{00000000-0005-0000-0000-00002C570000}"/>
    <cellStyle name="Normal 43 5 2" xfId="21826" xr:uid="{00000000-0005-0000-0000-00002D570000}"/>
    <cellStyle name="Normal 43 6" xfId="21827" xr:uid="{00000000-0005-0000-0000-00002E570000}"/>
    <cellStyle name="Normal 43 6 2" xfId="21828" xr:uid="{00000000-0005-0000-0000-00002F570000}"/>
    <cellStyle name="Normal 43 7" xfId="21829" xr:uid="{00000000-0005-0000-0000-000030570000}"/>
    <cellStyle name="Normal 43 8" xfId="21830" xr:uid="{00000000-0005-0000-0000-000031570000}"/>
    <cellStyle name="Normal 43 9" xfId="21831" xr:uid="{00000000-0005-0000-0000-000032570000}"/>
    <cellStyle name="Normal 44" xfId="21832" xr:uid="{00000000-0005-0000-0000-000033570000}"/>
    <cellStyle name="Normal 44 2" xfId="21833" xr:uid="{00000000-0005-0000-0000-000034570000}"/>
    <cellStyle name="Normal 44 2 2" xfId="21834" xr:uid="{00000000-0005-0000-0000-000035570000}"/>
    <cellStyle name="Normal 44 2 2 2" xfId="21835" xr:uid="{00000000-0005-0000-0000-000036570000}"/>
    <cellStyle name="Normal 44 2 3" xfId="21836" xr:uid="{00000000-0005-0000-0000-000037570000}"/>
    <cellStyle name="Normal 44 2 3 2" xfId="21837" xr:uid="{00000000-0005-0000-0000-000038570000}"/>
    <cellStyle name="Normal 44 2 4" xfId="21838" xr:uid="{00000000-0005-0000-0000-000039570000}"/>
    <cellStyle name="Normal 44 2 4 2" xfId="21839" xr:uid="{00000000-0005-0000-0000-00003A570000}"/>
    <cellStyle name="Normal 44 2 5" xfId="21840" xr:uid="{00000000-0005-0000-0000-00003B570000}"/>
    <cellStyle name="Normal 44 2 5 2" xfId="21841" xr:uid="{00000000-0005-0000-0000-00003C570000}"/>
    <cellStyle name="Normal 44 2 6" xfId="21842" xr:uid="{00000000-0005-0000-0000-00003D570000}"/>
    <cellStyle name="Normal 44 3" xfId="21843" xr:uid="{00000000-0005-0000-0000-00003E570000}"/>
    <cellStyle name="Normal 44 3 2" xfId="21844" xr:uid="{00000000-0005-0000-0000-00003F570000}"/>
    <cellStyle name="Normal 44 4" xfId="21845" xr:uid="{00000000-0005-0000-0000-000040570000}"/>
    <cellStyle name="Normal 44 4 2" xfId="21846" xr:uid="{00000000-0005-0000-0000-000041570000}"/>
    <cellStyle name="Normal 44 5" xfId="21847" xr:uid="{00000000-0005-0000-0000-000042570000}"/>
    <cellStyle name="Normal 44 5 2" xfId="21848" xr:uid="{00000000-0005-0000-0000-000043570000}"/>
    <cellStyle name="Normal 44 6" xfId="21849" xr:uid="{00000000-0005-0000-0000-000044570000}"/>
    <cellStyle name="Normal 44 6 2" xfId="21850" xr:uid="{00000000-0005-0000-0000-000045570000}"/>
    <cellStyle name="Normal 44 7" xfId="21851" xr:uid="{00000000-0005-0000-0000-000046570000}"/>
    <cellStyle name="Normal 44 8" xfId="21852" xr:uid="{00000000-0005-0000-0000-000047570000}"/>
    <cellStyle name="Normal 45" xfId="4" xr:uid="{00000000-0005-0000-0000-000048570000}"/>
    <cellStyle name="Normal 45 2" xfId="21853" xr:uid="{00000000-0005-0000-0000-000049570000}"/>
    <cellStyle name="Normal 45 2 2" xfId="21854" xr:uid="{00000000-0005-0000-0000-00004A570000}"/>
    <cellStyle name="Normal 45 2 2 2" xfId="21855" xr:uid="{00000000-0005-0000-0000-00004B570000}"/>
    <cellStyle name="Normal 45 2 3" xfId="21856" xr:uid="{00000000-0005-0000-0000-00004C570000}"/>
    <cellStyle name="Normal 45 2 3 2" xfId="21857" xr:uid="{00000000-0005-0000-0000-00004D570000}"/>
    <cellStyle name="Normal 45 2 4" xfId="21858" xr:uid="{00000000-0005-0000-0000-00004E570000}"/>
    <cellStyle name="Normal 45 2 4 2" xfId="21859" xr:uid="{00000000-0005-0000-0000-00004F570000}"/>
    <cellStyle name="Normal 45 2 5" xfId="21860" xr:uid="{00000000-0005-0000-0000-000050570000}"/>
    <cellStyle name="Normal 45 2 5 2" xfId="21861" xr:uid="{00000000-0005-0000-0000-000051570000}"/>
    <cellStyle name="Normal 45 2 6" xfId="21862" xr:uid="{00000000-0005-0000-0000-000052570000}"/>
    <cellStyle name="Normal 45 3" xfId="21863" xr:uid="{00000000-0005-0000-0000-000053570000}"/>
    <cellStyle name="Normal 45 3 2" xfId="21864" xr:uid="{00000000-0005-0000-0000-000054570000}"/>
    <cellStyle name="Normal 45 4" xfId="21865" xr:uid="{00000000-0005-0000-0000-000055570000}"/>
    <cellStyle name="Normal 45 4 2" xfId="21866" xr:uid="{00000000-0005-0000-0000-000056570000}"/>
    <cellStyle name="Normal 45 5" xfId="21867" xr:uid="{00000000-0005-0000-0000-000057570000}"/>
    <cellStyle name="Normal 45 5 2" xfId="21868" xr:uid="{00000000-0005-0000-0000-000058570000}"/>
    <cellStyle name="Normal 45 6" xfId="21869" xr:uid="{00000000-0005-0000-0000-000059570000}"/>
    <cellStyle name="Normal 45 6 2" xfId="21870" xr:uid="{00000000-0005-0000-0000-00005A570000}"/>
    <cellStyle name="Normal 45 7" xfId="21871" xr:uid="{00000000-0005-0000-0000-00005B570000}"/>
    <cellStyle name="Normal 45 8" xfId="21872" xr:uid="{00000000-0005-0000-0000-00005C570000}"/>
    <cellStyle name="Normal 46" xfId="21873" xr:uid="{00000000-0005-0000-0000-00005D570000}"/>
    <cellStyle name="Normal 46 2" xfId="21874" xr:uid="{00000000-0005-0000-0000-00005E570000}"/>
    <cellStyle name="Normal 46 2 2" xfId="21875" xr:uid="{00000000-0005-0000-0000-00005F570000}"/>
    <cellStyle name="Normal 46 2 2 2" xfId="21876" xr:uid="{00000000-0005-0000-0000-000060570000}"/>
    <cellStyle name="Normal 46 2 3" xfId="21877" xr:uid="{00000000-0005-0000-0000-000061570000}"/>
    <cellStyle name="Normal 46 2 3 2" xfId="21878" xr:uid="{00000000-0005-0000-0000-000062570000}"/>
    <cellStyle name="Normal 46 2 4" xfId="21879" xr:uid="{00000000-0005-0000-0000-000063570000}"/>
    <cellStyle name="Normal 46 2 4 2" xfId="21880" xr:uid="{00000000-0005-0000-0000-000064570000}"/>
    <cellStyle name="Normal 46 2 5" xfId="21881" xr:uid="{00000000-0005-0000-0000-000065570000}"/>
    <cellStyle name="Normal 46 2 5 2" xfId="21882" xr:uid="{00000000-0005-0000-0000-000066570000}"/>
    <cellStyle name="Normal 46 2 6" xfId="21883" xr:uid="{00000000-0005-0000-0000-000067570000}"/>
    <cellStyle name="Normal 46 3" xfId="21884" xr:uid="{00000000-0005-0000-0000-000068570000}"/>
    <cellStyle name="Normal 46 3 2" xfId="21885" xr:uid="{00000000-0005-0000-0000-000069570000}"/>
    <cellStyle name="Normal 46 4" xfId="21886" xr:uid="{00000000-0005-0000-0000-00006A570000}"/>
    <cellStyle name="Normal 46 4 2" xfId="21887" xr:uid="{00000000-0005-0000-0000-00006B570000}"/>
    <cellStyle name="Normal 46 5" xfId="21888" xr:uid="{00000000-0005-0000-0000-00006C570000}"/>
    <cellStyle name="Normal 46 5 2" xfId="21889" xr:uid="{00000000-0005-0000-0000-00006D570000}"/>
    <cellStyle name="Normal 46 6" xfId="21890" xr:uid="{00000000-0005-0000-0000-00006E570000}"/>
    <cellStyle name="Normal 46 6 2" xfId="21891" xr:uid="{00000000-0005-0000-0000-00006F570000}"/>
    <cellStyle name="Normal 46 7" xfId="21892" xr:uid="{00000000-0005-0000-0000-000070570000}"/>
    <cellStyle name="Normal 46 8" xfId="21893" xr:uid="{00000000-0005-0000-0000-000071570000}"/>
    <cellStyle name="Normal 47" xfId="21894" xr:uid="{00000000-0005-0000-0000-000072570000}"/>
    <cellStyle name="Normal 47 2" xfId="21895" xr:uid="{00000000-0005-0000-0000-000073570000}"/>
    <cellStyle name="Normal 47 2 2" xfId="21896" xr:uid="{00000000-0005-0000-0000-000074570000}"/>
    <cellStyle name="Normal 47 2 2 2" xfId="21897" xr:uid="{00000000-0005-0000-0000-000075570000}"/>
    <cellStyle name="Normal 47 2 3" xfId="21898" xr:uid="{00000000-0005-0000-0000-000076570000}"/>
    <cellStyle name="Normal 47 2 3 2" xfId="21899" xr:uid="{00000000-0005-0000-0000-000077570000}"/>
    <cellStyle name="Normal 47 2 4" xfId="21900" xr:uid="{00000000-0005-0000-0000-000078570000}"/>
    <cellStyle name="Normal 47 2 4 2" xfId="21901" xr:uid="{00000000-0005-0000-0000-000079570000}"/>
    <cellStyle name="Normal 47 2 5" xfId="21902" xr:uid="{00000000-0005-0000-0000-00007A570000}"/>
    <cellStyle name="Normal 47 2 5 2" xfId="21903" xr:uid="{00000000-0005-0000-0000-00007B570000}"/>
    <cellStyle name="Normal 47 2 6" xfId="21904" xr:uid="{00000000-0005-0000-0000-00007C570000}"/>
    <cellStyle name="Normal 47 3" xfId="21905" xr:uid="{00000000-0005-0000-0000-00007D570000}"/>
    <cellStyle name="Normal 47 3 2" xfId="21906" xr:uid="{00000000-0005-0000-0000-00007E570000}"/>
    <cellStyle name="Normal 47 4" xfId="21907" xr:uid="{00000000-0005-0000-0000-00007F570000}"/>
    <cellStyle name="Normal 47 4 2" xfId="21908" xr:uid="{00000000-0005-0000-0000-000080570000}"/>
    <cellStyle name="Normal 47 5" xfId="21909" xr:uid="{00000000-0005-0000-0000-000081570000}"/>
    <cellStyle name="Normal 47 5 2" xfId="21910" xr:uid="{00000000-0005-0000-0000-000082570000}"/>
    <cellStyle name="Normal 47 6" xfId="21911" xr:uid="{00000000-0005-0000-0000-000083570000}"/>
    <cellStyle name="Normal 47 6 2" xfId="21912" xr:uid="{00000000-0005-0000-0000-000084570000}"/>
    <cellStyle name="Normal 47 7" xfId="21913" xr:uid="{00000000-0005-0000-0000-000085570000}"/>
    <cellStyle name="Normal 47 8" xfId="21914" xr:uid="{00000000-0005-0000-0000-000086570000}"/>
    <cellStyle name="Normal 48" xfId="21915" xr:uid="{00000000-0005-0000-0000-000087570000}"/>
    <cellStyle name="Normal 48 2" xfId="21916" xr:uid="{00000000-0005-0000-0000-000088570000}"/>
    <cellStyle name="Normal 48 2 2" xfId="21917" xr:uid="{00000000-0005-0000-0000-000089570000}"/>
    <cellStyle name="Normal 48 2 2 2" xfId="21918" xr:uid="{00000000-0005-0000-0000-00008A570000}"/>
    <cellStyle name="Normal 48 2 3" xfId="21919" xr:uid="{00000000-0005-0000-0000-00008B570000}"/>
    <cellStyle name="Normal 48 2 3 2" xfId="21920" xr:uid="{00000000-0005-0000-0000-00008C570000}"/>
    <cellStyle name="Normal 48 2 4" xfId="21921" xr:uid="{00000000-0005-0000-0000-00008D570000}"/>
    <cellStyle name="Normal 48 2 4 2" xfId="21922" xr:uid="{00000000-0005-0000-0000-00008E570000}"/>
    <cellStyle name="Normal 48 2 5" xfId="21923" xr:uid="{00000000-0005-0000-0000-00008F570000}"/>
    <cellStyle name="Normal 48 2 5 2" xfId="21924" xr:uid="{00000000-0005-0000-0000-000090570000}"/>
    <cellStyle name="Normal 48 2 6" xfId="21925" xr:uid="{00000000-0005-0000-0000-000091570000}"/>
    <cellStyle name="Normal 48 3" xfId="21926" xr:uid="{00000000-0005-0000-0000-000092570000}"/>
    <cellStyle name="Normal 48 3 2" xfId="21927" xr:uid="{00000000-0005-0000-0000-000093570000}"/>
    <cellStyle name="Normal 48 4" xfId="21928" xr:uid="{00000000-0005-0000-0000-000094570000}"/>
    <cellStyle name="Normal 48 4 2" xfId="21929" xr:uid="{00000000-0005-0000-0000-000095570000}"/>
    <cellStyle name="Normal 48 5" xfId="21930" xr:uid="{00000000-0005-0000-0000-000096570000}"/>
    <cellStyle name="Normal 48 5 2" xfId="21931" xr:uid="{00000000-0005-0000-0000-000097570000}"/>
    <cellStyle name="Normal 48 6" xfId="21932" xr:uid="{00000000-0005-0000-0000-000098570000}"/>
    <cellStyle name="Normal 48 6 2" xfId="21933" xr:uid="{00000000-0005-0000-0000-000099570000}"/>
    <cellStyle name="Normal 48 7" xfId="21934" xr:uid="{00000000-0005-0000-0000-00009A570000}"/>
    <cellStyle name="Normal 48 8" xfId="21935" xr:uid="{00000000-0005-0000-0000-00009B570000}"/>
    <cellStyle name="Normal 49" xfId="21936" xr:uid="{00000000-0005-0000-0000-00009C570000}"/>
    <cellStyle name="Normal 49 2" xfId="21937" xr:uid="{00000000-0005-0000-0000-00009D570000}"/>
    <cellStyle name="Normal 49 2 2" xfId="21938" xr:uid="{00000000-0005-0000-0000-00009E570000}"/>
    <cellStyle name="Normal 49 2 2 2" xfId="21939" xr:uid="{00000000-0005-0000-0000-00009F570000}"/>
    <cellStyle name="Normal 49 2 3" xfId="21940" xr:uid="{00000000-0005-0000-0000-0000A0570000}"/>
    <cellStyle name="Normal 49 2 3 2" xfId="21941" xr:uid="{00000000-0005-0000-0000-0000A1570000}"/>
    <cellStyle name="Normal 49 2 4" xfId="21942" xr:uid="{00000000-0005-0000-0000-0000A2570000}"/>
    <cellStyle name="Normal 49 2 4 2" xfId="21943" xr:uid="{00000000-0005-0000-0000-0000A3570000}"/>
    <cellStyle name="Normal 49 2 5" xfId="21944" xr:uid="{00000000-0005-0000-0000-0000A4570000}"/>
    <cellStyle name="Normal 49 2 5 2" xfId="21945" xr:uid="{00000000-0005-0000-0000-0000A5570000}"/>
    <cellStyle name="Normal 49 2 6" xfId="21946" xr:uid="{00000000-0005-0000-0000-0000A6570000}"/>
    <cellStyle name="Normal 49 3" xfId="21947" xr:uid="{00000000-0005-0000-0000-0000A7570000}"/>
    <cellStyle name="Normal 49 3 2" xfId="21948" xr:uid="{00000000-0005-0000-0000-0000A8570000}"/>
    <cellStyle name="Normal 49 4" xfId="21949" xr:uid="{00000000-0005-0000-0000-0000A9570000}"/>
    <cellStyle name="Normal 49 4 2" xfId="21950" xr:uid="{00000000-0005-0000-0000-0000AA570000}"/>
    <cellStyle name="Normal 49 5" xfId="21951" xr:uid="{00000000-0005-0000-0000-0000AB570000}"/>
    <cellStyle name="Normal 49 5 2" xfId="21952" xr:uid="{00000000-0005-0000-0000-0000AC570000}"/>
    <cellStyle name="Normal 49 6" xfId="21953" xr:uid="{00000000-0005-0000-0000-0000AD570000}"/>
    <cellStyle name="Normal 49 6 2" xfId="21954" xr:uid="{00000000-0005-0000-0000-0000AE570000}"/>
    <cellStyle name="Normal 49 7" xfId="21955" xr:uid="{00000000-0005-0000-0000-0000AF570000}"/>
    <cellStyle name="Normal 49 8" xfId="21956" xr:uid="{00000000-0005-0000-0000-0000B0570000}"/>
    <cellStyle name="Normal 5" xfId="21957" xr:uid="{00000000-0005-0000-0000-0000B1570000}"/>
    <cellStyle name="Normal 5 10" xfId="21958" xr:uid="{00000000-0005-0000-0000-0000B2570000}"/>
    <cellStyle name="Normal 5 10 2" xfId="26320" xr:uid="{00000000-0005-0000-0000-0000B3570000}"/>
    <cellStyle name="Normal 5 10 3" xfId="25993" xr:uid="{00000000-0005-0000-0000-0000B4570000}"/>
    <cellStyle name="Normal 5 11" xfId="21959" xr:uid="{00000000-0005-0000-0000-0000B5570000}"/>
    <cellStyle name="Normal 5 11 2" xfId="26321" xr:uid="{00000000-0005-0000-0000-0000B6570000}"/>
    <cellStyle name="Normal 5 11 3" xfId="25994" xr:uid="{00000000-0005-0000-0000-0000B7570000}"/>
    <cellStyle name="Normal 5 12" xfId="21960" xr:uid="{00000000-0005-0000-0000-0000B8570000}"/>
    <cellStyle name="Normal 5 12 2" xfId="26322" xr:uid="{00000000-0005-0000-0000-0000B9570000}"/>
    <cellStyle name="Normal 5 12 3" xfId="25995" xr:uid="{00000000-0005-0000-0000-0000BA570000}"/>
    <cellStyle name="Normal 5 13" xfId="21961" xr:uid="{00000000-0005-0000-0000-0000BB570000}"/>
    <cellStyle name="Normal 5 13 2" xfId="26323" xr:uid="{00000000-0005-0000-0000-0000BC570000}"/>
    <cellStyle name="Normal 5 13 3" xfId="25996" xr:uid="{00000000-0005-0000-0000-0000BD570000}"/>
    <cellStyle name="Normal 5 14" xfId="21962" xr:uid="{00000000-0005-0000-0000-0000BE570000}"/>
    <cellStyle name="Normal 5 15" xfId="26381" xr:uid="{00000000-0005-0000-0000-0000BF570000}"/>
    <cellStyle name="Normal 5 2" xfId="21963" xr:uid="{00000000-0005-0000-0000-0000C0570000}"/>
    <cellStyle name="Normal 5 2 10" xfId="21964" xr:uid="{00000000-0005-0000-0000-0000C1570000}"/>
    <cellStyle name="Normal 5 2 2" xfId="21965" xr:uid="{00000000-0005-0000-0000-0000C2570000}"/>
    <cellStyle name="Normal 5 2 2 2" xfId="21966" xr:uid="{00000000-0005-0000-0000-0000C3570000}"/>
    <cellStyle name="Normal 5 2 2 2 2" xfId="21967" xr:uid="{00000000-0005-0000-0000-0000C4570000}"/>
    <cellStyle name="Normal 5 2 2 2 3" xfId="21968" xr:uid="{00000000-0005-0000-0000-0000C5570000}"/>
    <cellStyle name="Normal 5 2 2 2 4" xfId="21969" xr:uid="{00000000-0005-0000-0000-0000C6570000}"/>
    <cellStyle name="Normal 5 2 2 2 5" xfId="21970" xr:uid="{00000000-0005-0000-0000-0000C7570000}"/>
    <cellStyle name="Normal 5 2 2 3" xfId="21971" xr:uid="{00000000-0005-0000-0000-0000C8570000}"/>
    <cellStyle name="Normal 5 2 2 4" xfId="21972" xr:uid="{00000000-0005-0000-0000-0000C9570000}"/>
    <cellStyle name="Normal 5 2 2 5" xfId="21973" xr:uid="{00000000-0005-0000-0000-0000CA570000}"/>
    <cellStyle name="Normal 5 2 2 6" xfId="26324" xr:uid="{00000000-0005-0000-0000-0000CB570000}"/>
    <cellStyle name="Normal 5 2 3" xfId="21974" xr:uid="{00000000-0005-0000-0000-0000CC570000}"/>
    <cellStyle name="Normal 5 2 3 2" xfId="21975" xr:uid="{00000000-0005-0000-0000-0000CD570000}"/>
    <cellStyle name="Normal 5 2 3 3" xfId="21976" xr:uid="{00000000-0005-0000-0000-0000CE570000}"/>
    <cellStyle name="Normal 5 2 3 4" xfId="21977" xr:uid="{00000000-0005-0000-0000-0000CF570000}"/>
    <cellStyle name="Normal 5 2 3 5" xfId="21978" xr:uid="{00000000-0005-0000-0000-0000D0570000}"/>
    <cellStyle name="Normal 5 2 4" xfId="21979" xr:uid="{00000000-0005-0000-0000-0000D1570000}"/>
    <cellStyle name="Normal 5 2 4 2" xfId="21980" xr:uid="{00000000-0005-0000-0000-0000D2570000}"/>
    <cellStyle name="Normal 5 2 5" xfId="21981" xr:uid="{00000000-0005-0000-0000-0000D3570000}"/>
    <cellStyle name="Normal 5 2 5 2" xfId="21982" xr:uid="{00000000-0005-0000-0000-0000D4570000}"/>
    <cellStyle name="Normal 5 2 6" xfId="21983" xr:uid="{00000000-0005-0000-0000-0000D5570000}"/>
    <cellStyle name="Normal 5 2 6 2" xfId="21984" xr:uid="{00000000-0005-0000-0000-0000D6570000}"/>
    <cellStyle name="Normal 5 2 7" xfId="21985" xr:uid="{00000000-0005-0000-0000-0000D7570000}"/>
    <cellStyle name="Normal 5 2 8" xfId="21986" xr:uid="{00000000-0005-0000-0000-0000D8570000}"/>
    <cellStyle name="Normal 5 2 9" xfId="21987" xr:uid="{00000000-0005-0000-0000-0000D9570000}"/>
    <cellStyle name="Normal 5 3" xfId="21988" xr:uid="{00000000-0005-0000-0000-0000DA570000}"/>
    <cellStyle name="Normal 5 3 2" xfId="21989" xr:uid="{00000000-0005-0000-0000-0000DB570000}"/>
    <cellStyle name="Normal 5 3 2 2" xfId="21990" xr:uid="{00000000-0005-0000-0000-0000DC570000}"/>
    <cellStyle name="Normal 5 3 2 2 2" xfId="21991" xr:uid="{00000000-0005-0000-0000-0000DD570000}"/>
    <cellStyle name="Normal 5 3 2 2 3" xfId="21992" xr:uid="{00000000-0005-0000-0000-0000DE570000}"/>
    <cellStyle name="Normal 5 3 2 2 4" xfId="21993" xr:uid="{00000000-0005-0000-0000-0000DF570000}"/>
    <cellStyle name="Normal 5 3 2 2 5" xfId="21994" xr:uid="{00000000-0005-0000-0000-0000E0570000}"/>
    <cellStyle name="Normal 5 3 2 3" xfId="21995" xr:uid="{00000000-0005-0000-0000-0000E1570000}"/>
    <cellStyle name="Normal 5 3 2 4" xfId="21996" xr:uid="{00000000-0005-0000-0000-0000E2570000}"/>
    <cellStyle name="Normal 5 3 2 5" xfId="21997" xr:uid="{00000000-0005-0000-0000-0000E3570000}"/>
    <cellStyle name="Normal 5 3 2 6" xfId="21998" xr:uid="{00000000-0005-0000-0000-0000E4570000}"/>
    <cellStyle name="Normal 5 3 2 7" xfId="26325" xr:uid="{00000000-0005-0000-0000-0000E5570000}"/>
    <cellStyle name="Normal 5 3 3" xfId="21999" xr:uid="{00000000-0005-0000-0000-0000E6570000}"/>
    <cellStyle name="Normal 5 3 3 2" xfId="22000" xr:uid="{00000000-0005-0000-0000-0000E7570000}"/>
    <cellStyle name="Normal 5 3 3 3" xfId="22001" xr:uid="{00000000-0005-0000-0000-0000E8570000}"/>
    <cellStyle name="Normal 5 3 3 4" xfId="22002" xr:uid="{00000000-0005-0000-0000-0000E9570000}"/>
    <cellStyle name="Normal 5 3 3 5" xfId="22003" xr:uid="{00000000-0005-0000-0000-0000EA570000}"/>
    <cellStyle name="Normal 5 3 4" xfId="22004" xr:uid="{00000000-0005-0000-0000-0000EB570000}"/>
    <cellStyle name="Normal 5 3 4 2" xfId="22005" xr:uid="{00000000-0005-0000-0000-0000EC570000}"/>
    <cellStyle name="Normal 5 3 5" xfId="22006" xr:uid="{00000000-0005-0000-0000-0000ED570000}"/>
    <cellStyle name="Normal 5 3 6" xfId="22007" xr:uid="{00000000-0005-0000-0000-0000EE570000}"/>
    <cellStyle name="Normal 5 3 7" xfId="22008" xr:uid="{00000000-0005-0000-0000-0000EF570000}"/>
    <cellStyle name="Normal 5 3 8" xfId="22009" xr:uid="{00000000-0005-0000-0000-0000F0570000}"/>
    <cellStyle name="Normal 5 3 9" xfId="25997" xr:uid="{00000000-0005-0000-0000-0000F1570000}"/>
    <cellStyle name="Normal 5 4" xfId="22010" xr:uid="{00000000-0005-0000-0000-0000F2570000}"/>
    <cellStyle name="Normal 5 4 2" xfId="22011" xr:uid="{00000000-0005-0000-0000-0000F3570000}"/>
    <cellStyle name="Normal 5 4 2 2" xfId="22012" xr:uid="{00000000-0005-0000-0000-0000F4570000}"/>
    <cellStyle name="Normal 5 4 2 3" xfId="22013" xr:uid="{00000000-0005-0000-0000-0000F5570000}"/>
    <cellStyle name="Normal 5 4 2 4" xfId="22014" xr:uid="{00000000-0005-0000-0000-0000F6570000}"/>
    <cellStyle name="Normal 5 4 2 5" xfId="22015" xr:uid="{00000000-0005-0000-0000-0000F7570000}"/>
    <cellStyle name="Normal 5 4 2 6" xfId="26326" xr:uid="{00000000-0005-0000-0000-0000F8570000}"/>
    <cellStyle name="Normal 5 4 3" xfId="22016" xr:uid="{00000000-0005-0000-0000-0000F9570000}"/>
    <cellStyle name="Normal 5 4 3 2" xfId="22017" xr:uid="{00000000-0005-0000-0000-0000FA570000}"/>
    <cellStyle name="Normal 5 4 4" xfId="22018" xr:uid="{00000000-0005-0000-0000-0000FB570000}"/>
    <cellStyle name="Normal 5 4 5" xfId="22019" xr:uid="{00000000-0005-0000-0000-0000FC570000}"/>
    <cellStyle name="Normal 5 4 6" xfId="22020" xr:uid="{00000000-0005-0000-0000-0000FD570000}"/>
    <cellStyle name="Normal 5 4 7" xfId="22021" xr:uid="{00000000-0005-0000-0000-0000FE570000}"/>
    <cellStyle name="Normal 5 4 8" xfId="25998" xr:uid="{00000000-0005-0000-0000-0000FF570000}"/>
    <cellStyle name="Normal 5 5" xfId="22022" xr:uid="{00000000-0005-0000-0000-000000580000}"/>
    <cellStyle name="Normal 5 5 2" xfId="22023" xr:uid="{00000000-0005-0000-0000-000001580000}"/>
    <cellStyle name="Normal 5 5 2 2" xfId="22024" xr:uid="{00000000-0005-0000-0000-000002580000}"/>
    <cellStyle name="Normal 5 5 2 3" xfId="26327" xr:uid="{00000000-0005-0000-0000-000003580000}"/>
    <cellStyle name="Normal 5 5 3" xfId="22025" xr:uid="{00000000-0005-0000-0000-000004580000}"/>
    <cellStyle name="Normal 5 5 4" xfId="22026" xr:uid="{00000000-0005-0000-0000-000005580000}"/>
    <cellStyle name="Normal 5 5 5" xfId="22027" xr:uid="{00000000-0005-0000-0000-000006580000}"/>
    <cellStyle name="Normal 5 6" xfId="22028" xr:uid="{00000000-0005-0000-0000-000007580000}"/>
    <cellStyle name="Normal 5 6 2" xfId="22029" xr:uid="{00000000-0005-0000-0000-000008580000}"/>
    <cellStyle name="Normal 5 6 2 2" xfId="22030" xr:uid="{00000000-0005-0000-0000-000009580000}"/>
    <cellStyle name="Normal 5 6 2 3" xfId="26328" xr:uid="{00000000-0005-0000-0000-00000A580000}"/>
    <cellStyle name="Normal 5 6 3" xfId="22031" xr:uid="{00000000-0005-0000-0000-00000B580000}"/>
    <cellStyle name="Normal 5 6 4" xfId="25999" xr:uid="{00000000-0005-0000-0000-00000C580000}"/>
    <cellStyle name="Normal 5 7" xfId="22032" xr:uid="{00000000-0005-0000-0000-00000D580000}"/>
    <cellStyle name="Normal 5 7 2" xfId="22033" xr:uid="{00000000-0005-0000-0000-00000E580000}"/>
    <cellStyle name="Normal 5 7 2 2" xfId="26329" xr:uid="{00000000-0005-0000-0000-00000F580000}"/>
    <cellStyle name="Normal 5 7 3" xfId="26000" xr:uid="{00000000-0005-0000-0000-000010580000}"/>
    <cellStyle name="Normal 5 8" xfId="22034" xr:uid="{00000000-0005-0000-0000-000011580000}"/>
    <cellStyle name="Normal 5 8 2" xfId="22035" xr:uid="{00000000-0005-0000-0000-000012580000}"/>
    <cellStyle name="Normal 5 8 2 2" xfId="26330" xr:uid="{00000000-0005-0000-0000-000013580000}"/>
    <cellStyle name="Normal 5 8 3" xfId="26001" xr:uid="{00000000-0005-0000-0000-000014580000}"/>
    <cellStyle name="Normal 5 9" xfId="22036" xr:uid="{00000000-0005-0000-0000-000015580000}"/>
    <cellStyle name="Normal 5 9 2" xfId="26331" xr:uid="{00000000-0005-0000-0000-000016580000}"/>
    <cellStyle name="Normal 5 9 3" xfId="26002" xr:uid="{00000000-0005-0000-0000-000017580000}"/>
    <cellStyle name="Normal 50" xfId="22037" xr:uid="{00000000-0005-0000-0000-000018580000}"/>
    <cellStyle name="Normal 50 2" xfId="22038" xr:uid="{00000000-0005-0000-0000-000019580000}"/>
    <cellStyle name="Normal 50 2 2" xfId="22039" xr:uid="{00000000-0005-0000-0000-00001A580000}"/>
    <cellStyle name="Normal 50 2 2 2" xfId="22040" xr:uid="{00000000-0005-0000-0000-00001B580000}"/>
    <cellStyle name="Normal 50 2 2 2 2" xfId="22041" xr:uid="{00000000-0005-0000-0000-00001C580000}"/>
    <cellStyle name="Normal 50 2 2 3" xfId="22042" xr:uid="{00000000-0005-0000-0000-00001D580000}"/>
    <cellStyle name="Normal 50 2 2 3 2" xfId="22043" xr:uid="{00000000-0005-0000-0000-00001E580000}"/>
    <cellStyle name="Normal 50 2 2 4" xfId="22044" xr:uid="{00000000-0005-0000-0000-00001F580000}"/>
    <cellStyle name="Normal 50 2 2 4 2" xfId="22045" xr:uid="{00000000-0005-0000-0000-000020580000}"/>
    <cellStyle name="Normal 50 2 2 5" xfId="22046" xr:uid="{00000000-0005-0000-0000-000021580000}"/>
    <cellStyle name="Normal 50 2 2 5 2" xfId="22047" xr:uid="{00000000-0005-0000-0000-000022580000}"/>
    <cellStyle name="Normal 50 2 2 6" xfId="22048" xr:uid="{00000000-0005-0000-0000-000023580000}"/>
    <cellStyle name="Normal 50 2 3" xfId="22049" xr:uid="{00000000-0005-0000-0000-000024580000}"/>
    <cellStyle name="Normal 50 2 3 2" xfId="22050" xr:uid="{00000000-0005-0000-0000-000025580000}"/>
    <cellStyle name="Normal 50 2 4" xfId="22051" xr:uid="{00000000-0005-0000-0000-000026580000}"/>
    <cellStyle name="Normal 50 2 4 2" xfId="22052" xr:uid="{00000000-0005-0000-0000-000027580000}"/>
    <cellStyle name="Normal 50 2 5" xfId="22053" xr:uid="{00000000-0005-0000-0000-000028580000}"/>
    <cellStyle name="Normal 50 2 5 2" xfId="22054" xr:uid="{00000000-0005-0000-0000-000029580000}"/>
    <cellStyle name="Normal 50 2 6" xfId="22055" xr:uid="{00000000-0005-0000-0000-00002A580000}"/>
    <cellStyle name="Normal 50 2 6 2" xfId="22056" xr:uid="{00000000-0005-0000-0000-00002B580000}"/>
    <cellStyle name="Normal 50 2 7" xfId="22057" xr:uid="{00000000-0005-0000-0000-00002C580000}"/>
    <cellStyle name="Normal 50 2 8" xfId="22058" xr:uid="{00000000-0005-0000-0000-00002D580000}"/>
    <cellStyle name="Normal 50 3" xfId="22059" xr:uid="{00000000-0005-0000-0000-00002E580000}"/>
    <cellStyle name="Normal 50 3 2" xfId="22060" xr:uid="{00000000-0005-0000-0000-00002F580000}"/>
    <cellStyle name="Normal 50 3 2 2" xfId="22061" xr:uid="{00000000-0005-0000-0000-000030580000}"/>
    <cellStyle name="Normal 50 3 3" xfId="22062" xr:uid="{00000000-0005-0000-0000-000031580000}"/>
    <cellStyle name="Normal 50 3 3 2" xfId="22063" xr:uid="{00000000-0005-0000-0000-000032580000}"/>
    <cellStyle name="Normal 50 3 4" xfId="22064" xr:uid="{00000000-0005-0000-0000-000033580000}"/>
    <cellStyle name="Normal 50 3 4 2" xfId="22065" xr:uid="{00000000-0005-0000-0000-000034580000}"/>
    <cellStyle name="Normal 50 3 5" xfId="22066" xr:uid="{00000000-0005-0000-0000-000035580000}"/>
    <cellStyle name="Normal 50 3 5 2" xfId="22067" xr:uid="{00000000-0005-0000-0000-000036580000}"/>
    <cellStyle name="Normal 50 3 6" xfId="22068" xr:uid="{00000000-0005-0000-0000-000037580000}"/>
    <cellStyle name="Normal 50 4" xfId="22069" xr:uid="{00000000-0005-0000-0000-000038580000}"/>
    <cellStyle name="Normal 50 4 2" xfId="22070" xr:uid="{00000000-0005-0000-0000-000039580000}"/>
    <cellStyle name="Normal 50 5" xfId="22071" xr:uid="{00000000-0005-0000-0000-00003A580000}"/>
    <cellStyle name="Normal 50 5 2" xfId="22072" xr:uid="{00000000-0005-0000-0000-00003B580000}"/>
    <cellStyle name="Normal 50 6" xfId="22073" xr:uid="{00000000-0005-0000-0000-00003C580000}"/>
    <cellStyle name="Normal 50 6 2" xfId="22074" xr:uid="{00000000-0005-0000-0000-00003D580000}"/>
    <cellStyle name="Normal 50 7" xfId="22075" xr:uid="{00000000-0005-0000-0000-00003E580000}"/>
    <cellStyle name="Normal 50 7 2" xfId="22076" xr:uid="{00000000-0005-0000-0000-00003F580000}"/>
    <cellStyle name="Normal 50 8" xfId="22077" xr:uid="{00000000-0005-0000-0000-000040580000}"/>
    <cellStyle name="Normal 50 9" xfId="22078" xr:uid="{00000000-0005-0000-0000-000041580000}"/>
    <cellStyle name="Normal 51" xfId="22079" xr:uid="{00000000-0005-0000-0000-000042580000}"/>
    <cellStyle name="Normal 51 2" xfId="22080" xr:uid="{00000000-0005-0000-0000-000043580000}"/>
    <cellStyle name="Normal 51 2 2" xfId="22081" xr:uid="{00000000-0005-0000-0000-000044580000}"/>
    <cellStyle name="Normal 51 2 2 2" xfId="22082" xr:uid="{00000000-0005-0000-0000-000045580000}"/>
    <cellStyle name="Normal 51 2 3" xfId="22083" xr:uid="{00000000-0005-0000-0000-000046580000}"/>
    <cellStyle name="Normal 51 2 3 2" xfId="22084" xr:uid="{00000000-0005-0000-0000-000047580000}"/>
    <cellStyle name="Normal 51 2 4" xfId="22085" xr:uid="{00000000-0005-0000-0000-000048580000}"/>
    <cellStyle name="Normal 51 2 4 2" xfId="22086" xr:uid="{00000000-0005-0000-0000-000049580000}"/>
    <cellStyle name="Normal 51 2 5" xfId="22087" xr:uid="{00000000-0005-0000-0000-00004A580000}"/>
    <cellStyle name="Normal 51 2 5 2" xfId="22088" xr:uid="{00000000-0005-0000-0000-00004B580000}"/>
    <cellStyle name="Normal 51 2 6" xfId="22089" xr:uid="{00000000-0005-0000-0000-00004C580000}"/>
    <cellStyle name="Normal 51 3" xfId="22090" xr:uid="{00000000-0005-0000-0000-00004D580000}"/>
    <cellStyle name="Normal 51 3 2" xfId="22091" xr:uid="{00000000-0005-0000-0000-00004E580000}"/>
    <cellStyle name="Normal 51 4" xfId="22092" xr:uid="{00000000-0005-0000-0000-00004F580000}"/>
    <cellStyle name="Normal 51 4 2" xfId="22093" xr:uid="{00000000-0005-0000-0000-000050580000}"/>
    <cellStyle name="Normal 51 5" xfId="22094" xr:uid="{00000000-0005-0000-0000-000051580000}"/>
    <cellStyle name="Normal 51 5 2" xfId="22095" xr:uid="{00000000-0005-0000-0000-000052580000}"/>
    <cellStyle name="Normal 51 6" xfId="22096" xr:uid="{00000000-0005-0000-0000-000053580000}"/>
    <cellStyle name="Normal 51 6 2" xfId="22097" xr:uid="{00000000-0005-0000-0000-000054580000}"/>
    <cellStyle name="Normal 51 7" xfId="22098" xr:uid="{00000000-0005-0000-0000-000055580000}"/>
    <cellStyle name="Normal 51 8" xfId="22099" xr:uid="{00000000-0005-0000-0000-000056580000}"/>
    <cellStyle name="Normal 52" xfId="22100" xr:uid="{00000000-0005-0000-0000-000057580000}"/>
    <cellStyle name="Normal 52 2" xfId="22101" xr:uid="{00000000-0005-0000-0000-000058580000}"/>
    <cellStyle name="Normal 52 2 2" xfId="22102" xr:uid="{00000000-0005-0000-0000-000059580000}"/>
    <cellStyle name="Normal 52 2 2 2" xfId="22103" xr:uid="{00000000-0005-0000-0000-00005A580000}"/>
    <cellStyle name="Normal 52 2 3" xfId="22104" xr:uid="{00000000-0005-0000-0000-00005B580000}"/>
    <cellStyle name="Normal 52 2 3 2" xfId="22105" xr:uid="{00000000-0005-0000-0000-00005C580000}"/>
    <cellStyle name="Normal 52 2 4" xfId="22106" xr:uid="{00000000-0005-0000-0000-00005D580000}"/>
    <cellStyle name="Normal 52 2 4 2" xfId="22107" xr:uid="{00000000-0005-0000-0000-00005E580000}"/>
    <cellStyle name="Normal 52 2 5" xfId="22108" xr:uid="{00000000-0005-0000-0000-00005F580000}"/>
    <cellStyle name="Normal 52 2 5 2" xfId="22109" xr:uid="{00000000-0005-0000-0000-000060580000}"/>
    <cellStyle name="Normal 52 2 6" xfId="22110" xr:uid="{00000000-0005-0000-0000-000061580000}"/>
    <cellStyle name="Normal 52 3" xfId="22111" xr:uid="{00000000-0005-0000-0000-000062580000}"/>
    <cellStyle name="Normal 52 3 2" xfId="22112" xr:uid="{00000000-0005-0000-0000-000063580000}"/>
    <cellStyle name="Normal 52 4" xfId="22113" xr:uid="{00000000-0005-0000-0000-000064580000}"/>
    <cellStyle name="Normal 52 4 2" xfId="22114" xr:uid="{00000000-0005-0000-0000-000065580000}"/>
    <cellStyle name="Normal 52 5" xfId="22115" xr:uid="{00000000-0005-0000-0000-000066580000}"/>
    <cellStyle name="Normal 52 5 2" xfId="22116" xr:uid="{00000000-0005-0000-0000-000067580000}"/>
    <cellStyle name="Normal 52 6" xfId="22117" xr:uid="{00000000-0005-0000-0000-000068580000}"/>
    <cellStyle name="Normal 52 6 2" xfId="22118" xr:uid="{00000000-0005-0000-0000-000069580000}"/>
    <cellStyle name="Normal 52 7" xfId="22119" xr:uid="{00000000-0005-0000-0000-00006A580000}"/>
    <cellStyle name="Normal 52 8" xfId="22120" xr:uid="{00000000-0005-0000-0000-00006B580000}"/>
    <cellStyle name="Normal 53" xfId="22121" xr:uid="{00000000-0005-0000-0000-00006C580000}"/>
    <cellStyle name="Normal 53 2" xfId="22122" xr:uid="{00000000-0005-0000-0000-00006D580000}"/>
    <cellStyle name="Normal 53 2 2" xfId="22123" xr:uid="{00000000-0005-0000-0000-00006E580000}"/>
    <cellStyle name="Normal 53 2 2 2" xfId="22124" xr:uid="{00000000-0005-0000-0000-00006F580000}"/>
    <cellStyle name="Normal 53 2 3" xfId="22125" xr:uid="{00000000-0005-0000-0000-000070580000}"/>
    <cellStyle name="Normal 53 2 3 2" xfId="22126" xr:uid="{00000000-0005-0000-0000-000071580000}"/>
    <cellStyle name="Normal 53 2 4" xfId="22127" xr:uid="{00000000-0005-0000-0000-000072580000}"/>
    <cellStyle name="Normal 53 2 4 2" xfId="22128" xr:uid="{00000000-0005-0000-0000-000073580000}"/>
    <cellStyle name="Normal 53 2 5" xfId="22129" xr:uid="{00000000-0005-0000-0000-000074580000}"/>
    <cellStyle name="Normal 53 2 5 2" xfId="22130" xr:uid="{00000000-0005-0000-0000-000075580000}"/>
    <cellStyle name="Normal 53 2 6" xfId="22131" xr:uid="{00000000-0005-0000-0000-000076580000}"/>
    <cellStyle name="Normal 53 3" xfId="22132" xr:uid="{00000000-0005-0000-0000-000077580000}"/>
    <cellStyle name="Normal 53 3 2" xfId="22133" xr:uid="{00000000-0005-0000-0000-000078580000}"/>
    <cellStyle name="Normal 53 4" xfId="22134" xr:uid="{00000000-0005-0000-0000-000079580000}"/>
    <cellStyle name="Normal 53 4 2" xfId="22135" xr:uid="{00000000-0005-0000-0000-00007A580000}"/>
    <cellStyle name="Normal 53 5" xfId="22136" xr:uid="{00000000-0005-0000-0000-00007B580000}"/>
    <cellStyle name="Normal 53 5 2" xfId="22137" xr:uid="{00000000-0005-0000-0000-00007C580000}"/>
    <cellStyle name="Normal 53 6" xfId="22138" xr:uid="{00000000-0005-0000-0000-00007D580000}"/>
    <cellStyle name="Normal 53 6 2" xfId="22139" xr:uid="{00000000-0005-0000-0000-00007E580000}"/>
    <cellStyle name="Normal 53 7" xfId="22140" xr:uid="{00000000-0005-0000-0000-00007F580000}"/>
    <cellStyle name="Normal 53 8" xfId="22141" xr:uid="{00000000-0005-0000-0000-000080580000}"/>
    <cellStyle name="Normal 54" xfId="22142" xr:uid="{00000000-0005-0000-0000-000081580000}"/>
    <cellStyle name="Normal 54 2" xfId="22143" xr:uid="{00000000-0005-0000-0000-000082580000}"/>
    <cellStyle name="Normal 54 2 2" xfId="22144" xr:uid="{00000000-0005-0000-0000-000083580000}"/>
    <cellStyle name="Normal 54 2 2 2" xfId="22145" xr:uid="{00000000-0005-0000-0000-000084580000}"/>
    <cellStyle name="Normal 54 2 3" xfId="22146" xr:uid="{00000000-0005-0000-0000-000085580000}"/>
    <cellStyle name="Normal 54 2 3 2" xfId="22147" xr:uid="{00000000-0005-0000-0000-000086580000}"/>
    <cellStyle name="Normal 54 2 4" xfId="22148" xr:uid="{00000000-0005-0000-0000-000087580000}"/>
    <cellStyle name="Normal 54 2 4 2" xfId="22149" xr:uid="{00000000-0005-0000-0000-000088580000}"/>
    <cellStyle name="Normal 54 2 5" xfId="22150" xr:uid="{00000000-0005-0000-0000-000089580000}"/>
    <cellStyle name="Normal 54 2 5 2" xfId="22151" xr:uid="{00000000-0005-0000-0000-00008A580000}"/>
    <cellStyle name="Normal 54 2 6" xfId="22152" xr:uid="{00000000-0005-0000-0000-00008B580000}"/>
    <cellStyle name="Normal 54 3" xfId="22153" xr:uid="{00000000-0005-0000-0000-00008C580000}"/>
    <cellStyle name="Normal 54 3 2" xfId="22154" xr:uid="{00000000-0005-0000-0000-00008D580000}"/>
    <cellStyle name="Normal 54 4" xfId="22155" xr:uid="{00000000-0005-0000-0000-00008E580000}"/>
    <cellStyle name="Normal 54 4 2" xfId="22156" xr:uid="{00000000-0005-0000-0000-00008F580000}"/>
    <cellStyle name="Normal 54 5" xfId="22157" xr:uid="{00000000-0005-0000-0000-000090580000}"/>
    <cellStyle name="Normal 54 5 2" xfId="22158" xr:uid="{00000000-0005-0000-0000-000091580000}"/>
    <cellStyle name="Normal 54 6" xfId="22159" xr:uid="{00000000-0005-0000-0000-000092580000}"/>
    <cellStyle name="Normal 54 6 2" xfId="22160" xr:uid="{00000000-0005-0000-0000-000093580000}"/>
    <cellStyle name="Normal 54 7" xfId="22161" xr:uid="{00000000-0005-0000-0000-000094580000}"/>
    <cellStyle name="Normal 54 8" xfId="22162" xr:uid="{00000000-0005-0000-0000-000095580000}"/>
    <cellStyle name="Normal 55" xfId="22163" xr:uid="{00000000-0005-0000-0000-000096580000}"/>
    <cellStyle name="Normal 55 2" xfId="22164" xr:uid="{00000000-0005-0000-0000-000097580000}"/>
    <cellStyle name="Normal 55 2 2" xfId="22165" xr:uid="{00000000-0005-0000-0000-000098580000}"/>
    <cellStyle name="Normal 55 2 2 2" xfId="22166" xr:uid="{00000000-0005-0000-0000-000099580000}"/>
    <cellStyle name="Normal 55 2 3" xfId="22167" xr:uid="{00000000-0005-0000-0000-00009A580000}"/>
    <cellStyle name="Normal 55 2 3 2" xfId="22168" xr:uid="{00000000-0005-0000-0000-00009B580000}"/>
    <cellStyle name="Normal 55 2 4" xfId="22169" xr:uid="{00000000-0005-0000-0000-00009C580000}"/>
    <cellStyle name="Normal 55 2 4 2" xfId="22170" xr:uid="{00000000-0005-0000-0000-00009D580000}"/>
    <cellStyle name="Normal 55 2 5" xfId="22171" xr:uid="{00000000-0005-0000-0000-00009E580000}"/>
    <cellStyle name="Normal 55 2 5 2" xfId="22172" xr:uid="{00000000-0005-0000-0000-00009F580000}"/>
    <cellStyle name="Normal 55 2 6" xfId="22173" xr:uid="{00000000-0005-0000-0000-0000A0580000}"/>
    <cellStyle name="Normal 55 3" xfId="22174" xr:uid="{00000000-0005-0000-0000-0000A1580000}"/>
    <cellStyle name="Normal 55 3 2" xfId="22175" xr:uid="{00000000-0005-0000-0000-0000A2580000}"/>
    <cellStyle name="Normal 55 4" xfId="22176" xr:uid="{00000000-0005-0000-0000-0000A3580000}"/>
    <cellStyle name="Normal 55 4 2" xfId="22177" xr:uid="{00000000-0005-0000-0000-0000A4580000}"/>
    <cellStyle name="Normal 55 5" xfId="22178" xr:uid="{00000000-0005-0000-0000-0000A5580000}"/>
    <cellStyle name="Normal 55 5 2" xfId="22179" xr:uid="{00000000-0005-0000-0000-0000A6580000}"/>
    <cellStyle name="Normal 55 6" xfId="22180" xr:uid="{00000000-0005-0000-0000-0000A7580000}"/>
    <cellStyle name="Normal 55 6 2" xfId="22181" xr:uid="{00000000-0005-0000-0000-0000A8580000}"/>
    <cellStyle name="Normal 55 7" xfId="22182" xr:uid="{00000000-0005-0000-0000-0000A9580000}"/>
    <cellStyle name="Normal 55 8" xfId="22183" xr:uid="{00000000-0005-0000-0000-0000AA580000}"/>
    <cellStyle name="Normal 56" xfId="22184" xr:uid="{00000000-0005-0000-0000-0000AB580000}"/>
    <cellStyle name="Normal 56 2" xfId="22185" xr:uid="{00000000-0005-0000-0000-0000AC580000}"/>
    <cellStyle name="Normal 56 2 2" xfId="22186" xr:uid="{00000000-0005-0000-0000-0000AD580000}"/>
    <cellStyle name="Normal 56 2 2 2" xfId="22187" xr:uid="{00000000-0005-0000-0000-0000AE580000}"/>
    <cellStyle name="Normal 56 2 3" xfId="22188" xr:uid="{00000000-0005-0000-0000-0000AF580000}"/>
    <cellStyle name="Normal 56 2 3 2" xfId="22189" xr:uid="{00000000-0005-0000-0000-0000B0580000}"/>
    <cellStyle name="Normal 56 2 4" xfId="22190" xr:uid="{00000000-0005-0000-0000-0000B1580000}"/>
    <cellStyle name="Normal 56 2 4 2" xfId="22191" xr:uid="{00000000-0005-0000-0000-0000B2580000}"/>
    <cellStyle name="Normal 56 2 5" xfId="22192" xr:uid="{00000000-0005-0000-0000-0000B3580000}"/>
    <cellStyle name="Normal 56 2 5 2" xfId="22193" xr:uid="{00000000-0005-0000-0000-0000B4580000}"/>
    <cellStyle name="Normal 56 2 6" xfId="22194" xr:uid="{00000000-0005-0000-0000-0000B5580000}"/>
    <cellStyle name="Normal 56 3" xfId="22195" xr:uid="{00000000-0005-0000-0000-0000B6580000}"/>
    <cellStyle name="Normal 56 3 2" xfId="22196" xr:uid="{00000000-0005-0000-0000-0000B7580000}"/>
    <cellStyle name="Normal 56 4" xfId="22197" xr:uid="{00000000-0005-0000-0000-0000B8580000}"/>
    <cellStyle name="Normal 56 4 2" xfId="22198" xr:uid="{00000000-0005-0000-0000-0000B9580000}"/>
    <cellStyle name="Normal 56 5" xfId="22199" xr:uid="{00000000-0005-0000-0000-0000BA580000}"/>
    <cellStyle name="Normal 56 5 2" xfId="22200" xr:uid="{00000000-0005-0000-0000-0000BB580000}"/>
    <cellStyle name="Normal 56 6" xfId="22201" xr:uid="{00000000-0005-0000-0000-0000BC580000}"/>
    <cellStyle name="Normal 56 6 2" xfId="22202" xr:uid="{00000000-0005-0000-0000-0000BD580000}"/>
    <cellStyle name="Normal 56 7" xfId="22203" xr:uid="{00000000-0005-0000-0000-0000BE580000}"/>
    <cellStyle name="Normal 56 8" xfId="22204" xr:uid="{00000000-0005-0000-0000-0000BF580000}"/>
    <cellStyle name="Normal 57" xfId="22205" xr:uid="{00000000-0005-0000-0000-0000C0580000}"/>
    <cellStyle name="Normal 57 2" xfId="22206" xr:uid="{00000000-0005-0000-0000-0000C1580000}"/>
    <cellStyle name="Normal 57 2 2" xfId="22207" xr:uid="{00000000-0005-0000-0000-0000C2580000}"/>
    <cellStyle name="Normal 57 2 2 2" xfId="22208" xr:uid="{00000000-0005-0000-0000-0000C3580000}"/>
    <cellStyle name="Normal 57 2 3" xfId="22209" xr:uid="{00000000-0005-0000-0000-0000C4580000}"/>
    <cellStyle name="Normal 57 2 3 2" xfId="22210" xr:uid="{00000000-0005-0000-0000-0000C5580000}"/>
    <cellStyle name="Normal 57 2 4" xfId="22211" xr:uid="{00000000-0005-0000-0000-0000C6580000}"/>
    <cellStyle name="Normal 57 2 4 2" xfId="22212" xr:uid="{00000000-0005-0000-0000-0000C7580000}"/>
    <cellStyle name="Normal 57 2 5" xfId="22213" xr:uid="{00000000-0005-0000-0000-0000C8580000}"/>
    <cellStyle name="Normal 57 2 5 2" xfId="22214" xr:uid="{00000000-0005-0000-0000-0000C9580000}"/>
    <cellStyle name="Normal 57 2 6" xfId="22215" xr:uid="{00000000-0005-0000-0000-0000CA580000}"/>
    <cellStyle name="Normal 57 3" xfId="22216" xr:uid="{00000000-0005-0000-0000-0000CB580000}"/>
    <cellStyle name="Normal 57 3 2" xfId="22217" xr:uid="{00000000-0005-0000-0000-0000CC580000}"/>
    <cellStyle name="Normal 57 4" xfId="22218" xr:uid="{00000000-0005-0000-0000-0000CD580000}"/>
    <cellStyle name="Normal 57 4 2" xfId="22219" xr:uid="{00000000-0005-0000-0000-0000CE580000}"/>
    <cellStyle name="Normal 57 5" xfId="22220" xr:uid="{00000000-0005-0000-0000-0000CF580000}"/>
    <cellStyle name="Normal 57 5 2" xfId="22221" xr:uid="{00000000-0005-0000-0000-0000D0580000}"/>
    <cellStyle name="Normal 57 6" xfId="22222" xr:uid="{00000000-0005-0000-0000-0000D1580000}"/>
    <cellStyle name="Normal 57 6 2" xfId="22223" xr:uid="{00000000-0005-0000-0000-0000D2580000}"/>
    <cellStyle name="Normal 57 7" xfId="22224" xr:uid="{00000000-0005-0000-0000-0000D3580000}"/>
    <cellStyle name="Normal 57 8" xfId="22225" xr:uid="{00000000-0005-0000-0000-0000D4580000}"/>
    <cellStyle name="Normal 58" xfId="22226" xr:uid="{00000000-0005-0000-0000-0000D5580000}"/>
    <cellStyle name="Normal 58 2" xfId="22227" xr:uid="{00000000-0005-0000-0000-0000D6580000}"/>
    <cellStyle name="Normal 58 2 2" xfId="22228" xr:uid="{00000000-0005-0000-0000-0000D7580000}"/>
    <cellStyle name="Normal 58 2 2 2" xfId="22229" xr:uid="{00000000-0005-0000-0000-0000D8580000}"/>
    <cellStyle name="Normal 58 2 3" xfId="22230" xr:uid="{00000000-0005-0000-0000-0000D9580000}"/>
    <cellStyle name="Normal 58 2 3 2" xfId="22231" xr:uid="{00000000-0005-0000-0000-0000DA580000}"/>
    <cellStyle name="Normal 58 2 4" xfId="22232" xr:uid="{00000000-0005-0000-0000-0000DB580000}"/>
    <cellStyle name="Normal 58 2 4 2" xfId="22233" xr:uid="{00000000-0005-0000-0000-0000DC580000}"/>
    <cellStyle name="Normal 58 2 5" xfId="22234" xr:uid="{00000000-0005-0000-0000-0000DD580000}"/>
    <cellStyle name="Normal 58 2 5 2" xfId="22235" xr:uid="{00000000-0005-0000-0000-0000DE580000}"/>
    <cellStyle name="Normal 58 2 6" xfId="22236" xr:uid="{00000000-0005-0000-0000-0000DF580000}"/>
    <cellStyle name="Normal 58 3" xfId="22237" xr:uid="{00000000-0005-0000-0000-0000E0580000}"/>
    <cellStyle name="Normal 58 3 2" xfId="22238" xr:uid="{00000000-0005-0000-0000-0000E1580000}"/>
    <cellStyle name="Normal 58 4" xfId="22239" xr:uid="{00000000-0005-0000-0000-0000E2580000}"/>
    <cellStyle name="Normal 58 4 2" xfId="22240" xr:uid="{00000000-0005-0000-0000-0000E3580000}"/>
    <cellStyle name="Normal 58 5" xfId="22241" xr:uid="{00000000-0005-0000-0000-0000E4580000}"/>
    <cellStyle name="Normal 58 5 2" xfId="22242" xr:uid="{00000000-0005-0000-0000-0000E5580000}"/>
    <cellStyle name="Normal 58 6" xfId="22243" xr:uid="{00000000-0005-0000-0000-0000E6580000}"/>
    <cellStyle name="Normal 58 6 2" xfId="22244" xr:uid="{00000000-0005-0000-0000-0000E7580000}"/>
    <cellStyle name="Normal 58 7" xfId="22245" xr:uid="{00000000-0005-0000-0000-0000E8580000}"/>
    <cellStyle name="Normal 58 8" xfId="22246" xr:uid="{00000000-0005-0000-0000-0000E9580000}"/>
    <cellStyle name="Normal 59" xfId="22247" xr:uid="{00000000-0005-0000-0000-0000EA580000}"/>
    <cellStyle name="Normal 59 2" xfId="22248" xr:uid="{00000000-0005-0000-0000-0000EB580000}"/>
    <cellStyle name="Normal 59 2 2" xfId="22249" xr:uid="{00000000-0005-0000-0000-0000EC580000}"/>
    <cellStyle name="Normal 59 2 2 2" xfId="22250" xr:uid="{00000000-0005-0000-0000-0000ED580000}"/>
    <cellStyle name="Normal 59 2 3" xfId="22251" xr:uid="{00000000-0005-0000-0000-0000EE580000}"/>
    <cellStyle name="Normal 59 2 3 2" xfId="22252" xr:uid="{00000000-0005-0000-0000-0000EF580000}"/>
    <cellStyle name="Normal 59 2 4" xfId="22253" xr:uid="{00000000-0005-0000-0000-0000F0580000}"/>
    <cellStyle name="Normal 59 2 4 2" xfId="22254" xr:uid="{00000000-0005-0000-0000-0000F1580000}"/>
    <cellStyle name="Normal 59 2 5" xfId="22255" xr:uid="{00000000-0005-0000-0000-0000F2580000}"/>
    <cellStyle name="Normal 59 2 5 2" xfId="22256" xr:uid="{00000000-0005-0000-0000-0000F3580000}"/>
    <cellStyle name="Normal 59 2 6" xfId="22257" xr:uid="{00000000-0005-0000-0000-0000F4580000}"/>
    <cellStyle name="Normal 59 3" xfId="22258" xr:uid="{00000000-0005-0000-0000-0000F5580000}"/>
    <cellStyle name="Normal 59 3 2" xfId="22259" xr:uid="{00000000-0005-0000-0000-0000F6580000}"/>
    <cellStyle name="Normal 59 4" xfId="22260" xr:uid="{00000000-0005-0000-0000-0000F7580000}"/>
    <cellStyle name="Normal 59 4 2" xfId="22261" xr:uid="{00000000-0005-0000-0000-0000F8580000}"/>
    <cellStyle name="Normal 59 5" xfId="22262" xr:uid="{00000000-0005-0000-0000-0000F9580000}"/>
    <cellStyle name="Normal 59 5 2" xfId="22263" xr:uid="{00000000-0005-0000-0000-0000FA580000}"/>
    <cellStyle name="Normal 59 6" xfId="22264" xr:uid="{00000000-0005-0000-0000-0000FB580000}"/>
    <cellStyle name="Normal 59 6 2" xfId="22265" xr:uid="{00000000-0005-0000-0000-0000FC580000}"/>
    <cellStyle name="Normal 59 7" xfId="22266" xr:uid="{00000000-0005-0000-0000-0000FD580000}"/>
    <cellStyle name="Normal 59 8" xfId="22267" xr:uid="{00000000-0005-0000-0000-0000FE580000}"/>
    <cellStyle name="Normal 6" xfId="22268" xr:uid="{00000000-0005-0000-0000-0000FF580000}"/>
    <cellStyle name="Normal 6 10" xfId="22269" xr:uid="{00000000-0005-0000-0000-000000590000}"/>
    <cellStyle name="Normal 6 10 2" xfId="26332" xr:uid="{00000000-0005-0000-0000-000001590000}"/>
    <cellStyle name="Normal 6 11" xfId="26003" xr:uid="{00000000-0005-0000-0000-000002590000}"/>
    <cellStyle name="Normal 6 11 2" xfId="26333" xr:uid="{00000000-0005-0000-0000-000003590000}"/>
    <cellStyle name="Normal 6 12" xfId="26004" xr:uid="{00000000-0005-0000-0000-000004590000}"/>
    <cellStyle name="Normal 6 12 2" xfId="26334" xr:uid="{00000000-0005-0000-0000-000005590000}"/>
    <cellStyle name="Normal 6 13" xfId="26005" xr:uid="{00000000-0005-0000-0000-000006590000}"/>
    <cellStyle name="Normal 6 13 2" xfId="26335" xr:uid="{00000000-0005-0000-0000-000007590000}"/>
    <cellStyle name="Normal 6 14" xfId="26382" xr:uid="{00000000-0005-0000-0000-000008590000}"/>
    <cellStyle name="Normal 6 2" xfId="22270" xr:uid="{00000000-0005-0000-0000-000009590000}"/>
    <cellStyle name="Normal 6 2 10" xfId="22271" xr:uid="{00000000-0005-0000-0000-00000A590000}"/>
    <cellStyle name="Normal 6 2 11" xfId="22272" xr:uid="{00000000-0005-0000-0000-00000B590000}"/>
    <cellStyle name="Normal 6 2 2" xfId="22273" xr:uid="{00000000-0005-0000-0000-00000C590000}"/>
    <cellStyle name="Normal 6 2 2 2" xfId="22274" xr:uid="{00000000-0005-0000-0000-00000D590000}"/>
    <cellStyle name="Normal 6 2 2 2 2" xfId="22275" xr:uid="{00000000-0005-0000-0000-00000E590000}"/>
    <cellStyle name="Normal 6 2 2 2 2 2" xfId="22276" xr:uid="{00000000-0005-0000-0000-00000F590000}"/>
    <cellStyle name="Normal 6 2 2 2 3" xfId="22277" xr:uid="{00000000-0005-0000-0000-000010590000}"/>
    <cellStyle name="Normal 6 2 2 2 4" xfId="22278" xr:uid="{00000000-0005-0000-0000-000011590000}"/>
    <cellStyle name="Normal 6 2 2 2 5" xfId="22279" xr:uid="{00000000-0005-0000-0000-000012590000}"/>
    <cellStyle name="Normal 6 2 2 2 6" xfId="22280" xr:uid="{00000000-0005-0000-0000-000013590000}"/>
    <cellStyle name="Normal 6 2 2 3" xfId="22281" xr:uid="{00000000-0005-0000-0000-000014590000}"/>
    <cellStyle name="Normal 6 2 2 3 2" xfId="22282" xr:uid="{00000000-0005-0000-0000-000015590000}"/>
    <cellStyle name="Normal 6 2 2 4" xfId="22283" xr:uid="{00000000-0005-0000-0000-000016590000}"/>
    <cellStyle name="Normal 6 2 2 4 2" xfId="22284" xr:uid="{00000000-0005-0000-0000-000017590000}"/>
    <cellStyle name="Normal 6 2 2 5" xfId="22285" xr:uid="{00000000-0005-0000-0000-000018590000}"/>
    <cellStyle name="Normal 6 2 2 6" xfId="22286" xr:uid="{00000000-0005-0000-0000-000019590000}"/>
    <cellStyle name="Normal 6 2 2 7" xfId="22287" xr:uid="{00000000-0005-0000-0000-00001A590000}"/>
    <cellStyle name="Normal 6 2 2 8" xfId="22288" xr:uid="{00000000-0005-0000-0000-00001B590000}"/>
    <cellStyle name="Normal 6 2 2 9" xfId="26336" xr:uid="{00000000-0005-0000-0000-00001C590000}"/>
    <cellStyle name="Normal 6 2 3" xfId="22289" xr:uid="{00000000-0005-0000-0000-00001D590000}"/>
    <cellStyle name="Normal 6 2 3 2" xfId="22290" xr:uid="{00000000-0005-0000-0000-00001E590000}"/>
    <cellStyle name="Normal 6 2 3 2 2" xfId="22291" xr:uid="{00000000-0005-0000-0000-00001F590000}"/>
    <cellStyle name="Normal 6 2 3 3" xfId="22292" xr:uid="{00000000-0005-0000-0000-000020590000}"/>
    <cellStyle name="Normal 6 2 3 3 2" xfId="22293" xr:uid="{00000000-0005-0000-0000-000021590000}"/>
    <cellStyle name="Normal 6 2 3 4" xfId="22294" xr:uid="{00000000-0005-0000-0000-000022590000}"/>
    <cellStyle name="Normal 6 2 3 5" xfId="22295" xr:uid="{00000000-0005-0000-0000-000023590000}"/>
    <cellStyle name="Normal 6 2 3 6" xfId="22296" xr:uid="{00000000-0005-0000-0000-000024590000}"/>
    <cellStyle name="Normal 6 2 3 7" xfId="22297" xr:uid="{00000000-0005-0000-0000-000025590000}"/>
    <cellStyle name="Normal 6 2 4" xfId="22298" xr:uid="{00000000-0005-0000-0000-000026590000}"/>
    <cellStyle name="Normal 6 2 4 2" xfId="22299" xr:uid="{00000000-0005-0000-0000-000027590000}"/>
    <cellStyle name="Normal 6 2 4 2 2" xfId="22300" xr:uid="{00000000-0005-0000-0000-000028590000}"/>
    <cellStyle name="Normal 6 2 4 3" xfId="22301" xr:uid="{00000000-0005-0000-0000-000029590000}"/>
    <cellStyle name="Normal 6 2 5" xfId="22302" xr:uid="{00000000-0005-0000-0000-00002A590000}"/>
    <cellStyle name="Normal 6 2 5 2" xfId="22303" xr:uid="{00000000-0005-0000-0000-00002B590000}"/>
    <cellStyle name="Normal 6 2 6" xfId="22304" xr:uid="{00000000-0005-0000-0000-00002C590000}"/>
    <cellStyle name="Normal 6 2 6 2" xfId="22305" xr:uid="{00000000-0005-0000-0000-00002D590000}"/>
    <cellStyle name="Normal 6 2 7" xfId="22306" xr:uid="{00000000-0005-0000-0000-00002E590000}"/>
    <cellStyle name="Normal 6 2 8" xfId="22307" xr:uid="{00000000-0005-0000-0000-00002F590000}"/>
    <cellStyle name="Normal 6 2 9" xfId="22308" xr:uid="{00000000-0005-0000-0000-000030590000}"/>
    <cellStyle name="Normal 6 3" xfId="22309" xr:uid="{00000000-0005-0000-0000-000031590000}"/>
    <cellStyle name="Normal 6 3 10" xfId="26006" xr:uid="{00000000-0005-0000-0000-000032590000}"/>
    <cellStyle name="Normal 6 3 2" xfId="22310" xr:uid="{00000000-0005-0000-0000-000033590000}"/>
    <cellStyle name="Normal 6 3 2 2" xfId="22311" xr:uid="{00000000-0005-0000-0000-000034590000}"/>
    <cellStyle name="Normal 6 3 2 2 2" xfId="22312" xr:uid="{00000000-0005-0000-0000-000035590000}"/>
    <cellStyle name="Normal 6 3 2 2 3" xfId="22313" xr:uid="{00000000-0005-0000-0000-000036590000}"/>
    <cellStyle name="Normal 6 3 2 2 4" xfId="22314" xr:uid="{00000000-0005-0000-0000-000037590000}"/>
    <cellStyle name="Normal 6 3 2 3" xfId="22315" xr:uid="{00000000-0005-0000-0000-000038590000}"/>
    <cellStyle name="Normal 6 3 2 4" xfId="22316" xr:uid="{00000000-0005-0000-0000-000039590000}"/>
    <cellStyle name="Normal 6 3 2 5" xfId="22317" xr:uid="{00000000-0005-0000-0000-00003A590000}"/>
    <cellStyle name="Normal 6 3 2 6" xfId="26337" xr:uid="{00000000-0005-0000-0000-00003B590000}"/>
    <cellStyle name="Normal 6 3 3" xfId="22318" xr:uid="{00000000-0005-0000-0000-00003C590000}"/>
    <cellStyle name="Normal 6 3 3 2" xfId="22319" xr:uid="{00000000-0005-0000-0000-00003D590000}"/>
    <cellStyle name="Normal 6 3 3 3" xfId="22320" xr:uid="{00000000-0005-0000-0000-00003E590000}"/>
    <cellStyle name="Normal 6 3 3 4" xfId="22321" xr:uid="{00000000-0005-0000-0000-00003F590000}"/>
    <cellStyle name="Normal 6 3 3 5" xfId="22322" xr:uid="{00000000-0005-0000-0000-000040590000}"/>
    <cellStyle name="Normal 6 3 4" xfId="22323" xr:uid="{00000000-0005-0000-0000-000041590000}"/>
    <cellStyle name="Normal 6 3 4 2" xfId="22324" xr:uid="{00000000-0005-0000-0000-000042590000}"/>
    <cellStyle name="Normal 6 3 5" xfId="22325" xr:uid="{00000000-0005-0000-0000-000043590000}"/>
    <cellStyle name="Normal 6 3 5 2" xfId="22326" xr:uid="{00000000-0005-0000-0000-000044590000}"/>
    <cellStyle name="Normal 6 3 6" xfId="22327" xr:uid="{00000000-0005-0000-0000-000045590000}"/>
    <cellStyle name="Normal 6 3 7" xfId="22328" xr:uid="{00000000-0005-0000-0000-000046590000}"/>
    <cellStyle name="Normal 6 3 8" xfId="22329" xr:uid="{00000000-0005-0000-0000-000047590000}"/>
    <cellStyle name="Normal 6 3 9" xfId="22330" xr:uid="{00000000-0005-0000-0000-000048590000}"/>
    <cellStyle name="Normal 6 4" xfId="22331" xr:uid="{00000000-0005-0000-0000-000049590000}"/>
    <cellStyle name="Normal 6 4 2" xfId="22332" xr:uid="{00000000-0005-0000-0000-00004A590000}"/>
    <cellStyle name="Normal 6 4 2 2" xfId="22333" xr:uid="{00000000-0005-0000-0000-00004B590000}"/>
    <cellStyle name="Normal 6 4 2 3" xfId="22334" xr:uid="{00000000-0005-0000-0000-00004C590000}"/>
    <cellStyle name="Normal 6 4 2 4" xfId="26338" xr:uid="{00000000-0005-0000-0000-00004D590000}"/>
    <cellStyle name="Normal 6 4 3" xfId="22335" xr:uid="{00000000-0005-0000-0000-00004E590000}"/>
    <cellStyle name="Normal 6 4 4" xfId="22336" xr:uid="{00000000-0005-0000-0000-00004F590000}"/>
    <cellStyle name="Normal 6 4 5" xfId="22337" xr:uid="{00000000-0005-0000-0000-000050590000}"/>
    <cellStyle name="Normal 6 5" xfId="22338" xr:uid="{00000000-0005-0000-0000-000051590000}"/>
    <cellStyle name="Normal 6 5 2" xfId="22339" xr:uid="{00000000-0005-0000-0000-000052590000}"/>
    <cellStyle name="Normal 6 5 2 2" xfId="26339" xr:uid="{00000000-0005-0000-0000-000053590000}"/>
    <cellStyle name="Normal 6 5 3" xfId="22340" xr:uid="{00000000-0005-0000-0000-000054590000}"/>
    <cellStyle name="Normal 6 5 4" xfId="22341" xr:uid="{00000000-0005-0000-0000-000055590000}"/>
    <cellStyle name="Normal 6 5 5" xfId="26007" xr:uid="{00000000-0005-0000-0000-000056590000}"/>
    <cellStyle name="Normal 6 6" xfId="22342" xr:uid="{00000000-0005-0000-0000-000057590000}"/>
    <cellStyle name="Normal 6 6 2" xfId="26340" xr:uid="{00000000-0005-0000-0000-000058590000}"/>
    <cellStyle name="Normal 6 6 3" xfId="26008" xr:uid="{00000000-0005-0000-0000-000059590000}"/>
    <cellStyle name="Normal 6 7" xfId="22343" xr:uid="{00000000-0005-0000-0000-00005A590000}"/>
    <cellStyle name="Normal 6 7 2" xfId="26341" xr:uid="{00000000-0005-0000-0000-00005B590000}"/>
    <cellStyle name="Normal 6 7 3" xfId="26009" xr:uid="{00000000-0005-0000-0000-00005C590000}"/>
    <cellStyle name="Normal 6 8" xfId="22344" xr:uid="{00000000-0005-0000-0000-00005D590000}"/>
    <cellStyle name="Normal 6 8 2" xfId="26342" xr:uid="{00000000-0005-0000-0000-00005E590000}"/>
    <cellStyle name="Normal 6 8 3" xfId="26010" xr:uid="{00000000-0005-0000-0000-00005F590000}"/>
    <cellStyle name="Normal 6 9" xfId="22345" xr:uid="{00000000-0005-0000-0000-000060590000}"/>
    <cellStyle name="Normal 6 9 2" xfId="26343" xr:uid="{00000000-0005-0000-0000-000061590000}"/>
    <cellStyle name="Normal 6 9 3" xfId="26011" xr:uid="{00000000-0005-0000-0000-000062590000}"/>
    <cellStyle name="Normal 60" xfId="22346" xr:uid="{00000000-0005-0000-0000-000063590000}"/>
    <cellStyle name="Normal 60 2" xfId="22347" xr:uid="{00000000-0005-0000-0000-000064590000}"/>
    <cellStyle name="Normal 60 2 2" xfId="22348" xr:uid="{00000000-0005-0000-0000-000065590000}"/>
    <cellStyle name="Normal 60 2 2 2" xfId="22349" xr:uid="{00000000-0005-0000-0000-000066590000}"/>
    <cellStyle name="Normal 60 2 2 2 2" xfId="22350" xr:uid="{00000000-0005-0000-0000-000067590000}"/>
    <cellStyle name="Normal 60 2 2 3" xfId="22351" xr:uid="{00000000-0005-0000-0000-000068590000}"/>
    <cellStyle name="Normal 60 2 2 3 2" xfId="22352" xr:uid="{00000000-0005-0000-0000-000069590000}"/>
    <cellStyle name="Normal 60 2 2 4" xfId="22353" xr:uid="{00000000-0005-0000-0000-00006A590000}"/>
    <cellStyle name="Normal 60 2 2 4 2" xfId="22354" xr:uid="{00000000-0005-0000-0000-00006B590000}"/>
    <cellStyle name="Normal 60 2 2 5" xfId="22355" xr:uid="{00000000-0005-0000-0000-00006C590000}"/>
    <cellStyle name="Normal 60 2 2 5 2" xfId="22356" xr:uid="{00000000-0005-0000-0000-00006D590000}"/>
    <cellStyle name="Normal 60 2 2 6" xfId="22357" xr:uid="{00000000-0005-0000-0000-00006E590000}"/>
    <cellStyle name="Normal 60 2 3" xfId="22358" xr:uid="{00000000-0005-0000-0000-00006F590000}"/>
    <cellStyle name="Normal 60 2 3 2" xfId="22359" xr:uid="{00000000-0005-0000-0000-000070590000}"/>
    <cellStyle name="Normal 60 2 4" xfId="22360" xr:uid="{00000000-0005-0000-0000-000071590000}"/>
    <cellStyle name="Normal 60 2 4 2" xfId="22361" xr:uid="{00000000-0005-0000-0000-000072590000}"/>
    <cellStyle name="Normal 60 2 5" xfId="22362" xr:uid="{00000000-0005-0000-0000-000073590000}"/>
    <cellStyle name="Normal 60 2 5 2" xfId="22363" xr:uid="{00000000-0005-0000-0000-000074590000}"/>
    <cellStyle name="Normal 60 2 6" xfId="22364" xr:uid="{00000000-0005-0000-0000-000075590000}"/>
    <cellStyle name="Normal 60 2 6 2" xfId="22365" xr:uid="{00000000-0005-0000-0000-000076590000}"/>
    <cellStyle name="Normal 60 2 7" xfId="22366" xr:uid="{00000000-0005-0000-0000-000077590000}"/>
    <cellStyle name="Normal 60 2 8" xfId="22367" xr:uid="{00000000-0005-0000-0000-000078590000}"/>
    <cellStyle name="Normal 60 3" xfId="22368" xr:uid="{00000000-0005-0000-0000-000079590000}"/>
    <cellStyle name="Normal 60 3 2" xfId="22369" xr:uid="{00000000-0005-0000-0000-00007A590000}"/>
    <cellStyle name="Normal 60 3 2 2" xfId="22370" xr:uid="{00000000-0005-0000-0000-00007B590000}"/>
    <cellStyle name="Normal 60 3 3" xfId="22371" xr:uid="{00000000-0005-0000-0000-00007C590000}"/>
    <cellStyle name="Normal 60 3 3 2" xfId="22372" xr:uid="{00000000-0005-0000-0000-00007D590000}"/>
    <cellStyle name="Normal 60 3 4" xfId="22373" xr:uid="{00000000-0005-0000-0000-00007E590000}"/>
    <cellStyle name="Normal 60 3 4 2" xfId="22374" xr:uid="{00000000-0005-0000-0000-00007F590000}"/>
    <cellStyle name="Normal 60 3 5" xfId="22375" xr:uid="{00000000-0005-0000-0000-000080590000}"/>
    <cellStyle name="Normal 60 3 5 2" xfId="22376" xr:uid="{00000000-0005-0000-0000-000081590000}"/>
    <cellStyle name="Normal 60 3 6" xfId="22377" xr:uid="{00000000-0005-0000-0000-000082590000}"/>
    <cellStyle name="Normal 60 4" xfId="22378" xr:uid="{00000000-0005-0000-0000-000083590000}"/>
    <cellStyle name="Normal 60 4 2" xfId="22379" xr:uid="{00000000-0005-0000-0000-000084590000}"/>
    <cellStyle name="Normal 60 5" xfId="22380" xr:uid="{00000000-0005-0000-0000-000085590000}"/>
    <cellStyle name="Normal 60 5 2" xfId="22381" xr:uid="{00000000-0005-0000-0000-000086590000}"/>
    <cellStyle name="Normal 60 6" xfId="22382" xr:uid="{00000000-0005-0000-0000-000087590000}"/>
    <cellStyle name="Normal 60 6 2" xfId="22383" xr:uid="{00000000-0005-0000-0000-000088590000}"/>
    <cellStyle name="Normal 60 7" xfId="22384" xr:uid="{00000000-0005-0000-0000-000089590000}"/>
    <cellStyle name="Normal 60 7 2" xfId="22385" xr:uid="{00000000-0005-0000-0000-00008A590000}"/>
    <cellStyle name="Normal 60 8" xfId="22386" xr:uid="{00000000-0005-0000-0000-00008B590000}"/>
    <cellStyle name="Normal 60 9" xfId="22387" xr:uid="{00000000-0005-0000-0000-00008C590000}"/>
    <cellStyle name="Normal 604" xfId="22388" xr:uid="{00000000-0005-0000-0000-00008D590000}"/>
    <cellStyle name="Normal 61" xfId="22389" xr:uid="{00000000-0005-0000-0000-00008E590000}"/>
    <cellStyle name="Normal 61 2" xfId="22390" xr:uid="{00000000-0005-0000-0000-00008F590000}"/>
    <cellStyle name="Normal 61 2 2" xfId="22391" xr:uid="{00000000-0005-0000-0000-000090590000}"/>
    <cellStyle name="Normal 61 2 2 2" xfId="22392" xr:uid="{00000000-0005-0000-0000-000091590000}"/>
    <cellStyle name="Normal 61 2 3" xfId="22393" xr:uid="{00000000-0005-0000-0000-000092590000}"/>
    <cellStyle name="Normal 61 2 3 2" xfId="22394" xr:uid="{00000000-0005-0000-0000-000093590000}"/>
    <cellStyle name="Normal 61 2 4" xfId="22395" xr:uid="{00000000-0005-0000-0000-000094590000}"/>
    <cellStyle name="Normal 61 2 4 2" xfId="22396" xr:uid="{00000000-0005-0000-0000-000095590000}"/>
    <cellStyle name="Normal 61 2 5" xfId="22397" xr:uid="{00000000-0005-0000-0000-000096590000}"/>
    <cellStyle name="Normal 61 2 5 2" xfId="22398" xr:uid="{00000000-0005-0000-0000-000097590000}"/>
    <cellStyle name="Normal 61 2 6" xfId="22399" xr:uid="{00000000-0005-0000-0000-000098590000}"/>
    <cellStyle name="Normal 61 3" xfId="22400" xr:uid="{00000000-0005-0000-0000-000099590000}"/>
    <cellStyle name="Normal 61 3 2" xfId="22401" xr:uid="{00000000-0005-0000-0000-00009A590000}"/>
    <cellStyle name="Normal 61 4" xfId="22402" xr:uid="{00000000-0005-0000-0000-00009B590000}"/>
    <cellStyle name="Normal 61 4 2" xfId="22403" xr:uid="{00000000-0005-0000-0000-00009C590000}"/>
    <cellStyle name="Normal 61 5" xfId="22404" xr:uid="{00000000-0005-0000-0000-00009D590000}"/>
    <cellStyle name="Normal 61 5 2" xfId="22405" xr:uid="{00000000-0005-0000-0000-00009E590000}"/>
    <cellStyle name="Normal 61 6" xfId="22406" xr:uid="{00000000-0005-0000-0000-00009F590000}"/>
    <cellStyle name="Normal 61 6 2" xfId="22407" xr:uid="{00000000-0005-0000-0000-0000A0590000}"/>
    <cellStyle name="Normal 61 7" xfId="22408" xr:uid="{00000000-0005-0000-0000-0000A1590000}"/>
    <cellStyle name="Normal 61 8" xfId="22409" xr:uid="{00000000-0005-0000-0000-0000A2590000}"/>
    <cellStyle name="Normal 62" xfId="22410" xr:uid="{00000000-0005-0000-0000-0000A3590000}"/>
    <cellStyle name="Normal 62 2" xfId="22411" xr:uid="{00000000-0005-0000-0000-0000A4590000}"/>
    <cellStyle name="Normal 62 2 2" xfId="22412" xr:uid="{00000000-0005-0000-0000-0000A5590000}"/>
    <cellStyle name="Normal 62 2 2 2" xfId="22413" xr:uid="{00000000-0005-0000-0000-0000A6590000}"/>
    <cellStyle name="Normal 62 2 3" xfId="22414" xr:uid="{00000000-0005-0000-0000-0000A7590000}"/>
    <cellStyle name="Normal 62 2 3 2" xfId="22415" xr:uid="{00000000-0005-0000-0000-0000A8590000}"/>
    <cellStyle name="Normal 62 2 4" xfId="22416" xr:uid="{00000000-0005-0000-0000-0000A9590000}"/>
    <cellStyle name="Normal 62 2 4 2" xfId="22417" xr:uid="{00000000-0005-0000-0000-0000AA590000}"/>
    <cellStyle name="Normal 62 2 5" xfId="22418" xr:uid="{00000000-0005-0000-0000-0000AB590000}"/>
    <cellStyle name="Normal 62 2 5 2" xfId="22419" xr:uid="{00000000-0005-0000-0000-0000AC590000}"/>
    <cellStyle name="Normal 62 2 6" xfId="22420" xr:uid="{00000000-0005-0000-0000-0000AD590000}"/>
    <cellStyle name="Normal 62 3" xfId="22421" xr:uid="{00000000-0005-0000-0000-0000AE590000}"/>
    <cellStyle name="Normal 62 3 2" xfId="22422" xr:uid="{00000000-0005-0000-0000-0000AF590000}"/>
    <cellStyle name="Normal 62 4" xfId="22423" xr:uid="{00000000-0005-0000-0000-0000B0590000}"/>
    <cellStyle name="Normal 62 4 2" xfId="22424" xr:uid="{00000000-0005-0000-0000-0000B1590000}"/>
    <cellStyle name="Normal 62 5" xfId="22425" xr:uid="{00000000-0005-0000-0000-0000B2590000}"/>
    <cellStyle name="Normal 62 5 2" xfId="22426" xr:uid="{00000000-0005-0000-0000-0000B3590000}"/>
    <cellStyle name="Normal 62 6" xfId="22427" xr:uid="{00000000-0005-0000-0000-0000B4590000}"/>
    <cellStyle name="Normal 62 6 2" xfId="22428" xr:uid="{00000000-0005-0000-0000-0000B5590000}"/>
    <cellStyle name="Normal 62 7" xfId="22429" xr:uid="{00000000-0005-0000-0000-0000B6590000}"/>
    <cellStyle name="Normal 62 8" xfId="22430" xr:uid="{00000000-0005-0000-0000-0000B7590000}"/>
    <cellStyle name="Normal 63" xfId="22431" xr:uid="{00000000-0005-0000-0000-0000B8590000}"/>
    <cellStyle name="Normal 63 2" xfId="22432" xr:uid="{00000000-0005-0000-0000-0000B9590000}"/>
    <cellStyle name="Normal 63 2 2" xfId="22433" xr:uid="{00000000-0005-0000-0000-0000BA590000}"/>
    <cellStyle name="Normal 63 2 2 2" xfId="22434" xr:uid="{00000000-0005-0000-0000-0000BB590000}"/>
    <cellStyle name="Normal 63 2 3" xfId="22435" xr:uid="{00000000-0005-0000-0000-0000BC590000}"/>
    <cellStyle name="Normal 63 2 3 2" xfId="22436" xr:uid="{00000000-0005-0000-0000-0000BD590000}"/>
    <cellStyle name="Normal 63 2 4" xfId="22437" xr:uid="{00000000-0005-0000-0000-0000BE590000}"/>
    <cellStyle name="Normal 63 2 4 2" xfId="22438" xr:uid="{00000000-0005-0000-0000-0000BF590000}"/>
    <cellStyle name="Normal 63 2 5" xfId="22439" xr:uid="{00000000-0005-0000-0000-0000C0590000}"/>
    <cellStyle name="Normal 63 2 5 2" xfId="22440" xr:uid="{00000000-0005-0000-0000-0000C1590000}"/>
    <cellStyle name="Normal 63 2 6" xfId="22441" xr:uid="{00000000-0005-0000-0000-0000C2590000}"/>
    <cellStyle name="Normal 63 3" xfId="22442" xr:uid="{00000000-0005-0000-0000-0000C3590000}"/>
    <cellStyle name="Normal 63 3 2" xfId="22443" xr:uid="{00000000-0005-0000-0000-0000C4590000}"/>
    <cellStyle name="Normal 63 4" xfId="22444" xr:uid="{00000000-0005-0000-0000-0000C5590000}"/>
    <cellStyle name="Normal 63 4 2" xfId="22445" xr:uid="{00000000-0005-0000-0000-0000C6590000}"/>
    <cellStyle name="Normal 63 5" xfId="22446" xr:uid="{00000000-0005-0000-0000-0000C7590000}"/>
    <cellStyle name="Normal 63 5 2" xfId="22447" xr:uid="{00000000-0005-0000-0000-0000C8590000}"/>
    <cellStyle name="Normal 63 6" xfId="22448" xr:uid="{00000000-0005-0000-0000-0000C9590000}"/>
    <cellStyle name="Normal 63 6 2" xfId="22449" xr:uid="{00000000-0005-0000-0000-0000CA590000}"/>
    <cellStyle name="Normal 63 7" xfId="22450" xr:uid="{00000000-0005-0000-0000-0000CB590000}"/>
    <cellStyle name="Normal 63 8" xfId="22451" xr:uid="{00000000-0005-0000-0000-0000CC590000}"/>
    <cellStyle name="Normal 64" xfId="22452" xr:uid="{00000000-0005-0000-0000-0000CD590000}"/>
    <cellStyle name="Normal 64 2" xfId="22453" xr:uid="{00000000-0005-0000-0000-0000CE590000}"/>
    <cellStyle name="Normal 64 2 2" xfId="22454" xr:uid="{00000000-0005-0000-0000-0000CF590000}"/>
    <cellStyle name="Normal 64 2 2 2" xfId="22455" xr:uid="{00000000-0005-0000-0000-0000D0590000}"/>
    <cellStyle name="Normal 64 2 3" xfId="22456" xr:uid="{00000000-0005-0000-0000-0000D1590000}"/>
    <cellStyle name="Normal 64 2 3 2" xfId="22457" xr:uid="{00000000-0005-0000-0000-0000D2590000}"/>
    <cellStyle name="Normal 64 2 4" xfId="22458" xr:uid="{00000000-0005-0000-0000-0000D3590000}"/>
    <cellStyle name="Normal 64 2 4 2" xfId="22459" xr:uid="{00000000-0005-0000-0000-0000D4590000}"/>
    <cellStyle name="Normal 64 2 5" xfId="22460" xr:uid="{00000000-0005-0000-0000-0000D5590000}"/>
    <cellStyle name="Normal 64 2 5 2" xfId="22461" xr:uid="{00000000-0005-0000-0000-0000D6590000}"/>
    <cellStyle name="Normal 64 2 6" xfId="22462" xr:uid="{00000000-0005-0000-0000-0000D7590000}"/>
    <cellStyle name="Normal 64 3" xfId="22463" xr:uid="{00000000-0005-0000-0000-0000D8590000}"/>
    <cellStyle name="Normal 64 3 2" xfId="22464" xr:uid="{00000000-0005-0000-0000-0000D9590000}"/>
    <cellStyle name="Normal 64 4" xfId="22465" xr:uid="{00000000-0005-0000-0000-0000DA590000}"/>
    <cellStyle name="Normal 64 4 2" xfId="22466" xr:uid="{00000000-0005-0000-0000-0000DB590000}"/>
    <cellStyle name="Normal 64 5" xfId="22467" xr:uid="{00000000-0005-0000-0000-0000DC590000}"/>
    <cellStyle name="Normal 64 5 2" xfId="22468" xr:uid="{00000000-0005-0000-0000-0000DD590000}"/>
    <cellStyle name="Normal 64 6" xfId="22469" xr:uid="{00000000-0005-0000-0000-0000DE590000}"/>
    <cellStyle name="Normal 64 6 2" xfId="22470" xr:uid="{00000000-0005-0000-0000-0000DF590000}"/>
    <cellStyle name="Normal 64 7" xfId="22471" xr:uid="{00000000-0005-0000-0000-0000E0590000}"/>
    <cellStyle name="Normal 64 8" xfId="22472" xr:uid="{00000000-0005-0000-0000-0000E1590000}"/>
    <cellStyle name="Normal 65" xfId="22473" xr:uid="{00000000-0005-0000-0000-0000E2590000}"/>
    <cellStyle name="Normal 65 2" xfId="22474" xr:uid="{00000000-0005-0000-0000-0000E3590000}"/>
    <cellStyle name="Normal 65 2 2" xfId="22475" xr:uid="{00000000-0005-0000-0000-0000E4590000}"/>
    <cellStyle name="Normal 65 2 2 2" xfId="22476" xr:uid="{00000000-0005-0000-0000-0000E5590000}"/>
    <cellStyle name="Normal 65 2 3" xfId="22477" xr:uid="{00000000-0005-0000-0000-0000E6590000}"/>
    <cellStyle name="Normal 65 2 3 2" xfId="22478" xr:uid="{00000000-0005-0000-0000-0000E7590000}"/>
    <cellStyle name="Normal 65 2 4" xfId="22479" xr:uid="{00000000-0005-0000-0000-0000E8590000}"/>
    <cellStyle name="Normal 65 2 4 2" xfId="22480" xr:uid="{00000000-0005-0000-0000-0000E9590000}"/>
    <cellStyle name="Normal 65 2 5" xfId="22481" xr:uid="{00000000-0005-0000-0000-0000EA590000}"/>
    <cellStyle name="Normal 65 2 5 2" xfId="22482" xr:uid="{00000000-0005-0000-0000-0000EB590000}"/>
    <cellStyle name="Normal 65 2 6" xfId="22483" xr:uid="{00000000-0005-0000-0000-0000EC590000}"/>
    <cellStyle name="Normal 65 3" xfId="22484" xr:uid="{00000000-0005-0000-0000-0000ED590000}"/>
    <cellStyle name="Normal 65 3 2" xfId="22485" xr:uid="{00000000-0005-0000-0000-0000EE590000}"/>
    <cellStyle name="Normal 65 4" xfId="22486" xr:uid="{00000000-0005-0000-0000-0000EF590000}"/>
    <cellStyle name="Normal 65 4 2" xfId="22487" xr:uid="{00000000-0005-0000-0000-0000F0590000}"/>
    <cellStyle name="Normal 65 5" xfId="22488" xr:uid="{00000000-0005-0000-0000-0000F1590000}"/>
    <cellStyle name="Normal 65 5 2" xfId="22489" xr:uid="{00000000-0005-0000-0000-0000F2590000}"/>
    <cellStyle name="Normal 65 6" xfId="22490" xr:uid="{00000000-0005-0000-0000-0000F3590000}"/>
    <cellStyle name="Normal 65 6 2" xfId="22491" xr:uid="{00000000-0005-0000-0000-0000F4590000}"/>
    <cellStyle name="Normal 65 7" xfId="22492" xr:uid="{00000000-0005-0000-0000-0000F5590000}"/>
    <cellStyle name="Normal 65 8" xfId="22493" xr:uid="{00000000-0005-0000-0000-0000F6590000}"/>
    <cellStyle name="Normal 66" xfId="22494" xr:uid="{00000000-0005-0000-0000-0000F7590000}"/>
    <cellStyle name="Normal 66 2" xfId="22495" xr:uid="{00000000-0005-0000-0000-0000F8590000}"/>
    <cellStyle name="Normal 66 2 2" xfId="22496" xr:uid="{00000000-0005-0000-0000-0000F9590000}"/>
    <cellStyle name="Normal 66 2 2 2" xfId="22497" xr:uid="{00000000-0005-0000-0000-0000FA590000}"/>
    <cellStyle name="Normal 66 2 2 2 2" xfId="22498" xr:uid="{00000000-0005-0000-0000-0000FB590000}"/>
    <cellStyle name="Normal 66 2 2 3" xfId="22499" xr:uid="{00000000-0005-0000-0000-0000FC590000}"/>
    <cellStyle name="Normal 66 2 2 3 2" xfId="22500" xr:uid="{00000000-0005-0000-0000-0000FD590000}"/>
    <cellStyle name="Normal 66 2 2 4" xfId="22501" xr:uid="{00000000-0005-0000-0000-0000FE590000}"/>
    <cellStyle name="Normal 66 2 2 4 2" xfId="22502" xr:uid="{00000000-0005-0000-0000-0000FF590000}"/>
    <cellStyle name="Normal 66 2 2 5" xfId="22503" xr:uid="{00000000-0005-0000-0000-0000005A0000}"/>
    <cellStyle name="Normal 66 2 2 5 2" xfId="22504" xr:uid="{00000000-0005-0000-0000-0000015A0000}"/>
    <cellStyle name="Normal 66 2 2 6" xfId="22505" xr:uid="{00000000-0005-0000-0000-0000025A0000}"/>
    <cellStyle name="Normal 66 2 3" xfId="22506" xr:uid="{00000000-0005-0000-0000-0000035A0000}"/>
    <cellStyle name="Normal 66 2 3 2" xfId="22507" xr:uid="{00000000-0005-0000-0000-0000045A0000}"/>
    <cellStyle name="Normal 66 2 4" xfId="22508" xr:uid="{00000000-0005-0000-0000-0000055A0000}"/>
    <cellStyle name="Normal 66 2 4 2" xfId="22509" xr:uid="{00000000-0005-0000-0000-0000065A0000}"/>
    <cellStyle name="Normal 66 2 5" xfId="22510" xr:uid="{00000000-0005-0000-0000-0000075A0000}"/>
    <cellStyle name="Normal 66 2 5 2" xfId="22511" xr:uid="{00000000-0005-0000-0000-0000085A0000}"/>
    <cellStyle name="Normal 66 2 6" xfId="22512" xr:uid="{00000000-0005-0000-0000-0000095A0000}"/>
    <cellStyle name="Normal 66 2 6 2" xfId="22513" xr:uid="{00000000-0005-0000-0000-00000A5A0000}"/>
    <cellStyle name="Normal 66 2 7" xfId="22514" xr:uid="{00000000-0005-0000-0000-00000B5A0000}"/>
    <cellStyle name="Normal 66 2 8" xfId="22515" xr:uid="{00000000-0005-0000-0000-00000C5A0000}"/>
    <cellStyle name="Normal 66 3" xfId="22516" xr:uid="{00000000-0005-0000-0000-00000D5A0000}"/>
    <cellStyle name="Normal 66 3 2" xfId="22517" xr:uid="{00000000-0005-0000-0000-00000E5A0000}"/>
    <cellStyle name="Normal 66 3 2 2" xfId="22518" xr:uid="{00000000-0005-0000-0000-00000F5A0000}"/>
    <cellStyle name="Normal 66 3 3" xfId="22519" xr:uid="{00000000-0005-0000-0000-0000105A0000}"/>
    <cellStyle name="Normal 66 3 3 2" xfId="22520" xr:uid="{00000000-0005-0000-0000-0000115A0000}"/>
    <cellStyle name="Normal 66 3 4" xfId="22521" xr:uid="{00000000-0005-0000-0000-0000125A0000}"/>
    <cellStyle name="Normal 66 3 4 2" xfId="22522" xr:uid="{00000000-0005-0000-0000-0000135A0000}"/>
    <cellStyle name="Normal 66 3 5" xfId="22523" xr:uid="{00000000-0005-0000-0000-0000145A0000}"/>
    <cellStyle name="Normal 66 3 5 2" xfId="22524" xr:uid="{00000000-0005-0000-0000-0000155A0000}"/>
    <cellStyle name="Normal 66 3 6" xfId="22525" xr:uid="{00000000-0005-0000-0000-0000165A0000}"/>
    <cellStyle name="Normal 66 4" xfId="22526" xr:uid="{00000000-0005-0000-0000-0000175A0000}"/>
    <cellStyle name="Normal 66 4 2" xfId="22527" xr:uid="{00000000-0005-0000-0000-0000185A0000}"/>
    <cellStyle name="Normal 66 5" xfId="22528" xr:uid="{00000000-0005-0000-0000-0000195A0000}"/>
    <cellStyle name="Normal 66 5 2" xfId="22529" xr:uid="{00000000-0005-0000-0000-00001A5A0000}"/>
    <cellStyle name="Normal 66 6" xfId="22530" xr:uid="{00000000-0005-0000-0000-00001B5A0000}"/>
    <cellStyle name="Normal 66 6 2" xfId="22531" xr:uid="{00000000-0005-0000-0000-00001C5A0000}"/>
    <cellStyle name="Normal 66 7" xfId="22532" xr:uid="{00000000-0005-0000-0000-00001D5A0000}"/>
    <cellStyle name="Normal 66 7 2" xfId="22533" xr:uid="{00000000-0005-0000-0000-00001E5A0000}"/>
    <cellStyle name="Normal 66 8" xfId="22534" xr:uid="{00000000-0005-0000-0000-00001F5A0000}"/>
    <cellStyle name="Normal 66 9" xfId="22535" xr:uid="{00000000-0005-0000-0000-0000205A0000}"/>
    <cellStyle name="Normal 67" xfId="22536" xr:uid="{00000000-0005-0000-0000-0000215A0000}"/>
    <cellStyle name="Normal 67 2" xfId="22537" xr:uid="{00000000-0005-0000-0000-0000225A0000}"/>
    <cellStyle name="Normal 67 2 2" xfId="22538" xr:uid="{00000000-0005-0000-0000-0000235A0000}"/>
    <cellStyle name="Normal 67 2 2 2" xfId="22539" xr:uid="{00000000-0005-0000-0000-0000245A0000}"/>
    <cellStyle name="Normal 67 2 3" xfId="22540" xr:uid="{00000000-0005-0000-0000-0000255A0000}"/>
    <cellStyle name="Normal 67 2 3 2" xfId="22541" xr:uid="{00000000-0005-0000-0000-0000265A0000}"/>
    <cellStyle name="Normal 67 2 4" xfId="22542" xr:uid="{00000000-0005-0000-0000-0000275A0000}"/>
    <cellStyle name="Normal 67 2 4 2" xfId="22543" xr:uid="{00000000-0005-0000-0000-0000285A0000}"/>
    <cellStyle name="Normal 67 2 5" xfId="22544" xr:uid="{00000000-0005-0000-0000-0000295A0000}"/>
    <cellStyle name="Normal 67 2 5 2" xfId="22545" xr:uid="{00000000-0005-0000-0000-00002A5A0000}"/>
    <cellStyle name="Normal 67 2 6" xfId="22546" xr:uid="{00000000-0005-0000-0000-00002B5A0000}"/>
    <cellStyle name="Normal 67 3" xfId="22547" xr:uid="{00000000-0005-0000-0000-00002C5A0000}"/>
    <cellStyle name="Normal 67 3 2" xfId="22548" xr:uid="{00000000-0005-0000-0000-00002D5A0000}"/>
    <cellStyle name="Normal 67 4" xfId="22549" xr:uid="{00000000-0005-0000-0000-00002E5A0000}"/>
    <cellStyle name="Normal 67 4 2" xfId="22550" xr:uid="{00000000-0005-0000-0000-00002F5A0000}"/>
    <cellStyle name="Normal 67 5" xfId="22551" xr:uid="{00000000-0005-0000-0000-0000305A0000}"/>
    <cellStyle name="Normal 67 5 2" xfId="22552" xr:uid="{00000000-0005-0000-0000-0000315A0000}"/>
    <cellStyle name="Normal 67 6" xfId="22553" xr:uid="{00000000-0005-0000-0000-0000325A0000}"/>
    <cellStyle name="Normal 67 6 2" xfId="22554" xr:uid="{00000000-0005-0000-0000-0000335A0000}"/>
    <cellStyle name="Normal 67 7" xfId="22555" xr:uid="{00000000-0005-0000-0000-0000345A0000}"/>
    <cellStyle name="Normal 67 8" xfId="22556" xr:uid="{00000000-0005-0000-0000-0000355A0000}"/>
    <cellStyle name="Normal 68" xfId="22557" xr:uid="{00000000-0005-0000-0000-0000365A0000}"/>
    <cellStyle name="Normal 68 2" xfId="22558" xr:uid="{00000000-0005-0000-0000-0000375A0000}"/>
    <cellStyle name="Normal 68 2 2" xfId="22559" xr:uid="{00000000-0005-0000-0000-0000385A0000}"/>
    <cellStyle name="Normal 68 2 2 2" xfId="22560" xr:uid="{00000000-0005-0000-0000-0000395A0000}"/>
    <cellStyle name="Normal 68 2 3" xfId="22561" xr:uid="{00000000-0005-0000-0000-00003A5A0000}"/>
    <cellStyle name="Normal 68 2 3 2" xfId="22562" xr:uid="{00000000-0005-0000-0000-00003B5A0000}"/>
    <cellStyle name="Normal 68 2 4" xfId="22563" xr:uid="{00000000-0005-0000-0000-00003C5A0000}"/>
    <cellStyle name="Normal 68 2 4 2" xfId="22564" xr:uid="{00000000-0005-0000-0000-00003D5A0000}"/>
    <cellStyle name="Normal 68 2 5" xfId="22565" xr:uid="{00000000-0005-0000-0000-00003E5A0000}"/>
    <cellStyle name="Normal 68 2 5 2" xfId="22566" xr:uid="{00000000-0005-0000-0000-00003F5A0000}"/>
    <cellStyle name="Normal 68 2 6" xfId="22567" xr:uid="{00000000-0005-0000-0000-0000405A0000}"/>
    <cellStyle name="Normal 68 3" xfId="22568" xr:uid="{00000000-0005-0000-0000-0000415A0000}"/>
    <cellStyle name="Normal 68 3 2" xfId="22569" xr:uid="{00000000-0005-0000-0000-0000425A0000}"/>
    <cellStyle name="Normal 68 4" xfId="22570" xr:uid="{00000000-0005-0000-0000-0000435A0000}"/>
    <cellStyle name="Normal 68 4 2" xfId="22571" xr:uid="{00000000-0005-0000-0000-0000445A0000}"/>
    <cellStyle name="Normal 68 5" xfId="22572" xr:uid="{00000000-0005-0000-0000-0000455A0000}"/>
    <cellStyle name="Normal 68 5 2" xfId="22573" xr:uid="{00000000-0005-0000-0000-0000465A0000}"/>
    <cellStyle name="Normal 68 6" xfId="22574" xr:uid="{00000000-0005-0000-0000-0000475A0000}"/>
    <cellStyle name="Normal 68 6 2" xfId="22575" xr:uid="{00000000-0005-0000-0000-0000485A0000}"/>
    <cellStyle name="Normal 68 7" xfId="22576" xr:uid="{00000000-0005-0000-0000-0000495A0000}"/>
    <cellStyle name="Normal 68 8" xfId="22577" xr:uid="{00000000-0005-0000-0000-00004A5A0000}"/>
    <cellStyle name="Normal 69" xfId="22578" xr:uid="{00000000-0005-0000-0000-00004B5A0000}"/>
    <cellStyle name="Normal 69 2" xfId="22579" xr:uid="{00000000-0005-0000-0000-00004C5A0000}"/>
    <cellStyle name="Normal 69 2 2" xfId="22580" xr:uid="{00000000-0005-0000-0000-00004D5A0000}"/>
    <cellStyle name="Normal 69 2 2 2" xfId="22581" xr:uid="{00000000-0005-0000-0000-00004E5A0000}"/>
    <cellStyle name="Normal 69 2 3" xfId="22582" xr:uid="{00000000-0005-0000-0000-00004F5A0000}"/>
    <cellStyle name="Normal 69 2 3 2" xfId="22583" xr:uid="{00000000-0005-0000-0000-0000505A0000}"/>
    <cellStyle name="Normal 69 2 4" xfId="22584" xr:uid="{00000000-0005-0000-0000-0000515A0000}"/>
    <cellStyle name="Normal 69 2 4 2" xfId="22585" xr:uid="{00000000-0005-0000-0000-0000525A0000}"/>
    <cellStyle name="Normal 69 2 5" xfId="22586" xr:uid="{00000000-0005-0000-0000-0000535A0000}"/>
    <cellStyle name="Normal 69 2 5 2" xfId="22587" xr:uid="{00000000-0005-0000-0000-0000545A0000}"/>
    <cellStyle name="Normal 69 2 6" xfId="22588" xr:uid="{00000000-0005-0000-0000-0000555A0000}"/>
    <cellStyle name="Normal 69 3" xfId="22589" xr:uid="{00000000-0005-0000-0000-0000565A0000}"/>
    <cellStyle name="Normal 69 3 2" xfId="22590" xr:uid="{00000000-0005-0000-0000-0000575A0000}"/>
    <cellStyle name="Normal 69 4" xfId="22591" xr:uid="{00000000-0005-0000-0000-0000585A0000}"/>
    <cellStyle name="Normal 69 4 2" xfId="22592" xr:uid="{00000000-0005-0000-0000-0000595A0000}"/>
    <cellStyle name="Normal 69 5" xfId="22593" xr:uid="{00000000-0005-0000-0000-00005A5A0000}"/>
    <cellStyle name="Normal 69 5 2" xfId="22594" xr:uid="{00000000-0005-0000-0000-00005B5A0000}"/>
    <cellStyle name="Normal 69 6" xfId="22595" xr:uid="{00000000-0005-0000-0000-00005C5A0000}"/>
    <cellStyle name="Normal 69 6 2" xfId="22596" xr:uid="{00000000-0005-0000-0000-00005D5A0000}"/>
    <cellStyle name="Normal 69 7" xfId="22597" xr:uid="{00000000-0005-0000-0000-00005E5A0000}"/>
    <cellStyle name="Normal 69 8" xfId="22598" xr:uid="{00000000-0005-0000-0000-00005F5A0000}"/>
    <cellStyle name="Normal 7" xfId="39" xr:uid="{00000000-0005-0000-0000-0000605A0000}"/>
    <cellStyle name="Normal 7 10" xfId="22599" xr:uid="{00000000-0005-0000-0000-0000615A0000}"/>
    <cellStyle name="Normal 7 10 2" xfId="26344" xr:uid="{00000000-0005-0000-0000-0000625A0000}"/>
    <cellStyle name="Normal 7 10 3" xfId="26012" xr:uid="{00000000-0005-0000-0000-0000635A0000}"/>
    <cellStyle name="Normal 7 11" xfId="22600" xr:uid="{00000000-0005-0000-0000-0000645A0000}"/>
    <cellStyle name="Normal 7 11 2" xfId="26345" xr:uid="{00000000-0005-0000-0000-0000655A0000}"/>
    <cellStyle name="Normal 7 11 3" xfId="26013" xr:uid="{00000000-0005-0000-0000-0000665A0000}"/>
    <cellStyle name="Normal 7 12" xfId="22601" xr:uid="{00000000-0005-0000-0000-0000675A0000}"/>
    <cellStyle name="Normal 7 12 2" xfId="26346" xr:uid="{00000000-0005-0000-0000-0000685A0000}"/>
    <cellStyle name="Normal 7 12 3" xfId="26014" xr:uid="{00000000-0005-0000-0000-0000695A0000}"/>
    <cellStyle name="Normal 7 13" xfId="22602" xr:uid="{00000000-0005-0000-0000-00006A5A0000}"/>
    <cellStyle name="Normal 7 13 2" xfId="26347" xr:uid="{00000000-0005-0000-0000-00006B5A0000}"/>
    <cellStyle name="Normal 7 14" xfId="26383" xr:uid="{00000000-0005-0000-0000-00006C5A0000}"/>
    <cellStyle name="Normal 7 2" xfId="22603" xr:uid="{00000000-0005-0000-0000-00006D5A0000}"/>
    <cellStyle name="Normal 7 2 10" xfId="26015" xr:uid="{00000000-0005-0000-0000-00006E5A0000}"/>
    <cellStyle name="Normal 7 2 2" xfId="22604" xr:uid="{00000000-0005-0000-0000-00006F5A0000}"/>
    <cellStyle name="Normal 7 2 2 2" xfId="22605" xr:uid="{00000000-0005-0000-0000-0000705A0000}"/>
    <cellStyle name="Normal 7 2 2 2 2" xfId="22606" xr:uid="{00000000-0005-0000-0000-0000715A0000}"/>
    <cellStyle name="Normal 7 2 2 2 3" xfId="22607" xr:uid="{00000000-0005-0000-0000-0000725A0000}"/>
    <cellStyle name="Normal 7 2 2 2 4" xfId="22608" xr:uid="{00000000-0005-0000-0000-0000735A0000}"/>
    <cellStyle name="Normal 7 2 2 3" xfId="22609" xr:uid="{00000000-0005-0000-0000-0000745A0000}"/>
    <cellStyle name="Normal 7 2 2 4" xfId="22610" xr:uid="{00000000-0005-0000-0000-0000755A0000}"/>
    <cellStyle name="Normal 7 2 2 5" xfId="22611" xr:uid="{00000000-0005-0000-0000-0000765A0000}"/>
    <cellStyle name="Normal 7 2 2 6" xfId="26348" xr:uid="{00000000-0005-0000-0000-0000775A0000}"/>
    <cellStyle name="Normal 7 2 3" xfId="22612" xr:uid="{00000000-0005-0000-0000-0000785A0000}"/>
    <cellStyle name="Normal 7 2 3 2" xfId="22613" xr:uid="{00000000-0005-0000-0000-0000795A0000}"/>
    <cellStyle name="Normal 7 2 3 3" xfId="22614" xr:uid="{00000000-0005-0000-0000-00007A5A0000}"/>
    <cellStyle name="Normal 7 2 3 4" xfId="22615" xr:uid="{00000000-0005-0000-0000-00007B5A0000}"/>
    <cellStyle name="Normal 7 2 3 5" xfId="22616" xr:uid="{00000000-0005-0000-0000-00007C5A0000}"/>
    <cellStyle name="Normal 7 2 4" xfId="22617" xr:uid="{00000000-0005-0000-0000-00007D5A0000}"/>
    <cellStyle name="Normal 7 2 4 2" xfId="22618" xr:uid="{00000000-0005-0000-0000-00007E5A0000}"/>
    <cellStyle name="Normal 7 2 5" xfId="22619" xr:uid="{00000000-0005-0000-0000-00007F5A0000}"/>
    <cellStyle name="Normal 7 2 5 2" xfId="22620" xr:uid="{00000000-0005-0000-0000-0000805A0000}"/>
    <cellStyle name="Normal 7 2 6" xfId="22621" xr:uid="{00000000-0005-0000-0000-0000815A0000}"/>
    <cellStyle name="Normal 7 2 7" xfId="22622" xr:uid="{00000000-0005-0000-0000-0000825A0000}"/>
    <cellStyle name="Normal 7 2 8" xfId="22623" xr:uid="{00000000-0005-0000-0000-0000835A0000}"/>
    <cellStyle name="Normal 7 2 9" xfId="22624" xr:uid="{00000000-0005-0000-0000-0000845A0000}"/>
    <cellStyle name="Normal 7 3" xfId="22625" xr:uid="{00000000-0005-0000-0000-0000855A0000}"/>
    <cellStyle name="Normal 7 3 2" xfId="22626" xr:uid="{00000000-0005-0000-0000-0000865A0000}"/>
    <cellStyle name="Normal 7 3 2 2" xfId="22627" xr:uid="{00000000-0005-0000-0000-0000875A0000}"/>
    <cellStyle name="Normal 7 3 2 2 2" xfId="22628" xr:uid="{00000000-0005-0000-0000-0000885A0000}"/>
    <cellStyle name="Normal 7 3 2 2 3" xfId="22629" xr:uid="{00000000-0005-0000-0000-0000895A0000}"/>
    <cellStyle name="Normal 7 3 2 3" xfId="22630" xr:uid="{00000000-0005-0000-0000-00008A5A0000}"/>
    <cellStyle name="Normal 7 3 2 4" xfId="22631" xr:uid="{00000000-0005-0000-0000-00008B5A0000}"/>
    <cellStyle name="Normal 7 3 2 5" xfId="22632" xr:uid="{00000000-0005-0000-0000-00008C5A0000}"/>
    <cellStyle name="Normal 7 3 2 6" xfId="26349" xr:uid="{00000000-0005-0000-0000-00008D5A0000}"/>
    <cellStyle name="Normal 7 3 3" xfId="22633" xr:uid="{00000000-0005-0000-0000-00008E5A0000}"/>
    <cellStyle name="Normal 7 3 3 2" xfId="22634" xr:uid="{00000000-0005-0000-0000-00008F5A0000}"/>
    <cellStyle name="Normal 7 3 3 3" xfId="22635" xr:uid="{00000000-0005-0000-0000-0000905A0000}"/>
    <cellStyle name="Normal 7 3 4" xfId="22636" xr:uid="{00000000-0005-0000-0000-0000915A0000}"/>
    <cellStyle name="Normal 7 3 5" xfId="22637" xr:uid="{00000000-0005-0000-0000-0000925A0000}"/>
    <cellStyle name="Normal 7 3 6" xfId="22638" xr:uid="{00000000-0005-0000-0000-0000935A0000}"/>
    <cellStyle name="Normal 7 3 7" xfId="26016" xr:uid="{00000000-0005-0000-0000-0000945A0000}"/>
    <cellStyle name="Normal 7 4" xfId="22639" xr:uid="{00000000-0005-0000-0000-0000955A0000}"/>
    <cellStyle name="Normal 7 4 2" xfId="22640" xr:uid="{00000000-0005-0000-0000-0000965A0000}"/>
    <cellStyle name="Normal 7 4 2 2" xfId="22641" xr:uid="{00000000-0005-0000-0000-0000975A0000}"/>
    <cellStyle name="Normal 7 4 2 3" xfId="22642" xr:uid="{00000000-0005-0000-0000-0000985A0000}"/>
    <cellStyle name="Normal 7 4 2 4" xfId="22643" xr:uid="{00000000-0005-0000-0000-0000995A0000}"/>
    <cellStyle name="Normal 7 4 2 5" xfId="26350" xr:uid="{00000000-0005-0000-0000-00009A5A0000}"/>
    <cellStyle name="Normal 7 4 3" xfId="22644" xr:uid="{00000000-0005-0000-0000-00009B5A0000}"/>
    <cellStyle name="Normal 7 4 4" xfId="22645" xr:uid="{00000000-0005-0000-0000-00009C5A0000}"/>
    <cellStyle name="Normal 7 4 5" xfId="22646" xr:uid="{00000000-0005-0000-0000-00009D5A0000}"/>
    <cellStyle name="Normal 7 4 6" xfId="26017" xr:uid="{00000000-0005-0000-0000-00009E5A0000}"/>
    <cellStyle name="Normal 7 5" xfId="22647" xr:uid="{00000000-0005-0000-0000-00009F5A0000}"/>
    <cellStyle name="Normal 7 5 2" xfId="22648" xr:uid="{00000000-0005-0000-0000-0000A05A0000}"/>
    <cellStyle name="Normal 7 5 2 2" xfId="26351" xr:uid="{00000000-0005-0000-0000-0000A15A0000}"/>
    <cellStyle name="Normal 7 5 3" xfId="22649" xr:uid="{00000000-0005-0000-0000-0000A25A0000}"/>
    <cellStyle name="Normal 7 5 4" xfId="22650" xr:uid="{00000000-0005-0000-0000-0000A35A0000}"/>
    <cellStyle name="Normal 7 5 5" xfId="22651" xr:uid="{00000000-0005-0000-0000-0000A45A0000}"/>
    <cellStyle name="Normal 7 5 6" xfId="26018" xr:uid="{00000000-0005-0000-0000-0000A55A0000}"/>
    <cellStyle name="Normal 7 6" xfId="22652" xr:uid="{00000000-0005-0000-0000-0000A65A0000}"/>
    <cellStyle name="Normal 7 6 2" xfId="22653" xr:uid="{00000000-0005-0000-0000-0000A75A0000}"/>
    <cellStyle name="Normal 7 6 2 2" xfId="26352" xr:uid="{00000000-0005-0000-0000-0000A85A0000}"/>
    <cellStyle name="Normal 7 6 3" xfId="26019" xr:uid="{00000000-0005-0000-0000-0000A95A0000}"/>
    <cellStyle name="Normal 7 7" xfId="22654" xr:uid="{00000000-0005-0000-0000-0000AA5A0000}"/>
    <cellStyle name="Normal 7 7 2" xfId="22655" xr:uid="{00000000-0005-0000-0000-0000AB5A0000}"/>
    <cellStyle name="Normal 7 7 2 2" xfId="26353" xr:uid="{00000000-0005-0000-0000-0000AC5A0000}"/>
    <cellStyle name="Normal 7 7 3" xfId="26020" xr:uid="{00000000-0005-0000-0000-0000AD5A0000}"/>
    <cellStyle name="Normal 7 8" xfId="22656" xr:uid="{00000000-0005-0000-0000-0000AE5A0000}"/>
    <cellStyle name="Normal 7 8 2" xfId="26354" xr:uid="{00000000-0005-0000-0000-0000AF5A0000}"/>
    <cellStyle name="Normal 7 8 3" xfId="26021" xr:uid="{00000000-0005-0000-0000-0000B05A0000}"/>
    <cellStyle name="Normal 7 9" xfId="22657" xr:uid="{00000000-0005-0000-0000-0000B15A0000}"/>
    <cellStyle name="Normal 7 9 2" xfId="26355" xr:uid="{00000000-0005-0000-0000-0000B25A0000}"/>
    <cellStyle name="Normal 7 9 3" xfId="26022" xr:uid="{00000000-0005-0000-0000-0000B35A0000}"/>
    <cellStyle name="Normal 70" xfId="22658" xr:uid="{00000000-0005-0000-0000-0000B45A0000}"/>
    <cellStyle name="Normal 70 2" xfId="22659" xr:uid="{00000000-0005-0000-0000-0000B55A0000}"/>
    <cellStyle name="Normal 70 2 2" xfId="22660" xr:uid="{00000000-0005-0000-0000-0000B65A0000}"/>
    <cellStyle name="Normal 70 2 2 2" xfId="22661" xr:uid="{00000000-0005-0000-0000-0000B75A0000}"/>
    <cellStyle name="Normal 70 2 3" xfId="22662" xr:uid="{00000000-0005-0000-0000-0000B85A0000}"/>
    <cellStyle name="Normal 70 2 3 2" xfId="22663" xr:uid="{00000000-0005-0000-0000-0000B95A0000}"/>
    <cellStyle name="Normal 70 2 4" xfId="22664" xr:uid="{00000000-0005-0000-0000-0000BA5A0000}"/>
    <cellStyle name="Normal 70 2 4 2" xfId="22665" xr:uid="{00000000-0005-0000-0000-0000BB5A0000}"/>
    <cellStyle name="Normal 70 2 5" xfId="22666" xr:uid="{00000000-0005-0000-0000-0000BC5A0000}"/>
    <cellStyle name="Normal 70 2 5 2" xfId="22667" xr:uid="{00000000-0005-0000-0000-0000BD5A0000}"/>
    <cellStyle name="Normal 70 2 6" xfId="22668" xr:uid="{00000000-0005-0000-0000-0000BE5A0000}"/>
    <cellStyle name="Normal 70 3" xfId="22669" xr:uid="{00000000-0005-0000-0000-0000BF5A0000}"/>
    <cellStyle name="Normal 70 3 2" xfId="22670" xr:uid="{00000000-0005-0000-0000-0000C05A0000}"/>
    <cellStyle name="Normal 70 4" xfId="22671" xr:uid="{00000000-0005-0000-0000-0000C15A0000}"/>
    <cellStyle name="Normal 70 4 2" xfId="22672" xr:uid="{00000000-0005-0000-0000-0000C25A0000}"/>
    <cellStyle name="Normal 70 5" xfId="22673" xr:uid="{00000000-0005-0000-0000-0000C35A0000}"/>
    <cellStyle name="Normal 70 5 2" xfId="22674" xr:uid="{00000000-0005-0000-0000-0000C45A0000}"/>
    <cellStyle name="Normal 70 6" xfId="22675" xr:uid="{00000000-0005-0000-0000-0000C55A0000}"/>
    <cellStyle name="Normal 70 6 2" xfId="22676" xr:uid="{00000000-0005-0000-0000-0000C65A0000}"/>
    <cellStyle name="Normal 70 7" xfId="22677" xr:uid="{00000000-0005-0000-0000-0000C75A0000}"/>
    <cellStyle name="Normal 70 8" xfId="22678" xr:uid="{00000000-0005-0000-0000-0000C85A0000}"/>
    <cellStyle name="Normal 71" xfId="22679" xr:uid="{00000000-0005-0000-0000-0000C95A0000}"/>
    <cellStyle name="Normal 71 2" xfId="22680" xr:uid="{00000000-0005-0000-0000-0000CA5A0000}"/>
    <cellStyle name="Normal 71 2 2" xfId="22681" xr:uid="{00000000-0005-0000-0000-0000CB5A0000}"/>
    <cellStyle name="Normal 71 2 2 2" xfId="22682" xr:uid="{00000000-0005-0000-0000-0000CC5A0000}"/>
    <cellStyle name="Normal 71 2 3" xfId="22683" xr:uid="{00000000-0005-0000-0000-0000CD5A0000}"/>
    <cellStyle name="Normal 71 2 3 2" xfId="22684" xr:uid="{00000000-0005-0000-0000-0000CE5A0000}"/>
    <cellStyle name="Normal 71 2 4" xfId="22685" xr:uid="{00000000-0005-0000-0000-0000CF5A0000}"/>
    <cellStyle name="Normal 71 2 4 2" xfId="22686" xr:uid="{00000000-0005-0000-0000-0000D05A0000}"/>
    <cellStyle name="Normal 71 2 5" xfId="22687" xr:uid="{00000000-0005-0000-0000-0000D15A0000}"/>
    <cellStyle name="Normal 71 2 5 2" xfId="22688" xr:uid="{00000000-0005-0000-0000-0000D25A0000}"/>
    <cellStyle name="Normal 71 2 6" xfId="22689" xr:uid="{00000000-0005-0000-0000-0000D35A0000}"/>
    <cellStyle name="Normal 71 3" xfId="22690" xr:uid="{00000000-0005-0000-0000-0000D45A0000}"/>
    <cellStyle name="Normal 71 3 2" xfId="22691" xr:uid="{00000000-0005-0000-0000-0000D55A0000}"/>
    <cellStyle name="Normal 71 4" xfId="22692" xr:uid="{00000000-0005-0000-0000-0000D65A0000}"/>
    <cellStyle name="Normal 71 4 2" xfId="22693" xr:uid="{00000000-0005-0000-0000-0000D75A0000}"/>
    <cellStyle name="Normal 71 5" xfId="22694" xr:uid="{00000000-0005-0000-0000-0000D85A0000}"/>
    <cellStyle name="Normal 71 5 2" xfId="22695" xr:uid="{00000000-0005-0000-0000-0000D95A0000}"/>
    <cellStyle name="Normal 71 6" xfId="22696" xr:uid="{00000000-0005-0000-0000-0000DA5A0000}"/>
    <cellStyle name="Normal 71 6 2" xfId="22697" xr:uid="{00000000-0005-0000-0000-0000DB5A0000}"/>
    <cellStyle name="Normal 71 7" xfId="22698" xr:uid="{00000000-0005-0000-0000-0000DC5A0000}"/>
    <cellStyle name="Normal 71 8" xfId="22699" xr:uid="{00000000-0005-0000-0000-0000DD5A0000}"/>
    <cellStyle name="Normal 72" xfId="22700" xr:uid="{00000000-0005-0000-0000-0000DE5A0000}"/>
    <cellStyle name="Normal 72 2" xfId="22701" xr:uid="{00000000-0005-0000-0000-0000DF5A0000}"/>
    <cellStyle name="Normal 72 3" xfId="22702" xr:uid="{00000000-0005-0000-0000-0000E05A0000}"/>
    <cellStyle name="Normal 73" xfId="22703" xr:uid="{00000000-0005-0000-0000-0000E15A0000}"/>
    <cellStyle name="Normal 74" xfId="22704" xr:uid="{00000000-0005-0000-0000-0000E25A0000}"/>
    <cellStyle name="Normal 75" xfId="22705" xr:uid="{00000000-0005-0000-0000-0000E35A0000}"/>
    <cellStyle name="Normal 76" xfId="22706" xr:uid="{00000000-0005-0000-0000-0000E45A0000}"/>
    <cellStyle name="Normal 77" xfId="22707" xr:uid="{00000000-0005-0000-0000-0000E55A0000}"/>
    <cellStyle name="Normal 78" xfId="22708" xr:uid="{00000000-0005-0000-0000-0000E65A0000}"/>
    <cellStyle name="Normal 79" xfId="22709" xr:uid="{00000000-0005-0000-0000-0000E75A0000}"/>
    <cellStyle name="Normal 8" xfId="22710" xr:uid="{00000000-0005-0000-0000-0000E85A0000}"/>
    <cellStyle name="Normal 8 10" xfId="22711" xr:uid="{00000000-0005-0000-0000-0000E95A0000}"/>
    <cellStyle name="Normal 8 10 2" xfId="26356" xr:uid="{00000000-0005-0000-0000-0000EA5A0000}"/>
    <cellStyle name="Normal 8 10 3" xfId="26023" xr:uid="{00000000-0005-0000-0000-0000EB5A0000}"/>
    <cellStyle name="Normal 8 11" xfId="22712" xr:uid="{00000000-0005-0000-0000-0000EC5A0000}"/>
    <cellStyle name="Normal 8 11 2" xfId="26357" xr:uid="{00000000-0005-0000-0000-0000ED5A0000}"/>
    <cellStyle name="Normal 8 11 3" xfId="26024" xr:uid="{00000000-0005-0000-0000-0000EE5A0000}"/>
    <cellStyle name="Normal 8 12" xfId="22713" xr:uid="{00000000-0005-0000-0000-0000EF5A0000}"/>
    <cellStyle name="Normal 8 12 2" xfId="26358" xr:uid="{00000000-0005-0000-0000-0000F05A0000}"/>
    <cellStyle name="Normal 8 12 3" xfId="26025" xr:uid="{00000000-0005-0000-0000-0000F15A0000}"/>
    <cellStyle name="Normal 8 13" xfId="22714" xr:uid="{00000000-0005-0000-0000-0000F25A0000}"/>
    <cellStyle name="Normal 8 13 2" xfId="26359" xr:uid="{00000000-0005-0000-0000-0000F35A0000}"/>
    <cellStyle name="Normal 8 14" xfId="26384" xr:uid="{00000000-0005-0000-0000-0000F45A0000}"/>
    <cellStyle name="Normal 8 2" xfId="22715" xr:uid="{00000000-0005-0000-0000-0000F55A0000}"/>
    <cellStyle name="Normal 8 2 10" xfId="26026" xr:uid="{00000000-0005-0000-0000-0000F65A0000}"/>
    <cellStyle name="Normal 8 2 2" xfId="22716" xr:uid="{00000000-0005-0000-0000-0000F75A0000}"/>
    <cellStyle name="Normal 8 2 2 2" xfId="22717" xr:uid="{00000000-0005-0000-0000-0000F85A0000}"/>
    <cellStyle name="Normal 8 2 2 2 2" xfId="22718" xr:uid="{00000000-0005-0000-0000-0000F95A0000}"/>
    <cellStyle name="Normal 8 2 2 2 3" xfId="22719" xr:uid="{00000000-0005-0000-0000-0000FA5A0000}"/>
    <cellStyle name="Normal 8 2 2 2 4" xfId="22720" xr:uid="{00000000-0005-0000-0000-0000FB5A0000}"/>
    <cellStyle name="Normal 8 2 2 3" xfId="22721" xr:uid="{00000000-0005-0000-0000-0000FC5A0000}"/>
    <cellStyle name="Normal 8 2 2 4" xfId="22722" xr:uid="{00000000-0005-0000-0000-0000FD5A0000}"/>
    <cellStyle name="Normal 8 2 2 5" xfId="22723" xr:uid="{00000000-0005-0000-0000-0000FE5A0000}"/>
    <cellStyle name="Normal 8 2 2 6" xfId="26360" xr:uid="{00000000-0005-0000-0000-0000FF5A0000}"/>
    <cellStyle name="Normal 8 2 3" xfId="22724" xr:uid="{00000000-0005-0000-0000-0000005B0000}"/>
    <cellStyle name="Normal 8 2 3 2" xfId="22725" xr:uid="{00000000-0005-0000-0000-0000015B0000}"/>
    <cellStyle name="Normal 8 2 3 3" xfId="22726" xr:uid="{00000000-0005-0000-0000-0000025B0000}"/>
    <cellStyle name="Normal 8 2 3 4" xfId="22727" xr:uid="{00000000-0005-0000-0000-0000035B0000}"/>
    <cellStyle name="Normal 8 2 3 5" xfId="22728" xr:uid="{00000000-0005-0000-0000-0000045B0000}"/>
    <cellStyle name="Normal 8 2 4" xfId="22729" xr:uid="{00000000-0005-0000-0000-0000055B0000}"/>
    <cellStyle name="Normal 8 2 4 2" xfId="22730" xr:uid="{00000000-0005-0000-0000-0000065B0000}"/>
    <cellStyle name="Normal 8 2 5" xfId="22731" xr:uid="{00000000-0005-0000-0000-0000075B0000}"/>
    <cellStyle name="Normal 8 2 5 2" xfId="22732" xr:uid="{00000000-0005-0000-0000-0000085B0000}"/>
    <cellStyle name="Normal 8 2 6" xfId="22733" xr:uid="{00000000-0005-0000-0000-0000095B0000}"/>
    <cellStyle name="Normal 8 2 7" xfId="22734" xr:uid="{00000000-0005-0000-0000-00000A5B0000}"/>
    <cellStyle name="Normal 8 2 8" xfId="22735" xr:uid="{00000000-0005-0000-0000-00000B5B0000}"/>
    <cellStyle name="Normal 8 2 9" xfId="22736" xr:uid="{00000000-0005-0000-0000-00000C5B0000}"/>
    <cellStyle name="Normal 8 3" xfId="22737" xr:uid="{00000000-0005-0000-0000-00000D5B0000}"/>
    <cellStyle name="Normal 8 3 2" xfId="22738" xr:uid="{00000000-0005-0000-0000-00000E5B0000}"/>
    <cellStyle name="Normal 8 3 2 2" xfId="22739" xr:uid="{00000000-0005-0000-0000-00000F5B0000}"/>
    <cellStyle name="Normal 8 3 2 2 2" xfId="22740" xr:uid="{00000000-0005-0000-0000-0000105B0000}"/>
    <cellStyle name="Normal 8 3 2 2 3" xfId="22741" xr:uid="{00000000-0005-0000-0000-0000115B0000}"/>
    <cellStyle name="Normal 8 3 2 3" xfId="22742" xr:uid="{00000000-0005-0000-0000-0000125B0000}"/>
    <cellStyle name="Normal 8 3 2 4" xfId="22743" xr:uid="{00000000-0005-0000-0000-0000135B0000}"/>
    <cellStyle name="Normal 8 3 2 5" xfId="22744" xr:uid="{00000000-0005-0000-0000-0000145B0000}"/>
    <cellStyle name="Normal 8 3 2 6" xfId="26361" xr:uid="{00000000-0005-0000-0000-0000155B0000}"/>
    <cellStyle name="Normal 8 3 3" xfId="22745" xr:uid="{00000000-0005-0000-0000-0000165B0000}"/>
    <cellStyle name="Normal 8 3 3 2" xfId="22746" xr:uid="{00000000-0005-0000-0000-0000175B0000}"/>
    <cellStyle name="Normal 8 3 3 3" xfId="22747" xr:uid="{00000000-0005-0000-0000-0000185B0000}"/>
    <cellStyle name="Normal 8 3 4" xfId="22748" xr:uid="{00000000-0005-0000-0000-0000195B0000}"/>
    <cellStyle name="Normal 8 3 5" xfId="22749" xr:uid="{00000000-0005-0000-0000-00001A5B0000}"/>
    <cellStyle name="Normal 8 3 6" xfId="22750" xr:uid="{00000000-0005-0000-0000-00001B5B0000}"/>
    <cellStyle name="Normal 8 3 7" xfId="26027" xr:uid="{00000000-0005-0000-0000-00001C5B0000}"/>
    <cellStyle name="Normal 8 4" xfId="22751" xr:uid="{00000000-0005-0000-0000-00001D5B0000}"/>
    <cellStyle name="Normal 8 4 2" xfId="22752" xr:uid="{00000000-0005-0000-0000-00001E5B0000}"/>
    <cellStyle name="Normal 8 4 2 2" xfId="22753" xr:uid="{00000000-0005-0000-0000-00001F5B0000}"/>
    <cellStyle name="Normal 8 4 2 3" xfId="22754" xr:uid="{00000000-0005-0000-0000-0000205B0000}"/>
    <cellStyle name="Normal 8 4 2 4" xfId="22755" xr:uid="{00000000-0005-0000-0000-0000215B0000}"/>
    <cellStyle name="Normal 8 4 2 5" xfId="26362" xr:uid="{00000000-0005-0000-0000-0000225B0000}"/>
    <cellStyle name="Normal 8 4 3" xfId="22756" xr:uid="{00000000-0005-0000-0000-0000235B0000}"/>
    <cellStyle name="Normal 8 4 4" xfId="22757" xr:uid="{00000000-0005-0000-0000-0000245B0000}"/>
    <cellStyle name="Normal 8 4 5" xfId="22758" xr:uid="{00000000-0005-0000-0000-0000255B0000}"/>
    <cellStyle name="Normal 8 4 6" xfId="26028" xr:uid="{00000000-0005-0000-0000-0000265B0000}"/>
    <cellStyle name="Normal 8 5" xfId="22759" xr:uid="{00000000-0005-0000-0000-0000275B0000}"/>
    <cellStyle name="Normal 8 5 2" xfId="22760" xr:uid="{00000000-0005-0000-0000-0000285B0000}"/>
    <cellStyle name="Normal 8 5 2 2" xfId="26363" xr:uid="{00000000-0005-0000-0000-0000295B0000}"/>
    <cellStyle name="Normal 8 5 3" xfId="22761" xr:uid="{00000000-0005-0000-0000-00002A5B0000}"/>
    <cellStyle name="Normal 8 5 4" xfId="22762" xr:uid="{00000000-0005-0000-0000-00002B5B0000}"/>
    <cellStyle name="Normal 8 5 5" xfId="22763" xr:uid="{00000000-0005-0000-0000-00002C5B0000}"/>
    <cellStyle name="Normal 8 5 6" xfId="26029" xr:uid="{00000000-0005-0000-0000-00002D5B0000}"/>
    <cellStyle name="Normal 8 6" xfId="22764" xr:uid="{00000000-0005-0000-0000-00002E5B0000}"/>
    <cellStyle name="Normal 8 6 2" xfId="22765" xr:uid="{00000000-0005-0000-0000-00002F5B0000}"/>
    <cellStyle name="Normal 8 6 2 2" xfId="26364" xr:uid="{00000000-0005-0000-0000-0000305B0000}"/>
    <cellStyle name="Normal 8 6 3" xfId="26030" xr:uid="{00000000-0005-0000-0000-0000315B0000}"/>
    <cellStyle name="Normal 8 7" xfId="22766" xr:uid="{00000000-0005-0000-0000-0000325B0000}"/>
    <cellStyle name="Normal 8 7 2" xfId="22767" xr:uid="{00000000-0005-0000-0000-0000335B0000}"/>
    <cellStyle name="Normal 8 7 2 2" xfId="26365" xr:uid="{00000000-0005-0000-0000-0000345B0000}"/>
    <cellStyle name="Normal 8 7 3" xfId="26031" xr:uid="{00000000-0005-0000-0000-0000355B0000}"/>
    <cellStyle name="Normal 8 8" xfId="22768" xr:uid="{00000000-0005-0000-0000-0000365B0000}"/>
    <cellStyle name="Normal 8 8 2" xfId="26366" xr:uid="{00000000-0005-0000-0000-0000375B0000}"/>
    <cellStyle name="Normal 8 9" xfId="22769" xr:uid="{00000000-0005-0000-0000-0000385B0000}"/>
    <cellStyle name="Normal 8 9 2" xfId="26367" xr:uid="{00000000-0005-0000-0000-0000395B0000}"/>
    <cellStyle name="Normal 8 9 3" xfId="26033" xr:uid="{00000000-0005-0000-0000-00003A5B0000}"/>
    <cellStyle name="Normal 80" xfId="22770" xr:uid="{00000000-0005-0000-0000-00003B5B0000}"/>
    <cellStyle name="Normal 81" xfId="22771" xr:uid="{00000000-0005-0000-0000-00003C5B0000}"/>
    <cellStyle name="Normal 82" xfId="22772" xr:uid="{00000000-0005-0000-0000-00003D5B0000}"/>
    <cellStyle name="Normal 83" xfId="22773" xr:uid="{00000000-0005-0000-0000-00003E5B0000}"/>
    <cellStyle name="Normal 84" xfId="22774" xr:uid="{00000000-0005-0000-0000-00003F5B0000}"/>
    <cellStyle name="Normal 85" xfId="22775" xr:uid="{00000000-0005-0000-0000-0000405B0000}"/>
    <cellStyle name="Normal 86" xfId="22776" xr:uid="{00000000-0005-0000-0000-0000415B0000}"/>
    <cellStyle name="Normal 87" xfId="22777" xr:uid="{00000000-0005-0000-0000-0000425B0000}"/>
    <cellStyle name="Normal 88" xfId="22778" xr:uid="{00000000-0005-0000-0000-0000435B0000}"/>
    <cellStyle name="Normal 89" xfId="2" xr:uid="{00000000-0005-0000-0000-0000445B0000}"/>
    <cellStyle name="Normal 9" xfId="22779" xr:uid="{00000000-0005-0000-0000-0000455B0000}"/>
    <cellStyle name="Normal 9 10" xfId="22780" xr:uid="{00000000-0005-0000-0000-0000465B0000}"/>
    <cellStyle name="Normal 9 10 2" xfId="26368" xr:uid="{00000000-0005-0000-0000-0000475B0000}"/>
    <cellStyle name="Normal 9 10 3" xfId="26034" xr:uid="{00000000-0005-0000-0000-0000485B0000}"/>
    <cellStyle name="Normal 9 11" xfId="22781" xr:uid="{00000000-0005-0000-0000-0000495B0000}"/>
    <cellStyle name="Normal 9 11 2" xfId="26369" xr:uid="{00000000-0005-0000-0000-00004A5B0000}"/>
    <cellStyle name="Normal 9 11 3" xfId="26035" xr:uid="{00000000-0005-0000-0000-00004B5B0000}"/>
    <cellStyle name="Normal 9 12" xfId="22782" xr:uid="{00000000-0005-0000-0000-00004C5B0000}"/>
    <cellStyle name="Normal 9 12 2" xfId="26370" xr:uid="{00000000-0005-0000-0000-00004D5B0000}"/>
    <cellStyle name="Normal 9 12 3" xfId="26036" xr:uid="{00000000-0005-0000-0000-00004E5B0000}"/>
    <cellStyle name="Normal 9 13" xfId="26037" xr:uid="{00000000-0005-0000-0000-00004F5B0000}"/>
    <cellStyle name="Normal 9 13 2" xfId="26371" xr:uid="{00000000-0005-0000-0000-0000505B0000}"/>
    <cellStyle name="Normal 9 14" xfId="3" xr:uid="{00000000-0005-0000-0000-0000515B0000}"/>
    <cellStyle name="Normal 9 2" xfId="22783" xr:uid="{00000000-0005-0000-0000-0000525B0000}"/>
    <cellStyle name="Normal 9 2 10" xfId="26038" xr:uid="{00000000-0005-0000-0000-0000535B0000}"/>
    <cellStyle name="Normal 9 2 2" xfId="22784" xr:uid="{00000000-0005-0000-0000-0000545B0000}"/>
    <cellStyle name="Normal 9 2 2 2" xfId="22785" xr:uid="{00000000-0005-0000-0000-0000555B0000}"/>
    <cellStyle name="Normal 9 2 2 2 2" xfId="22786" xr:uid="{00000000-0005-0000-0000-0000565B0000}"/>
    <cellStyle name="Normal 9 2 2 2 3" xfId="22787" xr:uid="{00000000-0005-0000-0000-0000575B0000}"/>
    <cellStyle name="Normal 9 2 2 2 4" xfId="22788" xr:uid="{00000000-0005-0000-0000-0000585B0000}"/>
    <cellStyle name="Normal 9 2 2 3" xfId="22789" xr:uid="{00000000-0005-0000-0000-0000595B0000}"/>
    <cellStyle name="Normal 9 2 2 4" xfId="22790" xr:uid="{00000000-0005-0000-0000-00005A5B0000}"/>
    <cellStyle name="Normal 9 2 2 5" xfId="22791" xr:uid="{00000000-0005-0000-0000-00005B5B0000}"/>
    <cellStyle name="Normal 9 2 2 6" xfId="26372" xr:uid="{00000000-0005-0000-0000-00005C5B0000}"/>
    <cellStyle name="Normal 9 2 3" xfId="22792" xr:uid="{00000000-0005-0000-0000-00005D5B0000}"/>
    <cellStyle name="Normal 9 2 3 2" xfId="22793" xr:uid="{00000000-0005-0000-0000-00005E5B0000}"/>
    <cellStyle name="Normal 9 2 3 3" xfId="22794" xr:uid="{00000000-0005-0000-0000-00005F5B0000}"/>
    <cellStyle name="Normal 9 2 3 4" xfId="22795" xr:uid="{00000000-0005-0000-0000-0000605B0000}"/>
    <cellStyle name="Normal 9 2 3 5" xfId="22796" xr:uid="{00000000-0005-0000-0000-0000615B0000}"/>
    <cellStyle name="Normal 9 2 4" xfId="22797" xr:uid="{00000000-0005-0000-0000-0000625B0000}"/>
    <cellStyle name="Normal 9 2 4 2" xfId="22798" xr:uid="{00000000-0005-0000-0000-0000635B0000}"/>
    <cellStyle name="Normal 9 2 5" xfId="22799" xr:uid="{00000000-0005-0000-0000-0000645B0000}"/>
    <cellStyle name="Normal 9 2 5 2" xfId="22800" xr:uid="{00000000-0005-0000-0000-0000655B0000}"/>
    <cellStyle name="Normal 9 2 6" xfId="22801" xr:uid="{00000000-0005-0000-0000-0000665B0000}"/>
    <cellStyle name="Normal 9 2 7" xfId="22802" xr:uid="{00000000-0005-0000-0000-0000675B0000}"/>
    <cellStyle name="Normal 9 2 8" xfId="22803" xr:uid="{00000000-0005-0000-0000-0000685B0000}"/>
    <cellStyle name="Normal 9 2 9" xfId="22804" xr:uid="{00000000-0005-0000-0000-0000695B0000}"/>
    <cellStyle name="Normal 9 3" xfId="22805" xr:uid="{00000000-0005-0000-0000-00006A5B0000}"/>
    <cellStyle name="Normal 9 3 2" xfId="22806" xr:uid="{00000000-0005-0000-0000-00006B5B0000}"/>
    <cellStyle name="Normal 9 3 2 2" xfId="22807" xr:uid="{00000000-0005-0000-0000-00006C5B0000}"/>
    <cellStyle name="Normal 9 3 2 2 2" xfId="22808" xr:uid="{00000000-0005-0000-0000-00006D5B0000}"/>
    <cellStyle name="Normal 9 3 2 2 3" xfId="22809" xr:uid="{00000000-0005-0000-0000-00006E5B0000}"/>
    <cellStyle name="Normal 9 3 2 3" xfId="22810" xr:uid="{00000000-0005-0000-0000-00006F5B0000}"/>
    <cellStyle name="Normal 9 3 2 4" xfId="22811" xr:uid="{00000000-0005-0000-0000-0000705B0000}"/>
    <cellStyle name="Normal 9 3 2 5" xfId="22812" xr:uid="{00000000-0005-0000-0000-0000715B0000}"/>
    <cellStyle name="Normal 9 3 2 6" xfId="26373" xr:uid="{00000000-0005-0000-0000-0000725B0000}"/>
    <cellStyle name="Normal 9 3 3" xfId="22813" xr:uid="{00000000-0005-0000-0000-0000735B0000}"/>
    <cellStyle name="Normal 9 3 3 2" xfId="22814" xr:uid="{00000000-0005-0000-0000-0000745B0000}"/>
    <cellStyle name="Normal 9 3 3 3" xfId="22815" xr:uid="{00000000-0005-0000-0000-0000755B0000}"/>
    <cellStyle name="Normal 9 3 4" xfId="22816" xr:uid="{00000000-0005-0000-0000-0000765B0000}"/>
    <cellStyle name="Normal 9 3 5" xfId="22817" xr:uid="{00000000-0005-0000-0000-0000775B0000}"/>
    <cellStyle name="Normal 9 3 6" xfId="22818" xr:uid="{00000000-0005-0000-0000-0000785B0000}"/>
    <cellStyle name="Normal 9 3 7" xfId="26039" xr:uid="{00000000-0005-0000-0000-0000795B0000}"/>
    <cellStyle name="Normal 9 4" xfId="22819" xr:uid="{00000000-0005-0000-0000-00007A5B0000}"/>
    <cellStyle name="Normal 9 4 2" xfId="22820" xr:uid="{00000000-0005-0000-0000-00007B5B0000}"/>
    <cellStyle name="Normal 9 4 2 2" xfId="22821" xr:uid="{00000000-0005-0000-0000-00007C5B0000}"/>
    <cellStyle name="Normal 9 4 2 3" xfId="22822" xr:uid="{00000000-0005-0000-0000-00007D5B0000}"/>
    <cellStyle name="Normal 9 4 2 4" xfId="22823" xr:uid="{00000000-0005-0000-0000-00007E5B0000}"/>
    <cellStyle name="Normal 9 4 2 5" xfId="26374" xr:uid="{00000000-0005-0000-0000-00007F5B0000}"/>
    <cellStyle name="Normal 9 4 3" xfId="22824" xr:uid="{00000000-0005-0000-0000-0000805B0000}"/>
    <cellStyle name="Normal 9 4 4" xfId="22825" xr:uid="{00000000-0005-0000-0000-0000815B0000}"/>
    <cellStyle name="Normal 9 4 5" xfId="22826" xr:uid="{00000000-0005-0000-0000-0000825B0000}"/>
    <cellStyle name="Normal 9 4 6" xfId="26040" xr:uid="{00000000-0005-0000-0000-0000835B0000}"/>
    <cellStyle name="Normal 9 5" xfId="22827" xr:uid="{00000000-0005-0000-0000-0000845B0000}"/>
    <cellStyle name="Normal 9 5 2" xfId="22828" xr:uid="{00000000-0005-0000-0000-0000855B0000}"/>
    <cellStyle name="Normal 9 5 2 2" xfId="26375" xr:uid="{00000000-0005-0000-0000-0000865B0000}"/>
    <cellStyle name="Normal 9 5 3" xfId="22829" xr:uid="{00000000-0005-0000-0000-0000875B0000}"/>
    <cellStyle name="Normal 9 5 4" xfId="22830" xr:uid="{00000000-0005-0000-0000-0000885B0000}"/>
    <cellStyle name="Normal 9 5 5" xfId="22831" xr:uid="{00000000-0005-0000-0000-0000895B0000}"/>
    <cellStyle name="Normal 9 5 6" xfId="26041" xr:uid="{00000000-0005-0000-0000-00008A5B0000}"/>
    <cellStyle name="Normal 9 6" xfId="22832" xr:uid="{00000000-0005-0000-0000-00008B5B0000}"/>
    <cellStyle name="Normal 9 6 2" xfId="22833" xr:uid="{00000000-0005-0000-0000-00008C5B0000}"/>
    <cellStyle name="Normal 9 6 2 2" xfId="26376" xr:uid="{00000000-0005-0000-0000-00008D5B0000}"/>
    <cellStyle name="Normal 9 6 3" xfId="26042" xr:uid="{00000000-0005-0000-0000-00008E5B0000}"/>
    <cellStyle name="Normal 9 7" xfId="22834" xr:uid="{00000000-0005-0000-0000-00008F5B0000}"/>
    <cellStyle name="Normal 9 7 2" xfId="22835" xr:uid="{00000000-0005-0000-0000-0000905B0000}"/>
    <cellStyle name="Normal 9 7 2 2" xfId="26377" xr:uid="{00000000-0005-0000-0000-0000915B0000}"/>
    <cellStyle name="Normal 9 7 3" xfId="26043" xr:uid="{00000000-0005-0000-0000-0000925B0000}"/>
    <cellStyle name="Normal 9 8" xfId="22836" xr:uid="{00000000-0005-0000-0000-0000935B0000}"/>
    <cellStyle name="Normal 9 8 2" xfId="26378" xr:uid="{00000000-0005-0000-0000-0000945B0000}"/>
    <cellStyle name="Normal 9 9" xfId="22837" xr:uid="{00000000-0005-0000-0000-0000955B0000}"/>
    <cellStyle name="Normal 9 9 2" xfId="26379" xr:uid="{00000000-0005-0000-0000-0000965B0000}"/>
    <cellStyle name="Normal 9 9 3" xfId="26045" xr:uid="{00000000-0005-0000-0000-0000975B0000}"/>
    <cellStyle name="Normal 90" xfId="22838" xr:uid="{00000000-0005-0000-0000-0000985B0000}"/>
    <cellStyle name="Normal 91" xfId="22839" xr:uid="{00000000-0005-0000-0000-0000995B0000}"/>
    <cellStyle name="Normal 92" xfId="22840" xr:uid="{00000000-0005-0000-0000-00009A5B0000}"/>
    <cellStyle name="Normal 93" xfId="22841" xr:uid="{00000000-0005-0000-0000-00009B5B0000}"/>
    <cellStyle name="Normal 94" xfId="22842" xr:uid="{00000000-0005-0000-0000-00009C5B0000}"/>
    <cellStyle name="Normal 95" xfId="22843" xr:uid="{00000000-0005-0000-0000-00009D5B0000}"/>
    <cellStyle name="Normal 96" xfId="22844" xr:uid="{00000000-0005-0000-0000-00009E5B0000}"/>
    <cellStyle name="Normal 97" xfId="22845" xr:uid="{00000000-0005-0000-0000-00009F5B0000}"/>
    <cellStyle name="Normal 98" xfId="22846" xr:uid="{00000000-0005-0000-0000-0000A05B0000}"/>
    <cellStyle name="Normal 99" xfId="22847" xr:uid="{00000000-0005-0000-0000-0000A15B0000}"/>
    <cellStyle name="Normal(0)" xfId="22848" xr:uid="{00000000-0005-0000-0000-0000A25B0000}"/>
    <cellStyle name="NormalHelv" xfId="22849" xr:uid="{00000000-0005-0000-0000-0000A35B0000}"/>
    <cellStyle name="Note 10" xfId="22850" xr:uid="{00000000-0005-0000-0000-0000A45B0000}"/>
    <cellStyle name="Note 10 10" xfId="22851" xr:uid="{00000000-0005-0000-0000-0000A55B0000}"/>
    <cellStyle name="Note 10 11" xfId="22852" xr:uid="{00000000-0005-0000-0000-0000A65B0000}"/>
    <cellStyle name="Note 10 2" xfId="22853" xr:uid="{00000000-0005-0000-0000-0000A75B0000}"/>
    <cellStyle name="Note 10 2 2" xfId="22854" xr:uid="{00000000-0005-0000-0000-0000A85B0000}"/>
    <cellStyle name="Note 10 2 2 2" xfId="22855" xr:uid="{00000000-0005-0000-0000-0000A95B0000}"/>
    <cellStyle name="Note 10 2 3" xfId="22856" xr:uid="{00000000-0005-0000-0000-0000AA5B0000}"/>
    <cellStyle name="Note 10 2 3 2" xfId="22857" xr:uid="{00000000-0005-0000-0000-0000AB5B0000}"/>
    <cellStyle name="Note 10 2 4" xfId="22858" xr:uid="{00000000-0005-0000-0000-0000AC5B0000}"/>
    <cellStyle name="Note 10 2 4 2" xfId="22859" xr:uid="{00000000-0005-0000-0000-0000AD5B0000}"/>
    <cellStyle name="Note 10 2 5" xfId="22860" xr:uid="{00000000-0005-0000-0000-0000AE5B0000}"/>
    <cellStyle name="Note 10 2 5 2" xfId="22861" xr:uid="{00000000-0005-0000-0000-0000AF5B0000}"/>
    <cellStyle name="Note 10 2 6" xfId="22862" xr:uid="{00000000-0005-0000-0000-0000B05B0000}"/>
    <cellStyle name="Note 10 2 7" xfId="22863" xr:uid="{00000000-0005-0000-0000-0000B15B0000}"/>
    <cellStyle name="Note 10 2 8" xfId="22864" xr:uid="{00000000-0005-0000-0000-0000B25B0000}"/>
    <cellStyle name="Note 10 2 9" xfId="22865" xr:uid="{00000000-0005-0000-0000-0000B35B0000}"/>
    <cellStyle name="Note 10 3" xfId="22866" xr:uid="{00000000-0005-0000-0000-0000B45B0000}"/>
    <cellStyle name="Note 10 3 2" xfId="22867" xr:uid="{00000000-0005-0000-0000-0000B55B0000}"/>
    <cellStyle name="Note 10 4" xfId="22868" xr:uid="{00000000-0005-0000-0000-0000B65B0000}"/>
    <cellStyle name="Note 10 4 2" xfId="22869" xr:uid="{00000000-0005-0000-0000-0000B75B0000}"/>
    <cellStyle name="Note 10 5" xfId="22870" xr:uid="{00000000-0005-0000-0000-0000B85B0000}"/>
    <cellStyle name="Note 10 5 2" xfId="22871" xr:uid="{00000000-0005-0000-0000-0000B95B0000}"/>
    <cellStyle name="Note 10 6" xfId="22872" xr:uid="{00000000-0005-0000-0000-0000BA5B0000}"/>
    <cellStyle name="Note 10 6 2" xfId="22873" xr:uid="{00000000-0005-0000-0000-0000BB5B0000}"/>
    <cellStyle name="Note 10 7" xfId="22874" xr:uid="{00000000-0005-0000-0000-0000BC5B0000}"/>
    <cellStyle name="Note 10 8" xfId="22875" xr:uid="{00000000-0005-0000-0000-0000BD5B0000}"/>
    <cellStyle name="Note 10 9" xfId="22876" xr:uid="{00000000-0005-0000-0000-0000BE5B0000}"/>
    <cellStyle name="Note 11" xfId="22877" xr:uid="{00000000-0005-0000-0000-0000BF5B0000}"/>
    <cellStyle name="Note 11 10" xfId="22878" xr:uid="{00000000-0005-0000-0000-0000C05B0000}"/>
    <cellStyle name="Note 11 11" xfId="22879" xr:uid="{00000000-0005-0000-0000-0000C15B0000}"/>
    <cellStyle name="Note 11 2" xfId="22880" xr:uid="{00000000-0005-0000-0000-0000C25B0000}"/>
    <cellStyle name="Note 11 2 2" xfId="22881" xr:uid="{00000000-0005-0000-0000-0000C35B0000}"/>
    <cellStyle name="Note 11 2 2 2" xfId="22882" xr:uid="{00000000-0005-0000-0000-0000C45B0000}"/>
    <cellStyle name="Note 11 2 3" xfId="22883" xr:uid="{00000000-0005-0000-0000-0000C55B0000}"/>
    <cellStyle name="Note 11 2 3 2" xfId="22884" xr:uid="{00000000-0005-0000-0000-0000C65B0000}"/>
    <cellStyle name="Note 11 2 4" xfId="22885" xr:uid="{00000000-0005-0000-0000-0000C75B0000}"/>
    <cellStyle name="Note 11 2 4 2" xfId="22886" xr:uid="{00000000-0005-0000-0000-0000C85B0000}"/>
    <cellStyle name="Note 11 2 5" xfId="22887" xr:uid="{00000000-0005-0000-0000-0000C95B0000}"/>
    <cellStyle name="Note 11 2 5 2" xfId="22888" xr:uid="{00000000-0005-0000-0000-0000CA5B0000}"/>
    <cellStyle name="Note 11 2 6" xfId="22889" xr:uid="{00000000-0005-0000-0000-0000CB5B0000}"/>
    <cellStyle name="Note 11 2 7" xfId="22890" xr:uid="{00000000-0005-0000-0000-0000CC5B0000}"/>
    <cellStyle name="Note 11 2 8" xfId="22891" xr:uid="{00000000-0005-0000-0000-0000CD5B0000}"/>
    <cellStyle name="Note 11 2 9" xfId="22892" xr:uid="{00000000-0005-0000-0000-0000CE5B0000}"/>
    <cellStyle name="Note 11 3" xfId="22893" xr:uid="{00000000-0005-0000-0000-0000CF5B0000}"/>
    <cellStyle name="Note 11 3 2" xfId="22894" xr:uid="{00000000-0005-0000-0000-0000D05B0000}"/>
    <cellStyle name="Note 11 4" xfId="22895" xr:uid="{00000000-0005-0000-0000-0000D15B0000}"/>
    <cellStyle name="Note 11 4 2" xfId="22896" xr:uid="{00000000-0005-0000-0000-0000D25B0000}"/>
    <cellStyle name="Note 11 5" xfId="22897" xr:uid="{00000000-0005-0000-0000-0000D35B0000}"/>
    <cellStyle name="Note 11 5 2" xfId="22898" xr:uid="{00000000-0005-0000-0000-0000D45B0000}"/>
    <cellStyle name="Note 11 6" xfId="22899" xr:uid="{00000000-0005-0000-0000-0000D55B0000}"/>
    <cellStyle name="Note 11 6 2" xfId="22900" xr:uid="{00000000-0005-0000-0000-0000D65B0000}"/>
    <cellStyle name="Note 11 7" xfId="22901" xr:uid="{00000000-0005-0000-0000-0000D75B0000}"/>
    <cellStyle name="Note 11 8" xfId="22902" xr:uid="{00000000-0005-0000-0000-0000D85B0000}"/>
    <cellStyle name="Note 11 9" xfId="22903" xr:uid="{00000000-0005-0000-0000-0000D95B0000}"/>
    <cellStyle name="Note 12" xfId="22904" xr:uid="{00000000-0005-0000-0000-0000DA5B0000}"/>
    <cellStyle name="Note 12 10" xfId="22905" xr:uid="{00000000-0005-0000-0000-0000DB5B0000}"/>
    <cellStyle name="Note 12 11" xfId="22906" xr:uid="{00000000-0005-0000-0000-0000DC5B0000}"/>
    <cellStyle name="Note 12 2" xfId="22907" xr:uid="{00000000-0005-0000-0000-0000DD5B0000}"/>
    <cellStyle name="Note 12 2 2" xfId="22908" xr:uid="{00000000-0005-0000-0000-0000DE5B0000}"/>
    <cellStyle name="Note 12 2 2 2" xfId="22909" xr:uid="{00000000-0005-0000-0000-0000DF5B0000}"/>
    <cellStyle name="Note 12 2 3" xfId="22910" xr:uid="{00000000-0005-0000-0000-0000E05B0000}"/>
    <cellStyle name="Note 12 2 3 2" xfId="22911" xr:uid="{00000000-0005-0000-0000-0000E15B0000}"/>
    <cellStyle name="Note 12 2 4" xfId="22912" xr:uid="{00000000-0005-0000-0000-0000E25B0000}"/>
    <cellStyle name="Note 12 2 4 2" xfId="22913" xr:uid="{00000000-0005-0000-0000-0000E35B0000}"/>
    <cellStyle name="Note 12 2 5" xfId="22914" xr:uid="{00000000-0005-0000-0000-0000E45B0000}"/>
    <cellStyle name="Note 12 2 5 2" xfId="22915" xr:uid="{00000000-0005-0000-0000-0000E55B0000}"/>
    <cellStyle name="Note 12 2 6" xfId="22916" xr:uid="{00000000-0005-0000-0000-0000E65B0000}"/>
    <cellStyle name="Note 12 2 7" xfId="22917" xr:uid="{00000000-0005-0000-0000-0000E75B0000}"/>
    <cellStyle name="Note 12 2 8" xfId="22918" xr:uid="{00000000-0005-0000-0000-0000E85B0000}"/>
    <cellStyle name="Note 12 2 9" xfId="22919" xr:uid="{00000000-0005-0000-0000-0000E95B0000}"/>
    <cellStyle name="Note 12 3" xfId="22920" xr:uid="{00000000-0005-0000-0000-0000EA5B0000}"/>
    <cellStyle name="Note 12 3 2" xfId="22921" xr:uid="{00000000-0005-0000-0000-0000EB5B0000}"/>
    <cellStyle name="Note 12 4" xfId="22922" xr:uid="{00000000-0005-0000-0000-0000EC5B0000}"/>
    <cellStyle name="Note 12 4 2" xfId="22923" xr:uid="{00000000-0005-0000-0000-0000ED5B0000}"/>
    <cellStyle name="Note 12 5" xfId="22924" xr:uid="{00000000-0005-0000-0000-0000EE5B0000}"/>
    <cellStyle name="Note 12 5 2" xfId="22925" xr:uid="{00000000-0005-0000-0000-0000EF5B0000}"/>
    <cellStyle name="Note 12 6" xfId="22926" xr:uid="{00000000-0005-0000-0000-0000F05B0000}"/>
    <cellStyle name="Note 12 6 2" xfId="22927" xr:uid="{00000000-0005-0000-0000-0000F15B0000}"/>
    <cellStyle name="Note 12 7" xfId="22928" xr:uid="{00000000-0005-0000-0000-0000F25B0000}"/>
    <cellStyle name="Note 12 8" xfId="22929" xr:uid="{00000000-0005-0000-0000-0000F35B0000}"/>
    <cellStyle name="Note 12 9" xfId="22930" xr:uid="{00000000-0005-0000-0000-0000F45B0000}"/>
    <cellStyle name="Note 13" xfId="22931" xr:uid="{00000000-0005-0000-0000-0000F55B0000}"/>
    <cellStyle name="Note 13 2" xfId="22932" xr:uid="{00000000-0005-0000-0000-0000F65B0000}"/>
    <cellStyle name="Note 13 2 2" xfId="22933" xr:uid="{00000000-0005-0000-0000-0000F75B0000}"/>
    <cellStyle name="Note 13 2 2 2" xfId="22934" xr:uid="{00000000-0005-0000-0000-0000F85B0000}"/>
    <cellStyle name="Note 13 2 3" xfId="22935" xr:uid="{00000000-0005-0000-0000-0000F95B0000}"/>
    <cellStyle name="Note 13 2 3 2" xfId="22936" xr:uid="{00000000-0005-0000-0000-0000FA5B0000}"/>
    <cellStyle name="Note 13 2 4" xfId="22937" xr:uid="{00000000-0005-0000-0000-0000FB5B0000}"/>
    <cellStyle name="Note 13 2 4 2" xfId="22938" xr:uid="{00000000-0005-0000-0000-0000FC5B0000}"/>
    <cellStyle name="Note 13 2 5" xfId="22939" xr:uid="{00000000-0005-0000-0000-0000FD5B0000}"/>
    <cellStyle name="Note 13 2 5 2" xfId="22940" xr:uid="{00000000-0005-0000-0000-0000FE5B0000}"/>
    <cellStyle name="Note 13 2 6" xfId="22941" xr:uid="{00000000-0005-0000-0000-0000FF5B0000}"/>
    <cellStyle name="Note 13 3" xfId="22942" xr:uid="{00000000-0005-0000-0000-0000005C0000}"/>
    <cellStyle name="Note 13 3 2" xfId="22943" xr:uid="{00000000-0005-0000-0000-0000015C0000}"/>
    <cellStyle name="Note 13 4" xfId="22944" xr:uid="{00000000-0005-0000-0000-0000025C0000}"/>
    <cellStyle name="Note 13 4 2" xfId="22945" xr:uid="{00000000-0005-0000-0000-0000035C0000}"/>
    <cellStyle name="Note 13 5" xfId="22946" xr:uid="{00000000-0005-0000-0000-0000045C0000}"/>
    <cellStyle name="Note 13 5 2" xfId="22947" xr:uid="{00000000-0005-0000-0000-0000055C0000}"/>
    <cellStyle name="Note 13 6" xfId="22948" xr:uid="{00000000-0005-0000-0000-0000065C0000}"/>
    <cellStyle name="Note 13 6 2" xfId="22949" xr:uid="{00000000-0005-0000-0000-0000075C0000}"/>
    <cellStyle name="Note 13 7" xfId="22950" xr:uid="{00000000-0005-0000-0000-0000085C0000}"/>
    <cellStyle name="Note 13 8" xfId="22951" xr:uid="{00000000-0005-0000-0000-0000095C0000}"/>
    <cellStyle name="Note 14" xfId="22952" xr:uid="{00000000-0005-0000-0000-00000A5C0000}"/>
    <cellStyle name="Note 14 2" xfId="22953" xr:uid="{00000000-0005-0000-0000-00000B5C0000}"/>
    <cellStyle name="Note 14 2 2" xfId="22954" xr:uid="{00000000-0005-0000-0000-00000C5C0000}"/>
    <cellStyle name="Note 14 2 2 2" xfId="22955" xr:uid="{00000000-0005-0000-0000-00000D5C0000}"/>
    <cellStyle name="Note 14 2 3" xfId="22956" xr:uid="{00000000-0005-0000-0000-00000E5C0000}"/>
    <cellStyle name="Note 14 2 3 2" xfId="22957" xr:uid="{00000000-0005-0000-0000-00000F5C0000}"/>
    <cellStyle name="Note 14 2 4" xfId="22958" xr:uid="{00000000-0005-0000-0000-0000105C0000}"/>
    <cellStyle name="Note 14 2 4 2" xfId="22959" xr:uid="{00000000-0005-0000-0000-0000115C0000}"/>
    <cellStyle name="Note 14 2 5" xfId="22960" xr:uid="{00000000-0005-0000-0000-0000125C0000}"/>
    <cellStyle name="Note 14 2 5 2" xfId="22961" xr:uid="{00000000-0005-0000-0000-0000135C0000}"/>
    <cellStyle name="Note 14 2 6" xfId="22962" xr:uid="{00000000-0005-0000-0000-0000145C0000}"/>
    <cellStyle name="Note 14 3" xfId="22963" xr:uid="{00000000-0005-0000-0000-0000155C0000}"/>
    <cellStyle name="Note 14 3 2" xfId="22964" xr:uid="{00000000-0005-0000-0000-0000165C0000}"/>
    <cellStyle name="Note 14 4" xfId="22965" xr:uid="{00000000-0005-0000-0000-0000175C0000}"/>
    <cellStyle name="Note 14 4 2" xfId="22966" xr:uid="{00000000-0005-0000-0000-0000185C0000}"/>
    <cellStyle name="Note 14 5" xfId="22967" xr:uid="{00000000-0005-0000-0000-0000195C0000}"/>
    <cellStyle name="Note 14 5 2" xfId="22968" xr:uid="{00000000-0005-0000-0000-00001A5C0000}"/>
    <cellStyle name="Note 14 6" xfId="22969" xr:uid="{00000000-0005-0000-0000-00001B5C0000}"/>
    <cellStyle name="Note 14 6 2" xfId="22970" xr:uid="{00000000-0005-0000-0000-00001C5C0000}"/>
    <cellStyle name="Note 14 7" xfId="22971" xr:uid="{00000000-0005-0000-0000-00001D5C0000}"/>
    <cellStyle name="Note 14 8" xfId="22972" xr:uid="{00000000-0005-0000-0000-00001E5C0000}"/>
    <cellStyle name="Note 15" xfId="22973" xr:uid="{00000000-0005-0000-0000-00001F5C0000}"/>
    <cellStyle name="Note 15 2" xfId="22974" xr:uid="{00000000-0005-0000-0000-0000205C0000}"/>
    <cellStyle name="Note 15 2 2" xfId="22975" xr:uid="{00000000-0005-0000-0000-0000215C0000}"/>
    <cellStyle name="Note 15 2 2 2" xfId="22976" xr:uid="{00000000-0005-0000-0000-0000225C0000}"/>
    <cellStyle name="Note 15 2 3" xfId="22977" xr:uid="{00000000-0005-0000-0000-0000235C0000}"/>
    <cellStyle name="Note 15 2 3 2" xfId="22978" xr:uid="{00000000-0005-0000-0000-0000245C0000}"/>
    <cellStyle name="Note 15 2 4" xfId="22979" xr:uid="{00000000-0005-0000-0000-0000255C0000}"/>
    <cellStyle name="Note 15 2 4 2" xfId="22980" xr:uid="{00000000-0005-0000-0000-0000265C0000}"/>
    <cellStyle name="Note 15 2 5" xfId="22981" xr:uid="{00000000-0005-0000-0000-0000275C0000}"/>
    <cellStyle name="Note 15 2 5 2" xfId="22982" xr:uid="{00000000-0005-0000-0000-0000285C0000}"/>
    <cellStyle name="Note 15 2 6" xfId="22983" xr:uid="{00000000-0005-0000-0000-0000295C0000}"/>
    <cellStyle name="Note 15 3" xfId="22984" xr:uid="{00000000-0005-0000-0000-00002A5C0000}"/>
    <cellStyle name="Note 15 3 2" xfId="22985" xr:uid="{00000000-0005-0000-0000-00002B5C0000}"/>
    <cellStyle name="Note 15 4" xfId="22986" xr:uid="{00000000-0005-0000-0000-00002C5C0000}"/>
    <cellStyle name="Note 15 4 2" xfId="22987" xr:uid="{00000000-0005-0000-0000-00002D5C0000}"/>
    <cellStyle name="Note 15 5" xfId="22988" xr:uid="{00000000-0005-0000-0000-00002E5C0000}"/>
    <cellStyle name="Note 15 5 2" xfId="22989" xr:uid="{00000000-0005-0000-0000-00002F5C0000}"/>
    <cellStyle name="Note 15 6" xfId="22990" xr:uid="{00000000-0005-0000-0000-0000305C0000}"/>
    <cellStyle name="Note 15 6 2" xfId="22991" xr:uid="{00000000-0005-0000-0000-0000315C0000}"/>
    <cellStyle name="Note 15 7" xfId="22992" xr:uid="{00000000-0005-0000-0000-0000325C0000}"/>
    <cellStyle name="Note 15 8" xfId="22993" xr:uid="{00000000-0005-0000-0000-0000335C0000}"/>
    <cellStyle name="Note 16" xfId="22994" xr:uid="{00000000-0005-0000-0000-0000345C0000}"/>
    <cellStyle name="Note 16 2" xfId="22995" xr:uid="{00000000-0005-0000-0000-0000355C0000}"/>
    <cellStyle name="Note 16 2 2" xfId="22996" xr:uid="{00000000-0005-0000-0000-0000365C0000}"/>
    <cellStyle name="Note 16 2 2 2" xfId="22997" xr:uid="{00000000-0005-0000-0000-0000375C0000}"/>
    <cellStyle name="Note 16 2 3" xfId="22998" xr:uid="{00000000-0005-0000-0000-0000385C0000}"/>
    <cellStyle name="Note 16 2 3 2" xfId="22999" xr:uid="{00000000-0005-0000-0000-0000395C0000}"/>
    <cellStyle name="Note 16 2 4" xfId="23000" xr:uid="{00000000-0005-0000-0000-00003A5C0000}"/>
    <cellStyle name="Note 16 2 4 2" xfId="23001" xr:uid="{00000000-0005-0000-0000-00003B5C0000}"/>
    <cellStyle name="Note 16 2 5" xfId="23002" xr:uid="{00000000-0005-0000-0000-00003C5C0000}"/>
    <cellStyle name="Note 16 2 5 2" xfId="23003" xr:uid="{00000000-0005-0000-0000-00003D5C0000}"/>
    <cellStyle name="Note 16 2 6" xfId="23004" xr:uid="{00000000-0005-0000-0000-00003E5C0000}"/>
    <cellStyle name="Note 16 3" xfId="23005" xr:uid="{00000000-0005-0000-0000-00003F5C0000}"/>
    <cellStyle name="Note 16 3 2" xfId="23006" xr:uid="{00000000-0005-0000-0000-0000405C0000}"/>
    <cellStyle name="Note 16 4" xfId="23007" xr:uid="{00000000-0005-0000-0000-0000415C0000}"/>
    <cellStyle name="Note 16 4 2" xfId="23008" xr:uid="{00000000-0005-0000-0000-0000425C0000}"/>
    <cellStyle name="Note 16 5" xfId="23009" xr:uid="{00000000-0005-0000-0000-0000435C0000}"/>
    <cellStyle name="Note 16 5 2" xfId="23010" xr:uid="{00000000-0005-0000-0000-0000445C0000}"/>
    <cellStyle name="Note 16 6" xfId="23011" xr:uid="{00000000-0005-0000-0000-0000455C0000}"/>
    <cellStyle name="Note 16 6 2" xfId="23012" xr:uid="{00000000-0005-0000-0000-0000465C0000}"/>
    <cellStyle name="Note 16 7" xfId="23013" xr:uid="{00000000-0005-0000-0000-0000475C0000}"/>
    <cellStyle name="Note 16 8" xfId="23014" xr:uid="{00000000-0005-0000-0000-0000485C0000}"/>
    <cellStyle name="Note 17" xfId="23015" xr:uid="{00000000-0005-0000-0000-0000495C0000}"/>
    <cellStyle name="Note 17 2" xfId="23016" xr:uid="{00000000-0005-0000-0000-00004A5C0000}"/>
    <cellStyle name="Note 17 2 2" xfId="23017" xr:uid="{00000000-0005-0000-0000-00004B5C0000}"/>
    <cellStyle name="Note 17 2 2 2" xfId="23018" xr:uid="{00000000-0005-0000-0000-00004C5C0000}"/>
    <cellStyle name="Note 17 2 3" xfId="23019" xr:uid="{00000000-0005-0000-0000-00004D5C0000}"/>
    <cellStyle name="Note 17 2 3 2" xfId="23020" xr:uid="{00000000-0005-0000-0000-00004E5C0000}"/>
    <cellStyle name="Note 17 2 4" xfId="23021" xr:uid="{00000000-0005-0000-0000-00004F5C0000}"/>
    <cellStyle name="Note 17 2 4 2" xfId="23022" xr:uid="{00000000-0005-0000-0000-0000505C0000}"/>
    <cellStyle name="Note 17 2 5" xfId="23023" xr:uid="{00000000-0005-0000-0000-0000515C0000}"/>
    <cellStyle name="Note 17 2 5 2" xfId="23024" xr:uid="{00000000-0005-0000-0000-0000525C0000}"/>
    <cellStyle name="Note 17 2 6" xfId="23025" xr:uid="{00000000-0005-0000-0000-0000535C0000}"/>
    <cellStyle name="Note 17 3" xfId="23026" xr:uid="{00000000-0005-0000-0000-0000545C0000}"/>
    <cellStyle name="Note 17 3 2" xfId="23027" xr:uid="{00000000-0005-0000-0000-0000555C0000}"/>
    <cellStyle name="Note 17 4" xfId="23028" xr:uid="{00000000-0005-0000-0000-0000565C0000}"/>
    <cellStyle name="Note 17 4 2" xfId="23029" xr:uid="{00000000-0005-0000-0000-0000575C0000}"/>
    <cellStyle name="Note 17 5" xfId="23030" xr:uid="{00000000-0005-0000-0000-0000585C0000}"/>
    <cellStyle name="Note 17 5 2" xfId="23031" xr:uid="{00000000-0005-0000-0000-0000595C0000}"/>
    <cellStyle name="Note 17 6" xfId="23032" xr:uid="{00000000-0005-0000-0000-00005A5C0000}"/>
    <cellStyle name="Note 17 6 2" xfId="23033" xr:uid="{00000000-0005-0000-0000-00005B5C0000}"/>
    <cellStyle name="Note 17 7" xfId="23034" xr:uid="{00000000-0005-0000-0000-00005C5C0000}"/>
    <cellStyle name="Note 17 8" xfId="23035" xr:uid="{00000000-0005-0000-0000-00005D5C0000}"/>
    <cellStyle name="Note 18" xfId="23036" xr:uid="{00000000-0005-0000-0000-00005E5C0000}"/>
    <cellStyle name="Note 18 2" xfId="23037" xr:uid="{00000000-0005-0000-0000-00005F5C0000}"/>
    <cellStyle name="Note 18 2 2" xfId="23038" xr:uid="{00000000-0005-0000-0000-0000605C0000}"/>
    <cellStyle name="Note 18 2 2 2" xfId="23039" xr:uid="{00000000-0005-0000-0000-0000615C0000}"/>
    <cellStyle name="Note 18 2 3" xfId="23040" xr:uid="{00000000-0005-0000-0000-0000625C0000}"/>
    <cellStyle name="Note 18 2 3 2" xfId="23041" xr:uid="{00000000-0005-0000-0000-0000635C0000}"/>
    <cellStyle name="Note 18 2 4" xfId="23042" xr:uid="{00000000-0005-0000-0000-0000645C0000}"/>
    <cellStyle name="Note 18 2 4 2" xfId="23043" xr:uid="{00000000-0005-0000-0000-0000655C0000}"/>
    <cellStyle name="Note 18 2 5" xfId="23044" xr:uid="{00000000-0005-0000-0000-0000665C0000}"/>
    <cellStyle name="Note 18 2 5 2" xfId="23045" xr:uid="{00000000-0005-0000-0000-0000675C0000}"/>
    <cellStyle name="Note 18 2 6" xfId="23046" xr:uid="{00000000-0005-0000-0000-0000685C0000}"/>
    <cellStyle name="Note 18 3" xfId="23047" xr:uid="{00000000-0005-0000-0000-0000695C0000}"/>
    <cellStyle name="Note 18 3 2" xfId="23048" xr:uid="{00000000-0005-0000-0000-00006A5C0000}"/>
    <cellStyle name="Note 18 4" xfId="23049" xr:uid="{00000000-0005-0000-0000-00006B5C0000}"/>
    <cellStyle name="Note 18 4 2" xfId="23050" xr:uid="{00000000-0005-0000-0000-00006C5C0000}"/>
    <cellStyle name="Note 18 5" xfId="23051" xr:uid="{00000000-0005-0000-0000-00006D5C0000}"/>
    <cellStyle name="Note 18 5 2" xfId="23052" xr:uid="{00000000-0005-0000-0000-00006E5C0000}"/>
    <cellStyle name="Note 18 6" xfId="23053" xr:uid="{00000000-0005-0000-0000-00006F5C0000}"/>
    <cellStyle name="Note 18 6 2" xfId="23054" xr:uid="{00000000-0005-0000-0000-0000705C0000}"/>
    <cellStyle name="Note 18 7" xfId="23055" xr:uid="{00000000-0005-0000-0000-0000715C0000}"/>
    <cellStyle name="Note 18 8" xfId="23056" xr:uid="{00000000-0005-0000-0000-0000725C0000}"/>
    <cellStyle name="Note 19" xfId="23057" xr:uid="{00000000-0005-0000-0000-0000735C0000}"/>
    <cellStyle name="Note 19 2" xfId="23058" xr:uid="{00000000-0005-0000-0000-0000745C0000}"/>
    <cellStyle name="Note 19 2 2" xfId="23059" xr:uid="{00000000-0005-0000-0000-0000755C0000}"/>
    <cellStyle name="Note 19 2 2 2" xfId="23060" xr:uid="{00000000-0005-0000-0000-0000765C0000}"/>
    <cellStyle name="Note 19 2 3" xfId="23061" xr:uid="{00000000-0005-0000-0000-0000775C0000}"/>
    <cellStyle name="Note 19 2 3 2" xfId="23062" xr:uid="{00000000-0005-0000-0000-0000785C0000}"/>
    <cellStyle name="Note 19 2 4" xfId="23063" xr:uid="{00000000-0005-0000-0000-0000795C0000}"/>
    <cellStyle name="Note 19 2 4 2" xfId="23064" xr:uid="{00000000-0005-0000-0000-00007A5C0000}"/>
    <cellStyle name="Note 19 2 5" xfId="23065" xr:uid="{00000000-0005-0000-0000-00007B5C0000}"/>
    <cellStyle name="Note 19 2 5 2" xfId="23066" xr:uid="{00000000-0005-0000-0000-00007C5C0000}"/>
    <cellStyle name="Note 19 2 6" xfId="23067" xr:uid="{00000000-0005-0000-0000-00007D5C0000}"/>
    <cellStyle name="Note 19 3" xfId="23068" xr:uid="{00000000-0005-0000-0000-00007E5C0000}"/>
    <cellStyle name="Note 19 3 2" xfId="23069" xr:uid="{00000000-0005-0000-0000-00007F5C0000}"/>
    <cellStyle name="Note 19 4" xfId="23070" xr:uid="{00000000-0005-0000-0000-0000805C0000}"/>
    <cellStyle name="Note 19 4 2" xfId="23071" xr:uid="{00000000-0005-0000-0000-0000815C0000}"/>
    <cellStyle name="Note 19 5" xfId="23072" xr:uid="{00000000-0005-0000-0000-0000825C0000}"/>
    <cellStyle name="Note 19 5 2" xfId="23073" xr:uid="{00000000-0005-0000-0000-0000835C0000}"/>
    <cellStyle name="Note 19 6" xfId="23074" xr:uid="{00000000-0005-0000-0000-0000845C0000}"/>
    <cellStyle name="Note 19 6 2" xfId="23075" xr:uid="{00000000-0005-0000-0000-0000855C0000}"/>
    <cellStyle name="Note 19 7" xfId="23076" xr:uid="{00000000-0005-0000-0000-0000865C0000}"/>
    <cellStyle name="Note 19 8" xfId="23077" xr:uid="{00000000-0005-0000-0000-0000875C0000}"/>
    <cellStyle name="Note 2" xfId="23078" xr:uid="{00000000-0005-0000-0000-0000885C0000}"/>
    <cellStyle name="Note 2 10" xfId="23079" xr:uid="{00000000-0005-0000-0000-0000895C0000}"/>
    <cellStyle name="Note 2 10 2" xfId="23080" xr:uid="{00000000-0005-0000-0000-00008A5C0000}"/>
    <cellStyle name="Note 2 10 3" xfId="23081" xr:uid="{00000000-0005-0000-0000-00008B5C0000}"/>
    <cellStyle name="Note 2 2" xfId="23082" xr:uid="{00000000-0005-0000-0000-00008C5C0000}"/>
    <cellStyle name="Note 2 2 2" xfId="23083" xr:uid="{00000000-0005-0000-0000-00008D5C0000}"/>
    <cellStyle name="Note 2 2 2 2" xfId="23084" xr:uid="{00000000-0005-0000-0000-00008E5C0000}"/>
    <cellStyle name="Note 2 2 3" xfId="23085" xr:uid="{00000000-0005-0000-0000-00008F5C0000}"/>
    <cellStyle name="Note 2 2 3 2" xfId="23086" xr:uid="{00000000-0005-0000-0000-0000905C0000}"/>
    <cellStyle name="Note 2 2 4" xfId="23087" xr:uid="{00000000-0005-0000-0000-0000915C0000}"/>
    <cellStyle name="Note 2 2 4 2" xfId="23088" xr:uid="{00000000-0005-0000-0000-0000925C0000}"/>
    <cellStyle name="Note 2 2 5" xfId="23089" xr:uid="{00000000-0005-0000-0000-0000935C0000}"/>
    <cellStyle name="Note 2 2 5 2" xfId="23090" xr:uid="{00000000-0005-0000-0000-0000945C0000}"/>
    <cellStyle name="Note 2 2 6" xfId="23091" xr:uid="{00000000-0005-0000-0000-0000955C0000}"/>
    <cellStyle name="Note 2 2 7" xfId="23092" xr:uid="{00000000-0005-0000-0000-0000965C0000}"/>
    <cellStyle name="Note 2 2 7 2" xfId="23093" xr:uid="{00000000-0005-0000-0000-0000975C0000}"/>
    <cellStyle name="Note 2 2 7 3" xfId="23094" xr:uid="{00000000-0005-0000-0000-0000985C0000}"/>
    <cellStyle name="Note 2 2 8" xfId="23095" xr:uid="{00000000-0005-0000-0000-0000995C0000}"/>
    <cellStyle name="Note 2 2 8 2" xfId="23096" xr:uid="{00000000-0005-0000-0000-00009A5C0000}"/>
    <cellStyle name="Note 2 2 8 3" xfId="23097" xr:uid="{00000000-0005-0000-0000-00009B5C0000}"/>
    <cellStyle name="Note 2 3" xfId="23098" xr:uid="{00000000-0005-0000-0000-00009C5C0000}"/>
    <cellStyle name="Note 2 3 2" xfId="23099" xr:uid="{00000000-0005-0000-0000-00009D5C0000}"/>
    <cellStyle name="Note 2 4" xfId="23100" xr:uid="{00000000-0005-0000-0000-00009E5C0000}"/>
    <cellStyle name="Note 2 4 2" xfId="23101" xr:uid="{00000000-0005-0000-0000-00009F5C0000}"/>
    <cellStyle name="Note 2 5" xfId="23102" xr:uid="{00000000-0005-0000-0000-0000A05C0000}"/>
    <cellStyle name="Note 2 5 2" xfId="23103" xr:uid="{00000000-0005-0000-0000-0000A15C0000}"/>
    <cellStyle name="Note 2 6" xfId="23104" xr:uid="{00000000-0005-0000-0000-0000A25C0000}"/>
    <cellStyle name="Note 2 6 2" xfId="23105" xr:uid="{00000000-0005-0000-0000-0000A35C0000}"/>
    <cellStyle name="Note 2 7" xfId="23106" xr:uid="{00000000-0005-0000-0000-0000A45C0000}"/>
    <cellStyle name="Note 2 8" xfId="23107" xr:uid="{00000000-0005-0000-0000-0000A55C0000}"/>
    <cellStyle name="Note 2 9" xfId="23108" xr:uid="{00000000-0005-0000-0000-0000A65C0000}"/>
    <cellStyle name="Note 2 9 2" xfId="23109" xr:uid="{00000000-0005-0000-0000-0000A75C0000}"/>
    <cellStyle name="Note 2 9 3" xfId="23110" xr:uid="{00000000-0005-0000-0000-0000A85C0000}"/>
    <cellStyle name="Note 20" xfId="23111" xr:uid="{00000000-0005-0000-0000-0000A95C0000}"/>
    <cellStyle name="Note 20 2" xfId="23112" xr:uid="{00000000-0005-0000-0000-0000AA5C0000}"/>
    <cellStyle name="Note 20 2 2" xfId="23113" xr:uid="{00000000-0005-0000-0000-0000AB5C0000}"/>
    <cellStyle name="Note 20 2 2 2" xfId="23114" xr:uid="{00000000-0005-0000-0000-0000AC5C0000}"/>
    <cellStyle name="Note 20 2 3" xfId="23115" xr:uid="{00000000-0005-0000-0000-0000AD5C0000}"/>
    <cellStyle name="Note 20 2 3 2" xfId="23116" xr:uid="{00000000-0005-0000-0000-0000AE5C0000}"/>
    <cellStyle name="Note 20 2 4" xfId="23117" xr:uid="{00000000-0005-0000-0000-0000AF5C0000}"/>
    <cellStyle name="Note 20 2 4 2" xfId="23118" xr:uid="{00000000-0005-0000-0000-0000B05C0000}"/>
    <cellStyle name="Note 20 2 5" xfId="23119" xr:uid="{00000000-0005-0000-0000-0000B15C0000}"/>
    <cellStyle name="Note 20 2 5 2" xfId="23120" xr:uid="{00000000-0005-0000-0000-0000B25C0000}"/>
    <cellStyle name="Note 20 2 6" xfId="23121" xr:uid="{00000000-0005-0000-0000-0000B35C0000}"/>
    <cellStyle name="Note 20 3" xfId="23122" xr:uid="{00000000-0005-0000-0000-0000B45C0000}"/>
    <cellStyle name="Note 20 3 2" xfId="23123" xr:uid="{00000000-0005-0000-0000-0000B55C0000}"/>
    <cellStyle name="Note 20 4" xfId="23124" xr:uid="{00000000-0005-0000-0000-0000B65C0000}"/>
    <cellStyle name="Note 20 4 2" xfId="23125" xr:uid="{00000000-0005-0000-0000-0000B75C0000}"/>
    <cellStyle name="Note 20 5" xfId="23126" xr:uid="{00000000-0005-0000-0000-0000B85C0000}"/>
    <cellStyle name="Note 20 5 2" xfId="23127" xr:uid="{00000000-0005-0000-0000-0000B95C0000}"/>
    <cellStyle name="Note 20 6" xfId="23128" xr:uid="{00000000-0005-0000-0000-0000BA5C0000}"/>
    <cellStyle name="Note 20 6 2" xfId="23129" xr:uid="{00000000-0005-0000-0000-0000BB5C0000}"/>
    <cellStyle name="Note 20 7" xfId="23130" xr:uid="{00000000-0005-0000-0000-0000BC5C0000}"/>
    <cellStyle name="Note 20 8" xfId="23131" xr:uid="{00000000-0005-0000-0000-0000BD5C0000}"/>
    <cellStyle name="Note 21" xfId="23132" xr:uid="{00000000-0005-0000-0000-0000BE5C0000}"/>
    <cellStyle name="Note 21 2" xfId="23133" xr:uid="{00000000-0005-0000-0000-0000BF5C0000}"/>
    <cellStyle name="Note 21 2 2" xfId="23134" xr:uid="{00000000-0005-0000-0000-0000C05C0000}"/>
    <cellStyle name="Note 21 2 2 2" xfId="23135" xr:uid="{00000000-0005-0000-0000-0000C15C0000}"/>
    <cellStyle name="Note 21 2 3" xfId="23136" xr:uid="{00000000-0005-0000-0000-0000C25C0000}"/>
    <cellStyle name="Note 21 2 3 2" xfId="23137" xr:uid="{00000000-0005-0000-0000-0000C35C0000}"/>
    <cellStyle name="Note 21 2 4" xfId="23138" xr:uid="{00000000-0005-0000-0000-0000C45C0000}"/>
    <cellStyle name="Note 21 2 4 2" xfId="23139" xr:uid="{00000000-0005-0000-0000-0000C55C0000}"/>
    <cellStyle name="Note 21 2 5" xfId="23140" xr:uid="{00000000-0005-0000-0000-0000C65C0000}"/>
    <cellStyle name="Note 21 2 5 2" xfId="23141" xr:uid="{00000000-0005-0000-0000-0000C75C0000}"/>
    <cellStyle name="Note 21 2 6" xfId="23142" xr:uid="{00000000-0005-0000-0000-0000C85C0000}"/>
    <cellStyle name="Note 21 3" xfId="23143" xr:uid="{00000000-0005-0000-0000-0000C95C0000}"/>
    <cellStyle name="Note 21 3 2" xfId="23144" xr:uid="{00000000-0005-0000-0000-0000CA5C0000}"/>
    <cellStyle name="Note 21 4" xfId="23145" xr:uid="{00000000-0005-0000-0000-0000CB5C0000}"/>
    <cellStyle name="Note 21 4 2" xfId="23146" xr:uid="{00000000-0005-0000-0000-0000CC5C0000}"/>
    <cellStyle name="Note 21 5" xfId="23147" xr:uid="{00000000-0005-0000-0000-0000CD5C0000}"/>
    <cellStyle name="Note 21 5 2" xfId="23148" xr:uid="{00000000-0005-0000-0000-0000CE5C0000}"/>
    <cellStyle name="Note 21 6" xfId="23149" xr:uid="{00000000-0005-0000-0000-0000CF5C0000}"/>
    <cellStyle name="Note 21 6 2" xfId="23150" xr:uid="{00000000-0005-0000-0000-0000D05C0000}"/>
    <cellStyle name="Note 21 7" xfId="23151" xr:uid="{00000000-0005-0000-0000-0000D15C0000}"/>
    <cellStyle name="Note 21 8" xfId="23152" xr:uid="{00000000-0005-0000-0000-0000D25C0000}"/>
    <cellStyle name="Note 22" xfId="23153" xr:uid="{00000000-0005-0000-0000-0000D35C0000}"/>
    <cellStyle name="Note 22 2" xfId="23154" xr:uid="{00000000-0005-0000-0000-0000D45C0000}"/>
    <cellStyle name="Note 22 2 2" xfId="23155" xr:uid="{00000000-0005-0000-0000-0000D55C0000}"/>
    <cellStyle name="Note 22 2 2 2" xfId="23156" xr:uid="{00000000-0005-0000-0000-0000D65C0000}"/>
    <cellStyle name="Note 22 2 3" xfId="23157" xr:uid="{00000000-0005-0000-0000-0000D75C0000}"/>
    <cellStyle name="Note 22 2 3 2" xfId="23158" xr:uid="{00000000-0005-0000-0000-0000D85C0000}"/>
    <cellStyle name="Note 22 2 4" xfId="23159" xr:uid="{00000000-0005-0000-0000-0000D95C0000}"/>
    <cellStyle name="Note 22 2 4 2" xfId="23160" xr:uid="{00000000-0005-0000-0000-0000DA5C0000}"/>
    <cellStyle name="Note 22 2 5" xfId="23161" xr:uid="{00000000-0005-0000-0000-0000DB5C0000}"/>
    <cellStyle name="Note 22 2 5 2" xfId="23162" xr:uid="{00000000-0005-0000-0000-0000DC5C0000}"/>
    <cellStyle name="Note 22 2 6" xfId="23163" xr:uid="{00000000-0005-0000-0000-0000DD5C0000}"/>
    <cellStyle name="Note 22 3" xfId="23164" xr:uid="{00000000-0005-0000-0000-0000DE5C0000}"/>
    <cellStyle name="Note 22 3 2" xfId="23165" xr:uid="{00000000-0005-0000-0000-0000DF5C0000}"/>
    <cellStyle name="Note 22 4" xfId="23166" xr:uid="{00000000-0005-0000-0000-0000E05C0000}"/>
    <cellStyle name="Note 22 4 2" xfId="23167" xr:uid="{00000000-0005-0000-0000-0000E15C0000}"/>
    <cellStyle name="Note 22 5" xfId="23168" xr:uid="{00000000-0005-0000-0000-0000E25C0000}"/>
    <cellStyle name="Note 22 5 2" xfId="23169" xr:uid="{00000000-0005-0000-0000-0000E35C0000}"/>
    <cellStyle name="Note 22 6" xfId="23170" xr:uid="{00000000-0005-0000-0000-0000E45C0000}"/>
    <cellStyle name="Note 22 6 2" xfId="23171" xr:uid="{00000000-0005-0000-0000-0000E55C0000}"/>
    <cellStyle name="Note 22 7" xfId="23172" xr:uid="{00000000-0005-0000-0000-0000E65C0000}"/>
    <cellStyle name="Note 22 8" xfId="23173" xr:uid="{00000000-0005-0000-0000-0000E75C0000}"/>
    <cellStyle name="Note 23" xfId="23174" xr:uid="{00000000-0005-0000-0000-0000E85C0000}"/>
    <cellStyle name="Note 23 2" xfId="23175" xr:uid="{00000000-0005-0000-0000-0000E95C0000}"/>
    <cellStyle name="Note 23 2 2" xfId="23176" xr:uid="{00000000-0005-0000-0000-0000EA5C0000}"/>
    <cellStyle name="Note 23 2 2 2" xfId="23177" xr:uid="{00000000-0005-0000-0000-0000EB5C0000}"/>
    <cellStyle name="Note 23 2 3" xfId="23178" xr:uid="{00000000-0005-0000-0000-0000EC5C0000}"/>
    <cellStyle name="Note 23 2 3 2" xfId="23179" xr:uid="{00000000-0005-0000-0000-0000ED5C0000}"/>
    <cellStyle name="Note 23 2 4" xfId="23180" xr:uid="{00000000-0005-0000-0000-0000EE5C0000}"/>
    <cellStyle name="Note 23 2 4 2" xfId="23181" xr:uid="{00000000-0005-0000-0000-0000EF5C0000}"/>
    <cellStyle name="Note 23 2 5" xfId="23182" xr:uid="{00000000-0005-0000-0000-0000F05C0000}"/>
    <cellStyle name="Note 23 2 5 2" xfId="23183" xr:uid="{00000000-0005-0000-0000-0000F15C0000}"/>
    <cellStyle name="Note 23 2 6" xfId="23184" xr:uid="{00000000-0005-0000-0000-0000F25C0000}"/>
    <cellStyle name="Note 23 3" xfId="23185" xr:uid="{00000000-0005-0000-0000-0000F35C0000}"/>
    <cellStyle name="Note 23 3 2" xfId="23186" xr:uid="{00000000-0005-0000-0000-0000F45C0000}"/>
    <cellStyle name="Note 23 4" xfId="23187" xr:uid="{00000000-0005-0000-0000-0000F55C0000}"/>
    <cellStyle name="Note 23 4 2" xfId="23188" xr:uid="{00000000-0005-0000-0000-0000F65C0000}"/>
    <cellStyle name="Note 23 5" xfId="23189" xr:uid="{00000000-0005-0000-0000-0000F75C0000}"/>
    <cellStyle name="Note 23 5 2" xfId="23190" xr:uid="{00000000-0005-0000-0000-0000F85C0000}"/>
    <cellStyle name="Note 23 6" xfId="23191" xr:uid="{00000000-0005-0000-0000-0000F95C0000}"/>
    <cellStyle name="Note 23 6 2" xfId="23192" xr:uid="{00000000-0005-0000-0000-0000FA5C0000}"/>
    <cellStyle name="Note 23 7" xfId="23193" xr:uid="{00000000-0005-0000-0000-0000FB5C0000}"/>
    <cellStyle name="Note 23 8" xfId="23194" xr:uid="{00000000-0005-0000-0000-0000FC5C0000}"/>
    <cellStyle name="Note 24" xfId="23195" xr:uid="{00000000-0005-0000-0000-0000FD5C0000}"/>
    <cellStyle name="Note 24 2" xfId="23196" xr:uid="{00000000-0005-0000-0000-0000FE5C0000}"/>
    <cellStyle name="Note 24 2 2" xfId="23197" xr:uid="{00000000-0005-0000-0000-0000FF5C0000}"/>
    <cellStyle name="Note 24 2 2 2" xfId="23198" xr:uid="{00000000-0005-0000-0000-0000005D0000}"/>
    <cellStyle name="Note 24 2 3" xfId="23199" xr:uid="{00000000-0005-0000-0000-0000015D0000}"/>
    <cellStyle name="Note 24 2 3 2" xfId="23200" xr:uid="{00000000-0005-0000-0000-0000025D0000}"/>
    <cellStyle name="Note 24 2 4" xfId="23201" xr:uid="{00000000-0005-0000-0000-0000035D0000}"/>
    <cellStyle name="Note 24 2 4 2" xfId="23202" xr:uid="{00000000-0005-0000-0000-0000045D0000}"/>
    <cellStyle name="Note 24 2 5" xfId="23203" xr:uid="{00000000-0005-0000-0000-0000055D0000}"/>
    <cellStyle name="Note 24 2 5 2" xfId="23204" xr:uid="{00000000-0005-0000-0000-0000065D0000}"/>
    <cellStyle name="Note 24 2 6" xfId="23205" xr:uid="{00000000-0005-0000-0000-0000075D0000}"/>
    <cellStyle name="Note 24 3" xfId="23206" xr:uid="{00000000-0005-0000-0000-0000085D0000}"/>
    <cellStyle name="Note 24 3 2" xfId="23207" xr:uid="{00000000-0005-0000-0000-0000095D0000}"/>
    <cellStyle name="Note 24 4" xfId="23208" xr:uid="{00000000-0005-0000-0000-00000A5D0000}"/>
    <cellStyle name="Note 24 4 2" xfId="23209" xr:uid="{00000000-0005-0000-0000-00000B5D0000}"/>
    <cellStyle name="Note 24 5" xfId="23210" xr:uid="{00000000-0005-0000-0000-00000C5D0000}"/>
    <cellStyle name="Note 24 5 2" xfId="23211" xr:uid="{00000000-0005-0000-0000-00000D5D0000}"/>
    <cellStyle name="Note 24 6" xfId="23212" xr:uid="{00000000-0005-0000-0000-00000E5D0000}"/>
    <cellStyle name="Note 24 6 2" xfId="23213" xr:uid="{00000000-0005-0000-0000-00000F5D0000}"/>
    <cellStyle name="Note 24 7" xfId="23214" xr:uid="{00000000-0005-0000-0000-0000105D0000}"/>
    <cellStyle name="Note 24 8" xfId="23215" xr:uid="{00000000-0005-0000-0000-0000115D0000}"/>
    <cellStyle name="Note 25" xfId="23216" xr:uid="{00000000-0005-0000-0000-0000125D0000}"/>
    <cellStyle name="Note 25 2" xfId="23217" xr:uid="{00000000-0005-0000-0000-0000135D0000}"/>
    <cellStyle name="Note 25 2 2" xfId="23218" xr:uid="{00000000-0005-0000-0000-0000145D0000}"/>
    <cellStyle name="Note 25 2 2 2" xfId="23219" xr:uid="{00000000-0005-0000-0000-0000155D0000}"/>
    <cellStyle name="Note 25 2 3" xfId="23220" xr:uid="{00000000-0005-0000-0000-0000165D0000}"/>
    <cellStyle name="Note 25 2 3 2" xfId="23221" xr:uid="{00000000-0005-0000-0000-0000175D0000}"/>
    <cellStyle name="Note 25 2 4" xfId="23222" xr:uid="{00000000-0005-0000-0000-0000185D0000}"/>
    <cellStyle name="Note 25 2 4 2" xfId="23223" xr:uid="{00000000-0005-0000-0000-0000195D0000}"/>
    <cellStyle name="Note 25 2 5" xfId="23224" xr:uid="{00000000-0005-0000-0000-00001A5D0000}"/>
    <cellStyle name="Note 25 2 5 2" xfId="23225" xr:uid="{00000000-0005-0000-0000-00001B5D0000}"/>
    <cellStyle name="Note 25 2 6" xfId="23226" xr:uid="{00000000-0005-0000-0000-00001C5D0000}"/>
    <cellStyle name="Note 25 3" xfId="23227" xr:uid="{00000000-0005-0000-0000-00001D5D0000}"/>
    <cellStyle name="Note 25 3 2" xfId="23228" xr:uid="{00000000-0005-0000-0000-00001E5D0000}"/>
    <cellStyle name="Note 25 4" xfId="23229" xr:uid="{00000000-0005-0000-0000-00001F5D0000}"/>
    <cellStyle name="Note 25 4 2" xfId="23230" xr:uid="{00000000-0005-0000-0000-0000205D0000}"/>
    <cellStyle name="Note 25 5" xfId="23231" xr:uid="{00000000-0005-0000-0000-0000215D0000}"/>
    <cellStyle name="Note 25 5 2" xfId="23232" xr:uid="{00000000-0005-0000-0000-0000225D0000}"/>
    <cellStyle name="Note 25 6" xfId="23233" xr:uid="{00000000-0005-0000-0000-0000235D0000}"/>
    <cellStyle name="Note 25 6 2" xfId="23234" xr:uid="{00000000-0005-0000-0000-0000245D0000}"/>
    <cellStyle name="Note 25 7" xfId="23235" xr:uid="{00000000-0005-0000-0000-0000255D0000}"/>
    <cellStyle name="Note 25 8" xfId="23236" xr:uid="{00000000-0005-0000-0000-0000265D0000}"/>
    <cellStyle name="Note 26" xfId="23237" xr:uid="{00000000-0005-0000-0000-0000275D0000}"/>
    <cellStyle name="Note 26 2" xfId="23238" xr:uid="{00000000-0005-0000-0000-0000285D0000}"/>
    <cellStyle name="Note 26 2 2" xfId="23239" xr:uid="{00000000-0005-0000-0000-0000295D0000}"/>
    <cellStyle name="Note 26 2 2 2" xfId="23240" xr:uid="{00000000-0005-0000-0000-00002A5D0000}"/>
    <cellStyle name="Note 26 2 3" xfId="23241" xr:uid="{00000000-0005-0000-0000-00002B5D0000}"/>
    <cellStyle name="Note 26 2 3 2" xfId="23242" xr:uid="{00000000-0005-0000-0000-00002C5D0000}"/>
    <cellStyle name="Note 26 2 4" xfId="23243" xr:uid="{00000000-0005-0000-0000-00002D5D0000}"/>
    <cellStyle name="Note 26 2 4 2" xfId="23244" xr:uid="{00000000-0005-0000-0000-00002E5D0000}"/>
    <cellStyle name="Note 26 2 5" xfId="23245" xr:uid="{00000000-0005-0000-0000-00002F5D0000}"/>
    <cellStyle name="Note 26 2 5 2" xfId="23246" xr:uid="{00000000-0005-0000-0000-0000305D0000}"/>
    <cellStyle name="Note 26 2 6" xfId="23247" xr:uid="{00000000-0005-0000-0000-0000315D0000}"/>
    <cellStyle name="Note 26 3" xfId="23248" xr:uid="{00000000-0005-0000-0000-0000325D0000}"/>
    <cellStyle name="Note 26 3 2" xfId="23249" xr:uid="{00000000-0005-0000-0000-0000335D0000}"/>
    <cellStyle name="Note 26 4" xfId="23250" xr:uid="{00000000-0005-0000-0000-0000345D0000}"/>
    <cellStyle name="Note 26 4 2" xfId="23251" xr:uid="{00000000-0005-0000-0000-0000355D0000}"/>
    <cellStyle name="Note 26 5" xfId="23252" xr:uid="{00000000-0005-0000-0000-0000365D0000}"/>
    <cellStyle name="Note 26 5 2" xfId="23253" xr:uid="{00000000-0005-0000-0000-0000375D0000}"/>
    <cellStyle name="Note 26 6" xfId="23254" xr:uid="{00000000-0005-0000-0000-0000385D0000}"/>
    <cellStyle name="Note 26 6 2" xfId="23255" xr:uid="{00000000-0005-0000-0000-0000395D0000}"/>
    <cellStyle name="Note 26 7" xfId="23256" xr:uid="{00000000-0005-0000-0000-00003A5D0000}"/>
    <cellStyle name="Note 26 8" xfId="23257" xr:uid="{00000000-0005-0000-0000-00003B5D0000}"/>
    <cellStyle name="Note 27" xfId="23258" xr:uid="{00000000-0005-0000-0000-00003C5D0000}"/>
    <cellStyle name="Note 27 2" xfId="23259" xr:uid="{00000000-0005-0000-0000-00003D5D0000}"/>
    <cellStyle name="Note 27 2 2" xfId="23260" xr:uid="{00000000-0005-0000-0000-00003E5D0000}"/>
    <cellStyle name="Note 27 2 2 2" xfId="23261" xr:uid="{00000000-0005-0000-0000-00003F5D0000}"/>
    <cellStyle name="Note 27 2 3" xfId="23262" xr:uid="{00000000-0005-0000-0000-0000405D0000}"/>
    <cellStyle name="Note 27 2 3 2" xfId="23263" xr:uid="{00000000-0005-0000-0000-0000415D0000}"/>
    <cellStyle name="Note 27 2 4" xfId="23264" xr:uid="{00000000-0005-0000-0000-0000425D0000}"/>
    <cellStyle name="Note 27 2 4 2" xfId="23265" xr:uid="{00000000-0005-0000-0000-0000435D0000}"/>
    <cellStyle name="Note 27 2 5" xfId="23266" xr:uid="{00000000-0005-0000-0000-0000445D0000}"/>
    <cellStyle name="Note 27 2 5 2" xfId="23267" xr:uid="{00000000-0005-0000-0000-0000455D0000}"/>
    <cellStyle name="Note 27 2 6" xfId="23268" xr:uid="{00000000-0005-0000-0000-0000465D0000}"/>
    <cellStyle name="Note 27 3" xfId="23269" xr:uid="{00000000-0005-0000-0000-0000475D0000}"/>
    <cellStyle name="Note 27 3 2" xfId="23270" xr:uid="{00000000-0005-0000-0000-0000485D0000}"/>
    <cellStyle name="Note 27 4" xfId="23271" xr:uid="{00000000-0005-0000-0000-0000495D0000}"/>
    <cellStyle name="Note 27 4 2" xfId="23272" xr:uid="{00000000-0005-0000-0000-00004A5D0000}"/>
    <cellStyle name="Note 27 5" xfId="23273" xr:uid="{00000000-0005-0000-0000-00004B5D0000}"/>
    <cellStyle name="Note 27 5 2" xfId="23274" xr:uid="{00000000-0005-0000-0000-00004C5D0000}"/>
    <cellStyle name="Note 27 6" xfId="23275" xr:uid="{00000000-0005-0000-0000-00004D5D0000}"/>
    <cellStyle name="Note 27 6 2" xfId="23276" xr:uid="{00000000-0005-0000-0000-00004E5D0000}"/>
    <cellStyle name="Note 27 7" xfId="23277" xr:uid="{00000000-0005-0000-0000-00004F5D0000}"/>
    <cellStyle name="Note 27 8" xfId="23278" xr:uid="{00000000-0005-0000-0000-0000505D0000}"/>
    <cellStyle name="Note 28" xfId="23279" xr:uid="{00000000-0005-0000-0000-0000515D0000}"/>
    <cellStyle name="Note 28 2" xfId="23280" xr:uid="{00000000-0005-0000-0000-0000525D0000}"/>
    <cellStyle name="Note 28 2 2" xfId="23281" xr:uid="{00000000-0005-0000-0000-0000535D0000}"/>
    <cellStyle name="Note 28 2 2 2" xfId="23282" xr:uid="{00000000-0005-0000-0000-0000545D0000}"/>
    <cellStyle name="Note 28 2 3" xfId="23283" xr:uid="{00000000-0005-0000-0000-0000555D0000}"/>
    <cellStyle name="Note 28 2 3 2" xfId="23284" xr:uid="{00000000-0005-0000-0000-0000565D0000}"/>
    <cellStyle name="Note 28 2 4" xfId="23285" xr:uid="{00000000-0005-0000-0000-0000575D0000}"/>
    <cellStyle name="Note 28 2 4 2" xfId="23286" xr:uid="{00000000-0005-0000-0000-0000585D0000}"/>
    <cellStyle name="Note 28 2 5" xfId="23287" xr:uid="{00000000-0005-0000-0000-0000595D0000}"/>
    <cellStyle name="Note 28 2 5 2" xfId="23288" xr:uid="{00000000-0005-0000-0000-00005A5D0000}"/>
    <cellStyle name="Note 28 2 6" xfId="23289" xr:uid="{00000000-0005-0000-0000-00005B5D0000}"/>
    <cellStyle name="Note 28 3" xfId="23290" xr:uid="{00000000-0005-0000-0000-00005C5D0000}"/>
    <cellStyle name="Note 28 3 2" xfId="23291" xr:uid="{00000000-0005-0000-0000-00005D5D0000}"/>
    <cellStyle name="Note 28 4" xfId="23292" xr:uid="{00000000-0005-0000-0000-00005E5D0000}"/>
    <cellStyle name="Note 28 4 2" xfId="23293" xr:uid="{00000000-0005-0000-0000-00005F5D0000}"/>
    <cellStyle name="Note 28 5" xfId="23294" xr:uid="{00000000-0005-0000-0000-0000605D0000}"/>
    <cellStyle name="Note 28 5 2" xfId="23295" xr:uid="{00000000-0005-0000-0000-0000615D0000}"/>
    <cellStyle name="Note 28 6" xfId="23296" xr:uid="{00000000-0005-0000-0000-0000625D0000}"/>
    <cellStyle name="Note 28 6 2" xfId="23297" xr:uid="{00000000-0005-0000-0000-0000635D0000}"/>
    <cellStyle name="Note 28 7" xfId="23298" xr:uid="{00000000-0005-0000-0000-0000645D0000}"/>
    <cellStyle name="Note 28 8" xfId="23299" xr:uid="{00000000-0005-0000-0000-0000655D0000}"/>
    <cellStyle name="Note 29" xfId="23300" xr:uid="{00000000-0005-0000-0000-0000665D0000}"/>
    <cellStyle name="Note 29 2" xfId="23301" xr:uid="{00000000-0005-0000-0000-0000675D0000}"/>
    <cellStyle name="Note 29 2 2" xfId="23302" xr:uid="{00000000-0005-0000-0000-0000685D0000}"/>
    <cellStyle name="Note 29 2 2 2" xfId="23303" xr:uid="{00000000-0005-0000-0000-0000695D0000}"/>
    <cellStyle name="Note 29 2 3" xfId="23304" xr:uid="{00000000-0005-0000-0000-00006A5D0000}"/>
    <cellStyle name="Note 29 2 3 2" xfId="23305" xr:uid="{00000000-0005-0000-0000-00006B5D0000}"/>
    <cellStyle name="Note 29 2 4" xfId="23306" xr:uid="{00000000-0005-0000-0000-00006C5D0000}"/>
    <cellStyle name="Note 29 2 4 2" xfId="23307" xr:uid="{00000000-0005-0000-0000-00006D5D0000}"/>
    <cellStyle name="Note 29 2 5" xfId="23308" xr:uid="{00000000-0005-0000-0000-00006E5D0000}"/>
    <cellStyle name="Note 29 2 5 2" xfId="23309" xr:uid="{00000000-0005-0000-0000-00006F5D0000}"/>
    <cellStyle name="Note 29 2 6" xfId="23310" xr:uid="{00000000-0005-0000-0000-0000705D0000}"/>
    <cellStyle name="Note 29 3" xfId="23311" xr:uid="{00000000-0005-0000-0000-0000715D0000}"/>
    <cellStyle name="Note 29 3 2" xfId="23312" xr:uid="{00000000-0005-0000-0000-0000725D0000}"/>
    <cellStyle name="Note 29 4" xfId="23313" xr:uid="{00000000-0005-0000-0000-0000735D0000}"/>
    <cellStyle name="Note 29 4 2" xfId="23314" xr:uid="{00000000-0005-0000-0000-0000745D0000}"/>
    <cellStyle name="Note 29 5" xfId="23315" xr:uid="{00000000-0005-0000-0000-0000755D0000}"/>
    <cellStyle name="Note 29 5 2" xfId="23316" xr:uid="{00000000-0005-0000-0000-0000765D0000}"/>
    <cellStyle name="Note 29 6" xfId="23317" xr:uid="{00000000-0005-0000-0000-0000775D0000}"/>
    <cellStyle name="Note 29 6 2" xfId="23318" xr:uid="{00000000-0005-0000-0000-0000785D0000}"/>
    <cellStyle name="Note 29 7" xfId="23319" xr:uid="{00000000-0005-0000-0000-0000795D0000}"/>
    <cellStyle name="Note 29 8" xfId="23320" xr:uid="{00000000-0005-0000-0000-00007A5D0000}"/>
    <cellStyle name="Note 3" xfId="23321" xr:uid="{00000000-0005-0000-0000-00007B5D0000}"/>
    <cellStyle name="Note 3 10" xfId="23322" xr:uid="{00000000-0005-0000-0000-00007C5D0000}"/>
    <cellStyle name="Note 3 10 2" xfId="23323" xr:uid="{00000000-0005-0000-0000-00007D5D0000}"/>
    <cellStyle name="Note 3 10 3" xfId="23324" xr:uid="{00000000-0005-0000-0000-00007E5D0000}"/>
    <cellStyle name="Note 3 2" xfId="23325" xr:uid="{00000000-0005-0000-0000-00007F5D0000}"/>
    <cellStyle name="Note 3 2 2" xfId="23326" xr:uid="{00000000-0005-0000-0000-0000805D0000}"/>
    <cellStyle name="Note 3 2 2 2" xfId="23327" xr:uid="{00000000-0005-0000-0000-0000815D0000}"/>
    <cellStyle name="Note 3 2 3" xfId="23328" xr:uid="{00000000-0005-0000-0000-0000825D0000}"/>
    <cellStyle name="Note 3 2 3 2" xfId="23329" xr:uid="{00000000-0005-0000-0000-0000835D0000}"/>
    <cellStyle name="Note 3 2 4" xfId="23330" xr:uid="{00000000-0005-0000-0000-0000845D0000}"/>
    <cellStyle name="Note 3 2 4 2" xfId="23331" xr:uid="{00000000-0005-0000-0000-0000855D0000}"/>
    <cellStyle name="Note 3 2 5" xfId="23332" xr:uid="{00000000-0005-0000-0000-0000865D0000}"/>
    <cellStyle name="Note 3 2 5 2" xfId="23333" xr:uid="{00000000-0005-0000-0000-0000875D0000}"/>
    <cellStyle name="Note 3 2 6" xfId="23334" xr:uid="{00000000-0005-0000-0000-0000885D0000}"/>
    <cellStyle name="Note 3 2 7" xfId="23335" xr:uid="{00000000-0005-0000-0000-0000895D0000}"/>
    <cellStyle name="Note 3 2 7 2" xfId="23336" xr:uid="{00000000-0005-0000-0000-00008A5D0000}"/>
    <cellStyle name="Note 3 2 7 3" xfId="23337" xr:uid="{00000000-0005-0000-0000-00008B5D0000}"/>
    <cellStyle name="Note 3 2 8" xfId="23338" xr:uid="{00000000-0005-0000-0000-00008C5D0000}"/>
    <cellStyle name="Note 3 2 8 2" xfId="23339" xr:uid="{00000000-0005-0000-0000-00008D5D0000}"/>
    <cellStyle name="Note 3 2 8 3" xfId="23340" xr:uid="{00000000-0005-0000-0000-00008E5D0000}"/>
    <cellStyle name="Note 3 3" xfId="23341" xr:uid="{00000000-0005-0000-0000-00008F5D0000}"/>
    <cellStyle name="Note 3 3 2" xfId="23342" xr:uid="{00000000-0005-0000-0000-0000905D0000}"/>
    <cellStyle name="Note 3 4" xfId="23343" xr:uid="{00000000-0005-0000-0000-0000915D0000}"/>
    <cellStyle name="Note 3 4 2" xfId="23344" xr:uid="{00000000-0005-0000-0000-0000925D0000}"/>
    <cellStyle name="Note 3 5" xfId="23345" xr:uid="{00000000-0005-0000-0000-0000935D0000}"/>
    <cellStyle name="Note 3 5 2" xfId="23346" xr:uid="{00000000-0005-0000-0000-0000945D0000}"/>
    <cellStyle name="Note 3 6" xfId="23347" xr:uid="{00000000-0005-0000-0000-0000955D0000}"/>
    <cellStyle name="Note 3 6 2" xfId="23348" xr:uid="{00000000-0005-0000-0000-0000965D0000}"/>
    <cellStyle name="Note 3 7" xfId="23349" xr:uid="{00000000-0005-0000-0000-0000975D0000}"/>
    <cellStyle name="Note 3 8" xfId="23350" xr:uid="{00000000-0005-0000-0000-0000985D0000}"/>
    <cellStyle name="Note 3 9" xfId="23351" xr:uid="{00000000-0005-0000-0000-0000995D0000}"/>
    <cellStyle name="Note 3 9 2" xfId="23352" xr:uid="{00000000-0005-0000-0000-00009A5D0000}"/>
    <cellStyle name="Note 3 9 3" xfId="23353" xr:uid="{00000000-0005-0000-0000-00009B5D0000}"/>
    <cellStyle name="Note 30" xfId="23354" xr:uid="{00000000-0005-0000-0000-00009C5D0000}"/>
    <cellStyle name="Note 30 2" xfId="23355" xr:uid="{00000000-0005-0000-0000-00009D5D0000}"/>
    <cellStyle name="Note 30 2 2" xfId="23356" xr:uid="{00000000-0005-0000-0000-00009E5D0000}"/>
    <cellStyle name="Note 30 2 2 2" xfId="23357" xr:uid="{00000000-0005-0000-0000-00009F5D0000}"/>
    <cellStyle name="Note 30 2 3" xfId="23358" xr:uid="{00000000-0005-0000-0000-0000A05D0000}"/>
    <cellStyle name="Note 30 2 3 2" xfId="23359" xr:uid="{00000000-0005-0000-0000-0000A15D0000}"/>
    <cellStyle name="Note 30 2 4" xfId="23360" xr:uid="{00000000-0005-0000-0000-0000A25D0000}"/>
    <cellStyle name="Note 30 2 4 2" xfId="23361" xr:uid="{00000000-0005-0000-0000-0000A35D0000}"/>
    <cellStyle name="Note 30 2 5" xfId="23362" xr:uid="{00000000-0005-0000-0000-0000A45D0000}"/>
    <cellStyle name="Note 30 2 5 2" xfId="23363" xr:uid="{00000000-0005-0000-0000-0000A55D0000}"/>
    <cellStyle name="Note 30 2 6" xfId="23364" xr:uid="{00000000-0005-0000-0000-0000A65D0000}"/>
    <cellStyle name="Note 30 3" xfId="23365" xr:uid="{00000000-0005-0000-0000-0000A75D0000}"/>
    <cellStyle name="Note 30 3 2" xfId="23366" xr:uid="{00000000-0005-0000-0000-0000A85D0000}"/>
    <cellStyle name="Note 30 4" xfId="23367" xr:uid="{00000000-0005-0000-0000-0000A95D0000}"/>
    <cellStyle name="Note 30 4 2" xfId="23368" xr:uid="{00000000-0005-0000-0000-0000AA5D0000}"/>
    <cellStyle name="Note 30 5" xfId="23369" xr:uid="{00000000-0005-0000-0000-0000AB5D0000}"/>
    <cellStyle name="Note 30 5 2" xfId="23370" xr:uid="{00000000-0005-0000-0000-0000AC5D0000}"/>
    <cellStyle name="Note 30 6" xfId="23371" xr:uid="{00000000-0005-0000-0000-0000AD5D0000}"/>
    <cellStyle name="Note 30 6 2" xfId="23372" xr:uid="{00000000-0005-0000-0000-0000AE5D0000}"/>
    <cellStyle name="Note 30 7" xfId="23373" xr:uid="{00000000-0005-0000-0000-0000AF5D0000}"/>
    <cellStyle name="Note 30 8" xfId="23374" xr:uid="{00000000-0005-0000-0000-0000B05D0000}"/>
    <cellStyle name="Note 31" xfId="23375" xr:uid="{00000000-0005-0000-0000-0000B15D0000}"/>
    <cellStyle name="Note 31 2" xfId="23376" xr:uid="{00000000-0005-0000-0000-0000B25D0000}"/>
    <cellStyle name="Note 31 2 2" xfId="23377" xr:uid="{00000000-0005-0000-0000-0000B35D0000}"/>
    <cellStyle name="Note 31 2 2 2" xfId="23378" xr:uid="{00000000-0005-0000-0000-0000B45D0000}"/>
    <cellStyle name="Note 31 2 3" xfId="23379" xr:uid="{00000000-0005-0000-0000-0000B55D0000}"/>
    <cellStyle name="Note 31 2 3 2" xfId="23380" xr:uid="{00000000-0005-0000-0000-0000B65D0000}"/>
    <cellStyle name="Note 31 2 4" xfId="23381" xr:uid="{00000000-0005-0000-0000-0000B75D0000}"/>
    <cellStyle name="Note 31 2 4 2" xfId="23382" xr:uid="{00000000-0005-0000-0000-0000B85D0000}"/>
    <cellStyle name="Note 31 2 5" xfId="23383" xr:uid="{00000000-0005-0000-0000-0000B95D0000}"/>
    <cellStyle name="Note 31 2 5 2" xfId="23384" xr:uid="{00000000-0005-0000-0000-0000BA5D0000}"/>
    <cellStyle name="Note 31 2 6" xfId="23385" xr:uid="{00000000-0005-0000-0000-0000BB5D0000}"/>
    <cellStyle name="Note 31 3" xfId="23386" xr:uid="{00000000-0005-0000-0000-0000BC5D0000}"/>
    <cellStyle name="Note 31 3 2" xfId="23387" xr:uid="{00000000-0005-0000-0000-0000BD5D0000}"/>
    <cellStyle name="Note 31 4" xfId="23388" xr:uid="{00000000-0005-0000-0000-0000BE5D0000}"/>
    <cellStyle name="Note 31 4 2" xfId="23389" xr:uid="{00000000-0005-0000-0000-0000BF5D0000}"/>
    <cellStyle name="Note 31 5" xfId="23390" xr:uid="{00000000-0005-0000-0000-0000C05D0000}"/>
    <cellStyle name="Note 31 5 2" xfId="23391" xr:uid="{00000000-0005-0000-0000-0000C15D0000}"/>
    <cellStyle name="Note 31 6" xfId="23392" xr:uid="{00000000-0005-0000-0000-0000C25D0000}"/>
    <cellStyle name="Note 31 6 2" xfId="23393" xr:uid="{00000000-0005-0000-0000-0000C35D0000}"/>
    <cellStyle name="Note 31 7" xfId="23394" xr:uid="{00000000-0005-0000-0000-0000C45D0000}"/>
    <cellStyle name="Note 31 8" xfId="23395" xr:uid="{00000000-0005-0000-0000-0000C55D0000}"/>
    <cellStyle name="Note 32" xfId="23396" xr:uid="{00000000-0005-0000-0000-0000C65D0000}"/>
    <cellStyle name="Note 32 2" xfId="23397" xr:uid="{00000000-0005-0000-0000-0000C75D0000}"/>
    <cellStyle name="Note 32 2 2" xfId="23398" xr:uid="{00000000-0005-0000-0000-0000C85D0000}"/>
    <cellStyle name="Note 32 2 2 2" xfId="23399" xr:uid="{00000000-0005-0000-0000-0000C95D0000}"/>
    <cellStyle name="Note 32 2 3" xfId="23400" xr:uid="{00000000-0005-0000-0000-0000CA5D0000}"/>
    <cellStyle name="Note 32 2 3 2" xfId="23401" xr:uid="{00000000-0005-0000-0000-0000CB5D0000}"/>
    <cellStyle name="Note 32 2 4" xfId="23402" xr:uid="{00000000-0005-0000-0000-0000CC5D0000}"/>
    <cellStyle name="Note 32 2 4 2" xfId="23403" xr:uid="{00000000-0005-0000-0000-0000CD5D0000}"/>
    <cellStyle name="Note 32 2 5" xfId="23404" xr:uid="{00000000-0005-0000-0000-0000CE5D0000}"/>
    <cellStyle name="Note 32 2 5 2" xfId="23405" xr:uid="{00000000-0005-0000-0000-0000CF5D0000}"/>
    <cellStyle name="Note 32 2 6" xfId="23406" xr:uid="{00000000-0005-0000-0000-0000D05D0000}"/>
    <cellStyle name="Note 32 3" xfId="23407" xr:uid="{00000000-0005-0000-0000-0000D15D0000}"/>
    <cellStyle name="Note 32 3 2" xfId="23408" xr:uid="{00000000-0005-0000-0000-0000D25D0000}"/>
    <cellStyle name="Note 32 4" xfId="23409" xr:uid="{00000000-0005-0000-0000-0000D35D0000}"/>
    <cellStyle name="Note 32 4 2" xfId="23410" xr:uid="{00000000-0005-0000-0000-0000D45D0000}"/>
    <cellStyle name="Note 32 5" xfId="23411" xr:uid="{00000000-0005-0000-0000-0000D55D0000}"/>
    <cellStyle name="Note 32 5 2" xfId="23412" xr:uid="{00000000-0005-0000-0000-0000D65D0000}"/>
    <cellStyle name="Note 32 6" xfId="23413" xr:uid="{00000000-0005-0000-0000-0000D75D0000}"/>
    <cellStyle name="Note 32 6 2" xfId="23414" xr:uid="{00000000-0005-0000-0000-0000D85D0000}"/>
    <cellStyle name="Note 32 7" xfId="23415" xr:uid="{00000000-0005-0000-0000-0000D95D0000}"/>
    <cellStyle name="Note 32 8" xfId="23416" xr:uid="{00000000-0005-0000-0000-0000DA5D0000}"/>
    <cellStyle name="Note 33" xfId="23417" xr:uid="{00000000-0005-0000-0000-0000DB5D0000}"/>
    <cellStyle name="Note 33 2" xfId="23418" xr:uid="{00000000-0005-0000-0000-0000DC5D0000}"/>
    <cellStyle name="Note 33 2 2" xfId="23419" xr:uid="{00000000-0005-0000-0000-0000DD5D0000}"/>
    <cellStyle name="Note 33 2 2 2" xfId="23420" xr:uid="{00000000-0005-0000-0000-0000DE5D0000}"/>
    <cellStyle name="Note 33 2 3" xfId="23421" xr:uid="{00000000-0005-0000-0000-0000DF5D0000}"/>
    <cellStyle name="Note 33 2 3 2" xfId="23422" xr:uid="{00000000-0005-0000-0000-0000E05D0000}"/>
    <cellStyle name="Note 33 2 4" xfId="23423" xr:uid="{00000000-0005-0000-0000-0000E15D0000}"/>
    <cellStyle name="Note 33 2 4 2" xfId="23424" xr:uid="{00000000-0005-0000-0000-0000E25D0000}"/>
    <cellStyle name="Note 33 2 5" xfId="23425" xr:uid="{00000000-0005-0000-0000-0000E35D0000}"/>
    <cellStyle name="Note 33 2 5 2" xfId="23426" xr:uid="{00000000-0005-0000-0000-0000E45D0000}"/>
    <cellStyle name="Note 33 2 6" xfId="23427" xr:uid="{00000000-0005-0000-0000-0000E55D0000}"/>
    <cellStyle name="Note 33 3" xfId="23428" xr:uid="{00000000-0005-0000-0000-0000E65D0000}"/>
    <cellStyle name="Note 33 3 2" xfId="23429" xr:uid="{00000000-0005-0000-0000-0000E75D0000}"/>
    <cellStyle name="Note 33 4" xfId="23430" xr:uid="{00000000-0005-0000-0000-0000E85D0000}"/>
    <cellStyle name="Note 33 4 2" xfId="23431" xr:uid="{00000000-0005-0000-0000-0000E95D0000}"/>
    <cellStyle name="Note 33 5" xfId="23432" xr:uid="{00000000-0005-0000-0000-0000EA5D0000}"/>
    <cellStyle name="Note 33 5 2" xfId="23433" xr:uid="{00000000-0005-0000-0000-0000EB5D0000}"/>
    <cellStyle name="Note 33 6" xfId="23434" xr:uid="{00000000-0005-0000-0000-0000EC5D0000}"/>
    <cellStyle name="Note 33 6 2" xfId="23435" xr:uid="{00000000-0005-0000-0000-0000ED5D0000}"/>
    <cellStyle name="Note 33 7" xfId="23436" xr:uid="{00000000-0005-0000-0000-0000EE5D0000}"/>
    <cellStyle name="Note 33 8" xfId="23437" xr:uid="{00000000-0005-0000-0000-0000EF5D0000}"/>
    <cellStyle name="Note 34" xfId="23438" xr:uid="{00000000-0005-0000-0000-0000F05D0000}"/>
    <cellStyle name="Note 34 2" xfId="23439" xr:uid="{00000000-0005-0000-0000-0000F15D0000}"/>
    <cellStyle name="Note 34 2 2" xfId="23440" xr:uid="{00000000-0005-0000-0000-0000F25D0000}"/>
    <cellStyle name="Note 34 2 2 2" xfId="23441" xr:uid="{00000000-0005-0000-0000-0000F35D0000}"/>
    <cellStyle name="Note 34 2 3" xfId="23442" xr:uid="{00000000-0005-0000-0000-0000F45D0000}"/>
    <cellStyle name="Note 34 2 3 2" xfId="23443" xr:uid="{00000000-0005-0000-0000-0000F55D0000}"/>
    <cellStyle name="Note 34 2 4" xfId="23444" xr:uid="{00000000-0005-0000-0000-0000F65D0000}"/>
    <cellStyle name="Note 34 2 4 2" xfId="23445" xr:uid="{00000000-0005-0000-0000-0000F75D0000}"/>
    <cellStyle name="Note 34 2 5" xfId="23446" xr:uid="{00000000-0005-0000-0000-0000F85D0000}"/>
    <cellStyle name="Note 34 2 5 2" xfId="23447" xr:uid="{00000000-0005-0000-0000-0000F95D0000}"/>
    <cellStyle name="Note 34 2 6" xfId="23448" xr:uid="{00000000-0005-0000-0000-0000FA5D0000}"/>
    <cellStyle name="Note 34 3" xfId="23449" xr:uid="{00000000-0005-0000-0000-0000FB5D0000}"/>
    <cellStyle name="Note 34 3 2" xfId="23450" xr:uid="{00000000-0005-0000-0000-0000FC5D0000}"/>
    <cellStyle name="Note 34 4" xfId="23451" xr:uid="{00000000-0005-0000-0000-0000FD5D0000}"/>
    <cellStyle name="Note 34 4 2" xfId="23452" xr:uid="{00000000-0005-0000-0000-0000FE5D0000}"/>
    <cellStyle name="Note 34 5" xfId="23453" xr:uid="{00000000-0005-0000-0000-0000FF5D0000}"/>
    <cellStyle name="Note 34 5 2" xfId="23454" xr:uid="{00000000-0005-0000-0000-0000005E0000}"/>
    <cellStyle name="Note 34 6" xfId="23455" xr:uid="{00000000-0005-0000-0000-0000015E0000}"/>
    <cellStyle name="Note 34 6 2" xfId="23456" xr:uid="{00000000-0005-0000-0000-0000025E0000}"/>
    <cellStyle name="Note 34 7" xfId="23457" xr:uid="{00000000-0005-0000-0000-0000035E0000}"/>
    <cellStyle name="Note 34 8" xfId="23458" xr:uid="{00000000-0005-0000-0000-0000045E0000}"/>
    <cellStyle name="Note 35" xfId="23459" xr:uid="{00000000-0005-0000-0000-0000055E0000}"/>
    <cellStyle name="Note 35 2" xfId="23460" xr:uid="{00000000-0005-0000-0000-0000065E0000}"/>
    <cellStyle name="Note 35 2 2" xfId="23461" xr:uid="{00000000-0005-0000-0000-0000075E0000}"/>
    <cellStyle name="Note 35 2 2 2" xfId="23462" xr:uid="{00000000-0005-0000-0000-0000085E0000}"/>
    <cellStyle name="Note 35 2 3" xfId="23463" xr:uid="{00000000-0005-0000-0000-0000095E0000}"/>
    <cellStyle name="Note 35 2 3 2" xfId="23464" xr:uid="{00000000-0005-0000-0000-00000A5E0000}"/>
    <cellStyle name="Note 35 2 4" xfId="23465" xr:uid="{00000000-0005-0000-0000-00000B5E0000}"/>
    <cellStyle name="Note 35 2 4 2" xfId="23466" xr:uid="{00000000-0005-0000-0000-00000C5E0000}"/>
    <cellStyle name="Note 35 2 5" xfId="23467" xr:uid="{00000000-0005-0000-0000-00000D5E0000}"/>
    <cellStyle name="Note 35 2 5 2" xfId="23468" xr:uid="{00000000-0005-0000-0000-00000E5E0000}"/>
    <cellStyle name="Note 35 2 6" xfId="23469" xr:uid="{00000000-0005-0000-0000-00000F5E0000}"/>
    <cellStyle name="Note 35 3" xfId="23470" xr:uid="{00000000-0005-0000-0000-0000105E0000}"/>
    <cellStyle name="Note 35 3 2" xfId="23471" xr:uid="{00000000-0005-0000-0000-0000115E0000}"/>
    <cellStyle name="Note 35 4" xfId="23472" xr:uid="{00000000-0005-0000-0000-0000125E0000}"/>
    <cellStyle name="Note 35 4 2" xfId="23473" xr:uid="{00000000-0005-0000-0000-0000135E0000}"/>
    <cellStyle name="Note 35 5" xfId="23474" xr:uid="{00000000-0005-0000-0000-0000145E0000}"/>
    <cellStyle name="Note 35 5 2" xfId="23475" xr:uid="{00000000-0005-0000-0000-0000155E0000}"/>
    <cellStyle name="Note 35 6" xfId="23476" xr:uid="{00000000-0005-0000-0000-0000165E0000}"/>
    <cellStyle name="Note 35 6 2" xfId="23477" xr:uid="{00000000-0005-0000-0000-0000175E0000}"/>
    <cellStyle name="Note 35 7" xfId="23478" xr:uid="{00000000-0005-0000-0000-0000185E0000}"/>
    <cellStyle name="Note 35 8" xfId="23479" xr:uid="{00000000-0005-0000-0000-0000195E0000}"/>
    <cellStyle name="Note 36" xfId="23480" xr:uid="{00000000-0005-0000-0000-00001A5E0000}"/>
    <cellStyle name="Note 36 2" xfId="23481" xr:uid="{00000000-0005-0000-0000-00001B5E0000}"/>
    <cellStyle name="Note 36 2 2" xfId="23482" xr:uid="{00000000-0005-0000-0000-00001C5E0000}"/>
    <cellStyle name="Note 36 2 2 2" xfId="23483" xr:uid="{00000000-0005-0000-0000-00001D5E0000}"/>
    <cellStyle name="Note 36 2 3" xfId="23484" xr:uid="{00000000-0005-0000-0000-00001E5E0000}"/>
    <cellStyle name="Note 36 2 3 2" xfId="23485" xr:uid="{00000000-0005-0000-0000-00001F5E0000}"/>
    <cellStyle name="Note 36 2 4" xfId="23486" xr:uid="{00000000-0005-0000-0000-0000205E0000}"/>
    <cellStyle name="Note 36 2 4 2" xfId="23487" xr:uid="{00000000-0005-0000-0000-0000215E0000}"/>
    <cellStyle name="Note 36 2 5" xfId="23488" xr:uid="{00000000-0005-0000-0000-0000225E0000}"/>
    <cellStyle name="Note 36 2 5 2" xfId="23489" xr:uid="{00000000-0005-0000-0000-0000235E0000}"/>
    <cellStyle name="Note 36 2 6" xfId="23490" xr:uid="{00000000-0005-0000-0000-0000245E0000}"/>
    <cellStyle name="Note 36 3" xfId="23491" xr:uid="{00000000-0005-0000-0000-0000255E0000}"/>
    <cellStyle name="Note 36 3 2" xfId="23492" xr:uid="{00000000-0005-0000-0000-0000265E0000}"/>
    <cellStyle name="Note 36 4" xfId="23493" xr:uid="{00000000-0005-0000-0000-0000275E0000}"/>
    <cellStyle name="Note 36 4 2" xfId="23494" xr:uid="{00000000-0005-0000-0000-0000285E0000}"/>
    <cellStyle name="Note 36 5" xfId="23495" xr:uid="{00000000-0005-0000-0000-0000295E0000}"/>
    <cellStyle name="Note 36 5 2" xfId="23496" xr:uid="{00000000-0005-0000-0000-00002A5E0000}"/>
    <cellStyle name="Note 36 6" xfId="23497" xr:uid="{00000000-0005-0000-0000-00002B5E0000}"/>
    <cellStyle name="Note 36 6 2" xfId="23498" xr:uid="{00000000-0005-0000-0000-00002C5E0000}"/>
    <cellStyle name="Note 36 7" xfId="23499" xr:uid="{00000000-0005-0000-0000-00002D5E0000}"/>
    <cellStyle name="Note 36 8" xfId="23500" xr:uid="{00000000-0005-0000-0000-00002E5E0000}"/>
    <cellStyle name="Note 37" xfId="23501" xr:uid="{00000000-0005-0000-0000-00002F5E0000}"/>
    <cellStyle name="Note 37 2" xfId="23502" xr:uid="{00000000-0005-0000-0000-0000305E0000}"/>
    <cellStyle name="Note 37 2 2" xfId="23503" xr:uid="{00000000-0005-0000-0000-0000315E0000}"/>
    <cellStyle name="Note 37 2 2 2" xfId="23504" xr:uid="{00000000-0005-0000-0000-0000325E0000}"/>
    <cellStyle name="Note 37 2 3" xfId="23505" xr:uid="{00000000-0005-0000-0000-0000335E0000}"/>
    <cellStyle name="Note 37 2 3 2" xfId="23506" xr:uid="{00000000-0005-0000-0000-0000345E0000}"/>
    <cellStyle name="Note 37 2 4" xfId="23507" xr:uid="{00000000-0005-0000-0000-0000355E0000}"/>
    <cellStyle name="Note 37 2 4 2" xfId="23508" xr:uid="{00000000-0005-0000-0000-0000365E0000}"/>
    <cellStyle name="Note 37 2 5" xfId="23509" xr:uid="{00000000-0005-0000-0000-0000375E0000}"/>
    <cellStyle name="Note 37 2 5 2" xfId="23510" xr:uid="{00000000-0005-0000-0000-0000385E0000}"/>
    <cellStyle name="Note 37 2 6" xfId="23511" xr:uid="{00000000-0005-0000-0000-0000395E0000}"/>
    <cellStyle name="Note 37 3" xfId="23512" xr:uid="{00000000-0005-0000-0000-00003A5E0000}"/>
    <cellStyle name="Note 37 3 2" xfId="23513" xr:uid="{00000000-0005-0000-0000-00003B5E0000}"/>
    <cellStyle name="Note 37 4" xfId="23514" xr:uid="{00000000-0005-0000-0000-00003C5E0000}"/>
    <cellStyle name="Note 37 4 2" xfId="23515" xr:uid="{00000000-0005-0000-0000-00003D5E0000}"/>
    <cellStyle name="Note 37 5" xfId="23516" xr:uid="{00000000-0005-0000-0000-00003E5E0000}"/>
    <cellStyle name="Note 37 5 2" xfId="23517" xr:uid="{00000000-0005-0000-0000-00003F5E0000}"/>
    <cellStyle name="Note 37 6" xfId="23518" xr:uid="{00000000-0005-0000-0000-0000405E0000}"/>
    <cellStyle name="Note 37 6 2" xfId="23519" xr:uid="{00000000-0005-0000-0000-0000415E0000}"/>
    <cellStyle name="Note 37 7" xfId="23520" xr:uid="{00000000-0005-0000-0000-0000425E0000}"/>
    <cellStyle name="Note 37 8" xfId="23521" xr:uid="{00000000-0005-0000-0000-0000435E0000}"/>
    <cellStyle name="Note 38" xfId="23522" xr:uid="{00000000-0005-0000-0000-0000445E0000}"/>
    <cellStyle name="Note 38 2" xfId="23523" xr:uid="{00000000-0005-0000-0000-0000455E0000}"/>
    <cellStyle name="Note 38 2 2" xfId="23524" xr:uid="{00000000-0005-0000-0000-0000465E0000}"/>
    <cellStyle name="Note 38 2 2 2" xfId="23525" xr:uid="{00000000-0005-0000-0000-0000475E0000}"/>
    <cellStyle name="Note 38 2 3" xfId="23526" xr:uid="{00000000-0005-0000-0000-0000485E0000}"/>
    <cellStyle name="Note 38 2 3 2" xfId="23527" xr:uid="{00000000-0005-0000-0000-0000495E0000}"/>
    <cellStyle name="Note 38 2 4" xfId="23528" xr:uid="{00000000-0005-0000-0000-00004A5E0000}"/>
    <cellStyle name="Note 38 2 4 2" xfId="23529" xr:uid="{00000000-0005-0000-0000-00004B5E0000}"/>
    <cellStyle name="Note 38 2 5" xfId="23530" xr:uid="{00000000-0005-0000-0000-00004C5E0000}"/>
    <cellStyle name="Note 38 2 5 2" xfId="23531" xr:uid="{00000000-0005-0000-0000-00004D5E0000}"/>
    <cellStyle name="Note 38 2 6" xfId="23532" xr:uid="{00000000-0005-0000-0000-00004E5E0000}"/>
    <cellStyle name="Note 38 3" xfId="23533" xr:uid="{00000000-0005-0000-0000-00004F5E0000}"/>
    <cellStyle name="Note 38 3 2" xfId="23534" xr:uid="{00000000-0005-0000-0000-0000505E0000}"/>
    <cellStyle name="Note 38 4" xfId="23535" xr:uid="{00000000-0005-0000-0000-0000515E0000}"/>
    <cellStyle name="Note 38 4 2" xfId="23536" xr:uid="{00000000-0005-0000-0000-0000525E0000}"/>
    <cellStyle name="Note 38 5" xfId="23537" xr:uid="{00000000-0005-0000-0000-0000535E0000}"/>
    <cellStyle name="Note 38 5 2" xfId="23538" xr:uid="{00000000-0005-0000-0000-0000545E0000}"/>
    <cellStyle name="Note 38 6" xfId="23539" xr:uid="{00000000-0005-0000-0000-0000555E0000}"/>
    <cellStyle name="Note 38 6 2" xfId="23540" xr:uid="{00000000-0005-0000-0000-0000565E0000}"/>
    <cellStyle name="Note 38 7" xfId="23541" xr:uid="{00000000-0005-0000-0000-0000575E0000}"/>
    <cellStyle name="Note 38 8" xfId="23542" xr:uid="{00000000-0005-0000-0000-0000585E0000}"/>
    <cellStyle name="Note 39" xfId="23543" xr:uid="{00000000-0005-0000-0000-0000595E0000}"/>
    <cellStyle name="Note 39 2" xfId="23544" xr:uid="{00000000-0005-0000-0000-00005A5E0000}"/>
    <cellStyle name="Note 39 2 2" xfId="23545" xr:uid="{00000000-0005-0000-0000-00005B5E0000}"/>
    <cellStyle name="Note 39 2 2 2" xfId="23546" xr:uid="{00000000-0005-0000-0000-00005C5E0000}"/>
    <cellStyle name="Note 39 2 3" xfId="23547" xr:uid="{00000000-0005-0000-0000-00005D5E0000}"/>
    <cellStyle name="Note 39 2 3 2" xfId="23548" xr:uid="{00000000-0005-0000-0000-00005E5E0000}"/>
    <cellStyle name="Note 39 2 4" xfId="23549" xr:uid="{00000000-0005-0000-0000-00005F5E0000}"/>
    <cellStyle name="Note 39 2 4 2" xfId="23550" xr:uid="{00000000-0005-0000-0000-0000605E0000}"/>
    <cellStyle name="Note 39 2 5" xfId="23551" xr:uid="{00000000-0005-0000-0000-0000615E0000}"/>
    <cellStyle name="Note 39 2 5 2" xfId="23552" xr:uid="{00000000-0005-0000-0000-0000625E0000}"/>
    <cellStyle name="Note 39 2 6" xfId="23553" xr:uid="{00000000-0005-0000-0000-0000635E0000}"/>
    <cellStyle name="Note 39 3" xfId="23554" xr:uid="{00000000-0005-0000-0000-0000645E0000}"/>
    <cellStyle name="Note 39 3 2" xfId="23555" xr:uid="{00000000-0005-0000-0000-0000655E0000}"/>
    <cellStyle name="Note 39 4" xfId="23556" xr:uid="{00000000-0005-0000-0000-0000665E0000}"/>
    <cellStyle name="Note 39 4 2" xfId="23557" xr:uid="{00000000-0005-0000-0000-0000675E0000}"/>
    <cellStyle name="Note 39 5" xfId="23558" xr:uid="{00000000-0005-0000-0000-0000685E0000}"/>
    <cellStyle name="Note 39 5 2" xfId="23559" xr:uid="{00000000-0005-0000-0000-0000695E0000}"/>
    <cellStyle name="Note 39 6" xfId="23560" xr:uid="{00000000-0005-0000-0000-00006A5E0000}"/>
    <cellStyle name="Note 39 6 2" xfId="23561" xr:uid="{00000000-0005-0000-0000-00006B5E0000}"/>
    <cellStyle name="Note 39 7" xfId="23562" xr:uid="{00000000-0005-0000-0000-00006C5E0000}"/>
    <cellStyle name="Note 39 8" xfId="23563" xr:uid="{00000000-0005-0000-0000-00006D5E0000}"/>
    <cellStyle name="Note 4" xfId="23564" xr:uid="{00000000-0005-0000-0000-00006E5E0000}"/>
    <cellStyle name="Note 4 10" xfId="23565" xr:uid="{00000000-0005-0000-0000-00006F5E0000}"/>
    <cellStyle name="Note 4 10 2" xfId="23566" xr:uid="{00000000-0005-0000-0000-0000705E0000}"/>
    <cellStyle name="Note 4 10 3" xfId="23567" xr:uid="{00000000-0005-0000-0000-0000715E0000}"/>
    <cellStyle name="Note 4 2" xfId="23568" xr:uid="{00000000-0005-0000-0000-0000725E0000}"/>
    <cellStyle name="Note 4 2 2" xfId="23569" xr:uid="{00000000-0005-0000-0000-0000735E0000}"/>
    <cellStyle name="Note 4 2 2 2" xfId="23570" xr:uid="{00000000-0005-0000-0000-0000745E0000}"/>
    <cellStyle name="Note 4 2 3" xfId="23571" xr:uid="{00000000-0005-0000-0000-0000755E0000}"/>
    <cellStyle name="Note 4 2 3 2" xfId="23572" xr:uid="{00000000-0005-0000-0000-0000765E0000}"/>
    <cellStyle name="Note 4 2 4" xfId="23573" xr:uid="{00000000-0005-0000-0000-0000775E0000}"/>
    <cellStyle name="Note 4 2 4 2" xfId="23574" xr:uid="{00000000-0005-0000-0000-0000785E0000}"/>
    <cellStyle name="Note 4 2 5" xfId="23575" xr:uid="{00000000-0005-0000-0000-0000795E0000}"/>
    <cellStyle name="Note 4 2 5 2" xfId="23576" xr:uid="{00000000-0005-0000-0000-00007A5E0000}"/>
    <cellStyle name="Note 4 2 6" xfId="23577" xr:uid="{00000000-0005-0000-0000-00007B5E0000}"/>
    <cellStyle name="Note 4 3" xfId="23578" xr:uid="{00000000-0005-0000-0000-00007C5E0000}"/>
    <cellStyle name="Note 4 3 2" xfId="23579" xr:uid="{00000000-0005-0000-0000-00007D5E0000}"/>
    <cellStyle name="Note 4 4" xfId="23580" xr:uid="{00000000-0005-0000-0000-00007E5E0000}"/>
    <cellStyle name="Note 4 4 2" xfId="23581" xr:uid="{00000000-0005-0000-0000-00007F5E0000}"/>
    <cellStyle name="Note 4 5" xfId="23582" xr:uid="{00000000-0005-0000-0000-0000805E0000}"/>
    <cellStyle name="Note 4 5 2" xfId="23583" xr:uid="{00000000-0005-0000-0000-0000815E0000}"/>
    <cellStyle name="Note 4 6" xfId="23584" xr:uid="{00000000-0005-0000-0000-0000825E0000}"/>
    <cellStyle name="Note 4 6 2" xfId="23585" xr:uid="{00000000-0005-0000-0000-0000835E0000}"/>
    <cellStyle name="Note 4 7" xfId="23586" xr:uid="{00000000-0005-0000-0000-0000845E0000}"/>
    <cellStyle name="Note 4 8" xfId="23587" xr:uid="{00000000-0005-0000-0000-0000855E0000}"/>
    <cellStyle name="Note 4 9" xfId="23588" xr:uid="{00000000-0005-0000-0000-0000865E0000}"/>
    <cellStyle name="Note 4 9 2" xfId="23589" xr:uid="{00000000-0005-0000-0000-0000875E0000}"/>
    <cellStyle name="Note 4 9 3" xfId="23590" xr:uid="{00000000-0005-0000-0000-0000885E0000}"/>
    <cellStyle name="Note 40" xfId="23591" xr:uid="{00000000-0005-0000-0000-0000895E0000}"/>
    <cellStyle name="Note 40 2" xfId="23592" xr:uid="{00000000-0005-0000-0000-00008A5E0000}"/>
    <cellStyle name="Note 40 2 2" xfId="23593" xr:uid="{00000000-0005-0000-0000-00008B5E0000}"/>
    <cellStyle name="Note 40 2 2 2" xfId="23594" xr:uid="{00000000-0005-0000-0000-00008C5E0000}"/>
    <cellStyle name="Note 40 2 3" xfId="23595" xr:uid="{00000000-0005-0000-0000-00008D5E0000}"/>
    <cellStyle name="Note 40 2 3 2" xfId="23596" xr:uid="{00000000-0005-0000-0000-00008E5E0000}"/>
    <cellStyle name="Note 40 2 4" xfId="23597" xr:uid="{00000000-0005-0000-0000-00008F5E0000}"/>
    <cellStyle name="Note 40 2 4 2" xfId="23598" xr:uid="{00000000-0005-0000-0000-0000905E0000}"/>
    <cellStyle name="Note 40 2 5" xfId="23599" xr:uid="{00000000-0005-0000-0000-0000915E0000}"/>
    <cellStyle name="Note 40 2 5 2" xfId="23600" xr:uid="{00000000-0005-0000-0000-0000925E0000}"/>
    <cellStyle name="Note 40 2 6" xfId="23601" xr:uid="{00000000-0005-0000-0000-0000935E0000}"/>
    <cellStyle name="Note 40 3" xfId="23602" xr:uid="{00000000-0005-0000-0000-0000945E0000}"/>
    <cellStyle name="Note 40 3 2" xfId="23603" xr:uid="{00000000-0005-0000-0000-0000955E0000}"/>
    <cellStyle name="Note 40 4" xfId="23604" xr:uid="{00000000-0005-0000-0000-0000965E0000}"/>
    <cellStyle name="Note 40 4 2" xfId="23605" xr:uid="{00000000-0005-0000-0000-0000975E0000}"/>
    <cellStyle name="Note 40 5" xfId="23606" xr:uid="{00000000-0005-0000-0000-0000985E0000}"/>
    <cellStyle name="Note 40 5 2" xfId="23607" xr:uid="{00000000-0005-0000-0000-0000995E0000}"/>
    <cellStyle name="Note 40 6" xfId="23608" xr:uid="{00000000-0005-0000-0000-00009A5E0000}"/>
    <cellStyle name="Note 40 6 2" xfId="23609" xr:uid="{00000000-0005-0000-0000-00009B5E0000}"/>
    <cellStyle name="Note 40 7" xfId="23610" xr:uid="{00000000-0005-0000-0000-00009C5E0000}"/>
    <cellStyle name="Note 40 8" xfId="23611" xr:uid="{00000000-0005-0000-0000-00009D5E0000}"/>
    <cellStyle name="Note 41" xfId="23612" xr:uid="{00000000-0005-0000-0000-00009E5E0000}"/>
    <cellStyle name="Note 41 2" xfId="23613" xr:uid="{00000000-0005-0000-0000-00009F5E0000}"/>
    <cellStyle name="Note 41 2 2" xfId="23614" xr:uid="{00000000-0005-0000-0000-0000A05E0000}"/>
    <cellStyle name="Note 41 2 2 2" xfId="23615" xr:uid="{00000000-0005-0000-0000-0000A15E0000}"/>
    <cellStyle name="Note 41 2 3" xfId="23616" xr:uid="{00000000-0005-0000-0000-0000A25E0000}"/>
    <cellStyle name="Note 41 2 3 2" xfId="23617" xr:uid="{00000000-0005-0000-0000-0000A35E0000}"/>
    <cellStyle name="Note 41 2 4" xfId="23618" xr:uid="{00000000-0005-0000-0000-0000A45E0000}"/>
    <cellStyle name="Note 41 2 4 2" xfId="23619" xr:uid="{00000000-0005-0000-0000-0000A55E0000}"/>
    <cellStyle name="Note 41 2 5" xfId="23620" xr:uid="{00000000-0005-0000-0000-0000A65E0000}"/>
    <cellStyle name="Note 41 2 5 2" xfId="23621" xr:uid="{00000000-0005-0000-0000-0000A75E0000}"/>
    <cellStyle name="Note 41 2 6" xfId="23622" xr:uid="{00000000-0005-0000-0000-0000A85E0000}"/>
    <cellStyle name="Note 41 3" xfId="23623" xr:uid="{00000000-0005-0000-0000-0000A95E0000}"/>
    <cellStyle name="Note 41 3 2" xfId="23624" xr:uid="{00000000-0005-0000-0000-0000AA5E0000}"/>
    <cellStyle name="Note 41 4" xfId="23625" xr:uid="{00000000-0005-0000-0000-0000AB5E0000}"/>
    <cellStyle name="Note 41 4 2" xfId="23626" xr:uid="{00000000-0005-0000-0000-0000AC5E0000}"/>
    <cellStyle name="Note 41 5" xfId="23627" xr:uid="{00000000-0005-0000-0000-0000AD5E0000}"/>
    <cellStyle name="Note 41 5 2" xfId="23628" xr:uid="{00000000-0005-0000-0000-0000AE5E0000}"/>
    <cellStyle name="Note 41 6" xfId="23629" xr:uid="{00000000-0005-0000-0000-0000AF5E0000}"/>
    <cellStyle name="Note 41 6 2" xfId="23630" xr:uid="{00000000-0005-0000-0000-0000B05E0000}"/>
    <cellStyle name="Note 41 7" xfId="23631" xr:uid="{00000000-0005-0000-0000-0000B15E0000}"/>
    <cellStyle name="Note 41 8" xfId="23632" xr:uid="{00000000-0005-0000-0000-0000B25E0000}"/>
    <cellStyle name="Note 42" xfId="23633" xr:uid="{00000000-0005-0000-0000-0000B35E0000}"/>
    <cellStyle name="Note 42 2" xfId="23634" xr:uid="{00000000-0005-0000-0000-0000B45E0000}"/>
    <cellStyle name="Note 42 2 2" xfId="23635" xr:uid="{00000000-0005-0000-0000-0000B55E0000}"/>
    <cellStyle name="Note 42 2 2 2" xfId="23636" xr:uid="{00000000-0005-0000-0000-0000B65E0000}"/>
    <cellStyle name="Note 42 2 3" xfId="23637" xr:uid="{00000000-0005-0000-0000-0000B75E0000}"/>
    <cellStyle name="Note 42 2 3 2" xfId="23638" xr:uid="{00000000-0005-0000-0000-0000B85E0000}"/>
    <cellStyle name="Note 42 2 4" xfId="23639" xr:uid="{00000000-0005-0000-0000-0000B95E0000}"/>
    <cellStyle name="Note 42 2 4 2" xfId="23640" xr:uid="{00000000-0005-0000-0000-0000BA5E0000}"/>
    <cellStyle name="Note 42 2 5" xfId="23641" xr:uid="{00000000-0005-0000-0000-0000BB5E0000}"/>
    <cellStyle name="Note 42 2 5 2" xfId="23642" xr:uid="{00000000-0005-0000-0000-0000BC5E0000}"/>
    <cellStyle name="Note 42 2 6" xfId="23643" xr:uid="{00000000-0005-0000-0000-0000BD5E0000}"/>
    <cellStyle name="Note 42 3" xfId="23644" xr:uid="{00000000-0005-0000-0000-0000BE5E0000}"/>
    <cellStyle name="Note 42 3 2" xfId="23645" xr:uid="{00000000-0005-0000-0000-0000BF5E0000}"/>
    <cellStyle name="Note 42 4" xfId="23646" xr:uid="{00000000-0005-0000-0000-0000C05E0000}"/>
    <cellStyle name="Note 42 4 2" xfId="23647" xr:uid="{00000000-0005-0000-0000-0000C15E0000}"/>
    <cellStyle name="Note 42 5" xfId="23648" xr:uid="{00000000-0005-0000-0000-0000C25E0000}"/>
    <cellStyle name="Note 42 5 2" xfId="23649" xr:uid="{00000000-0005-0000-0000-0000C35E0000}"/>
    <cellStyle name="Note 42 6" xfId="23650" xr:uid="{00000000-0005-0000-0000-0000C45E0000}"/>
    <cellStyle name="Note 42 6 2" xfId="23651" xr:uid="{00000000-0005-0000-0000-0000C55E0000}"/>
    <cellStyle name="Note 42 7" xfId="23652" xr:uid="{00000000-0005-0000-0000-0000C65E0000}"/>
    <cellStyle name="Note 42 8" xfId="23653" xr:uid="{00000000-0005-0000-0000-0000C75E0000}"/>
    <cellStyle name="Note 43" xfId="23654" xr:uid="{00000000-0005-0000-0000-0000C85E0000}"/>
    <cellStyle name="Note 43 2" xfId="23655" xr:uid="{00000000-0005-0000-0000-0000C95E0000}"/>
    <cellStyle name="Note 43 2 2" xfId="23656" xr:uid="{00000000-0005-0000-0000-0000CA5E0000}"/>
    <cellStyle name="Note 43 2 2 2" xfId="23657" xr:uid="{00000000-0005-0000-0000-0000CB5E0000}"/>
    <cellStyle name="Note 43 2 3" xfId="23658" xr:uid="{00000000-0005-0000-0000-0000CC5E0000}"/>
    <cellStyle name="Note 43 2 3 2" xfId="23659" xr:uid="{00000000-0005-0000-0000-0000CD5E0000}"/>
    <cellStyle name="Note 43 2 4" xfId="23660" xr:uid="{00000000-0005-0000-0000-0000CE5E0000}"/>
    <cellStyle name="Note 43 2 4 2" xfId="23661" xr:uid="{00000000-0005-0000-0000-0000CF5E0000}"/>
    <cellStyle name="Note 43 2 5" xfId="23662" xr:uid="{00000000-0005-0000-0000-0000D05E0000}"/>
    <cellStyle name="Note 43 2 5 2" xfId="23663" xr:uid="{00000000-0005-0000-0000-0000D15E0000}"/>
    <cellStyle name="Note 43 2 6" xfId="23664" xr:uid="{00000000-0005-0000-0000-0000D25E0000}"/>
    <cellStyle name="Note 43 3" xfId="23665" xr:uid="{00000000-0005-0000-0000-0000D35E0000}"/>
    <cellStyle name="Note 43 3 2" xfId="23666" xr:uid="{00000000-0005-0000-0000-0000D45E0000}"/>
    <cellStyle name="Note 43 4" xfId="23667" xr:uid="{00000000-0005-0000-0000-0000D55E0000}"/>
    <cellStyle name="Note 43 4 2" xfId="23668" xr:uid="{00000000-0005-0000-0000-0000D65E0000}"/>
    <cellStyle name="Note 43 5" xfId="23669" xr:uid="{00000000-0005-0000-0000-0000D75E0000}"/>
    <cellStyle name="Note 43 5 2" xfId="23670" xr:uid="{00000000-0005-0000-0000-0000D85E0000}"/>
    <cellStyle name="Note 43 6" xfId="23671" xr:uid="{00000000-0005-0000-0000-0000D95E0000}"/>
    <cellStyle name="Note 43 6 2" xfId="23672" xr:uid="{00000000-0005-0000-0000-0000DA5E0000}"/>
    <cellStyle name="Note 43 7" xfId="23673" xr:uid="{00000000-0005-0000-0000-0000DB5E0000}"/>
    <cellStyle name="Note 43 8" xfId="23674" xr:uid="{00000000-0005-0000-0000-0000DC5E0000}"/>
    <cellStyle name="Note 44" xfId="23675" xr:uid="{00000000-0005-0000-0000-0000DD5E0000}"/>
    <cellStyle name="Note 44 2" xfId="23676" xr:uid="{00000000-0005-0000-0000-0000DE5E0000}"/>
    <cellStyle name="Note 44 2 2" xfId="23677" xr:uid="{00000000-0005-0000-0000-0000DF5E0000}"/>
    <cellStyle name="Note 44 2 2 2" xfId="23678" xr:uid="{00000000-0005-0000-0000-0000E05E0000}"/>
    <cellStyle name="Note 44 2 3" xfId="23679" xr:uid="{00000000-0005-0000-0000-0000E15E0000}"/>
    <cellStyle name="Note 44 2 3 2" xfId="23680" xr:uid="{00000000-0005-0000-0000-0000E25E0000}"/>
    <cellStyle name="Note 44 2 4" xfId="23681" xr:uid="{00000000-0005-0000-0000-0000E35E0000}"/>
    <cellStyle name="Note 44 2 4 2" xfId="23682" xr:uid="{00000000-0005-0000-0000-0000E45E0000}"/>
    <cellStyle name="Note 44 2 5" xfId="23683" xr:uid="{00000000-0005-0000-0000-0000E55E0000}"/>
    <cellStyle name="Note 44 2 5 2" xfId="23684" xr:uid="{00000000-0005-0000-0000-0000E65E0000}"/>
    <cellStyle name="Note 44 2 6" xfId="23685" xr:uid="{00000000-0005-0000-0000-0000E75E0000}"/>
    <cellStyle name="Note 44 3" xfId="23686" xr:uid="{00000000-0005-0000-0000-0000E85E0000}"/>
    <cellStyle name="Note 44 3 2" xfId="23687" xr:uid="{00000000-0005-0000-0000-0000E95E0000}"/>
    <cellStyle name="Note 44 4" xfId="23688" xr:uid="{00000000-0005-0000-0000-0000EA5E0000}"/>
    <cellStyle name="Note 44 4 2" xfId="23689" xr:uid="{00000000-0005-0000-0000-0000EB5E0000}"/>
    <cellStyle name="Note 44 5" xfId="23690" xr:uid="{00000000-0005-0000-0000-0000EC5E0000}"/>
    <cellStyle name="Note 44 5 2" xfId="23691" xr:uid="{00000000-0005-0000-0000-0000ED5E0000}"/>
    <cellStyle name="Note 44 6" xfId="23692" xr:uid="{00000000-0005-0000-0000-0000EE5E0000}"/>
    <cellStyle name="Note 44 6 2" xfId="23693" xr:uid="{00000000-0005-0000-0000-0000EF5E0000}"/>
    <cellStyle name="Note 44 7" xfId="23694" xr:uid="{00000000-0005-0000-0000-0000F05E0000}"/>
    <cellStyle name="Note 44 8" xfId="23695" xr:uid="{00000000-0005-0000-0000-0000F15E0000}"/>
    <cellStyle name="Note 45" xfId="23696" xr:uid="{00000000-0005-0000-0000-0000F25E0000}"/>
    <cellStyle name="Note 45 2" xfId="23697" xr:uid="{00000000-0005-0000-0000-0000F35E0000}"/>
    <cellStyle name="Note 45 2 2" xfId="23698" xr:uid="{00000000-0005-0000-0000-0000F45E0000}"/>
    <cellStyle name="Note 45 2 2 2" xfId="23699" xr:uid="{00000000-0005-0000-0000-0000F55E0000}"/>
    <cellStyle name="Note 45 2 3" xfId="23700" xr:uid="{00000000-0005-0000-0000-0000F65E0000}"/>
    <cellStyle name="Note 45 2 3 2" xfId="23701" xr:uid="{00000000-0005-0000-0000-0000F75E0000}"/>
    <cellStyle name="Note 45 2 4" xfId="23702" xr:uid="{00000000-0005-0000-0000-0000F85E0000}"/>
    <cellStyle name="Note 45 2 4 2" xfId="23703" xr:uid="{00000000-0005-0000-0000-0000F95E0000}"/>
    <cellStyle name="Note 45 2 5" xfId="23704" xr:uid="{00000000-0005-0000-0000-0000FA5E0000}"/>
    <cellStyle name="Note 45 2 5 2" xfId="23705" xr:uid="{00000000-0005-0000-0000-0000FB5E0000}"/>
    <cellStyle name="Note 45 2 6" xfId="23706" xr:uid="{00000000-0005-0000-0000-0000FC5E0000}"/>
    <cellStyle name="Note 45 3" xfId="23707" xr:uid="{00000000-0005-0000-0000-0000FD5E0000}"/>
    <cellStyle name="Note 45 3 2" xfId="23708" xr:uid="{00000000-0005-0000-0000-0000FE5E0000}"/>
    <cellStyle name="Note 45 4" xfId="23709" xr:uid="{00000000-0005-0000-0000-0000FF5E0000}"/>
    <cellStyle name="Note 45 4 2" xfId="23710" xr:uid="{00000000-0005-0000-0000-0000005F0000}"/>
    <cellStyle name="Note 45 5" xfId="23711" xr:uid="{00000000-0005-0000-0000-0000015F0000}"/>
    <cellStyle name="Note 45 5 2" xfId="23712" xr:uid="{00000000-0005-0000-0000-0000025F0000}"/>
    <cellStyle name="Note 45 6" xfId="23713" xr:uid="{00000000-0005-0000-0000-0000035F0000}"/>
    <cellStyle name="Note 45 6 2" xfId="23714" xr:uid="{00000000-0005-0000-0000-0000045F0000}"/>
    <cellStyle name="Note 45 7" xfId="23715" xr:uid="{00000000-0005-0000-0000-0000055F0000}"/>
    <cellStyle name="Note 45 8" xfId="23716" xr:uid="{00000000-0005-0000-0000-0000065F0000}"/>
    <cellStyle name="Note 46" xfId="23717" xr:uid="{00000000-0005-0000-0000-0000075F0000}"/>
    <cellStyle name="Note 46 2" xfId="23718" xr:uid="{00000000-0005-0000-0000-0000085F0000}"/>
    <cellStyle name="Note 46 2 2" xfId="23719" xr:uid="{00000000-0005-0000-0000-0000095F0000}"/>
    <cellStyle name="Note 46 2 2 2" xfId="23720" xr:uid="{00000000-0005-0000-0000-00000A5F0000}"/>
    <cellStyle name="Note 46 2 3" xfId="23721" xr:uid="{00000000-0005-0000-0000-00000B5F0000}"/>
    <cellStyle name="Note 46 2 3 2" xfId="23722" xr:uid="{00000000-0005-0000-0000-00000C5F0000}"/>
    <cellStyle name="Note 46 2 4" xfId="23723" xr:uid="{00000000-0005-0000-0000-00000D5F0000}"/>
    <cellStyle name="Note 46 2 4 2" xfId="23724" xr:uid="{00000000-0005-0000-0000-00000E5F0000}"/>
    <cellStyle name="Note 46 2 5" xfId="23725" xr:uid="{00000000-0005-0000-0000-00000F5F0000}"/>
    <cellStyle name="Note 46 2 5 2" xfId="23726" xr:uid="{00000000-0005-0000-0000-0000105F0000}"/>
    <cellStyle name="Note 46 2 6" xfId="23727" xr:uid="{00000000-0005-0000-0000-0000115F0000}"/>
    <cellStyle name="Note 46 3" xfId="23728" xr:uid="{00000000-0005-0000-0000-0000125F0000}"/>
    <cellStyle name="Note 46 3 2" xfId="23729" xr:uid="{00000000-0005-0000-0000-0000135F0000}"/>
    <cellStyle name="Note 46 4" xfId="23730" xr:uid="{00000000-0005-0000-0000-0000145F0000}"/>
    <cellStyle name="Note 46 4 2" xfId="23731" xr:uid="{00000000-0005-0000-0000-0000155F0000}"/>
    <cellStyle name="Note 46 5" xfId="23732" xr:uid="{00000000-0005-0000-0000-0000165F0000}"/>
    <cellStyle name="Note 46 5 2" xfId="23733" xr:uid="{00000000-0005-0000-0000-0000175F0000}"/>
    <cellStyle name="Note 46 6" xfId="23734" xr:uid="{00000000-0005-0000-0000-0000185F0000}"/>
    <cellStyle name="Note 46 6 2" xfId="23735" xr:uid="{00000000-0005-0000-0000-0000195F0000}"/>
    <cellStyle name="Note 46 7" xfId="23736" xr:uid="{00000000-0005-0000-0000-00001A5F0000}"/>
    <cellStyle name="Note 46 8" xfId="23737" xr:uid="{00000000-0005-0000-0000-00001B5F0000}"/>
    <cellStyle name="Note 47" xfId="23738" xr:uid="{00000000-0005-0000-0000-00001C5F0000}"/>
    <cellStyle name="Note 47 2" xfId="23739" xr:uid="{00000000-0005-0000-0000-00001D5F0000}"/>
    <cellStyle name="Note 47 2 2" xfId="23740" xr:uid="{00000000-0005-0000-0000-00001E5F0000}"/>
    <cellStyle name="Note 47 2 2 2" xfId="23741" xr:uid="{00000000-0005-0000-0000-00001F5F0000}"/>
    <cellStyle name="Note 47 2 3" xfId="23742" xr:uid="{00000000-0005-0000-0000-0000205F0000}"/>
    <cellStyle name="Note 47 2 3 2" xfId="23743" xr:uid="{00000000-0005-0000-0000-0000215F0000}"/>
    <cellStyle name="Note 47 2 4" xfId="23744" xr:uid="{00000000-0005-0000-0000-0000225F0000}"/>
    <cellStyle name="Note 47 2 4 2" xfId="23745" xr:uid="{00000000-0005-0000-0000-0000235F0000}"/>
    <cellStyle name="Note 47 2 5" xfId="23746" xr:uid="{00000000-0005-0000-0000-0000245F0000}"/>
    <cellStyle name="Note 47 2 5 2" xfId="23747" xr:uid="{00000000-0005-0000-0000-0000255F0000}"/>
    <cellStyle name="Note 47 2 6" xfId="23748" xr:uid="{00000000-0005-0000-0000-0000265F0000}"/>
    <cellStyle name="Note 47 3" xfId="23749" xr:uid="{00000000-0005-0000-0000-0000275F0000}"/>
    <cellStyle name="Note 47 3 2" xfId="23750" xr:uid="{00000000-0005-0000-0000-0000285F0000}"/>
    <cellStyle name="Note 47 4" xfId="23751" xr:uid="{00000000-0005-0000-0000-0000295F0000}"/>
    <cellStyle name="Note 47 4 2" xfId="23752" xr:uid="{00000000-0005-0000-0000-00002A5F0000}"/>
    <cellStyle name="Note 47 5" xfId="23753" xr:uid="{00000000-0005-0000-0000-00002B5F0000}"/>
    <cellStyle name="Note 47 5 2" xfId="23754" xr:uid="{00000000-0005-0000-0000-00002C5F0000}"/>
    <cellStyle name="Note 47 6" xfId="23755" xr:uid="{00000000-0005-0000-0000-00002D5F0000}"/>
    <cellStyle name="Note 47 6 2" xfId="23756" xr:uid="{00000000-0005-0000-0000-00002E5F0000}"/>
    <cellStyle name="Note 47 7" xfId="23757" xr:uid="{00000000-0005-0000-0000-00002F5F0000}"/>
    <cellStyle name="Note 47 8" xfId="23758" xr:uid="{00000000-0005-0000-0000-0000305F0000}"/>
    <cellStyle name="Note 48" xfId="23759" xr:uid="{00000000-0005-0000-0000-0000315F0000}"/>
    <cellStyle name="Note 48 2" xfId="23760" xr:uid="{00000000-0005-0000-0000-0000325F0000}"/>
    <cellStyle name="Note 48 2 2" xfId="23761" xr:uid="{00000000-0005-0000-0000-0000335F0000}"/>
    <cellStyle name="Note 48 2 2 2" xfId="23762" xr:uid="{00000000-0005-0000-0000-0000345F0000}"/>
    <cellStyle name="Note 48 2 3" xfId="23763" xr:uid="{00000000-0005-0000-0000-0000355F0000}"/>
    <cellStyle name="Note 48 2 3 2" xfId="23764" xr:uid="{00000000-0005-0000-0000-0000365F0000}"/>
    <cellStyle name="Note 48 2 4" xfId="23765" xr:uid="{00000000-0005-0000-0000-0000375F0000}"/>
    <cellStyle name="Note 48 2 4 2" xfId="23766" xr:uid="{00000000-0005-0000-0000-0000385F0000}"/>
    <cellStyle name="Note 48 2 5" xfId="23767" xr:uid="{00000000-0005-0000-0000-0000395F0000}"/>
    <cellStyle name="Note 48 2 5 2" xfId="23768" xr:uid="{00000000-0005-0000-0000-00003A5F0000}"/>
    <cellStyle name="Note 48 2 6" xfId="23769" xr:uid="{00000000-0005-0000-0000-00003B5F0000}"/>
    <cellStyle name="Note 48 3" xfId="23770" xr:uid="{00000000-0005-0000-0000-00003C5F0000}"/>
    <cellStyle name="Note 48 3 2" xfId="23771" xr:uid="{00000000-0005-0000-0000-00003D5F0000}"/>
    <cellStyle name="Note 48 4" xfId="23772" xr:uid="{00000000-0005-0000-0000-00003E5F0000}"/>
    <cellStyle name="Note 48 4 2" xfId="23773" xr:uid="{00000000-0005-0000-0000-00003F5F0000}"/>
    <cellStyle name="Note 48 5" xfId="23774" xr:uid="{00000000-0005-0000-0000-0000405F0000}"/>
    <cellStyle name="Note 48 5 2" xfId="23775" xr:uid="{00000000-0005-0000-0000-0000415F0000}"/>
    <cellStyle name="Note 48 6" xfId="23776" xr:uid="{00000000-0005-0000-0000-0000425F0000}"/>
    <cellStyle name="Note 48 6 2" xfId="23777" xr:uid="{00000000-0005-0000-0000-0000435F0000}"/>
    <cellStyle name="Note 48 7" xfId="23778" xr:uid="{00000000-0005-0000-0000-0000445F0000}"/>
    <cellStyle name="Note 48 8" xfId="23779" xr:uid="{00000000-0005-0000-0000-0000455F0000}"/>
    <cellStyle name="Note 49" xfId="23780" xr:uid="{00000000-0005-0000-0000-0000465F0000}"/>
    <cellStyle name="Note 49 2" xfId="23781" xr:uid="{00000000-0005-0000-0000-0000475F0000}"/>
    <cellStyle name="Note 49 2 2" xfId="23782" xr:uid="{00000000-0005-0000-0000-0000485F0000}"/>
    <cellStyle name="Note 49 2 2 2" xfId="23783" xr:uid="{00000000-0005-0000-0000-0000495F0000}"/>
    <cellStyle name="Note 49 2 3" xfId="23784" xr:uid="{00000000-0005-0000-0000-00004A5F0000}"/>
    <cellStyle name="Note 49 2 3 2" xfId="23785" xr:uid="{00000000-0005-0000-0000-00004B5F0000}"/>
    <cellStyle name="Note 49 2 4" xfId="23786" xr:uid="{00000000-0005-0000-0000-00004C5F0000}"/>
    <cellStyle name="Note 49 2 4 2" xfId="23787" xr:uid="{00000000-0005-0000-0000-00004D5F0000}"/>
    <cellStyle name="Note 49 2 5" xfId="23788" xr:uid="{00000000-0005-0000-0000-00004E5F0000}"/>
    <cellStyle name="Note 49 2 5 2" xfId="23789" xr:uid="{00000000-0005-0000-0000-00004F5F0000}"/>
    <cellStyle name="Note 49 2 6" xfId="23790" xr:uid="{00000000-0005-0000-0000-0000505F0000}"/>
    <cellStyle name="Note 49 3" xfId="23791" xr:uid="{00000000-0005-0000-0000-0000515F0000}"/>
    <cellStyle name="Note 49 3 2" xfId="23792" xr:uid="{00000000-0005-0000-0000-0000525F0000}"/>
    <cellStyle name="Note 49 4" xfId="23793" xr:uid="{00000000-0005-0000-0000-0000535F0000}"/>
    <cellStyle name="Note 49 4 2" xfId="23794" xr:uid="{00000000-0005-0000-0000-0000545F0000}"/>
    <cellStyle name="Note 49 5" xfId="23795" xr:uid="{00000000-0005-0000-0000-0000555F0000}"/>
    <cellStyle name="Note 49 5 2" xfId="23796" xr:uid="{00000000-0005-0000-0000-0000565F0000}"/>
    <cellStyle name="Note 49 6" xfId="23797" xr:uid="{00000000-0005-0000-0000-0000575F0000}"/>
    <cellStyle name="Note 49 6 2" xfId="23798" xr:uid="{00000000-0005-0000-0000-0000585F0000}"/>
    <cellStyle name="Note 49 7" xfId="23799" xr:uid="{00000000-0005-0000-0000-0000595F0000}"/>
    <cellStyle name="Note 49 8" xfId="23800" xr:uid="{00000000-0005-0000-0000-00005A5F0000}"/>
    <cellStyle name="Note 5" xfId="23801" xr:uid="{00000000-0005-0000-0000-00005B5F0000}"/>
    <cellStyle name="Note 5 10" xfId="23802" xr:uid="{00000000-0005-0000-0000-00005C5F0000}"/>
    <cellStyle name="Note 5 10 2" xfId="23803" xr:uid="{00000000-0005-0000-0000-00005D5F0000}"/>
    <cellStyle name="Note 5 10 3" xfId="23804" xr:uid="{00000000-0005-0000-0000-00005E5F0000}"/>
    <cellStyle name="Note 5 2" xfId="23805" xr:uid="{00000000-0005-0000-0000-00005F5F0000}"/>
    <cellStyle name="Note 5 2 2" xfId="23806" xr:uid="{00000000-0005-0000-0000-0000605F0000}"/>
    <cellStyle name="Note 5 2 2 2" xfId="23807" xr:uid="{00000000-0005-0000-0000-0000615F0000}"/>
    <cellStyle name="Note 5 2 3" xfId="23808" xr:uid="{00000000-0005-0000-0000-0000625F0000}"/>
    <cellStyle name="Note 5 2 3 2" xfId="23809" xr:uid="{00000000-0005-0000-0000-0000635F0000}"/>
    <cellStyle name="Note 5 2 4" xfId="23810" xr:uid="{00000000-0005-0000-0000-0000645F0000}"/>
    <cellStyle name="Note 5 2 4 2" xfId="23811" xr:uid="{00000000-0005-0000-0000-0000655F0000}"/>
    <cellStyle name="Note 5 2 5" xfId="23812" xr:uid="{00000000-0005-0000-0000-0000665F0000}"/>
    <cellStyle name="Note 5 2 5 2" xfId="23813" xr:uid="{00000000-0005-0000-0000-0000675F0000}"/>
    <cellStyle name="Note 5 2 6" xfId="23814" xr:uid="{00000000-0005-0000-0000-0000685F0000}"/>
    <cellStyle name="Note 5 3" xfId="23815" xr:uid="{00000000-0005-0000-0000-0000695F0000}"/>
    <cellStyle name="Note 5 3 2" xfId="23816" xr:uid="{00000000-0005-0000-0000-00006A5F0000}"/>
    <cellStyle name="Note 5 4" xfId="23817" xr:uid="{00000000-0005-0000-0000-00006B5F0000}"/>
    <cellStyle name="Note 5 4 2" xfId="23818" xr:uid="{00000000-0005-0000-0000-00006C5F0000}"/>
    <cellStyle name="Note 5 5" xfId="23819" xr:uid="{00000000-0005-0000-0000-00006D5F0000}"/>
    <cellStyle name="Note 5 5 2" xfId="23820" xr:uid="{00000000-0005-0000-0000-00006E5F0000}"/>
    <cellStyle name="Note 5 6" xfId="23821" xr:uid="{00000000-0005-0000-0000-00006F5F0000}"/>
    <cellStyle name="Note 5 6 2" xfId="23822" xr:uid="{00000000-0005-0000-0000-0000705F0000}"/>
    <cellStyle name="Note 5 7" xfId="23823" xr:uid="{00000000-0005-0000-0000-0000715F0000}"/>
    <cellStyle name="Note 5 8" xfId="23824" xr:uid="{00000000-0005-0000-0000-0000725F0000}"/>
    <cellStyle name="Note 5 9" xfId="23825" xr:uid="{00000000-0005-0000-0000-0000735F0000}"/>
    <cellStyle name="Note 5 9 2" xfId="23826" xr:uid="{00000000-0005-0000-0000-0000745F0000}"/>
    <cellStyle name="Note 5 9 3" xfId="23827" xr:uid="{00000000-0005-0000-0000-0000755F0000}"/>
    <cellStyle name="Note 50" xfId="23828" xr:uid="{00000000-0005-0000-0000-0000765F0000}"/>
    <cellStyle name="Note 50 2" xfId="23829" xr:uid="{00000000-0005-0000-0000-0000775F0000}"/>
    <cellStyle name="Note 50 2 2" xfId="23830" xr:uid="{00000000-0005-0000-0000-0000785F0000}"/>
    <cellStyle name="Note 50 2 2 2" xfId="23831" xr:uid="{00000000-0005-0000-0000-0000795F0000}"/>
    <cellStyle name="Note 50 2 3" xfId="23832" xr:uid="{00000000-0005-0000-0000-00007A5F0000}"/>
    <cellStyle name="Note 50 2 3 2" xfId="23833" xr:uid="{00000000-0005-0000-0000-00007B5F0000}"/>
    <cellStyle name="Note 50 2 4" xfId="23834" xr:uid="{00000000-0005-0000-0000-00007C5F0000}"/>
    <cellStyle name="Note 50 2 4 2" xfId="23835" xr:uid="{00000000-0005-0000-0000-00007D5F0000}"/>
    <cellStyle name="Note 50 2 5" xfId="23836" xr:uid="{00000000-0005-0000-0000-00007E5F0000}"/>
    <cellStyle name="Note 50 2 5 2" xfId="23837" xr:uid="{00000000-0005-0000-0000-00007F5F0000}"/>
    <cellStyle name="Note 50 2 6" xfId="23838" xr:uid="{00000000-0005-0000-0000-0000805F0000}"/>
    <cellStyle name="Note 50 3" xfId="23839" xr:uid="{00000000-0005-0000-0000-0000815F0000}"/>
    <cellStyle name="Note 50 3 2" xfId="23840" xr:uid="{00000000-0005-0000-0000-0000825F0000}"/>
    <cellStyle name="Note 50 4" xfId="23841" xr:uid="{00000000-0005-0000-0000-0000835F0000}"/>
    <cellStyle name="Note 50 4 2" xfId="23842" xr:uid="{00000000-0005-0000-0000-0000845F0000}"/>
    <cellStyle name="Note 50 5" xfId="23843" xr:uid="{00000000-0005-0000-0000-0000855F0000}"/>
    <cellStyle name="Note 50 5 2" xfId="23844" xr:uid="{00000000-0005-0000-0000-0000865F0000}"/>
    <cellStyle name="Note 50 6" xfId="23845" xr:uid="{00000000-0005-0000-0000-0000875F0000}"/>
    <cellStyle name="Note 50 6 2" xfId="23846" xr:uid="{00000000-0005-0000-0000-0000885F0000}"/>
    <cellStyle name="Note 50 7" xfId="23847" xr:uid="{00000000-0005-0000-0000-0000895F0000}"/>
    <cellStyle name="Note 50 8" xfId="23848" xr:uid="{00000000-0005-0000-0000-00008A5F0000}"/>
    <cellStyle name="Note 51" xfId="23849" xr:uid="{00000000-0005-0000-0000-00008B5F0000}"/>
    <cellStyle name="Note 51 2" xfId="23850" xr:uid="{00000000-0005-0000-0000-00008C5F0000}"/>
    <cellStyle name="Note 51 2 2" xfId="23851" xr:uid="{00000000-0005-0000-0000-00008D5F0000}"/>
    <cellStyle name="Note 51 2 2 2" xfId="23852" xr:uid="{00000000-0005-0000-0000-00008E5F0000}"/>
    <cellStyle name="Note 51 2 3" xfId="23853" xr:uid="{00000000-0005-0000-0000-00008F5F0000}"/>
    <cellStyle name="Note 51 2 3 2" xfId="23854" xr:uid="{00000000-0005-0000-0000-0000905F0000}"/>
    <cellStyle name="Note 51 2 4" xfId="23855" xr:uid="{00000000-0005-0000-0000-0000915F0000}"/>
    <cellStyle name="Note 51 2 4 2" xfId="23856" xr:uid="{00000000-0005-0000-0000-0000925F0000}"/>
    <cellStyle name="Note 51 2 5" xfId="23857" xr:uid="{00000000-0005-0000-0000-0000935F0000}"/>
    <cellStyle name="Note 51 2 5 2" xfId="23858" xr:uid="{00000000-0005-0000-0000-0000945F0000}"/>
    <cellStyle name="Note 51 2 6" xfId="23859" xr:uid="{00000000-0005-0000-0000-0000955F0000}"/>
    <cellStyle name="Note 51 3" xfId="23860" xr:uid="{00000000-0005-0000-0000-0000965F0000}"/>
    <cellStyle name="Note 51 3 2" xfId="23861" xr:uid="{00000000-0005-0000-0000-0000975F0000}"/>
    <cellStyle name="Note 51 4" xfId="23862" xr:uid="{00000000-0005-0000-0000-0000985F0000}"/>
    <cellStyle name="Note 51 4 2" xfId="23863" xr:uid="{00000000-0005-0000-0000-0000995F0000}"/>
    <cellStyle name="Note 51 5" xfId="23864" xr:uid="{00000000-0005-0000-0000-00009A5F0000}"/>
    <cellStyle name="Note 51 5 2" xfId="23865" xr:uid="{00000000-0005-0000-0000-00009B5F0000}"/>
    <cellStyle name="Note 51 6" xfId="23866" xr:uid="{00000000-0005-0000-0000-00009C5F0000}"/>
    <cellStyle name="Note 51 6 2" xfId="23867" xr:uid="{00000000-0005-0000-0000-00009D5F0000}"/>
    <cellStyle name="Note 51 7" xfId="23868" xr:uid="{00000000-0005-0000-0000-00009E5F0000}"/>
    <cellStyle name="Note 51 8" xfId="23869" xr:uid="{00000000-0005-0000-0000-00009F5F0000}"/>
    <cellStyle name="Note 52" xfId="23870" xr:uid="{00000000-0005-0000-0000-0000A05F0000}"/>
    <cellStyle name="Note 52 2" xfId="23871" xr:uid="{00000000-0005-0000-0000-0000A15F0000}"/>
    <cellStyle name="Note 52 2 2" xfId="23872" xr:uid="{00000000-0005-0000-0000-0000A25F0000}"/>
    <cellStyle name="Note 52 2 2 2" xfId="23873" xr:uid="{00000000-0005-0000-0000-0000A35F0000}"/>
    <cellStyle name="Note 52 2 3" xfId="23874" xr:uid="{00000000-0005-0000-0000-0000A45F0000}"/>
    <cellStyle name="Note 52 2 3 2" xfId="23875" xr:uid="{00000000-0005-0000-0000-0000A55F0000}"/>
    <cellStyle name="Note 52 2 4" xfId="23876" xr:uid="{00000000-0005-0000-0000-0000A65F0000}"/>
    <cellStyle name="Note 52 2 4 2" xfId="23877" xr:uid="{00000000-0005-0000-0000-0000A75F0000}"/>
    <cellStyle name="Note 52 2 5" xfId="23878" xr:uid="{00000000-0005-0000-0000-0000A85F0000}"/>
    <cellStyle name="Note 52 2 5 2" xfId="23879" xr:uid="{00000000-0005-0000-0000-0000A95F0000}"/>
    <cellStyle name="Note 52 2 6" xfId="23880" xr:uid="{00000000-0005-0000-0000-0000AA5F0000}"/>
    <cellStyle name="Note 52 3" xfId="23881" xr:uid="{00000000-0005-0000-0000-0000AB5F0000}"/>
    <cellStyle name="Note 52 3 2" xfId="23882" xr:uid="{00000000-0005-0000-0000-0000AC5F0000}"/>
    <cellStyle name="Note 52 4" xfId="23883" xr:uid="{00000000-0005-0000-0000-0000AD5F0000}"/>
    <cellStyle name="Note 52 4 2" xfId="23884" xr:uid="{00000000-0005-0000-0000-0000AE5F0000}"/>
    <cellStyle name="Note 52 5" xfId="23885" xr:uid="{00000000-0005-0000-0000-0000AF5F0000}"/>
    <cellStyle name="Note 52 5 2" xfId="23886" xr:uid="{00000000-0005-0000-0000-0000B05F0000}"/>
    <cellStyle name="Note 52 6" xfId="23887" xr:uid="{00000000-0005-0000-0000-0000B15F0000}"/>
    <cellStyle name="Note 52 6 2" xfId="23888" xr:uid="{00000000-0005-0000-0000-0000B25F0000}"/>
    <cellStyle name="Note 52 7" xfId="23889" xr:uid="{00000000-0005-0000-0000-0000B35F0000}"/>
    <cellStyle name="Note 52 8" xfId="23890" xr:uid="{00000000-0005-0000-0000-0000B45F0000}"/>
    <cellStyle name="Note 53" xfId="23891" xr:uid="{00000000-0005-0000-0000-0000B55F0000}"/>
    <cellStyle name="Note 53 2" xfId="23892" xr:uid="{00000000-0005-0000-0000-0000B65F0000}"/>
    <cellStyle name="Note 53 2 2" xfId="23893" xr:uid="{00000000-0005-0000-0000-0000B75F0000}"/>
    <cellStyle name="Note 53 2 2 2" xfId="23894" xr:uid="{00000000-0005-0000-0000-0000B85F0000}"/>
    <cellStyle name="Note 53 2 3" xfId="23895" xr:uid="{00000000-0005-0000-0000-0000B95F0000}"/>
    <cellStyle name="Note 53 2 3 2" xfId="23896" xr:uid="{00000000-0005-0000-0000-0000BA5F0000}"/>
    <cellStyle name="Note 53 2 4" xfId="23897" xr:uid="{00000000-0005-0000-0000-0000BB5F0000}"/>
    <cellStyle name="Note 53 2 4 2" xfId="23898" xr:uid="{00000000-0005-0000-0000-0000BC5F0000}"/>
    <cellStyle name="Note 53 2 5" xfId="23899" xr:uid="{00000000-0005-0000-0000-0000BD5F0000}"/>
    <cellStyle name="Note 53 2 5 2" xfId="23900" xr:uid="{00000000-0005-0000-0000-0000BE5F0000}"/>
    <cellStyle name="Note 53 2 6" xfId="23901" xr:uid="{00000000-0005-0000-0000-0000BF5F0000}"/>
    <cellStyle name="Note 53 3" xfId="23902" xr:uid="{00000000-0005-0000-0000-0000C05F0000}"/>
    <cellStyle name="Note 53 3 2" xfId="23903" xr:uid="{00000000-0005-0000-0000-0000C15F0000}"/>
    <cellStyle name="Note 53 4" xfId="23904" xr:uid="{00000000-0005-0000-0000-0000C25F0000}"/>
    <cellStyle name="Note 53 4 2" xfId="23905" xr:uid="{00000000-0005-0000-0000-0000C35F0000}"/>
    <cellStyle name="Note 53 5" xfId="23906" xr:uid="{00000000-0005-0000-0000-0000C45F0000}"/>
    <cellStyle name="Note 53 5 2" xfId="23907" xr:uid="{00000000-0005-0000-0000-0000C55F0000}"/>
    <cellStyle name="Note 53 6" xfId="23908" xr:uid="{00000000-0005-0000-0000-0000C65F0000}"/>
    <cellStyle name="Note 53 6 2" xfId="23909" xr:uid="{00000000-0005-0000-0000-0000C75F0000}"/>
    <cellStyle name="Note 53 7" xfId="23910" xr:uid="{00000000-0005-0000-0000-0000C85F0000}"/>
    <cellStyle name="Note 53 8" xfId="23911" xr:uid="{00000000-0005-0000-0000-0000C95F0000}"/>
    <cellStyle name="Note 54" xfId="23912" xr:uid="{00000000-0005-0000-0000-0000CA5F0000}"/>
    <cellStyle name="Note 54 2" xfId="23913" xr:uid="{00000000-0005-0000-0000-0000CB5F0000}"/>
    <cellStyle name="Note 54 2 2" xfId="23914" xr:uid="{00000000-0005-0000-0000-0000CC5F0000}"/>
    <cellStyle name="Note 54 2 2 2" xfId="23915" xr:uid="{00000000-0005-0000-0000-0000CD5F0000}"/>
    <cellStyle name="Note 54 2 3" xfId="23916" xr:uid="{00000000-0005-0000-0000-0000CE5F0000}"/>
    <cellStyle name="Note 54 2 3 2" xfId="23917" xr:uid="{00000000-0005-0000-0000-0000CF5F0000}"/>
    <cellStyle name="Note 54 2 4" xfId="23918" xr:uid="{00000000-0005-0000-0000-0000D05F0000}"/>
    <cellStyle name="Note 54 2 4 2" xfId="23919" xr:uid="{00000000-0005-0000-0000-0000D15F0000}"/>
    <cellStyle name="Note 54 2 5" xfId="23920" xr:uid="{00000000-0005-0000-0000-0000D25F0000}"/>
    <cellStyle name="Note 54 2 5 2" xfId="23921" xr:uid="{00000000-0005-0000-0000-0000D35F0000}"/>
    <cellStyle name="Note 54 2 6" xfId="23922" xr:uid="{00000000-0005-0000-0000-0000D45F0000}"/>
    <cellStyle name="Note 54 3" xfId="23923" xr:uid="{00000000-0005-0000-0000-0000D55F0000}"/>
    <cellStyle name="Note 54 3 2" xfId="23924" xr:uid="{00000000-0005-0000-0000-0000D65F0000}"/>
    <cellStyle name="Note 54 4" xfId="23925" xr:uid="{00000000-0005-0000-0000-0000D75F0000}"/>
    <cellStyle name="Note 54 4 2" xfId="23926" xr:uid="{00000000-0005-0000-0000-0000D85F0000}"/>
    <cellStyle name="Note 54 5" xfId="23927" xr:uid="{00000000-0005-0000-0000-0000D95F0000}"/>
    <cellStyle name="Note 54 5 2" xfId="23928" xr:uid="{00000000-0005-0000-0000-0000DA5F0000}"/>
    <cellStyle name="Note 54 6" xfId="23929" xr:uid="{00000000-0005-0000-0000-0000DB5F0000}"/>
    <cellStyle name="Note 54 6 2" xfId="23930" xr:uid="{00000000-0005-0000-0000-0000DC5F0000}"/>
    <cellStyle name="Note 54 7" xfId="23931" xr:uid="{00000000-0005-0000-0000-0000DD5F0000}"/>
    <cellStyle name="Note 54 8" xfId="23932" xr:uid="{00000000-0005-0000-0000-0000DE5F0000}"/>
    <cellStyle name="Note 55" xfId="23933" xr:uid="{00000000-0005-0000-0000-0000DF5F0000}"/>
    <cellStyle name="Note 55 2" xfId="23934" xr:uid="{00000000-0005-0000-0000-0000E05F0000}"/>
    <cellStyle name="Note 55 2 2" xfId="23935" xr:uid="{00000000-0005-0000-0000-0000E15F0000}"/>
    <cellStyle name="Note 55 2 2 2" xfId="23936" xr:uid="{00000000-0005-0000-0000-0000E25F0000}"/>
    <cellStyle name="Note 55 2 3" xfId="23937" xr:uid="{00000000-0005-0000-0000-0000E35F0000}"/>
    <cellStyle name="Note 55 2 3 2" xfId="23938" xr:uid="{00000000-0005-0000-0000-0000E45F0000}"/>
    <cellStyle name="Note 55 2 4" xfId="23939" xr:uid="{00000000-0005-0000-0000-0000E55F0000}"/>
    <cellStyle name="Note 55 2 4 2" xfId="23940" xr:uid="{00000000-0005-0000-0000-0000E65F0000}"/>
    <cellStyle name="Note 55 2 5" xfId="23941" xr:uid="{00000000-0005-0000-0000-0000E75F0000}"/>
    <cellStyle name="Note 55 2 5 2" xfId="23942" xr:uid="{00000000-0005-0000-0000-0000E85F0000}"/>
    <cellStyle name="Note 55 2 6" xfId="23943" xr:uid="{00000000-0005-0000-0000-0000E95F0000}"/>
    <cellStyle name="Note 55 3" xfId="23944" xr:uid="{00000000-0005-0000-0000-0000EA5F0000}"/>
    <cellStyle name="Note 55 3 2" xfId="23945" xr:uid="{00000000-0005-0000-0000-0000EB5F0000}"/>
    <cellStyle name="Note 55 4" xfId="23946" xr:uid="{00000000-0005-0000-0000-0000EC5F0000}"/>
    <cellStyle name="Note 55 4 2" xfId="23947" xr:uid="{00000000-0005-0000-0000-0000ED5F0000}"/>
    <cellStyle name="Note 55 5" xfId="23948" xr:uid="{00000000-0005-0000-0000-0000EE5F0000}"/>
    <cellStyle name="Note 55 5 2" xfId="23949" xr:uid="{00000000-0005-0000-0000-0000EF5F0000}"/>
    <cellStyle name="Note 55 6" xfId="23950" xr:uid="{00000000-0005-0000-0000-0000F05F0000}"/>
    <cellStyle name="Note 55 6 2" xfId="23951" xr:uid="{00000000-0005-0000-0000-0000F15F0000}"/>
    <cellStyle name="Note 55 7" xfId="23952" xr:uid="{00000000-0005-0000-0000-0000F25F0000}"/>
    <cellStyle name="Note 55 8" xfId="23953" xr:uid="{00000000-0005-0000-0000-0000F35F0000}"/>
    <cellStyle name="Note 56" xfId="23954" xr:uid="{00000000-0005-0000-0000-0000F45F0000}"/>
    <cellStyle name="Note 56 2" xfId="23955" xr:uid="{00000000-0005-0000-0000-0000F55F0000}"/>
    <cellStyle name="Note 56 2 2" xfId="23956" xr:uid="{00000000-0005-0000-0000-0000F65F0000}"/>
    <cellStyle name="Note 56 2 2 2" xfId="23957" xr:uid="{00000000-0005-0000-0000-0000F75F0000}"/>
    <cellStyle name="Note 56 2 3" xfId="23958" xr:uid="{00000000-0005-0000-0000-0000F85F0000}"/>
    <cellStyle name="Note 56 2 3 2" xfId="23959" xr:uid="{00000000-0005-0000-0000-0000F95F0000}"/>
    <cellStyle name="Note 56 2 4" xfId="23960" xr:uid="{00000000-0005-0000-0000-0000FA5F0000}"/>
    <cellStyle name="Note 56 2 4 2" xfId="23961" xr:uid="{00000000-0005-0000-0000-0000FB5F0000}"/>
    <cellStyle name="Note 56 2 5" xfId="23962" xr:uid="{00000000-0005-0000-0000-0000FC5F0000}"/>
    <cellStyle name="Note 56 2 5 2" xfId="23963" xr:uid="{00000000-0005-0000-0000-0000FD5F0000}"/>
    <cellStyle name="Note 56 2 6" xfId="23964" xr:uid="{00000000-0005-0000-0000-0000FE5F0000}"/>
    <cellStyle name="Note 56 3" xfId="23965" xr:uid="{00000000-0005-0000-0000-0000FF5F0000}"/>
    <cellStyle name="Note 56 3 2" xfId="23966" xr:uid="{00000000-0005-0000-0000-000000600000}"/>
    <cellStyle name="Note 56 4" xfId="23967" xr:uid="{00000000-0005-0000-0000-000001600000}"/>
    <cellStyle name="Note 56 4 2" xfId="23968" xr:uid="{00000000-0005-0000-0000-000002600000}"/>
    <cellStyle name="Note 56 5" xfId="23969" xr:uid="{00000000-0005-0000-0000-000003600000}"/>
    <cellStyle name="Note 56 5 2" xfId="23970" xr:uid="{00000000-0005-0000-0000-000004600000}"/>
    <cellStyle name="Note 56 6" xfId="23971" xr:uid="{00000000-0005-0000-0000-000005600000}"/>
    <cellStyle name="Note 56 6 2" xfId="23972" xr:uid="{00000000-0005-0000-0000-000006600000}"/>
    <cellStyle name="Note 56 7" xfId="23973" xr:uid="{00000000-0005-0000-0000-000007600000}"/>
    <cellStyle name="Note 56 8" xfId="23974" xr:uid="{00000000-0005-0000-0000-000008600000}"/>
    <cellStyle name="Note 57" xfId="23975" xr:uid="{00000000-0005-0000-0000-000009600000}"/>
    <cellStyle name="Note 57 2" xfId="23976" xr:uid="{00000000-0005-0000-0000-00000A600000}"/>
    <cellStyle name="Note 57 2 2" xfId="23977" xr:uid="{00000000-0005-0000-0000-00000B600000}"/>
    <cellStyle name="Note 57 2 2 2" xfId="23978" xr:uid="{00000000-0005-0000-0000-00000C600000}"/>
    <cellStyle name="Note 57 2 3" xfId="23979" xr:uid="{00000000-0005-0000-0000-00000D600000}"/>
    <cellStyle name="Note 57 2 3 2" xfId="23980" xr:uid="{00000000-0005-0000-0000-00000E600000}"/>
    <cellStyle name="Note 57 2 4" xfId="23981" xr:uid="{00000000-0005-0000-0000-00000F600000}"/>
    <cellStyle name="Note 57 2 4 2" xfId="23982" xr:uid="{00000000-0005-0000-0000-000010600000}"/>
    <cellStyle name="Note 57 2 5" xfId="23983" xr:uid="{00000000-0005-0000-0000-000011600000}"/>
    <cellStyle name="Note 57 2 5 2" xfId="23984" xr:uid="{00000000-0005-0000-0000-000012600000}"/>
    <cellStyle name="Note 57 2 6" xfId="23985" xr:uid="{00000000-0005-0000-0000-000013600000}"/>
    <cellStyle name="Note 57 3" xfId="23986" xr:uid="{00000000-0005-0000-0000-000014600000}"/>
    <cellStyle name="Note 57 3 2" xfId="23987" xr:uid="{00000000-0005-0000-0000-000015600000}"/>
    <cellStyle name="Note 57 4" xfId="23988" xr:uid="{00000000-0005-0000-0000-000016600000}"/>
    <cellStyle name="Note 57 4 2" xfId="23989" xr:uid="{00000000-0005-0000-0000-000017600000}"/>
    <cellStyle name="Note 57 5" xfId="23990" xr:uid="{00000000-0005-0000-0000-000018600000}"/>
    <cellStyle name="Note 57 5 2" xfId="23991" xr:uid="{00000000-0005-0000-0000-000019600000}"/>
    <cellStyle name="Note 57 6" xfId="23992" xr:uid="{00000000-0005-0000-0000-00001A600000}"/>
    <cellStyle name="Note 57 6 2" xfId="23993" xr:uid="{00000000-0005-0000-0000-00001B600000}"/>
    <cellStyle name="Note 57 7" xfId="23994" xr:uid="{00000000-0005-0000-0000-00001C600000}"/>
    <cellStyle name="Note 57 8" xfId="23995" xr:uid="{00000000-0005-0000-0000-00001D600000}"/>
    <cellStyle name="Note 58" xfId="23996" xr:uid="{00000000-0005-0000-0000-00001E600000}"/>
    <cellStyle name="Note 58 2" xfId="23997" xr:uid="{00000000-0005-0000-0000-00001F600000}"/>
    <cellStyle name="Note 58 2 2" xfId="23998" xr:uid="{00000000-0005-0000-0000-000020600000}"/>
    <cellStyle name="Note 58 2 2 2" xfId="23999" xr:uid="{00000000-0005-0000-0000-000021600000}"/>
    <cellStyle name="Note 58 2 3" xfId="24000" xr:uid="{00000000-0005-0000-0000-000022600000}"/>
    <cellStyle name="Note 58 2 3 2" xfId="24001" xr:uid="{00000000-0005-0000-0000-000023600000}"/>
    <cellStyle name="Note 58 2 4" xfId="24002" xr:uid="{00000000-0005-0000-0000-000024600000}"/>
    <cellStyle name="Note 58 2 4 2" xfId="24003" xr:uid="{00000000-0005-0000-0000-000025600000}"/>
    <cellStyle name="Note 58 2 5" xfId="24004" xr:uid="{00000000-0005-0000-0000-000026600000}"/>
    <cellStyle name="Note 58 2 5 2" xfId="24005" xr:uid="{00000000-0005-0000-0000-000027600000}"/>
    <cellStyle name="Note 58 2 6" xfId="24006" xr:uid="{00000000-0005-0000-0000-000028600000}"/>
    <cellStyle name="Note 58 3" xfId="24007" xr:uid="{00000000-0005-0000-0000-000029600000}"/>
    <cellStyle name="Note 58 3 2" xfId="24008" xr:uid="{00000000-0005-0000-0000-00002A600000}"/>
    <cellStyle name="Note 58 4" xfId="24009" xr:uid="{00000000-0005-0000-0000-00002B600000}"/>
    <cellStyle name="Note 58 4 2" xfId="24010" xr:uid="{00000000-0005-0000-0000-00002C600000}"/>
    <cellStyle name="Note 58 5" xfId="24011" xr:uid="{00000000-0005-0000-0000-00002D600000}"/>
    <cellStyle name="Note 58 5 2" xfId="24012" xr:uid="{00000000-0005-0000-0000-00002E600000}"/>
    <cellStyle name="Note 58 6" xfId="24013" xr:uid="{00000000-0005-0000-0000-00002F600000}"/>
    <cellStyle name="Note 58 6 2" xfId="24014" xr:uid="{00000000-0005-0000-0000-000030600000}"/>
    <cellStyle name="Note 58 7" xfId="24015" xr:uid="{00000000-0005-0000-0000-000031600000}"/>
    <cellStyle name="Note 58 8" xfId="24016" xr:uid="{00000000-0005-0000-0000-000032600000}"/>
    <cellStyle name="Note 59" xfId="24017" xr:uid="{00000000-0005-0000-0000-000033600000}"/>
    <cellStyle name="Note 59 2" xfId="24018" xr:uid="{00000000-0005-0000-0000-000034600000}"/>
    <cellStyle name="Note 59 2 2" xfId="24019" xr:uid="{00000000-0005-0000-0000-000035600000}"/>
    <cellStyle name="Note 59 2 2 2" xfId="24020" xr:uid="{00000000-0005-0000-0000-000036600000}"/>
    <cellStyle name="Note 59 2 3" xfId="24021" xr:uid="{00000000-0005-0000-0000-000037600000}"/>
    <cellStyle name="Note 59 2 3 2" xfId="24022" xr:uid="{00000000-0005-0000-0000-000038600000}"/>
    <cellStyle name="Note 59 2 4" xfId="24023" xr:uid="{00000000-0005-0000-0000-000039600000}"/>
    <cellStyle name="Note 59 2 4 2" xfId="24024" xr:uid="{00000000-0005-0000-0000-00003A600000}"/>
    <cellStyle name="Note 59 2 5" xfId="24025" xr:uid="{00000000-0005-0000-0000-00003B600000}"/>
    <cellStyle name="Note 59 2 5 2" xfId="24026" xr:uid="{00000000-0005-0000-0000-00003C600000}"/>
    <cellStyle name="Note 59 2 6" xfId="24027" xr:uid="{00000000-0005-0000-0000-00003D600000}"/>
    <cellStyle name="Note 59 3" xfId="24028" xr:uid="{00000000-0005-0000-0000-00003E600000}"/>
    <cellStyle name="Note 59 3 2" xfId="24029" xr:uid="{00000000-0005-0000-0000-00003F600000}"/>
    <cellStyle name="Note 59 4" xfId="24030" xr:uid="{00000000-0005-0000-0000-000040600000}"/>
    <cellStyle name="Note 59 4 2" xfId="24031" xr:uid="{00000000-0005-0000-0000-000041600000}"/>
    <cellStyle name="Note 59 5" xfId="24032" xr:uid="{00000000-0005-0000-0000-000042600000}"/>
    <cellStyle name="Note 59 5 2" xfId="24033" xr:uid="{00000000-0005-0000-0000-000043600000}"/>
    <cellStyle name="Note 59 6" xfId="24034" xr:uid="{00000000-0005-0000-0000-000044600000}"/>
    <cellStyle name="Note 59 6 2" xfId="24035" xr:uid="{00000000-0005-0000-0000-000045600000}"/>
    <cellStyle name="Note 59 7" xfId="24036" xr:uid="{00000000-0005-0000-0000-000046600000}"/>
    <cellStyle name="Note 59 8" xfId="24037" xr:uid="{00000000-0005-0000-0000-000047600000}"/>
    <cellStyle name="Note 6" xfId="24038" xr:uid="{00000000-0005-0000-0000-000048600000}"/>
    <cellStyle name="Note 6 10" xfId="24039" xr:uid="{00000000-0005-0000-0000-000049600000}"/>
    <cellStyle name="Note 6 11" xfId="24040" xr:uid="{00000000-0005-0000-0000-00004A600000}"/>
    <cellStyle name="Note 6 2" xfId="24041" xr:uid="{00000000-0005-0000-0000-00004B600000}"/>
    <cellStyle name="Note 6 2 2" xfId="24042" xr:uid="{00000000-0005-0000-0000-00004C600000}"/>
    <cellStyle name="Note 6 2 2 2" xfId="24043" xr:uid="{00000000-0005-0000-0000-00004D600000}"/>
    <cellStyle name="Note 6 2 3" xfId="24044" xr:uid="{00000000-0005-0000-0000-00004E600000}"/>
    <cellStyle name="Note 6 2 3 2" xfId="24045" xr:uid="{00000000-0005-0000-0000-00004F600000}"/>
    <cellStyle name="Note 6 2 4" xfId="24046" xr:uid="{00000000-0005-0000-0000-000050600000}"/>
    <cellStyle name="Note 6 2 4 2" xfId="24047" xr:uid="{00000000-0005-0000-0000-000051600000}"/>
    <cellStyle name="Note 6 2 5" xfId="24048" xr:uid="{00000000-0005-0000-0000-000052600000}"/>
    <cellStyle name="Note 6 2 5 2" xfId="24049" xr:uid="{00000000-0005-0000-0000-000053600000}"/>
    <cellStyle name="Note 6 2 6" xfId="24050" xr:uid="{00000000-0005-0000-0000-000054600000}"/>
    <cellStyle name="Note 6 2 7" xfId="24051" xr:uid="{00000000-0005-0000-0000-000055600000}"/>
    <cellStyle name="Note 6 2 8" xfId="24052" xr:uid="{00000000-0005-0000-0000-000056600000}"/>
    <cellStyle name="Note 6 2 9" xfId="24053" xr:uid="{00000000-0005-0000-0000-000057600000}"/>
    <cellStyle name="Note 6 3" xfId="24054" xr:uid="{00000000-0005-0000-0000-000058600000}"/>
    <cellStyle name="Note 6 3 2" xfId="24055" xr:uid="{00000000-0005-0000-0000-000059600000}"/>
    <cellStyle name="Note 6 4" xfId="24056" xr:uid="{00000000-0005-0000-0000-00005A600000}"/>
    <cellStyle name="Note 6 4 2" xfId="24057" xr:uid="{00000000-0005-0000-0000-00005B600000}"/>
    <cellStyle name="Note 6 5" xfId="24058" xr:uid="{00000000-0005-0000-0000-00005C600000}"/>
    <cellStyle name="Note 6 5 2" xfId="24059" xr:uid="{00000000-0005-0000-0000-00005D600000}"/>
    <cellStyle name="Note 6 6" xfId="24060" xr:uid="{00000000-0005-0000-0000-00005E600000}"/>
    <cellStyle name="Note 6 6 2" xfId="24061" xr:uid="{00000000-0005-0000-0000-00005F600000}"/>
    <cellStyle name="Note 6 7" xfId="24062" xr:uid="{00000000-0005-0000-0000-000060600000}"/>
    <cellStyle name="Note 6 8" xfId="24063" xr:uid="{00000000-0005-0000-0000-000061600000}"/>
    <cellStyle name="Note 6 9" xfId="24064" xr:uid="{00000000-0005-0000-0000-000062600000}"/>
    <cellStyle name="Note 60" xfId="24065" xr:uid="{00000000-0005-0000-0000-000063600000}"/>
    <cellStyle name="Note 60 2" xfId="24066" xr:uid="{00000000-0005-0000-0000-000064600000}"/>
    <cellStyle name="Note 60 2 2" xfId="24067" xr:uid="{00000000-0005-0000-0000-000065600000}"/>
    <cellStyle name="Note 60 2 2 2" xfId="24068" xr:uid="{00000000-0005-0000-0000-000066600000}"/>
    <cellStyle name="Note 60 2 3" xfId="24069" xr:uid="{00000000-0005-0000-0000-000067600000}"/>
    <cellStyle name="Note 60 2 3 2" xfId="24070" xr:uid="{00000000-0005-0000-0000-000068600000}"/>
    <cellStyle name="Note 60 2 4" xfId="24071" xr:uid="{00000000-0005-0000-0000-000069600000}"/>
    <cellStyle name="Note 60 2 4 2" xfId="24072" xr:uid="{00000000-0005-0000-0000-00006A600000}"/>
    <cellStyle name="Note 60 2 5" xfId="24073" xr:uid="{00000000-0005-0000-0000-00006B600000}"/>
    <cellStyle name="Note 60 2 5 2" xfId="24074" xr:uid="{00000000-0005-0000-0000-00006C600000}"/>
    <cellStyle name="Note 60 2 6" xfId="24075" xr:uid="{00000000-0005-0000-0000-00006D600000}"/>
    <cellStyle name="Note 60 3" xfId="24076" xr:uid="{00000000-0005-0000-0000-00006E600000}"/>
    <cellStyle name="Note 60 3 2" xfId="24077" xr:uid="{00000000-0005-0000-0000-00006F600000}"/>
    <cellStyle name="Note 60 4" xfId="24078" xr:uid="{00000000-0005-0000-0000-000070600000}"/>
    <cellStyle name="Note 60 4 2" xfId="24079" xr:uid="{00000000-0005-0000-0000-000071600000}"/>
    <cellStyle name="Note 60 5" xfId="24080" xr:uid="{00000000-0005-0000-0000-000072600000}"/>
    <cellStyle name="Note 60 5 2" xfId="24081" xr:uid="{00000000-0005-0000-0000-000073600000}"/>
    <cellStyle name="Note 60 6" xfId="24082" xr:uid="{00000000-0005-0000-0000-000074600000}"/>
    <cellStyle name="Note 60 6 2" xfId="24083" xr:uid="{00000000-0005-0000-0000-000075600000}"/>
    <cellStyle name="Note 60 7" xfId="24084" xr:uid="{00000000-0005-0000-0000-000076600000}"/>
    <cellStyle name="Note 60 8" xfId="24085" xr:uid="{00000000-0005-0000-0000-000077600000}"/>
    <cellStyle name="Note 61" xfId="24086" xr:uid="{00000000-0005-0000-0000-000078600000}"/>
    <cellStyle name="Note 61 2" xfId="24087" xr:uid="{00000000-0005-0000-0000-000079600000}"/>
    <cellStyle name="Note 61 2 2" xfId="24088" xr:uid="{00000000-0005-0000-0000-00007A600000}"/>
    <cellStyle name="Note 61 2 2 2" xfId="24089" xr:uid="{00000000-0005-0000-0000-00007B600000}"/>
    <cellStyle name="Note 61 2 3" xfId="24090" xr:uid="{00000000-0005-0000-0000-00007C600000}"/>
    <cellStyle name="Note 61 2 3 2" xfId="24091" xr:uid="{00000000-0005-0000-0000-00007D600000}"/>
    <cellStyle name="Note 61 2 4" xfId="24092" xr:uid="{00000000-0005-0000-0000-00007E600000}"/>
    <cellStyle name="Note 61 2 4 2" xfId="24093" xr:uid="{00000000-0005-0000-0000-00007F600000}"/>
    <cellStyle name="Note 61 2 5" xfId="24094" xr:uid="{00000000-0005-0000-0000-000080600000}"/>
    <cellStyle name="Note 61 2 5 2" xfId="24095" xr:uid="{00000000-0005-0000-0000-000081600000}"/>
    <cellStyle name="Note 61 2 6" xfId="24096" xr:uid="{00000000-0005-0000-0000-000082600000}"/>
    <cellStyle name="Note 61 3" xfId="24097" xr:uid="{00000000-0005-0000-0000-000083600000}"/>
    <cellStyle name="Note 61 3 2" xfId="24098" xr:uid="{00000000-0005-0000-0000-000084600000}"/>
    <cellStyle name="Note 61 4" xfId="24099" xr:uid="{00000000-0005-0000-0000-000085600000}"/>
    <cellStyle name="Note 61 4 2" xfId="24100" xr:uid="{00000000-0005-0000-0000-000086600000}"/>
    <cellStyle name="Note 61 5" xfId="24101" xr:uid="{00000000-0005-0000-0000-000087600000}"/>
    <cellStyle name="Note 61 5 2" xfId="24102" xr:uid="{00000000-0005-0000-0000-000088600000}"/>
    <cellStyle name="Note 61 6" xfId="24103" xr:uid="{00000000-0005-0000-0000-000089600000}"/>
    <cellStyle name="Note 61 6 2" xfId="24104" xr:uid="{00000000-0005-0000-0000-00008A600000}"/>
    <cellStyle name="Note 61 7" xfId="24105" xr:uid="{00000000-0005-0000-0000-00008B600000}"/>
    <cellStyle name="Note 61 8" xfId="24106" xr:uid="{00000000-0005-0000-0000-00008C600000}"/>
    <cellStyle name="Note 62" xfId="24107" xr:uid="{00000000-0005-0000-0000-00008D600000}"/>
    <cellStyle name="Note 62 2" xfId="24108" xr:uid="{00000000-0005-0000-0000-00008E600000}"/>
    <cellStyle name="Note 62 2 2" xfId="24109" xr:uid="{00000000-0005-0000-0000-00008F600000}"/>
    <cellStyle name="Note 62 2 2 2" xfId="24110" xr:uid="{00000000-0005-0000-0000-000090600000}"/>
    <cellStyle name="Note 62 2 3" xfId="24111" xr:uid="{00000000-0005-0000-0000-000091600000}"/>
    <cellStyle name="Note 62 2 3 2" xfId="24112" xr:uid="{00000000-0005-0000-0000-000092600000}"/>
    <cellStyle name="Note 62 2 4" xfId="24113" xr:uid="{00000000-0005-0000-0000-000093600000}"/>
    <cellStyle name="Note 62 2 4 2" xfId="24114" xr:uid="{00000000-0005-0000-0000-000094600000}"/>
    <cellStyle name="Note 62 2 5" xfId="24115" xr:uid="{00000000-0005-0000-0000-000095600000}"/>
    <cellStyle name="Note 62 2 5 2" xfId="24116" xr:uid="{00000000-0005-0000-0000-000096600000}"/>
    <cellStyle name="Note 62 2 6" xfId="24117" xr:uid="{00000000-0005-0000-0000-000097600000}"/>
    <cellStyle name="Note 62 3" xfId="24118" xr:uid="{00000000-0005-0000-0000-000098600000}"/>
    <cellStyle name="Note 62 3 2" xfId="24119" xr:uid="{00000000-0005-0000-0000-000099600000}"/>
    <cellStyle name="Note 62 4" xfId="24120" xr:uid="{00000000-0005-0000-0000-00009A600000}"/>
    <cellStyle name="Note 62 4 2" xfId="24121" xr:uid="{00000000-0005-0000-0000-00009B600000}"/>
    <cellStyle name="Note 62 5" xfId="24122" xr:uid="{00000000-0005-0000-0000-00009C600000}"/>
    <cellStyle name="Note 62 5 2" xfId="24123" xr:uid="{00000000-0005-0000-0000-00009D600000}"/>
    <cellStyle name="Note 62 6" xfId="24124" xr:uid="{00000000-0005-0000-0000-00009E600000}"/>
    <cellStyle name="Note 62 6 2" xfId="24125" xr:uid="{00000000-0005-0000-0000-00009F600000}"/>
    <cellStyle name="Note 62 7" xfId="24126" xr:uid="{00000000-0005-0000-0000-0000A0600000}"/>
    <cellStyle name="Note 62 8" xfId="24127" xr:uid="{00000000-0005-0000-0000-0000A1600000}"/>
    <cellStyle name="Note 63" xfId="24128" xr:uid="{00000000-0005-0000-0000-0000A2600000}"/>
    <cellStyle name="Note 63 2" xfId="24129" xr:uid="{00000000-0005-0000-0000-0000A3600000}"/>
    <cellStyle name="Note 63 2 2" xfId="24130" xr:uid="{00000000-0005-0000-0000-0000A4600000}"/>
    <cellStyle name="Note 63 2 2 2" xfId="24131" xr:uid="{00000000-0005-0000-0000-0000A5600000}"/>
    <cellStyle name="Note 63 2 3" xfId="24132" xr:uid="{00000000-0005-0000-0000-0000A6600000}"/>
    <cellStyle name="Note 63 2 3 2" xfId="24133" xr:uid="{00000000-0005-0000-0000-0000A7600000}"/>
    <cellStyle name="Note 63 2 4" xfId="24134" xr:uid="{00000000-0005-0000-0000-0000A8600000}"/>
    <cellStyle name="Note 63 2 4 2" xfId="24135" xr:uid="{00000000-0005-0000-0000-0000A9600000}"/>
    <cellStyle name="Note 63 2 5" xfId="24136" xr:uid="{00000000-0005-0000-0000-0000AA600000}"/>
    <cellStyle name="Note 63 2 5 2" xfId="24137" xr:uid="{00000000-0005-0000-0000-0000AB600000}"/>
    <cellStyle name="Note 63 2 6" xfId="24138" xr:uid="{00000000-0005-0000-0000-0000AC600000}"/>
    <cellStyle name="Note 63 3" xfId="24139" xr:uid="{00000000-0005-0000-0000-0000AD600000}"/>
    <cellStyle name="Note 63 3 2" xfId="24140" xr:uid="{00000000-0005-0000-0000-0000AE600000}"/>
    <cellStyle name="Note 63 4" xfId="24141" xr:uid="{00000000-0005-0000-0000-0000AF600000}"/>
    <cellStyle name="Note 63 4 2" xfId="24142" xr:uid="{00000000-0005-0000-0000-0000B0600000}"/>
    <cellStyle name="Note 63 5" xfId="24143" xr:uid="{00000000-0005-0000-0000-0000B1600000}"/>
    <cellStyle name="Note 63 5 2" xfId="24144" xr:uid="{00000000-0005-0000-0000-0000B2600000}"/>
    <cellStyle name="Note 63 6" xfId="24145" xr:uid="{00000000-0005-0000-0000-0000B3600000}"/>
    <cellStyle name="Note 63 6 2" xfId="24146" xr:uid="{00000000-0005-0000-0000-0000B4600000}"/>
    <cellStyle name="Note 63 7" xfId="24147" xr:uid="{00000000-0005-0000-0000-0000B5600000}"/>
    <cellStyle name="Note 63 8" xfId="24148" xr:uid="{00000000-0005-0000-0000-0000B6600000}"/>
    <cellStyle name="Note 64" xfId="24149" xr:uid="{00000000-0005-0000-0000-0000B7600000}"/>
    <cellStyle name="Note 64 2" xfId="24150" xr:uid="{00000000-0005-0000-0000-0000B8600000}"/>
    <cellStyle name="Note 64 2 2" xfId="24151" xr:uid="{00000000-0005-0000-0000-0000B9600000}"/>
    <cellStyle name="Note 64 2 2 2" xfId="24152" xr:uid="{00000000-0005-0000-0000-0000BA600000}"/>
    <cellStyle name="Note 64 2 3" xfId="24153" xr:uid="{00000000-0005-0000-0000-0000BB600000}"/>
    <cellStyle name="Note 64 2 3 2" xfId="24154" xr:uid="{00000000-0005-0000-0000-0000BC600000}"/>
    <cellStyle name="Note 64 2 4" xfId="24155" xr:uid="{00000000-0005-0000-0000-0000BD600000}"/>
    <cellStyle name="Note 64 2 4 2" xfId="24156" xr:uid="{00000000-0005-0000-0000-0000BE600000}"/>
    <cellStyle name="Note 64 2 5" xfId="24157" xr:uid="{00000000-0005-0000-0000-0000BF600000}"/>
    <cellStyle name="Note 64 2 5 2" xfId="24158" xr:uid="{00000000-0005-0000-0000-0000C0600000}"/>
    <cellStyle name="Note 64 2 6" xfId="24159" xr:uid="{00000000-0005-0000-0000-0000C1600000}"/>
    <cellStyle name="Note 64 3" xfId="24160" xr:uid="{00000000-0005-0000-0000-0000C2600000}"/>
    <cellStyle name="Note 64 3 2" xfId="24161" xr:uid="{00000000-0005-0000-0000-0000C3600000}"/>
    <cellStyle name="Note 64 4" xfId="24162" xr:uid="{00000000-0005-0000-0000-0000C4600000}"/>
    <cellStyle name="Note 64 4 2" xfId="24163" xr:uid="{00000000-0005-0000-0000-0000C5600000}"/>
    <cellStyle name="Note 64 5" xfId="24164" xr:uid="{00000000-0005-0000-0000-0000C6600000}"/>
    <cellStyle name="Note 64 5 2" xfId="24165" xr:uid="{00000000-0005-0000-0000-0000C7600000}"/>
    <cellStyle name="Note 64 6" xfId="24166" xr:uid="{00000000-0005-0000-0000-0000C8600000}"/>
    <cellStyle name="Note 64 6 2" xfId="24167" xr:uid="{00000000-0005-0000-0000-0000C9600000}"/>
    <cellStyle name="Note 64 7" xfId="24168" xr:uid="{00000000-0005-0000-0000-0000CA600000}"/>
    <cellStyle name="Note 64 8" xfId="24169" xr:uid="{00000000-0005-0000-0000-0000CB600000}"/>
    <cellStyle name="Note 65" xfId="24170" xr:uid="{00000000-0005-0000-0000-0000CC600000}"/>
    <cellStyle name="Note 65 2" xfId="24171" xr:uid="{00000000-0005-0000-0000-0000CD600000}"/>
    <cellStyle name="Note 65 2 2" xfId="24172" xr:uid="{00000000-0005-0000-0000-0000CE600000}"/>
    <cellStyle name="Note 65 2 2 2" xfId="24173" xr:uid="{00000000-0005-0000-0000-0000CF600000}"/>
    <cellStyle name="Note 65 2 3" xfId="24174" xr:uid="{00000000-0005-0000-0000-0000D0600000}"/>
    <cellStyle name="Note 65 2 3 2" xfId="24175" xr:uid="{00000000-0005-0000-0000-0000D1600000}"/>
    <cellStyle name="Note 65 2 4" xfId="24176" xr:uid="{00000000-0005-0000-0000-0000D2600000}"/>
    <cellStyle name="Note 65 2 4 2" xfId="24177" xr:uid="{00000000-0005-0000-0000-0000D3600000}"/>
    <cellStyle name="Note 65 2 5" xfId="24178" xr:uid="{00000000-0005-0000-0000-0000D4600000}"/>
    <cellStyle name="Note 65 2 5 2" xfId="24179" xr:uid="{00000000-0005-0000-0000-0000D5600000}"/>
    <cellStyle name="Note 65 2 6" xfId="24180" xr:uid="{00000000-0005-0000-0000-0000D6600000}"/>
    <cellStyle name="Note 65 3" xfId="24181" xr:uid="{00000000-0005-0000-0000-0000D7600000}"/>
    <cellStyle name="Note 65 3 2" xfId="24182" xr:uid="{00000000-0005-0000-0000-0000D8600000}"/>
    <cellStyle name="Note 65 4" xfId="24183" xr:uid="{00000000-0005-0000-0000-0000D9600000}"/>
    <cellStyle name="Note 65 4 2" xfId="24184" xr:uid="{00000000-0005-0000-0000-0000DA600000}"/>
    <cellStyle name="Note 65 5" xfId="24185" xr:uid="{00000000-0005-0000-0000-0000DB600000}"/>
    <cellStyle name="Note 65 5 2" xfId="24186" xr:uid="{00000000-0005-0000-0000-0000DC600000}"/>
    <cellStyle name="Note 65 6" xfId="24187" xr:uid="{00000000-0005-0000-0000-0000DD600000}"/>
    <cellStyle name="Note 65 6 2" xfId="24188" xr:uid="{00000000-0005-0000-0000-0000DE600000}"/>
    <cellStyle name="Note 65 7" xfId="24189" xr:uid="{00000000-0005-0000-0000-0000DF600000}"/>
    <cellStyle name="Note 65 8" xfId="24190" xr:uid="{00000000-0005-0000-0000-0000E0600000}"/>
    <cellStyle name="Note 66" xfId="24191" xr:uid="{00000000-0005-0000-0000-0000E1600000}"/>
    <cellStyle name="Note 66 2" xfId="24192" xr:uid="{00000000-0005-0000-0000-0000E2600000}"/>
    <cellStyle name="Note 66 2 2" xfId="24193" xr:uid="{00000000-0005-0000-0000-0000E3600000}"/>
    <cellStyle name="Note 66 2 2 2" xfId="24194" xr:uid="{00000000-0005-0000-0000-0000E4600000}"/>
    <cellStyle name="Note 66 2 3" xfId="24195" xr:uid="{00000000-0005-0000-0000-0000E5600000}"/>
    <cellStyle name="Note 66 2 3 2" xfId="24196" xr:uid="{00000000-0005-0000-0000-0000E6600000}"/>
    <cellStyle name="Note 66 2 4" xfId="24197" xr:uid="{00000000-0005-0000-0000-0000E7600000}"/>
    <cellStyle name="Note 66 2 4 2" xfId="24198" xr:uid="{00000000-0005-0000-0000-0000E8600000}"/>
    <cellStyle name="Note 66 2 5" xfId="24199" xr:uid="{00000000-0005-0000-0000-0000E9600000}"/>
    <cellStyle name="Note 66 2 5 2" xfId="24200" xr:uid="{00000000-0005-0000-0000-0000EA600000}"/>
    <cellStyle name="Note 66 2 6" xfId="24201" xr:uid="{00000000-0005-0000-0000-0000EB600000}"/>
    <cellStyle name="Note 66 3" xfId="24202" xr:uid="{00000000-0005-0000-0000-0000EC600000}"/>
    <cellStyle name="Note 66 3 2" xfId="24203" xr:uid="{00000000-0005-0000-0000-0000ED600000}"/>
    <cellStyle name="Note 66 4" xfId="24204" xr:uid="{00000000-0005-0000-0000-0000EE600000}"/>
    <cellStyle name="Note 66 4 2" xfId="24205" xr:uid="{00000000-0005-0000-0000-0000EF600000}"/>
    <cellStyle name="Note 66 5" xfId="24206" xr:uid="{00000000-0005-0000-0000-0000F0600000}"/>
    <cellStyle name="Note 66 5 2" xfId="24207" xr:uid="{00000000-0005-0000-0000-0000F1600000}"/>
    <cellStyle name="Note 66 6" xfId="24208" xr:uid="{00000000-0005-0000-0000-0000F2600000}"/>
    <cellStyle name="Note 66 6 2" xfId="24209" xr:uid="{00000000-0005-0000-0000-0000F3600000}"/>
    <cellStyle name="Note 66 7" xfId="24210" xr:uid="{00000000-0005-0000-0000-0000F4600000}"/>
    <cellStyle name="Note 66 8" xfId="24211" xr:uid="{00000000-0005-0000-0000-0000F5600000}"/>
    <cellStyle name="Note 67" xfId="24212" xr:uid="{00000000-0005-0000-0000-0000F6600000}"/>
    <cellStyle name="Note 67 2" xfId="24213" xr:uid="{00000000-0005-0000-0000-0000F7600000}"/>
    <cellStyle name="Note 67 2 2" xfId="24214" xr:uid="{00000000-0005-0000-0000-0000F8600000}"/>
    <cellStyle name="Note 67 2 2 2" xfId="24215" xr:uid="{00000000-0005-0000-0000-0000F9600000}"/>
    <cellStyle name="Note 67 2 3" xfId="24216" xr:uid="{00000000-0005-0000-0000-0000FA600000}"/>
    <cellStyle name="Note 67 2 3 2" xfId="24217" xr:uid="{00000000-0005-0000-0000-0000FB600000}"/>
    <cellStyle name="Note 67 2 4" xfId="24218" xr:uid="{00000000-0005-0000-0000-0000FC600000}"/>
    <cellStyle name="Note 67 2 4 2" xfId="24219" xr:uid="{00000000-0005-0000-0000-0000FD600000}"/>
    <cellStyle name="Note 67 2 5" xfId="24220" xr:uid="{00000000-0005-0000-0000-0000FE600000}"/>
    <cellStyle name="Note 67 2 5 2" xfId="24221" xr:uid="{00000000-0005-0000-0000-0000FF600000}"/>
    <cellStyle name="Note 67 2 6" xfId="24222" xr:uid="{00000000-0005-0000-0000-000000610000}"/>
    <cellStyle name="Note 67 3" xfId="24223" xr:uid="{00000000-0005-0000-0000-000001610000}"/>
    <cellStyle name="Note 67 3 2" xfId="24224" xr:uid="{00000000-0005-0000-0000-000002610000}"/>
    <cellStyle name="Note 67 4" xfId="24225" xr:uid="{00000000-0005-0000-0000-000003610000}"/>
    <cellStyle name="Note 67 4 2" xfId="24226" xr:uid="{00000000-0005-0000-0000-000004610000}"/>
    <cellStyle name="Note 67 5" xfId="24227" xr:uid="{00000000-0005-0000-0000-000005610000}"/>
    <cellStyle name="Note 67 5 2" xfId="24228" xr:uid="{00000000-0005-0000-0000-000006610000}"/>
    <cellStyle name="Note 67 6" xfId="24229" xr:uid="{00000000-0005-0000-0000-000007610000}"/>
    <cellStyle name="Note 67 6 2" xfId="24230" xr:uid="{00000000-0005-0000-0000-000008610000}"/>
    <cellStyle name="Note 67 7" xfId="24231" xr:uid="{00000000-0005-0000-0000-000009610000}"/>
    <cellStyle name="Note 67 8" xfId="24232" xr:uid="{00000000-0005-0000-0000-00000A610000}"/>
    <cellStyle name="Note 68" xfId="24233" xr:uid="{00000000-0005-0000-0000-00000B610000}"/>
    <cellStyle name="Note 68 2" xfId="24234" xr:uid="{00000000-0005-0000-0000-00000C610000}"/>
    <cellStyle name="Note 68 2 2" xfId="24235" xr:uid="{00000000-0005-0000-0000-00000D610000}"/>
    <cellStyle name="Note 68 2 2 2" xfId="24236" xr:uid="{00000000-0005-0000-0000-00000E610000}"/>
    <cellStyle name="Note 68 2 3" xfId="24237" xr:uid="{00000000-0005-0000-0000-00000F610000}"/>
    <cellStyle name="Note 68 2 3 2" xfId="24238" xr:uid="{00000000-0005-0000-0000-000010610000}"/>
    <cellStyle name="Note 68 2 4" xfId="24239" xr:uid="{00000000-0005-0000-0000-000011610000}"/>
    <cellStyle name="Note 68 2 4 2" xfId="24240" xr:uid="{00000000-0005-0000-0000-000012610000}"/>
    <cellStyle name="Note 68 2 5" xfId="24241" xr:uid="{00000000-0005-0000-0000-000013610000}"/>
    <cellStyle name="Note 68 2 5 2" xfId="24242" xr:uid="{00000000-0005-0000-0000-000014610000}"/>
    <cellStyle name="Note 68 2 6" xfId="24243" xr:uid="{00000000-0005-0000-0000-000015610000}"/>
    <cellStyle name="Note 68 3" xfId="24244" xr:uid="{00000000-0005-0000-0000-000016610000}"/>
    <cellStyle name="Note 68 3 2" xfId="24245" xr:uid="{00000000-0005-0000-0000-000017610000}"/>
    <cellStyle name="Note 68 4" xfId="24246" xr:uid="{00000000-0005-0000-0000-000018610000}"/>
    <cellStyle name="Note 68 4 2" xfId="24247" xr:uid="{00000000-0005-0000-0000-000019610000}"/>
    <cellStyle name="Note 68 5" xfId="24248" xr:uid="{00000000-0005-0000-0000-00001A610000}"/>
    <cellStyle name="Note 68 5 2" xfId="24249" xr:uid="{00000000-0005-0000-0000-00001B610000}"/>
    <cellStyle name="Note 68 6" xfId="24250" xr:uid="{00000000-0005-0000-0000-00001C610000}"/>
    <cellStyle name="Note 68 6 2" xfId="24251" xr:uid="{00000000-0005-0000-0000-00001D610000}"/>
    <cellStyle name="Note 68 7" xfId="24252" xr:uid="{00000000-0005-0000-0000-00001E610000}"/>
    <cellStyle name="Note 68 8" xfId="24253" xr:uid="{00000000-0005-0000-0000-00001F610000}"/>
    <cellStyle name="Note 69" xfId="24254" xr:uid="{00000000-0005-0000-0000-000020610000}"/>
    <cellStyle name="Note 69 2" xfId="24255" xr:uid="{00000000-0005-0000-0000-000021610000}"/>
    <cellStyle name="Note 69 2 2" xfId="24256" xr:uid="{00000000-0005-0000-0000-000022610000}"/>
    <cellStyle name="Note 69 2 2 2" xfId="24257" xr:uid="{00000000-0005-0000-0000-000023610000}"/>
    <cellStyle name="Note 69 2 3" xfId="24258" xr:uid="{00000000-0005-0000-0000-000024610000}"/>
    <cellStyle name="Note 69 2 3 2" xfId="24259" xr:uid="{00000000-0005-0000-0000-000025610000}"/>
    <cellStyle name="Note 69 2 4" xfId="24260" xr:uid="{00000000-0005-0000-0000-000026610000}"/>
    <cellStyle name="Note 69 2 4 2" xfId="24261" xr:uid="{00000000-0005-0000-0000-000027610000}"/>
    <cellStyle name="Note 69 2 5" xfId="24262" xr:uid="{00000000-0005-0000-0000-000028610000}"/>
    <cellStyle name="Note 69 2 5 2" xfId="24263" xr:uid="{00000000-0005-0000-0000-000029610000}"/>
    <cellStyle name="Note 69 2 6" xfId="24264" xr:uid="{00000000-0005-0000-0000-00002A610000}"/>
    <cellStyle name="Note 69 3" xfId="24265" xr:uid="{00000000-0005-0000-0000-00002B610000}"/>
    <cellStyle name="Note 69 3 2" xfId="24266" xr:uid="{00000000-0005-0000-0000-00002C610000}"/>
    <cellStyle name="Note 69 4" xfId="24267" xr:uid="{00000000-0005-0000-0000-00002D610000}"/>
    <cellStyle name="Note 69 4 2" xfId="24268" xr:uid="{00000000-0005-0000-0000-00002E610000}"/>
    <cellStyle name="Note 69 5" xfId="24269" xr:uid="{00000000-0005-0000-0000-00002F610000}"/>
    <cellStyle name="Note 69 5 2" xfId="24270" xr:uid="{00000000-0005-0000-0000-000030610000}"/>
    <cellStyle name="Note 69 6" xfId="24271" xr:uid="{00000000-0005-0000-0000-000031610000}"/>
    <cellStyle name="Note 69 6 2" xfId="24272" xr:uid="{00000000-0005-0000-0000-000032610000}"/>
    <cellStyle name="Note 69 7" xfId="24273" xr:uid="{00000000-0005-0000-0000-000033610000}"/>
    <cellStyle name="Note 69 8" xfId="24274" xr:uid="{00000000-0005-0000-0000-000034610000}"/>
    <cellStyle name="Note 7" xfId="24275" xr:uid="{00000000-0005-0000-0000-000035610000}"/>
    <cellStyle name="Note 7 10" xfId="24276" xr:uid="{00000000-0005-0000-0000-000036610000}"/>
    <cellStyle name="Note 7 11" xfId="24277" xr:uid="{00000000-0005-0000-0000-000037610000}"/>
    <cellStyle name="Note 7 2" xfId="24278" xr:uid="{00000000-0005-0000-0000-000038610000}"/>
    <cellStyle name="Note 7 2 2" xfId="24279" xr:uid="{00000000-0005-0000-0000-000039610000}"/>
    <cellStyle name="Note 7 2 2 2" xfId="24280" xr:uid="{00000000-0005-0000-0000-00003A610000}"/>
    <cellStyle name="Note 7 2 3" xfId="24281" xr:uid="{00000000-0005-0000-0000-00003B610000}"/>
    <cellStyle name="Note 7 2 3 2" xfId="24282" xr:uid="{00000000-0005-0000-0000-00003C610000}"/>
    <cellStyle name="Note 7 2 4" xfId="24283" xr:uid="{00000000-0005-0000-0000-00003D610000}"/>
    <cellStyle name="Note 7 2 4 2" xfId="24284" xr:uid="{00000000-0005-0000-0000-00003E610000}"/>
    <cellStyle name="Note 7 2 5" xfId="24285" xr:uid="{00000000-0005-0000-0000-00003F610000}"/>
    <cellStyle name="Note 7 2 5 2" xfId="24286" xr:uid="{00000000-0005-0000-0000-000040610000}"/>
    <cellStyle name="Note 7 2 6" xfId="24287" xr:uid="{00000000-0005-0000-0000-000041610000}"/>
    <cellStyle name="Note 7 2 7" xfId="24288" xr:uid="{00000000-0005-0000-0000-000042610000}"/>
    <cellStyle name="Note 7 2 8" xfId="24289" xr:uid="{00000000-0005-0000-0000-000043610000}"/>
    <cellStyle name="Note 7 2 9" xfId="24290" xr:uid="{00000000-0005-0000-0000-000044610000}"/>
    <cellStyle name="Note 7 3" xfId="24291" xr:uid="{00000000-0005-0000-0000-000045610000}"/>
    <cellStyle name="Note 7 3 2" xfId="24292" xr:uid="{00000000-0005-0000-0000-000046610000}"/>
    <cellStyle name="Note 7 4" xfId="24293" xr:uid="{00000000-0005-0000-0000-000047610000}"/>
    <cellStyle name="Note 7 4 2" xfId="24294" xr:uid="{00000000-0005-0000-0000-000048610000}"/>
    <cellStyle name="Note 7 5" xfId="24295" xr:uid="{00000000-0005-0000-0000-000049610000}"/>
    <cellStyle name="Note 7 5 2" xfId="24296" xr:uid="{00000000-0005-0000-0000-00004A610000}"/>
    <cellStyle name="Note 7 6" xfId="24297" xr:uid="{00000000-0005-0000-0000-00004B610000}"/>
    <cellStyle name="Note 7 6 2" xfId="24298" xr:uid="{00000000-0005-0000-0000-00004C610000}"/>
    <cellStyle name="Note 7 7" xfId="24299" xr:uid="{00000000-0005-0000-0000-00004D610000}"/>
    <cellStyle name="Note 7 8" xfId="24300" xr:uid="{00000000-0005-0000-0000-00004E610000}"/>
    <cellStyle name="Note 7 9" xfId="24301" xr:uid="{00000000-0005-0000-0000-00004F610000}"/>
    <cellStyle name="Note 70" xfId="24302" xr:uid="{00000000-0005-0000-0000-000050610000}"/>
    <cellStyle name="Note 70 2" xfId="24303" xr:uid="{00000000-0005-0000-0000-000051610000}"/>
    <cellStyle name="Note 70 2 2" xfId="24304" xr:uid="{00000000-0005-0000-0000-000052610000}"/>
    <cellStyle name="Note 70 2 2 2" xfId="24305" xr:uid="{00000000-0005-0000-0000-000053610000}"/>
    <cellStyle name="Note 70 2 3" xfId="24306" xr:uid="{00000000-0005-0000-0000-000054610000}"/>
    <cellStyle name="Note 70 2 3 2" xfId="24307" xr:uid="{00000000-0005-0000-0000-000055610000}"/>
    <cellStyle name="Note 70 2 4" xfId="24308" xr:uid="{00000000-0005-0000-0000-000056610000}"/>
    <cellStyle name="Note 70 2 4 2" xfId="24309" xr:uid="{00000000-0005-0000-0000-000057610000}"/>
    <cellStyle name="Note 70 2 5" xfId="24310" xr:uid="{00000000-0005-0000-0000-000058610000}"/>
    <cellStyle name="Note 70 2 5 2" xfId="24311" xr:uid="{00000000-0005-0000-0000-000059610000}"/>
    <cellStyle name="Note 70 2 6" xfId="24312" xr:uid="{00000000-0005-0000-0000-00005A610000}"/>
    <cellStyle name="Note 70 3" xfId="24313" xr:uid="{00000000-0005-0000-0000-00005B610000}"/>
    <cellStyle name="Note 70 3 2" xfId="24314" xr:uid="{00000000-0005-0000-0000-00005C610000}"/>
    <cellStyle name="Note 70 4" xfId="24315" xr:uid="{00000000-0005-0000-0000-00005D610000}"/>
    <cellStyle name="Note 70 4 2" xfId="24316" xr:uid="{00000000-0005-0000-0000-00005E610000}"/>
    <cellStyle name="Note 70 5" xfId="24317" xr:uid="{00000000-0005-0000-0000-00005F610000}"/>
    <cellStyle name="Note 70 5 2" xfId="24318" xr:uid="{00000000-0005-0000-0000-000060610000}"/>
    <cellStyle name="Note 70 6" xfId="24319" xr:uid="{00000000-0005-0000-0000-000061610000}"/>
    <cellStyle name="Note 70 6 2" xfId="24320" xr:uid="{00000000-0005-0000-0000-000062610000}"/>
    <cellStyle name="Note 70 7" xfId="24321" xr:uid="{00000000-0005-0000-0000-000063610000}"/>
    <cellStyle name="Note 70 8" xfId="24322" xr:uid="{00000000-0005-0000-0000-000064610000}"/>
    <cellStyle name="Note 71" xfId="24323" xr:uid="{00000000-0005-0000-0000-000065610000}"/>
    <cellStyle name="Note 71 2" xfId="24324" xr:uid="{00000000-0005-0000-0000-000066610000}"/>
    <cellStyle name="Note 71 2 2" xfId="24325" xr:uid="{00000000-0005-0000-0000-000067610000}"/>
    <cellStyle name="Note 71 2 2 2" xfId="24326" xr:uid="{00000000-0005-0000-0000-000068610000}"/>
    <cellStyle name="Note 71 2 3" xfId="24327" xr:uid="{00000000-0005-0000-0000-000069610000}"/>
    <cellStyle name="Note 71 2 3 2" xfId="24328" xr:uid="{00000000-0005-0000-0000-00006A610000}"/>
    <cellStyle name="Note 71 2 4" xfId="24329" xr:uid="{00000000-0005-0000-0000-00006B610000}"/>
    <cellStyle name="Note 71 2 4 2" xfId="24330" xr:uid="{00000000-0005-0000-0000-00006C610000}"/>
    <cellStyle name="Note 71 2 5" xfId="24331" xr:uid="{00000000-0005-0000-0000-00006D610000}"/>
    <cellStyle name="Note 71 2 5 2" xfId="24332" xr:uid="{00000000-0005-0000-0000-00006E610000}"/>
    <cellStyle name="Note 71 2 6" xfId="24333" xr:uid="{00000000-0005-0000-0000-00006F610000}"/>
    <cellStyle name="Note 71 3" xfId="24334" xr:uid="{00000000-0005-0000-0000-000070610000}"/>
    <cellStyle name="Note 71 3 2" xfId="24335" xr:uid="{00000000-0005-0000-0000-000071610000}"/>
    <cellStyle name="Note 71 4" xfId="24336" xr:uid="{00000000-0005-0000-0000-000072610000}"/>
    <cellStyle name="Note 71 4 2" xfId="24337" xr:uid="{00000000-0005-0000-0000-000073610000}"/>
    <cellStyle name="Note 71 5" xfId="24338" xr:uid="{00000000-0005-0000-0000-000074610000}"/>
    <cellStyle name="Note 71 5 2" xfId="24339" xr:uid="{00000000-0005-0000-0000-000075610000}"/>
    <cellStyle name="Note 71 6" xfId="24340" xr:uid="{00000000-0005-0000-0000-000076610000}"/>
    <cellStyle name="Note 71 6 2" xfId="24341" xr:uid="{00000000-0005-0000-0000-000077610000}"/>
    <cellStyle name="Note 71 7" xfId="24342" xr:uid="{00000000-0005-0000-0000-000078610000}"/>
    <cellStyle name="Note 71 8" xfId="24343" xr:uid="{00000000-0005-0000-0000-000079610000}"/>
    <cellStyle name="Note 72" xfId="24344" xr:uid="{00000000-0005-0000-0000-00007A610000}"/>
    <cellStyle name="Note 72 2" xfId="24345" xr:uid="{00000000-0005-0000-0000-00007B610000}"/>
    <cellStyle name="Note 72 2 2" xfId="24346" xr:uid="{00000000-0005-0000-0000-00007C610000}"/>
    <cellStyle name="Note 72 2 2 2" xfId="24347" xr:uid="{00000000-0005-0000-0000-00007D610000}"/>
    <cellStyle name="Note 72 2 3" xfId="24348" xr:uid="{00000000-0005-0000-0000-00007E610000}"/>
    <cellStyle name="Note 72 2 3 2" xfId="24349" xr:uid="{00000000-0005-0000-0000-00007F610000}"/>
    <cellStyle name="Note 72 2 4" xfId="24350" xr:uid="{00000000-0005-0000-0000-000080610000}"/>
    <cellStyle name="Note 72 2 4 2" xfId="24351" xr:uid="{00000000-0005-0000-0000-000081610000}"/>
    <cellStyle name="Note 72 2 5" xfId="24352" xr:uid="{00000000-0005-0000-0000-000082610000}"/>
    <cellStyle name="Note 72 2 5 2" xfId="24353" xr:uid="{00000000-0005-0000-0000-000083610000}"/>
    <cellStyle name="Note 72 2 6" xfId="24354" xr:uid="{00000000-0005-0000-0000-000084610000}"/>
    <cellStyle name="Note 72 3" xfId="24355" xr:uid="{00000000-0005-0000-0000-000085610000}"/>
    <cellStyle name="Note 72 3 2" xfId="24356" xr:uid="{00000000-0005-0000-0000-000086610000}"/>
    <cellStyle name="Note 72 4" xfId="24357" xr:uid="{00000000-0005-0000-0000-000087610000}"/>
    <cellStyle name="Note 72 4 2" xfId="24358" xr:uid="{00000000-0005-0000-0000-000088610000}"/>
    <cellStyle name="Note 72 5" xfId="24359" xr:uid="{00000000-0005-0000-0000-000089610000}"/>
    <cellStyle name="Note 72 5 2" xfId="24360" xr:uid="{00000000-0005-0000-0000-00008A610000}"/>
    <cellStyle name="Note 72 6" xfId="24361" xr:uid="{00000000-0005-0000-0000-00008B610000}"/>
    <cellStyle name="Note 72 6 2" xfId="24362" xr:uid="{00000000-0005-0000-0000-00008C610000}"/>
    <cellStyle name="Note 72 7" xfId="24363" xr:uid="{00000000-0005-0000-0000-00008D610000}"/>
    <cellStyle name="Note 72 8" xfId="24364" xr:uid="{00000000-0005-0000-0000-00008E610000}"/>
    <cellStyle name="Note 8" xfId="24365" xr:uid="{00000000-0005-0000-0000-00008F610000}"/>
    <cellStyle name="Note 8 10" xfId="24366" xr:uid="{00000000-0005-0000-0000-000090610000}"/>
    <cellStyle name="Note 8 11" xfId="24367" xr:uid="{00000000-0005-0000-0000-000091610000}"/>
    <cellStyle name="Note 8 2" xfId="24368" xr:uid="{00000000-0005-0000-0000-000092610000}"/>
    <cellStyle name="Note 8 2 2" xfId="24369" xr:uid="{00000000-0005-0000-0000-000093610000}"/>
    <cellStyle name="Note 8 2 2 2" xfId="24370" xr:uid="{00000000-0005-0000-0000-000094610000}"/>
    <cellStyle name="Note 8 2 3" xfId="24371" xr:uid="{00000000-0005-0000-0000-000095610000}"/>
    <cellStyle name="Note 8 2 3 2" xfId="24372" xr:uid="{00000000-0005-0000-0000-000096610000}"/>
    <cellStyle name="Note 8 2 4" xfId="24373" xr:uid="{00000000-0005-0000-0000-000097610000}"/>
    <cellStyle name="Note 8 2 4 2" xfId="24374" xr:uid="{00000000-0005-0000-0000-000098610000}"/>
    <cellStyle name="Note 8 2 5" xfId="24375" xr:uid="{00000000-0005-0000-0000-000099610000}"/>
    <cellStyle name="Note 8 2 5 2" xfId="24376" xr:uid="{00000000-0005-0000-0000-00009A610000}"/>
    <cellStyle name="Note 8 2 6" xfId="24377" xr:uid="{00000000-0005-0000-0000-00009B610000}"/>
    <cellStyle name="Note 8 2 7" xfId="24378" xr:uid="{00000000-0005-0000-0000-00009C610000}"/>
    <cellStyle name="Note 8 2 8" xfId="24379" xr:uid="{00000000-0005-0000-0000-00009D610000}"/>
    <cellStyle name="Note 8 2 9" xfId="24380" xr:uid="{00000000-0005-0000-0000-00009E610000}"/>
    <cellStyle name="Note 8 3" xfId="24381" xr:uid="{00000000-0005-0000-0000-00009F610000}"/>
    <cellStyle name="Note 8 3 2" xfId="24382" xr:uid="{00000000-0005-0000-0000-0000A0610000}"/>
    <cellStyle name="Note 8 4" xfId="24383" xr:uid="{00000000-0005-0000-0000-0000A1610000}"/>
    <cellStyle name="Note 8 4 2" xfId="24384" xr:uid="{00000000-0005-0000-0000-0000A2610000}"/>
    <cellStyle name="Note 8 5" xfId="24385" xr:uid="{00000000-0005-0000-0000-0000A3610000}"/>
    <cellStyle name="Note 8 5 2" xfId="24386" xr:uid="{00000000-0005-0000-0000-0000A4610000}"/>
    <cellStyle name="Note 8 6" xfId="24387" xr:uid="{00000000-0005-0000-0000-0000A5610000}"/>
    <cellStyle name="Note 8 6 2" xfId="24388" xr:uid="{00000000-0005-0000-0000-0000A6610000}"/>
    <cellStyle name="Note 8 7" xfId="24389" xr:uid="{00000000-0005-0000-0000-0000A7610000}"/>
    <cellStyle name="Note 8 8" xfId="24390" xr:uid="{00000000-0005-0000-0000-0000A8610000}"/>
    <cellStyle name="Note 8 9" xfId="24391" xr:uid="{00000000-0005-0000-0000-0000A9610000}"/>
    <cellStyle name="Note 9" xfId="24392" xr:uid="{00000000-0005-0000-0000-0000AA610000}"/>
    <cellStyle name="Note 9 10" xfId="24393" xr:uid="{00000000-0005-0000-0000-0000AB610000}"/>
    <cellStyle name="Note 9 11" xfId="24394" xr:uid="{00000000-0005-0000-0000-0000AC610000}"/>
    <cellStyle name="Note 9 2" xfId="24395" xr:uid="{00000000-0005-0000-0000-0000AD610000}"/>
    <cellStyle name="Note 9 2 2" xfId="24396" xr:uid="{00000000-0005-0000-0000-0000AE610000}"/>
    <cellStyle name="Note 9 2 2 2" xfId="24397" xr:uid="{00000000-0005-0000-0000-0000AF610000}"/>
    <cellStyle name="Note 9 2 3" xfId="24398" xr:uid="{00000000-0005-0000-0000-0000B0610000}"/>
    <cellStyle name="Note 9 2 3 2" xfId="24399" xr:uid="{00000000-0005-0000-0000-0000B1610000}"/>
    <cellStyle name="Note 9 2 4" xfId="24400" xr:uid="{00000000-0005-0000-0000-0000B2610000}"/>
    <cellStyle name="Note 9 2 4 2" xfId="24401" xr:uid="{00000000-0005-0000-0000-0000B3610000}"/>
    <cellStyle name="Note 9 2 5" xfId="24402" xr:uid="{00000000-0005-0000-0000-0000B4610000}"/>
    <cellStyle name="Note 9 2 5 2" xfId="24403" xr:uid="{00000000-0005-0000-0000-0000B5610000}"/>
    <cellStyle name="Note 9 2 6" xfId="24404" xr:uid="{00000000-0005-0000-0000-0000B6610000}"/>
    <cellStyle name="Note 9 2 7" xfId="24405" xr:uid="{00000000-0005-0000-0000-0000B7610000}"/>
    <cellStyle name="Note 9 2 8" xfId="24406" xr:uid="{00000000-0005-0000-0000-0000B8610000}"/>
    <cellStyle name="Note 9 2 9" xfId="24407" xr:uid="{00000000-0005-0000-0000-0000B9610000}"/>
    <cellStyle name="Note 9 3" xfId="24408" xr:uid="{00000000-0005-0000-0000-0000BA610000}"/>
    <cellStyle name="Note 9 3 2" xfId="24409" xr:uid="{00000000-0005-0000-0000-0000BB610000}"/>
    <cellStyle name="Note 9 4" xfId="24410" xr:uid="{00000000-0005-0000-0000-0000BC610000}"/>
    <cellStyle name="Note 9 4 2" xfId="24411" xr:uid="{00000000-0005-0000-0000-0000BD610000}"/>
    <cellStyle name="Note 9 5" xfId="24412" xr:uid="{00000000-0005-0000-0000-0000BE610000}"/>
    <cellStyle name="Note 9 5 2" xfId="24413" xr:uid="{00000000-0005-0000-0000-0000BF610000}"/>
    <cellStyle name="Note 9 6" xfId="24414" xr:uid="{00000000-0005-0000-0000-0000C0610000}"/>
    <cellStyle name="Note 9 6 2" xfId="24415" xr:uid="{00000000-0005-0000-0000-0000C1610000}"/>
    <cellStyle name="Note 9 7" xfId="24416" xr:uid="{00000000-0005-0000-0000-0000C2610000}"/>
    <cellStyle name="Note 9 8" xfId="24417" xr:uid="{00000000-0005-0000-0000-0000C3610000}"/>
    <cellStyle name="Note 9 9" xfId="24418" xr:uid="{00000000-0005-0000-0000-0000C4610000}"/>
    <cellStyle name="Number" xfId="24419" xr:uid="{00000000-0005-0000-0000-0000C5610000}"/>
    <cellStyle name="Number 10" xfId="24420" xr:uid="{00000000-0005-0000-0000-0000C6610000}"/>
    <cellStyle name="number 11" xfId="24421" xr:uid="{00000000-0005-0000-0000-0000C7610000}"/>
    <cellStyle name="number 12" xfId="24422" xr:uid="{00000000-0005-0000-0000-0000C8610000}"/>
    <cellStyle name="number 13" xfId="24423" xr:uid="{00000000-0005-0000-0000-0000C9610000}"/>
    <cellStyle name="number 14" xfId="24424" xr:uid="{00000000-0005-0000-0000-0000CA610000}"/>
    <cellStyle name="number 15" xfId="24425" xr:uid="{00000000-0005-0000-0000-0000CB610000}"/>
    <cellStyle name="number 16" xfId="24426" xr:uid="{00000000-0005-0000-0000-0000CC610000}"/>
    <cellStyle name="number 17" xfId="24427" xr:uid="{00000000-0005-0000-0000-0000CD610000}"/>
    <cellStyle name="number 18" xfId="24428" xr:uid="{00000000-0005-0000-0000-0000CE610000}"/>
    <cellStyle name="number 19" xfId="24429" xr:uid="{00000000-0005-0000-0000-0000CF610000}"/>
    <cellStyle name="number 2" xfId="24430" xr:uid="{00000000-0005-0000-0000-0000D0610000}"/>
    <cellStyle name="number 20" xfId="24431" xr:uid="{00000000-0005-0000-0000-0000D1610000}"/>
    <cellStyle name="number 21" xfId="24432" xr:uid="{00000000-0005-0000-0000-0000D2610000}"/>
    <cellStyle name="number 22" xfId="24433" xr:uid="{00000000-0005-0000-0000-0000D3610000}"/>
    <cellStyle name="number 23" xfId="24434" xr:uid="{00000000-0005-0000-0000-0000D4610000}"/>
    <cellStyle name="number 24" xfId="24435" xr:uid="{00000000-0005-0000-0000-0000D5610000}"/>
    <cellStyle name="number 25" xfId="24436" xr:uid="{00000000-0005-0000-0000-0000D6610000}"/>
    <cellStyle name="number 26" xfId="24437" xr:uid="{00000000-0005-0000-0000-0000D7610000}"/>
    <cellStyle name="number 27" xfId="24438" xr:uid="{00000000-0005-0000-0000-0000D8610000}"/>
    <cellStyle name="number 28" xfId="24439" xr:uid="{00000000-0005-0000-0000-0000D9610000}"/>
    <cellStyle name="number 29" xfId="24440" xr:uid="{00000000-0005-0000-0000-0000DA610000}"/>
    <cellStyle name="number 3" xfId="24441" xr:uid="{00000000-0005-0000-0000-0000DB610000}"/>
    <cellStyle name="number 30" xfId="24442" xr:uid="{00000000-0005-0000-0000-0000DC610000}"/>
    <cellStyle name="number 31" xfId="24443" xr:uid="{00000000-0005-0000-0000-0000DD610000}"/>
    <cellStyle name="number 32" xfId="24444" xr:uid="{00000000-0005-0000-0000-0000DE610000}"/>
    <cellStyle name="number 33" xfId="24445" xr:uid="{00000000-0005-0000-0000-0000DF610000}"/>
    <cellStyle name="number 34" xfId="24446" xr:uid="{00000000-0005-0000-0000-0000E0610000}"/>
    <cellStyle name="number 35" xfId="24447" xr:uid="{00000000-0005-0000-0000-0000E1610000}"/>
    <cellStyle name="Number 4" xfId="24448" xr:uid="{00000000-0005-0000-0000-0000E2610000}"/>
    <cellStyle name="Number 5" xfId="24449" xr:uid="{00000000-0005-0000-0000-0000E3610000}"/>
    <cellStyle name="Number 6" xfId="24450" xr:uid="{00000000-0005-0000-0000-0000E4610000}"/>
    <cellStyle name="Number 7" xfId="24451" xr:uid="{00000000-0005-0000-0000-0000E5610000}"/>
    <cellStyle name="Number 8" xfId="24452" xr:uid="{00000000-0005-0000-0000-0000E6610000}"/>
    <cellStyle name="Number 9" xfId="24453" xr:uid="{00000000-0005-0000-0000-0000E7610000}"/>
    <cellStyle name="Numbers" xfId="24454" xr:uid="{00000000-0005-0000-0000-0000E8610000}"/>
    <cellStyle name="Numbers - Bold" xfId="24455" xr:uid="{00000000-0005-0000-0000-0000E9610000}"/>
    <cellStyle name="Numbers - Bold 2" xfId="24456" xr:uid="{00000000-0005-0000-0000-0000EA610000}"/>
    <cellStyle name="Output 10" xfId="24457" xr:uid="{00000000-0005-0000-0000-0000EB610000}"/>
    <cellStyle name="Output 11" xfId="24458" xr:uid="{00000000-0005-0000-0000-0000EC610000}"/>
    <cellStyle name="Output 12" xfId="24459" xr:uid="{00000000-0005-0000-0000-0000ED610000}"/>
    <cellStyle name="Output 13" xfId="24460" xr:uid="{00000000-0005-0000-0000-0000EE610000}"/>
    <cellStyle name="Output 14" xfId="24461" xr:uid="{00000000-0005-0000-0000-0000EF610000}"/>
    <cellStyle name="Output 15" xfId="24462" xr:uid="{00000000-0005-0000-0000-0000F0610000}"/>
    <cellStyle name="Output 16" xfId="24463" xr:uid="{00000000-0005-0000-0000-0000F1610000}"/>
    <cellStyle name="Output 17" xfId="24464" xr:uid="{00000000-0005-0000-0000-0000F2610000}"/>
    <cellStyle name="Output 18" xfId="24465" xr:uid="{00000000-0005-0000-0000-0000F3610000}"/>
    <cellStyle name="Output 19" xfId="24466" xr:uid="{00000000-0005-0000-0000-0000F4610000}"/>
    <cellStyle name="Output 2" xfId="24467" xr:uid="{00000000-0005-0000-0000-0000F5610000}"/>
    <cellStyle name="Output 2 2" xfId="24468" xr:uid="{00000000-0005-0000-0000-0000F6610000}"/>
    <cellStyle name="Output 2 2 2" xfId="24469" xr:uid="{00000000-0005-0000-0000-0000F7610000}"/>
    <cellStyle name="Output 2 2 2 2" xfId="24470" xr:uid="{00000000-0005-0000-0000-0000F8610000}"/>
    <cellStyle name="Output 2 2 2 3" xfId="24471" xr:uid="{00000000-0005-0000-0000-0000F9610000}"/>
    <cellStyle name="Output 2 2 3" xfId="24472" xr:uid="{00000000-0005-0000-0000-0000FA610000}"/>
    <cellStyle name="Output 2 2 3 2" xfId="24473" xr:uid="{00000000-0005-0000-0000-0000FB610000}"/>
    <cellStyle name="Output 2 2 3 3" xfId="24474" xr:uid="{00000000-0005-0000-0000-0000FC610000}"/>
    <cellStyle name="Output 2 2 4" xfId="24475" xr:uid="{00000000-0005-0000-0000-0000FD610000}"/>
    <cellStyle name="Output 2 2 5" xfId="24476" xr:uid="{00000000-0005-0000-0000-0000FE610000}"/>
    <cellStyle name="Output 2 3" xfId="24477" xr:uid="{00000000-0005-0000-0000-0000FF610000}"/>
    <cellStyle name="Output 2 3 2" xfId="24478" xr:uid="{00000000-0005-0000-0000-000000620000}"/>
    <cellStyle name="Output 2 3 3" xfId="24479" xr:uid="{00000000-0005-0000-0000-000001620000}"/>
    <cellStyle name="Output 2 4" xfId="24480" xr:uid="{00000000-0005-0000-0000-000002620000}"/>
    <cellStyle name="Output 2 4 2" xfId="24481" xr:uid="{00000000-0005-0000-0000-000003620000}"/>
    <cellStyle name="Output 2 4 3" xfId="24482" xr:uid="{00000000-0005-0000-0000-000004620000}"/>
    <cellStyle name="Output 2 5" xfId="24483" xr:uid="{00000000-0005-0000-0000-000005620000}"/>
    <cellStyle name="Output 2 5 2" xfId="24484" xr:uid="{00000000-0005-0000-0000-000006620000}"/>
    <cellStyle name="Output 2 5 3" xfId="24485" xr:uid="{00000000-0005-0000-0000-000007620000}"/>
    <cellStyle name="Output 20" xfId="24486" xr:uid="{00000000-0005-0000-0000-000008620000}"/>
    <cellStyle name="Output 21" xfId="24487" xr:uid="{00000000-0005-0000-0000-000009620000}"/>
    <cellStyle name="Output 22" xfId="24488" xr:uid="{00000000-0005-0000-0000-00000A620000}"/>
    <cellStyle name="Output 23" xfId="24489" xr:uid="{00000000-0005-0000-0000-00000B620000}"/>
    <cellStyle name="Output 24" xfId="24490" xr:uid="{00000000-0005-0000-0000-00000C620000}"/>
    <cellStyle name="Output 25" xfId="24491" xr:uid="{00000000-0005-0000-0000-00000D620000}"/>
    <cellStyle name="Output 26" xfId="24492" xr:uid="{00000000-0005-0000-0000-00000E620000}"/>
    <cellStyle name="Output 27" xfId="24493" xr:uid="{00000000-0005-0000-0000-00000F620000}"/>
    <cellStyle name="Output 28" xfId="24494" xr:uid="{00000000-0005-0000-0000-000010620000}"/>
    <cellStyle name="Output 29" xfId="24495" xr:uid="{00000000-0005-0000-0000-000011620000}"/>
    <cellStyle name="Output 3" xfId="24496" xr:uid="{00000000-0005-0000-0000-000012620000}"/>
    <cellStyle name="Output 3 2" xfId="24497" xr:uid="{00000000-0005-0000-0000-000013620000}"/>
    <cellStyle name="Output 3 2 2" xfId="24498" xr:uid="{00000000-0005-0000-0000-000014620000}"/>
    <cellStyle name="Output 3 2 2 2" xfId="24499" xr:uid="{00000000-0005-0000-0000-000015620000}"/>
    <cellStyle name="Output 3 2 2 3" xfId="24500" xr:uid="{00000000-0005-0000-0000-000016620000}"/>
    <cellStyle name="Output 3 2 3" xfId="24501" xr:uid="{00000000-0005-0000-0000-000017620000}"/>
    <cellStyle name="Output 3 2 3 2" xfId="24502" xr:uid="{00000000-0005-0000-0000-000018620000}"/>
    <cellStyle name="Output 3 2 3 3" xfId="24503" xr:uid="{00000000-0005-0000-0000-000019620000}"/>
    <cellStyle name="Output 3 2 4" xfId="24504" xr:uid="{00000000-0005-0000-0000-00001A620000}"/>
    <cellStyle name="Output 3 2 5" xfId="24505" xr:uid="{00000000-0005-0000-0000-00001B620000}"/>
    <cellStyle name="Output 3 3" xfId="24506" xr:uid="{00000000-0005-0000-0000-00001C620000}"/>
    <cellStyle name="Output 3 3 2" xfId="24507" xr:uid="{00000000-0005-0000-0000-00001D620000}"/>
    <cellStyle name="Output 3 3 3" xfId="24508" xr:uid="{00000000-0005-0000-0000-00001E620000}"/>
    <cellStyle name="Output 3 4" xfId="24509" xr:uid="{00000000-0005-0000-0000-00001F620000}"/>
    <cellStyle name="Output 3 4 2" xfId="24510" xr:uid="{00000000-0005-0000-0000-000020620000}"/>
    <cellStyle name="Output 3 4 3" xfId="24511" xr:uid="{00000000-0005-0000-0000-000021620000}"/>
    <cellStyle name="Output 3 5" xfId="24512" xr:uid="{00000000-0005-0000-0000-000022620000}"/>
    <cellStyle name="Output 3 5 2" xfId="24513" xr:uid="{00000000-0005-0000-0000-000023620000}"/>
    <cellStyle name="Output 3 5 3" xfId="24514" xr:uid="{00000000-0005-0000-0000-000024620000}"/>
    <cellStyle name="Output 30" xfId="24515" xr:uid="{00000000-0005-0000-0000-000025620000}"/>
    <cellStyle name="Output 31" xfId="24516" xr:uid="{00000000-0005-0000-0000-000026620000}"/>
    <cellStyle name="Output 32" xfId="24517" xr:uid="{00000000-0005-0000-0000-000027620000}"/>
    <cellStyle name="Output 33" xfId="24518" xr:uid="{00000000-0005-0000-0000-000028620000}"/>
    <cellStyle name="Output 34" xfId="24519" xr:uid="{00000000-0005-0000-0000-000029620000}"/>
    <cellStyle name="Output 35" xfId="24520" xr:uid="{00000000-0005-0000-0000-00002A620000}"/>
    <cellStyle name="Output 36" xfId="24521" xr:uid="{00000000-0005-0000-0000-00002B620000}"/>
    <cellStyle name="Output 37" xfId="24522" xr:uid="{00000000-0005-0000-0000-00002C620000}"/>
    <cellStyle name="Output 38" xfId="24523" xr:uid="{00000000-0005-0000-0000-00002D620000}"/>
    <cellStyle name="Output 39" xfId="24524" xr:uid="{00000000-0005-0000-0000-00002E620000}"/>
    <cellStyle name="Output 4" xfId="24525" xr:uid="{00000000-0005-0000-0000-00002F620000}"/>
    <cellStyle name="Output 4 2" xfId="24526" xr:uid="{00000000-0005-0000-0000-000030620000}"/>
    <cellStyle name="Output 4 2 2" xfId="24527" xr:uid="{00000000-0005-0000-0000-000031620000}"/>
    <cellStyle name="Output 4 2 3" xfId="24528" xr:uid="{00000000-0005-0000-0000-000032620000}"/>
    <cellStyle name="Output 4 3" xfId="24529" xr:uid="{00000000-0005-0000-0000-000033620000}"/>
    <cellStyle name="Output 4 3 2" xfId="24530" xr:uid="{00000000-0005-0000-0000-000034620000}"/>
    <cellStyle name="Output 4 3 3" xfId="24531" xr:uid="{00000000-0005-0000-0000-000035620000}"/>
    <cellStyle name="Output 4 4" xfId="24532" xr:uid="{00000000-0005-0000-0000-000036620000}"/>
    <cellStyle name="Output 4 4 2" xfId="24533" xr:uid="{00000000-0005-0000-0000-000037620000}"/>
    <cellStyle name="Output 4 4 3" xfId="24534" xr:uid="{00000000-0005-0000-0000-000038620000}"/>
    <cellStyle name="Output 40" xfId="24535" xr:uid="{00000000-0005-0000-0000-000039620000}"/>
    <cellStyle name="Output 41" xfId="24536" xr:uid="{00000000-0005-0000-0000-00003A620000}"/>
    <cellStyle name="Output 42" xfId="24537" xr:uid="{00000000-0005-0000-0000-00003B620000}"/>
    <cellStyle name="Output 43" xfId="24538" xr:uid="{00000000-0005-0000-0000-00003C620000}"/>
    <cellStyle name="Output 44" xfId="24539" xr:uid="{00000000-0005-0000-0000-00003D620000}"/>
    <cellStyle name="Output 45" xfId="24540" xr:uid="{00000000-0005-0000-0000-00003E620000}"/>
    <cellStyle name="Output 46" xfId="24541" xr:uid="{00000000-0005-0000-0000-00003F620000}"/>
    <cellStyle name="Output 47" xfId="24542" xr:uid="{00000000-0005-0000-0000-000040620000}"/>
    <cellStyle name="Output 48" xfId="24543" xr:uid="{00000000-0005-0000-0000-000041620000}"/>
    <cellStyle name="Output 49" xfId="24544" xr:uid="{00000000-0005-0000-0000-000042620000}"/>
    <cellStyle name="Output 5" xfId="24545" xr:uid="{00000000-0005-0000-0000-000043620000}"/>
    <cellStyle name="Output 5 2" xfId="24546" xr:uid="{00000000-0005-0000-0000-000044620000}"/>
    <cellStyle name="Output 5 2 2" xfId="24547" xr:uid="{00000000-0005-0000-0000-000045620000}"/>
    <cellStyle name="Output 5 2 3" xfId="24548" xr:uid="{00000000-0005-0000-0000-000046620000}"/>
    <cellStyle name="Output 5 3" xfId="24549" xr:uid="{00000000-0005-0000-0000-000047620000}"/>
    <cellStyle name="Output 5 3 2" xfId="24550" xr:uid="{00000000-0005-0000-0000-000048620000}"/>
    <cellStyle name="Output 5 3 3" xfId="24551" xr:uid="{00000000-0005-0000-0000-000049620000}"/>
    <cellStyle name="Output 5 4" xfId="24552" xr:uid="{00000000-0005-0000-0000-00004A620000}"/>
    <cellStyle name="Output 5 4 2" xfId="24553" xr:uid="{00000000-0005-0000-0000-00004B620000}"/>
    <cellStyle name="Output 5 4 3" xfId="24554" xr:uid="{00000000-0005-0000-0000-00004C620000}"/>
    <cellStyle name="Output 50" xfId="24555" xr:uid="{00000000-0005-0000-0000-00004D620000}"/>
    <cellStyle name="Output 51" xfId="24556" xr:uid="{00000000-0005-0000-0000-00004E620000}"/>
    <cellStyle name="Output 52" xfId="24557" xr:uid="{00000000-0005-0000-0000-00004F620000}"/>
    <cellStyle name="Output 53" xfId="24558" xr:uid="{00000000-0005-0000-0000-000050620000}"/>
    <cellStyle name="Output 54" xfId="24559" xr:uid="{00000000-0005-0000-0000-000051620000}"/>
    <cellStyle name="Output 55" xfId="24560" xr:uid="{00000000-0005-0000-0000-000052620000}"/>
    <cellStyle name="Output 56" xfId="24561" xr:uid="{00000000-0005-0000-0000-000053620000}"/>
    <cellStyle name="Output 57" xfId="24562" xr:uid="{00000000-0005-0000-0000-000054620000}"/>
    <cellStyle name="Output 58" xfId="24563" xr:uid="{00000000-0005-0000-0000-000055620000}"/>
    <cellStyle name="Output 59" xfId="24564" xr:uid="{00000000-0005-0000-0000-000056620000}"/>
    <cellStyle name="Output 6" xfId="24565" xr:uid="{00000000-0005-0000-0000-000057620000}"/>
    <cellStyle name="Output 60" xfId="24566" xr:uid="{00000000-0005-0000-0000-000058620000}"/>
    <cellStyle name="Output 61" xfId="24567" xr:uid="{00000000-0005-0000-0000-000059620000}"/>
    <cellStyle name="Output 62" xfId="24568" xr:uid="{00000000-0005-0000-0000-00005A620000}"/>
    <cellStyle name="Output 63" xfId="24569" xr:uid="{00000000-0005-0000-0000-00005B620000}"/>
    <cellStyle name="Output 64" xfId="24570" xr:uid="{00000000-0005-0000-0000-00005C620000}"/>
    <cellStyle name="Output 65" xfId="24571" xr:uid="{00000000-0005-0000-0000-00005D620000}"/>
    <cellStyle name="Output 66" xfId="24572" xr:uid="{00000000-0005-0000-0000-00005E620000}"/>
    <cellStyle name="Output 67" xfId="24573" xr:uid="{00000000-0005-0000-0000-00005F620000}"/>
    <cellStyle name="Output 68" xfId="24574" xr:uid="{00000000-0005-0000-0000-000060620000}"/>
    <cellStyle name="Output 69" xfId="24575" xr:uid="{00000000-0005-0000-0000-000061620000}"/>
    <cellStyle name="Output 7" xfId="24576" xr:uid="{00000000-0005-0000-0000-000062620000}"/>
    <cellStyle name="Output 70" xfId="24577" xr:uid="{00000000-0005-0000-0000-000063620000}"/>
    <cellStyle name="Output 71" xfId="24578" xr:uid="{00000000-0005-0000-0000-000064620000}"/>
    <cellStyle name="Output 72" xfId="24579" xr:uid="{00000000-0005-0000-0000-000065620000}"/>
    <cellStyle name="Output 8" xfId="24580" xr:uid="{00000000-0005-0000-0000-000066620000}"/>
    <cellStyle name="Output 9" xfId="24581" xr:uid="{00000000-0005-0000-0000-000067620000}"/>
    <cellStyle name="Output Amounts" xfId="24582" xr:uid="{00000000-0005-0000-0000-000068620000}"/>
    <cellStyle name="Output Amounts 2" xfId="24583" xr:uid="{00000000-0005-0000-0000-000069620000}"/>
    <cellStyle name="Output Amounts 2 2" xfId="24584" xr:uid="{00000000-0005-0000-0000-00006A620000}"/>
    <cellStyle name="Output Amounts 3" xfId="24585" xr:uid="{00000000-0005-0000-0000-00006B620000}"/>
    <cellStyle name="Output Column Headings" xfId="24586" xr:uid="{00000000-0005-0000-0000-00006C620000}"/>
    <cellStyle name="Output Line Items" xfId="24587" xr:uid="{00000000-0005-0000-0000-00006D620000}"/>
    <cellStyle name="Output Line Items 2" xfId="24588" xr:uid="{00000000-0005-0000-0000-00006E620000}"/>
    <cellStyle name="Output Line Items 3" xfId="24589" xr:uid="{00000000-0005-0000-0000-00006F620000}"/>
    <cellStyle name="Output Report Heading" xfId="24590" xr:uid="{00000000-0005-0000-0000-000070620000}"/>
    <cellStyle name="Output Report Title" xfId="24591" xr:uid="{00000000-0005-0000-0000-000071620000}"/>
    <cellStyle name="Page Heading Large" xfId="24592" xr:uid="{00000000-0005-0000-0000-000072620000}"/>
    <cellStyle name="Page Heading Small" xfId="24593" xr:uid="{00000000-0005-0000-0000-000073620000}"/>
    <cellStyle name="Password" xfId="24594" xr:uid="{00000000-0005-0000-0000-000074620000}"/>
    <cellStyle name="Password 2" xfId="24595" xr:uid="{00000000-0005-0000-0000-000075620000}"/>
    <cellStyle name="pct_sub" xfId="24596" xr:uid="{00000000-0005-0000-0000-000076620000}"/>
    <cellStyle name="Percen - Style1" xfId="24597" xr:uid="{00000000-0005-0000-0000-000077620000}"/>
    <cellStyle name="Percen - Style2" xfId="24598" xr:uid="{00000000-0005-0000-0000-000078620000}"/>
    <cellStyle name="Percent (0)" xfId="24599" xr:uid="{00000000-0005-0000-0000-000079620000}"/>
    <cellStyle name="Percent [1]" xfId="24600" xr:uid="{00000000-0005-0000-0000-00007A620000}"/>
    <cellStyle name="Percent [2]" xfId="24601" xr:uid="{00000000-0005-0000-0000-00007B620000}"/>
    <cellStyle name="Percent 10" xfId="24602" xr:uid="{00000000-0005-0000-0000-00007C620000}"/>
    <cellStyle name="Percent 11" xfId="24603" xr:uid="{00000000-0005-0000-0000-00007D620000}"/>
    <cellStyle name="Percent 12" xfId="24604" xr:uid="{00000000-0005-0000-0000-00007E620000}"/>
    <cellStyle name="Percent 13" xfId="24605" xr:uid="{00000000-0005-0000-0000-00007F620000}"/>
    <cellStyle name="Percent 14" xfId="24606" xr:uid="{00000000-0005-0000-0000-000080620000}"/>
    <cellStyle name="Percent 15" xfId="24607" xr:uid="{00000000-0005-0000-0000-000081620000}"/>
    <cellStyle name="Percent 16" xfId="24608" xr:uid="{00000000-0005-0000-0000-000082620000}"/>
    <cellStyle name="Percent 17" xfId="24609" xr:uid="{00000000-0005-0000-0000-000083620000}"/>
    <cellStyle name="Percent 18" xfId="24610" xr:uid="{00000000-0005-0000-0000-000084620000}"/>
    <cellStyle name="Percent 19" xfId="24611" xr:uid="{00000000-0005-0000-0000-000085620000}"/>
    <cellStyle name="Percent 2" xfId="24612" xr:uid="{00000000-0005-0000-0000-000086620000}"/>
    <cellStyle name="Percent 2 10" xfId="24613" xr:uid="{00000000-0005-0000-0000-000087620000}"/>
    <cellStyle name="Percent 2 11" xfId="24614" xr:uid="{00000000-0005-0000-0000-000088620000}"/>
    <cellStyle name="Percent 2 12" xfId="24615" xr:uid="{00000000-0005-0000-0000-000089620000}"/>
    <cellStyle name="Percent 2 2" xfId="24616" xr:uid="{00000000-0005-0000-0000-00008A620000}"/>
    <cellStyle name="Percent 2 2 2" xfId="24617" xr:uid="{00000000-0005-0000-0000-00008B620000}"/>
    <cellStyle name="Percent 2 2 2 2" xfId="24618" xr:uid="{00000000-0005-0000-0000-00008C620000}"/>
    <cellStyle name="Percent 2 2 3" xfId="24619" xr:uid="{00000000-0005-0000-0000-00008D620000}"/>
    <cellStyle name="Percent 2 2 4" xfId="24620" xr:uid="{00000000-0005-0000-0000-00008E620000}"/>
    <cellStyle name="Percent 2 3" xfId="24621" xr:uid="{00000000-0005-0000-0000-00008F620000}"/>
    <cellStyle name="Percent 2 3 2" xfId="24622" xr:uid="{00000000-0005-0000-0000-000090620000}"/>
    <cellStyle name="Percent 2 3 2 2" xfId="24623" xr:uid="{00000000-0005-0000-0000-000091620000}"/>
    <cellStyle name="Percent 2 3 2 2 2" xfId="24624" xr:uid="{00000000-0005-0000-0000-000092620000}"/>
    <cellStyle name="Percent 2 3 2 3" xfId="24625" xr:uid="{00000000-0005-0000-0000-000093620000}"/>
    <cellStyle name="Percent 2 3 3" xfId="24626" xr:uid="{00000000-0005-0000-0000-000094620000}"/>
    <cellStyle name="Percent 2 3 3 2" xfId="24627" xr:uid="{00000000-0005-0000-0000-000095620000}"/>
    <cellStyle name="Percent 2 3 4" xfId="24628" xr:uid="{00000000-0005-0000-0000-000096620000}"/>
    <cellStyle name="Percent 2 3 5" xfId="24629" xr:uid="{00000000-0005-0000-0000-000097620000}"/>
    <cellStyle name="Percent 2 4" xfId="24630" xr:uid="{00000000-0005-0000-0000-000098620000}"/>
    <cellStyle name="Percent 2 4 2" xfId="24631" xr:uid="{00000000-0005-0000-0000-000099620000}"/>
    <cellStyle name="Percent 2 4 2 2" xfId="24632" xr:uid="{00000000-0005-0000-0000-00009A620000}"/>
    <cellStyle name="Percent 2 4 3" xfId="24633" xr:uid="{00000000-0005-0000-0000-00009B620000}"/>
    <cellStyle name="Percent 2 4 4" xfId="24634" xr:uid="{00000000-0005-0000-0000-00009C620000}"/>
    <cellStyle name="Percent 2 5" xfId="24635" xr:uid="{00000000-0005-0000-0000-00009D620000}"/>
    <cellStyle name="Percent 2 5 2" xfId="24636" xr:uid="{00000000-0005-0000-0000-00009E620000}"/>
    <cellStyle name="Percent 2 5 3" xfId="24637" xr:uid="{00000000-0005-0000-0000-00009F620000}"/>
    <cellStyle name="Percent 2 6" xfId="24638" xr:uid="{00000000-0005-0000-0000-0000A0620000}"/>
    <cellStyle name="Percent 2 6 2" xfId="24639" xr:uid="{00000000-0005-0000-0000-0000A1620000}"/>
    <cellStyle name="Percent 2 6 3" xfId="24640" xr:uid="{00000000-0005-0000-0000-0000A2620000}"/>
    <cellStyle name="Percent 2 7" xfId="24641" xr:uid="{00000000-0005-0000-0000-0000A3620000}"/>
    <cellStyle name="Percent 2 7 2" xfId="24642" xr:uid="{00000000-0005-0000-0000-0000A4620000}"/>
    <cellStyle name="Percent 2 7 3" xfId="24643" xr:uid="{00000000-0005-0000-0000-0000A5620000}"/>
    <cellStyle name="Percent 2 8" xfId="24644" xr:uid="{00000000-0005-0000-0000-0000A6620000}"/>
    <cellStyle name="Percent 2 8 2" xfId="24645" xr:uid="{00000000-0005-0000-0000-0000A7620000}"/>
    <cellStyle name="Percent 2 9" xfId="24646" xr:uid="{00000000-0005-0000-0000-0000A8620000}"/>
    <cellStyle name="Percent 20" xfId="24647" xr:uid="{00000000-0005-0000-0000-0000A9620000}"/>
    <cellStyle name="Percent 21" xfId="24648" xr:uid="{00000000-0005-0000-0000-0000AA620000}"/>
    <cellStyle name="Percent 22" xfId="24649" xr:uid="{00000000-0005-0000-0000-0000AB620000}"/>
    <cellStyle name="Percent 23" xfId="24650" xr:uid="{00000000-0005-0000-0000-0000AC620000}"/>
    <cellStyle name="Percent 24" xfId="24651" xr:uid="{00000000-0005-0000-0000-0000AD620000}"/>
    <cellStyle name="Percent 25" xfId="24652" xr:uid="{00000000-0005-0000-0000-0000AE620000}"/>
    <cellStyle name="Percent 26" xfId="24653" xr:uid="{00000000-0005-0000-0000-0000AF620000}"/>
    <cellStyle name="Percent 27" xfId="24654" xr:uid="{00000000-0005-0000-0000-0000B0620000}"/>
    <cellStyle name="Percent 28" xfId="24655" xr:uid="{00000000-0005-0000-0000-0000B1620000}"/>
    <cellStyle name="Percent 29" xfId="24656" xr:uid="{00000000-0005-0000-0000-0000B2620000}"/>
    <cellStyle name="Percent 3" xfId="24657" xr:uid="{00000000-0005-0000-0000-0000B3620000}"/>
    <cellStyle name="Percent 3 10" xfId="24658" xr:uid="{00000000-0005-0000-0000-0000B4620000}"/>
    <cellStyle name="Percent 3 2" xfId="24659" xr:uid="{00000000-0005-0000-0000-0000B5620000}"/>
    <cellStyle name="Percent 3 2 2" xfId="24660" xr:uid="{00000000-0005-0000-0000-0000B6620000}"/>
    <cellStyle name="Percent 3 2 2 2" xfId="24661" xr:uid="{00000000-0005-0000-0000-0000B7620000}"/>
    <cellStyle name="Percent 3 2 2 2 2" xfId="24662" xr:uid="{00000000-0005-0000-0000-0000B8620000}"/>
    <cellStyle name="Percent 3 2 2 2 2 2" xfId="24663" xr:uid="{00000000-0005-0000-0000-0000B9620000}"/>
    <cellStyle name="Percent 3 2 2 2 3" xfId="24664" xr:uid="{00000000-0005-0000-0000-0000BA620000}"/>
    <cellStyle name="Percent 3 2 2 3" xfId="24665" xr:uid="{00000000-0005-0000-0000-0000BB620000}"/>
    <cellStyle name="Percent 3 2 2 3 2" xfId="24666" xr:uid="{00000000-0005-0000-0000-0000BC620000}"/>
    <cellStyle name="Percent 3 2 2 4" xfId="24667" xr:uid="{00000000-0005-0000-0000-0000BD620000}"/>
    <cellStyle name="Percent 3 2 2 5" xfId="24668" xr:uid="{00000000-0005-0000-0000-0000BE620000}"/>
    <cellStyle name="Percent 3 2 2 6" xfId="24669" xr:uid="{00000000-0005-0000-0000-0000BF620000}"/>
    <cellStyle name="Percent 3 2 2 7" xfId="24670" xr:uid="{00000000-0005-0000-0000-0000C0620000}"/>
    <cellStyle name="Percent 3 2 3" xfId="24671" xr:uid="{00000000-0005-0000-0000-0000C1620000}"/>
    <cellStyle name="Percent 3 2 3 2" xfId="24672" xr:uid="{00000000-0005-0000-0000-0000C2620000}"/>
    <cellStyle name="Percent 3 2 3 2 2" xfId="24673" xr:uid="{00000000-0005-0000-0000-0000C3620000}"/>
    <cellStyle name="Percent 3 2 3 3" xfId="24674" xr:uid="{00000000-0005-0000-0000-0000C4620000}"/>
    <cellStyle name="Percent 3 2 4" xfId="24675" xr:uid="{00000000-0005-0000-0000-0000C5620000}"/>
    <cellStyle name="Percent 3 2 4 2" xfId="24676" xr:uid="{00000000-0005-0000-0000-0000C6620000}"/>
    <cellStyle name="Percent 3 2 5" xfId="24677" xr:uid="{00000000-0005-0000-0000-0000C7620000}"/>
    <cellStyle name="Percent 3 2 6" xfId="24678" xr:uid="{00000000-0005-0000-0000-0000C8620000}"/>
    <cellStyle name="Percent 3 2 7" xfId="24679" xr:uid="{00000000-0005-0000-0000-0000C9620000}"/>
    <cellStyle name="Percent 3 2 8" xfId="24680" xr:uid="{00000000-0005-0000-0000-0000CA620000}"/>
    <cellStyle name="Percent 3 3" xfId="24681" xr:uid="{00000000-0005-0000-0000-0000CB620000}"/>
    <cellStyle name="Percent 3 3 2" xfId="24682" xr:uid="{00000000-0005-0000-0000-0000CC620000}"/>
    <cellStyle name="Percent 3 3 2 2" xfId="24683" xr:uid="{00000000-0005-0000-0000-0000CD620000}"/>
    <cellStyle name="Percent 3 3 2 2 2" xfId="24684" xr:uid="{00000000-0005-0000-0000-0000CE620000}"/>
    <cellStyle name="Percent 3 3 2 2 2 2" xfId="24685" xr:uid="{00000000-0005-0000-0000-0000CF620000}"/>
    <cellStyle name="Percent 3 3 2 2 3" xfId="24686" xr:uid="{00000000-0005-0000-0000-0000D0620000}"/>
    <cellStyle name="Percent 3 3 2 3" xfId="24687" xr:uid="{00000000-0005-0000-0000-0000D1620000}"/>
    <cellStyle name="Percent 3 3 2 3 2" xfId="24688" xr:uid="{00000000-0005-0000-0000-0000D2620000}"/>
    <cellStyle name="Percent 3 3 2 4" xfId="24689" xr:uid="{00000000-0005-0000-0000-0000D3620000}"/>
    <cellStyle name="Percent 3 3 3" xfId="24690" xr:uid="{00000000-0005-0000-0000-0000D4620000}"/>
    <cellStyle name="Percent 3 3 3 2" xfId="24691" xr:uid="{00000000-0005-0000-0000-0000D5620000}"/>
    <cellStyle name="Percent 3 3 3 2 2" xfId="24692" xr:uid="{00000000-0005-0000-0000-0000D6620000}"/>
    <cellStyle name="Percent 3 3 3 3" xfId="24693" xr:uid="{00000000-0005-0000-0000-0000D7620000}"/>
    <cellStyle name="Percent 3 3 4" xfId="24694" xr:uid="{00000000-0005-0000-0000-0000D8620000}"/>
    <cellStyle name="Percent 3 3 4 2" xfId="24695" xr:uid="{00000000-0005-0000-0000-0000D9620000}"/>
    <cellStyle name="Percent 3 3 5" xfId="24696" xr:uid="{00000000-0005-0000-0000-0000DA620000}"/>
    <cellStyle name="Percent 3 3 6" xfId="24697" xr:uid="{00000000-0005-0000-0000-0000DB620000}"/>
    <cellStyle name="Percent 3 3 7" xfId="24698" xr:uid="{00000000-0005-0000-0000-0000DC620000}"/>
    <cellStyle name="Percent 3 3 8" xfId="24699" xr:uid="{00000000-0005-0000-0000-0000DD620000}"/>
    <cellStyle name="Percent 3 4" xfId="24700" xr:uid="{00000000-0005-0000-0000-0000DE620000}"/>
    <cellStyle name="Percent 3 5" xfId="24701" xr:uid="{00000000-0005-0000-0000-0000DF620000}"/>
    <cellStyle name="Percent 3 6" xfId="24702" xr:uid="{00000000-0005-0000-0000-0000E0620000}"/>
    <cellStyle name="Percent 3 7" xfId="24703" xr:uid="{00000000-0005-0000-0000-0000E1620000}"/>
    <cellStyle name="Percent 3 8" xfId="24704" xr:uid="{00000000-0005-0000-0000-0000E2620000}"/>
    <cellStyle name="Percent 3 9" xfId="24705" xr:uid="{00000000-0005-0000-0000-0000E3620000}"/>
    <cellStyle name="Percent 30" xfId="24706" xr:uid="{00000000-0005-0000-0000-0000E4620000}"/>
    <cellStyle name="Percent 31" xfId="24707" xr:uid="{00000000-0005-0000-0000-0000E5620000}"/>
    <cellStyle name="Percent 32" xfId="24708" xr:uid="{00000000-0005-0000-0000-0000E6620000}"/>
    <cellStyle name="Percent 33" xfId="24709" xr:uid="{00000000-0005-0000-0000-0000E7620000}"/>
    <cellStyle name="Percent 34" xfId="24710" xr:uid="{00000000-0005-0000-0000-0000E8620000}"/>
    <cellStyle name="Percent 35" xfId="24711" xr:uid="{00000000-0005-0000-0000-0000E9620000}"/>
    <cellStyle name="Percent 36" xfId="24712" xr:uid="{00000000-0005-0000-0000-0000EA620000}"/>
    <cellStyle name="Percent 37" xfId="24713" xr:uid="{00000000-0005-0000-0000-0000EB620000}"/>
    <cellStyle name="Percent 38" xfId="24714" xr:uid="{00000000-0005-0000-0000-0000EC620000}"/>
    <cellStyle name="Percent 39" xfId="24715" xr:uid="{00000000-0005-0000-0000-0000ED620000}"/>
    <cellStyle name="Percent 39 2" xfId="24716" xr:uid="{00000000-0005-0000-0000-0000EE620000}"/>
    <cellStyle name="Percent 39 2 2" xfId="24717" xr:uid="{00000000-0005-0000-0000-0000EF620000}"/>
    <cellStyle name="Percent 39 3" xfId="24718" xr:uid="{00000000-0005-0000-0000-0000F0620000}"/>
    <cellStyle name="Percent 4" xfId="24719" xr:uid="{00000000-0005-0000-0000-0000F1620000}"/>
    <cellStyle name="Percent 4 2" xfId="24720" xr:uid="{00000000-0005-0000-0000-0000F2620000}"/>
    <cellStyle name="Percent 4 3" xfId="24721" xr:uid="{00000000-0005-0000-0000-0000F3620000}"/>
    <cellStyle name="Percent 4 4" xfId="24722" xr:uid="{00000000-0005-0000-0000-0000F4620000}"/>
    <cellStyle name="Percent 40" xfId="24723" xr:uid="{00000000-0005-0000-0000-0000F5620000}"/>
    <cellStyle name="Percent 40 2" xfId="24724" xr:uid="{00000000-0005-0000-0000-0000F6620000}"/>
    <cellStyle name="Percent 40 2 2" xfId="24725" xr:uid="{00000000-0005-0000-0000-0000F7620000}"/>
    <cellStyle name="Percent 40 3" xfId="24726" xr:uid="{00000000-0005-0000-0000-0000F8620000}"/>
    <cellStyle name="Percent 41" xfId="24727" xr:uid="{00000000-0005-0000-0000-0000F9620000}"/>
    <cellStyle name="Percent 41 2" xfId="24728" xr:uid="{00000000-0005-0000-0000-0000FA620000}"/>
    <cellStyle name="Percent 41 2 2" xfId="24729" xr:uid="{00000000-0005-0000-0000-0000FB620000}"/>
    <cellStyle name="Percent 41 3" xfId="24730" xr:uid="{00000000-0005-0000-0000-0000FC620000}"/>
    <cellStyle name="Percent 42" xfId="24731" xr:uid="{00000000-0005-0000-0000-0000FD620000}"/>
    <cellStyle name="Percent 42 2" xfId="24732" xr:uid="{00000000-0005-0000-0000-0000FE620000}"/>
    <cellStyle name="Percent 42 2 2" xfId="24733" xr:uid="{00000000-0005-0000-0000-0000FF620000}"/>
    <cellStyle name="Percent 42 3" xfId="24734" xr:uid="{00000000-0005-0000-0000-000000630000}"/>
    <cellStyle name="Percent 43" xfId="24735" xr:uid="{00000000-0005-0000-0000-000001630000}"/>
    <cellStyle name="Percent 44" xfId="24736" xr:uid="{00000000-0005-0000-0000-000002630000}"/>
    <cellStyle name="Percent 45" xfId="24737" xr:uid="{00000000-0005-0000-0000-000003630000}"/>
    <cellStyle name="Percent 46" xfId="24738" xr:uid="{00000000-0005-0000-0000-000004630000}"/>
    <cellStyle name="Percent 47" xfId="24739" xr:uid="{00000000-0005-0000-0000-000005630000}"/>
    <cellStyle name="Percent 48" xfId="24740" xr:uid="{00000000-0005-0000-0000-000006630000}"/>
    <cellStyle name="Percent 49" xfId="24741" xr:uid="{00000000-0005-0000-0000-000007630000}"/>
    <cellStyle name="Percent 5" xfId="24742" xr:uid="{00000000-0005-0000-0000-000008630000}"/>
    <cellStyle name="Percent 5 2" xfId="24743" xr:uid="{00000000-0005-0000-0000-000009630000}"/>
    <cellStyle name="Percent 50" xfId="24744" xr:uid="{00000000-0005-0000-0000-00000A630000}"/>
    <cellStyle name="Percent 51" xfId="24745" xr:uid="{00000000-0005-0000-0000-00000B630000}"/>
    <cellStyle name="Percent 52" xfId="24746" xr:uid="{00000000-0005-0000-0000-00000C630000}"/>
    <cellStyle name="Percent 53" xfId="24747" xr:uid="{00000000-0005-0000-0000-00000D630000}"/>
    <cellStyle name="Percent 54" xfId="24748" xr:uid="{00000000-0005-0000-0000-00000E630000}"/>
    <cellStyle name="Percent 55" xfId="24749" xr:uid="{00000000-0005-0000-0000-00000F630000}"/>
    <cellStyle name="Percent 6" xfId="24750" xr:uid="{00000000-0005-0000-0000-000010630000}"/>
    <cellStyle name="Percent 6 2" xfId="24751" xr:uid="{00000000-0005-0000-0000-000011630000}"/>
    <cellStyle name="Percent 6 2 2" xfId="24752" xr:uid="{00000000-0005-0000-0000-000012630000}"/>
    <cellStyle name="Percent 6 2 3" xfId="24753" xr:uid="{00000000-0005-0000-0000-000013630000}"/>
    <cellStyle name="Percent 6 2 4" xfId="24754" xr:uid="{00000000-0005-0000-0000-000014630000}"/>
    <cellStyle name="Percent 6 3" xfId="24755" xr:uid="{00000000-0005-0000-0000-000015630000}"/>
    <cellStyle name="Percent 6 4" xfId="24756" xr:uid="{00000000-0005-0000-0000-000016630000}"/>
    <cellStyle name="Percent 6 5" xfId="24757" xr:uid="{00000000-0005-0000-0000-000017630000}"/>
    <cellStyle name="Percent 7" xfId="24758" xr:uid="{00000000-0005-0000-0000-000018630000}"/>
    <cellStyle name="Percent 8" xfId="24759" xr:uid="{00000000-0005-0000-0000-000019630000}"/>
    <cellStyle name="Percent 9" xfId="24760" xr:uid="{00000000-0005-0000-0000-00001A630000}"/>
    <cellStyle name="Percent Hard" xfId="24761" xr:uid="{00000000-0005-0000-0000-00001B630000}"/>
    <cellStyle name="Percent Hard 2" xfId="24762" xr:uid="{00000000-0005-0000-0000-00001C630000}"/>
    <cellStyle name="Percent(0)" xfId="24763" xr:uid="{00000000-0005-0000-0000-00001D630000}"/>
    <cellStyle name="Percentage" xfId="24764" xr:uid="{00000000-0005-0000-0000-00001E630000}"/>
    <cellStyle name="Perlong" xfId="24765" xr:uid="{00000000-0005-0000-0000-00001F630000}"/>
    <cellStyle name="Private" xfId="24766" xr:uid="{00000000-0005-0000-0000-000020630000}"/>
    <cellStyle name="Private 2" xfId="24767" xr:uid="{00000000-0005-0000-0000-000021630000}"/>
    <cellStyle name="Private1" xfId="24768" xr:uid="{00000000-0005-0000-0000-000022630000}"/>
    <cellStyle name="Private1 2" xfId="24769" xr:uid="{00000000-0005-0000-0000-000023630000}"/>
    <cellStyle name="r" xfId="24770" xr:uid="{00000000-0005-0000-0000-000024630000}"/>
    <cellStyle name="r 2" xfId="24771" xr:uid="{00000000-0005-0000-0000-000025630000}"/>
    <cellStyle name="r_10_21 A&amp;G Review" xfId="24772" xr:uid="{00000000-0005-0000-0000-000026630000}"/>
    <cellStyle name="r_10_21 A&amp;G Review 2" xfId="24773" xr:uid="{00000000-0005-0000-0000-000027630000}"/>
    <cellStyle name="r_10_21 A&amp;G Review Raul" xfId="24774" xr:uid="{00000000-0005-0000-0000-000028630000}"/>
    <cellStyle name="r_10_21 A&amp;G Review Raul 2" xfId="24775" xr:uid="{00000000-0005-0000-0000-000029630000}"/>
    <cellStyle name="r_10-17" xfId="24776" xr:uid="{00000000-0005-0000-0000-00002A630000}"/>
    <cellStyle name="r_10-17 2" xfId="24777" xr:uid="{00000000-0005-0000-0000-00002B630000}"/>
    <cellStyle name="r_2003 Reduction &amp; Sensitivities" xfId="24778" xr:uid="{00000000-0005-0000-0000-00002C630000}"/>
    <cellStyle name="r_2003 Reduction &amp; Sensitivities 2" xfId="24779" xr:uid="{00000000-0005-0000-0000-00002D630000}"/>
    <cellStyle name="r_2003BudgetVariances" xfId="24780" xr:uid="{00000000-0005-0000-0000-00002E630000}"/>
    <cellStyle name="r_2003BudgetVariances 2" xfId="24781" xr:uid="{00000000-0005-0000-0000-00002F630000}"/>
    <cellStyle name="r_Aug 02 FOR" xfId="24782" xr:uid="{00000000-0005-0000-0000-000030630000}"/>
    <cellStyle name="r_Aug 02 FOR 2" xfId="24783" xr:uid="{00000000-0005-0000-0000-000031630000}"/>
    <cellStyle name="r_forecastTools6" xfId="24784" xr:uid="{00000000-0005-0000-0000-000032630000}"/>
    <cellStyle name="r_forecastTools6 2" xfId="24785" xr:uid="{00000000-0005-0000-0000-000033630000}"/>
    <cellStyle name="r_Interest model" xfId="24786" xr:uid="{00000000-0005-0000-0000-000034630000}"/>
    <cellStyle name="r_Interest model 2" xfId="24787" xr:uid="{00000000-0005-0000-0000-000035630000}"/>
    <cellStyle name="r_Interest model_PGE FS 1999 - 2006 10-23 V1 - for budget pres" xfId="24788" xr:uid="{00000000-0005-0000-0000-000036630000}"/>
    <cellStyle name="r_Interest model_PGE FS 1999 - 2006 10-23 V1 - for budget pres 2" xfId="24789" xr:uid="{00000000-0005-0000-0000-000037630000}"/>
    <cellStyle name="r_Mary Cilia Model with Current Projections (LINKED)" xfId="24790" xr:uid="{00000000-0005-0000-0000-000038630000}"/>
    <cellStyle name="r_Mary Cilia Model with Current Projections (LINKED) 2" xfId="24791" xr:uid="{00000000-0005-0000-0000-000039630000}"/>
    <cellStyle name="r_OpCo and Prelim Budget-2003 Final" xfId="24792" xr:uid="{00000000-0005-0000-0000-00003A630000}"/>
    <cellStyle name="r_OpCo and Prelim Budget-2003 Final 2" xfId="24793" xr:uid="{00000000-0005-0000-0000-00003B630000}"/>
    <cellStyle name="r_OpCo and Prelim Budget-2003 Final_PGE FS 1999 - 2006 10-23 V1 - for budget pres" xfId="24794" xr:uid="{00000000-0005-0000-0000-00003C630000}"/>
    <cellStyle name="r_OpCo and Prelim Budget-2003 Final_PGE FS 1999 - 2006 10-23 V1 - for budget pres 2" xfId="24795" xr:uid="{00000000-0005-0000-0000-00003D630000}"/>
    <cellStyle name="r_PGE FS 1999 - 2006 10-23 V1 - for budget pres" xfId="24796" xr:uid="{00000000-0005-0000-0000-00003E630000}"/>
    <cellStyle name="r_PGE FS 1999 - 2006 10-23 V1 - for budget pres 2" xfId="24797" xr:uid="{00000000-0005-0000-0000-00003F630000}"/>
    <cellStyle name="r_PGE OpCo Forecast for Budget Presentation" xfId="24798" xr:uid="{00000000-0005-0000-0000-000040630000}"/>
    <cellStyle name="r_PGE OpCo Forecast for Budget Presentation 2" xfId="24799" xr:uid="{00000000-0005-0000-0000-000041630000}"/>
    <cellStyle name="r_PGG Draft Cons Forecast 4-14 Revised" xfId="24800" xr:uid="{00000000-0005-0000-0000-000042630000}"/>
    <cellStyle name="r_PGG Draft Cons Forecast 4-14 Revised 2" xfId="24801" xr:uid="{00000000-0005-0000-0000-000043630000}"/>
    <cellStyle name="r_PGG Draft Cons Forecast 4-14 Revised_PGE FS 1999 - 2006 10-23 V1 - for budget pres" xfId="24802" xr:uid="{00000000-0005-0000-0000-000044630000}"/>
    <cellStyle name="r_PGG Draft Cons Forecast 4-14 Revised_PGE FS 1999 - 2006 10-23 V1 - for budget pres 2" xfId="24803" xr:uid="{00000000-0005-0000-0000-000045630000}"/>
    <cellStyle name="r_Reg Assets &amp; Liab" xfId="24804" xr:uid="{00000000-0005-0000-0000-000046630000}"/>
    <cellStyle name="r_Reg Assets &amp; Liab 2" xfId="24805" xr:uid="{00000000-0005-0000-0000-000047630000}"/>
    <cellStyle name="r_Summary" xfId="24806" xr:uid="{00000000-0005-0000-0000-000048630000}"/>
    <cellStyle name="r_Summary - OpCo and Prelim Budget-2003 Final" xfId="24807" xr:uid="{00000000-0005-0000-0000-000049630000}"/>
    <cellStyle name="r_Summary - OpCo and Prelim Budget-2003 Final 2" xfId="24808" xr:uid="{00000000-0005-0000-0000-00004A630000}"/>
    <cellStyle name="r_Summary - OpCo and Prelim Budget-2003 Final_PGE FS 1999 - 2006 10-23 V1 - for budget pres" xfId="24809" xr:uid="{00000000-0005-0000-0000-00004B630000}"/>
    <cellStyle name="r_Summary - OpCo and Prelim Budget-2003 Final_PGE FS 1999 - 2006 10-23 V1 - for budget pres 2" xfId="24810" xr:uid="{00000000-0005-0000-0000-00004C630000}"/>
    <cellStyle name="r_Summary 10" xfId="24811" xr:uid="{00000000-0005-0000-0000-00004D630000}"/>
    <cellStyle name="r_Summary 11" xfId="24812" xr:uid="{00000000-0005-0000-0000-00004E630000}"/>
    <cellStyle name="r_Summary 12" xfId="24813" xr:uid="{00000000-0005-0000-0000-00004F630000}"/>
    <cellStyle name="r_Summary 13" xfId="24814" xr:uid="{00000000-0005-0000-0000-000050630000}"/>
    <cellStyle name="r_Summary 14" xfId="24815" xr:uid="{00000000-0005-0000-0000-000051630000}"/>
    <cellStyle name="r_Summary 15" xfId="24816" xr:uid="{00000000-0005-0000-0000-000052630000}"/>
    <cellStyle name="r_Summary 16" xfId="24817" xr:uid="{00000000-0005-0000-0000-000053630000}"/>
    <cellStyle name="r_Summary 17" xfId="24818" xr:uid="{00000000-0005-0000-0000-000054630000}"/>
    <cellStyle name="r_Summary 18" xfId="24819" xr:uid="{00000000-0005-0000-0000-000055630000}"/>
    <cellStyle name="r_Summary 19" xfId="24820" xr:uid="{00000000-0005-0000-0000-000056630000}"/>
    <cellStyle name="r_Summary 2" xfId="24821" xr:uid="{00000000-0005-0000-0000-000057630000}"/>
    <cellStyle name="r_Summary 20" xfId="24822" xr:uid="{00000000-0005-0000-0000-000058630000}"/>
    <cellStyle name="r_Summary 21" xfId="24823" xr:uid="{00000000-0005-0000-0000-000059630000}"/>
    <cellStyle name="r_Summary 22" xfId="24824" xr:uid="{00000000-0005-0000-0000-00005A630000}"/>
    <cellStyle name="r_Summary 23" xfId="24825" xr:uid="{00000000-0005-0000-0000-00005B630000}"/>
    <cellStyle name="r_Summary 24" xfId="24826" xr:uid="{00000000-0005-0000-0000-00005C630000}"/>
    <cellStyle name="r_Summary 25" xfId="24827" xr:uid="{00000000-0005-0000-0000-00005D630000}"/>
    <cellStyle name="r_Summary 26" xfId="24828" xr:uid="{00000000-0005-0000-0000-00005E630000}"/>
    <cellStyle name="r_Summary 3" xfId="24829" xr:uid="{00000000-0005-0000-0000-00005F630000}"/>
    <cellStyle name="r_Summary 4" xfId="24830" xr:uid="{00000000-0005-0000-0000-000060630000}"/>
    <cellStyle name="r_Summary 5" xfId="24831" xr:uid="{00000000-0005-0000-0000-000061630000}"/>
    <cellStyle name="r_Summary 6" xfId="24832" xr:uid="{00000000-0005-0000-0000-000062630000}"/>
    <cellStyle name="r_Summary 7" xfId="24833" xr:uid="{00000000-0005-0000-0000-000063630000}"/>
    <cellStyle name="r_Summary 8" xfId="24834" xr:uid="{00000000-0005-0000-0000-000064630000}"/>
    <cellStyle name="r_Summary 9" xfId="24835" xr:uid="{00000000-0005-0000-0000-000065630000}"/>
    <cellStyle name="r_Summary_PGE FS 1999 - 2006 10-23 V1 - for budget pres" xfId="24836" xr:uid="{00000000-0005-0000-0000-000066630000}"/>
    <cellStyle name="r_Summary_PGE FS 1999 - 2006 10-23 V1 - for budget pres 2" xfId="24837" xr:uid="{00000000-0005-0000-0000-000067630000}"/>
    <cellStyle name="ReportTitlePrompt" xfId="24838" xr:uid="{00000000-0005-0000-0000-000068630000}"/>
    <cellStyle name="ReportTitleValue" xfId="24839" xr:uid="{00000000-0005-0000-0000-000069630000}"/>
    <cellStyle name="Right" xfId="24840" xr:uid="{00000000-0005-0000-0000-00006A630000}"/>
    <cellStyle name="Right 2" xfId="24841" xr:uid="{00000000-0005-0000-0000-00006B630000}"/>
    <cellStyle name="RowAcctAbovePrompt" xfId="24842" xr:uid="{00000000-0005-0000-0000-00006C630000}"/>
    <cellStyle name="RowAcctSOBAbovePrompt" xfId="24843" xr:uid="{00000000-0005-0000-0000-00006D630000}"/>
    <cellStyle name="RowAcctSOBValue" xfId="24844" xr:uid="{00000000-0005-0000-0000-00006E630000}"/>
    <cellStyle name="RowAcctValue" xfId="24845" xr:uid="{00000000-0005-0000-0000-00006F630000}"/>
    <cellStyle name="RowAttrAbovePrompt" xfId="24846" xr:uid="{00000000-0005-0000-0000-000070630000}"/>
    <cellStyle name="RowAttrValue" xfId="24847" xr:uid="{00000000-0005-0000-0000-000071630000}"/>
    <cellStyle name="RowColSetAbovePrompt" xfId="24848" xr:uid="{00000000-0005-0000-0000-000072630000}"/>
    <cellStyle name="RowColSetLeftPrompt" xfId="24849" xr:uid="{00000000-0005-0000-0000-000073630000}"/>
    <cellStyle name="RowColSetValue" xfId="24850" xr:uid="{00000000-0005-0000-0000-000074630000}"/>
    <cellStyle name="RowLeftPrompt" xfId="24851" xr:uid="{00000000-0005-0000-0000-000075630000}"/>
    <cellStyle name="SampleUsingFormatMask" xfId="24852" xr:uid="{00000000-0005-0000-0000-000076630000}"/>
    <cellStyle name="SampleWithNoFormatMask" xfId="24853" xr:uid="{00000000-0005-0000-0000-000077630000}"/>
    <cellStyle name="SAPBEXaggData" xfId="24854" xr:uid="{00000000-0005-0000-0000-000078630000}"/>
    <cellStyle name="SAPBEXaggData 2" xfId="24855" xr:uid="{00000000-0005-0000-0000-000079630000}"/>
    <cellStyle name="SAPBEXaggData 2 2" xfId="24856" xr:uid="{00000000-0005-0000-0000-00007A630000}"/>
    <cellStyle name="SAPBEXaggData 3" xfId="24857" xr:uid="{00000000-0005-0000-0000-00007B630000}"/>
    <cellStyle name="SAPBEXaggData 3 2" xfId="24858" xr:uid="{00000000-0005-0000-0000-00007C630000}"/>
    <cellStyle name="SAPBEXaggData 3 3" xfId="24859" xr:uid="{00000000-0005-0000-0000-00007D630000}"/>
    <cellStyle name="SAPBEXaggData 4" xfId="24860" xr:uid="{00000000-0005-0000-0000-00007E630000}"/>
    <cellStyle name="SAPBEXaggData 4 2" xfId="24861" xr:uid="{00000000-0005-0000-0000-00007F630000}"/>
    <cellStyle name="SAPBEXaggData 4 3" xfId="24862" xr:uid="{00000000-0005-0000-0000-000080630000}"/>
    <cellStyle name="SAPBEXaggDataEmph" xfId="24863" xr:uid="{00000000-0005-0000-0000-000081630000}"/>
    <cellStyle name="SAPBEXaggDataEmph 2" xfId="24864" xr:uid="{00000000-0005-0000-0000-000082630000}"/>
    <cellStyle name="SAPBEXaggDataEmph 2 2" xfId="24865" xr:uid="{00000000-0005-0000-0000-000083630000}"/>
    <cellStyle name="SAPBEXaggDataEmph 3" xfId="24866" xr:uid="{00000000-0005-0000-0000-000084630000}"/>
    <cellStyle name="SAPBEXaggDataEmph 3 2" xfId="24867" xr:uid="{00000000-0005-0000-0000-000085630000}"/>
    <cellStyle name="SAPBEXaggDataEmph 3 3" xfId="24868" xr:uid="{00000000-0005-0000-0000-000086630000}"/>
    <cellStyle name="SAPBEXaggDataEmph 4" xfId="24869" xr:uid="{00000000-0005-0000-0000-000087630000}"/>
    <cellStyle name="SAPBEXaggDataEmph 4 2" xfId="24870" xr:uid="{00000000-0005-0000-0000-000088630000}"/>
    <cellStyle name="SAPBEXaggDataEmph 4 3" xfId="24871" xr:uid="{00000000-0005-0000-0000-000089630000}"/>
    <cellStyle name="SAPBEXaggItem" xfId="24872" xr:uid="{00000000-0005-0000-0000-00008A630000}"/>
    <cellStyle name="SAPBEXaggItem 10" xfId="24873" xr:uid="{00000000-0005-0000-0000-00008B630000}"/>
    <cellStyle name="SAPBEXaggItem 10 2" xfId="24874" xr:uid="{00000000-0005-0000-0000-00008C630000}"/>
    <cellStyle name="SAPBEXaggItem 10 3" xfId="24875" xr:uid="{00000000-0005-0000-0000-00008D630000}"/>
    <cellStyle name="SAPBEXaggItem 11" xfId="24876" xr:uid="{00000000-0005-0000-0000-00008E630000}"/>
    <cellStyle name="SAPBEXaggItem 11 2" xfId="24877" xr:uid="{00000000-0005-0000-0000-00008F630000}"/>
    <cellStyle name="SAPBEXaggItem 11 3" xfId="24878" xr:uid="{00000000-0005-0000-0000-000090630000}"/>
    <cellStyle name="SAPBEXaggItem 2" xfId="24879" xr:uid="{00000000-0005-0000-0000-000091630000}"/>
    <cellStyle name="SAPBEXaggItem 2 2" xfId="24880" xr:uid="{00000000-0005-0000-0000-000092630000}"/>
    <cellStyle name="SAPBEXaggItem 2 2 2" xfId="24881" xr:uid="{00000000-0005-0000-0000-000093630000}"/>
    <cellStyle name="SAPBEXaggItem 3" xfId="24882" xr:uid="{00000000-0005-0000-0000-000094630000}"/>
    <cellStyle name="SAPBEXaggItem 3 2" xfId="24883" xr:uid="{00000000-0005-0000-0000-000095630000}"/>
    <cellStyle name="SAPBEXaggItem 3 2 2" xfId="24884" xr:uid="{00000000-0005-0000-0000-000096630000}"/>
    <cellStyle name="SAPBEXaggItem 4" xfId="24885" xr:uid="{00000000-0005-0000-0000-000097630000}"/>
    <cellStyle name="SAPBEXaggItem 4 2" xfId="24886" xr:uid="{00000000-0005-0000-0000-000098630000}"/>
    <cellStyle name="SAPBEXaggItem 4 2 2" xfId="24887" xr:uid="{00000000-0005-0000-0000-000099630000}"/>
    <cellStyle name="SAPBEXaggItem 5" xfId="24888" xr:uid="{00000000-0005-0000-0000-00009A630000}"/>
    <cellStyle name="SAPBEXaggItem 5 2" xfId="24889" xr:uid="{00000000-0005-0000-0000-00009B630000}"/>
    <cellStyle name="SAPBEXaggItem 5 2 2" xfId="24890" xr:uid="{00000000-0005-0000-0000-00009C630000}"/>
    <cellStyle name="SAPBEXaggItem 6" xfId="24891" xr:uid="{00000000-0005-0000-0000-00009D630000}"/>
    <cellStyle name="SAPBEXaggItem 6 2" xfId="24892" xr:uid="{00000000-0005-0000-0000-00009E630000}"/>
    <cellStyle name="SAPBEXaggItem 6 2 2" xfId="24893" xr:uid="{00000000-0005-0000-0000-00009F630000}"/>
    <cellStyle name="SAPBEXaggItem 7" xfId="24894" xr:uid="{00000000-0005-0000-0000-0000A0630000}"/>
    <cellStyle name="SAPBEXaggItem 7 2" xfId="24895" xr:uid="{00000000-0005-0000-0000-0000A1630000}"/>
    <cellStyle name="SAPBEXaggItem 7 2 2" xfId="24896" xr:uid="{00000000-0005-0000-0000-0000A2630000}"/>
    <cellStyle name="SAPBEXaggItem 8" xfId="24897" xr:uid="{00000000-0005-0000-0000-0000A3630000}"/>
    <cellStyle name="SAPBEXaggItem 8 2" xfId="24898" xr:uid="{00000000-0005-0000-0000-0000A4630000}"/>
    <cellStyle name="SAPBEXaggItem 8 2 2" xfId="24899" xr:uid="{00000000-0005-0000-0000-0000A5630000}"/>
    <cellStyle name="SAPBEXaggItem 9" xfId="24900" xr:uid="{00000000-0005-0000-0000-0000A6630000}"/>
    <cellStyle name="SAPBEXaggItem 9 2" xfId="24901" xr:uid="{00000000-0005-0000-0000-0000A7630000}"/>
    <cellStyle name="SAPBEXaggItem_Copy of xSAPtemp5457" xfId="24902" xr:uid="{00000000-0005-0000-0000-0000A8630000}"/>
    <cellStyle name="SAPBEXaggItemX" xfId="24903" xr:uid="{00000000-0005-0000-0000-0000A9630000}"/>
    <cellStyle name="SAPBEXaggItemX 2" xfId="24904" xr:uid="{00000000-0005-0000-0000-0000AA630000}"/>
    <cellStyle name="SAPBEXaggItemX 2 2" xfId="24905" xr:uid="{00000000-0005-0000-0000-0000AB630000}"/>
    <cellStyle name="SAPBEXaggItemX 3" xfId="24906" xr:uid="{00000000-0005-0000-0000-0000AC630000}"/>
    <cellStyle name="SAPBEXaggItemX 3 2" xfId="24907" xr:uid="{00000000-0005-0000-0000-0000AD630000}"/>
    <cellStyle name="SAPBEXaggItemX 3 3" xfId="24908" xr:uid="{00000000-0005-0000-0000-0000AE630000}"/>
    <cellStyle name="SAPBEXaggItemX 4" xfId="24909" xr:uid="{00000000-0005-0000-0000-0000AF630000}"/>
    <cellStyle name="SAPBEXaggItemX 4 2" xfId="24910" xr:uid="{00000000-0005-0000-0000-0000B0630000}"/>
    <cellStyle name="SAPBEXaggItemX 4 3" xfId="24911" xr:uid="{00000000-0005-0000-0000-0000B1630000}"/>
    <cellStyle name="SAPBEXchaText" xfId="24912" xr:uid="{00000000-0005-0000-0000-0000B2630000}"/>
    <cellStyle name="SAPBEXchaText 2" xfId="24913" xr:uid="{00000000-0005-0000-0000-0000B3630000}"/>
    <cellStyle name="SAPBEXchaText 2 2" xfId="24914" xr:uid="{00000000-0005-0000-0000-0000B4630000}"/>
    <cellStyle name="SAPBEXchaText 2 2 2" xfId="24915" xr:uid="{00000000-0005-0000-0000-0000B5630000}"/>
    <cellStyle name="SAPBEXchaText 2 2 2 2" xfId="24916" xr:uid="{00000000-0005-0000-0000-0000B6630000}"/>
    <cellStyle name="SAPBEXchaText 2 3" xfId="24917" xr:uid="{00000000-0005-0000-0000-0000B7630000}"/>
    <cellStyle name="SAPBEXchaText 2 3 2" xfId="24918" xr:uid="{00000000-0005-0000-0000-0000B8630000}"/>
    <cellStyle name="SAPBEXchaText 3" xfId="24919" xr:uid="{00000000-0005-0000-0000-0000B9630000}"/>
    <cellStyle name="SAPBEXchaText 3 2" xfId="24920" xr:uid="{00000000-0005-0000-0000-0000BA630000}"/>
    <cellStyle name="SAPBEXchaText 3 2 2" xfId="24921" xr:uid="{00000000-0005-0000-0000-0000BB630000}"/>
    <cellStyle name="SAPBEXchaText 3 2 2 2" xfId="24922" xr:uid="{00000000-0005-0000-0000-0000BC630000}"/>
    <cellStyle name="SAPBEXchaText 4" xfId="24923" xr:uid="{00000000-0005-0000-0000-0000BD630000}"/>
    <cellStyle name="SAPBEXchaText 4 2" xfId="24924" xr:uid="{00000000-0005-0000-0000-0000BE630000}"/>
    <cellStyle name="SAPBEXchaText 4 2 2" xfId="24925" xr:uid="{00000000-0005-0000-0000-0000BF630000}"/>
    <cellStyle name="SAPBEXchaText 5" xfId="24926" xr:uid="{00000000-0005-0000-0000-0000C0630000}"/>
    <cellStyle name="SAPBEXchaText 5 2" xfId="24927" xr:uid="{00000000-0005-0000-0000-0000C1630000}"/>
    <cellStyle name="SAPBEXchaText 5 2 2" xfId="24928" xr:uid="{00000000-0005-0000-0000-0000C2630000}"/>
    <cellStyle name="SAPBEXchaText 6" xfId="24929" xr:uid="{00000000-0005-0000-0000-0000C3630000}"/>
    <cellStyle name="SAPBEXchaText 6 2" xfId="24930" xr:uid="{00000000-0005-0000-0000-0000C4630000}"/>
    <cellStyle name="SAPBEXchaText 6 2 2" xfId="24931" xr:uid="{00000000-0005-0000-0000-0000C5630000}"/>
    <cellStyle name="SAPBEXchaText 7" xfId="24932" xr:uid="{00000000-0005-0000-0000-0000C6630000}"/>
    <cellStyle name="SAPBEXchaText 7 2" xfId="24933" xr:uid="{00000000-0005-0000-0000-0000C7630000}"/>
    <cellStyle name="SAPBEXchaText 7 2 2" xfId="24934" xr:uid="{00000000-0005-0000-0000-0000C8630000}"/>
    <cellStyle name="SAPBEXchaText 7 2 2 2" xfId="24935" xr:uid="{00000000-0005-0000-0000-0000C9630000}"/>
    <cellStyle name="SAPBEXchaText 7 2 3" xfId="24936" xr:uid="{00000000-0005-0000-0000-0000CA630000}"/>
    <cellStyle name="SAPBEXchaText 7 3" xfId="24937" xr:uid="{00000000-0005-0000-0000-0000CB630000}"/>
    <cellStyle name="SAPBEXchaText 7 3 2" xfId="24938" xr:uid="{00000000-0005-0000-0000-0000CC630000}"/>
    <cellStyle name="SAPBEXchaText_Copy of xSAPtemp5457" xfId="24939" xr:uid="{00000000-0005-0000-0000-0000CD630000}"/>
    <cellStyle name="SAPBEXexcBad7" xfId="24940" xr:uid="{00000000-0005-0000-0000-0000CE630000}"/>
    <cellStyle name="SAPBEXexcBad7 2" xfId="24941" xr:uid="{00000000-0005-0000-0000-0000CF630000}"/>
    <cellStyle name="SAPBEXexcBad7 2 2" xfId="24942" xr:uid="{00000000-0005-0000-0000-0000D0630000}"/>
    <cellStyle name="SAPBEXexcBad7 3" xfId="24943" xr:uid="{00000000-0005-0000-0000-0000D1630000}"/>
    <cellStyle name="SAPBEXexcBad7 3 2" xfId="24944" xr:uid="{00000000-0005-0000-0000-0000D2630000}"/>
    <cellStyle name="SAPBEXexcBad7 3 3" xfId="24945" xr:uid="{00000000-0005-0000-0000-0000D3630000}"/>
    <cellStyle name="SAPBEXexcBad7 4" xfId="24946" xr:uid="{00000000-0005-0000-0000-0000D4630000}"/>
    <cellStyle name="SAPBEXexcBad7 4 2" xfId="24947" xr:uid="{00000000-0005-0000-0000-0000D5630000}"/>
    <cellStyle name="SAPBEXexcBad7 4 3" xfId="24948" xr:uid="{00000000-0005-0000-0000-0000D6630000}"/>
    <cellStyle name="SAPBEXexcBad8" xfId="24949" xr:uid="{00000000-0005-0000-0000-0000D7630000}"/>
    <cellStyle name="SAPBEXexcBad8 2" xfId="24950" xr:uid="{00000000-0005-0000-0000-0000D8630000}"/>
    <cellStyle name="SAPBEXexcBad8 2 2" xfId="24951" xr:uid="{00000000-0005-0000-0000-0000D9630000}"/>
    <cellStyle name="SAPBEXexcBad8 3" xfId="24952" xr:uid="{00000000-0005-0000-0000-0000DA630000}"/>
    <cellStyle name="SAPBEXexcBad8 3 2" xfId="24953" xr:uid="{00000000-0005-0000-0000-0000DB630000}"/>
    <cellStyle name="SAPBEXexcBad8 3 3" xfId="24954" xr:uid="{00000000-0005-0000-0000-0000DC630000}"/>
    <cellStyle name="SAPBEXexcBad8 4" xfId="24955" xr:uid="{00000000-0005-0000-0000-0000DD630000}"/>
    <cellStyle name="SAPBEXexcBad8 4 2" xfId="24956" xr:uid="{00000000-0005-0000-0000-0000DE630000}"/>
    <cellStyle name="SAPBEXexcBad8 4 3" xfId="24957" xr:uid="{00000000-0005-0000-0000-0000DF630000}"/>
    <cellStyle name="SAPBEXexcBad9" xfId="24958" xr:uid="{00000000-0005-0000-0000-0000E0630000}"/>
    <cellStyle name="SAPBEXexcBad9 2" xfId="24959" xr:uid="{00000000-0005-0000-0000-0000E1630000}"/>
    <cellStyle name="SAPBEXexcBad9 2 2" xfId="24960" xr:uid="{00000000-0005-0000-0000-0000E2630000}"/>
    <cellStyle name="SAPBEXexcBad9 3" xfId="24961" xr:uid="{00000000-0005-0000-0000-0000E3630000}"/>
    <cellStyle name="SAPBEXexcBad9 3 2" xfId="24962" xr:uid="{00000000-0005-0000-0000-0000E4630000}"/>
    <cellStyle name="SAPBEXexcBad9 3 3" xfId="24963" xr:uid="{00000000-0005-0000-0000-0000E5630000}"/>
    <cellStyle name="SAPBEXexcBad9 4" xfId="24964" xr:uid="{00000000-0005-0000-0000-0000E6630000}"/>
    <cellStyle name="SAPBEXexcBad9 4 2" xfId="24965" xr:uid="{00000000-0005-0000-0000-0000E7630000}"/>
    <cellStyle name="SAPBEXexcBad9 4 3" xfId="24966" xr:uid="{00000000-0005-0000-0000-0000E8630000}"/>
    <cellStyle name="SAPBEXexcCritical4" xfId="24967" xr:uid="{00000000-0005-0000-0000-0000E9630000}"/>
    <cellStyle name="SAPBEXexcCritical4 2" xfId="24968" xr:uid="{00000000-0005-0000-0000-0000EA630000}"/>
    <cellStyle name="SAPBEXexcCritical4 2 2" xfId="24969" xr:uid="{00000000-0005-0000-0000-0000EB630000}"/>
    <cellStyle name="SAPBEXexcCritical4 3" xfId="24970" xr:uid="{00000000-0005-0000-0000-0000EC630000}"/>
    <cellStyle name="SAPBEXexcCritical4 3 2" xfId="24971" xr:uid="{00000000-0005-0000-0000-0000ED630000}"/>
    <cellStyle name="SAPBEXexcCritical4 3 3" xfId="24972" xr:uid="{00000000-0005-0000-0000-0000EE630000}"/>
    <cellStyle name="SAPBEXexcCritical4 4" xfId="24973" xr:uid="{00000000-0005-0000-0000-0000EF630000}"/>
    <cellStyle name="SAPBEXexcCritical4 4 2" xfId="24974" xr:uid="{00000000-0005-0000-0000-0000F0630000}"/>
    <cellStyle name="SAPBEXexcCritical4 4 3" xfId="24975" xr:uid="{00000000-0005-0000-0000-0000F1630000}"/>
    <cellStyle name="SAPBEXexcCritical5" xfId="24976" xr:uid="{00000000-0005-0000-0000-0000F2630000}"/>
    <cellStyle name="SAPBEXexcCritical5 2" xfId="24977" xr:uid="{00000000-0005-0000-0000-0000F3630000}"/>
    <cellStyle name="SAPBEXexcCritical5 2 2" xfId="24978" xr:uid="{00000000-0005-0000-0000-0000F4630000}"/>
    <cellStyle name="SAPBEXexcCritical5 3" xfId="24979" xr:uid="{00000000-0005-0000-0000-0000F5630000}"/>
    <cellStyle name="SAPBEXexcCritical5 3 2" xfId="24980" xr:uid="{00000000-0005-0000-0000-0000F6630000}"/>
    <cellStyle name="SAPBEXexcCritical5 3 3" xfId="24981" xr:uid="{00000000-0005-0000-0000-0000F7630000}"/>
    <cellStyle name="SAPBEXexcCritical5 4" xfId="24982" xr:uid="{00000000-0005-0000-0000-0000F8630000}"/>
    <cellStyle name="SAPBEXexcCritical5 4 2" xfId="24983" xr:uid="{00000000-0005-0000-0000-0000F9630000}"/>
    <cellStyle name="SAPBEXexcCritical5 4 3" xfId="24984" xr:uid="{00000000-0005-0000-0000-0000FA630000}"/>
    <cellStyle name="SAPBEXexcCritical6" xfId="24985" xr:uid="{00000000-0005-0000-0000-0000FB630000}"/>
    <cellStyle name="SAPBEXexcCritical6 2" xfId="24986" xr:uid="{00000000-0005-0000-0000-0000FC630000}"/>
    <cellStyle name="SAPBEXexcCritical6 2 2" xfId="24987" xr:uid="{00000000-0005-0000-0000-0000FD630000}"/>
    <cellStyle name="SAPBEXexcCritical6 3" xfId="24988" xr:uid="{00000000-0005-0000-0000-0000FE630000}"/>
    <cellStyle name="SAPBEXexcCritical6 3 2" xfId="24989" xr:uid="{00000000-0005-0000-0000-0000FF630000}"/>
    <cellStyle name="SAPBEXexcCritical6 3 3" xfId="24990" xr:uid="{00000000-0005-0000-0000-000000640000}"/>
    <cellStyle name="SAPBEXexcCritical6 4" xfId="24991" xr:uid="{00000000-0005-0000-0000-000001640000}"/>
    <cellStyle name="SAPBEXexcCritical6 4 2" xfId="24992" xr:uid="{00000000-0005-0000-0000-000002640000}"/>
    <cellStyle name="SAPBEXexcCritical6 4 3" xfId="24993" xr:uid="{00000000-0005-0000-0000-000003640000}"/>
    <cellStyle name="SAPBEXexcGood1" xfId="24994" xr:uid="{00000000-0005-0000-0000-000004640000}"/>
    <cellStyle name="SAPBEXexcGood1 2" xfId="24995" xr:uid="{00000000-0005-0000-0000-000005640000}"/>
    <cellStyle name="SAPBEXexcGood1 2 2" xfId="24996" xr:uid="{00000000-0005-0000-0000-000006640000}"/>
    <cellStyle name="SAPBEXexcGood1 3" xfId="24997" xr:uid="{00000000-0005-0000-0000-000007640000}"/>
    <cellStyle name="SAPBEXexcGood1 3 2" xfId="24998" xr:uid="{00000000-0005-0000-0000-000008640000}"/>
    <cellStyle name="SAPBEXexcGood1 3 3" xfId="24999" xr:uid="{00000000-0005-0000-0000-000009640000}"/>
    <cellStyle name="SAPBEXexcGood1 4" xfId="25000" xr:uid="{00000000-0005-0000-0000-00000A640000}"/>
    <cellStyle name="SAPBEXexcGood1 4 2" xfId="25001" xr:uid="{00000000-0005-0000-0000-00000B640000}"/>
    <cellStyle name="SAPBEXexcGood1 4 3" xfId="25002" xr:uid="{00000000-0005-0000-0000-00000C640000}"/>
    <cellStyle name="SAPBEXexcGood2" xfId="25003" xr:uid="{00000000-0005-0000-0000-00000D640000}"/>
    <cellStyle name="SAPBEXexcGood2 2" xfId="25004" xr:uid="{00000000-0005-0000-0000-00000E640000}"/>
    <cellStyle name="SAPBEXexcGood2 2 2" xfId="25005" xr:uid="{00000000-0005-0000-0000-00000F640000}"/>
    <cellStyle name="SAPBEXexcGood2 3" xfId="25006" xr:uid="{00000000-0005-0000-0000-000010640000}"/>
    <cellStyle name="SAPBEXexcGood2 3 2" xfId="25007" xr:uid="{00000000-0005-0000-0000-000011640000}"/>
    <cellStyle name="SAPBEXexcGood2 3 3" xfId="25008" xr:uid="{00000000-0005-0000-0000-000012640000}"/>
    <cellStyle name="SAPBEXexcGood2 4" xfId="25009" xr:uid="{00000000-0005-0000-0000-000013640000}"/>
    <cellStyle name="SAPBEXexcGood2 4 2" xfId="25010" xr:uid="{00000000-0005-0000-0000-000014640000}"/>
    <cellStyle name="SAPBEXexcGood2 4 3" xfId="25011" xr:uid="{00000000-0005-0000-0000-000015640000}"/>
    <cellStyle name="SAPBEXexcGood3" xfId="25012" xr:uid="{00000000-0005-0000-0000-000016640000}"/>
    <cellStyle name="SAPBEXexcGood3 2" xfId="25013" xr:uid="{00000000-0005-0000-0000-000017640000}"/>
    <cellStyle name="SAPBEXexcGood3 2 2" xfId="25014" xr:uid="{00000000-0005-0000-0000-000018640000}"/>
    <cellStyle name="SAPBEXexcGood3 3" xfId="25015" xr:uid="{00000000-0005-0000-0000-000019640000}"/>
    <cellStyle name="SAPBEXexcGood3 3 2" xfId="25016" xr:uid="{00000000-0005-0000-0000-00001A640000}"/>
    <cellStyle name="SAPBEXexcGood3 3 3" xfId="25017" xr:uid="{00000000-0005-0000-0000-00001B640000}"/>
    <cellStyle name="SAPBEXexcGood3 4" xfId="25018" xr:uid="{00000000-0005-0000-0000-00001C640000}"/>
    <cellStyle name="SAPBEXexcGood3 4 2" xfId="25019" xr:uid="{00000000-0005-0000-0000-00001D640000}"/>
    <cellStyle name="SAPBEXexcGood3 4 3" xfId="25020" xr:uid="{00000000-0005-0000-0000-00001E640000}"/>
    <cellStyle name="SAPBEXfilterDrill" xfId="25021" xr:uid="{00000000-0005-0000-0000-00001F640000}"/>
    <cellStyle name="SAPBEXfilterItem" xfId="25022" xr:uid="{00000000-0005-0000-0000-000020640000}"/>
    <cellStyle name="SAPBEXfilterItem 2" xfId="25023" xr:uid="{00000000-0005-0000-0000-000021640000}"/>
    <cellStyle name="SAPBEXfilterItem 3" xfId="25024" xr:uid="{00000000-0005-0000-0000-000022640000}"/>
    <cellStyle name="SAPBEXfilterItem 4" xfId="25025" xr:uid="{00000000-0005-0000-0000-000023640000}"/>
    <cellStyle name="SAPBEXfilterItem 5" xfId="25026" xr:uid="{00000000-0005-0000-0000-000024640000}"/>
    <cellStyle name="SAPBEXfilterItem 6" xfId="25027" xr:uid="{00000000-0005-0000-0000-000025640000}"/>
    <cellStyle name="SAPBEXfilterItem 7" xfId="25028" xr:uid="{00000000-0005-0000-0000-000026640000}"/>
    <cellStyle name="SAPBEXfilterItem 8" xfId="25029" xr:uid="{00000000-0005-0000-0000-000027640000}"/>
    <cellStyle name="SAPBEXfilterItem_Copy of xSAPtemp5457" xfId="25030" xr:uid="{00000000-0005-0000-0000-000028640000}"/>
    <cellStyle name="SAPBEXfilterText" xfId="25031" xr:uid="{00000000-0005-0000-0000-000029640000}"/>
    <cellStyle name="SAPBEXfilterText 2" xfId="25032" xr:uid="{00000000-0005-0000-0000-00002A640000}"/>
    <cellStyle name="SAPBEXfilterText 2 2" xfId="25033" xr:uid="{00000000-0005-0000-0000-00002B640000}"/>
    <cellStyle name="SAPBEXfilterText 3" xfId="25034" xr:uid="{00000000-0005-0000-0000-00002C640000}"/>
    <cellStyle name="SAPBEXfilterText 3 2" xfId="25035" xr:uid="{00000000-0005-0000-0000-00002D640000}"/>
    <cellStyle name="SAPBEXfilterText 4" xfId="25036" xr:uid="{00000000-0005-0000-0000-00002E640000}"/>
    <cellStyle name="SAPBEXfilterText 5" xfId="25037" xr:uid="{00000000-0005-0000-0000-00002F640000}"/>
    <cellStyle name="SAPBEXformats" xfId="25038" xr:uid="{00000000-0005-0000-0000-000030640000}"/>
    <cellStyle name="SAPBEXformats 2" xfId="25039" xr:uid="{00000000-0005-0000-0000-000031640000}"/>
    <cellStyle name="SAPBEXformats 2 2" xfId="25040" xr:uid="{00000000-0005-0000-0000-000032640000}"/>
    <cellStyle name="SAPBEXformats 3" xfId="25041" xr:uid="{00000000-0005-0000-0000-000033640000}"/>
    <cellStyle name="SAPBEXformats 3 2" xfId="25042" xr:uid="{00000000-0005-0000-0000-000034640000}"/>
    <cellStyle name="SAPBEXformats 3 3" xfId="25043" xr:uid="{00000000-0005-0000-0000-000035640000}"/>
    <cellStyle name="SAPBEXformats 4" xfId="25044" xr:uid="{00000000-0005-0000-0000-000036640000}"/>
    <cellStyle name="SAPBEXformats 4 2" xfId="25045" xr:uid="{00000000-0005-0000-0000-000037640000}"/>
    <cellStyle name="SAPBEXformats 4 3" xfId="25046" xr:uid="{00000000-0005-0000-0000-000038640000}"/>
    <cellStyle name="SAPBEXheaderItem" xfId="25047" xr:uid="{00000000-0005-0000-0000-000039640000}"/>
    <cellStyle name="SAPBEXheaderItem 2" xfId="25048" xr:uid="{00000000-0005-0000-0000-00003A640000}"/>
    <cellStyle name="SAPBEXheaderItem 2 2" xfId="25049" xr:uid="{00000000-0005-0000-0000-00003B640000}"/>
    <cellStyle name="SAPBEXheaderItem 3" xfId="25050" xr:uid="{00000000-0005-0000-0000-00003C640000}"/>
    <cellStyle name="SAPBEXheaderItem 3 2" xfId="25051" xr:uid="{00000000-0005-0000-0000-00003D640000}"/>
    <cellStyle name="SAPBEXheaderItem 3 3" xfId="25052" xr:uid="{00000000-0005-0000-0000-00003E640000}"/>
    <cellStyle name="SAPBEXheaderItem 4" xfId="25053" xr:uid="{00000000-0005-0000-0000-00003F640000}"/>
    <cellStyle name="SAPBEXheaderItem 5" xfId="25054" xr:uid="{00000000-0005-0000-0000-000040640000}"/>
    <cellStyle name="SAPBEXheaderItem 6" xfId="25055" xr:uid="{00000000-0005-0000-0000-000041640000}"/>
    <cellStyle name="SAPBEXheaderItem 7" xfId="25056" xr:uid="{00000000-0005-0000-0000-000042640000}"/>
    <cellStyle name="SAPBEXheaderItem 8" xfId="25057" xr:uid="{00000000-0005-0000-0000-000043640000}"/>
    <cellStyle name="SAPBEXheaderItem 9" xfId="25058" xr:uid="{00000000-0005-0000-0000-000044640000}"/>
    <cellStyle name="SAPBEXheaderItem_Copy of xSAPtemp5457" xfId="25059" xr:uid="{00000000-0005-0000-0000-000045640000}"/>
    <cellStyle name="SAPBEXheaderText" xfId="25060" xr:uid="{00000000-0005-0000-0000-000046640000}"/>
    <cellStyle name="SAPBEXheaderText 2" xfId="25061" xr:uid="{00000000-0005-0000-0000-000047640000}"/>
    <cellStyle name="SAPBEXheaderText 2 2" xfId="25062" xr:uid="{00000000-0005-0000-0000-000048640000}"/>
    <cellStyle name="SAPBEXheaderText 3" xfId="25063" xr:uid="{00000000-0005-0000-0000-000049640000}"/>
    <cellStyle name="SAPBEXheaderText 3 2" xfId="25064" xr:uid="{00000000-0005-0000-0000-00004A640000}"/>
    <cellStyle name="SAPBEXheaderText 4" xfId="25065" xr:uid="{00000000-0005-0000-0000-00004B640000}"/>
    <cellStyle name="SAPBEXheaderText 5" xfId="25066" xr:uid="{00000000-0005-0000-0000-00004C640000}"/>
    <cellStyle name="SAPBEXheaderText 6" xfId="25067" xr:uid="{00000000-0005-0000-0000-00004D640000}"/>
    <cellStyle name="SAPBEXheaderText 7" xfId="25068" xr:uid="{00000000-0005-0000-0000-00004E640000}"/>
    <cellStyle name="SAPBEXheaderText 8" xfId="25069" xr:uid="{00000000-0005-0000-0000-00004F640000}"/>
    <cellStyle name="SAPBEXheaderText 9" xfId="25070" xr:uid="{00000000-0005-0000-0000-000050640000}"/>
    <cellStyle name="SAPBEXheaderText_Copy of xSAPtemp5457" xfId="25071" xr:uid="{00000000-0005-0000-0000-000051640000}"/>
    <cellStyle name="SAPBEXHLevel0" xfId="25072" xr:uid="{00000000-0005-0000-0000-000052640000}"/>
    <cellStyle name="SAPBEXHLevel0 2" xfId="25073" xr:uid="{00000000-0005-0000-0000-000053640000}"/>
    <cellStyle name="SAPBEXHLevel0 2 2" xfId="25074" xr:uid="{00000000-0005-0000-0000-000054640000}"/>
    <cellStyle name="SAPBEXHLevel0 2 2 2" xfId="25075" xr:uid="{00000000-0005-0000-0000-000055640000}"/>
    <cellStyle name="SAPBEXHLevel0 2 3" xfId="25076" xr:uid="{00000000-0005-0000-0000-000056640000}"/>
    <cellStyle name="SAPBEXHLevel0 2 3 2" xfId="25077" xr:uid="{00000000-0005-0000-0000-000057640000}"/>
    <cellStyle name="SAPBEXHLevel0 2 4" xfId="25078" xr:uid="{00000000-0005-0000-0000-000058640000}"/>
    <cellStyle name="SAPBEXHLevel0 2 4 2" xfId="25079" xr:uid="{00000000-0005-0000-0000-000059640000}"/>
    <cellStyle name="SAPBEXHLevel0 2 4 3" xfId="25080" xr:uid="{00000000-0005-0000-0000-00005A640000}"/>
    <cellStyle name="SAPBEXHLevel0 2 5" xfId="25081" xr:uid="{00000000-0005-0000-0000-00005B640000}"/>
    <cellStyle name="SAPBEXHLevel0 2 5 2" xfId="25082" xr:uid="{00000000-0005-0000-0000-00005C640000}"/>
    <cellStyle name="SAPBEXHLevel0 2 5 3" xfId="25083" xr:uid="{00000000-0005-0000-0000-00005D640000}"/>
    <cellStyle name="SAPBEXHLevel0 3" xfId="25084" xr:uid="{00000000-0005-0000-0000-00005E640000}"/>
    <cellStyle name="SAPBEXHLevel0 3 2" xfId="25085" xr:uid="{00000000-0005-0000-0000-00005F640000}"/>
    <cellStyle name="SAPBEXHLevel0 3 2 2" xfId="25086" xr:uid="{00000000-0005-0000-0000-000060640000}"/>
    <cellStyle name="SAPBEXHLevel0 3 3" xfId="25087" xr:uid="{00000000-0005-0000-0000-000061640000}"/>
    <cellStyle name="SAPBEXHLevel0 3 3 2" xfId="25088" xr:uid="{00000000-0005-0000-0000-000062640000}"/>
    <cellStyle name="SAPBEXHLevel0 3 4" xfId="25089" xr:uid="{00000000-0005-0000-0000-000063640000}"/>
    <cellStyle name="SAPBEXHLevel0 3 4 2" xfId="25090" xr:uid="{00000000-0005-0000-0000-000064640000}"/>
    <cellStyle name="SAPBEXHLevel0 3 4 3" xfId="25091" xr:uid="{00000000-0005-0000-0000-000065640000}"/>
    <cellStyle name="SAPBEXHLevel0 3 5" xfId="25092" xr:uid="{00000000-0005-0000-0000-000066640000}"/>
    <cellStyle name="SAPBEXHLevel0 3 5 2" xfId="25093" xr:uid="{00000000-0005-0000-0000-000067640000}"/>
    <cellStyle name="SAPBEXHLevel0 3 5 3" xfId="25094" xr:uid="{00000000-0005-0000-0000-000068640000}"/>
    <cellStyle name="SAPBEXHLevel0 4" xfId="25095" xr:uid="{00000000-0005-0000-0000-000069640000}"/>
    <cellStyle name="SAPBEXHLevel0 4 2" xfId="25096" xr:uid="{00000000-0005-0000-0000-00006A640000}"/>
    <cellStyle name="SAPBEXHLevel0 4 2 2" xfId="25097" xr:uid="{00000000-0005-0000-0000-00006B640000}"/>
    <cellStyle name="SAPBEXHLevel0 5" xfId="25098" xr:uid="{00000000-0005-0000-0000-00006C640000}"/>
    <cellStyle name="SAPBEXHLevel0 5 2" xfId="25099" xr:uid="{00000000-0005-0000-0000-00006D640000}"/>
    <cellStyle name="SAPBEXHLevel0 5 2 2" xfId="25100" xr:uid="{00000000-0005-0000-0000-00006E640000}"/>
    <cellStyle name="SAPBEXHLevel0 6" xfId="25101" xr:uid="{00000000-0005-0000-0000-00006F640000}"/>
    <cellStyle name="SAPBEXHLevel0 6 2" xfId="25102" xr:uid="{00000000-0005-0000-0000-000070640000}"/>
    <cellStyle name="SAPBEXHLevel0 7" xfId="25103" xr:uid="{00000000-0005-0000-0000-000071640000}"/>
    <cellStyle name="SAPBEXHLevel0 7 2" xfId="25104" xr:uid="{00000000-0005-0000-0000-000072640000}"/>
    <cellStyle name="SAPBEXHLevel0 7 3" xfId="25105" xr:uid="{00000000-0005-0000-0000-000073640000}"/>
    <cellStyle name="SAPBEXHLevel0 8" xfId="25106" xr:uid="{00000000-0005-0000-0000-000074640000}"/>
    <cellStyle name="SAPBEXHLevel0 8 2" xfId="25107" xr:uid="{00000000-0005-0000-0000-000075640000}"/>
    <cellStyle name="SAPBEXHLevel0 8 3" xfId="25108" xr:uid="{00000000-0005-0000-0000-000076640000}"/>
    <cellStyle name="SAPBEXHLevel0X" xfId="25109" xr:uid="{00000000-0005-0000-0000-000077640000}"/>
    <cellStyle name="SAPBEXHLevel0X 2" xfId="25110" xr:uid="{00000000-0005-0000-0000-000078640000}"/>
    <cellStyle name="SAPBEXHLevel0X 2 2" xfId="25111" xr:uid="{00000000-0005-0000-0000-000079640000}"/>
    <cellStyle name="SAPBEXHLevel0X 2 2 2" xfId="25112" xr:uid="{00000000-0005-0000-0000-00007A640000}"/>
    <cellStyle name="SAPBEXHLevel0X 2 3" xfId="25113" xr:uid="{00000000-0005-0000-0000-00007B640000}"/>
    <cellStyle name="SAPBEXHLevel0X 2 3 2" xfId="25114" xr:uid="{00000000-0005-0000-0000-00007C640000}"/>
    <cellStyle name="SAPBEXHLevel0X 2 4" xfId="25115" xr:uid="{00000000-0005-0000-0000-00007D640000}"/>
    <cellStyle name="SAPBEXHLevel0X 2 4 2" xfId="25116" xr:uid="{00000000-0005-0000-0000-00007E640000}"/>
    <cellStyle name="SAPBEXHLevel0X 2 4 3" xfId="25117" xr:uid="{00000000-0005-0000-0000-00007F640000}"/>
    <cellStyle name="SAPBEXHLevel0X 2 5" xfId="25118" xr:uid="{00000000-0005-0000-0000-000080640000}"/>
    <cellStyle name="SAPBEXHLevel0X 2 5 2" xfId="25119" xr:uid="{00000000-0005-0000-0000-000081640000}"/>
    <cellStyle name="SAPBEXHLevel0X 2 5 3" xfId="25120" xr:uid="{00000000-0005-0000-0000-000082640000}"/>
    <cellStyle name="SAPBEXHLevel0X 3" xfId="25121" xr:uid="{00000000-0005-0000-0000-000083640000}"/>
    <cellStyle name="SAPBEXHLevel0X 3 2" xfId="25122" xr:uid="{00000000-0005-0000-0000-000084640000}"/>
    <cellStyle name="SAPBEXHLevel0X 3 2 2" xfId="25123" xr:uid="{00000000-0005-0000-0000-000085640000}"/>
    <cellStyle name="SAPBEXHLevel0X 3 3" xfId="25124" xr:uid="{00000000-0005-0000-0000-000086640000}"/>
    <cellStyle name="SAPBEXHLevel0X 3 3 2" xfId="25125" xr:uid="{00000000-0005-0000-0000-000087640000}"/>
    <cellStyle name="SAPBEXHLevel0X 3 4" xfId="25126" xr:uid="{00000000-0005-0000-0000-000088640000}"/>
    <cellStyle name="SAPBEXHLevel0X 3 4 2" xfId="25127" xr:uid="{00000000-0005-0000-0000-000089640000}"/>
    <cellStyle name="SAPBEXHLevel0X 3 4 3" xfId="25128" xr:uid="{00000000-0005-0000-0000-00008A640000}"/>
    <cellStyle name="SAPBEXHLevel0X 3 5" xfId="25129" xr:uid="{00000000-0005-0000-0000-00008B640000}"/>
    <cellStyle name="SAPBEXHLevel0X 3 5 2" xfId="25130" xr:uid="{00000000-0005-0000-0000-00008C640000}"/>
    <cellStyle name="SAPBEXHLevel0X 3 5 3" xfId="25131" xr:uid="{00000000-0005-0000-0000-00008D640000}"/>
    <cellStyle name="SAPBEXHLevel0X 4" xfId="25132" xr:uid="{00000000-0005-0000-0000-00008E640000}"/>
    <cellStyle name="SAPBEXHLevel0X 4 2" xfId="25133" xr:uid="{00000000-0005-0000-0000-00008F640000}"/>
    <cellStyle name="SAPBEXHLevel0X 4 2 2" xfId="25134" xr:uid="{00000000-0005-0000-0000-000090640000}"/>
    <cellStyle name="SAPBEXHLevel0X 5" xfId="25135" xr:uid="{00000000-0005-0000-0000-000091640000}"/>
    <cellStyle name="SAPBEXHLevel0X 5 2" xfId="25136" xr:uid="{00000000-0005-0000-0000-000092640000}"/>
    <cellStyle name="SAPBEXHLevel0X 5 2 2" xfId="25137" xr:uid="{00000000-0005-0000-0000-000093640000}"/>
    <cellStyle name="SAPBEXHLevel0X 6" xfId="25138" xr:uid="{00000000-0005-0000-0000-000094640000}"/>
    <cellStyle name="SAPBEXHLevel0X 6 2" xfId="25139" xr:uid="{00000000-0005-0000-0000-000095640000}"/>
    <cellStyle name="SAPBEXHLevel0X 7" xfId="25140" xr:uid="{00000000-0005-0000-0000-000096640000}"/>
    <cellStyle name="SAPBEXHLevel0X 7 2" xfId="25141" xr:uid="{00000000-0005-0000-0000-000097640000}"/>
    <cellStyle name="SAPBEXHLevel0X 7 3" xfId="25142" xr:uid="{00000000-0005-0000-0000-000098640000}"/>
    <cellStyle name="SAPBEXHLevel0X 8" xfId="25143" xr:uid="{00000000-0005-0000-0000-000099640000}"/>
    <cellStyle name="SAPBEXHLevel0X 8 2" xfId="25144" xr:uid="{00000000-0005-0000-0000-00009A640000}"/>
    <cellStyle name="SAPBEXHLevel0X 8 3" xfId="25145" xr:uid="{00000000-0005-0000-0000-00009B640000}"/>
    <cellStyle name="SAPBEXHLevel1" xfId="25146" xr:uid="{00000000-0005-0000-0000-00009C640000}"/>
    <cellStyle name="SAPBEXHLevel1 2" xfId="25147" xr:uid="{00000000-0005-0000-0000-00009D640000}"/>
    <cellStyle name="SAPBEXHLevel1 2 2" xfId="25148" xr:uid="{00000000-0005-0000-0000-00009E640000}"/>
    <cellStyle name="SAPBEXHLevel1 2 2 2" xfId="25149" xr:uid="{00000000-0005-0000-0000-00009F640000}"/>
    <cellStyle name="SAPBEXHLevel1 2 3" xfId="25150" xr:uid="{00000000-0005-0000-0000-0000A0640000}"/>
    <cellStyle name="SAPBEXHLevel1 2 3 2" xfId="25151" xr:uid="{00000000-0005-0000-0000-0000A1640000}"/>
    <cellStyle name="SAPBEXHLevel1 2 4" xfId="25152" xr:uid="{00000000-0005-0000-0000-0000A2640000}"/>
    <cellStyle name="SAPBEXHLevel1 2 4 2" xfId="25153" xr:uid="{00000000-0005-0000-0000-0000A3640000}"/>
    <cellStyle name="SAPBEXHLevel1 2 4 3" xfId="25154" xr:uid="{00000000-0005-0000-0000-0000A4640000}"/>
    <cellStyle name="SAPBEXHLevel1 2 5" xfId="25155" xr:uid="{00000000-0005-0000-0000-0000A5640000}"/>
    <cellStyle name="SAPBEXHLevel1 2 5 2" xfId="25156" xr:uid="{00000000-0005-0000-0000-0000A6640000}"/>
    <cellStyle name="SAPBEXHLevel1 2 5 3" xfId="25157" xr:uid="{00000000-0005-0000-0000-0000A7640000}"/>
    <cellStyle name="SAPBEXHLevel1 3" xfId="25158" xr:uid="{00000000-0005-0000-0000-0000A8640000}"/>
    <cellStyle name="SAPBEXHLevel1 3 2" xfId="25159" xr:uid="{00000000-0005-0000-0000-0000A9640000}"/>
    <cellStyle name="SAPBEXHLevel1 3 2 2" xfId="25160" xr:uid="{00000000-0005-0000-0000-0000AA640000}"/>
    <cellStyle name="SAPBEXHLevel1 3 3" xfId="25161" xr:uid="{00000000-0005-0000-0000-0000AB640000}"/>
    <cellStyle name="SAPBEXHLevel1 3 3 2" xfId="25162" xr:uid="{00000000-0005-0000-0000-0000AC640000}"/>
    <cellStyle name="SAPBEXHLevel1 3 4" xfId="25163" xr:uid="{00000000-0005-0000-0000-0000AD640000}"/>
    <cellStyle name="SAPBEXHLevel1 3 4 2" xfId="25164" xr:uid="{00000000-0005-0000-0000-0000AE640000}"/>
    <cellStyle name="SAPBEXHLevel1 3 4 3" xfId="25165" xr:uid="{00000000-0005-0000-0000-0000AF640000}"/>
    <cellStyle name="SAPBEXHLevel1 3 5" xfId="25166" xr:uid="{00000000-0005-0000-0000-0000B0640000}"/>
    <cellStyle name="SAPBEXHLevel1 3 5 2" xfId="25167" xr:uid="{00000000-0005-0000-0000-0000B1640000}"/>
    <cellStyle name="SAPBEXHLevel1 3 5 3" xfId="25168" xr:uid="{00000000-0005-0000-0000-0000B2640000}"/>
    <cellStyle name="SAPBEXHLevel1 4" xfId="25169" xr:uid="{00000000-0005-0000-0000-0000B3640000}"/>
    <cellStyle name="SAPBEXHLevel1 4 2" xfId="25170" xr:uid="{00000000-0005-0000-0000-0000B4640000}"/>
    <cellStyle name="SAPBEXHLevel1 4 2 2" xfId="25171" xr:uid="{00000000-0005-0000-0000-0000B5640000}"/>
    <cellStyle name="SAPBEXHLevel1 5" xfId="25172" xr:uid="{00000000-0005-0000-0000-0000B6640000}"/>
    <cellStyle name="SAPBEXHLevel1 5 2" xfId="25173" xr:uid="{00000000-0005-0000-0000-0000B7640000}"/>
    <cellStyle name="SAPBEXHLevel1 5 2 2" xfId="25174" xr:uid="{00000000-0005-0000-0000-0000B8640000}"/>
    <cellStyle name="SAPBEXHLevel1 6" xfId="25175" xr:uid="{00000000-0005-0000-0000-0000B9640000}"/>
    <cellStyle name="SAPBEXHLevel1 6 2" xfId="25176" xr:uid="{00000000-0005-0000-0000-0000BA640000}"/>
    <cellStyle name="SAPBEXHLevel1 7" xfId="25177" xr:uid="{00000000-0005-0000-0000-0000BB640000}"/>
    <cellStyle name="SAPBEXHLevel1 7 2" xfId="25178" xr:uid="{00000000-0005-0000-0000-0000BC640000}"/>
    <cellStyle name="SAPBEXHLevel1 7 3" xfId="25179" xr:uid="{00000000-0005-0000-0000-0000BD640000}"/>
    <cellStyle name="SAPBEXHLevel1 8" xfId="25180" xr:uid="{00000000-0005-0000-0000-0000BE640000}"/>
    <cellStyle name="SAPBEXHLevel1 8 2" xfId="25181" xr:uid="{00000000-0005-0000-0000-0000BF640000}"/>
    <cellStyle name="SAPBEXHLevel1 8 3" xfId="25182" xr:uid="{00000000-0005-0000-0000-0000C0640000}"/>
    <cellStyle name="SAPBEXHLevel1X" xfId="25183" xr:uid="{00000000-0005-0000-0000-0000C1640000}"/>
    <cellStyle name="SAPBEXHLevel1X 2" xfId="25184" xr:uid="{00000000-0005-0000-0000-0000C2640000}"/>
    <cellStyle name="SAPBEXHLevel1X 2 2" xfId="25185" xr:uid="{00000000-0005-0000-0000-0000C3640000}"/>
    <cellStyle name="SAPBEXHLevel1X 2 2 2" xfId="25186" xr:uid="{00000000-0005-0000-0000-0000C4640000}"/>
    <cellStyle name="SAPBEXHLevel1X 2 3" xfId="25187" xr:uid="{00000000-0005-0000-0000-0000C5640000}"/>
    <cellStyle name="SAPBEXHLevel1X 2 3 2" xfId="25188" xr:uid="{00000000-0005-0000-0000-0000C6640000}"/>
    <cellStyle name="SAPBEXHLevel1X 2 4" xfId="25189" xr:uid="{00000000-0005-0000-0000-0000C7640000}"/>
    <cellStyle name="SAPBEXHLevel1X 2 4 2" xfId="25190" xr:uid="{00000000-0005-0000-0000-0000C8640000}"/>
    <cellStyle name="SAPBEXHLevel1X 2 4 3" xfId="25191" xr:uid="{00000000-0005-0000-0000-0000C9640000}"/>
    <cellStyle name="SAPBEXHLevel1X 2 5" xfId="25192" xr:uid="{00000000-0005-0000-0000-0000CA640000}"/>
    <cellStyle name="SAPBEXHLevel1X 2 5 2" xfId="25193" xr:uid="{00000000-0005-0000-0000-0000CB640000}"/>
    <cellStyle name="SAPBEXHLevel1X 2 5 3" xfId="25194" xr:uid="{00000000-0005-0000-0000-0000CC640000}"/>
    <cellStyle name="SAPBEXHLevel1X 3" xfId="25195" xr:uid="{00000000-0005-0000-0000-0000CD640000}"/>
    <cellStyle name="SAPBEXHLevel1X 3 2" xfId="25196" xr:uid="{00000000-0005-0000-0000-0000CE640000}"/>
    <cellStyle name="SAPBEXHLevel1X 3 2 2" xfId="25197" xr:uid="{00000000-0005-0000-0000-0000CF640000}"/>
    <cellStyle name="SAPBEXHLevel1X 3 3" xfId="25198" xr:uid="{00000000-0005-0000-0000-0000D0640000}"/>
    <cellStyle name="SAPBEXHLevel1X 3 3 2" xfId="25199" xr:uid="{00000000-0005-0000-0000-0000D1640000}"/>
    <cellStyle name="SAPBEXHLevel1X 3 4" xfId="25200" xr:uid="{00000000-0005-0000-0000-0000D2640000}"/>
    <cellStyle name="SAPBEXHLevel1X 3 4 2" xfId="25201" xr:uid="{00000000-0005-0000-0000-0000D3640000}"/>
    <cellStyle name="SAPBEXHLevel1X 3 4 3" xfId="25202" xr:uid="{00000000-0005-0000-0000-0000D4640000}"/>
    <cellStyle name="SAPBEXHLevel1X 3 5" xfId="25203" xr:uid="{00000000-0005-0000-0000-0000D5640000}"/>
    <cellStyle name="SAPBEXHLevel1X 3 5 2" xfId="25204" xr:uid="{00000000-0005-0000-0000-0000D6640000}"/>
    <cellStyle name="SAPBEXHLevel1X 3 5 3" xfId="25205" xr:uid="{00000000-0005-0000-0000-0000D7640000}"/>
    <cellStyle name="SAPBEXHLevel1X 4" xfId="25206" xr:uid="{00000000-0005-0000-0000-0000D8640000}"/>
    <cellStyle name="SAPBEXHLevel1X 4 2" xfId="25207" xr:uid="{00000000-0005-0000-0000-0000D9640000}"/>
    <cellStyle name="SAPBEXHLevel1X 4 2 2" xfId="25208" xr:uid="{00000000-0005-0000-0000-0000DA640000}"/>
    <cellStyle name="SAPBEXHLevel1X 5" xfId="25209" xr:uid="{00000000-0005-0000-0000-0000DB640000}"/>
    <cellStyle name="SAPBEXHLevel1X 5 2" xfId="25210" xr:uid="{00000000-0005-0000-0000-0000DC640000}"/>
    <cellStyle name="SAPBEXHLevel1X 5 2 2" xfId="25211" xr:uid="{00000000-0005-0000-0000-0000DD640000}"/>
    <cellStyle name="SAPBEXHLevel1X 6" xfId="25212" xr:uid="{00000000-0005-0000-0000-0000DE640000}"/>
    <cellStyle name="SAPBEXHLevel1X 6 2" xfId="25213" xr:uid="{00000000-0005-0000-0000-0000DF640000}"/>
    <cellStyle name="SAPBEXHLevel1X 7" xfId="25214" xr:uid="{00000000-0005-0000-0000-0000E0640000}"/>
    <cellStyle name="SAPBEXHLevel1X 7 2" xfId="25215" xr:uid="{00000000-0005-0000-0000-0000E1640000}"/>
    <cellStyle name="SAPBEXHLevel1X 7 3" xfId="25216" xr:uid="{00000000-0005-0000-0000-0000E2640000}"/>
    <cellStyle name="SAPBEXHLevel1X 8" xfId="25217" xr:uid="{00000000-0005-0000-0000-0000E3640000}"/>
    <cellStyle name="SAPBEXHLevel1X 8 2" xfId="25218" xr:uid="{00000000-0005-0000-0000-0000E4640000}"/>
    <cellStyle name="SAPBEXHLevel1X 8 3" xfId="25219" xr:uid="{00000000-0005-0000-0000-0000E5640000}"/>
    <cellStyle name="SAPBEXHLevel2" xfId="25220" xr:uid="{00000000-0005-0000-0000-0000E6640000}"/>
    <cellStyle name="SAPBEXHLevel2 2" xfId="25221" xr:uid="{00000000-0005-0000-0000-0000E7640000}"/>
    <cellStyle name="SAPBEXHLevel2 2 2" xfId="25222" xr:uid="{00000000-0005-0000-0000-0000E8640000}"/>
    <cellStyle name="SAPBEXHLevel2 2 2 2" xfId="25223" xr:uid="{00000000-0005-0000-0000-0000E9640000}"/>
    <cellStyle name="SAPBEXHLevel2 2 3" xfId="25224" xr:uid="{00000000-0005-0000-0000-0000EA640000}"/>
    <cellStyle name="SAPBEXHLevel2 2 3 2" xfId="25225" xr:uid="{00000000-0005-0000-0000-0000EB640000}"/>
    <cellStyle name="SAPBEXHLevel2 2 4" xfId="25226" xr:uid="{00000000-0005-0000-0000-0000EC640000}"/>
    <cellStyle name="SAPBEXHLevel2 2 4 2" xfId="25227" xr:uid="{00000000-0005-0000-0000-0000ED640000}"/>
    <cellStyle name="SAPBEXHLevel2 2 4 3" xfId="25228" xr:uid="{00000000-0005-0000-0000-0000EE640000}"/>
    <cellStyle name="SAPBEXHLevel2 2 5" xfId="25229" xr:uid="{00000000-0005-0000-0000-0000EF640000}"/>
    <cellStyle name="SAPBEXHLevel2 2 5 2" xfId="25230" xr:uid="{00000000-0005-0000-0000-0000F0640000}"/>
    <cellStyle name="SAPBEXHLevel2 2 5 3" xfId="25231" xr:uid="{00000000-0005-0000-0000-0000F1640000}"/>
    <cellStyle name="SAPBEXHLevel2 3" xfId="25232" xr:uid="{00000000-0005-0000-0000-0000F2640000}"/>
    <cellStyle name="SAPBEXHLevel2 3 2" xfId="25233" xr:uid="{00000000-0005-0000-0000-0000F3640000}"/>
    <cellStyle name="SAPBEXHLevel2 3 2 2" xfId="25234" xr:uid="{00000000-0005-0000-0000-0000F4640000}"/>
    <cellStyle name="SAPBEXHLevel2 3 3" xfId="25235" xr:uid="{00000000-0005-0000-0000-0000F5640000}"/>
    <cellStyle name="SAPBEXHLevel2 3 3 2" xfId="25236" xr:uid="{00000000-0005-0000-0000-0000F6640000}"/>
    <cellStyle name="SAPBEXHLevel2 3 4" xfId="25237" xr:uid="{00000000-0005-0000-0000-0000F7640000}"/>
    <cellStyle name="SAPBEXHLevel2 3 4 2" xfId="25238" xr:uid="{00000000-0005-0000-0000-0000F8640000}"/>
    <cellStyle name="SAPBEXHLevel2 3 4 3" xfId="25239" xr:uid="{00000000-0005-0000-0000-0000F9640000}"/>
    <cellStyle name="SAPBEXHLevel2 3 5" xfId="25240" xr:uid="{00000000-0005-0000-0000-0000FA640000}"/>
    <cellStyle name="SAPBEXHLevel2 3 5 2" xfId="25241" xr:uid="{00000000-0005-0000-0000-0000FB640000}"/>
    <cellStyle name="SAPBEXHLevel2 3 5 3" xfId="25242" xr:uid="{00000000-0005-0000-0000-0000FC640000}"/>
    <cellStyle name="SAPBEXHLevel2 4" xfId="25243" xr:uid="{00000000-0005-0000-0000-0000FD640000}"/>
    <cellStyle name="SAPBEXHLevel2 4 2" xfId="25244" xr:uid="{00000000-0005-0000-0000-0000FE640000}"/>
    <cellStyle name="SAPBEXHLevel2 4 2 2" xfId="25245" xr:uid="{00000000-0005-0000-0000-0000FF640000}"/>
    <cellStyle name="SAPBEXHLevel2 5" xfId="25246" xr:uid="{00000000-0005-0000-0000-000000650000}"/>
    <cellStyle name="SAPBEXHLevel2 5 2" xfId="25247" xr:uid="{00000000-0005-0000-0000-000001650000}"/>
    <cellStyle name="SAPBEXHLevel2 5 2 2" xfId="25248" xr:uid="{00000000-0005-0000-0000-000002650000}"/>
    <cellStyle name="SAPBEXHLevel2 6" xfId="25249" xr:uid="{00000000-0005-0000-0000-000003650000}"/>
    <cellStyle name="SAPBEXHLevel2 6 2" xfId="25250" xr:uid="{00000000-0005-0000-0000-000004650000}"/>
    <cellStyle name="SAPBEXHLevel2 7" xfId="25251" xr:uid="{00000000-0005-0000-0000-000005650000}"/>
    <cellStyle name="SAPBEXHLevel2 7 2" xfId="25252" xr:uid="{00000000-0005-0000-0000-000006650000}"/>
    <cellStyle name="SAPBEXHLevel2 7 3" xfId="25253" xr:uid="{00000000-0005-0000-0000-000007650000}"/>
    <cellStyle name="SAPBEXHLevel2 8" xfId="25254" xr:uid="{00000000-0005-0000-0000-000008650000}"/>
    <cellStyle name="SAPBEXHLevel2 8 2" xfId="25255" xr:uid="{00000000-0005-0000-0000-000009650000}"/>
    <cellStyle name="SAPBEXHLevel2 8 3" xfId="25256" xr:uid="{00000000-0005-0000-0000-00000A650000}"/>
    <cellStyle name="SAPBEXHLevel2X" xfId="25257" xr:uid="{00000000-0005-0000-0000-00000B650000}"/>
    <cellStyle name="SAPBEXHLevel2X 2" xfId="25258" xr:uid="{00000000-0005-0000-0000-00000C650000}"/>
    <cellStyle name="SAPBEXHLevel2X 2 2" xfId="25259" xr:uid="{00000000-0005-0000-0000-00000D650000}"/>
    <cellStyle name="SAPBEXHLevel2X 2 2 2" xfId="25260" xr:uid="{00000000-0005-0000-0000-00000E650000}"/>
    <cellStyle name="SAPBEXHLevel2X 2 3" xfId="25261" xr:uid="{00000000-0005-0000-0000-00000F650000}"/>
    <cellStyle name="SAPBEXHLevel2X 2 3 2" xfId="25262" xr:uid="{00000000-0005-0000-0000-000010650000}"/>
    <cellStyle name="SAPBEXHLevel2X 2 4" xfId="25263" xr:uid="{00000000-0005-0000-0000-000011650000}"/>
    <cellStyle name="SAPBEXHLevel2X 2 4 2" xfId="25264" xr:uid="{00000000-0005-0000-0000-000012650000}"/>
    <cellStyle name="SAPBEXHLevel2X 2 4 3" xfId="25265" xr:uid="{00000000-0005-0000-0000-000013650000}"/>
    <cellStyle name="SAPBEXHLevel2X 2 5" xfId="25266" xr:uid="{00000000-0005-0000-0000-000014650000}"/>
    <cellStyle name="SAPBEXHLevel2X 2 5 2" xfId="25267" xr:uid="{00000000-0005-0000-0000-000015650000}"/>
    <cellStyle name="SAPBEXHLevel2X 2 5 3" xfId="25268" xr:uid="{00000000-0005-0000-0000-000016650000}"/>
    <cellStyle name="SAPBEXHLevel2X 3" xfId="25269" xr:uid="{00000000-0005-0000-0000-000017650000}"/>
    <cellStyle name="SAPBEXHLevel2X 3 2" xfId="25270" xr:uid="{00000000-0005-0000-0000-000018650000}"/>
    <cellStyle name="SAPBEXHLevel2X 3 2 2" xfId="25271" xr:uid="{00000000-0005-0000-0000-000019650000}"/>
    <cellStyle name="SAPBEXHLevel2X 3 3" xfId="25272" xr:uid="{00000000-0005-0000-0000-00001A650000}"/>
    <cellStyle name="SAPBEXHLevel2X 3 3 2" xfId="25273" xr:uid="{00000000-0005-0000-0000-00001B650000}"/>
    <cellStyle name="SAPBEXHLevel2X 3 4" xfId="25274" xr:uid="{00000000-0005-0000-0000-00001C650000}"/>
    <cellStyle name="SAPBEXHLevel2X 3 4 2" xfId="25275" xr:uid="{00000000-0005-0000-0000-00001D650000}"/>
    <cellStyle name="SAPBEXHLevel2X 3 4 3" xfId="25276" xr:uid="{00000000-0005-0000-0000-00001E650000}"/>
    <cellStyle name="SAPBEXHLevel2X 3 5" xfId="25277" xr:uid="{00000000-0005-0000-0000-00001F650000}"/>
    <cellStyle name="SAPBEXHLevel2X 3 5 2" xfId="25278" xr:uid="{00000000-0005-0000-0000-000020650000}"/>
    <cellStyle name="SAPBEXHLevel2X 3 5 3" xfId="25279" xr:uid="{00000000-0005-0000-0000-000021650000}"/>
    <cellStyle name="SAPBEXHLevel2X 4" xfId="25280" xr:uid="{00000000-0005-0000-0000-000022650000}"/>
    <cellStyle name="SAPBEXHLevel2X 4 2" xfId="25281" xr:uid="{00000000-0005-0000-0000-000023650000}"/>
    <cellStyle name="SAPBEXHLevel2X 4 2 2" xfId="25282" xr:uid="{00000000-0005-0000-0000-000024650000}"/>
    <cellStyle name="SAPBEXHLevel2X 5" xfId="25283" xr:uid="{00000000-0005-0000-0000-000025650000}"/>
    <cellStyle name="SAPBEXHLevel2X 5 2" xfId="25284" xr:uid="{00000000-0005-0000-0000-000026650000}"/>
    <cellStyle name="SAPBEXHLevel2X 5 2 2" xfId="25285" xr:uid="{00000000-0005-0000-0000-000027650000}"/>
    <cellStyle name="SAPBEXHLevel2X 6" xfId="25286" xr:uid="{00000000-0005-0000-0000-000028650000}"/>
    <cellStyle name="SAPBEXHLevel2X 6 2" xfId="25287" xr:uid="{00000000-0005-0000-0000-000029650000}"/>
    <cellStyle name="SAPBEXHLevel2X 7" xfId="25288" xr:uid="{00000000-0005-0000-0000-00002A650000}"/>
    <cellStyle name="SAPBEXHLevel2X 7 2" xfId="25289" xr:uid="{00000000-0005-0000-0000-00002B650000}"/>
    <cellStyle name="SAPBEXHLevel2X 7 3" xfId="25290" xr:uid="{00000000-0005-0000-0000-00002C650000}"/>
    <cellStyle name="SAPBEXHLevel2X 8" xfId="25291" xr:uid="{00000000-0005-0000-0000-00002D650000}"/>
    <cellStyle name="SAPBEXHLevel2X 8 2" xfId="25292" xr:uid="{00000000-0005-0000-0000-00002E650000}"/>
    <cellStyle name="SAPBEXHLevel2X 8 3" xfId="25293" xr:uid="{00000000-0005-0000-0000-00002F650000}"/>
    <cellStyle name="SAPBEXHLevel3" xfId="25294" xr:uid="{00000000-0005-0000-0000-000030650000}"/>
    <cellStyle name="SAPBEXHLevel3 2" xfId="25295" xr:uid="{00000000-0005-0000-0000-000031650000}"/>
    <cellStyle name="SAPBEXHLevel3 2 2" xfId="25296" xr:uid="{00000000-0005-0000-0000-000032650000}"/>
    <cellStyle name="SAPBEXHLevel3 2 2 2" xfId="25297" xr:uid="{00000000-0005-0000-0000-000033650000}"/>
    <cellStyle name="SAPBEXHLevel3 2 3" xfId="25298" xr:uid="{00000000-0005-0000-0000-000034650000}"/>
    <cellStyle name="SAPBEXHLevel3 2 3 2" xfId="25299" xr:uid="{00000000-0005-0000-0000-000035650000}"/>
    <cellStyle name="SAPBEXHLevel3 2 4" xfId="25300" xr:uid="{00000000-0005-0000-0000-000036650000}"/>
    <cellStyle name="SAPBEXHLevel3 2 4 2" xfId="25301" xr:uid="{00000000-0005-0000-0000-000037650000}"/>
    <cellStyle name="SAPBEXHLevel3 2 4 3" xfId="25302" xr:uid="{00000000-0005-0000-0000-000038650000}"/>
    <cellStyle name="SAPBEXHLevel3 2 5" xfId="25303" xr:uid="{00000000-0005-0000-0000-000039650000}"/>
    <cellStyle name="SAPBEXHLevel3 2 5 2" xfId="25304" xr:uid="{00000000-0005-0000-0000-00003A650000}"/>
    <cellStyle name="SAPBEXHLevel3 2 5 3" xfId="25305" xr:uid="{00000000-0005-0000-0000-00003B650000}"/>
    <cellStyle name="SAPBEXHLevel3 3" xfId="25306" xr:uid="{00000000-0005-0000-0000-00003C650000}"/>
    <cellStyle name="SAPBEXHLevel3 3 2" xfId="25307" xr:uid="{00000000-0005-0000-0000-00003D650000}"/>
    <cellStyle name="SAPBEXHLevel3 3 2 2" xfId="25308" xr:uid="{00000000-0005-0000-0000-00003E650000}"/>
    <cellStyle name="SAPBEXHLevel3 3 3" xfId="25309" xr:uid="{00000000-0005-0000-0000-00003F650000}"/>
    <cellStyle name="SAPBEXHLevel3 3 3 2" xfId="25310" xr:uid="{00000000-0005-0000-0000-000040650000}"/>
    <cellStyle name="SAPBEXHLevel3 3 4" xfId="25311" xr:uid="{00000000-0005-0000-0000-000041650000}"/>
    <cellStyle name="SAPBEXHLevel3 3 4 2" xfId="25312" xr:uid="{00000000-0005-0000-0000-000042650000}"/>
    <cellStyle name="SAPBEXHLevel3 3 4 3" xfId="25313" xr:uid="{00000000-0005-0000-0000-000043650000}"/>
    <cellStyle name="SAPBEXHLevel3 3 5" xfId="25314" xr:uid="{00000000-0005-0000-0000-000044650000}"/>
    <cellStyle name="SAPBEXHLevel3 3 5 2" xfId="25315" xr:uid="{00000000-0005-0000-0000-000045650000}"/>
    <cellStyle name="SAPBEXHLevel3 3 5 3" xfId="25316" xr:uid="{00000000-0005-0000-0000-000046650000}"/>
    <cellStyle name="SAPBEXHLevel3 4" xfId="25317" xr:uid="{00000000-0005-0000-0000-000047650000}"/>
    <cellStyle name="SAPBEXHLevel3 4 2" xfId="25318" xr:uid="{00000000-0005-0000-0000-000048650000}"/>
    <cellStyle name="SAPBEXHLevel3 4 2 2" xfId="25319" xr:uid="{00000000-0005-0000-0000-000049650000}"/>
    <cellStyle name="SAPBEXHLevel3 5" xfId="25320" xr:uid="{00000000-0005-0000-0000-00004A650000}"/>
    <cellStyle name="SAPBEXHLevel3 5 2" xfId="25321" xr:uid="{00000000-0005-0000-0000-00004B650000}"/>
    <cellStyle name="SAPBEXHLevel3 5 2 2" xfId="25322" xr:uid="{00000000-0005-0000-0000-00004C650000}"/>
    <cellStyle name="SAPBEXHLevel3 6" xfId="25323" xr:uid="{00000000-0005-0000-0000-00004D650000}"/>
    <cellStyle name="SAPBEXHLevel3 6 2" xfId="25324" xr:uid="{00000000-0005-0000-0000-00004E650000}"/>
    <cellStyle name="SAPBEXHLevel3 7" xfId="25325" xr:uid="{00000000-0005-0000-0000-00004F650000}"/>
    <cellStyle name="SAPBEXHLevel3 7 2" xfId="25326" xr:uid="{00000000-0005-0000-0000-000050650000}"/>
    <cellStyle name="SAPBEXHLevel3 7 3" xfId="25327" xr:uid="{00000000-0005-0000-0000-000051650000}"/>
    <cellStyle name="SAPBEXHLevel3 8" xfId="25328" xr:uid="{00000000-0005-0000-0000-000052650000}"/>
    <cellStyle name="SAPBEXHLevel3 8 2" xfId="25329" xr:uid="{00000000-0005-0000-0000-000053650000}"/>
    <cellStyle name="SAPBEXHLevel3 8 3" xfId="25330" xr:uid="{00000000-0005-0000-0000-000054650000}"/>
    <cellStyle name="SAPBEXHLevel3X" xfId="25331" xr:uid="{00000000-0005-0000-0000-000055650000}"/>
    <cellStyle name="SAPBEXHLevel3X 2" xfId="25332" xr:uid="{00000000-0005-0000-0000-000056650000}"/>
    <cellStyle name="SAPBEXHLevel3X 2 2" xfId="25333" xr:uid="{00000000-0005-0000-0000-000057650000}"/>
    <cellStyle name="SAPBEXHLevel3X 2 2 2" xfId="25334" xr:uid="{00000000-0005-0000-0000-000058650000}"/>
    <cellStyle name="SAPBEXHLevel3X 2 3" xfId="25335" xr:uid="{00000000-0005-0000-0000-000059650000}"/>
    <cellStyle name="SAPBEXHLevel3X 2 3 2" xfId="25336" xr:uid="{00000000-0005-0000-0000-00005A650000}"/>
    <cellStyle name="SAPBEXHLevel3X 2 4" xfId="25337" xr:uid="{00000000-0005-0000-0000-00005B650000}"/>
    <cellStyle name="SAPBEXHLevel3X 2 4 2" xfId="25338" xr:uid="{00000000-0005-0000-0000-00005C650000}"/>
    <cellStyle name="SAPBEXHLevel3X 2 4 3" xfId="25339" xr:uid="{00000000-0005-0000-0000-00005D650000}"/>
    <cellStyle name="SAPBEXHLevel3X 2 5" xfId="25340" xr:uid="{00000000-0005-0000-0000-00005E650000}"/>
    <cellStyle name="SAPBEXHLevel3X 2 5 2" xfId="25341" xr:uid="{00000000-0005-0000-0000-00005F650000}"/>
    <cellStyle name="SAPBEXHLevel3X 2 5 3" xfId="25342" xr:uid="{00000000-0005-0000-0000-000060650000}"/>
    <cellStyle name="SAPBEXHLevel3X 3" xfId="25343" xr:uid="{00000000-0005-0000-0000-000061650000}"/>
    <cellStyle name="SAPBEXHLevel3X 3 2" xfId="25344" xr:uid="{00000000-0005-0000-0000-000062650000}"/>
    <cellStyle name="SAPBEXHLevel3X 3 2 2" xfId="25345" xr:uid="{00000000-0005-0000-0000-000063650000}"/>
    <cellStyle name="SAPBEXHLevel3X 3 3" xfId="25346" xr:uid="{00000000-0005-0000-0000-000064650000}"/>
    <cellStyle name="SAPBEXHLevel3X 3 3 2" xfId="25347" xr:uid="{00000000-0005-0000-0000-000065650000}"/>
    <cellStyle name="SAPBEXHLevel3X 3 4" xfId="25348" xr:uid="{00000000-0005-0000-0000-000066650000}"/>
    <cellStyle name="SAPBEXHLevel3X 3 4 2" xfId="25349" xr:uid="{00000000-0005-0000-0000-000067650000}"/>
    <cellStyle name="SAPBEXHLevel3X 3 4 3" xfId="25350" xr:uid="{00000000-0005-0000-0000-000068650000}"/>
    <cellStyle name="SAPBEXHLevel3X 3 5" xfId="25351" xr:uid="{00000000-0005-0000-0000-000069650000}"/>
    <cellStyle name="SAPBEXHLevel3X 3 5 2" xfId="25352" xr:uid="{00000000-0005-0000-0000-00006A650000}"/>
    <cellStyle name="SAPBEXHLevel3X 3 5 3" xfId="25353" xr:uid="{00000000-0005-0000-0000-00006B650000}"/>
    <cellStyle name="SAPBEXHLevel3X 4" xfId="25354" xr:uid="{00000000-0005-0000-0000-00006C650000}"/>
    <cellStyle name="SAPBEXHLevel3X 4 2" xfId="25355" xr:uid="{00000000-0005-0000-0000-00006D650000}"/>
    <cellStyle name="SAPBEXHLevel3X 4 2 2" xfId="25356" xr:uid="{00000000-0005-0000-0000-00006E650000}"/>
    <cellStyle name="SAPBEXHLevel3X 5" xfId="25357" xr:uid="{00000000-0005-0000-0000-00006F650000}"/>
    <cellStyle name="SAPBEXHLevel3X 5 2" xfId="25358" xr:uid="{00000000-0005-0000-0000-000070650000}"/>
    <cellStyle name="SAPBEXHLevel3X 5 2 2" xfId="25359" xr:uid="{00000000-0005-0000-0000-000071650000}"/>
    <cellStyle name="SAPBEXHLevel3X 6" xfId="25360" xr:uid="{00000000-0005-0000-0000-000072650000}"/>
    <cellStyle name="SAPBEXHLevel3X 6 2" xfId="25361" xr:uid="{00000000-0005-0000-0000-000073650000}"/>
    <cellStyle name="SAPBEXHLevel3X 7" xfId="25362" xr:uid="{00000000-0005-0000-0000-000074650000}"/>
    <cellStyle name="SAPBEXHLevel3X 7 2" xfId="25363" xr:uid="{00000000-0005-0000-0000-000075650000}"/>
    <cellStyle name="SAPBEXHLevel3X 7 3" xfId="25364" xr:uid="{00000000-0005-0000-0000-000076650000}"/>
    <cellStyle name="SAPBEXHLevel3X 8" xfId="25365" xr:uid="{00000000-0005-0000-0000-000077650000}"/>
    <cellStyle name="SAPBEXHLevel3X 8 2" xfId="25366" xr:uid="{00000000-0005-0000-0000-000078650000}"/>
    <cellStyle name="SAPBEXHLevel3X 8 3" xfId="25367" xr:uid="{00000000-0005-0000-0000-000079650000}"/>
    <cellStyle name="SAPBEXinputData" xfId="25368" xr:uid="{00000000-0005-0000-0000-00007A650000}"/>
    <cellStyle name="SAPBEXinputData 2" xfId="25369" xr:uid="{00000000-0005-0000-0000-00007B650000}"/>
    <cellStyle name="SAPBEXinputData 2 2" xfId="25370" xr:uid="{00000000-0005-0000-0000-00007C650000}"/>
    <cellStyle name="SAPBEXinputData 3" xfId="25371" xr:uid="{00000000-0005-0000-0000-00007D650000}"/>
    <cellStyle name="SAPBEXinputData 3 2" xfId="25372" xr:uid="{00000000-0005-0000-0000-00007E650000}"/>
    <cellStyle name="SAPBEXinputData 4" xfId="25373" xr:uid="{00000000-0005-0000-0000-00007F650000}"/>
    <cellStyle name="SAPBEXresData" xfId="25374" xr:uid="{00000000-0005-0000-0000-000080650000}"/>
    <cellStyle name="SAPBEXresData 2" xfId="25375" xr:uid="{00000000-0005-0000-0000-000081650000}"/>
    <cellStyle name="SAPBEXresData 2 2" xfId="25376" xr:uid="{00000000-0005-0000-0000-000082650000}"/>
    <cellStyle name="SAPBEXresData 3" xfId="25377" xr:uid="{00000000-0005-0000-0000-000083650000}"/>
    <cellStyle name="SAPBEXresData 3 2" xfId="25378" xr:uid="{00000000-0005-0000-0000-000084650000}"/>
    <cellStyle name="SAPBEXresData 3 3" xfId="25379" xr:uid="{00000000-0005-0000-0000-000085650000}"/>
    <cellStyle name="SAPBEXresData 4" xfId="25380" xr:uid="{00000000-0005-0000-0000-000086650000}"/>
    <cellStyle name="SAPBEXresData 4 2" xfId="25381" xr:uid="{00000000-0005-0000-0000-000087650000}"/>
    <cellStyle name="SAPBEXresData 4 3" xfId="25382" xr:uid="{00000000-0005-0000-0000-000088650000}"/>
    <cellStyle name="SAPBEXresDataEmph" xfId="25383" xr:uid="{00000000-0005-0000-0000-000089650000}"/>
    <cellStyle name="SAPBEXresDataEmph 2" xfId="25384" xr:uid="{00000000-0005-0000-0000-00008A650000}"/>
    <cellStyle name="SAPBEXresDataEmph 2 2" xfId="25385" xr:uid="{00000000-0005-0000-0000-00008B650000}"/>
    <cellStyle name="SAPBEXresDataEmph 3" xfId="25386" xr:uid="{00000000-0005-0000-0000-00008C650000}"/>
    <cellStyle name="SAPBEXresDataEmph 3 2" xfId="25387" xr:uid="{00000000-0005-0000-0000-00008D650000}"/>
    <cellStyle name="SAPBEXresDataEmph 3 3" xfId="25388" xr:uid="{00000000-0005-0000-0000-00008E650000}"/>
    <cellStyle name="SAPBEXresDataEmph 4" xfId="25389" xr:uid="{00000000-0005-0000-0000-00008F650000}"/>
    <cellStyle name="SAPBEXresDataEmph 4 2" xfId="25390" xr:uid="{00000000-0005-0000-0000-000090650000}"/>
    <cellStyle name="SAPBEXresDataEmph 4 3" xfId="25391" xr:uid="{00000000-0005-0000-0000-000091650000}"/>
    <cellStyle name="SAPBEXresItem" xfId="25392" xr:uid="{00000000-0005-0000-0000-000092650000}"/>
    <cellStyle name="SAPBEXresItem 2" xfId="25393" xr:uid="{00000000-0005-0000-0000-000093650000}"/>
    <cellStyle name="SAPBEXresItem 2 2" xfId="25394" xr:uid="{00000000-0005-0000-0000-000094650000}"/>
    <cellStyle name="SAPBEXresItem 3" xfId="25395" xr:uid="{00000000-0005-0000-0000-000095650000}"/>
    <cellStyle name="SAPBEXresItem 3 2" xfId="25396" xr:uid="{00000000-0005-0000-0000-000096650000}"/>
    <cellStyle name="SAPBEXresItem 3 3" xfId="25397" xr:uid="{00000000-0005-0000-0000-000097650000}"/>
    <cellStyle name="SAPBEXresItem 4" xfId="25398" xr:uid="{00000000-0005-0000-0000-000098650000}"/>
    <cellStyle name="SAPBEXresItem 4 2" xfId="25399" xr:uid="{00000000-0005-0000-0000-000099650000}"/>
    <cellStyle name="SAPBEXresItem 4 3" xfId="25400" xr:uid="{00000000-0005-0000-0000-00009A650000}"/>
    <cellStyle name="SAPBEXresItemX" xfId="25401" xr:uid="{00000000-0005-0000-0000-00009B650000}"/>
    <cellStyle name="SAPBEXresItemX 2" xfId="25402" xr:uid="{00000000-0005-0000-0000-00009C650000}"/>
    <cellStyle name="SAPBEXresItemX 2 2" xfId="25403" xr:uid="{00000000-0005-0000-0000-00009D650000}"/>
    <cellStyle name="SAPBEXresItemX 3" xfId="25404" xr:uid="{00000000-0005-0000-0000-00009E650000}"/>
    <cellStyle name="SAPBEXresItemX 3 2" xfId="25405" xr:uid="{00000000-0005-0000-0000-00009F650000}"/>
    <cellStyle name="SAPBEXresItemX 3 3" xfId="25406" xr:uid="{00000000-0005-0000-0000-0000A0650000}"/>
    <cellStyle name="SAPBEXresItemX 4" xfId="25407" xr:uid="{00000000-0005-0000-0000-0000A1650000}"/>
    <cellStyle name="SAPBEXresItemX 4 2" xfId="25408" xr:uid="{00000000-0005-0000-0000-0000A2650000}"/>
    <cellStyle name="SAPBEXresItemX 4 3" xfId="25409" xr:uid="{00000000-0005-0000-0000-0000A3650000}"/>
    <cellStyle name="SAPBEXstdData" xfId="25410" xr:uid="{00000000-0005-0000-0000-0000A4650000}"/>
    <cellStyle name="SAPBEXstdData 10" xfId="25411" xr:uid="{00000000-0005-0000-0000-0000A5650000}"/>
    <cellStyle name="SAPBEXstdData 10 2" xfId="25412" xr:uid="{00000000-0005-0000-0000-0000A6650000}"/>
    <cellStyle name="SAPBEXstdData 10 3" xfId="25413" xr:uid="{00000000-0005-0000-0000-0000A7650000}"/>
    <cellStyle name="SAPBEXstdData 11" xfId="25414" xr:uid="{00000000-0005-0000-0000-0000A8650000}"/>
    <cellStyle name="SAPBEXstdData 11 2" xfId="25415" xr:uid="{00000000-0005-0000-0000-0000A9650000}"/>
    <cellStyle name="SAPBEXstdData 11 3" xfId="25416" xr:uid="{00000000-0005-0000-0000-0000AA650000}"/>
    <cellStyle name="SAPBEXstdData 2" xfId="25417" xr:uid="{00000000-0005-0000-0000-0000AB650000}"/>
    <cellStyle name="SAPBEXstdData 2 2" xfId="25418" xr:uid="{00000000-0005-0000-0000-0000AC650000}"/>
    <cellStyle name="SAPBEXstdData 2 2 2" xfId="25419" xr:uid="{00000000-0005-0000-0000-0000AD650000}"/>
    <cellStyle name="SAPBEXstdData 3" xfId="25420" xr:uid="{00000000-0005-0000-0000-0000AE650000}"/>
    <cellStyle name="SAPBEXstdData 3 2" xfId="25421" xr:uid="{00000000-0005-0000-0000-0000AF650000}"/>
    <cellStyle name="SAPBEXstdData 3 2 2" xfId="25422" xr:uid="{00000000-0005-0000-0000-0000B0650000}"/>
    <cellStyle name="SAPBEXstdData 4" xfId="25423" xr:uid="{00000000-0005-0000-0000-0000B1650000}"/>
    <cellStyle name="SAPBEXstdData 4 2" xfId="25424" xr:uid="{00000000-0005-0000-0000-0000B2650000}"/>
    <cellStyle name="SAPBEXstdData 4 2 2" xfId="25425" xr:uid="{00000000-0005-0000-0000-0000B3650000}"/>
    <cellStyle name="SAPBEXstdData 5" xfId="25426" xr:uid="{00000000-0005-0000-0000-0000B4650000}"/>
    <cellStyle name="SAPBEXstdData 5 2" xfId="25427" xr:uid="{00000000-0005-0000-0000-0000B5650000}"/>
    <cellStyle name="SAPBEXstdData 5 2 2" xfId="25428" xr:uid="{00000000-0005-0000-0000-0000B6650000}"/>
    <cellStyle name="SAPBEXstdData 6" xfId="25429" xr:uid="{00000000-0005-0000-0000-0000B7650000}"/>
    <cellStyle name="SAPBEXstdData 6 2" xfId="25430" xr:uid="{00000000-0005-0000-0000-0000B8650000}"/>
    <cellStyle name="SAPBEXstdData 6 2 2" xfId="25431" xr:uid="{00000000-0005-0000-0000-0000B9650000}"/>
    <cellStyle name="SAPBEXstdData 7" xfId="25432" xr:uid="{00000000-0005-0000-0000-0000BA650000}"/>
    <cellStyle name="SAPBEXstdData 8" xfId="25433" xr:uid="{00000000-0005-0000-0000-0000BB650000}"/>
    <cellStyle name="SAPBEXstdData 8 2" xfId="25434" xr:uid="{00000000-0005-0000-0000-0000BC650000}"/>
    <cellStyle name="SAPBEXstdData 8 2 2" xfId="25435" xr:uid="{00000000-0005-0000-0000-0000BD650000}"/>
    <cellStyle name="SAPBEXstdData 9" xfId="25436" xr:uid="{00000000-0005-0000-0000-0000BE650000}"/>
    <cellStyle name="SAPBEXstdData 9 2" xfId="25437" xr:uid="{00000000-0005-0000-0000-0000BF650000}"/>
    <cellStyle name="SAPBEXstdData_Copy of xSAPtemp5457" xfId="25438" xr:uid="{00000000-0005-0000-0000-0000C0650000}"/>
    <cellStyle name="SAPBEXstdDataEmph" xfId="25439" xr:uid="{00000000-0005-0000-0000-0000C1650000}"/>
    <cellStyle name="SAPBEXstdDataEmph 2" xfId="25440" xr:uid="{00000000-0005-0000-0000-0000C2650000}"/>
    <cellStyle name="SAPBEXstdDataEmph 2 2" xfId="25441" xr:uid="{00000000-0005-0000-0000-0000C3650000}"/>
    <cellStyle name="SAPBEXstdDataEmph 3" xfId="25442" xr:uid="{00000000-0005-0000-0000-0000C4650000}"/>
    <cellStyle name="SAPBEXstdDataEmph 3 2" xfId="25443" xr:uid="{00000000-0005-0000-0000-0000C5650000}"/>
    <cellStyle name="SAPBEXstdDataEmph 3 3" xfId="25444" xr:uid="{00000000-0005-0000-0000-0000C6650000}"/>
    <cellStyle name="SAPBEXstdDataEmph 4" xfId="25445" xr:uid="{00000000-0005-0000-0000-0000C7650000}"/>
    <cellStyle name="SAPBEXstdDataEmph 4 2" xfId="25446" xr:uid="{00000000-0005-0000-0000-0000C8650000}"/>
    <cellStyle name="SAPBEXstdDataEmph 4 3" xfId="25447" xr:uid="{00000000-0005-0000-0000-0000C9650000}"/>
    <cellStyle name="SAPBEXstdItem" xfId="25448" xr:uid="{00000000-0005-0000-0000-0000CA650000}"/>
    <cellStyle name="SAPBEXstdItem 10" xfId="25449" xr:uid="{00000000-0005-0000-0000-0000CB650000}"/>
    <cellStyle name="SAPBEXstdItem 10 2" xfId="25450" xr:uid="{00000000-0005-0000-0000-0000CC650000}"/>
    <cellStyle name="SAPBEXstdItem 11" xfId="25451" xr:uid="{00000000-0005-0000-0000-0000CD650000}"/>
    <cellStyle name="SAPBEXstdItem 11 2" xfId="25452" xr:uid="{00000000-0005-0000-0000-0000CE650000}"/>
    <cellStyle name="SAPBEXstdItem 11 3" xfId="25453" xr:uid="{00000000-0005-0000-0000-0000CF650000}"/>
    <cellStyle name="SAPBEXstdItem 12" xfId="25454" xr:uid="{00000000-0005-0000-0000-0000D0650000}"/>
    <cellStyle name="SAPBEXstdItem 12 2" xfId="25455" xr:uid="{00000000-0005-0000-0000-0000D1650000}"/>
    <cellStyle name="SAPBEXstdItem 12 3" xfId="25456" xr:uid="{00000000-0005-0000-0000-0000D2650000}"/>
    <cellStyle name="SAPBEXstdItem 2" xfId="25457" xr:uid="{00000000-0005-0000-0000-0000D3650000}"/>
    <cellStyle name="SAPBEXstdItem 2 2" xfId="25458" xr:uid="{00000000-0005-0000-0000-0000D4650000}"/>
    <cellStyle name="SAPBEXstdItem 2 2 2" xfId="25459" xr:uid="{00000000-0005-0000-0000-0000D5650000}"/>
    <cellStyle name="SAPBEXstdItem 3" xfId="25460" xr:uid="{00000000-0005-0000-0000-0000D6650000}"/>
    <cellStyle name="SAPBEXstdItem 3 2" xfId="25461" xr:uid="{00000000-0005-0000-0000-0000D7650000}"/>
    <cellStyle name="SAPBEXstdItem 3 2 2" xfId="25462" xr:uid="{00000000-0005-0000-0000-0000D8650000}"/>
    <cellStyle name="SAPBEXstdItem 4" xfId="25463" xr:uid="{00000000-0005-0000-0000-0000D9650000}"/>
    <cellStyle name="SAPBEXstdItem 4 2" xfId="25464" xr:uid="{00000000-0005-0000-0000-0000DA650000}"/>
    <cellStyle name="SAPBEXstdItem 4 2 2" xfId="25465" xr:uid="{00000000-0005-0000-0000-0000DB650000}"/>
    <cellStyle name="SAPBEXstdItem 5" xfId="25466" xr:uid="{00000000-0005-0000-0000-0000DC650000}"/>
    <cellStyle name="SAPBEXstdItem 5 2" xfId="25467" xr:uid="{00000000-0005-0000-0000-0000DD650000}"/>
    <cellStyle name="SAPBEXstdItem 5 2 2" xfId="25468" xr:uid="{00000000-0005-0000-0000-0000DE650000}"/>
    <cellStyle name="SAPBEXstdItem 6" xfId="25469" xr:uid="{00000000-0005-0000-0000-0000DF650000}"/>
    <cellStyle name="SAPBEXstdItem 6 2" xfId="25470" xr:uid="{00000000-0005-0000-0000-0000E0650000}"/>
    <cellStyle name="SAPBEXstdItem 6 2 2" xfId="25471" xr:uid="{00000000-0005-0000-0000-0000E1650000}"/>
    <cellStyle name="SAPBEXstdItem 7" xfId="25472" xr:uid="{00000000-0005-0000-0000-0000E2650000}"/>
    <cellStyle name="SAPBEXstdItem 7 2" xfId="25473" xr:uid="{00000000-0005-0000-0000-0000E3650000}"/>
    <cellStyle name="SAPBEXstdItem 7 2 2" xfId="25474" xr:uid="{00000000-0005-0000-0000-0000E4650000}"/>
    <cellStyle name="SAPBEXstdItem 8" xfId="25475" xr:uid="{00000000-0005-0000-0000-0000E5650000}"/>
    <cellStyle name="SAPBEXstdItem 8 2" xfId="25476" xr:uid="{00000000-0005-0000-0000-0000E6650000}"/>
    <cellStyle name="SAPBEXstdItem 8 2 2" xfId="25477" xr:uid="{00000000-0005-0000-0000-0000E7650000}"/>
    <cellStyle name="SAPBEXstdItem 9" xfId="25478" xr:uid="{00000000-0005-0000-0000-0000E8650000}"/>
    <cellStyle name="SAPBEXstdItem 9 2" xfId="25479" xr:uid="{00000000-0005-0000-0000-0000E9650000}"/>
    <cellStyle name="SAPBEXstdItem 9 2 2" xfId="25480" xr:uid="{00000000-0005-0000-0000-0000EA650000}"/>
    <cellStyle name="SAPBEXstdItem_Copy of xSAPtemp5457" xfId="25481" xr:uid="{00000000-0005-0000-0000-0000EB650000}"/>
    <cellStyle name="SAPBEXstdItemX" xfId="25482" xr:uid="{00000000-0005-0000-0000-0000EC650000}"/>
    <cellStyle name="SAPBEXstdItemX 10" xfId="25483" xr:uid="{00000000-0005-0000-0000-0000ED650000}"/>
    <cellStyle name="SAPBEXstdItemX 10 2" xfId="25484" xr:uid="{00000000-0005-0000-0000-0000EE650000}"/>
    <cellStyle name="SAPBEXstdItemX 10 3" xfId="25485" xr:uid="{00000000-0005-0000-0000-0000EF650000}"/>
    <cellStyle name="SAPBEXstdItemX 11" xfId="25486" xr:uid="{00000000-0005-0000-0000-0000F0650000}"/>
    <cellStyle name="SAPBEXstdItemX 11 2" xfId="25487" xr:uid="{00000000-0005-0000-0000-0000F1650000}"/>
    <cellStyle name="SAPBEXstdItemX 11 3" xfId="25488" xr:uid="{00000000-0005-0000-0000-0000F2650000}"/>
    <cellStyle name="SAPBEXstdItemX 2" xfId="25489" xr:uid="{00000000-0005-0000-0000-0000F3650000}"/>
    <cellStyle name="SAPBEXstdItemX 2 2" xfId="25490" xr:uid="{00000000-0005-0000-0000-0000F4650000}"/>
    <cellStyle name="SAPBEXstdItemX 2 2 2" xfId="25491" xr:uid="{00000000-0005-0000-0000-0000F5650000}"/>
    <cellStyle name="SAPBEXstdItemX 3" xfId="25492" xr:uid="{00000000-0005-0000-0000-0000F6650000}"/>
    <cellStyle name="SAPBEXstdItemX 3 2" xfId="25493" xr:uid="{00000000-0005-0000-0000-0000F7650000}"/>
    <cellStyle name="SAPBEXstdItemX 3 2 2" xfId="25494" xr:uid="{00000000-0005-0000-0000-0000F8650000}"/>
    <cellStyle name="SAPBEXstdItemX 4" xfId="25495" xr:uid="{00000000-0005-0000-0000-0000F9650000}"/>
    <cellStyle name="SAPBEXstdItemX 4 2" xfId="25496" xr:uid="{00000000-0005-0000-0000-0000FA650000}"/>
    <cellStyle name="SAPBEXstdItemX 4 2 2" xfId="25497" xr:uid="{00000000-0005-0000-0000-0000FB650000}"/>
    <cellStyle name="SAPBEXstdItemX 5" xfId="25498" xr:uid="{00000000-0005-0000-0000-0000FC650000}"/>
    <cellStyle name="SAPBEXstdItemX 5 2" xfId="25499" xr:uid="{00000000-0005-0000-0000-0000FD650000}"/>
    <cellStyle name="SAPBEXstdItemX 5 2 2" xfId="25500" xr:uid="{00000000-0005-0000-0000-0000FE650000}"/>
    <cellStyle name="SAPBEXstdItemX 6" xfId="25501" xr:uid="{00000000-0005-0000-0000-0000FF650000}"/>
    <cellStyle name="SAPBEXstdItemX 6 2" xfId="25502" xr:uid="{00000000-0005-0000-0000-000000660000}"/>
    <cellStyle name="SAPBEXstdItemX 6 2 2" xfId="25503" xr:uid="{00000000-0005-0000-0000-000001660000}"/>
    <cellStyle name="SAPBEXstdItemX 7" xfId="25504" xr:uid="{00000000-0005-0000-0000-000002660000}"/>
    <cellStyle name="SAPBEXstdItemX 7 2" xfId="25505" xr:uid="{00000000-0005-0000-0000-000003660000}"/>
    <cellStyle name="SAPBEXstdItemX 7 2 2" xfId="25506" xr:uid="{00000000-0005-0000-0000-000004660000}"/>
    <cellStyle name="SAPBEXstdItemX 8" xfId="25507" xr:uid="{00000000-0005-0000-0000-000005660000}"/>
    <cellStyle name="SAPBEXstdItemX 8 2" xfId="25508" xr:uid="{00000000-0005-0000-0000-000006660000}"/>
    <cellStyle name="SAPBEXstdItemX 8 2 2" xfId="25509" xr:uid="{00000000-0005-0000-0000-000007660000}"/>
    <cellStyle name="SAPBEXstdItemX 9" xfId="25510" xr:uid="{00000000-0005-0000-0000-000008660000}"/>
    <cellStyle name="SAPBEXstdItemX 9 2" xfId="25511" xr:uid="{00000000-0005-0000-0000-000009660000}"/>
    <cellStyle name="SAPBEXstdItemX_Copy of xSAPtemp5457" xfId="25512" xr:uid="{00000000-0005-0000-0000-00000A660000}"/>
    <cellStyle name="SAPBEXtitle" xfId="25513" xr:uid="{00000000-0005-0000-0000-00000B660000}"/>
    <cellStyle name="SAPBEXtitle 2" xfId="25514" xr:uid="{00000000-0005-0000-0000-00000C660000}"/>
    <cellStyle name="SAPBEXtitle 3" xfId="25515" xr:uid="{00000000-0005-0000-0000-00000D660000}"/>
    <cellStyle name="SAPBEXtitle 4" xfId="25516" xr:uid="{00000000-0005-0000-0000-00000E660000}"/>
    <cellStyle name="SAPBEXtitle 5" xfId="25517" xr:uid="{00000000-0005-0000-0000-00000F660000}"/>
    <cellStyle name="SAPBEXtitle 6" xfId="25518" xr:uid="{00000000-0005-0000-0000-000010660000}"/>
    <cellStyle name="SAPBEXtitle 7" xfId="25519" xr:uid="{00000000-0005-0000-0000-000011660000}"/>
    <cellStyle name="SAPBEXtitle 8" xfId="25520" xr:uid="{00000000-0005-0000-0000-000012660000}"/>
    <cellStyle name="SAPBEXtitle_Copy of xSAPtemp5457" xfId="25521" xr:uid="{00000000-0005-0000-0000-000013660000}"/>
    <cellStyle name="SAPBEXundefined" xfId="25522" xr:uid="{00000000-0005-0000-0000-000014660000}"/>
    <cellStyle name="SAPBEXundefined 2" xfId="25523" xr:uid="{00000000-0005-0000-0000-000015660000}"/>
    <cellStyle name="SAPBEXundefined 2 2" xfId="25524" xr:uid="{00000000-0005-0000-0000-000016660000}"/>
    <cellStyle name="SAPBEXundefined 3" xfId="25525" xr:uid="{00000000-0005-0000-0000-000017660000}"/>
    <cellStyle name="SAPBEXundefined 3 2" xfId="25526" xr:uid="{00000000-0005-0000-0000-000018660000}"/>
    <cellStyle name="SAPBEXundefined 3 3" xfId="25527" xr:uid="{00000000-0005-0000-0000-000019660000}"/>
    <cellStyle name="SAPBEXundefined 4" xfId="25528" xr:uid="{00000000-0005-0000-0000-00001A660000}"/>
    <cellStyle name="SAPBEXundefined 4 2" xfId="25529" xr:uid="{00000000-0005-0000-0000-00001B660000}"/>
    <cellStyle name="SAPBEXundefined 4 3" xfId="25530" xr:uid="{00000000-0005-0000-0000-00001C660000}"/>
    <cellStyle name="Shade" xfId="25531" xr:uid="{00000000-0005-0000-0000-00001D660000}"/>
    <cellStyle name="Shaded" xfId="25532" xr:uid="{00000000-0005-0000-0000-00001E660000}"/>
    <cellStyle name="Sheet Title" xfId="25533" xr:uid="{00000000-0005-0000-0000-00001F660000}"/>
    <cellStyle name="Special" xfId="25534" xr:uid="{00000000-0005-0000-0000-000020660000}"/>
    <cellStyle name="Style 1" xfId="25535" xr:uid="{00000000-0005-0000-0000-000021660000}"/>
    <cellStyle name="Style 1 2" xfId="25536" xr:uid="{00000000-0005-0000-0000-000022660000}"/>
    <cellStyle name="Style 1 3" xfId="25537" xr:uid="{00000000-0005-0000-0000-000023660000}"/>
    <cellStyle name="Style 27" xfId="25538" xr:uid="{00000000-0005-0000-0000-000024660000}"/>
    <cellStyle name="Style 35" xfId="25539" xr:uid="{00000000-0005-0000-0000-000025660000}"/>
    <cellStyle name="Style 36" xfId="25540" xr:uid="{00000000-0005-0000-0000-000026660000}"/>
    <cellStyle name="Summary" xfId="25541" xr:uid="{00000000-0005-0000-0000-000027660000}"/>
    <cellStyle name="System" xfId="25542" xr:uid="{00000000-0005-0000-0000-000028660000}"/>
    <cellStyle name="Table Col Head" xfId="25543" xr:uid="{00000000-0005-0000-0000-000029660000}"/>
    <cellStyle name="Table Sub Head" xfId="25544" xr:uid="{00000000-0005-0000-0000-00002A660000}"/>
    <cellStyle name="Table Title" xfId="25545" xr:uid="{00000000-0005-0000-0000-00002B660000}"/>
    <cellStyle name="Table Units" xfId="25546" xr:uid="{00000000-0005-0000-0000-00002C660000}"/>
    <cellStyle name="TableBase" xfId="25547" xr:uid="{00000000-0005-0000-0000-00002D660000}"/>
    <cellStyle name="TableBase 2" xfId="25548" xr:uid="{00000000-0005-0000-0000-00002E660000}"/>
    <cellStyle name="TableBase 2 2" xfId="25549" xr:uid="{00000000-0005-0000-0000-00002F660000}"/>
    <cellStyle name="TableBase 2 3" xfId="25550" xr:uid="{00000000-0005-0000-0000-000030660000}"/>
    <cellStyle name="TableBase 3" xfId="25551" xr:uid="{00000000-0005-0000-0000-000031660000}"/>
    <cellStyle name="TableBase 3 2" xfId="25552" xr:uid="{00000000-0005-0000-0000-000032660000}"/>
    <cellStyle name="TableBase 3 3" xfId="25553" xr:uid="{00000000-0005-0000-0000-000033660000}"/>
    <cellStyle name="TableHead" xfId="25554" xr:uid="{00000000-0005-0000-0000-000034660000}"/>
    <cellStyle name="Text" xfId="25555" xr:uid="{00000000-0005-0000-0000-000035660000}"/>
    <cellStyle name="Time" xfId="25556" xr:uid="{00000000-0005-0000-0000-000036660000}"/>
    <cellStyle name="Time 2" xfId="25557" xr:uid="{00000000-0005-0000-0000-000037660000}"/>
    <cellStyle name="Title - Underline" xfId="25558" xr:uid="{00000000-0005-0000-0000-000038660000}"/>
    <cellStyle name="Title 2" xfId="25559" xr:uid="{00000000-0005-0000-0000-000039660000}"/>
    <cellStyle name="Titles" xfId="25560" xr:uid="{00000000-0005-0000-0000-00003A660000}"/>
    <cellStyle name="Titles - Other" xfId="25561" xr:uid="{00000000-0005-0000-0000-00003B660000}"/>
    <cellStyle name="Titles - Other 2" xfId="25562" xr:uid="{00000000-0005-0000-0000-00003C660000}"/>
    <cellStyle name="Titles 2" xfId="25563" xr:uid="{00000000-0005-0000-0000-00003D660000}"/>
    <cellStyle name="Titles 3" xfId="25564" xr:uid="{00000000-0005-0000-0000-00003E660000}"/>
    <cellStyle name="Total 10" xfId="25565" xr:uid="{00000000-0005-0000-0000-00003F660000}"/>
    <cellStyle name="Total 11" xfId="25566" xr:uid="{00000000-0005-0000-0000-000040660000}"/>
    <cellStyle name="Total 12" xfId="25567" xr:uid="{00000000-0005-0000-0000-000041660000}"/>
    <cellStyle name="Total 13" xfId="25568" xr:uid="{00000000-0005-0000-0000-000042660000}"/>
    <cellStyle name="Total 14" xfId="25569" xr:uid="{00000000-0005-0000-0000-000043660000}"/>
    <cellStyle name="Total 15" xfId="25570" xr:uid="{00000000-0005-0000-0000-000044660000}"/>
    <cellStyle name="Total 16" xfId="25571" xr:uid="{00000000-0005-0000-0000-000045660000}"/>
    <cellStyle name="Total 17" xfId="25572" xr:uid="{00000000-0005-0000-0000-000046660000}"/>
    <cellStyle name="Total 18" xfId="25573" xr:uid="{00000000-0005-0000-0000-000047660000}"/>
    <cellStyle name="Total 19" xfId="25574" xr:uid="{00000000-0005-0000-0000-000048660000}"/>
    <cellStyle name="Total 2" xfId="25575" xr:uid="{00000000-0005-0000-0000-000049660000}"/>
    <cellStyle name="Total 2 2" xfId="25576" xr:uid="{00000000-0005-0000-0000-00004A660000}"/>
    <cellStyle name="Total 2 2 2" xfId="25577" xr:uid="{00000000-0005-0000-0000-00004B660000}"/>
    <cellStyle name="Total 2 2 2 2" xfId="25578" xr:uid="{00000000-0005-0000-0000-00004C660000}"/>
    <cellStyle name="Total 2 2 2 3" xfId="25579" xr:uid="{00000000-0005-0000-0000-00004D660000}"/>
    <cellStyle name="Total 2 2 3" xfId="25580" xr:uid="{00000000-0005-0000-0000-00004E660000}"/>
    <cellStyle name="Total 2 2 3 2" xfId="25581" xr:uid="{00000000-0005-0000-0000-00004F660000}"/>
    <cellStyle name="Total 2 2 3 3" xfId="25582" xr:uid="{00000000-0005-0000-0000-000050660000}"/>
    <cellStyle name="Total 2 2 4" xfId="25583" xr:uid="{00000000-0005-0000-0000-000051660000}"/>
    <cellStyle name="Total 2 2 4 2" xfId="25584" xr:uid="{00000000-0005-0000-0000-000052660000}"/>
    <cellStyle name="Total 2 2 4 3" xfId="25585" xr:uid="{00000000-0005-0000-0000-000053660000}"/>
    <cellStyle name="Total 2 3" xfId="25586" xr:uid="{00000000-0005-0000-0000-000054660000}"/>
    <cellStyle name="Total 2 4" xfId="25587" xr:uid="{00000000-0005-0000-0000-000055660000}"/>
    <cellStyle name="Total 2 4 2" xfId="25588" xr:uid="{00000000-0005-0000-0000-000056660000}"/>
    <cellStyle name="Total 2 4 3" xfId="25589" xr:uid="{00000000-0005-0000-0000-000057660000}"/>
    <cellStyle name="Total 2 5" xfId="25590" xr:uid="{00000000-0005-0000-0000-000058660000}"/>
    <cellStyle name="Total 2 5 2" xfId="25591" xr:uid="{00000000-0005-0000-0000-000059660000}"/>
    <cellStyle name="Total 2 5 3" xfId="25592" xr:uid="{00000000-0005-0000-0000-00005A660000}"/>
    <cellStyle name="Total 2 6" xfId="25593" xr:uid="{00000000-0005-0000-0000-00005B660000}"/>
    <cellStyle name="Total 2 6 2" xfId="25594" xr:uid="{00000000-0005-0000-0000-00005C660000}"/>
    <cellStyle name="Total 2 6 3" xfId="25595" xr:uid="{00000000-0005-0000-0000-00005D660000}"/>
    <cellStyle name="Total 20" xfId="25596" xr:uid="{00000000-0005-0000-0000-00005E660000}"/>
    <cellStyle name="Total 21" xfId="25597" xr:uid="{00000000-0005-0000-0000-00005F660000}"/>
    <cellStyle name="Total 22" xfId="25598" xr:uid="{00000000-0005-0000-0000-000060660000}"/>
    <cellStyle name="Total 23" xfId="25599" xr:uid="{00000000-0005-0000-0000-000061660000}"/>
    <cellStyle name="Total 24" xfId="25600" xr:uid="{00000000-0005-0000-0000-000062660000}"/>
    <cellStyle name="Total 25" xfId="25601" xr:uid="{00000000-0005-0000-0000-000063660000}"/>
    <cellStyle name="Total 26" xfId="25602" xr:uid="{00000000-0005-0000-0000-000064660000}"/>
    <cellStyle name="Total 27" xfId="25603" xr:uid="{00000000-0005-0000-0000-000065660000}"/>
    <cellStyle name="Total 28" xfId="25604" xr:uid="{00000000-0005-0000-0000-000066660000}"/>
    <cellStyle name="Total 29" xfId="25605" xr:uid="{00000000-0005-0000-0000-000067660000}"/>
    <cellStyle name="Total 3" xfId="25606" xr:uid="{00000000-0005-0000-0000-000068660000}"/>
    <cellStyle name="Total 3 2" xfId="25607" xr:uid="{00000000-0005-0000-0000-000069660000}"/>
    <cellStyle name="Total 3 2 2" xfId="25608" xr:uid="{00000000-0005-0000-0000-00006A660000}"/>
    <cellStyle name="Total 3 2 2 2" xfId="25609" xr:uid="{00000000-0005-0000-0000-00006B660000}"/>
    <cellStyle name="Total 3 2 2 3" xfId="25610" xr:uid="{00000000-0005-0000-0000-00006C660000}"/>
    <cellStyle name="Total 3 2 3" xfId="25611" xr:uid="{00000000-0005-0000-0000-00006D660000}"/>
    <cellStyle name="Total 3 2 3 2" xfId="25612" xr:uid="{00000000-0005-0000-0000-00006E660000}"/>
    <cellStyle name="Total 3 2 3 3" xfId="25613" xr:uid="{00000000-0005-0000-0000-00006F660000}"/>
    <cellStyle name="Total 3 2 4" xfId="25614" xr:uid="{00000000-0005-0000-0000-000070660000}"/>
    <cellStyle name="Total 3 2 5" xfId="25615" xr:uid="{00000000-0005-0000-0000-000071660000}"/>
    <cellStyle name="Total 3 3" xfId="25616" xr:uid="{00000000-0005-0000-0000-000072660000}"/>
    <cellStyle name="Total 3 3 2" xfId="25617" xr:uid="{00000000-0005-0000-0000-000073660000}"/>
    <cellStyle name="Total 3 3 3" xfId="25618" xr:uid="{00000000-0005-0000-0000-000074660000}"/>
    <cellStyle name="Total 3 4" xfId="25619" xr:uid="{00000000-0005-0000-0000-000075660000}"/>
    <cellStyle name="Total 3 4 2" xfId="25620" xr:uid="{00000000-0005-0000-0000-000076660000}"/>
    <cellStyle name="Total 3 4 3" xfId="25621" xr:uid="{00000000-0005-0000-0000-000077660000}"/>
    <cellStyle name="Total 3 5" xfId="25622" xr:uid="{00000000-0005-0000-0000-000078660000}"/>
    <cellStyle name="Total 3 5 2" xfId="25623" xr:uid="{00000000-0005-0000-0000-000079660000}"/>
    <cellStyle name="Total 3 5 3" xfId="25624" xr:uid="{00000000-0005-0000-0000-00007A660000}"/>
    <cellStyle name="Total 30" xfId="25625" xr:uid="{00000000-0005-0000-0000-00007B660000}"/>
    <cellStyle name="Total 31" xfId="25626" xr:uid="{00000000-0005-0000-0000-00007C660000}"/>
    <cellStyle name="Total 32" xfId="25627" xr:uid="{00000000-0005-0000-0000-00007D660000}"/>
    <cellStyle name="Total 33" xfId="25628" xr:uid="{00000000-0005-0000-0000-00007E660000}"/>
    <cellStyle name="Total 34" xfId="25629" xr:uid="{00000000-0005-0000-0000-00007F660000}"/>
    <cellStyle name="Total 35" xfId="25630" xr:uid="{00000000-0005-0000-0000-000080660000}"/>
    <cellStyle name="Total 36" xfId="25631" xr:uid="{00000000-0005-0000-0000-000081660000}"/>
    <cellStyle name="Total 37" xfId="25632" xr:uid="{00000000-0005-0000-0000-000082660000}"/>
    <cellStyle name="Total 38" xfId="25633" xr:uid="{00000000-0005-0000-0000-000083660000}"/>
    <cellStyle name="Total 39" xfId="25634" xr:uid="{00000000-0005-0000-0000-000084660000}"/>
    <cellStyle name="Total 4" xfId="25635" xr:uid="{00000000-0005-0000-0000-000085660000}"/>
    <cellStyle name="Total 4 2" xfId="25636" xr:uid="{00000000-0005-0000-0000-000086660000}"/>
    <cellStyle name="Total 4 2 2" xfId="25637" xr:uid="{00000000-0005-0000-0000-000087660000}"/>
    <cellStyle name="Total 4 2 3" xfId="25638" xr:uid="{00000000-0005-0000-0000-000088660000}"/>
    <cellStyle name="Total 4 3" xfId="25639" xr:uid="{00000000-0005-0000-0000-000089660000}"/>
    <cellStyle name="Total 4 3 2" xfId="25640" xr:uid="{00000000-0005-0000-0000-00008A660000}"/>
    <cellStyle name="Total 4 3 3" xfId="25641" xr:uid="{00000000-0005-0000-0000-00008B660000}"/>
    <cellStyle name="Total 4 4" xfId="25642" xr:uid="{00000000-0005-0000-0000-00008C660000}"/>
    <cellStyle name="Total 4 4 2" xfId="25643" xr:uid="{00000000-0005-0000-0000-00008D660000}"/>
    <cellStyle name="Total 4 4 3" xfId="25644" xr:uid="{00000000-0005-0000-0000-00008E660000}"/>
    <cellStyle name="Total 40" xfId="25645" xr:uid="{00000000-0005-0000-0000-00008F660000}"/>
    <cellStyle name="Total 41" xfId="25646" xr:uid="{00000000-0005-0000-0000-000090660000}"/>
    <cellStyle name="Total 42" xfId="25647" xr:uid="{00000000-0005-0000-0000-000091660000}"/>
    <cellStyle name="Total 43" xfId="25648" xr:uid="{00000000-0005-0000-0000-000092660000}"/>
    <cellStyle name="Total 44" xfId="25649" xr:uid="{00000000-0005-0000-0000-000093660000}"/>
    <cellStyle name="Total 45" xfId="25650" xr:uid="{00000000-0005-0000-0000-000094660000}"/>
    <cellStyle name="Total 46" xfId="25651" xr:uid="{00000000-0005-0000-0000-000095660000}"/>
    <cellStyle name="Total 47" xfId="25652" xr:uid="{00000000-0005-0000-0000-000096660000}"/>
    <cellStyle name="Total 48" xfId="25653" xr:uid="{00000000-0005-0000-0000-000097660000}"/>
    <cellStyle name="Total 49" xfId="25654" xr:uid="{00000000-0005-0000-0000-000098660000}"/>
    <cellStyle name="Total 5" xfId="25655" xr:uid="{00000000-0005-0000-0000-000099660000}"/>
    <cellStyle name="Total 5 2" xfId="25656" xr:uid="{00000000-0005-0000-0000-00009A660000}"/>
    <cellStyle name="Total 5 2 2" xfId="25657" xr:uid="{00000000-0005-0000-0000-00009B660000}"/>
    <cellStyle name="Total 5 2 3" xfId="25658" xr:uid="{00000000-0005-0000-0000-00009C660000}"/>
    <cellStyle name="Total 5 3" xfId="25659" xr:uid="{00000000-0005-0000-0000-00009D660000}"/>
    <cellStyle name="Total 5 3 2" xfId="25660" xr:uid="{00000000-0005-0000-0000-00009E660000}"/>
    <cellStyle name="Total 5 3 3" xfId="25661" xr:uid="{00000000-0005-0000-0000-00009F660000}"/>
    <cellStyle name="Total 5 4" xfId="25662" xr:uid="{00000000-0005-0000-0000-0000A0660000}"/>
    <cellStyle name="Total 5 4 2" xfId="25663" xr:uid="{00000000-0005-0000-0000-0000A1660000}"/>
    <cellStyle name="Total 5 4 3" xfId="25664" xr:uid="{00000000-0005-0000-0000-0000A2660000}"/>
    <cellStyle name="Total 50" xfId="25665" xr:uid="{00000000-0005-0000-0000-0000A3660000}"/>
    <cellStyle name="Total 51" xfId="25666" xr:uid="{00000000-0005-0000-0000-0000A4660000}"/>
    <cellStyle name="Total 52" xfId="25667" xr:uid="{00000000-0005-0000-0000-0000A5660000}"/>
    <cellStyle name="Total 53" xfId="25668" xr:uid="{00000000-0005-0000-0000-0000A6660000}"/>
    <cellStyle name="Total 54" xfId="25669" xr:uid="{00000000-0005-0000-0000-0000A7660000}"/>
    <cellStyle name="Total 55" xfId="25670" xr:uid="{00000000-0005-0000-0000-0000A8660000}"/>
    <cellStyle name="Total 56" xfId="25671" xr:uid="{00000000-0005-0000-0000-0000A9660000}"/>
    <cellStyle name="Total 57" xfId="25672" xr:uid="{00000000-0005-0000-0000-0000AA660000}"/>
    <cellStyle name="Total 58" xfId="25673" xr:uid="{00000000-0005-0000-0000-0000AB660000}"/>
    <cellStyle name="Total 59" xfId="25674" xr:uid="{00000000-0005-0000-0000-0000AC660000}"/>
    <cellStyle name="Total 6" xfId="25675" xr:uid="{00000000-0005-0000-0000-0000AD660000}"/>
    <cellStyle name="Total 60" xfId="25676" xr:uid="{00000000-0005-0000-0000-0000AE660000}"/>
    <cellStyle name="Total 61" xfId="25677" xr:uid="{00000000-0005-0000-0000-0000AF660000}"/>
    <cellStyle name="Total 62" xfId="25678" xr:uid="{00000000-0005-0000-0000-0000B0660000}"/>
    <cellStyle name="Total 63" xfId="25679" xr:uid="{00000000-0005-0000-0000-0000B1660000}"/>
    <cellStyle name="Total 64" xfId="25680" xr:uid="{00000000-0005-0000-0000-0000B2660000}"/>
    <cellStyle name="Total 65" xfId="25681" xr:uid="{00000000-0005-0000-0000-0000B3660000}"/>
    <cellStyle name="Total 66" xfId="25682" xr:uid="{00000000-0005-0000-0000-0000B4660000}"/>
    <cellStyle name="Total 67" xfId="25683" xr:uid="{00000000-0005-0000-0000-0000B5660000}"/>
    <cellStyle name="Total 68" xfId="25684" xr:uid="{00000000-0005-0000-0000-0000B6660000}"/>
    <cellStyle name="Total 69" xfId="25685" xr:uid="{00000000-0005-0000-0000-0000B7660000}"/>
    <cellStyle name="Total 7" xfId="25686" xr:uid="{00000000-0005-0000-0000-0000B8660000}"/>
    <cellStyle name="Total 70" xfId="25687" xr:uid="{00000000-0005-0000-0000-0000B9660000}"/>
    <cellStyle name="Total 71" xfId="25688" xr:uid="{00000000-0005-0000-0000-0000BA660000}"/>
    <cellStyle name="Total 72" xfId="25689" xr:uid="{00000000-0005-0000-0000-0000BB660000}"/>
    <cellStyle name="Total 73" xfId="25690" xr:uid="{00000000-0005-0000-0000-0000BC660000}"/>
    <cellStyle name="Total 8" xfId="25691" xr:uid="{00000000-0005-0000-0000-0000BD660000}"/>
    <cellStyle name="Total 9" xfId="25692" xr:uid="{00000000-0005-0000-0000-0000BE660000}"/>
    <cellStyle name="Total2 - Style2" xfId="25693" xr:uid="{00000000-0005-0000-0000-0000BF660000}"/>
    <cellStyle name="TRANSMISSION RELIABILITY PORTION OF PROJECT" xfId="25694" xr:uid="{00000000-0005-0000-0000-0000C0660000}"/>
    <cellStyle name="Underl - Style4" xfId="25695" xr:uid="{00000000-0005-0000-0000-0000C1660000}"/>
    <cellStyle name="UNLocked" xfId="25696" xr:uid="{00000000-0005-0000-0000-0000C2660000}"/>
    <cellStyle name="UNLocked 2" xfId="25697" xr:uid="{00000000-0005-0000-0000-0000C3660000}"/>
    <cellStyle name="Unprot" xfId="25698" xr:uid="{00000000-0005-0000-0000-0000C4660000}"/>
    <cellStyle name="Unprot$" xfId="25699" xr:uid="{00000000-0005-0000-0000-0000C5660000}"/>
    <cellStyle name="Unprotect" xfId="25700" xr:uid="{00000000-0005-0000-0000-0000C6660000}"/>
    <cellStyle name="UploadThisRowValue" xfId="25701" xr:uid="{00000000-0005-0000-0000-0000C7660000}"/>
    <cellStyle name="Warning Text 10" xfId="25702" xr:uid="{00000000-0005-0000-0000-0000C8660000}"/>
    <cellStyle name="Warning Text 11" xfId="25703" xr:uid="{00000000-0005-0000-0000-0000C9660000}"/>
    <cellStyle name="Warning Text 12" xfId="25704" xr:uid="{00000000-0005-0000-0000-0000CA660000}"/>
    <cellStyle name="Warning Text 13" xfId="25705" xr:uid="{00000000-0005-0000-0000-0000CB660000}"/>
    <cellStyle name="Warning Text 14" xfId="25706" xr:uid="{00000000-0005-0000-0000-0000CC660000}"/>
    <cellStyle name="Warning Text 15" xfId="25707" xr:uid="{00000000-0005-0000-0000-0000CD660000}"/>
    <cellStyle name="Warning Text 16" xfId="25708" xr:uid="{00000000-0005-0000-0000-0000CE660000}"/>
    <cellStyle name="Warning Text 17" xfId="25709" xr:uid="{00000000-0005-0000-0000-0000CF660000}"/>
    <cellStyle name="Warning Text 18" xfId="25710" xr:uid="{00000000-0005-0000-0000-0000D0660000}"/>
    <cellStyle name="Warning Text 19" xfId="25711" xr:uid="{00000000-0005-0000-0000-0000D1660000}"/>
    <cellStyle name="Warning Text 2" xfId="25712" xr:uid="{00000000-0005-0000-0000-0000D2660000}"/>
    <cellStyle name="Warning Text 2 2" xfId="25713" xr:uid="{00000000-0005-0000-0000-0000D3660000}"/>
    <cellStyle name="Warning Text 2 3" xfId="25714" xr:uid="{00000000-0005-0000-0000-0000D4660000}"/>
    <cellStyle name="Warning Text 20" xfId="25715" xr:uid="{00000000-0005-0000-0000-0000D5660000}"/>
    <cellStyle name="Warning Text 21" xfId="25716" xr:uid="{00000000-0005-0000-0000-0000D6660000}"/>
    <cellStyle name="Warning Text 22" xfId="25717" xr:uid="{00000000-0005-0000-0000-0000D7660000}"/>
    <cellStyle name="Warning Text 23" xfId="25718" xr:uid="{00000000-0005-0000-0000-0000D8660000}"/>
    <cellStyle name="Warning Text 24" xfId="25719" xr:uid="{00000000-0005-0000-0000-0000D9660000}"/>
    <cellStyle name="Warning Text 25" xfId="25720" xr:uid="{00000000-0005-0000-0000-0000DA660000}"/>
    <cellStyle name="Warning Text 26" xfId="25721" xr:uid="{00000000-0005-0000-0000-0000DB660000}"/>
    <cellStyle name="Warning Text 27" xfId="25722" xr:uid="{00000000-0005-0000-0000-0000DC660000}"/>
    <cellStyle name="Warning Text 28" xfId="25723" xr:uid="{00000000-0005-0000-0000-0000DD660000}"/>
    <cellStyle name="Warning Text 29" xfId="25724" xr:uid="{00000000-0005-0000-0000-0000DE660000}"/>
    <cellStyle name="Warning Text 3" xfId="25725" xr:uid="{00000000-0005-0000-0000-0000DF660000}"/>
    <cellStyle name="Warning Text 3 2" xfId="25726" xr:uid="{00000000-0005-0000-0000-0000E0660000}"/>
    <cellStyle name="Warning Text 3 3" xfId="25727" xr:uid="{00000000-0005-0000-0000-0000E1660000}"/>
    <cellStyle name="Warning Text 30" xfId="25728" xr:uid="{00000000-0005-0000-0000-0000E2660000}"/>
    <cellStyle name="Warning Text 31" xfId="25729" xr:uid="{00000000-0005-0000-0000-0000E3660000}"/>
    <cellStyle name="Warning Text 32" xfId="25730" xr:uid="{00000000-0005-0000-0000-0000E4660000}"/>
    <cellStyle name="Warning Text 33" xfId="25731" xr:uid="{00000000-0005-0000-0000-0000E5660000}"/>
    <cellStyle name="Warning Text 34" xfId="25732" xr:uid="{00000000-0005-0000-0000-0000E6660000}"/>
    <cellStyle name="Warning Text 35" xfId="25733" xr:uid="{00000000-0005-0000-0000-0000E7660000}"/>
    <cellStyle name="Warning Text 36" xfId="25734" xr:uid="{00000000-0005-0000-0000-0000E8660000}"/>
    <cellStyle name="Warning Text 37" xfId="25735" xr:uid="{00000000-0005-0000-0000-0000E9660000}"/>
    <cellStyle name="Warning Text 38" xfId="25736" xr:uid="{00000000-0005-0000-0000-0000EA660000}"/>
    <cellStyle name="Warning Text 39" xfId="25737" xr:uid="{00000000-0005-0000-0000-0000EB660000}"/>
    <cellStyle name="Warning Text 4" xfId="25738" xr:uid="{00000000-0005-0000-0000-0000EC660000}"/>
    <cellStyle name="Warning Text 4 2" xfId="25739" xr:uid="{00000000-0005-0000-0000-0000ED660000}"/>
    <cellStyle name="Warning Text 40" xfId="25740" xr:uid="{00000000-0005-0000-0000-0000EE660000}"/>
    <cellStyle name="Warning Text 41" xfId="25741" xr:uid="{00000000-0005-0000-0000-0000EF660000}"/>
    <cellStyle name="Warning Text 42" xfId="25742" xr:uid="{00000000-0005-0000-0000-0000F0660000}"/>
    <cellStyle name="Warning Text 43" xfId="25743" xr:uid="{00000000-0005-0000-0000-0000F1660000}"/>
    <cellStyle name="Warning Text 44" xfId="25744" xr:uid="{00000000-0005-0000-0000-0000F2660000}"/>
    <cellStyle name="Warning Text 45" xfId="25745" xr:uid="{00000000-0005-0000-0000-0000F3660000}"/>
    <cellStyle name="Warning Text 46" xfId="25746" xr:uid="{00000000-0005-0000-0000-0000F4660000}"/>
    <cellStyle name="Warning Text 47" xfId="25747" xr:uid="{00000000-0005-0000-0000-0000F5660000}"/>
    <cellStyle name="Warning Text 48" xfId="25748" xr:uid="{00000000-0005-0000-0000-0000F6660000}"/>
    <cellStyle name="Warning Text 49" xfId="25749" xr:uid="{00000000-0005-0000-0000-0000F7660000}"/>
    <cellStyle name="Warning Text 5" xfId="25750" xr:uid="{00000000-0005-0000-0000-0000F8660000}"/>
    <cellStyle name="Warning Text 5 2" xfId="25751" xr:uid="{00000000-0005-0000-0000-0000F9660000}"/>
    <cellStyle name="Warning Text 50" xfId="25752" xr:uid="{00000000-0005-0000-0000-0000FA660000}"/>
    <cellStyle name="Warning Text 51" xfId="25753" xr:uid="{00000000-0005-0000-0000-0000FB660000}"/>
    <cellStyle name="Warning Text 52" xfId="25754" xr:uid="{00000000-0005-0000-0000-0000FC660000}"/>
    <cellStyle name="Warning Text 53" xfId="25755" xr:uid="{00000000-0005-0000-0000-0000FD660000}"/>
    <cellStyle name="Warning Text 54" xfId="25756" xr:uid="{00000000-0005-0000-0000-0000FE660000}"/>
    <cellStyle name="Warning Text 55" xfId="25757" xr:uid="{00000000-0005-0000-0000-0000FF660000}"/>
    <cellStyle name="Warning Text 56" xfId="25758" xr:uid="{00000000-0005-0000-0000-000000670000}"/>
    <cellStyle name="Warning Text 57" xfId="25759" xr:uid="{00000000-0005-0000-0000-000001670000}"/>
    <cellStyle name="Warning Text 58" xfId="25760" xr:uid="{00000000-0005-0000-0000-000002670000}"/>
    <cellStyle name="Warning Text 59" xfId="25761" xr:uid="{00000000-0005-0000-0000-000003670000}"/>
    <cellStyle name="Warning Text 6" xfId="25762" xr:uid="{00000000-0005-0000-0000-000004670000}"/>
    <cellStyle name="Warning Text 60" xfId="25763" xr:uid="{00000000-0005-0000-0000-000005670000}"/>
    <cellStyle name="Warning Text 61" xfId="25764" xr:uid="{00000000-0005-0000-0000-000006670000}"/>
    <cellStyle name="Warning Text 62" xfId="25765" xr:uid="{00000000-0005-0000-0000-000007670000}"/>
    <cellStyle name="Warning Text 63" xfId="25766" xr:uid="{00000000-0005-0000-0000-000008670000}"/>
    <cellStyle name="Warning Text 64" xfId="25767" xr:uid="{00000000-0005-0000-0000-000009670000}"/>
    <cellStyle name="Warning Text 65" xfId="25768" xr:uid="{00000000-0005-0000-0000-00000A670000}"/>
    <cellStyle name="Warning Text 66" xfId="25769" xr:uid="{00000000-0005-0000-0000-00000B670000}"/>
    <cellStyle name="Warning Text 67" xfId="25770" xr:uid="{00000000-0005-0000-0000-00000C670000}"/>
    <cellStyle name="Warning Text 68" xfId="25771" xr:uid="{00000000-0005-0000-0000-00000D670000}"/>
    <cellStyle name="Warning Text 69" xfId="25772" xr:uid="{00000000-0005-0000-0000-00000E670000}"/>
    <cellStyle name="Warning Text 7" xfId="25773" xr:uid="{00000000-0005-0000-0000-00000F670000}"/>
    <cellStyle name="Warning Text 70" xfId="25774" xr:uid="{00000000-0005-0000-0000-000010670000}"/>
    <cellStyle name="Warning Text 71" xfId="25775" xr:uid="{00000000-0005-0000-0000-000011670000}"/>
    <cellStyle name="Warning Text 72" xfId="25776" xr:uid="{00000000-0005-0000-0000-000012670000}"/>
    <cellStyle name="Warning Text 8" xfId="25777" xr:uid="{00000000-0005-0000-0000-000013670000}"/>
    <cellStyle name="Warning Text 9" xfId="25778" xr:uid="{00000000-0005-0000-0000-000014670000}"/>
    <cellStyle name="WhitePattern" xfId="25779" xr:uid="{00000000-0005-0000-0000-000015670000}"/>
    <cellStyle name="WhitePattern1" xfId="25780" xr:uid="{00000000-0005-0000-0000-000016670000}"/>
    <cellStyle name="WhitePattern1 2" xfId="25781" xr:uid="{00000000-0005-0000-0000-000017670000}"/>
    <cellStyle name="WhitePattern1 2 2" xfId="25782" xr:uid="{00000000-0005-0000-0000-000018670000}"/>
    <cellStyle name="WhitePattern1 2 3" xfId="25783" xr:uid="{00000000-0005-0000-0000-000019670000}"/>
    <cellStyle name="WhitePattern1 3" xfId="25784" xr:uid="{00000000-0005-0000-0000-00001A670000}"/>
    <cellStyle name="WhitePattern1 3 2" xfId="25785" xr:uid="{00000000-0005-0000-0000-00001B670000}"/>
    <cellStyle name="WhitePattern1 3 3" xfId="25786" xr:uid="{00000000-0005-0000-0000-00001C670000}"/>
    <cellStyle name="WhiteText" xfId="25787" xr:uid="{00000000-0005-0000-0000-00001D670000}"/>
    <cellStyle name="Year" xfId="25788" xr:uid="{00000000-0005-0000-0000-00001E67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17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7" Type="http://schemas.openxmlformats.org/officeDocument/2006/relationships/worksheet" Target="worksheets/sheet7.xml"/><Relationship Id="rId16" Type="http://schemas.openxmlformats.org/officeDocument/2006/relationships/styles" Target="styles.xml"/><Relationship Id="rId2" Type="http://schemas.openxmlformats.org/officeDocument/2006/relationships/worksheet" Target="worksheets/sheet2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11" Type="http://schemas.openxmlformats.org/officeDocument/2006/relationships/worksheet" Target="worksheets/sheet11.xml"/><Relationship Id="rId6" Type="http://schemas.openxmlformats.org/officeDocument/2006/relationships/worksheet" Target="worksheets/sheet6.xml"/><Relationship Id="rId15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4.xml"/></Relationships>
</file>

<file path=xl/externalLinks/_rels/externalLink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H:\Dept\Rates\WEATHER%20DATA\Weather%20Normalization\2016\WA%2065%20HDD%20NOAA\2016-12%20WA%20Weather%20Normalization%2065%20HDD%20-%20Copy.xlsm" TargetMode="External" />
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D Sum "/>
      <sheetName val="Mo Backcast "/>
      <sheetName val="FOR 2012 PGA"/>
      <sheetName val="Historic Data"/>
      <sheetName val="Bell-03"/>
      <sheetName val="Brem-03"/>
      <sheetName val="Walla-03"/>
      <sheetName val="Yak-03"/>
      <sheetName val="Bell-04"/>
      <sheetName val="Brem-04"/>
      <sheetName val="Walla-04"/>
      <sheetName val="Yak-04"/>
      <sheetName val="Bend-01"/>
      <sheetName val="Baker Ont-01"/>
      <sheetName val="Pend-01"/>
      <sheetName val="Bend-04 11 cl2"/>
      <sheetName val="Baker Ont-04 11 cl2"/>
      <sheetName val="Pend-04 11 cl2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K3">
            <v>42736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1.xml" />
  <Relationship Id="rId2" Type="http://schemas.openxmlformats.org/officeDocument/2006/relationships/vmlDrawing" Target="../drawings/vmlDrawing1.v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10.xml" />
  <Relationship Id="rId2" Type="http://schemas.openxmlformats.org/officeDocument/2006/relationships/vmlDrawing" Target="../drawings/vmlDrawing10.v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11.xml" />
  <Relationship Id="rId2" Type="http://schemas.openxmlformats.org/officeDocument/2006/relationships/vmlDrawing" Target="../drawings/vmlDrawing11.v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12.xml" />
  <Relationship Id="rId2" Type="http://schemas.openxmlformats.org/officeDocument/2006/relationships/vmlDrawing" Target="../drawings/vmlDrawing12.v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13.xml" />
  <Relationship Id="rId2" Type="http://schemas.openxmlformats.org/officeDocument/2006/relationships/vmlDrawing" Target="../drawings/vmlDrawing13.vml" />
  <Relationship Id="rId1" Type="http://schemas.openxmlformats.org/officeDocument/2006/relationships/printerSettings" Target="../printerSettings/printerSettings13.bin" />
</Relationships>
</file>

<file path=xl/worksheets/_rels/sheet2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2.xml" />
  <Relationship Id="rId2" Type="http://schemas.openxmlformats.org/officeDocument/2006/relationships/vmlDrawing" Target="../drawings/vmlDrawing2.vml" />
  <Relationship Id="rId1" Type="http://schemas.openxmlformats.org/officeDocument/2006/relationships/printerSettings" Target="../printerSettings/printerSettings2.bin" />
</Relationships>
</file>

<file path=xl/worksheets/_rels/sheet3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3.xml" />
  <Relationship Id="rId2" Type="http://schemas.openxmlformats.org/officeDocument/2006/relationships/vmlDrawing" Target="../drawings/vmlDrawing3.v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4.xml" />
  <Relationship Id="rId2" Type="http://schemas.openxmlformats.org/officeDocument/2006/relationships/vmlDrawing" Target="../drawings/vmlDrawing4.v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5.xml" />
  <Relationship Id="rId2" Type="http://schemas.openxmlformats.org/officeDocument/2006/relationships/vmlDrawing" Target="../drawings/vmlDrawing5.v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6.xml" />
  <Relationship Id="rId2" Type="http://schemas.openxmlformats.org/officeDocument/2006/relationships/vmlDrawing" Target="../drawings/vmlDrawing6.v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7.xml" />
  <Relationship Id="rId2" Type="http://schemas.openxmlformats.org/officeDocument/2006/relationships/vmlDrawing" Target="../drawings/vmlDrawing7.v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8.xml" />
  <Relationship Id="rId2" Type="http://schemas.openxmlformats.org/officeDocument/2006/relationships/vmlDrawing" Target="../drawings/vmlDrawing8.v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9.xml" />
  <Relationship Id="rId2" Type="http://schemas.openxmlformats.org/officeDocument/2006/relationships/vmlDrawing" Target="../drawings/vmlDrawing9.v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AD736"/>
  <sheetViews>
    <sheetView zoomScaleNormal="100" workbookViewId="0">
      <pane xSplit="4" ySplit="9" topLeftCell="Y724" activePane="bottomRight" state="frozen"/>
      <selection activeCell="D756" sqref="D756"/>
      <selection pane="topRight" activeCell="D756" sqref="D756"/>
      <selection pane="bottomLeft" activeCell="D756" sqref="D756"/>
      <selection pane="bottomRight" activeCell="D731" sqref="D731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983</v>
      </c>
      <c r="G2" s="24" t="s">
        <v>983</v>
      </c>
      <c r="H2" s="24" t="s">
        <v>983</v>
      </c>
      <c r="I2" s="24" t="s">
        <v>983</v>
      </c>
      <c r="J2" s="24" t="s">
        <v>983</v>
      </c>
      <c r="K2" s="24" t="s">
        <v>983</v>
      </c>
      <c r="L2" s="24" t="s">
        <v>983</v>
      </c>
      <c r="M2" s="24" t="s">
        <v>983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92</v>
      </c>
      <c r="F5" s="14" t="s">
        <v>143</v>
      </c>
      <c r="G5" s="14" t="s">
        <v>179</v>
      </c>
      <c r="H5" s="14" t="s">
        <v>180</v>
      </c>
      <c r="I5" s="14" t="s">
        <v>276</v>
      </c>
      <c r="J5" s="14" t="s">
        <v>277</v>
      </c>
      <c r="K5" s="14" t="s">
        <v>278</v>
      </c>
      <c r="L5" s="14" t="s">
        <v>279</v>
      </c>
      <c r="M5" s="14" t="s">
        <v>9</v>
      </c>
      <c r="N5" s="14" t="s">
        <v>280</v>
      </c>
      <c r="O5" s="14" t="s">
        <v>281</v>
      </c>
      <c r="P5" s="14" t="s">
        <v>282</v>
      </c>
      <c r="Q5" s="14" t="s">
        <v>92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965</v>
      </c>
      <c r="F9" s="23" t="s">
        <v>984</v>
      </c>
      <c r="G9" s="23" t="s">
        <v>991</v>
      </c>
      <c r="H9" s="23" t="s">
        <v>994</v>
      </c>
      <c r="I9" s="23" t="s">
        <v>995</v>
      </c>
      <c r="J9" s="23" t="s">
        <v>1003</v>
      </c>
      <c r="K9" s="23" t="s">
        <v>1004</v>
      </c>
      <c r="L9" s="23" t="s">
        <v>1006</v>
      </c>
      <c r="M9" s="23" t="s">
        <v>1012</v>
      </c>
      <c r="N9" s="23" t="s">
        <v>1017</v>
      </c>
      <c r="O9" s="23" t="s">
        <v>1021</v>
      </c>
      <c r="P9" s="23" t="s">
        <v>1025</v>
      </c>
      <c r="Q9" s="23" t="s">
        <v>1031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1181190214.3099999</v>
      </c>
      <c r="F10" s="45">
        <v>1176359415.3699999</v>
      </c>
      <c r="G10" s="45">
        <v>1176536981.45</v>
      </c>
      <c r="H10" s="45">
        <v>1180217523.51</v>
      </c>
      <c r="I10" s="45">
        <v>1188366509.1600001</v>
      </c>
      <c r="J10" s="45">
        <v>1189994147.4200001</v>
      </c>
      <c r="K10" s="45">
        <v>1198843248.6300001</v>
      </c>
      <c r="L10" s="45">
        <v>1207835302.6199999</v>
      </c>
      <c r="M10" s="45">
        <v>1211420509.3</v>
      </c>
      <c r="N10" s="45">
        <v>1212876638.6800001</v>
      </c>
      <c r="O10" s="45">
        <v>1213039627.1300001</v>
      </c>
      <c r="P10" s="45">
        <v>1218418685.5</v>
      </c>
      <c r="Q10" s="45">
        <v>1259343976.0599999</v>
      </c>
      <c r="R10" s="47">
        <f>((E10+Q10)+((F10+G10+H10+I10+J10+K10+L10+M10+N10+O10+P10)*2))/24</f>
        <v>1199514640.3295834</v>
      </c>
      <c r="T10" s="49"/>
      <c r="W10" s="49">
        <f>+R10</f>
        <v>1199514640.3295834</v>
      </c>
      <c r="Y10" s="67">
        <f>+R10*$Z$4</f>
        <v>898316514.14282501</v>
      </c>
      <c r="Z10" s="67">
        <f>+R10*$Z$5</f>
        <v>301198126.1867584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29198499.489999998</v>
      </c>
      <c r="F12" s="45">
        <v>29198499.489999998</v>
      </c>
      <c r="G12" s="45">
        <v>29198499.489999998</v>
      </c>
      <c r="H12" s="45">
        <v>29198499.18</v>
      </c>
      <c r="I12" s="45">
        <v>29198499.18</v>
      </c>
      <c r="J12" s="45">
        <v>29198499.18</v>
      </c>
      <c r="K12" s="45">
        <v>29198499.18</v>
      </c>
      <c r="L12" s="45">
        <v>29198499.18</v>
      </c>
      <c r="M12" s="45">
        <v>29198499.18</v>
      </c>
      <c r="N12" s="45">
        <v>29198499.18</v>
      </c>
      <c r="O12" s="45">
        <v>29198499.18</v>
      </c>
      <c r="P12" s="45">
        <v>30631381.030000001</v>
      </c>
      <c r="Q12" s="45">
        <v>30631381.030000001</v>
      </c>
      <c r="R12" s="47">
        <f t="shared" si="0"/>
        <v>29377609.475833338</v>
      </c>
      <c r="T12" s="49"/>
      <c r="W12" s="49">
        <f t="shared" si="1"/>
        <v>29377609.475833338</v>
      </c>
      <c r="Y12" s="67">
        <f t="shared" si="2"/>
        <v>22000891.736451589</v>
      </c>
      <c r="Z12" s="67">
        <f t="shared" si="3"/>
        <v>7376717.739381751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1423907.27</v>
      </c>
      <c r="H13" s="45">
        <v>1423907.27</v>
      </c>
      <c r="I13" s="45">
        <v>1423907.27</v>
      </c>
      <c r="J13" s="45">
        <v>1423907.27</v>
      </c>
      <c r="K13" s="45">
        <v>1423907.27</v>
      </c>
      <c r="L13" s="45">
        <v>1423907.27</v>
      </c>
      <c r="M13" s="45">
        <v>1423907.27</v>
      </c>
      <c r="N13" s="45">
        <v>1423907.27</v>
      </c>
      <c r="O13" s="45">
        <v>1423907.27</v>
      </c>
      <c r="P13" s="45">
        <v>1423907.27</v>
      </c>
      <c r="Q13" s="45">
        <v>1423907.27</v>
      </c>
      <c r="R13" s="47">
        <f t="shared" si="0"/>
        <v>1245918.8612499998</v>
      </c>
      <c r="T13" s="49"/>
      <c r="W13" s="49">
        <f t="shared" si="1"/>
        <v>1245918.8612499998</v>
      </c>
      <c r="Y13" s="67">
        <f t="shared" si="2"/>
        <v>933068.63519012486</v>
      </c>
      <c r="Z13" s="67">
        <f t="shared" si="3"/>
        <v>312850.22605987493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50743909.159999996</v>
      </c>
      <c r="F14" s="45">
        <v>51342915.100000001</v>
      </c>
      <c r="G14" s="45">
        <v>52880679.960000001</v>
      </c>
      <c r="H14" s="45">
        <v>52611421.359999999</v>
      </c>
      <c r="I14" s="45">
        <v>47864645.049999997</v>
      </c>
      <c r="J14" s="45">
        <v>48422951.670000002</v>
      </c>
      <c r="K14" s="45">
        <v>44072852.43</v>
      </c>
      <c r="L14" s="45">
        <v>37669298.229999997</v>
      </c>
      <c r="M14" s="45">
        <v>38069032.899999999</v>
      </c>
      <c r="N14" s="45">
        <v>41116955.049999997</v>
      </c>
      <c r="O14" s="45">
        <v>46464354.609999999</v>
      </c>
      <c r="P14" s="45">
        <v>45251312.119999997</v>
      </c>
      <c r="Q14" s="45">
        <v>27571112.57</v>
      </c>
      <c r="R14" s="47">
        <f>((E14+Q14)+((F14+G14+H14+I14+J14+K14+L14+M14+N14+O14+P14)*2))/24</f>
        <v>45410327.445416667</v>
      </c>
      <c r="T14" s="49"/>
      <c r="W14" s="49">
        <f>+R14</f>
        <v>45410327.445416667</v>
      </c>
      <c r="Y14" s="67">
        <f>+R14*$Z$4</f>
        <v>34007794.223872542</v>
      </c>
      <c r="Z14" s="67">
        <f>+R14*$Z$5</f>
        <v>11402533.221544124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7469181.9500000002</v>
      </c>
      <c r="F15" s="45">
        <v>7841410.9199999999</v>
      </c>
      <c r="G15" s="45">
        <v>9127816.8300000001</v>
      </c>
      <c r="H15" s="45">
        <v>9918565.6999999993</v>
      </c>
      <c r="I15" s="45">
        <v>11427308.300000001</v>
      </c>
      <c r="J15" s="45">
        <v>13800824.17</v>
      </c>
      <c r="K15" s="45">
        <v>15020662.720000001</v>
      </c>
      <c r="L15" s="45">
        <v>16481271.960000001</v>
      </c>
      <c r="M15" s="45">
        <v>20253541.84</v>
      </c>
      <c r="N15" s="45">
        <v>22257030.300000001</v>
      </c>
      <c r="O15" s="45">
        <v>24181876.129999999</v>
      </c>
      <c r="P15" s="45">
        <v>25082909.710000001</v>
      </c>
      <c r="Q15" s="45">
        <v>12403284.220000001</v>
      </c>
      <c r="R15" s="47">
        <f>((E15+Q15)+((F15+G15+H15+I15+J15+K15+L15+M15+N15+O15+P15)*2))/24</f>
        <v>15444120.972083336</v>
      </c>
      <c r="T15" s="49"/>
      <c r="W15" s="49">
        <f>+R15</f>
        <v>15444120.972083336</v>
      </c>
      <c r="Y15" s="51"/>
      <c r="Z15" s="51"/>
      <c r="AA15" s="51"/>
      <c r="AB15" s="49">
        <f>+R15</f>
        <v>15444120.972083336</v>
      </c>
    </row>
    <row r="16" spans="1:30">
      <c r="D16" s="41" t="s">
        <v>7</v>
      </c>
      <c r="E16" s="46">
        <f t="shared" ref="E16:F16" si="4">SUM(E10:E15)</f>
        <v>1268601804.9100001</v>
      </c>
      <c r="F16" s="46">
        <f t="shared" si="4"/>
        <v>1264742240.8799999</v>
      </c>
      <c r="G16" s="46">
        <f t="shared" ref="G16:R16" si="5">SUM(G10:G15)</f>
        <v>1269167885</v>
      </c>
      <c r="H16" s="46">
        <f t="shared" si="5"/>
        <v>1273369917.02</v>
      </c>
      <c r="I16" s="46">
        <f t="shared" si="5"/>
        <v>1278280868.96</v>
      </c>
      <c r="J16" s="46">
        <f t="shared" si="5"/>
        <v>1282840329.7100003</v>
      </c>
      <c r="K16" s="46">
        <f t="shared" si="5"/>
        <v>1288559170.2300003</v>
      </c>
      <c r="L16" s="46">
        <f t="shared" si="5"/>
        <v>1292608279.26</v>
      </c>
      <c r="M16" s="46">
        <f t="shared" si="5"/>
        <v>1300365490.49</v>
      </c>
      <c r="N16" s="46">
        <f t="shared" si="5"/>
        <v>1306873030.48</v>
      </c>
      <c r="O16" s="46">
        <f t="shared" si="5"/>
        <v>1314308264.3200002</v>
      </c>
      <c r="P16" s="46">
        <f t="shared" si="5"/>
        <v>1320808195.6299999</v>
      </c>
      <c r="Q16" s="46">
        <f t="shared" si="5"/>
        <v>1331373661.1499999</v>
      </c>
      <c r="R16" s="46">
        <f t="shared" si="5"/>
        <v>1290992617.0841668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361121.20999999897</v>
      </c>
      <c r="F18" s="45">
        <v>1109909.78</v>
      </c>
      <c r="G18" s="45">
        <v>1231080.96</v>
      </c>
      <c r="H18" s="45">
        <v>1135493.18</v>
      </c>
      <c r="I18" s="45">
        <v>1158170.32</v>
      </c>
      <c r="J18" s="45">
        <v>1215010.8</v>
      </c>
      <c r="K18" s="45">
        <v>1304583.08</v>
      </c>
      <c r="L18" s="45">
        <v>1327943.18</v>
      </c>
      <c r="M18" s="45">
        <v>1835398.54</v>
      </c>
      <c r="N18" s="45">
        <v>1467907.82</v>
      </c>
      <c r="O18" s="45">
        <v>1588490.62</v>
      </c>
      <c r="P18" s="45">
        <v>1821237.3</v>
      </c>
      <c r="Q18" s="45">
        <v>806966.78</v>
      </c>
      <c r="R18" s="47">
        <f>((E18+Q18)+((F18+G18+H18+I18+J18+K18+L18+M18+N18+O18+P18)*2))/24</f>
        <v>1314939.1312500001</v>
      </c>
      <c r="T18" s="49"/>
      <c r="W18" s="49">
        <f>+R18</f>
        <v>1314939.1312500001</v>
      </c>
      <c r="Y18" s="67">
        <f>+R18*$Z$4</f>
        <v>984757.91539312503</v>
      </c>
      <c r="Z18" s="67">
        <f>+R18*$Z$5</f>
        <v>330181.215856875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-360812241.13</v>
      </c>
      <c r="F19" s="45">
        <v>-355196599.49000001</v>
      </c>
      <c r="G19" s="45">
        <v>-356993403.43000001</v>
      </c>
      <c r="H19" s="45">
        <v>-358315459.63</v>
      </c>
      <c r="I19" s="45">
        <v>-359536352.63</v>
      </c>
      <c r="J19" s="45">
        <v>-360985597.97000003</v>
      </c>
      <c r="K19" s="45">
        <v>-362685996.01999998</v>
      </c>
      <c r="L19" s="45">
        <v>-364367566.44999999</v>
      </c>
      <c r="M19" s="45">
        <v>-365896259.95999998</v>
      </c>
      <c r="N19" s="45">
        <v>-364506000.97000003</v>
      </c>
      <c r="O19" s="45">
        <v>-366092772.12</v>
      </c>
      <c r="P19" s="45">
        <v>-368260396.76999998</v>
      </c>
      <c r="Q19" s="45">
        <v>-369706518.68000001</v>
      </c>
      <c r="R19" s="47">
        <f>((E19+Q19)+((F19+G19+H19+I19+J19+K19+L19+M19+N19+O19+P19)*2))/24</f>
        <v>-362341315.44541669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6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-5068199.03</v>
      </c>
      <c r="F21" s="45">
        <v>-5098578.41</v>
      </c>
      <c r="G21" s="45">
        <v>-5128957.82</v>
      </c>
      <c r="H21" s="45">
        <v>-5126337.4400000004</v>
      </c>
      <c r="I21" s="45">
        <v>-5160014.2300000004</v>
      </c>
      <c r="J21" s="45">
        <v>-5193691.04</v>
      </c>
      <c r="K21" s="45">
        <v>-5227367.8600000003</v>
      </c>
      <c r="L21" s="45">
        <v>-5261044.67</v>
      </c>
      <c r="M21" s="45">
        <v>-5294721.42</v>
      </c>
      <c r="N21" s="45">
        <v>-5328398.2</v>
      </c>
      <c r="O21" s="45">
        <v>-5362075.03</v>
      </c>
      <c r="P21" s="45">
        <v>-5374320.9900000002</v>
      </c>
      <c r="Q21" s="45">
        <v>-5409608.0300000003</v>
      </c>
      <c r="R21" s="47">
        <f t="shared" si="6"/>
        <v>-5232867.5533333337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-24188839.18</v>
      </c>
      <c r="F22" s="45">
        <v>-24776811.420000002</v>
      </c>
      <c r="G22" s="45">
        <v>-25095271.719999999</v>
      </c>
      <c r="H22" s="45">
        <v>-25413841.649999999</v>
      </c>
      <c r="I22" s="45">
        <v>-25732600.300000001</v>
      </c>
      <c r="J22" s="45">
        <v>-26111560.760000002</v>
      </c>
      <c r="K22" s="45">
        <v>-26445464.68</v>
      </c>
      <c r="L22" s="45">
        <v>-26788598.27</v>
      </c>
      <c r="M22" s="45">
        <v>-27131604.82</v>
      </c>
      <c r="N22" s="45">
        <v>-30471028</v>
      </c>
      <c r="O22" s="45">
        <v>-30811401.329999998</v>
      </c>
      <c r="P22" s="45">
        <v>-31149988.030000001</v>
      </c>
      <c r="Q22" s="45">
        <v>-31004287.579999998</v>
      </c>
      <c r="R22" s="47">
        <f>((E22+Q22)+((F22+G22+H22+I22+J22+K22+L22+M22+N22+O22+P22)*2))/24</f>
        <v>-27293727.863333333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F24" si="7">SUM(E18:E23)</f>
        <v>-389708158.13</v>
      </c>
      <c r="F24" s="37">
        <f t="shared" si="7"/>
        <v>-383962079.54000008</v>
      </c>
      <c r="G24" s="37">
        <f t="shared" ref="G24:R24" si="8">SUM(G18:G23)</f>
        <v>-385986552.00999999</v>
      </c>
      <c r="H24" s="37">
        <f t="shared" si="8"/>
        <v>-387720145.53999996</v>
      </c>
      <c r="I24" s="37">
        <f t="shared" si="8"/>
        <v>-389270796.84000003</v>
      </c>
      <c r="J24" s="37">
        <f t="shared" si="8"/>
        <v>-391075838.97000003</v>
      </c>
      <c r="K24" s="37">
        <f t="shared" si="8"/>
        <v>-393054245.48000002</v>
      </c>
      <c r="L24" s="37">
        <f t="shared" si="8"/>
        <v>-395089266.20999998</v>
      </c>
      <c r="M24" s="37">
        <f t="shared" si="8"/>
        <v>-396487187.65999997</v>
      </c>
      <c r="N24" s="37">
        <f t="shared" si="8"/>
        <v>-398837519.35000002</v>
      </c>
      <c r="O24" s="37">
        <f t="shared" si="8"/>
        <v>-400677757.85999995</v>
      </c>
      <c r="P24" s="37">
        <f t="shared" si="8"/>
        <v>-402963468.49000001</v>
      </c>
      <c r="Q24" s="37">
        <f t="shared" si="8"/>
        <v>-405313447.50999999</v>
      </c>
      <c r="R24" s="37">
        <f t="shared" si="8"/>
        <v>-393552971.73083335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-952412.58</v>
      </c>
      <c r="F26" s="45">
        <v>-954911.45</v>
      </c>
      <c r="G26" s="45">
        <v>-987475.79</v>
      </c>
      <c r="H26" s="45">
        <v>-1012318.21</v>
      </c>
      <c r="I26" s="45">
        <v>-994452.33</v>
      </c>
      <c r="J26" s="45">
        <v>-1009062.06</v>
      </c>
      <c r="K26" s="45">
        <v>-1033008.31</v>
      </c>
      <c r="L26" s="45">
        <v>-1055140.48</v>
      </c>
      <c r="M26" s="45">
        <v>-1059386.1399999999</v>
      </c>
      <c r="N26" s="45">
        <v>-1074772.21</v>
      </c>
      <c r="O26" s="45">
        <v>-1061801.8700000001</v>
      </c>
      <c r="P26" s="45">
        <v>-1077559.74</v>
      </c>
      <c r="Q26" s="45">
        <v>-663643.61</v>
      </c>
      <c r="R26" s="47">
        <f>((E26+Q26)+((F26+G26+H26+I26+J26+K26+L26+M26+N26+O26+P26)*2))/24</f>
        <v>-1010659.7237500002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-145311809.69999999</v>
      </c>
      <c r="F27" s="45">
        <v>-146165291.44</v>
      </c>
      <c r="G27" s="45">
        <v>-146997090.16999999</v>
      </c>
      <c r="H27" s="45">
        <v>-147734746.78999999</v>
      </c>
      <c r="I27" s="45">
        <v>-148628385.25999999</v>
      </c>
      <c r="J27" s="45">
        <v>-149447056.25</v>
      </c>
      <c r="K27" s="45">
        <v>-150247718.43000001</v>
      </c>
      <c r="L27" s="45">
        <v>-151073869.62</v>
      </c>
      <c r="M27" s="45">
        <v>-151931417.05000001</v>
      </c>
      <c r="N27" s="45">
        <v>-152826331.38999999</v>
      </c>
      <c r="O27" s="45">
        <v>-153792934.72</v>
      </c>
      <c r="P27" s="45">
        <v>-154341688.68000001</v>
      </c>
      <c r="Q27" s="45">
        <v>-154621635.69999999</v>
      </c>
      <c r="R27" s="47">
        <f>((E27+Q27)+((F27+G27+H27+I27+J27+K27+L27+M27+N27+O27+P27)*2))/24</f>
        <v>-150262771.04166669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9">+E26+E27</f>
        <v>-146264222.28</v>
      </c>
      <c r="F28" s="38">
        <f t="shared" si="9"/>
        <v>-147120202.88999999</v>
      </c>
      <c r="G28" s="38">
        <f t="shared" si="9"/>
        <v>-147984565.95999998</v>
      </c>
      <c r="H28" s="38">
        <f t="shared" si="9"/>
        <v>-148747065</v>
      </c>
      <c r="I28" s="38">
        <f t="shared" si="9"/>
        <v>-149622837.59</v>
      </c>
      <c r="J28" s="38">
        <f t="shared" si="9"/>
        <v>-150456118.31</v>
      </c>
      <c r="K28" s="38">
        <f t="shared" si="9"/>
        <v>-151280726.74000001</v>
      </c>
      <c r="L28" s="38">
        <f t="shared" si="9"/>
        <v>-152129010.09999999</v>
      </c>
      <c r="M28" s="38">
        <f t="shared" si="9"/>
        <v>-152990803.19</v>
      </c>
      <c r="N28" s="38">
        <f t="shared" si="9"/>
        <v>-153901103.59999999</v>
      </c>
      <c r="O28" s="38">
        <f t="shared" si="9"/>
        <v>-154854736.59</v>
      </c>
      <c r="P28" s="38">
        <f t="shared" si="9"/>
        <v>-155419248.42000002</v>
      </c>
      <c r="Q28" s="38">
        <f t="shared" si="9"/>
        <v>-155285279.31</v>
      </c>
      <c r="R28" s="38">
        <f t="shared" si="9"/>
        <v>-151273430.76541668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10">+E28+E24</f>
        <v>-535972380.40999997</v>
      </c>
      <c r="F30" s="39">
        <f t="shared" si="10"/>
        <v>-531082282.43000007</v>
      </c>
      <c r="G30" s="39">
        <f t="shared" si="10"/>
        <v>-533971117.96999997</v>
      </c>
      <c r="H30" s="39">
        <f t="shared" si="10"/>
        <v>-536467210.53999996</v>
      </c>
      <c r="I30" s="39">
        <f t="shared" si="10"/>
        <v>-538893634.43000007</v>
      </c>
      <c r="J30" s="39">
        <f t="shared" si="10"/>
        <v>-541531957.27999997</v>
      </c>
      <c r="K30" s="39">
        <f t="shared" si="10"/>
        <v>-544334972.22000003</v>
      </c>
      <c r="L30" s="39">
        <f t="shared" si="10"/>
        <v>-547218276.30999994</v>
      </c>
      <c r="M30" s="39">
        <f t="shared" si="10"/>
        <v>-549477990.8499999</v>
      </c>
      <c r="N30" s="39">
        <f t="shared" si="10"/>
        <v>-552738622.95000005</v>
      </c>
      <c r="O30" s="39">
        <f t="shared" si="10"/>
        <v>-555532494.44999993</v>
      </c>
      <c r="P30" s="39">
        <f t="shared" si="10"/>
        <v>-558382716.91000009</v>
      </c>
      <c r="Q30" s="39">
        <f t="shared" si="10"/>
        <v>-560598726.81999993</v>
      </c>
      <c r="R30" s="39">
        <f t="shared" si="10"/>
        <v>-544826402.49625003</v>
      </c>
      <c r="W30" s="49">
        <f>+R30-R18</f>
        <v>-546141341.62750006</v>
      </c>
      <c r="Y30" s="67">
        <f>SUM(R30-R18)*$Z$4</f>
        <v>-409005250.74483478</v>
      </c>
      <c r="Z30" s="67">
        <f>SUM(R30-R18)*$Z$5</f>
        <v>-137136090.88266525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11">+E16+E30</f>
        <v>732629424.50000012</v>
      </c>
      <c r="F32" s="9">
        <f t="shared" si="11"/>
        <v>733659958.44999981</v>
      </c>
      <c r="G32" s="9">
        <f t="shared" si="11"/>
        <v>735196767.02999997</v>
      </c>
      <c r="H32" s="9">
        <f t="shared" si="11"/>
        <v>736902706.48000002</v>
      </c>
      <c r="I32" s="9">
        <f t="shared" si="11"/>
        <v>739387234.52999997</v>
      </c>
      <c r="J32" s="9">
        <f t="shared" si="11"/>
        <v>741308372.43000031</v>
      </c>
      <c r="K32" s="9">
        <f t="shared" si="11"/>
        <v>744224198.01000023</v>
      </c>
      <c r="L32" s="9">
        <f t="shared" si="11"/>
        <v>745390002.95000005</v>
      </c>
      <c r="M32" s="9">
        <f t="shared" si="11"/>
        <v>750887499.6400001</v>
      </c>
      <c r="N32" s="9">
        <f t="shared" si="11"/>
        <v>754134407.52999997</v>
      </c>
      <c r="O32" s="9">
        <f t="shared" si="11"/>
        <v>758775769.87000024</v>
      </c>
      <c r="P32" s="9">
        <f t="shared" si="11"/>
        <v>762425478.71999979</v>
      </c>
      <c r="Q32" s="9">
        <f t="shared" si="11"/>
        <v>770774934.32999992</v>
      </c>
      <c r="R32" s="9">
        <f t="shared" si="11"/>
        <v>746166214.58791673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530557.93999999994</v>
      </c>
      <c r="F39" s="45">
        <v>530562.44999999995</v>
      </c>
      <c r="G39" s="45">
        <v>531010.27</v>
      </c>
      <c r="H39" s="45">
        <v>3341740.85</v>
      </c>
      <c r="I39" s="45">
        <v>3341745.21</v>
      </c>
      <c r="J39" s="45">
        <v>3431180.58</v>
      </c>
      <c r="K39" s="45">
        <v>3431208.78</v>
      </c>
      <c r="L39" s="45">
        <v>1103583.8999999999</v>
      </c>
      <c r="M39" s="45">
        <v>1103593.27</v>
      </c>
      <c r="N39" s="45">
        <v>1103602.3400000001</v>
      </c>
      <c r="O39" s="45">
        <v>1103611.71</v>
      </c>
      <c r="P39" s="45">
        <v>1103620.81</v>
      </c>
      <c r="Q39" s="45">
        <v>1103635.3899999999</v>
      </c>
      <c r="R39" s="47">
        <f>((E39+Q39)+((F39+G39+H39+I39+J39+K39+L39+M39+N39+O39+P39)*2))/24</f>
        <v>1745213.0695833331</v>
      </c>
      <c r="T39" s="49"/>
      <c r="W39" s="49">
        <f>+R39</f>
        <v>1745213.0695833331</v>
      </c>
      <c r="Y39" s="51"/>
      <c r="Z39" s="51"/>
      <c r="AA39" s="51"/>
      <c r="AB39" s="49">
        <f>+R39</f>
        <v>1745213.0695833331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12327925.800000001</v>
      </c>
      <c r="F40" s="45">
        <v>12313260.26</v>
      </c>
      <c r="G40" s="45">
        <v>12334603.68</v>
      </c>
      <c r="H40" s="45">
        <v>10148672.5</v>
      </c>
      <c r="I40" s="45">
        <v>10252301.76</v>
      </c>
      <c r="J40" s="45">
        <v>10255545.689999999</v>
      </c>
      <c r="K40" s="45">
        <v>10347586.970000001</v>
      </c>
      <c r="L40" s="45">
        <v>10399649.300000001</v>
      </c>
      <c r="M40" s="45">
        <v>10459494.01</v>
      </c>
      <c r="N40" s="45">
        <v>10470007.33</v>
      </c>
      <c r="O40" s="45">
        <v>10589930.880000001</v>
      </c>
      <c r="P40" s="45">
        <v>10560443.710000001</v>
      </c>
      <c r="Q40" s="45">
        <v>10630298.08</v>
      </c>
      <c r="R40" s="47">
        <f>((E40+Q40)+((F40+G40+H40+I40+J40+K40+L40+M40+N40+O40+P40)*2))/24</f>
        <v>10800884.002499999</v>
      </c>
      <c r="T40" s="49"/>
      <c r="W40" s="49">
        <f>+R40</f>
        <v>10800884.002499999</v>
      </c>
      <c r="Y40" s="51"/>
      <c r="Z40" s="51"/>
      <c r="AA40" s="51"/>
      <c r="AB40" s="49">
        <f>+R40</f>
        <v>10800884.002499999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2">((E41+Q41)+((F41+G41+H41+I41+J41+K41+L41+M41+N41+O41+P41)*2))/24</f>
        <v>0</v>
      </c>
      <c r="T41" s="49"/>
      <c r="W41" s="49">
        <f t="shared" ref="W41:W42" si="13">+R41</f>
        <v>0</v>
      </c>
      <c r="Y41" s="51"/>
      <c r="Z41" s="51"/>
      <c r="AA41" s="51"/>
      <c r="AB41" s="49">
        <f t="shared" ref="AB41:AB42" si="14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2307.6799999999998</v>
      </c>
      <c r="H42" s="45">
        <v>4675.28</v>
      </c>
      <c r="I42" s="45">
        <v>8076.88</v>
      </c>
      <c r="J42" s="45">
        <v>10384.56</v>
      </c>
      <c r="K42" s="45">
        <v>12692.24</v>
      </c>
      <c r="L42" s="45">
        <v>14999.92</v>
      </c>
      <c r="M42" s="45">
        <v>18461.439999999999</v>
      </c>
      <c r="N42" s="45">
        <v>20730.080000000002</v>
      </c>
      <c r="O42" s="45">
        <v>22959.68</v>
      </c>
      <c r="P42" s="45">
        <v>25189.279999999999</v>
      </c>
      <c r="Q42" s="45">
        <v>27418.87</v>
      </c>
      <c r="R42" s="47">
        <f t="shared" si="12"/>
        <v>12848.872916666667</v>
      </c>
      <c r="T42" s="49"/>
      <c r="W42" s="49">
        <f t="shared" si="13"/>
        <v>12848.872916666667</v>
      </c>
      <c r="Y42" s="51"/>
      <c r="Z42" s="51"/>
      <c r="AA42" s="51"/>
      <c r="AB42" s="49">
        <f t="shared" si="14"/>
        <v>12848.872916666667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59.92</v>
      </c>
      <c r="J43" s="45">
        <v>59.92</v>
      </c>
      <c r="K43" s="45">
        <v>3359.62</v>
      </c>
      <c r="L43" s="45">
        <v>4021.12</v>
      </c>
      <c r="M43" s="45">
        <v>4379.53</v>
      </c>
      <c r="N43" s="45">
        <v>3693.48</v>
      </c>
      <c r="O43" s="45">
        <v>3693.48</v>
      </c>
      <c r="P43" s="45">
        <v>3227.27</v>
      </c>
      <c r="Q43" s="45">
        <v>5111.04</v>
      </c>
      <c r="R43" s="47">
        <f>((E43+Q43)+((F43+G43+H43+I43+J43+K43+L43+M43+N43+O43+P43)*2))/24</f>
        <v>2087.4883333333332</v>
      </c>
      <c r="T43" s="49"/>
      <c r="W43" s="49">
        <f>+R43</f>
        <v>2087.4883333333332</v>
      </c>
      <c r="Y43" s="51"/>
      <c r="Z43" s="51"/>
      <c r="AA43" s="51"/>
      <c r="AB43" s="49">
        <f>+R43</f>
        <v>2087.4883333333332</v>
      </c>
    </row>
    <row r="44" spans="1:30">
      <c r="D44" s="3" t="s">
        <v>31</v>
      </c>
      <c r="E44" s="46">
        <f t="shared" ref="E44:F44" si="15">SUM(E37:E43)</f>
        <v>13056448.25</v>
      </c>
      <c r="F44" s="46">
        <f t="shared" si="15"/>
        <v>13041787.219999999</v>
      </c>
      <c r="G44" s="46">
        <f t="shared" ref="G44:R44" si="16">SUM(G37:G43)</f>
        <v>13065886.139999999</v>
      </c>
      <c r="H44" s="46">
        <f t="shared" si="16"/>
        <v>13693053.139999999</v>
      </c>
      <c r="I44" s="46">
        <f t="shared" si="16"/>
        <v>13800148.280000001</v>
      </c>
      <c r="J44" s="46">
        <f t="shared" si="16"/>
        <v>13895135.26</v>
      </c>
      <c r="K44" s="46">
        <f t="shared" si="16"/>
        <v>13992812.120000001</v>
      </c>
      <c r="L44" s="46">
        <f t="shared" si="16"/>
        <v>11720218.75</v>
      </c>
      <c r="M44" s="46">
        <f t="shared" si="16"/>
        <v>11783892.759999998</v>
      </c>
      <c r="N44" s="46">
        <f t="shared" si="16"/>
        <v>11795997.74</v>
      </c>
      <c r="O44" s="46">
        <f t="shared" si="16"/>
        <v>11918160.260000002</v>
      </c>
      <c r="P44" s="46">
        <f t="shared" si="16"/>
        <v>11890445.58</v>
      </c>
      <c r="Q44" s="46">
        <f t="shared" si="16"/>
        <v>11964427.889999999</v>
      </c>
      <c r="R44" s="46">
        <f t="shared" si="16"/>
        <v>12758997.943333333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2523372.85</v>
      </c>
      <c r="F46" s="45">
        <v>2216024.09</v>
      </c>
      <c r="G46" s="45">
        <v>2192038.92</v>
      </c>
      <c r="H46" s="45">
        <v>2361086.4300000002</v>
      </c>
      <c r="I46" s="45">
        <v>1272920.22</v>
      </c>
      <c r="J46" s="45">
        <v>662931</v>
      </c>
      <c r="K46" s="45">
        <v>1065367.56</v>
      </c>
      <c r="L46" s="45">
        <v>474820.33</v>
      </c>
      <c r="M46" s="45">
        <v>860727.94</v>
      </c>
      <c r="N46" s="45">
        <v>289681.40999999997</v>
      </c>
      <c r="O46" s="45">
        <v>604078.53</v>
      </c>
      <c r="P46" s="45">
        <v>1940736.69</v>
      </c>
      <c r="Q46" s="45">
        <v>71045.779999999795</v>
      </c>
      <c r="R46" s="47">
        <f t="shared" ref="R46:R56" si="17">((E46+Q46)+((F46+G46+H46+I46+J46+K46+L46+M46+N46+O46+P46)*2))/24</f>
        <v>1269801.8695833331</v>
      </c>
      <c r="T46" s="49">
        <f t="shared" ref="T46:T56" si="18">+R46</f>
        <v>1269801.8695833331</v>
      </c>
      <c r="Y46" s="51"/>
      <c r="Z46" s="51"/>
      <c r="AA46" s="51"/>
      <c r="AD46" s="49">
        <f t="shared" ref="AD46:AD56" si="19">+R46</f>
        <v>1269801.8695833331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-852173.71</v>
      </c>
      <c r="F47" s="45">
        <v>-1380188.62</v>
      </c>
      <c r="G47" s="45">
        <v>-2239549.2000000002</v>
      </c>
      <c r="H47" s="45">
        <v>-1111225.6399999999</v>
      </c>
      <c r="I47" s="45">
        <v>-1973128.15</v>
      </c>
      <c r="J47" s="45">
        <v>-1247228.3600000001</v>
      </c>
      <c r="K47" s="45">
        <v>-702779.78</v>
      </c>
      <c r="L47" s="45">
        <v>-409026.05</v>
      </c>
      <c r="M47" s="45">
        <v>-1407806.98</v>
      </c>
      <c r="N47" s="45">
        <v>-516286.4</v>
      </c>
      <c r="O47" s="45">
        <v>-1010493.27</v>
      </c>
      <c r="P47" s="45">
        <v>-883030.21</v>
      </c>
      <c r="Q47" s="45">
        <v>-560181.36</v>
      </c>
      <c r="R47" s="47">
        <f t="shared" si="17"/>
        <v>-1132243.3495833334</v>
      </c>
      <c r="T47" s="49">
        <f t="shared" si="18"/>
        <v>-1132243.3495833334</v>
      </c>
      <c r="U47" s="49"/>
      <c r="Y47" s="51"/>
      <c r="Z47" s="51"/>
      <c r="AA47" s="51"/>
      <c r="AD47" s="49">
        <f t="shared" si="19"/>
        <v>-1132243.3495833334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1543422</v>
      </c>
      <c r="G48" s="45">
        <v>-8359.2600000000093</v>
      </c>
      <c r="H48" s="45">
        <v>-11499.5</v>
      </c>
      <c r="I48" s="45">
        <v>-16461.41</v>
      </c>
      <c r="J48" s="45">
        <v>-1.09139364212751E-11</v>
      </c>
      <c r="K48" s="45">
        <v>-40.0000000000109</v>
      </c>
      <c r="L48" s="45">
        <v>-1931.1900000000101</v>
      </c>
      <c r="M48" s="45">
        <v>-1.09139364212751E-11</v>
      </c>
      <c r="N48" s="45">
        <v>2461.03999999999</v>
      </c>
      <c r="O48" s="45">
        <v>2461.03999999999</v>
      </c>
      <c r="P48" s="45">
        <v>-1611.26000000001</v>
      </c>
      <c r="Q48" s="45">
        <v>-1.11413100967184E-11</v>
      </c>
      <c r="R48" s="47">
        <f t="shared" si="17"/>
        <v>125703.45500000002</v>
      </c>
      <c r="T48" s="49">
        <f t="shared" si="18"/>
        <v>125703.45500000002</v>
      </c>
      <c r="U48" s="49"/>
      <c r="Y48" s="51"/>
      <c r="Z48" s="51"/>
      <c r="AA48" s="51"/>
      <c r="AD48" s="49">
        <f t="shared" si="19"/>
        <v>125703.45500000002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2157006.89</v>
      </c>
      <c r="F49" s="45">
        <v>-1569885.42</v>
      </c>
      <c r="G49" s="45">
        <v>757680.1</v>
      </c>
      <c r="H49" s="45">
        <v>937787.48</v>
      </c>
      <c r="I49" s="45">
        <v>1391049.63</v>
      </c>
      <c r="J49" s="45">
        <v>576086.67000000004</v>
      </c>
      <c r="K49" s="45">
        <v>320557.65000000002</v>
      </c>
      <c r="L49" s="45">
        <v>232205.39</v>
      </c>
      <c r="M49" s="45">
        <v>207373.91</v>
      </c>
      <c r="N49" s="45">
        <v>304806.26</v>
      </c>
      <c r="O49" s="45">
        <v>261643.85</v>
      </c>
      <c r="P49" s="45">
        <v>479060.59</v>
      </c>
      <c r="Q49" s="45">
        <v>1796928.47</v>
      </c>
      <c r="R49" s="47">
        <f t="shared" si="17"/>
        <v>489611.14916666667</v>
      </c>
      <c r="T49" s="49">
        <f t="shared" si="18"/>
        <v>489611.14916666667</v>
      </c>
      <c r="U49" s="49"/>
      <c r="Y49" s="51"/>
      <c r="Z49" s="51"/>
      <c r="AA49" s="51"/>
      <c r="AD49" s="49">
        <f t="shared" si="19"/>
        <v>489611.14916666667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7"/>
        <v>0</v>
      </c>
      <c r="T50" s="49">
        <f t="shared" si="18"/>
        <v>0</v>
      </c>
      <c r="U50" s="49"/>
      <c r="Y50" s="51"/>
      <c r="Z50" s="51"/>
      <c r="AA50" s="51"/>
      <c r="AD50" s="49">
        <f t="shared" si="19"/>
        <v>0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7"/>
        <v>0</v>
      </c>
      <c r="T51" s="49">
        <f t="shared" si="18"/>
        <v>0</v>
      </c>
      <c r="Y51" s="51"/>
      <c r="Z51" s="51"/>
      <c r="AA51" s="51"/>
      <c r="AD51" s="49">
        <f t="shared" si="19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7"/>
        <v>0</v>
      </c>
      <c r="T52" s="49">
        <f t="shared" si="18"/>
        <v>0</v>
      </c>
      <c r="U52" s="49"/>
      <c r="Y52" s="51"/>
      <c r="Z52" s="51"/>
      <c r="AA52" s="51"/>
      <c r="AD52" s="49">
        <f t="shared" si="19"/>
        <v>0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7"/>
        <v>0</v>
      </c>
      <c r="T53" s="49">
        <f t="shared" si="18"/>
        <v>0</v>
      </c>
      <c r="U53" s="49"/>
      <c r="Y53" s="51"/>
      <c r="Z53" s="51"/>
      <c r="AA53" s="51"/>
      <c r="AD53" s="49">
        <f t="shared" si="19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7"/>
        <v>0</v>
      </c>
      <c r="T54" s="49">
        <f t="shared" si="18"/>
        <v>0</v>
      </c>
      <c r="U54" s="49"/>
      <c r="Y54" s="51"/>
      <c r="Z54" s="51"/>
      <c r="AA54" s="51"/>
      <c r="AD54" s="49">
        <f t="shared" si="19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7"/>
        <v>0</v>
      </c>
      <c r="T55" s="49">
        <f t="shared" si="18"/>
        <v>0</v>
      </c>
      <c r="U55" s="49"/>
      <c r="Y55" s="51"/>
      <c r="Z55" s="51"/>
      <c r="AA55" s="51"/>
      <c r="AD55" s="49">
        <f t="shared" si="19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7"/>
        <v>0</v>
      </c>
      <c r="T56" s="49">
        <f t="shared" si="18"/>
        <v>0</v>
      </c>
      <c r="U56" s="49"/>
      <c r="Y56" s="51"/>
      <c r="Z56" s="51"/>
      <c r="AA56" s="51"/>
      <c r="AD56" s="49">
        <f t="shared" si="19"/>
        <v>0</v>
      </c>
    </row>
    <row r="57" spans="1:30">
      <c r="D57" s="3" t="s">
        <v>35</v>
      </c>
      <c r="E57" s="46">
        <f t="shared" ref="E57:R57" si="20">SUM(E46:E56)</f>
        <v>3828206.0300000003</v>
      </c>
      <c r="F57" s="46">
        <f t="shared" si="20"/>
        <v>809372.04999999981</v>
      </c>
      <c r="G57" s="46">
        <f t="shared" si="20"/>
        <v>701810.55999999971</v>
      </c>
      <c r="H57" s="46">
        <f t="shared" si="20"/>
        <v>2176148.7700000005</v>
      </c>
      <c r="I57" s="46">
        <f t="shared" si="20"/>
        <v>674380.28999999992</v>
      </c>
      <c r="J57" s="46">
        <f t="shared" si="20"/>
        <v>-8210.6900000000605</v>
      </c>
      <c r="K57" s="46">
        <f t="shared" si="20"/>
        <v>683105.43</v>
      </c>
      <c r="L57" s="46">
        <f t="shared" si="20"/>
        <v>296068.48000000004</v>
      </c>
      <c r="M57" s="46">
        <f t="shared" si="20"/>
        <v>-339705.13</v>
      </c>
      <c r="N57" s="46">
        <f t="shared" si="20"/>
        <v>80662.309999999939</v>
      </c>
      <c r="O57" s="46">
        <f t="shared" si="20"/>
        <v>-142309.85</v>
      </c>
      <c r="P57" s="46">
        <f t="shared" si="20"/>
        <v>1535155.81</v>
      </c>
      <c r="Q57" s="46">
        <f t="shared" si="20"/>
        <v>1307792.8899999997</v>
      </c>
      <c r="R57" s="46">
        <f t="shared" si="20"/>
        <v>752873.12416666653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:O61" si="21">SUM(E59:E60)</f>
        <v>0</v>
      </c>
      <c r="F61" s="46">
        <f t="shared" si="21"/>
        <v>0</v>
      </c>
      <c r="G61" s="46">
        <f t="shared" si="21"/>
        <v>0</v>
      </c>
      <c r="H61" s="46">
        <f t="shared" si="21"/>
        <v>0</v>
      </c>
      <c r="I61" s="46">
        <f t="shared" si="21"/>
        <v>0</v>
      </c>
      <c r="J61" s="46">
        <f t="shared" si="21"/>
        <v>0</v>
      </c>
      <c r="K61" s="46">
        <f t="shared" si="21"/>
        <v>0</v>
      </c>
      <c r="L61" s="46">
        <f t="shared" si="21"/>
        <v>0</v>
      </c>
      <c r="M61" s="46">
        <f t="shared" si="21"/>
        <v>0</v>
      </c>
      <c r="N61" s="46">
        <f t="shared" si="21"/>
        <v>0</v>
      </c>
      <c r="O61" s="46">
        <f t="shared" si="21"/>
        <v>0</v>
      </c>
      <c r="P61" s="46">
        <f t="shared" ref="P61:R61" si="22">SUM(P59:P60)</f>
        <v>0</v>
      </c>
      <c r="Q61" s="46">
        <f t="shared" si="22"/>
        <v>0</v>
      </c>
      <c r="R61" s="46">
        <f t="shared" si="22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-24214.47</v>
      </c>
      <c r="F63" s="45">
        <v>-20695.169999999998</v>
      </c>
      <c r="G63" s="45">
        <v>-6339.37</v>
      </c>
      <c r="H63" s="45">
        <v>-21310.1</v>
      </c>
      <c r="I63" s="45">
        <v>-13602.01</v>
      </c>
      <c r="J63" s="45">
        <v>-11151.53</v>
      </c>
      <c r="K63" s="45">
        <v>-19177.150000000001</v>
      </c>
      <c r="L63" s="45">
        <v>-8581.9599999999991</v>
      </c>
      <c r="M63" s="45">
        <v>-5952.64</v>
      </c>
      <c r="N63" s="45">
        <v>-3860.5</v>
      </c>
      <c r="O63" s="45">
        <v>-4883.0200000000004</v>
      </c>
      <c r="P63" s="45">
        <v>-21298.36</v>
      </c>
      <c r="Q63" s="45">
        <v>-9550.93</v>
      </c>
      <c r="R63" s="47">
        <f t="shared" ref="R63:R79" si="23">((E63+Q63)+((F63+G63+H63+I63+J63+K63+L63+M63+N63+O63+P63)*2))/24</f>
        <v>-12811.209166666667</v>
      </c>
      <c r="T63" s="49">
        <f t="shared" ref="T63:T79" si="24">+R63</f>
        <v>-12811.209166666667</v>
      </c>
      <c r="U63" s="49"/>
      <c r="Y63" s="51"/>
      <c r="Z63" s="51"/>
      <c r="AA63" s="51"/>
      <c r="AD63" s="49">
        <f>+R63</f>
        <v>-12811.209166666667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1434094.23</v>
      </c>
      <c r="F64" s="45">
        <v>1385664.89</v>
      </c>
      <c r="G64" s="45">
        <v>1746852.88</v>
      </c>
      <c r="H64" s="45">
        <v>2524138.15</v>
      </c>
      <c r="I64" s="45">
        <v>1319839.78</v>
      </c>
      <c r="J64" s="45">
        <v>1540001.05</v>
      </c>
      <c r="K64" s="45">
        <v>1234853.6100000001</v>
      </c>
      <c r="L64" s="45">
        <v>970478.52</v>
      </c>
      <c r="M64" s="45">
        <v>897298.7</v>
      </c>
      <c r="N64" s="45">
        <v>1207032.83</v>
      </c>
      <c r="O64" s="45">
        <v>195719.76</v>
      </c>
      <c r="P64" s="45">
        <v>616594.97</v>
      </c>
      <c r="Q64" s="45">
        <v>237858.38</v>
      </c>
      <c r="R64" s="47">
        <f t="shared" si="23"/>
        <v>1206204.2870833331</v>
      </c>
      <c r="T64" s="49">
        <f t="shared" si="24"/>
        <v>1206204.2870833331</v>
      </c>
      <c r="U64" s="49"/>
      <c r="Y64" s="51"/>
      <c r="Z64" s="51"/>
      <c r="AA64" s="51"/>
      <c r="AD64" s="49">
        <f>+R64</f>
        <v>1206204.2870833331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3"/>
        <v>0</v>
      </c>
      <c r="T65" s="49">
        <f t="shared" si="24"/>
        <v>0</v>
      </c>
      <c r="U65" s="49"/>
      <c r="Y65" s="51"/>
      <c r="Z65" s="51"/>
      <c r="AA65" s="51"/>
      <c r="AD65" s="49">
        <f t="shared" ref="AD65:AD66" si="25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3"/>
        <v>0</v>
      </c>
      <c r="T66" s="49">
        <f t="shared" si="24"/>
        <v>0</v>
      </c>
      <c r="U66" s="49"/>
      <c r="Y66" s="51"/>
      <c r="Z66" s="51"/>
      <c r="AA66" s="51"/>
      <c r="AD66" s="49">
        <f t="shared" si="25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-1908.63</v>
      </c>
      <c r="F67" s="45">
        <v>-1908.63</v>
      </c>
      <c r="G67" s="45">
        <v>-1908.63</v>
      </c>
      <c r="H67" s="45">
        <v>-1908.63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3"/>
        <v>-1908.6300000000008</v>
      </c>
      <c r="T67" s="49">
        <f t="shared" si="24"/>
        <v>-1908.6300000000008</v>
      </c>
      <c r="U67" s="49"/>
      <c r="V67" s="49"/>
      <c r="Y67" s="51"/>
      <c r="Z67" s="51"/>
      <c r="AA67" s="51"/>
      <c r="AD67" s="49">
        <f>+R67</f>
        <v>-1908.6300000000008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14.1099999999999</v>
      </c>
      <c r="F68" s="45">
        <v>87.19</v>
      </c>
      <c r="G68" s="45">
        <v>293.11</v>
      </c>
      <c r="H68" s="45">
        <v>144.32</v>
      </c>
      <c r="I68" s="45">
        <v>114.82</v>
      </c>
      <c r="J68" s="45">
        <v>637.85</v>
      </c>
      <c r="K68" s="45">
        <v>363.69</v>
      </c>
      <c r="L68" s="45">
        <v>101.1</v>
      </c>
      <c r="M68" s="45">
        <v>50.01</v>
      </c>
      <c r="N68" s="45">
        <v>409.47</v>
      </c>
      <c r="O68" s="45">
        <v>857.62</v>
      </c>
      <c r="P68" s="45">
        <v>508.22</v>
      </c>
      <c r="Q68" s="45">
        <v>281.02</v>
      </c>
      <c r="R68" s="47">
        <f t="shared" si="23"/>
        <v>309.58041666666662</v>
      </c>
      <c r="T68" s="49">
        <f t="shared" si="24"/>
        <v>309.58041666666662</v>
      </c>
      <c r="U68" s="49"/>
      <c r="Y68" s="51"/>
      <c r="Z68" s="51"/>
      <c r="AA68" s="51"/>
      <c r="AD68" s="49">
        <f>+R68</f>
        <v>309.58041666666662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18914.39</v>
      </c>
      <c r="F69" s="45">
        <v>18914.39</v>
      </c>
      <c r="G69" s="45">
        <v>8084.01</v>
      </c>
      <c r="H69" s="45">
        <v>8084.01</v>
      </c>
      <c r="I69" s="45">
        <v>14484.01</v>
      </c>
      <c r="J69" s="45">
        <v>14484.01</v>
      </c>
      <c r="K69" s="45">
        <v>8084.01</v>
      </c>
      <c r="L69" s="45">
        <v>8084.01</v>
      </c>
      <c r="M69" s="45">
        <v>8284.6299999999992</v>
      </c>
      <c r="N69" s="45">
        <v>8284.6299999999992</v>
      </c>
      <c r="O69" s="45">
        <v>8284.6299999999992</v>
      </c>
      <c r="P69" s="45">
        <v>8284.6299999999992</v>
      </c>
      <c r="Q69" s="45">
        <v>303605.81</v>
      </c>
      <c r="R69" s="47">
        <f t="shared" si="23"/>
        <v>22884.755833333333</v>
      </c>
      <c r="T69" s="49">
        <f t="shared" si="24"/>
        <v>22884.755833333333</v>
      </c>
      <c r="U69" s="49"/>
      <c r="Y69" s="51"/>
      <c r="Z69" s="51"/>
      <c r="AA69" s="51"/>
      <c r="AD69" s="49">
        <f>+R69</f>
        <v>22884.755833333333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234268.44</v>
      </c>
      <c r="O70" s="45">
        <v>144279.51999999999</v>
      </c>
      <c r="P70" s="45">
        <v>144279.51999999999</v>
      </c>
      <c r="Q70" s="45">
        <v>2.91038304567337E-11</v>
      </c>
      <c r="R70" s="47">
        <f t="shared" si="23"/>
        <v>43568.956666666665</v>
      </c>
      <c r="T70" s="49">
        <f t="shared" si="24"/>
        <v>43568.956666666665</v>
      </c>
      <c r="U70" s="49"/>
      <c r="Y70" s="51"/>
      <c r="Z70" s="51"/>
      <c r="AA70" s="51"/>
      <c r="AD70" s="49">
        <f>+R70</f>
        <v>43568.956666666665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9.3132257461547893E-10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719044.18</v>
      </c>
      <c r="M71" s="45">
        <v>2473945.56</v>
      </c>
      <c r="N71" s="45">
        <v>5678592</v>
      </c>
      <c r="O71" s="45">
        <v>6118924.25</v>
      </c>
      <c r="P71" s="45">
        <v>4482330.16</v>
      </c>
      <c r="Q71" s="45">
        <v>5172294.78</v>
      </c>
      <c r="R71" s="47">
        <f t="shared" si="23"/>
        <v>1838248.6283333332</v>
      </c>
      <c r="T71" s="49">
        <f t="shared" si="24"/>
        <v>1838248.6283333332</v>
      </c>
      <c r="U71" s="49"/>
      <c r="Y71" s="51"/>
      <c r="Z71" s="51"/>
      <c r="AA71" s="51"/>
      <c r="AD71" s="49">
        <f t="shared" ref="AD71:AD74" si="26">+R71</f>
        <v>1838248.6283333332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614883.92000000004</v>
      </c>
      <c r="P72" s="45">
        <v>606223.92000000004</v>
      </c>
      <c r="Q72" s="45">
        <v>597563.92000000004</v>
      </c>
      <c r="R72" s="47">
        <f t="shared" si="23"/>
        <v>126657.48333333334</v>
      </c>
      <c r="T72" s="49">
        <f t="shared" si="24"/>
        <v>126657.48333333334</v>
      </c>
      <c r="U72" s="49"/>
      <c r="Y72" s="51"/>
      <c r="Z72" s="51"/>
      <c r="AA72" s="51"/>
      <c r="AD72" s="49">
        <f t="shared" si="26"/>
        <v>126657.48333333334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-92435</v>
      </c>
      <c r="M73" s="45">
        <v>-92435</v>
      </c>
      <c r="N73" s="45">
        <v>-94534</v>
      </c>
      <c r="O73" s="45">
        <v>-94534</v>
      </c>
      <c r="P73" s="45">
        <v>-61111</v>
      </c>
      <c r="Q73" s="45">
        <v>-62936</v>
      </c>
      <c r="R73" s="47">
        <f>((E73+Q73)+((F73+G73+H73+I73+J73+K73+L73+M73+N73+O73+P73)*2))/24</f>
        <v>-38876.416666666664</v>
      </c>
      <c r="T73" s="49">
        <f>+R73</f>
        <v>-38876.416666666664</v>
      </c>
      <c r="U73" s="49"/>
      <c r="Y73" s="51"/>
      <c r="Z73" s="51"/>
      <c r="AA73" s="51"/>
      <c r="AD73" s="49">
        <f>+R73</f>
        <v>-38876.416666666664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-1.16415321826935E-10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659381.24</v>
      </c>
      <c r="M74" s="45">
        <v>788011.95</v>
      </c>
      <c r="N74" s="45">
        <v>1284481.06</v>
      </c>
      <c r="O74" s="45">
        <v>1298052.8400000001</v>
      </c>
      <c r="P74" s="45">
        <v>1305208.53</v>
      </c>
      <c r="Q74" s="45">
        <v>297710.58</v>
      </c>
      <c r="R74" s="47">
        <f t="shared" si="23"/>
        <v>456999.24249999999</v>
      </c>
      <c r="T74" s="49">
        <f t="shared" si="24"/>
        <v>456999.24249999999</v>
      </c>
      <c r="U74" s="49"/>
      <c r="Y74" s="51"/>
      <c r="Z74" s="51"/>
      <c r="AA74" s="51"/>
      <c r="AD74" s="49">
        <f t="shared" si="26"/>
        <v>456999.24249999999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3"/>
        <v>0</v>
      </c>
      <c r="T75" s="49">
        <f t="shared" si="24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4526229.6500000004</v>
      </c>
      <c r="F76" s="45">
        <v>5740202.6699999999</v>
      </c>
      <c r="G76" s="45">
        <v>6036127.29</v>
      </c>
      <c r="H76" s="45">
        <v>5309476.5</v>
      </c>
      <c r="I76" s="45">
        <v>4037487.84</v>
      </c>
      <c r="J76" s="45">
        <v>2458904.25</v>
      </c>
      <c r="K76" s="45">
        <v>1905706.56</v>
      </c>
      <c r="L76" s="45">
        <v>953419.68</v>
      </c>
      <c r="M76" s="45">
        <v>427008.3</v>
      </c>
      <c r="N76" s="45">
        <v>243238.42</v>
      </c>
      <c r="O76" s="45">
        <v>745003.45</v>
      </c>
      <c r="P76" s="45">
        <v>1676764.26</v>
      </c>
      <c r="Q76" s="45">
        <v>3542835.03</v>
      </c>
      <c r="R76" s="47">
        <f t="shared" si="23"/>
        <v>2797322.6300000004</v>
      </c>
      <c r="T76" s="49">
        <f t="shared" si="24"/>
        <v>2797322.6300000004</v>
      </c>
      <c r="U76" s="49"/>
      <c r="Y76" s="51"/>
      <c r="Z76" s="51"/>
      <c r="AA76" s="51"/>
      <c r="AD76" s="49">
        <f t="shared" ref="AD76:AD79" si="27">+R76</f>
        <v>2797322.6300000004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30899.66</v>
      </c>
      <c r="F77" s="45">
        <v>20959</v>
      </c>
      <c r="G77" s="45">
        <v>83372</v>
      </c>
      <c r="H77" s="45">
        <v>66364.740000000005</v>
      </c>
      <c r="I77" s="45">
        <v>43903.040000000001</v>
      </c>
      <c r="J77" s="45">
        <v>4983.38</v>
      </c>
      <c r="K77" s="45">
        <v>6369.06</v>
      </c>
      <c r="L77" s="45">
        <v>30894.5</v>
      </c>
      <c r="M77" s="45">
        <v>24838.639999999999</v>
      </c>
      <c r="N77" s="45">
        <v>40390.07</v>
      </c>
      <c r="O77" s="45">
        <v>18951.86</v>
      </c>
      <c r="P77" s="45">
        <v>73444.73</v>
      </c>
      <c r="Q77" s="45">
        <v>236713.45</v>
      </c>
      <c r="R77" s="47">
        <f t="shared" si="23"/>
        <v>45689.797916666663</v>
      </c>
      <c r="T77" s="49">
        <f t="shared" si="24"/>
        <v>45689.797916666663</v>
      </c>
      <c r="U77" s="49"/>
      <c r="Y77" s="51"/>
      <c r="Z77" s="51"/>
      <c r="AA77" s="51"/>
      <c r="AD77" s="49">
        <f t="shared" si="27"/>
        <v>45689.797916666663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13408823.939999999</v>
      </c>
      <c r="F78" s="45">
        <v>18101880.379999999</v>
      </c>
      <c r="G78" s="45">
        <v>21396977.559999999</v>
      </c>
      <c r="H78" s="45">
        <v>18384667.02</v>
      </c>
      <c r="I78" s="45">
        <v>14375404.67</v>
      </c>
      <c r="J78" s="45">
        <v>8611194.4399999995</v>
      </c>
      <c r="K78" s="45">
        <v>6668364.25</v>
      </c>
      <c r="L78" s="45">
        <v>3500550.94</v>
      </c>
      <c r="M78" s="45">
        <v>1659617.83</v>
      </c>
      <c r="N78" s="45">
        <v>1195682.56</v>
      </c>
      <c r="O78" s="45">
        <v>2050954.45</v>
      </c>
      <c r="P78" s="45">
        <v>5128299.71</v>
      </c>
      <c r="Q78" s="45">
        <v>14267088.039999999</v>
      </c>
      <c r="R78" s="47">
        <f t="shared" si="23"/>
        <v>9575962.4833333325</v>
      </c>
      <c r="T78" s="49">
        <f t="shared" si="24"/>
        <v>9575962.4833333325</v>
      </c>
      <c r="U78" s="49"/>
      <c r="Y78" s="51"/>
      <c r="Z78" s="51"/>
      <c r="AA78" s="51"/>
      <c r="AD78" s="49">
        <f t="shared" si="27"/>
        <v>9575962.4833333325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288410.87</v>
      </c>
      <c r="F79" s="55">
        <v>212072.06</v>
      </c>
      <c r="G79" s="55">
        <v>342360.49</v>
      </c>
      <c r="H79" s="55">
        <v>120255.26</v>
      </c>
      <c r="I79" s="55">
        <v>249902.77</v>
      </c>
      <c r="J79" s="55">
        <v>212918.94</v>
      </c>
      <c r="K79" s="55">
        <v>259713.43</v>
      </c>
      <c r="L79" s="55">
        <v>376651.84</v>
      </c>
      <c r="M79" s="55">
        <v>80059.78</v>
      </c>
      <c r="N79" s="55">
        <v>139747.1</v>
      </c>
      <c r="O79" s="55">
        <v>237889.58</v>
      </c>
      <c r="P79" s="55">
        <v>434931.55</v>
      </c>
      <c r="Q79" s="55">
        <v>720547.25</v>
      </c>
      <c r="R79" s="56">
        <f t="shared" si="23"/>
        <v>264248.48833333334</v>
      </c>
      <c r="T79" s="49">
        <f t="shared" si="24"/>
        <v>264248.48833333334</v>
      </c>
      <c r="U79" s="49"/>
      <c r="Y79" s="51"/>
      <c r="Z79" s="51"/>
      <c r="AA79" s="51"/>
      <c r="AD79" s="49">
        <f t="shared" si="27"/>
        <v>264248.48833333334</v>
      </c>
    </row>
    <row r="80" spans="1:30">
      <c r="D80" s="3" t="s">
        <v>42</v>
      </c>
      <c r="E80" s="45">
        <f t="shared" ref="E80:N80" si="28">SUM(E63:E79)</f>
        <v>19681263.750000004</v>
      </c>
      <c r="F80" s="45">
        <f t="shared" si="28"/>
        <v>25457176.779999997</v>
      </c>
      <c r="G80" s="45">
        <f t="shared" si="28"/>
        <v>29605819.339999996</v>
      </c>
      <c r="H80" s="45">
        <f t="shared" si="28"/>
        <v>26389911.27</v>
      </c>
      <c r="I80" s="45">
        <f t="shared" si="28"/>
        <v>20025626.289999999</v>
      </c>
      <c r="J80" s="45">
        <f t="shared" si="28"/>
        <v>12830063.76</v>
      </c>
      <c r="K80" s="45">
        <f t="shared" si="28"/>
        <v>10062368.83</v>
      </c>
      <c r="L80" s="45">
        <f t="shared" si="28"/>
        <v>7115680.4199999999</v>
      </c>
      <c r="M80" s="45">
        <f t="shared" si="28"/>
        <v>6258819.1299999999</v>
      </c>
      <c r="N80" s="45">
        <f t="shared" si="28"/>
        <v>9931823.4500000011</v>
      </c>
      <c r="O80" s="45">
        <f>SUM(O63:O79)</f>
        <v>11332476.229999999</v>
      </c>
      <c r="P80" s="45">
        <f>SUM(P63:P79)</f>
        <v>14392552.210000001</v>
      </c>
      <c r="Q80" s="45">
        <f>SUM(Q63:Q79)</f>
        <v>25302102.699999999</v>
      </c>
      <c r="R80" s="45">
        <f>SUM(R63:R79)</f>
        <v>16324500.077916667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29">((E82+Q82)+((F82+G82+H82+I82+J82+K82+L82+M82+N82+O82+P82)*2))/24</f>
        <v>0</v>
      </c>
      <c r="T82" s="49">
        <f t="shared" ref="T82:T83" si="30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29"/>
        <v>0</v>
      </c>
      <c r="T83" s="49">
        <f t="shared" si="30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1.8189894035458601E-12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7">
        <f t="shared" ref="R85:R93" si="31">((E85+Q85)+((F85+G85+H85+I85+J85+K85+L85+M85+N85+O85+P85)*2))/24</f>
        <v>7.5791225147744167E-14</v>
      </c>
      <c r="W85" s="49">
        <f t="shared" ref="W85:W93" si="32">+R85</f>
        <v>7.5791225147744167E-14</v>
      </c>
      <c r="Y85" s="51"/>
      <c r="Z85" s="51"/>
      <c r="AA85" s="51"/>
      <c r="AB85" s="49">
        <f t="shared" ref="AB85:AB93" si="33">+R85</f>
        <v>7.5791225147744167E-14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223678.02</v>
      </c>
      <c r="F86" s="45">
        <v>220044.53</v>
      </c>
      <c r="G86" s="45">
        <v>220044.53</v>
      </c>
      <c r="H86" s="45">
        <v>167020.67000000001</v>
      </c>
      <c r="I86" s="45">
        <v>166854.94</v>
      </c>
      <c r="J86" s="45">
        <v>20075.22</v>
      </c>
      <c r="K86" s="45">
        <v>19875.22</v>
      </c>
      <c r="L86" s="45">
        <v>20083.14</v>
      </c>
      <c r="M86" s="45">
        <v>-2.91038304567337E-11</v>
      </c>
      <c r="N86" s="45">
        <v>644.45999999997105</v>
      </c>
      <c r="O86" s="45">
        <v>644.45999999997105</v>
      </c>
      <c r="P86" s="45">
        <v>280598.83</v>
      </c>
      <c r="Q86" s="45">
        <v>280598.83</v>
      </c>
      <c r="R86" s="47">
        <f t="shared" si="31"/>
        <v>114002.03541666665</v>
      </c>
      <c r="T86" s="49"/>
      <c r="W86" s="49">
        <f t="shared" si="32"/>
        <v>114002.03541666665</v>
      </c>
      <c r="Y86" s="51"/>
      <c r="Z86" s="51"/>
      <c r="AA86" s="51"/>
      <c r="AB86" s="49">
        <f t="shared" si="33"/>
        <v>114002.03541666665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0</v>
      </c>
      <c r="F87" s="45">
        <v>0</v>
      </c>
      <c r="G87" s="45">
        <v>0</v>
      </c>
      <c r="H87" s="45">
        <v>0</v>
      </c>
      <c r="I87" s="45">
        <v>7920.25</v>
      </c>
      <c r="J87" s="45">
        <v>0</v>
      </c>
      <c r="K87" s="45">
        <v>0</v>
      </c>
      <c r="L87" s="45">
        <v>0</v>
      </c>
      <c r="M87" s="45">
        <v>13256.73</v>
      </c>
      <c r="N87" s="45">
        <v>13256.73</v>
      </c>
      <c r="O87" s="45">
        <v>13256.73</v>
      </c>
      <c r="P87" s="45">
        <v>13256.73</v>
      </c>
      <c r="Q87" s="45">
        <v>13256.73</v>
      </c>
      <c r="R87" s="47">
        <f t="shared" si="31"/>
        <v>5631.2945833333333</v>
      </c>
      <c r="T87" s="49"/>
      <c r="W87" s="49">
        <f t="shared" si="32"/>
        <v>5631.2945833333333</v>
      </c>
      <c r="Y87" s="51"/>
      <c r="Z87" s="51"/>
      <c r="AA87" s="51"/>
      <c r="AB87" s="49">
        <f t="shared" si="33"/>
        <v>5631.2945833333333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31"/>
        <v>0</v>
      </c>
      <c r="T88" s="49"/>
      <c r="W88" s="49">
        <f t="shared" si="32"/>
        <v>0</v>
      </c>
      <c r="Y88" s="51"/>
      <c r="Z88" s="51"/>
      <c r="AA88" s="51"/>
      <c r="AB88" s="49">
        <f t="shared" si="33"/>
        <v>0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31"/>
        <v>0</v>
      </c>
      <c r="T89" s="49"/>
      <c r="W89" s="49">
        <f t="shared" si="32"/>
        <v>0</v>
      </c>
      <c r="Y89" s="51"/>
      <c r="Z89" s="51"/>
      <c r="AA89" s="51"/>
      <c r="AB89" s="49">
        <f t="shared" si="33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0</v>
      </c>
      <c r="F90" s="45">
        <v>0</v>
      </c>
      <c r="G90" s="45">
        <v>0</v>
      </c>
      <c r="H90" s="45">
        <v>54064.97</v>
      </c>
      <c r="I90" s="45">
        <v>54064.97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6964.99</v>
      </c>
      <c r="P90" s="45">
        <v>6964.99</v>
      </c>
      <c r="Q90" s="45">
        <v>0</v>
      </c>
      <c r="R90" s="47">
        <f t="shared" si="31"/>
        <v>10171.660000000002</v>
      </c>
      <c r="T90" s="49"/>
      <c r="W90" s="49">
        <f t="shared" si="32"/>
        <v>10171.660000000002</v>
      </c>
      <c r="Y90" s="51"/>
      <c r="Z90" s="51"/>
      <c r="AA90" s="51"/>
      <c r="AB90" s="49">
        <f t="shared" si="33"/>
        <v>10171.660000000002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-284.52999999999997</v>
      </c>
      <c r="F91" s="45">
        <v>-284.52999999999997</v>
      </c>
      <c r="G91" s="45">
        <v>-284.52999999999997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7">
        <f t="shared" si="31"/>
        <v>-59.27708333333333</v>
      </c>
      <c r="T91" s="49"/>
      <c r="W91" s="49">
        <f t="shared" si="32"/>
        <v>-59.27708333333333</v>
      </c>
      <c r="Y91" s="51"/>
      <c r="Z91" s="51"/>
      <c r="AA91" s="51"/>
      <c r="AB91" s="49">
        <f t="shared" si="33"/>
        <v>-59.27708333333333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19708.900000000001</v>
      </c>
      <c r="Q92" s="45">
        <v>0</v>
      </c>
      <c r="R92" s="47">
        <f t="shared" si="31"/>
        <v>1642.4083333333335</v>
      </c>
      <c r="T92" s="49"/>
      <c r="W92" s="49">
        <f t="shared" si="32"/>
        <v>1642.4083333333335</v>
      </c>
      <c r="Y92" s="51"/>
      <c r="Z92" s="51"/>
      <c r="AA92" s="51"/>
      <c r="AB92" s="49">
        <f t="shared" si="33"/>
        <v>1642.4083333333335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247.5</v>
      </c>
      <c r="Q93" s="45">
        <v>247.5</v>
      </c>
      <c r="R93" s="47">
        <f t="shared" si="31"/>
        <v>30.9375</v>
      </c>
      <c r="T93" s="49"/>
      <c r="W93" s="49">
        <f t="shared" si="32"/>
        <v>30.9375</v>
      </c>
      <c r="Y93" s="51"/>
      <c r="Z93" s="51"/>
      <c r="AA93" s="51"/>
      <c r="AB93" s="49">
        <f t="shared" si="33"/>
        <v>30.9375</v>
      </c>
    </row>
    <row r="94" spans="1:28">
      <c r="D94" s="3" t="s">
        <v>55</v>
      </c>
      <c r="E94" s="46">
        <f t="shared" ref="E94:F94" si="34">SUM(E82:E93)</f>
        <v>223393.49</v>
      </c>
      <c r="F94" s="46">
        <f t="shared" si="34"/>
        <v>219760</v>
      </c>
      <c r="G94" s="46">
        <f t="shared" ref="G94:R94" si="35">SUM(G82:G93)</f>
        <v>219760</v>
      </c>
      <c r="H94" s="46">
        <f t="shared" si="35"/>
        <v>221085.64</v>
      </c>
      <c r="I94" s="46">
        <f t="shared" si="35"/>
        <v>228840.16</v>
      </c>
      <c r="J94" s="46">
        <f t="shared" si="35"/>
        <v>20075.22</v>
      </c>
      <c r="K94" s="46">
        <f t="shared" si="35"/>
        <v>19875.22</v>
      </c>
      <c r="L94" s="46">
        <f t="shared" si="35"/>
        <v>20083.14</v>
      </c>
      <c r="M94" s="46">
        <f t="shared" si="35"/>
        <v>13256.72999999997</v>
      </c>
      <c r="N94" s="46">
        <f t="shared" si="35"/>
        <v>13901.189999999971</v>
      </c>
      <c r="O94" s="46">
        <f t="shared" si="35"/>
        <v>20866.179999999971</v>
      </c>
      <c r="P94" s="46">
        <f t="shared" si="35"/>
        <v>320776.95</v>
      </c>
      <c r="Q94" s="46">
        <f t="shared" si="35"/>
        <v>294103.06</v>
      </c>
      <c r="R94" s="46">
        <f t="shared" si="35"/>
        <v>131419.05875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6">+E96+E94+E80</f>
        <v>19904657.240000002</v>
      </c>
      <c r="F98" s="45">
        <f t="shared" si="36"/>
        <v>25676936.779999997</v>
      </c>
      <c r="G98" s="45">
        <f t="shared" si="36"/>
        <v>29825579.339999996</v>
      </c>
      <c r="H98" s="45">
        <f t="shared" si="36"/>
        <v>26610996.91</v>
      </c>
      <c r="I98" s="45">
        <f t="shared" si="36"/>
        <v>20254466.449999999</v>
      </c>
      <c r="J98" s="45">
        <f t="shared" si="36"/>
        <v>12850138.98</v>
      </c>
      <c r="K98" s="45">
        <f t="shared" si="36"/>
        <v>10082244.050000001</v>
      </c>
      <c r="L98" s="45">
        <f t="shared" si="36"/>
        <v>7135763.5599999996</v>
      </c>
      <c r="M98" s="45">
        <f t="shared" si="36"/>
        <v>6272075.8599999994</v>
      </c>
      <c r="N98" s="45">
        <f t="shared" si="36"/>
        <v>9945724.6400000006</v>
      </c>
      <c r="O98" s="45">
        <f t="shared" si="36"/>
        <v>11353342.409999998</v>
      </c>
      <c r="P98" s="45">
        <f t="shared" si="36"/>
        <v>14713329.16</v>
      </c>
      <c r="Q98" s="45">
        <f t="shared" si="36"/>
        <v>25596205.759999998</v>
      </c>
      <c r="R98" s="45">
        <f t="shared" si="36"/>
        <v>16455919.136666667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-15000</v>
      </c>
      <c r="F100" s="45">
        <v>-15000</v>
      </c>
      <c r="G100" s="45">
        <v>-15000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7">((E100+Q100)+((F100+G100+H100+I100+J100+K100+L100+M100+N100+O100+P100)*2))/24</f>
        <v>-15000</v>
      </c>
      <c r="T100" s="49">
        <f t="shared" ref="T100:T118" si="38">+R100</f>
        <v>-15000</v>
      </c>
      <c r="Y100" s="51"/>
      <c r="Z100" s="51"/>
      <c r="AA100" s="51"/>
      <c r="AD100" s="49">
        <f t="shared" ref="AD100:AD118" si="39">+R100</f>
        <v>-15000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15785.61</v>
      </c>
      <c r="F101" s="45">
        <v>0</v>
      </c>
      <c r="G101" s="45">
        <v>61132.28</v>
      </c>
      <c r="H101" s="45">
        <v>61132.28</v>
      </c>
      <c r="I101" s="45">
        <v>61977.9</v>
      </c>
      <c r="J101" s="45">
        <v>61977.9</v>
      </c>
      <c r="K101" s="45">
        <v>65864.53</v>
      </c>
      <c r="L101" s="45">
        <v>72182.100000000006</v>
      </c>
      <c r="M101" s="45">
        <v>96332.67</v>
      </c>
      <c r="N101" s="45">
        <v>94412.79</v>
      </c>
      <c r="O101" s="45">
        <v>94927.74</v>
      </c>
      <c r="P101" s="45">
        <v>95183.99</v>
      </c>
      <c r="Q101" s="45">
        <v>101947.09</v>
      </c>
      <c r="R101" s="47">
        <f t="shared" si="37"/>
        <v>68665.877499999988</v>
      </c>
      <c r="T101" s="49">
        <f t="shared" si="38"/>
        <v>68665.877499999988</v>
      </c>
      <c r="Y101" s="51"/>
      <c r="Z101" s="51"/>
      <c r="AA101" s="51"/>
      <c r="AD101" s="49">
        <f t="shared" si="39"/>
        <v>68665.877499999988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-119.35</v>
      </c>
      <c r="R102" s="47">
        <f t="shared" si="37"/>
        <v>-4.9729166666666664</v>
      </c>
      <c r="T102" s="49">
        <f t="shared" si="38"/>
        <v>-4.9729166666666664</v>
      </c>
      <c r="Y102" s="51"/>
      <c r="Z102" s="51"/>
      <c r="AA102" s="51"/>
      <c r="AD102" s="49">
        <f t="shared" si="39"/>
        <v>-4.9729166666666664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-15785.61</v>
      </c>
      <c r="F103" s="31">
        <v>0</v>
      </c>
      <c r="G103" s="31">
        <v>-61132.28</v>
      </c>
      <c r="H103" s="31">
        <v>-61132.28</v>
      </c>
      <c r="I103" s="31">
        <v>-61132.28</v>
      </c>
      <c r="J103" s="31">
        <v>-61132.28</v>
      </c>
      <c r="K103" s="31">
        <v>-61132.28</v>
      </c>
      <c r="L103" s="31">
        <v>-61132.28</v>
      </c>
      <c r="M103" s="31">
        <v>-96332.67</v>
      </c>
      <c r="N103" s="31">
        <v>-96332.67</v>
      </c>
      <c r="O103" s="31">
        <v>-96332.67</v>
      </c>
      <c r="P103" s="31">
        <v>-96332.67</v>
      </c>
      <c r="Q103" s="31">
        <v>-101827.74</v>
      </c>
      <c r="R103" s="35">
        <f t="shared" si="37"/>
        <v>-67577.586250000008</v>
      </c>
      <c r="T103" s="49">
        <f t="shared" si="38"/>
        <v>-67577.586250000008</v>
      </c>
      <c r="Y103" s="51"/>
      <c r="Z103" s="51"/>
      <c r="AA103" s="51"/>
      <c r="AD103" s="49">
        <f t="shared" si="39"/>
        <v>-67577.586250000008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-128198.71</v>
      </c>
      <c r="F104" s="45">
        <v>-300989.82</v>
      </c>
      <c r="G104" s="45">
        <v>-300989.82</v>
      </c>
      <c r="H104" s="45">
        <v>-300989.82</v>
      </c>
      <c r="I104" s="45">
        <v>-300989.82</v>
      </c>
      <c r="J104" s="45">
        <v>-300989.82</v>
      </c>
      <c r="K104" s="45">
        <v>-300989.82</v>
      </c>
      <c r="L104" s="45">
        <v>-300989.82</v>
      </c>
      <c r="M104" s="45">
        <v>-300989.82</v>
      </c>
      <c r="N104" s="45">
        <v>-300989.82</v>
      </c>
      <c r="O104" s="45">
        <v>-300989.82</v>
      </c>
      <c r="P104" s="45">
        <v>-300989.82</v>
      </c>
      <c r="Q104" s="45">
        <v>-300989.82</v>
      </c>
      <c r="R104" s="47">
        <f t="shared" si="37"/>
        <v>-293790.19041666662</v>
      </c>
      <c r="T104" s="49">
        <f t="shared" si="38"/>
        <v>-293790.19041666662</v>
      </c>
      <c r="Y104" s="51"/>
      <c r="Z104" s="51"/>
      <c r="AA104" s="51"/>
      <c r="AD104" s="49">
        <f t="shared" si="39"/>
        <v>-293790.19041666662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215926.51</v>
      </c>
      <c r="F105" s="45">
        <v>9332.3300000000199</v>
      </c>
      <c r="G105" s="45">
        <v>28520.76</v>
      </c>
      <c r="H105" s="45">
        <v>46340.59</v>
      </c>
      <c r="I105" s="45">
        <v>59645.56</v>
      </c>
      <c r="J105" s="45">
        <v>91909.36</v>
      </c>
      <c r="K105" s="45">
        <v>120988.83</v>
      </c>
      <c r="L105" s="45">
        <v>146473.53</v>
      </c>
      <c r="M105" s="45">
        <v>175619.65</v>
      </c>
      <c r="N105" s="45">
        <v>197038</v>
      </c>
      <c r="O105" s="45">
        <v>223666.46</v>
      </c>
      <c r="P105" s="45">
        <v>237955.67</v>
      </c>
      <c r="Q105" s="45">
        <v>285429.93</v>
      </c>
      <c r="R105" s="47">
        <f t="shared" si="37"/>
        <v>132347.41333333333</v>
      </c>
      <c r="T105" s="49">
        <f t="shared" si="38"/>
        <v>132347.41333333333</v>
      </c>
      <c r="Y105" s="51"/>
      <c r="Z105" s="51"/>
      <c r="AA105" s="51"/>
      <c r="AD105" s="49">
        <f t="shared" si="39"/>
        <v>132347.41333333333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-63995.82</v>
      </c>
      <c r="F106" s="45">
        <v>-6183.26</v>
      </c>
      <c r="G106" s="45">
        <v>-9292.69</v>
      </c>
      <c r="H106" s="45">
        <v>-13574.66</v>
      </c>
      <c r="I106" s="45">
        <v>-20944.62</v>
      </c>
      <c r="J106" s="45">
        <v>-27775.919999999998</v>
      </c>
      <c r="K106" s="45">
        <v>-33073.089999999997</v>
      </c>
      <c r="L106" s="45">
        <v>-36625.760000000002</v>
      </c>
      <c r="M106" s="45">
        <v>-41185.360000000001</v>
      </c>
      <c r="N106" s="45">
        <v>-46065.22</v>
      </c>
      <c r="O106" s="45">
        <v>-52633.59</v>
      </c>
      <c r="P106" s="45">
        <v>-59932.83</v>
      </c>
      <c r="Q106" s="45">
        <v>-64747.92</v>
      </c>
      <c r="R106" s="47">
        <f t="shared" si="37"/>
        <v>-34304.905833333331</v>
      </c>
      <c r="T106" s="49">
        <f t="shared" si="38"/>
        <v>-34304.905833333331</v>
      </c>
      <c r="Y106" s="51"/>
      <c r="Z106" s="51"/>
      <c r="AA106" s="51"/>
      <c r="AD106" s="49">
        <f t="shared" si="39"/>
        <v>-34304.905833333331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-324721.8</v>
      </c>
      <c r="F107" s="45">
        <v>-18918.87</v>
      </c>
      <c r="G107" s="45">
        <v>-39534.74</v>
      </c>
      <c r="H107" s="45">
        <v>-47405.2</v>
      </c>
      <c r="I107" s="45">
        <v>-42362.95</v>
      </c>
      <c r="J107" s="45">
        <v>-71653.87</v>
      </c>
      <c r="K107" s="45">
        <v>-78780.100000000006</v>
      </c>
      <c r="L107" s="45">
        <v>-107196.96</v>
      </c>
      <c r="M107" s="45">
        <v>-83192.820000000007</v>
      </c>
      <c r="N107" s="45">
        <v>-38549.1</v>
      </c>
      <c r="O107" s="45">
        <v>-43785.08</v>
      </c>
      <c r="P107" s="45">
        <v>-44907.97</v>
      </c>
      <c r="Q107" s="45">
        <v>-85088.67</v>
      </c>
      <c r="R107" s="47">
        <f t="shared" si="37"/>
        <v>-68432.741249999992</v>
      </c>
      <c r="T107" s="49">
        <f t="shared" si="38"/>
        <v>-68432.741249999992</v>
      </c>
      <c r="Y107" s="51"/>
      <c r="Z107" s="51"/>
      <c r="AA107" s="51"/>
      <c r="AD107" s="49">
        <f t="shared" si="39"/>
        <v>-68432.741249999992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-7449</v>
      </c>
      <c r="F108" s="45">
        <v>-1918.96</v>
      </c>
      <c r="G108" s="45">
        <v>-1918.96</v>
      </c>
      <c r="H108" s="45">
        <v>-1918.96</v>
      </c>
      <c r="I108" s="45">
        <v>-1918.96</v>
      </c>
      <c r="J108" s="45">
        <v>-1918.96</v>
      </c>
      <c r="K108" s="45">
        <v>-1918.96</v>
      </c>
      <c r="L108" s="45">
        <v>-1918.96</v>
      </c>
      <c r="M108" s="45">
        <v>-1918.96</v>
      </c>
      <c r="N108" s="45">
        <v>-1918.96</v>
      </c>
      <c r="O108" s="45">
        <v>-1918.96</v>
      </c>
      <c r="P108" s="45">
        <v>-1918.96</v>
      </c>
      <c r="Q108" s="45">
        <v>-1918.96</v>
      </c>
      <c r="R108" s="47">
        <f t="shared" si="37"/>
        <v>-2149.3783333333326</v>
      </c>
      <c r="T108" s="49">
        <f t="shared" si="38"/>
        <v>-2149.3783333333326</v>
      </c>
      <c r="Y108" s="51"/>
      <c r="Z108" s="51"/>
      <c r="AA108" s="51"/>
      <c r="AD108" s="49">
        <f t="shared" si="39"/>
        <v>-2149.3783333333326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5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7">
        <f t="shared" si="37"/>
        <v>0.20833333333333334</v>
      </c>
      <c r="T109" s="49">
        <f t="shared" si="38"/>
        <v>0.20833333333333334</v>
      </c>
      <c r="Y109" s="51"/>
      <c r="Z109" s="51"/>
      <c r="AA109" s="51"/>
      <c r="AD109" s="49">
        <f t="shared" si="39"/>
        <v>0.20833333333333334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5525.04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-84</v>
      </c>
      <c r="R110" s="47">
        <f t="shared" si="37"/>
        <v>226.71</v>
      </c>
      <c r="T110" s="49">
        <f t="shared" si="38"/>
        <v>226.71</v>
      </c>
      <c r="Y110" s="51"/>
      <c r="Z110" s="51"/>
      <c r="AA110" s="51"/>
      <c r="AD110" s="49">
        <f t="shared" si="39"/>
        <v>226.71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-925523.64</v>
      </c>
      <c r="G111" s="45">
        <v>-925523.64</v>
      </c>
      <c r="H111" s="45">
        <v>-925523.64</v>
      </c>
      <c r="I111" s="45">
        <v>-925523.64</v>
      </c>
      <c r="J111" s="45">
        <v>-925523.64</v>
      </c>
      <c r="K111" s="45">
        <v>-925523.64</v>
      </c>
      <c r="L111" s="45">
        <v>-925523.64</v>
      </c>
      <c r="M111" s="45">
        <v>-925523.64</v>
      </c>
      <c r="N111" s="45">
        <v>-925523.64</v>
      </c>
      <c r="O111" s="45">
        <v>-925523.64</v>
      </c>
      <c r="P111" s="45">
        <v>-925523.64</v>
      </c>
      <c r="Q111" s="45">
        <v>-925523.64</v>
      </c>
      <c r="R111" s="47">
        <f t="shared" si="37"/>
        <v>-901133.34041666659</v>
      </c>
      <c r="T111" s="49">
        <f t="shared" si="38"/>
        <v>-901133.34041666659</v>
      </c>
      <c r="Y111" s="51"/>
      <c r="Z111" s="51"/>
      <c r="AA111" s="51"/>
      <c r="AD111" s="49">
        <f t="shared" si="39"/>
        <v>-901133.34041666659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573545.80000000005</v>
      </c>
      <c r="F112" s="45">
        <v>37155.460000000101</v>
      </c>
      <c r="G112" s="45">
        <v>82552.110000000102</v>
      </c>
      <c r="H112" s="45">
        <v>138036.63</v>
      </c>
      <c r="I112" s="45">
        <v>177197.69</v>
      </c>
      <c r="J112" s="45">
        <v>251419.74</v>
      </c>
      <c r="K112" s="45">
        <v>328863.77</v>
      </c>
      <c r="L112" s="45">
        <v>384938.89</v>
      </c>
      <c r="M112" s="45">
        <v>478619.82</v>
      </c>
      <c r="N112" s="45">
        <v>519537.95</v>
      </c>
      <c r="O112" s="45">
        <v>745494.9</v>
      </c>
      <c r="P112" s="45">
        <v>812487.12</v>
      </c>
      <c r="Q112" s="45">
        <v>841777.31</v>
      </c>
      <c r="R112" s="47">
        <f t="shared" si="37"/>
        <v>388663.80291666673</v>
      </c>
      <c r="T112" s="49">
        <f t="shared" si="38"/>
        <v>388663.80291666673</v>
      </c>
      <c r="Y112" s="51"/>
      <c r="Z112" s="51"/>
      <c r="AA112" s="51"/>
      <c r="AD112" s="49">
        <f t="shared" si="39"/>
        <v>388663.80291666673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-186454.91</v>
      </c>
      <c r="F113" s="45">
        <v>-9645.20999999999</v>
      </c>
      <c r="G113" s="45">
        <v>-19271.98</v>
      </c>
      <c r="H113" s="45">
        <v>-31703.56</v>
      </c>
      <c r="I113" s="45">
        <v>-53178.35</v>
      </c>
      <c r="J113" s="45">
        <v>-69202.05</v>
      </c>
      <c r="K113" s="45">
        <v>-81910.100000000006</v>
      </c>
      <c r="L113" s="45">
        <v>-89304.04</v>
      </c>
      <c r="M113" s="45">
        <v>-105321.57</v>
      </c>
      <c r="N113" s="45">
        <v>-113559.87</v>
      </c>
      <c r="O113" s="45">
        <v>-122874.52</v>
      </c>
      <c r="P113" s="45">
        <v>-134624.4</v>
      </c>
      <c r="Q113" s="45">
        <v>-142020.71</v>
      </c>
      <c r="R113" s="47">
        <f t="shared" si="37"/>
        <v>-82902.78833333333</v>
      </c>
      <c r="T113" s="49">
        <f t="shared" si="38"/>
        <v>-82902.78833333333</v>
      </c>
      <c r="Y113" s="51"/>
      <c r="Z113" s="51"/>
      <c r="AA113" s="51"/>
      <c r="AD113" s="49">
        <f t="shared" si="39"/>
        <v>-82902.78833333333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-972458.08</v>
      </c>
      <c r="F114" s="45">
        <v>-115024.67</v>
      </c>
      <c r="G114" s="45">
        <v>-275626.05</v>
      </c>
      <c r="H114" s="45">
        <v>-319831.96999999997</v>
      </c>
      <c r="I114" s="45">
        <v>-298766.8</v>
      </c>
      <c r="J114" s="45">
        <v>-368948.2</v>
      </c>
      <c r="K114" s="45">
        <v>-601950.96</v>
      </c>
      <c r="L114" s="45">
        <v>-548598.37</v>
      </c>
      <c r="M114" s="45">
        <v>-587630.44999999995</v>
      </c>
      <c r="N114" s="45">
        <v>-555437.31999999995</v>
      </c>
      <c r="O114" s="45">
        <v>-540857.93999999994</v>
      </c>
      <c r="P114" s="45">
        <v>-494021.05</v>
      </c>
      <c r="Q114" s="45">
        <v>-528387</v>
      </c>
      <c r="R114" s="47">
        <f t="shared" si="37"/>
        <v>-454759.6933333333</v>
      </c>
      <c r="T114" s="49">
        <f t="shared" si="38"/>
        <v>-454759.6933333333</v>
      </c>
      <c r="Y114" s="51"/>
      <c r="Z114" s="51"/>
      <c r="AA114" s="51"/>
      <c r="AD114" s="49">
        <f t="shared" si="39"/>
        <v>-454759.6933333333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-22551</v>
      </c>
      <c r="F115" s="45">
        <v>-28081.040000000001</v>
      </c>
      <c r="G115" s="45">
        <v>-28081.040000000001</v>
      </c>
      <c r="H115" s="45">
        <v>-28081.040000000001</v>
      </c>
      <c r="I115" s="45">
        <v>-28081.040000000001</v>
      </c>
      <c r="J115" s="45">
        <v>-28081.040000000001</v>
      </c>
      <c r="K115" s="45">
        <v>-28081.040000000001</v>
      </c>
      <c r="L115" s="45">
        <v>-28081.040000000001</v>
      </c>
      <c r="M115" s="45">
        <v>-28081.040000000001</v>
      </c>
      <c r="N115" s="45">
        <v>-28081.040000000001</v>
      </c>
      <c r="O115" s="45">
        <v>-28081.040000000001</v>
      </c>
      <c r="P115" s="45">
        <v>-28081.040000000001</v>
      </c>
      <c r="Q115" s="45">
        <v>-28081.040000000001</v>
      </c>
      <c r="R115" s="47">
        <f t="shared" si="37"/>
        <v>-27850.62166666667</v>
      </c>
      <c r="T115" s="49">
        <f t="shared" si="38"/>
        <v>-27850.62166666667</v>
      </c>
      <c r="Y115" s="51"/>
      <c r="Z115" s="51"/>
      <c r="AA115" s="51"/>
      <c r="AD115" s="49">
        <f t="shared" si="39"/>
        <v>-27850.62166666667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-5566.04</v>
      </c>
      <c r="F116" s="45">
        <v>0</v>
      </c>
      <c r="G116" s="45">
        <v>0</v>
      </c>
      <c r="H116" s="45">
        <v>0</v>
      </c>
      <c r="I116" s="45">
        <v>-1398.95</v>
      </c>
      <c r="J116" s="45">
        <v>-1398.95</v>
      </c>
      <c r="K116" s="45">
        <v>-1398.95</v>
      </c>
      <c r="L116" s="45">
        <v>-1398.95</v>
      </c>
      <c r="M116" s="45">
        <v>-1398.95</v>
      </c>
      <c r="N116" s="45">
        <v>-1398.95</v>
      </c>
      <c r="O116" s="45">
        <v>-1398.95</v>
      </c>
      <c r="P116" s="45">
        <v>-1398.95</v>
      </c>
      <c r="Q116" s="45">
        <v>-1398.95</v>
      </c>
      <c r="R116" s="47">
        <f t="shared" si="37"/>
        <v>-1222.8412500000002</v>
      </c>
      <c r="T116" s="49">
        <f t="shared" si="38"/>
        <v>-1222.8412500000002</v>
      </c>
      <c r="Y116" s="51"/>
      <c r="Z116" s="51"/>
      <c r="AA116" s="51"/>
      <c r="AD116" s="49">
        <f t="shared" si="39"/>
        <v>-1222.8412500000002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-180.6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7">
        <f t="shared" si="37"/>
        <v>-7.5249999999999995</v>
      </c>
      <c r="T117" s="49">
        <f t="shared" si="38"/>
        <v>-7.5249999999999995</v>
      </c>
      <c r="Y117" s="51"/>
      <c r="Z117" s="51"/>
      <c r="AA117" s="51"/>
      <c r="AD117" s="49">
        <f t="shared" si="39"/>
        <v>-7.5249999999999995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216.6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0</v>
      </c>
      <c r="O118" s="55">
        <v>0</v>
      </c>
      <c r="P118" s="55">
        <v>0</v>
      </c>
      <c r="Q118" s="55">
        <v>1482.95</v>
      </c>
      <c r="R118" s="56">
        <f t="shared" si="37"/>
        <v>70.814583333333331</v>
      </c>
      <c r="T118" s="49">
        <f t="shared" si="38"/>
        <v>70.814583333333331</v>
      </c>
      <c r="Y118" s="51"/>
      <c r="Z118" s="51"/>
      <c r="AA118" s="51"/>
      <c r="AD118" s="49">
        <f t="shared" si="39"/>
        <v>70.814583333333331</v>
      </c>
    </row>
    <row r="119" spans="1:30">
      <c r="D119" s="3" t="s">
        <v>62</v>
      </c>
      <c r="E119" s="31">
        <f t="shared" ref="E119:F119" si="40">SUM(E100:E118)</f>
        <v>-1271513.46</v>
      </c>
      <c r="F119" s="31">
        <f t="shared" si="40"/>
        <v>-1374797.6799999997</v>
      </c>
      <c r="G119" s="31">
        <f t="shared" ref="G119:R119" si="41">SUM(G100:G118)</f>
        <v>-1504166.05</v>
      </c>
      <c r="H119" s="31">
        <f t="shared" si="41"/>
        <v>-1499651.6300000001</v>
      </c>
      <c r="I119" s="31">
        <f t="shared" si="41"/>
        <v>-1450476.2600000002</v>
      </c>
      <c r="J119" s="31">
        <f t="shared" si="41"/>
        <v>-1466317.73</v>
      </c>
      <c r="K119" s="31">
        <f t="shared" si="41"/>
        <v>-1614041.8099999998</v>
      </c>
      <c r="L119" s="31">
        <f t="shared" si="41"/>
        <v>-1512175.3</v>
      </c>
      <c r="M119" s="31">
        <f t="shared" si="41"/>
        <v>-1436003.1400000001</v>
      </c>
      <c r="N119" s="31">
        <f t="shared" si="41"/>
        <v>-1311867.8500000001</v>
      </c>
      <c r="O119" s="31">
        <f t="shared" si="41"/>
        <v>-1065307.1099999999</v>
      </c>
      <c r="P119" s="31">
        <f t="shared" si="41"/>
        <v>-957104.55</v>
      </c>
      <c r="Q119" s="31">
        <f t="shared" si="41"/>
        <v>-964550.52</v>
      </c>
      <c r="R119" s="31">
        <f t="shared" si="41"/>
        <v>-1359161.7583333331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R121" si="42">+E98+E119</f>
        <v>18633143.780000001</v>
      </c>
      <c r="F121" s="46">
        <f t="shared" si="42"/>
        <v>24302139.099999998</v>
      </c>
      <c r="G121" s="46">
        <f t="shared" si="42"/>
        <v>28321413.289999995</v>
      </c>
      <c r="H121" s="46">
        <f t="shared" si="42"/>
        <v>25111345.280000001</v>
      </c>
      <c r="I121" s="46">
        <f t="shared" si="42"/>
        <v>18803990.189999998</v>
      </c>
      <c r="J121" s="46">
        <f t="shared" si="42"/>
        <v>11383821.25</v>
      </c>
      <c r="K121" s="46">
        <f t="shared" si="42"/>
        <v>8468202.2400000002</v>
      </c>
      <c r="L121" s="46">
        <f t="shared" si="42"/>
        <v>5623588.2599999998</v>
      </c>
      <c r="M121" s="46">
        <f t="shared" si="42"/>
        <v>4836072.7199999988</v>
      </c>
      <c r="N121" s="46">
        <f t="shared" si="42"/>
        <v>8633856.790000001</v>
      </c>
      <c r="O121" s="46">
        <f t="shared" si="42"/>
        <v>10288035.299999999</v>
      </c>
      <c r="P121" s="46">
        <f t="shared" si="42"/>
        <v>13756224.609999999</v>
      </c>
      <c r="Q121" s="46">
        <f t="shared" si="42"/>
        <v>24631655.239999998</v>
      </c>
      <c r="R121" s="46">
        <f t="shared" si="42"/>
        <v>15096757.378333334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838523.46</v>
      </c>
      <c r="F123" s="45">
        <v>805421.26</v>
      </c>
      <c r="G123" s="45">
        <v>801726.35</v>
      </c>
      <c r="H123" s="45">
        <v>777100.99</v>
      </c>
      <c r="I123" s="45">
        <v>712474.9</v>
      </c>
      <c r="J123" s="45">
        <v>846900.93</v>
      </c>
      <c r="K123" s="45">
        <v>695025.31</v>
      </c>
      <c r="L123" s="45">
        <v>642199.31999999995</v>
      </c>
      <c r="M123" s="45">
        <v>624274.87</v>
      </c>
      <c r="N123" s="45">
        <v>665739.86</v>
      </c>
      <c r="O123" s="45">
        <v>648753.81999999995</v>
      </c>
      <c r="P123" s="45">
        <v>655174.48</v>
      </c>
      <c r="Q123" s="45">
        <v>638331.68999999994</v>
      </c>
      <c r="R123" s="47">
        <f t="shared" ref="R123:R147" si="43">((E123+Q123)+((F123+G123+H123+I123+J123+K123+L123+M123+N123+O123+P123)*2))/24</f>
        <v>717768.30541666679</v>
      </c>
      <c r="T123" s="49">
        <f t="shared" ref="T123:T147" si="44">+R123</f>
        <v>717768.30541666679</v>
      </c>
      <c r="Y123" s="51"/>
      <c r="Z123" s="51"/>
      <c r="AA123" s="51"/>
      <c r="AD123" s="49">
        <f t="shared" ref="AD123:AD147" si="45">+R123</f>
        <v>717768.30541666679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348607.83</v>
      </c>
      <c r="F124" s="45">
        <v>336447</v>
      </c>
      <c r="G124" s="45">
        <v>336505.27</v>
      </c>
      <c r="H124" s="45">
        <v>335769.68</v>
      </c>
      <c r="I124" s="45">
        <v>336652.46</v>
      </c>
      <c r="J124" s="45">
        <v>375792.98</v>
      </c>
      <c r="K124" s="45">
        <v>403488.72</v>
      </c>
      <c r="L124" s="45">
        <v>413458.29</v>
      </c>
      <c r="M124" s="45">
        <v>427434.77</v>
      </c>
      <c r="N124" s="45">
        <v>433454.58</v>
      </c>
      <c r="O124" s="45">
        <v>452232.65</v>
      </c>
      <c r="P124" s="45">
        <v>482719.8</v>
      </c>
      <c r="Q124" s="45">
        <v>478974.99</v>
      </c>
      <c r="R124" s="47">
        <f t="shared" si="43"/>
        <v>395645.63416666671</v>
      </c>
      <c r="T124" s="49">
        <f t="shared" si="44"/>
        <v>395645.63416666671</v>
      </c>
      <c r="Y124" s="51"/>
      <c r="Z124" s="51"/>
      <c r="AA124" s="51"/>
      <c r="AD124" s="49">
        <f t="shared" si="45"/>
        <v>395645.63416666671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536867.38</v>
      </c>
      <c r="F125" s="45">
        <v>527256.5</v>
      </c>
      <c r="G125" s="45">
        <v>545265.25</v>
      </c>
      <c r="H125" s="45">
        <v>545275.87</v>
      </c>
      <c r="I125" s="45">
        <v>551247.93999999994</v>
      </c>
      <c r="J125" s="45">
        <v>512147.93</v>
      </c>
      <c r="K125" s="45">
        <v>517329.76</v>
      </c>
      <c r="L125" s="45">
        <v>524638.59</v>
      </c>
      <c r="M125" s="45">
        <v>503245.38</v>
      </c>
      <c r="N125" s="45">
        <v>478674.61</v>
      </c>
      <c r="O125" s="45">
        <v>494928.15</v>
      </c>
      <c r="P125" s="45">
        <v>498726.23</v>
      </c>
      <c r="Q125" s="45">
        <v>453191.8</v>
      </c>
      <c r="R125" s="47">
        <f t="shared" si="43"/>
        <v>516147.15000000008</v>
      </c>
      <c r="T125" s="49">
        <f t="shared" si="44"/>
        <v>516147.15000000008</v>
      </c>
      <c r="Y125" s="51"/>
      <c r="Z125" s="51"/>
      <c r="AA125" s="51"/>
      <c r="AD125" s="49">
        <f t="shared" si="45"/>
        <v>516147.15000000008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616072.66</v>
      </c>
      <c r="F126" s="45">
        <v>650977.96</v>
      </c>
      <c r="G126" s="45">
        <v>631269.37</v>
      </c>
      <c r="H126" s="45">
        <v>665210.46</v>
      </c>
      <c r="I126" s="45">
        <v>586713.12</v>
      </c>
      <c r="J126" s="45">
        <v>589598.51</v>
      </c>
      <c r="K126" s="45">
        <v>628230.67000000004</v>
      </c>
      <c r="L126" s="45">
        <v>671674.37</v>
      </c>
      <c r="M126" s="45">
        <v>685477.24</v>
      </c>
      <c r="N126" s="45">
        <v>701185.71</v>
      </c>
      <c r="O126" s="45">
        <v>691730.45</v>
      </c>
      <c r="P126" s="45">
        <v>454247.99</v>
      </c>
      <c r="Q126" s="45">
        <v>526407.12</v>
      </c>
      <c r="R126" s="47">
        <f t="shared" si="43"/>
        <v>627296.31166666665</v>
      </c>
      <c r="T126" s="49">
        <f t="shared" si="44"/>
        <v>627296.31166666665</v>
      </c>
      <c r="Y126" s="51"/>
      <c r="Z126" s="51"/>
      <c r="AA126" s="51"/>
      <c r="AD126" s="49">
        <f t="shared" si="45"/>
        <v>627296.31166666665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512563.57</v>
      </c>
      <c r="F127" s="45">
        <v>512678.99</v>
      </c>
      <c r="G127" s="45">
        <v>511109.7</v>
      </c>
      <c r="H127" s="45">
        <v>514904.42</v>
      </c>
      <c r="I127" s="45">
        <v>536253.4</v>
      </c>
      <c r="J127" s="45">
        <v>553229.91</v>
      </c>
      <c r="K127" s="45">
        <v>548661.66</v>
      </c>
      <c r="L127" s="45">
        <v>544844.59</v>
      </c>
      <c r="M127" s="45">
        <v>542523.81000000006</v>
      </c>
      <c r="N127" s="45">
        <v>534143.46</v>
      </c>
      <c r="O127" s="45">
        <v>518279.1</v>
      </c>
      <c r="P127" s="45">
        <v>423584.05</v>
      </c>
      <c r="Q127" s="45">
        <v>438092.92</v>
      </c>
      <c r="R127" s="47">
        <f t="shared" si="43"/>
        <v>517961.77791666664</v>
      </c>
      <c r="T127" s="49">
        <f t="shared" si="44"/>
        <v>517961.77791666664</v>
      </c>
      <c r="Y127" s="51"/>
      <c r="Z127" s="51"/>
      <c r="AA127" s="51"/>
      <c r="AD127" s="49">
        <f t="shared" si="45"/>
        <v>517961.77791666664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99132.08</v>
      </c>
      <c r="F128" s="45">
        <v>99132.08</v>
      </c>
      <c r="G128" s="45">
        <v>98249.21</v>
      </c>
      <c r="H128" s="45">
        <v>97432.960000000006</v>
      </c>
      <c r="I128" s="45">
        <v>93450.49</v>
      </c>
      <c r="J128" s="45">
        <v>98155.76</v>
      </c>
      <c r="K128" s="45">
        <v>97503.02</v>
      </c>
      <c r="L128" s="45">
        <v>99438.720000000001</v>
      </c>
      <c r="M128" s="45">
        <v>102700.31</v>
      </c>
      <c r="N128" s="45">
        <v>104144.28</v>
      </c>
      <c r="O128" s="45">
        <v>107709.11</v>
      </c>
      <c r="P128" s="45">
        <v>113998.41</v>
      </c>
      <c r="Q128" s="45">
        <v>111019.45</v>
      </c>
      <c r="R128" s="47">
        <f t="shared" si="43"/>
        <v>101415.84291666666</v>
      </c>
      <c r="T128" s="49">
        <f t="shared" si="44"/>
        <v>101415.84291666666</v>
      </c>
      <c r="Y128" s="51"/>
      <c r="Z128" s="51"/>
      <c r="AA128" s="51"/>
      <c r="AD128" s="49">
        <f t="shared" si="45"/>
        <v>101415.84291666666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395535.87</v>
      </c>
      <c r="F129" s="45">
        <v>314496.84999999998</v>
      </c>
      <c r="G129" s="45">
        <v>321489.48</v>
      </c>
      <c r="H129" s="45">
        <v>278813.62</v>
      </c>
      <c r="I129" s="45">
        <v>307016.89</v>
      </c>
      <c r="J129" s="45">
        <v>330502.3</v>
      </c>
      <c r="K129" s="45">
        <v>300629.88</v>
      </c>
      <c r="L129" s="45">
        <v>306245.59000000003</v>
      </c>
      <c r="M129" s="45">
        <v>331577.42</v>
      </c>
      <c r="N129" s="45">
        <v>331933.86</v>
      </c>
      <c r="O129" s="45">
        <v>327104.11</v>
      </c>
      <c r="P129" s="45">
        <v>1528644.53</v>
      </c>
      <c r="Q129" s="45">
        <v>348906.74</v>
      </c>
      <c r="R129" s="47">
        <f t="shared" si="43"/>
        <v>420889.65291666659</v>
      </c>
      <c r="T129" s="49">
        <f t="shared" si="44"/>
        <v>420889.65291666659</v>
      </c>
      <c r="Y129" s="51"/>
      <c r="Z129" s="51"/>
      <c r="AA129" s="51"/>
      <c r="AD129" s="49">
        <f t="shared" si="45"/>
        <v>420889.65291666659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315890.34999999998</v>
      </c>
      <c r="F130" s="45">
        <v>312504.11</v>
      </c>
      <c r="G130" s="45">
        <v>302783.69</v>
      </c>
      <c r="H130" s="45">
        <v>324260.46000000002</v>
      </c>
      <c r="I130" s="45">
        <v>337906.42</v>
      </c>
      <c r="J130" s="45">
        <v>362973.47</v>
      </c>
      <c r="K130" s="45">
        <v>438965.67</v>
      </c>
      <c r="L130" s="45">
        <v>438897.33</v>
      </c>
      <c r="M130" s="45">
        <v>449678.74</v>
      </c>
      <c r="N130" s="45">
        <v>837899.3</v>
      </c>
      <c r="O130" s="45">
        <v>847618.82</v>
      </c>
      <c r="P130" s="45">
        <v>384476.24</v>
      </c>
      <c r="Q130" s="45">
        <v>394538.7</v>
      </c>
      <c r="R130" s="47">
        <f t="shared" si="43"/>
        <v>449431.56458333338</v>
      </c>
      <c r="T130" s="49">
        <f t="shared" si="44"/>
        <v>449431.56458333338</v>
      </c>
      <c r="Y130" s="51"/>
      <c r="Z130" s="51"/>
      <c r="AA130" s="51"/>
      <c r="AD130" s="49">
        <f t="shared" si="45"/>
        <v>449431.56458333338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163671.53</v>
      </c>
      <c r="F131" s="45">
        <v>161967.92000000001</v>
      </c>
      <c r="G131" s="45">
        <v>163388.82</v>
      </c>
      <c r="H131" s="45">
        <v>158930.01999999999</v>
      </c>
      <c r="I131" s="45">
        <v>145231.37</v>
      </c>
      <c r="J131" s="45">
        <v>154005.04999999999</v>
      </c>
      <c r="K131" s="45">
        <v>153495.46</v>
      </c>
      <c r="L131" s="45">
        <v>151676.87</v>
      </c>
      <c r="M131" s="45">
        <v>144968.81</v>
      </c>
      <c r="N131" s="45">
        <v>139975.65</v>
      </c>
      <c r="O131" s="45">
        <v>128294.37</v>
      </c>
      <c r="P131" s="45">
        <v>131115.43</v>
      </c>
      <c r="Q131" s="45">
        <v>131462.42000000001</v>
      </c>
      <c r="R131" s="47">
        <f t="shared" si="43"/>
        <v>148384.72874999998</v>
      </c>
      <c r="T131" s="49">
        <f t="shared" si="44"/>
        <v>148384.72874999998</v>
      </c>
      <c r="Y131" s="51"/>
      <c r="Z131" s="51"/>
      <c r="AA131" s="51"/>
      <c r="AD131" s="49">
        <f t="shared" si="45"/>
        <v>148384.72874999998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521911.43</v>
      </c>
      <c r="F132" s="45">
        <v>524180.69</v>
      </c>
      <c r="G132" s="45">
        <v>523557.41</v>
      </c>
      <c r="H132" s="45">
        <v>534850.93000000005</v>
      </c>
      <c r="I132" s="45">
        <v>528537.36</v>
      </c>
      <c r="J132" s="45">
        <v>511688.03</v>
      </c>
      <c r="K132" s="45">
        <v>529581.61</v>
      </c>
      <c r="L132" s="45">
        <v>697407.54</v>
      </c>
      <c r="M132" s="45">
        <v>689569.23</v>
      </c>
      <c r="N132" s="45">
        <v>841350.51</v>
      </c>
      <c r="O132" s="45">
        <v>871688.31</v>
      </c>
      <c r="P132" s="45">
        <v>908887.23</v>
      </c>
      <c r="Q132" s="45">
        <v>890607.11</v>
      </c>
      <c r="R132" s="47">
        <f t="shared" si="43"/>
        <v>655629.84333333327</v>
      </c>
      <c r="T132" s="49">
        <f t="shared" si="44"/>
        <v>655629.84333333327</v>
      </c>
      <c r="Y132" s="51"/>
      <c r="Z132" s="51"/>
      <c r="AA132" s="51"/>
      <c r="AD132" s="49">
        <f t="shared" si="45"/>
        <v>655629.84333333327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-5.7866558766939095E-13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6019.09</v>
      </c>
      <c r="L133" s="45">
        <v>336.75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7">
        <f t="shared" si="43"/>
        <v>529.65333333333331</v>
      </c>
      <c r="T133" s="49">
        <f t="shared" si="44"/>
        <v>529.65333333333331</v>
      </c>
      <c r="Y133" s="51"/>
      <c r="Z133" s="51"/>
      <c r="AA133" s="51"/>
      <c r="AD133" s="49">
        <f t="shared" si="45"/>
        <v>529.65333333333331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309707.19</v>
      </c>
      <c r="F134" s="45">
        <v>303012.90000000002</v>
      </c>
      <c r="G134" s="45">
        <v>307390.95</v>
      </c>
      <c r="H134" s="45">
        <v>328757.59000000003</v>
      </c>
      <c r="I134" s="45">
        <v>364458.39</v>
      </c>
      <c r="J134" s="45">
        <v>362859.6</v>
      </c>
      <c r="K134" s="45">
        <v>365399.06</v>
      </c>
      <c r="L134" s="45">
        <v>368668.63</v>
      </c>
      <c r="M134" s="45">
        <v>366657.44</v>
      </c>
      <c r="N134" s="45">
        <v>397827.05</v>
      </c>
      <c r="O134" s="45">
        <v>489259.32</v>
      </c>
      <c r="P134" s="45">
        <v>519041.65</v>
      </c>
      <c r="Q134" s="45">
        <v>522765.91</v>
      </c>
      <c r="R134" s="47">
        <f t="shared" si="43"/>
        <v>382464.09416666668</v>
      </c>
      <c r="T134" s="49">
        <f t="shared" si="44"/>
        <v>382464.09416666668</v>
      </c>
      <c r="Y134" s="51"/>
      <c r="Z134" s="51"/>
      <c r="AA134" s="51"/>
      <c r="AD134" s="49">
        <f t="shared" si="45"/>
        <v>382464.09416666668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247272.13</v>
      </c>
      <c r="F135" s="45">
        <v>246645.34</v>
      </c>
      <c r="G135" s="45">
        <v>241760.04</v>
      </c>
      <c r="H135" s="45">
        <v>241369.97</v>
      </c>
      <c r="I135" s="45">
        <v>237157.73</v>
      </c>
      <c r="J135" s="45">
        <v>251686.14</v>
      </c>
      <c r="K135" s="45">
        <v>251659.37</v>
      </c>
      <c r="L135" s="45">
        <v>257577.14</v>
      </c>
      <c r="M135" s="45">
        <v>265754.7</v>
      </c>
      <c r="N135" s="45">
        <v>266269.86</v>
      </c>
      <c r="O135" s="45">
        <v>263964.94</v>
      </c>
      <c r="P135" s="45">
        <v>274677.15999999997</v>
      </c>
      <c r="Q135" s="45">
        <v>261930.19</v>
      </c>
      <c r="R135" s="47">
        <f t="shared" si="43"/>
        <v>254426.96250000002</v>
      </c>
      <c r="T135" s="49">
        <f t="shared" si="44"/>
        <v>254426.96250000002</v>
      </c>
      <c r="Y135" s="51"/>
      <c r="Z135" s="51"/>
      <c r="AA135" s="51"/>
      <c r="AD135" s="49">
        <f t="shared" si="45"/>
        <v>254426.96250000002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132183.98000000001</v>
      </c>
      <c r="F136" s="45">
        <v>141124.78</v>
      </c>
      <c r="G136" s="45">
        <v>143260.04999999999</v>
      </c>
      <c r="H136" s="45">
        <v>142249.39000000001</v>
      </c>
      <c r="I136" s="45">
        <v>153379.96</v>
      </c>
      <c r="J136" s="45">
        <v>151291.95000000001</v>
      </c>
      <c r="K136" s="45">
        <v>158988.44</v>
      </c>
      <c r="L136" s="45">
        <v>156819.71</v>
      </c>
      <c r="M136" s="45">
        <v>157129.54999999999</v>
      </c>
      <c r="N136" s="45">
        <v>157655.79999999999</v>
      </c>
      <c r="O136" s="45">
        <v>153171.54</v>
      </c>
      <c r="P136" s="45">
        <v>156776.76</v>
      </c>
      <c r="Q136" s="45">
        <v>166659.98000000001</v>
      </c>
      <c r="R136" s="47">
        <f t="shared" si="43"/>
        <v>151772.49249999999</v>
      </c>
      <c r="T136" s="49">
        <f t="shared" si="44"/>
        <v>151772.49249999999</v>
      </c>
      <c r="Y136" s="51"/>
      <c r="Z136" s="51"/>
      <c r="AA136" s="51"/>
      <c r="AD136" s="49">
        <f t="shared" si="45"/>
        <v>151772.49249999999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58614.74</v>
      </c>
      <c r="F137" s="45">
        <v>58314.7</v>
      </c>
      <c r="G137" s="45">
        <v>63566.85</v>
      </c>
      <c r="H137" s="45">
        <v>63249.02</v>
      </c>
      <c r="I137" s="45">
        <v>64463.67</v>
      </c>
      <c r="J137" s="45">
        <v>62297.46</v>
      </c>
      <c r="K137" s="45">
        <v>61288.92</v>
      </c>
      <c r="L137" s="45">
        <v>60792.15</v>
      </c>
      <c r="M137" s="45">
        <v>62969.75</v>
      </c>
      <c r="N137" s="45">
        <v>77498.94</v>
      </c>
      <c r="O137" s="45">
        <v>69699.649999999994</v>
      </c>
      <c r="P137" s="45">
        <v>70614.28</v>
      </c>
      <c r="Q137" s="45">
        <v>70682.95</v>
      </c>
      <c r="R137" s="47">
        <f t="shared" si="43"/>
        <v>64950.352916666663</v>
      </c>
      <c r="T137" s="49">
        <f t="shared" si="44"/>
        <v>64950.352916666663</v>
      </c>
      <c r="Y137" s="51"/>
      <c r="Z137" s="51"/>
      <c r="AA137" s="51"/>
      <c r="AD137" s="49">
        <f t="shared" si="45"/>
        <v>64950.352916666663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383543.8</v>
      </c>
      <c r="F138" s="45">
        <v>353386.37</v>
      </c>
      <c r="G138" s="45">
        <v>353570.78</v>
      </c>
      <c r="H138" s="45">
        <v>348611.31</v>
      </c>
      <c r="I138" s="45">
        <v>489073.73</v>
      </c>
      <c r="J138" s="45">
        <v>457285.72</v>
      </c>
      <c r="K138" s="45">
        <v>459866.65</v>
      </c>
      <c r="L138" s="45">
        <v>526915.37</v>
      </c>
      <c r="M138" s="45">
        <v>246239.18</v>
      </c>
      <c r="N138" s="45">
        <v>355500.67</v>
      </c>
      <c r="O138" s="45">
        <v>325920.84999999998</v>
      </c>
      <c r="P138" s="45">
        <v>347026.07</v>
      </c>
      <c r="Q138" s="45">
        <v>350107.58</v>
      </c>
      <c r="R138" s="47">
        <f t="shared" si="43"/>
        <v>385851.8658333334</v>
      </c>
      <c r="T138" s="49">
        <f t="shared" si="44"/>
        <v>385851.8658333334</v>
      </c>
      <c r="Y138" s="51"/>
      <c r="Z138" s="51"/>
      <c r="AA138" s="51"/>
      <c r="AD138" s="49">
        <f t="shared" si="45"/>
        <v>385851.8658333334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1539.68</v>
      </c>
      <c r="M139" s="45">
        <v>-10.389999999999899</v>
      </c>
      <c r="N139" s="45">
        <v>-10.389999999999899</v>
      </c>
      <c r="O139" s="45">
        <v>-10.389999999999899</v>
      </c>
      <c r="P139" s="45">
        <v>-10.389999999999899</v>
      </c>
      <c r="Q139" s="45">
        <v>1.2789769243681801E-13</v>
      </c>
      <c r="R139" s="47">
        <f t="shared" si="43"/>
        <v>124.84333333333338</v>
      </c>
      <c r="T139" s="49">
        <f t="shared" si="44"/>
        <v>124.84333333333338</v>
      </c>
      <c r="Y139" s="51"/>
      <c r="Z139" s="51"/>
      <c r="AA139" s="51"/>
      <c r="AD139" s="49">
        <f t="shared" si="45"/>
        <v>124.84333333333338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402327.86</v>
      </c>
      <c r="F140" s="45">
        <v>294795.90999999997</v>
      </c>
      <c r="G140" s="45">
        <v>295543.87</v>
      </c>
      <c r="H140" s="45">
        <v>395041.4</v>
      </c>
      <c r="I140" s="45">
        <v>352369.06</v>
      </c>
      <c r="J140" s="45">
        <v>352369.06</v>
      </c>
      <c r="K140" s="45">
        <v>352369.06</v>
      </c>
      <c r="L140" s="45">
        <v>334817.51</v>
      </c>
      <c r="M140" s="45">
        <v>334817.15000000002</v>
      </c>
      <c r="N140" s="45">
        <v>334817.15000000002</v>
      </c>
      <c r="O140" s="45">
        <v>430034.59</v>
      </c>
      <c r="P140" s="45">
        <v>457148.09</v>
      </c>
      <c r="Q140" s="45">
        <v>463460.16</v>
      </c>
      <c r="R140" s="47">
        <f t="shared" si="43"/>
        <v>363918.0716666666</v>
      </c>
      <c r="T140" s="49">
        <f t="shared" si="44"/>
        <v>363918.0716666666</v>
      </c>
      <c r="Y140" s="51"/>
      <c r="Z140" s="51"/>
      <c r="AA140" s="51"/>
      <c r="AD140" s="49">
        <f t="shared" si="45"/>
        <v>363918.0716666666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43"/>
        <v>0</v>
      </c>
      <c r="T141" s="49">
        <f t="shared" si="44"/>
        <v>0</v>
      </c>
      <c r="Y141" s="51"/>
      <c r="Z141" s="51"/>
      <c r="AA141" s="51"/>
      <c r="AD141" s="49">
        <f t="shared" si="45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0</v>
      </c>
      <c r="F142" s="45">
        <v>2185.2600000000002</v>
      </c>
      <c r="G142" s="45">
        <v>2808.18</v>
      </c>
      <c r="H142" s="45">
        <v>3415.14</v>
      </c>
      <c r="I142" s="45">
        <v>3828.57</v>
      </c>
      <c r="J142" s="45">
        <v>4751.9799999999996</v>
      </c>
      <c r="K142" s="45">
        <v>6423.76</v>
      </c>
      <c r="L142" s="45">
        <v>7151.81</v>
      </c>
      <c r="M142" s="45">
        <v>8000.46</v>
      </c>
      <c r="N142" s="45">
        <v>10438.31</v>
      </c>
      <c r="O142" s="45">
        <v>11328.55</v>
      </c>
      <c r="P142" s="45">
        <v>12529.83</v>
      </c>
      <c r="Q142" s="45">
        <v>0</v>
      </c>
      <c r="R142" s="47">
        <f t="shared" si="43"/>
        <v>6071.8208333333341</v>
      </c>
      <c r="T142" s="49">
        <f t="shared" si="44"/>
        <v>6071.8208333333341</v>
      </c>
      <c r="Y142" s="51"/>
      <c r="Z142" s="51"/>
      <c r="AA142" s="51"/>
      <c r="AD142" s="49">
        <f t="shared" si="45"/>
        <v>6071.8208333333341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50307.78</v>
      </c>
      <c r="P143" s="45">
        <v>0</v>
      </c>
      <c r="Q143" s="45">
        <v>0</v>
      </c>
      <c r="R143" s="47">
        <f t="shared" si="43"/>
        <v>4192.3149999999996</v>
      </c>
      <c r="T143" s="49">
        <f t="shared" si="44"/>
        <v>4192.3149999999996</v>
      </c>
      <c r="Y143" s="51"/>
      <c r="Z143" s="51"/>
      <c r="AA143" s="51"/>
      <c r="AD143" s="49">
        <f t="shared" si="45"/>
        <v>4192.3149999999996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0</v>
      </c>
      <c r="F144" s="45">
        <v>3088.08</v>
      </c>
      <c r="G144" s="45">
        <v>2072.1</v>
      </c>
      <c r="H144" s="45">
        <v>2072.1</v>
      </c>
      <c r="I144" s="45">
        <v>18436.29</v>
      </c>
      <c r="J144" s="45">
        <v>16842.63</v>
      </c>
      <c r="K144" s="45">
        <v>19413.77</v>
      </c>
      <c r="L144" s="45">
        <v>19150.05</v>
      </c>
      <c r="M144" s="45">
        <v>17195.63</v>
      </c>
      <c r="N144" s="45">
        <v>17195.09</v>
      </c>
      <c r="O144" s="45">
        <v>15961.46</v>
      </c>
      <c r="P144" s="45">
        <v>46235.48</v>
      </c>
      <c r="Q144" s="45">
        <v>-7.2759576141834308E-12</v>
      </c>
      <c r="R144" s="47">
        <f t="shared" si="43"/>
        <v>14805.223333333335</v>
      </c>
      <c r="T144" s="49">
        <f t="shared" si="44"/>
        <v>14805.223333333335</v>
      </c>
      <c r="Y144" s="51"/>
      <c r="Z144" s="51"/>
      <c r="AA144" s="51"/>
      <c r="AD144" s="49">
        <f t="shared" si="45"/>
        <v>14805.223333333335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704148.41</v>
      </c>
      <c r="F145" s="45">
        <v>395860.73</v>
      </c>
      <c r="G145" s="45">
        <v>5.8207660913467401E-11</v>
      </c>
      <c r="H145" s="45">
        <v>145813.76999999999</v>
      </c>
      <c r="I145" s="45">
        <v>458684.34</v>
      </c>
      <c r="J145" s="45">
        <v>10691.940000000101</v>
      </c>
      <c r="K145" s="45">
        <v>27221.6700000001</v>
      </c>
      <c r="L145" s="45">
        <v>190856.03</v>
      </c>
      <c r="M145" s="45">
        <v>25634.440000000101</v>
      </c>
      <c r="N145" s="45">
        <v>143798.51</v>
      </c>
      <c r="O145" s="45">
        <v>5.8207660913467401E-11</v>
      </c>
      <c r="P145" s="45">
        <v>315274.11</v>
      </c>
      <c r="Q145" s="45">
        <v>5.8207660913467401E-11</v>
      </c>
      <c r="R145" s="47">
        <f t="shared" si="43"/>
        <v>172159.14541666672</v>
      </c>
      <c r="T145" s="49">
        <f t="shared" si="44"/>
        <v>172159.14541666672</v>
      </c>
      <c r="Y145" s="51"/>
      <c r="Z145" s="51"/>
      <c r="AA145" s="51"/>
      <c r="AD145" s="49">
        <f t="shared" si="45"/>
        <v>172159.14541666672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85356.52</v>
      </c>
      <c r="F146" s="45">
        <v>22170.59</v>
      </c>
      <c r="G146" s="45">
        <v>51489.86</v>
      </c>
      <c r="H146" s="45">
        <v>75895.759999999995</v>
      </c>
      <c r="I146" s="45">
        <v>103857.31</v>
      </c>
      <c r="J146" s="45">
        <v>129841.49</v>
      </c>
      <c r="K146" s="45">
        <v>159442.51</v>
      </c>
      <c r="L146" s="45">
        <v>50467.16</v>
      </c>
      <c r="M146" s="45">
        <v>80254.63</v>
      </c>
      <c r="N146" s="45">
        <v>19507.61</v>
      </c>
      <c r="O146" s="45">
        <v>21038.23</v>
      </c>
      <c r="P146" s="45">
        <v>56762.14</v>
      </c>
      <c r="Q146" s="45">
        <v>82030.7</v>
      </c>
      <c r="R146" s="47">
        <f t="shared" si="43"/>
        <v>71201.741666666669</v>
      </c>
      <c r="T146" s="49">
        <f t="shared" si="44"/>
        <v>71201.741666666669</v>
      </c>
      <c r="Y146" s="51"/>
      <c r="Z146" s="51"/>
      <c r="AA146" s="51"/>
      <c r="AD146" s="49">
        <f t="shared" si="45"/>
        <v>71201.741666666669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2008340.1</v>
      </c>
      <c r="F147" s="45">
        <v>2096782.82</v>
      </c>
      <c r="G147" s="45">
        <v>1513348.55</v>
      </c>
      <c r="H147" s="45">
        <v>1488942.65</v>
      </c>
      <c r="I147" s="45">
        <v>1460981.1</v>
      </c>
      <c r="J147" s="45">
        <v>1979705.04</v>
      </c>
      <c r="K147" s="45">
        <v>1950104.02</v>
      </c>
      <c r="L147" s="45">
        <v>2098741.21</v>
      </c>
      <c r="M147" s="45">
        <v>2068953.74</v>
      </c>
      <c r="N147" s="45">
        <v>2157102.63</v>
      </c>
      <c r="O147" s="45">
        <v>2250488.73</v>
      </c>
      <c r="P147" s="45">
        <v>2214764.8199999998</v>
      </c>
      <c r="Q147" s="45">
        <v>2189496.2599999998</v>
      </c>
      <c r="R147" s="47">
        <f t="shared" si="43"/>
        <v>1948236.1241666668</v>
      </c>
      <c r="T147" s="49">
        <f t="shared" si="44"/>
        <v>1948236.1241666668</v>
      </c>
      <c r="Y147" s="51"/>
      <c r="Z147" s="51"/>
      <c r="AA147" s="51"/>
      <c r="AD147" s="49">
        <f t="shared" si="45"/>
        <v>1948236.1241666668</v>
      </c>
    </row>
    <row r="148" spans="1:30">
      <c r="D148" s="41" t="s">
        <v>73</v>
      </c>
      <c r="E148" s="46">
        <f t="shared" ref="E148:F148" si="46">SUM(E123:E147)</f>
        <v>8680270.8900000006</v>
      </c>
      <c r="F148" s="46">
        <f t="shared" si="46"/>
        <v>8162430.8400000017</v>
      </c>
      <c r="G148" s="46">
        <f t="shared" ref="G148:R148" si="47">SUM(G123:G147)</f>
        <v>7210155.7799999993</v>
      </c>
      <c r="H148" s="46">
        <f t="shared" si="47"/>
        <v>7467967.5099999979</v>
      </c>
      <c r="I148" s="46">
        <f t="shared" si="47"/>
        <v>7842174.5</v>
      </c>
      <c r="J148" s="46">
        <f t="shared" si="47"/>
        <v>8114617.8799999999</v>
      </c>
      <c r="K148" s="46">
        <f t="shared" si="47"/>
        <v>8131108.0799999982</v>
      </c>
      <c r="L148" s="46">
        <f t="shared" si="47"/>
        <v>8564314.4100000001</v>
      </c>
      <c r="M148" s="46">
        <f t="shared" si="47"/>
        <v>8135046.8600000013</v>
      </c>
      <c r="N148" s="46">
        <f t="shared" si="47"/>
        <v>9006103.0500000007</v>
      </c>
      <c r="O148" s="46">
        <f t="shared" si="47"/>
        <v>9169504.1400000025</v>
      </c>
      <c r="P148" s="46">
        <f t="shared" si="47"/>
        <v>10052414.390000002</v>
      </c>
      <c r="Q148" s="46">
        <f t="shared" si="47"/>
        <v>8518666.6700000018</v>
      </c>
      <c r="R148" s="46">
        <f t="shared" si="47"/>
        <v>8371275.5183333326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182791.93</v>
      </c>
      <c r="F150" s="45">
        <v>1370679.08</v>
      </c>
      <c r="G150" s="45">
        <v>1280030.31</v>
      </c>
      <c r="H150" s="45">
        <v>1177753.79</v>
      </c>
      <c r="I150" s="45">
        <v>1045178.8</v>
      </c>
      <c r="J150" s="45">
        <v>906622.26</v>
      </c>
      <c r="K150" s="45">
        <v>780947.3</v>
      </c>
      <c r="L150" s="45">
        <v>648533.06999999995</v>
      </c>
      <c r="M150" s="45">
        <v>493773.58</v>
      </c>
      <c r="N150" s="45">
        <v>376226.85</v>
      </c>
      <c r="O150" s="45">
        <v>248798.17</v>
      </c>
      <c r="P150" s="45">
        <v>374425.71</v>
      </c>
      <c r="Q150" s="45">
        <v>228672.22</v>
      </c>
      <c r="R150" s="47">
        <f t="shared" ref="R150:R166" si="48">((E150+Q150)+((F150+G150+H150+I150+J150+K150+L150+M150+N150+O150+P150)*2))/24</f>
        <v>742391.74958333327</v>
      </c>
      <c r="T150" s="49">
        <f t="shared" ref="T150:T166" si="49">+R150</f>
        <v>742391.74958333327</v>
      </c>
      <c r="Y150" s="51"/>
      <c r="Z150" s="51"/>
      <c r="AA150" s="51"/>
      <c r="AD150" s="49">
        <f t="shared" ref="AD150:AD166" si="50">+R150</f>
        <v>742391.74958333327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48"/>
        <v>0</v>
      </c>
      <c r="T151" s="49">
        <f t="shared" si="49"/>
        <v>0</v>
      </c>
      <c r="Y151" s="51"/>
      <c r="Z151" s="51"/>
      <c r="AA151" s="51"/>
      <c r="AD151" s="49">
        <f t="shared" si="50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211022.38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25855.14</v>
      </c>
      <c r="L152" s="45">
        <v>25855.14</v>
      </c>
      <c r="M152" s="45">
        <v>25375.96</v>
      </c>
      <c r="N152" s="45">
        <v>25375.96</v>
      </c>
      <c r="O152" s="45">
        <v>25375.96</v>
      </c>
      <c r="P152" s="45">
        <v>25375.96</v>
      </c>
      <c r="Q152" s="45">
        <v>748753.28</v>
      </c>
      <c r="R152" s="47">
        <f t="shared" si="48"/>
        <v>52758.495833333327</v>
      </c>
      <c r="T152" s="49">
        <f t="shared" si="49"/>
        <v>52758.495833333327</v>
      </c>
      <c r="Y152" s="51"/>
      <c r="Z152" s="51"/>
      <c r="AA152" s="51"/>
      <c r="AD152" s="49">
        <f t="shared" si="50"/>
        <v>52758.495833333327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8"/>
        <v>0</v>
      </c>
      <c r="T153" s="49">
        <f t="shared" si="49"/>
        <v>0</v>
      </c>
      <c r="Y153" s="51"/>
      <c r="Z153" s="51"/>
      <c r="AA153" s="51"/>
      <c r="AD153" s="49">
        <f t="shared" si="50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48"/>
        <v>0</v>
      </c>
      <c r="T154" s="49">
        <f t="shared" si="49"/>
        <v>0</v>
      </c>
      <c r="Y154" s="51"/>
      <c r="Z154" s="51"/>
      <c r="AA154" s="51"/>
      <c r="AD154" s="49">
        <f t="shared" si="50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48"/>
        <v>0</v>
      </c>
      <c r="T155" s="49">
        <f t="shared" si="49"/>
        <v>0</v>
      </c>
      <c r="Y155" s="51"/>
      <c r="Z155" s="51"/>
      <c r="AA155" s="51"/>
      <c r="AD155" s="49">
        <f t="shared" si="50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2990098.25</v>
      </c>
      <c r="F156" s="45">
        <v>3210234.06</v>
      </c>
      <c r="G156" s="45">
        <v>975792.04</v>
      </c>
      <c r="H156" s="45">
        <v>51004.51</v>
      </c>
      <c r="I156" s="45">
        <v>199707.71</v>
      </c>
      <c r="J156" s="45">
        <v>2276613.31</v>
      </c>
      <c r="K156" s="45">
        <v>2844282.22</v>
      </c>
      <c r="L156" s="45">
        <v>4019671.66</v>
      </c>
      <c r="M156" s="45">
        <v>5645756</v>
      </c>
      <c r="N156" s="45">
        <v>8238362.7400000002</v>
      </c>
      <c r="O156" s="45">
        <v>9410033.1400000006</v>
      </c>
      <c r="P156" s="45">
        <v>9196536.1600000001</v>
      </c>
      <c r="Q156" s="45">
        <v>6635870.3499999996</v>
      </c>
      <c r="R156" s="47">
        <f t="shared" si="48"/>
        <v>4240081.4874999998</v>
      </c>
      <c r="T156" s="49">
        <f t="shared" si="49"/>
        <v>4240081.4874999998</v>
      </c>
      <c r="Y156" s="51"/>
      <c r="Z156" s="51"/>
      <c r="AA156" s="51"/>
      <c r="AD156" s="49">
        <f t="shared" si="50"/>
        <v>4240081.4874999998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243628.33</v>
      </c>
      <c r="F157" s="45">
        <v>46628.33</v>
      </c>
      <c r="G157" s="45">
        <v>-1.45519152283669E-11</v>
      </c>
      <c r="H157" s="45">
        <v>-1.45519152283669E-11</v>
      </c>
      <c r="I157" s="45">
        <v>-1.45519152283669E-11</v>
      </c>
      <c r="J157" s="45">
        <v>-1.45519152283669E-11</v>
      </c>
      <c r="K157" s="45">
        <v>-1.45519152283669E-11</v>
      </c>
      <c r="L157" s="45">
        <v>-1.45519152283669E-11</v>
      </c>
      <c r="M157" s="45">
        <v>-1.45519152283669E-11</v>
      </c>
      <c r="N157" s="45">
        <v>-1.45519152283669E-11</v>
      </c>
      <c r="O157" s="45">
        <v>-1.45519152283669E-11</v>
      </c>
      <c r="P157" s="45">
        <v>155000</v>
      </c>
      <c r="Q157" s="45">
        <v>203827.8</v>
      </c>
      <c r="R157" s="47">
        <f t="shared" si="48"/>
        <v>35446.366249999992</v>
      </c>
      <c r="T157" s="49">
        <f t="shared" si="49"/>
        <v>35446.366249999992</v>
      </c>
      <c r="Y157" s="51"/>
      <c r="Z157" s="51"/>
      <c r="AA157" s="51"/>
      <c r="AD157" s="49">
        <f t="shared" si="50"/>
        <v>35446.366249999992</v>
      </c>
    </row>
    <row r="158" spans="1:30">
      <c r="A158" s="6" t="s">
        <v>284</v>
      </c>
      <c r="B158" s="6" t="s">
        <v>76</v>
      </c>
      <c r="C158" s="6" t="s">
        <v>108</v>
      </c>
      <c r="D158" s="11" t="s">
        <v>1034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155000</v>
      </c>
      <c r="R158" s="47">
        <f t="shared" si="48"/>
        <v>6458.333333333333</v>
      </c>
      <c r="T158" s="49">
        <f t="shared" si="49"/>
        <v>6458.333333333333</v>
      </c>
      <c r="Y158" s="51"/>
      <c r="Z158" s="51"/>
      <c r="AA158" s="51"/>
      <c r="AD158" s="49">
        <f t="shared" si="50"/>
        <v>6458.333333333333</v>
      </c>
    </row>
    <row r="159" spans="1:30">
      <c r="A159" s="6" t="s">
        <v>284</v>
      </c>
      <c r="B159" s="6" t="s">
        <v>80</v>
      </c>
      <c r="C159" s="6" t="s">
        <v>83</v>
      </c>
      <c r="D159" s="41" t="s">
        <v>81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7">
        <f t="shared" si="48"/>
        <v>0</v>
      </c>
      <c r="T159" s="49">
        <f t="shared" si="49"/>
        <v>0</v>
      </c>
      <c r="Y159" s="51"/>
      <c r="Z159" s="51"/>
      <c r="AA159" s="51"/>
      <c r="AD159" s="49">
        <f t="shared" si="50"/>
        <v>0</v>
      </c>
    </row>
    <row r="160" spans="1:30">
      <c r="A160" s="6" t="s">
        <v>284</v>
      </c>
      <c r="B160" s="6" t="s">
        <v>82</v>
      </c>
      <c r="C160" s="6" t="s">
        <v>83</v>
      </c>
      <c r="D160" s="41" t="s">
        <v>84</v>
      </c>
      <c r="E160" s="45">
        <v>0</v>
      </c>
      <c r="F160" s="45">
        <v>0</v>
      </c>
      <c r="G160" s="45">
        <v>83109.149999999994</v>
      </c>
      <c r="H160" s="45">
        <v>81416</v>
      </c>
      <c r="I160" s="45">
        <v>334281</v>
      </c>
      <c r="J160" s="45">
        <v>316849.14</v>
      </c>
      <c r="K160" s="45">
        <v>443966.33</v>
      </c>
      <c r="L160" s="45">
        <v>355254.69</v>
      </c>
      <c r="M160" s="45">
        <v>1125303.3999999999</v>
      </c>
      <c r="N160" s="45">
        <v>2374909.7200000002</v>
      </c>
      <c r="O160" s="45">
        <v>1411473.64</v>
      </c>
      <c r="P160" s="45">
        <v>553478.03</v>
      </c>
      <c r="Q160" s="45">
        <v>673660.28</v>
      </c>
      <c r="R160" s="47">
        <f t="shared" si="48"/>
        <v>618072.60333333327</v>
      </c>
      <c r="T160" s="61">
        <f t="shared" si="49"/>
        <v>618072.60333333327</v>
      </c>
      <c r="Y160" s="51"/>
      <c r="Z160" s="51"/>
      <c r="AA160" s="51"/>
      <c r="AD160" s="49">
        <f t="shared" si="50"/>
        <v>618072.60333333327</v>
      </c>
    </row>
    <row r="161" spans="1:30">
      <c r="A161" s="6" t="s">
        <v>293</v>
      </c>
      <c r="B161" s="6" t="s">
        <v>76</v>
      </c>
      <c r="C161" s="6" t="s">
        <v>83</v>
      </c>
      <c r="D161" s="41" t="s">
        <v>601</v>
      </c>
      <c r="E161" s="45">
        <v>-1.00000000311411E-2</v>
      </c>
      <c r="F161" s="45">
        <v>-0.01</v>
      </c>
      <c r="G161" s="45">
        <v>-0.01</v>
      </c>
      <c r="H161" s="45">
        <v>205714.97</v>
      </c>
      <c r="I161" s="45">
        <v>182857.75</v>
      </c>
      <c r="J161" s="45">
        <v>160000.53</v>
      </c>
      <c r="K161" s="45">
        <v>137143.31</v>
      </c>
      <c r="L161" s="45">
        <v>114286.09</v>
      </c>
      <c r="M161" s="45">
        <v>91428.87</v>
      </c>
      <c r="N161" s="45">
        <v>68571.649999999994</v>
      </c>
      <c r="O161" s="45">
        <v>45714.43</v>
      </c>
      <c r="P161" s="45">
        <v>22857.21</v>
      </c>
      <c r="Q161" s="45">
        <v>-1.00000000093132E-2</v>
      </c>
      <c r="R161" s="47">
        <f t="shared" si="48"/>
        <v>85714.565000000002</v>
      </c>
      <c r="T161" s="49">
        <f t="shared" si="49"/>
        <v>85714.565000000002</v>
      </c>
      <c r="Y161" s="51"/>
      <c r="Z161" s="51"/>
      <c r="AA161" s="51"/>
      <c r="AD161" s="49">
        <f t="shared" si="50"/>
        <v>85714.565000000002</v>
      </c>
    </row>
    <row r="162" spans="1:30">
      <c r="A162" s="6" t="s">
        <v>293</v>
      </c>
      <c r="B162" s="6" t="s">
        <v>76</v>
      </c>
      <c r="C162" s="6" t="s">
        <v>67</v>
      </c>
      <c r="D162" s="41" t="s">
        <v>602</v>
      </c>
      <c r="E162" s="45">
        <v>32805.550000000003</v>
      </c>
      <c r="F162" s="45">
        <v>26244.44</v>
      </c>
      <c r="G162" s="45">
        <v>19683.330000000002</v>
      </c>
      <c r="H162" s="45">
        <v>13122.22</v>
      </c>
      <c r="I162" s="45">
        <v>6561.11</v>
      </c>
      <c r="J162" s="45">
        <v>1.8189894035458601E-12</v>
      </c>
      <c r="K162" s="45">
        <v>-6561.11</v>
      </c>
      <c r="L162" s="45">
        <v>-6561.11</v>
      </c>
      <c r="M162" s="45">
        <v>1.8189894035458601E-12</v>
      </c>
      <c r="N162" s="45">
        <v>92963</v>
      </c>
      <c r="O162" s="45">
        <v>59305.36</v>
      </c>
      <c r="P162" s="45">
        <v>51892.19</v>
      </c>
      <c r="Q162" s="45">
        <v>0</v>
      </c>
      <c r="R162" s="47">
        <f t="shared" si="48"/>
        <v>22754.350416666668</v>
      </c>
      <c r="T162" s="49">
        <f t="shared" si="49"/>
        <v>22754.350416666668</v>
      </c>
      <c r="Y162" s="51"/>
      <c r="Z162" s="51"/>
      <c r="AA162" s="51"/>
      <c r="AD162" s="49">
        <f t="shared" si="50"/>
        <v>22754.350416666668</v>
      </c>
    </row>
    <row r="163" spans="1:30">
      <c r="A163" s="6" t="s">
        <v>293</v>
      </c>
      <c r="B163" s="6" t="s">
        <v>76</v>
      </c>
      <c r="C163" s="6" t="s">
        <v>113</v>
      </c>
      <c r="D163" s="41" t="s">
        <v>603</v>
      </c>
      <c r="E163" s="45">
        <v>1101066</v>
      </c>
      <c r="F163" s="45">
        <v>917555</v>
      </c>
      <c r="G163" s="45">
        <v>734044</v>
      </c>
      <c r="H163" s="45">
        <v>550533</v>
      </c>
      <c r="I163" s="45">
        <v>367022</v>
      </c>
      <c r="J163" s="45">
        <v>183511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1282855</v>
      </c>
      <c r="Q163" s="45">
        <v>1099590</v>
      </c>
      <c r="R163" s="47">
        <f t="shared" si="48"/>
        <v>427987.33333333331</v>
      </c>
      <c r="T163" s="49">
        <f t="shared" si="49"/>
        <v>427987.33333333331</v>
      </c>
      <c r="Y163" s="51"/>
      <c r="Z163" s="51"/>
      <c r="AA163" s="51"/>
      <c r="AD163" s="49">
        <f t="shared" si="50"/>
        <v>427987.33333333331</v>
      </c>
    </row>
    <row r="164" spans="1:30">
      <c r="A164" s="6" t="s">
        <v>293</v>
      </c>
      <c r="B164" s="6" t="s">
        <v>76</v>
      </c>
      <c r="C164" s="6" t="s">
        <v>100</v>
      </c>
      <c r="D164" s="11" t="s">
        <v>600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7">
        <f t="shared" si="48"/>
        <v>0</v>
      </c>
      <c r="T164" s="49">
        <f t="shared" si="49"/>
        <v>0</v>
      </c>
      <c r="Y164" s="51"/>
      <c r="Z164" s="51"/>
      <c r="AA164" s="51"/>
      <c r="AD164" s="49">
        <f t="shared" si="50"/>
        <v>0</v>
      </c>
    </row>
    <row r="165" spans="1:30">
      <c r="A165" s="6" t="s">
        <v>293</v>
      </c>
      <c r="B165" s="6" t="s">
        <v>79</v>
      </c>
      <c r="C165" s="6" t="s">
        <v>318</v>
      </c>
      <c r="D165" s="41" t="s">
        <v>605</v>
      </c>
      <c r="E165" s="45">
        <v>140934.53</v>
      </c>
      <c r="F165" s="45">
        <v>106778.56</v>
      </c>
      <c r="G165" s="45">
        <v>40385.129999999997</v>
      </c>
      <c r="H165" s="45">
        <v>7.2759576141834308E-12</v>
      </c>
      <c r="I165" s="45">
        <v>7.2759576141834308E-12</v>
      </c>
      <c r="J165" s="45">
        <v>7.2759576141834308E-12</v>
      </c>
      <c r="K165" s="45">
        <v>7.2759576141834308E-12</v>
      </c>
      <c r="L165" s="45">
        <v>7.2759576141834308E-12</v>
      </c>
      <c r="M165" s="45">
        <v>7.2759576141834308E-12</v>
      </c>
      <c r="N165" s="45">
        <v>7.2759576141834308E-12</v>
      </c>
      <c r="O165" s="45">
        <v>7.2759576141834308E-12</v>
      </c>
      <c r="P165" s="45">
        <v>7.2759576141834308E-12</v>
      </c>
      <c r="Q165" s="45">
        <v>7.2759576141834308E-12</v>
      </c>
      <c r="R165" s="47">
        <f t="shared" si="48"/>
        <v>18135.912916666668</v>
      </c>
      <c r="T165" s="49">
        <f t="shared" si="49"/>
        <v>18135.912916666668</v>
      </c>
      <c r="Y165" s="51"/>
      <c r="Z165" s="51"/>
      <c r="AA165" s="51"/>
      <c r="AD165" s="49">
        <f t="shared" si="50"/>
        <v>18135.912916666668</v>
      </c>
    </row>
    <row r="166" spans="1:30">
      <c r="A166" s="6" t="s">
        <v>294</v>
      </c>
      <c r="B166" s="6" t="s">
        <v>79</v>
      </c>
      <c r="C166" s="6" t="s">
        <v>319</v>
      </c>
      <c r="D166" s="41" t="s">
        <v>605</v>
      </c>
      <c r="E166" s="45">
        <v>418063.31</v>
      </c>
      <c r="F166" s="45">
        <v>316744.23</v>
      </c>
      <c r="G166" s="45">
        <v>119797.04</v>
      </c>
      <c r="H166" s="45">
        <v>-1.45519152283669E-11</v>
      </c>
      <c r="I166" s="45">
        <v>-1.45519152283669E-11</v>
      </c>
      <c r="J166" s="45">
        <v>-1.45519152283669E-11</v>
      </c>
      <c r="K166" s="45">
        <v>-1.45519152283669E-11</v>
      </c>
      <c r="L166" s="45">
        <v>-1.45519152283669E-11</v>
      </c>
      <c r="M166" s="45">
        <v>-1.45519152283669E-11</v>
      </c>
      <c r="N166" s="45">
        <v>-1.45519152283669E-11</v>
      </c>
      <c r="O166" s="45">
        <v>-1.45519152283669E-11</v>
      </c>
      <c r="P166" s="45">
        <v>-1.45519152283669E-11</v>
      </c>
      <c r="Q166" s="45">
        <v>-1.45519152283669E-11</v>
      </c>
      <c r="R166" s="47">
        <f t="shared" si="48"/>
        <v>53797.743749999994</v>
      </c>
      <c r="T166" s="49">
        <f t="shared" si="49"/>
        <v>53797.743749999994</v>
      </c>
      <c r="Y166" s="51"/>
      <c r="Z166" s="51"/>
      <c r="AA166" s="51"/>
      <c r="AD166" s="49">
        <f t="shared" si="50"/>
        <v>53797.743749999994</v>
      </c>
    </row>
    <row r="167" spans="1:30">
      <c r="D167" s="41" t="s">
        <v>85</v>
      </c>
      <c r="E167" s="46">
        <f t="shared" ref="E167:P167" si="51">SUM(E150:E166)</f>
        <v>5320410.2699999996</v>
      </c>
      <c r="F167" s="46">
        <f t="shared" si="51"/>
        <v>5994863.6900000013</v>
      </c>
      <c r="G167" s="46">
        <f t="shared" si="51"/>
        <v>3252840.99</v>
      </c>
      <c r="H167" s="46">
        <f t="shared" si="51"/>
        <v>2079544.49</v>
      </c>
      <c r="I167" s="46">
        <f t="shared" si="51"/>
        <v>2135608.37</v>
      </c>
      <c r="J167" s="46">
        <f t="shared" si="51"/>
        <v>3843596.24</v>
      </c>
      <c r="K167" s="46">
        <f t="shared" si="51"/>
        <v>4225633.1899999995</v>
      </c>
      <c r="L167" s="46">
        <f t="shared" si="51"/>
        <v>5157039.54</v>
      </c>
      <c r="M167" s="46">
        <f t="shared" si="51"/>
        <v>7381637.8099999996</v>
      </c>
      <c r="N167" s="46">
        <f t="shared" si="51"/>
        <v>11176409.920000002</v>
      </c>
      <c r="O167" s="46">
        <f t="shared" si="51"/>
        <v>11200700.700000001</v>
      </c>
      <c r="P167" s="46">
        <f t="shared" si="51"/>
        <v>11662420.26</v>
      </c>
      <c r="Q167" s="46">
        <f t="shared" ref="Q167:R167" si="52">SUM(Q150:Q166)</f>
        <v>9745373.9199999999</v>
      </c>
      <c r="R167" s="46">
        <f t="shared" si="52"/>
        <v>6303598.9412500001</v>
      </c>
      <c r="Y167" s="51"/>
      <c r="Z167" s="51"/>
      <c r="AA167" s="51"/>
    </row>
    <row r="168" spans="1:30">
      <c r="D168" s="3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7"/>
      <c r="Y168" s="51"/>
      <c r="Z168" s="51"/>
      <c r="AA168" s="51"/>
    </row>
    <row r="169" spans="1:30">
      <c r="A169" s="6" t="s">
        <v>293</v>
      </c>
      <c r="B169" s="6" t="s">
        <v>86</v>
      </c>
      <c r="C169" s="6" t="s">
        <v>83</v>
      </c>
      <c r="D169" s="41" t="s">
        <v>606</v>
      </c>
      <c r="E169" s="45">
        <v>4079218.54</v>
      </c>
      <c r="F169" s="45">
        <v>3907535.72</v>
      </c>
      <c r="G169" s="45">
        <v>4224990.29</v>
      </c>
      <c r="H169" s="45">
        <v>2544711.04</v>
      </c>
      <c r="I169" s="45">
        <v>1103928.83</v>
      </c>
      <c r="J169" s="45">
        <v>782326.85</v>
      </c>
      <c r="K169" s="45">
        <v>112358.08</v>
      </c>
      <c r="L169" s="45">
        <v>367250.74</v>
      </c>
      <c r="M169" s="45">
        <v>390448.62</v>
      </c>
      <c r="N169" s="45">
        <v>700598.23</v>
      </c>
      <c r="O169" s="45">
        <v>1815603.89</v>
      </c>
      <c r="P169" s="45">
        <v>3789448.22</v>
      </c>
      <c r="Q169" s="45">
        <v>6059906.7199999997</v>
      </c>
      <c r="R169" s="47">
        <f t="shared" ref="R169:R178" si="53">((E169+Q169)+((F169+G169+H169+I169+J169+K169+L169+M169+N169+O169+P169)*2))/24</f>
        <v>2067396.9283333335</v>
      </c>
      <c r="T169" s="49">
        <f t="shared" ref="T169:T178" si="54">+R169</f>
        <v>2067396.9283333335</v>
      </c>
      <c r="Y169" s="51"/>
      <c r="Z169" s="51"/>
      <c r="AA169" s="51"/>
      <c r="AD169" s="49">
        <f t="shared" ref="AD169:AD178" si="55">+R169</f>
        <v>2067396.9283333335</v>
      </c>
    </row>
    <row r="170" spans="1:30">
      <c r="A170" s="6" t="s">
        <v>293</v>
      </c>
      <c r="B170" s="6" t="s">
        <v>86</v>
      </c>
      <c r="C170" s="6" t="s">
        <v>67</v>
      </c>
      <c r="D170" s="41" t="s">
        <v>607</v>
      </c>
      <c r="E170" s="45">
        <v>2341346.5099999998</v>
      </c>
      <c r="F170" s="45">
        <v>2130978.17</v>
      </c>
      <c r="G170" s="45">
        <v>2312768.06</v>
      </c>
      <c r="H170" s="45">
        <v>1498319.09</v>
      </c>
      <c r="I170" s="45">
        <v>674081.84</v>
      </c>
      <c r="J170" s="45">
        <v>510928.3</v>
      </c>
      <c r="K170" s="45">
        <v>125849.67</v>
      </c>
      <c r="L170" s="45">
        <v>290260.67</v>
      </c>
      <c r="M170" s="45">
        <v>316985.28999999998</v>
      </c>
      <c r="N170" s="45">
        <v>549031.06000000006</v>
      </c>
      <c r="O170" s="45">
        <v>1142211.27</v>
      </c>
      <c r="P170" s="45">
        <v>2223874.86</v>
      </c>
      <c r="Q170" s="45">
        <v>3511809.48</v>
      </c>
      <c r="R170" s="47">
        <f t="shared" si="53"/>
        <v>1225155.5229166665</v>
      </c>
      <c r="T170" s="49">
        <f t="shared" si="54"/>
        <v>1225155.5229166665</v>
      </c>
      <c r="Y170" s="51"/>
      <c r="Z170" s="51"/>
      <c r="AA170" s="51"/>
      <c r="AD170" s="49">
        <f t="shared" si="55"/>
        <v>1225155.5229166665</v>
      </c>
    </row>
    <row r="171" spans="1:30">
      <c r="A171" s="6" t="s">
        <v>293</v>
      </c>
      <c r="B171" s="6" t="s">
        <v>86</v>
      </c>
      <c r="C171" s="6" t="s">
        <v>113</v>
      </c>
      <c r="D171" s="41" t="s">
        <v>608</v>
      </c>
      <c r="E171" s="45">
        <v>9017.9700000000103</v>
      </c>
      <c r="F171" s="45">
        <v>8632.33</v>
      </c>
      <c r="G171" s="45">
        <v>8389.57</v>
      </c>
      <c r="H171" s="45">
        <v>6987.1</v>
      </c>
      <c r="I171" s="45">
        <v>5213.4399999999996</v>
      </c>
      <c r="J171" s="45">
        <v>4072.95</v>
      </c>
      <c r="K171" s="45">
        <v>3196.02</v>
      </c>
      <c r="L171" s="45">
        <v>2420.14</v>
      </c>
      <c r="M171" s="45">
        <v>2355.34</v>
      </c>
      <c r="N171" s="45">
        <v>3222.9</v>
      </c>
      <c r="O171" s="45">
        <v>33082.01</v>
      </c>
      <c r="P171" s="45">
        <v>7828.75</v>
      </c>
      <c r="Q171" s="45">
        <v>11296.79</v>
      </c>
      <c r="R171" s="47">
        <f t="shared" si="53"/>
        <v>7963.1608333333343</v>
      </c>
      <c r="T171" s="49">
        <f t="shared" si="54"/>
        <v>7963.1608333333343</v>
      </c>
      <c r="Y171" s="51"/>
      <c r="Z171" s="51"/>
      <c r="AA171" s="51"/>
      <c r="AD171" s="49">
        <f t="shared" si="55"/>
        <v>7963.1608333333343</v>
      </c>
    </row>
    <row r="172" spans="1:30">
      <c r="A172" s="6" t="s">
        <v>293</v>
      </c>
      <c r="B172" s="6" t="s">
        <v>87</v>
      </c>
      <c r="C172" s="6" t="s">
        <v>113</v>
      </c>
      <c r="D172" s="41" t="s">
        <v>609</v>
      </c>
      <c r="E172" s="45">
        <v>258966.5</v>
      </c>
      <c r="F172" s="45">
        <v>264554.08</v>
      </c>
      <c r="G172" s="45">
        <v>252742.22</v>
      </c>
      <c r="H172" s="45">
        <v>269787.93</v>
      </c>
      <c r="I172" s="45">
        <v>256211.27</v>
      </c>
      <c r="J172" s="45">
        <v>238842.89</v>
      </c>
      <c r="K172" s="45">
        <v>234387.79</v>
      </c>
      <c r="L172" s="45">
        <v>239511.54</v>
      </c>
      <c r="M172" s="45">
        <v>239058.56</v>
      </c>
      <c r="N172" s="45">
        <v>249616.17</v>
      </c>
      <c r="O172" s="45">
        <v>268771.07</v>
      </c>
      <c r="P172" s="45">
        <v>259105.31</v>
      </c>
      <c r="Q172" s="45">
        <v>259668.65</v>
      </c>
      <c r="R172" s="47">
        <f t="shared" si="53"/>
        <v>252658.86708333335</v>
      </c>
      <c r="T172" s="49">
        <f t="shared" si="54"/>
        <v>252658.86708333335</v>
      </c>
      <c r="Y172" s="51"/>
      <c r="Z172" s="51"/>
      <c r="AA172" s="51"/>
      <c r="AD172" s="49">
        <f t="shared" si="55"/>
        <v>252658.86708333335</v>
      </c>
    </row>
    <row r="173" spans="1:30">
      <c r="A173" s="6" t="s">
        <v>293</v>
      </c>
      <c r="B173" s="6" t="s">
        <v>87</v>
      </c>
      <c r="C173" s="6" t="s">
        <v>69</v>
      </c>
      <c r="D173" s="41" t="s">
        <v>610</v>
      </c>
      <c r="E173" s="45">
        <v>112953.62</v>
      </c>
      <c r="F173" s="45">
        <v>110230.61</v>
      </c>
      <c r="G173" s="45">
        <v>114962.83</v>
      </c>
      <c r="H173" s="45">
        <v>123938.84</v>
      </c>
      <c r="I173" s="45">
        <v>117709.32</v>
      </c>
      <c r="J173" s="45">
        <v>118506.89</v>
      </c>
      <c r="K173" s="45">
        <v>121705.75</v>
      </c>
      <c r="L173" s="45">
        <v>128622.02</v>
      </c>
      <c r="M173" s="45">
        <v>128931.36</v>
      </c>
      <c r="N173" s="45">
        <v>128454.57</v>
      </c>
      <c r="O173" s="45">
        <v>119740.03</v>
      </c>
      <c r="P173" s="45">
        <v>73082.820000000007</v>
      </c>
      <c r="Q173" s="45">
        <v>80871.679999999993</v>
      </c>
      <c r="R173" s="47">
        <f t="shared" si="53"/>
        <v>115233.14083333332</v>
      </c>
      <c r="T173" s="49">
        <f t="shared" si="54"/>
        <v>115233.14083333332</v>
      </c>
      <c r="Y173" s="51"/>
      <c r="Z173" s="51"/>
      <c r="AA173" s="51"/>
      <c r="AD173" s="49">
        <f t="shared" si="55"/>
        <v>115233.14083333332</v>
      </c>
    </row>
    <row r="174" spans="1:30">
      <c r="A174" s="6" t="s">
        <v>294</v>
      </c>
      <c r="B174" s="6" t="s">
        <v>86</v>
      </c>
      <c r="C174" s="6" t="s">
        <v>83</v>
      </c>
      <c r="D174" s="41" t="s">
        <v>606</v>
      </c>
      <c r="E174" s="45">
        <v>12043489.82</v>
      </c>
      <c r="F174" s="45">
        <v>11538728.52</v>
      </c>
      <c r="G174" s="45">
        <v>12474275.67</v>
      </c>
      <c r="H174" s="45">
        <v>8089904.46</v>
      </c>
      <c r="I174" s="45">
        <v>3348157.44</v>
      </c>
      <c r="J174" s="45">
        <v>2138338.62</v>
      </c>
      <c r="K174" s="45">
        <v>309572.53999999998</v>
      </c>
      <c r="L174" s="45">
        <v>1133081.1599999999</v>
      </c>
      <c r="M174" s="45">
        <v>1203012.33</v>
      </c>
      <c r="N174" s="45">
        <v>2090369.33</v>
      </c>
      <c r="O174" s="45">
        <v>5493241.2999999998</v>
      </c>
      <c r="P174" s="45">
        <v>12080986.98</v>
      </c>
      <c r="Q174" s="45">
        <v>20379536.120000001</v>
      </c>
      <c r="R174" s="47">
        <f t="shared" si="53"/>
        <v>6342598.4433333315</v>
      </c>
      <c r="T174" s="49">
        <f t="shared" si="54"/>
        <v>6342598.4433333315</v>
      </c>
      <c r="Y174" s="51"/>
      <c r="Z174" s="51"/>
      <c r="AA174" s="51"/>
      <c r="AD174" s="49">
        <f t="shared" si="55"/>
        <v>6342598.4433333315</v>
      </c>
    </row>
    <row r="175" spans="1:30">
      <c r="A175" s="6" t="s">
        <v>294</v>
      </c>
      <c r="B175" s="6" t="s">
        <v>86</v>
      </c>
      <c r="C175" s="6" t="s">
        <v>67</v>
      </c>
      <c r="D175" s="41" t="s">
        <v>607</v>
      </c>
      <c r="E175" s="45">
        <v>7937370.2199999997</v>
      </c>
      <c r="F175" s="45">
        <v>7647688.1299999999</v>
      </c>
      <c r="G175" s="45">
        <v>8199937.5999999996</v>
      </c>
      <c r="H175" s="45">
        <v>5480595.7000000002</v>
      </c>
      <c r="I175" s="45">
        <v>2304513.4300000002</v>
      </c>
      <c r="J175" s="45">
        <v>1628870.37</v>
      </c>
      <c r="K175" s="45">
        <v>245612.06999999899</v>
      </c>
      <c r="L175" s="45">
        <v>1034278.12</v>
      </c>
      <c r="M175" s="45">
        <v>1170143.7</v>
      </c>
      <c r="N175" s="45">
        <v>1932367.55</v>
      </c>
      <c r="O175" s="45">
        <v>4180720.69</v>
      </c>
      <c r="P175" s="45">
        <v>8109434.2699999996</v>
      </c>
      <c r="Q175" s="45">
        <v>13682325.439999999</v>
      </c>
      <c r="R175" s="47">
        <f t="shared" si="53"/>
        <v>4395334.1216666661</v>
      </c>
      <c r="T175" s="49">
        <f t="shared" si="54"/>
        <v>4395334.1216666661</v>
      </c>
      <c r="Y175" s="51"/>
      <c r="Z175" s="51"/>
      <c r="AA175" s="51"/>
      <c r="AD175" s="49">
        <f t="shared" si="55"/>
        <v>4395334.1216666661</v>
      </c>
    </row>
    <row r="176" spans="1:30">
      <c r="A176" s="6" t="s">
        <v>294</v>
      </c>
      <c r="B176" s="6" t="s">
        <v>86</v>
      </c>
      <c r="C176" s="6" t="s">
        <v>113</v>
      </c>
      <c r="D176" s="41" t="s">
        <v>608</v>
      </c>
      <c r="E176" s="45">
        <v>291088.88</v>
      </c>
      <c r="F176" s="45">
        <v>242680.47</v>
      </c>
      <c r="G176" s="45">
        <v>232924.7</v>
      </c>
      <c r="H176" s="45">
        <v>205201.81</v>
      </c>
      <c r="I176" s="45">
        <v>151133.28</v>
      </c>
      <c r="J176" s="45">
        <v>118805.27</v>
      </c>
      <c r="K176" s="45">
        <v>75835.23</v>
      </c>
      <c r="L176" s="45">
        <v>65392.73</v>
      </c>
      <c r="M176" s="45">
        <v>75962.899999999994</v>
      </c>
      <c r="N176" s="45">
        <v>92631.59</v>
      </c>
      <c r="O176" s="45">
        <v>154322.94</v>
      </c>
      <c r="P176" s="45">
        <v>250923.27</v>
      </c>
      <c r="Q176" s="45">
        <v>321710.87</v>
      </c>
      <c r="R176" s="47">
        <f t="shared" si="53"/>
        <v>164351.17208333334</v>
      </c>
      <c r="T176" s="49">
        <f t="shared" si="54"/>
        <v>164351.17208333334</v>
      </c>
      <c r="Y176" s="51"/>
      <c r="Z176" s="51"/>
      <c r="AA176" s="51"/>
      <c r="AD176" s="49">
        <f t="shared" si="55"/>
        <v>164351.17208333334</v>
      </c>
    </row>
    <row r="177" spans="1:30">
      <c r="A177" s="6" t="s">
        <v>294</v>
      </c>
      <c r="B177" s="6" t="s">
        <v>87</v>
      </c>
      <c r="C177" s="1" t="s">
        <v>113</v>
      </c>
      <c r="D177" s="41" t="s">
        <v>609</v>
      </c>
      <c r="E177" s="45">
        <v>1517775.64</v>
      </c>
      <c r="F177" s="45">
        <v>1526435.8400000001</v>
      </c>
      <c r="G177" s="45">
        <v>1480142.59</v>
      </c>
      <c r="H177" s="45">
        <v>1522791.73</v>
      </c>
      <c r="I177" s="45">
        <v>1451791.46</v>
      </c>
      <c r="J177" s="45">
        <v>1399070.4</v>
      </c>
      <c r="K177" s="45">
        <v>1366973.98</v>
      </c>
      <c r="L177" s="45">
        <v>1323083.72</v>
      </c>
      <c r="M177" s="45">
        <v>1370892.15</v>
      </c>
      <c r="N177" s="45">
        <v>1460111.1</v>
      </c>
      <c r="O177" s="45">
        <v>1550104.2</v>
      </c>
      <c r="P177" s="45">
        <v>1536973.07</v>
      </c>
      <c r="Q177" s="45">
        <v>1560610.25</v>
      </c>
      <c r="R177" s="47">
        <f t="shared" si="53"/>
        <v>1460630.2654166666</v>
      </c>
      <c r="T177" s="49">
        <f t="shared" si="54"/>
        <v>1460630.2654166666</v>
      </c>
      <c r="Y177" s="51"/>
      <c r="Z177" s="51"/>
      <c r="AA177" s="51"/>
      <c r="AD177" s="49">
        <f t="shared" si="55"/>
        <v>1460630.2654166666</v>
      </c>
    </row>
    <row r="178" spans="1:30">
      <c r="A178" s="6" t="s">
        <v>294</v>
      </c>
      <c r="B178" s="6" t="s">
        <v>87</v>
      </c>
      <c r="C178" s="6" t="s">
        <v>69</v>
      </c>
      <c r="D178" s="41" t="s">
        <v>610</v>
      </c>
      <c r="E178" s="45">
        <v>775920.99</v>
      </c>
      <c r="F178" s="45">
        <v>701956.39</v>
      </c>
      <c r="G178" s="45">
        <v>704778.66</v>
      </c>
      <c r="H178" s="45">
        <v>869972.05</v>
      </c>
      <c r="I178" s="45">
        <v>772558.18</v>
      </c>
      <c r="J178" s="45">
        <v>681544.11</v>
      </c>
      <c r="K178" s="45">
        <v>831728.97</v>
      </c>
      <c r="L178" s="45">
        <v>955372.43</v>
      </c>
      <c r="M178" s="45">
        <v>969658.46</v>
      </c>
      <c r="N178" s="45">
        <v>956539.23</v>
      </c>
      <c r="O178" s="45">
        <v>794821.65</v>
      </c>
      <c r="P178" s="45">
        <v>803003.87</v>
      </c>
      <c r="Q178" s="45">
        <v>830892.35</v>
      </c>
      <c r="R178" s="47">
        <f t="shared" si="53"/>
        <v>820445.05583333329</v>
      </c>
      <c r="T178" s="49">
        <f t="shared" si="54"/>
        <v>820445.05583333329</v>
      </c>
      <c r="Y178" s="51"/>
      <c r="Z178" s="51"/>
      <c r="AA178" s="51"/>
      <c r="AD178" s="49">
        <f t="shared" si="55"/>
        <v>820445.05583333329</v>
      </c>
    </row>
    <row r="179" spans="1:30">
      <c r="D179" s="41" t="s">
        <v>88</v>
      </c>
      <c r="E179" s="46">
        <f t="shared" ref="E179" si="56">SUM(E169:E178)</f>
        <v>29367148.689999998</v>
      </c>
      <c r="F179" s="46">
        <f t="shared" ref="F179:Q179" si="57">SUM(F169:F178)</f>
        <v>28079420.259999998</v>
      </c>
      <c r="G179" s="46">
        <f t="shared" si="57"/>
        <v>30005912.190000001</v>
      </c>
      <c r="H179" s="46">
        <f t="shared" si="57"/>
        <v>20612209.75</v>
      </c>
      <c r="I179" s="46">
        <f t="shared" si="57"/>
        <v>10185298.49</v>
      </c>
      <c r="J179" s="46">
        <f t="shared" si="57"/>
        <v>7621306.6499999994</v>
      </c>
      <c r="K179" s="46">
        <f t="shared" si="57"/>
        <v>3427220.0999999987</v>
      </c>
      <c r="L179" s="46">
        <f t="shared" si="57"/>
        <v>5539273.2699999996</v>
      </c>
      <c r="M179" s="46">
        <f t="shared" si="57"/>
        <v>5867448.71</v>
      </c>
      <c r="N179" s="46">
        <f t="shared" si="57"/>
        <v>8162941.7300000004</v>
      </c>
      <c r="O179" s="46">
        <f t="shared" si="57"/>
        <v>15552619.049999999</v>
      </c>
      <c r="P179" s="46">
        <f t="shared" si="57"/>
        <v>29134661.420000002</v>
      </c>
      <c r="Q179" s="46">
        <f t="shared" si="57"/>
        <v>46698628.349999994</v>
      </c>
      <c r="R179" s="46">
        <f>SUM(R169:R178)</f>
        <v>16851766.678333331</v>
      </c>
      <c r="Y179" s="51"/>
      <c r="Z179" s="51"/>
      <c r="AA179" s="51"/>
    </row>
    <row r="180" spans="1:30">
      <c r="D180" s="3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7"/>
      <c r="Y180" s="51"/>
      <c r="Z180" s="51"/>
      <c r="AA180" s="51"/>
    </row>
    <row r="181" spans="1:30">
      <c r="A181" s="6" t="s">
        <v>284</v>
      </c>
      <c r="B181" s="6" t="s">
        <v>89</v>
      </c>
      <c r="C181" s="6" t="s">
        <v>440</v>
      </c>
      <c r="D181" s="41" t="s">
        <v>612</v>
      </c>
      <c r="E181" s="45">
        <v>-59739.33</v>
      </c>
      <c r="F181" s="45">
        <v>-59739.33</v>
      </c>
      <c r="G181" s="45">
        <v>-57815.51</v>
      </c>
      <c r="H181" s="45">
        <v>-56853.599999999999</v>
      </c>
      <c r="I181" s="45">
        <v>-55891.7</v>
      </c>
      <c r="J181" s="45">
        <v>-54929.81</v>
      </c>
      <c r="K181" s="45">
        <v>-53967.92</v>
      </c>
      <c r="L181" s="45">
        <v>-53006.03</v>
      </c>
      <c r="M181" s="45">
        <v>-52044.1</v>
      </c>
      <c r="N181" s="45">
        <v>-51082.2</v>
      </c>
      <c r="O181" s="45">
        <v>-50120.28</v>
      </c>
      <c r="P181" s="45">
        <v>-49158.400000000001</v>
      </c>
      <c r="Q181" s="45">
        <v>-48196.49</v>
      </c>
      <c r="R181" s="47">
        <f t="shared" ref="R181:R197" si="58">((E181+Q181)+((F181+G181+H181+I181+J181+K181+L181+M181+N181+O181+P181)*2))/24</f>
        <v>-54048.065833333334</v>
      </c>
      <c r="W181" s="49">
        <f>+R181</f>
        <v>-54048.065833333334</v>
      </c>
      <c r="Y181" s="51"/>
      <c r="Z181" s="51"/>
      <c r="AA181" s="51"/>
      <c r="AB181" s="49">
        <f>+W181</f>
        <v>-54048.065833333334</v>
      </c>
    </row>
    <row r="182" spans="1:30">
      <c r="A182" s="6" t="s">
        <v>284</v>
      </c>
      <c r="B182" s="6" t="s">
        <v>89</v>
      </c>
      <c r="C182" s="6" t="s">
        <v>441</v>
      </c>
      <c r="D182" s="41" t="s">
        <v>611</v>
      </c>
      <c r="E182" s="45">
        <v>-226163.76</v>
      </c>
      <c r="F182" s="45">
        <v>-226163.73</v>
      </c>
      <c r="G182" s="45">
        <v>-218831.22</v>
      </c>
      <c r="H182" s="45">
        <v>-215164.92</v>
      </c>
      <c r="I182" s="45">
        <v>-211498.7</v>
      </c>
      <c r="J182" s="45">
        <v>-207832.46</v>
      </c>
      <c r="K182" s="45">
        <v>-204166.25</v>
      </c>
      <c r="L182" s="45">
        <v>-200499.97</v>
      </c>
      <c r="M182" s="45">
        <v>-196833.72</v>
      </c>
      <c r="N182" s="45">
        <v>-193167.48</v>
      </c>
      <c r="O182" s="45">
        <v>-189501.25</v>
      </c>
      <c r="P182" s="45">
        <v>-185835</v>
      </c>
      <c r="Q182" s="45">
        <v>-182168.76</v>
      </c>
      <c r="R182" s="47">
        <f t="shared" si="58"/>
        <v>-204471.74666666667</v>
      </c>
      <c r="W182" s="49">
        <f>+R182</f>
        <v>-204471.74666666667</v>
      </c>
      <c r="Y182" s="51"/>
      <c r="Z182" s="51"/>
      <c r="AA182" s="51"/>
      <c r="AB182" s="49">
        <f>+W182</f>
        <v>-204471.74666666667</v>
      </c>
    </row>
    <row r="183" spans="1:30">
      <c r="A183" s="6" t="s">
        <v>284</v>
      </c>
      <c r="B183" s="6" t="s">
        <v>89</v>
      </c>
      <c r="C183" s="6" t="s">
        <v>499</v>
      </c>
      <c r="D183" s="41" t="s">
        <v>613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7">
        <f t="shared" si="58"/>
        <v>0</v>
      </c>
      <c r="W183" s="49">
        <f>+R183</f>
        <v>0</v>
      </c>
      <c r="Y183" s="67">
        <f>+R183*$Z$4</f>
        <v>0</v>
      </c>
      <c r="Z183" s="67">
        <f>+R183*$Z$5</f>
        <v>0</v>
      </c>
      <c r="AA183" s="51"/>
      <c r="AB183" s="49"/>
    </row>
    <row r="184" spans="1:30">
      <c r="A184" s="6" t="s">
        <v>284</v>
      </c>
      <c r="B184" s="6" t="s">
        <v>89</v>
      </c>
      <c r="C184" s="6" t="s">
        <v>500</v>
      </c>
      <c r="D184" s="41" t="s">
        <v>614</v>
      </c>
      <c r="E184" s="45">
        <v>953296.83</v>
      </c>
      <c r="F184" s="45">
        <v>948046.85</v>
      </c>
      <c r="G184" s="45">
        <v>942796.86</v>
      </c>
      <c r="H184" s="45">
        <v>939264.75</v>
      </c>
      <c r="I184" s="45">
        <v>935031.19</v>
      </c>
      <c r="J184" s="45">
        <v>931084.78</v>
      </c>
      <c r="K184" s="45">
        <v>927519.29</v>
      </c>
      <c r="L184" s="45">
        <v>922967.28</v>
      </c>
      <c r="M184" s="45">
        <v>921069.16</v>
      </c>
      <c r="N184" s="45">
        <v>920018.6</v>
      </c>
      <c r="O184" s="45">
        <v>917527.48</v>
      </c>
      <c r="P184" s="45">
        <v>915275.55</v>
      </c>
      <c r="Q184" s="45">
        <v>860073.83</v>
      </c>
      <c r="R184" s="47">
        <f t="shared" si="58"/>
        <v>927273.92666666675</v>
      </c>
      <c r="W184" s="49">
        <f>+R184</f>
        <v>927273.92666666675</v>
      </c>
      <c r="Y184" s="51"/>
      <c r="Z184" s="51"/>
      <c r="AA184" s="51"/>
      <c r="AB184" s="49">
        <f>+W184</f>
        <v>927273.92666666675</v>
      </c>
    </row>
    <row r="185" spans="1:30">
      <c r="A185" s="6" t="s">
        <v>284</v>
      </c>
      <c r="B185" s="6" t="s">
        <v>89</v>
      </c>
      <c r="C185" s="6" t="s">
        <v>321</v>
      </c>
      <c r="D185" s="41" t="s">
        <v>615</v>
      </c>
      <c r="E185" s="45">
        <v>6428812.5300000003</v>
      </c>
      <c r="F185" s="45">
        <v>6384654.3700000001</v>
      </c>
      <c r="G185" s="45">
        <v>6343157.7699999996</v>
      </c>
      <c r="H185" s="45">
        <v>6323038.3499999996</v>
      </c>
      <c r="I185" s="45">
        <v>6349481.5700000003</v>
      </c>
      <c r="J185" s="45">
        <v>6343108.21</v>
      </c>
      <c r="K185" s="45">
        <v>6359875.3499999996</v>
      </c>
      <c r="L185" s="45">
        <v>6338545.71</v>
      </c>
      <c r="M185" s="45">
        <v>6477156.4800000004</v>
      </c>
      <c r="N185" s="45">
        <v>6636995.6699999999</v>
      </c>
      <c r="O185" s="45">
        <v>6443954.1100000003</v>
      </c>
      <c r="P185" s="45">
        <v>6298945.0300000003</v>
      </c>
      <c r="Q185" s="45">
        <v>5532122.4699999997</v>
      </c>
      <c r="R185" s="47">
        <f t="shared" si="58"/>
        <v>6356615.0100000007</v>
      </c>
      <c r="T185" s="49">
        <f t="shared" ref="T185:T193" si="59">+R185</f>
        <v>6356615.0100000007</v>
      </c>
      <c r="Y185" s="51"/>
      <c r="Z185" s="51"/>
      <c r="AA185" s="51"/>
      <c r="AD185" s="49">
        <f>+R185</f>
        <v>6356615.0100000007</v>
      </c>
    </row>
    <row r="186" spans="1:30">
      <c r="A186" s="6" t="s">
        <v>284</v>
      </c>
      <c r="B186" s="6" t="s">
        <v>89</v>
      </c>
      <c r="C186" s="6" t="s">
        <v>322</v>
      </c>
      <c r="D186" s="41" t="s">
        <v>616</v>
      </c>
      <c r="E186" s="45">
        <v>1552823.13</v>
      </c>
      <c r="F186" s="45">
        <v>1548399.41</v>
      </c>
      <c r="G186" s="45">
        <v>1257947.25</v>
      </c>
      <c r="H186" s="45">
        <v>1244157.55</v>
      </c>
      <c r="I186" s="45">
        <v>1242967.08</v>
      </c>
      <c r="J186" s="45">
        <v>1282148.6499999999</v>
      </c>
      <c r="K186" s="45">
        <v>1372479.19</v>
      </c>
      <c r="L186" s="45">
        <v>1391376.03</v>
      </c>
      <c r="M186" s="45">
        <v>1429640.28</v>
      </c>
      <c r="N186" s="45">
        <v>1453828.52</v>
      </c>
      <c r="O186" s="45">
        <v>1451091.54</v>
      </c>
      <c r="P186" s="45">
        <v>1517497.98</v>
      </c>
      <c r="Q186" s="45">
        <v>1496594.56</v>
      </c>
      <c r="R186" s="47">
        <f t="shared" si="58"/>
        <v>1393020.1937499999</v>
      </c>
      <c r="T186" s="49">
        <f t="shared" si="59"/>
        <v>1393020.1937499999</v>
      </c>
      <c r="Y186" s="51"/>
      <c r="Z186" s="51"/>
      <c r="AA186" s="51"/>
      <c r="AD186" s="49">
        <f>+R186</f>
        <v>1393020.1937499999</v>
      </c>
    </row>
    <row r="187" spans="1:30">
      <c r="A187" s="6" t="s">
        <v>293</v>
      </c>
      <c r="B187" s="6" t="s">
        <v>89</v>
      </c>
      <c r="C187" s="6" t="s">
        <v>443</v>
      </c>
      <c r="D187" s="41" t="s">
        <v>617</v>
      </c>
      <c r="E187" s="45">
        <v>-5228.75</v>
      </c>
      <c r="F187" s="45">
        <v>-5228.75</v>
      </c>
      <c r="G187" s="45">
        <v>-5060.3599999999997</v>
      </c>
      <c r="H187" s="45">
        <v>-4976.17</v>
      </c>
      <c r="I187" s="45">
        <v>-4891.9799999999996</v>
      </c>
      <c r="J187" s="45">
        <v>-4807.79</v>
      </c>
      <c r="K187" s="45">
        <v>-4723.6000000000004</v>
      </c>
      <c r="L187" s="45">
        <v>-4639.41</v>
      </c>
      <c r="M187" s="45">
        <v>-4555.22</v>
      </c>
      <c r="N187" s="45">
        <v>-4471.0200000000004</v>
      </c>
      <c r="O187" s="45">
        <v>-4386.83</v>
      </c>
      <c r="P187" s="45">
        <v>-4302.6400000000003</v>
      </c>
      <c r="Q187" s="45">
        <v>-4218.45</v>
      </c>
      <c r="R187" s="47">
        <f t="shared" si="58"/>
        <v>-4730.6141666666672</v>
      </c>
      <c r="W187" s="49">
        <f>+R187</f>
        <v>-4730.6141666666672</v>
      </c>
      <c r="Y187" s="51"/>
      <c r="Z187" s="51"/>
      <c r="AA187" s="51"/>
      <c r="AB187" s="49">
        <f>+W187</f>
        <v>-4730.6141666666672</v>
      </c>
    </row>
    <row r="188" spans="1:30">
      <c r="A188" s="6" t="s">
        <v>293</v>
      </c>
      <c r="B188" s="6" t="s">
        <v>89</v>
      </c>
      <c r="C188" s="6" t="s">
        <v>444</v>
      </c>
      <c r="D188" s="41" t="s">
        <v>618</v>
      </c>
      <c r="E188" s="45">
        <v>1430.13</v>
      </c>
      <c r="F188" s="45">
        <v>1430.15</v>
      </c>
      <c r="G188" s="45">
        <v>1334.77</v>
      </c>
      <c r="H188" s="45">
        <v>1287.1099999999999</v>
      </c>
      <c r="I188" s="45">
        <v>1239.45</v>
      </c>
      <c r="J188" s="45">
        <v>1191.79</v>
      </c>
      <c r="K188" s="45">
        <v>1144.1199999999999</v>
      </c>
      <c r="L188" s="45">
        <v>1096.45</v>
      </c>
      <c r="M188" s="45">
        <v>1048.77</v>
      </c>
      <c r="N188" s="45">
        <v>1001.15</v>
      </c>
      <c r="O188" s="45">
        <v>953.47</v>
      </c>
      <c r="P188" s="45">
        <v>905.8</v>
      </c>
      <c r="Q188" s="45">
        <v>858.1</v>
      </c>
      <c r="R188" s="47">
        <f t="shared" si="58"/>
        <v>1148.0954166666666</v>
      </c>
      <c r="W188" s="49">
        <f>+R188</f>
        <v>1148.0954166666666</v>
      </c>
      <c r="Y188" s="51"/>
      <c r="Z188" s="51"/>
      <c r="AA188" s="51"/>
      <c r="AB188" s="49">
        <f>+W188</f>
        <v>1148.0954166666666</v>
      </c>
    </row>
    <row r="189" spans="1:30">
      <c r="A189" s="6" t="s">
        <v>293</v>
      </c>
      <c r="B189" s="6" t="s">
        <v>89</v>
      </c>
      <c r="C189" s="6" t="s">
        <v>502</v>
      </c>
      <c r="D189" s="41" t="s">
        <v>619</v>
      </c>
      <c r="E189" s="45">
        <v>55249.65</v>
      </c>
      <c r="F189" s="45">
        <v>55273.72</v>
      </c>
      <c r="G189" s="45">
        <v>55293.8</v>
      </c>
      <c r="H189" s="45">
        <v>55432.72</v>
      </c>
      <c r="I189" s="45">
        <v>55432.72</v>
      </c>
      <c r="J189" s="45">
        <v>55520.94</v>
      </c>
      <c r="K189" s="45">
        <v>53081.49</v>
      </c>
      <c r="L189" s="45">
        <v>53081.49</v>
      </c>
      <c r="M189" s="45">
        <v>53081.49</v>
      </c>
      <c r="N189" s="45">
        <v>53081.49</v>
      </c>
      <c r="O189" s="45">
        <v>65643.38</v>
      </c>
      <c r="P189" s="45">
        <v>65643.38</v>
      </c>
      <c r="Q189" s="45">
        <v>65658.740000000005</v>
      </c>
      <c r="R189" s="47">
        <f t="shared" si="58"/>
        <v>56751.734583333331</v>
      </c>
      <c r="W189" s="49">
        <f>+R189</f>
        <v>56751.734583333331</v>
      </c>
      <c r="Y189" s="51"/>
      <c r="Z189" s="49">
        <f>+W189</f>
        <v>56751.734583333331</v>
      </c>
      <c r="AA189" s="51"/>
    </row>
    <row r="190" spans="1:30">
      <c r="A190" s="6" t="s">
        <v>293</v>
      </c>
      <c r="B190" s="6" t="s">
        <v>89</v>
      </c>
      <c r="C190" s="6" t="s">
        <v>503</v>
      </c>
      <c r="D190" s="41" t="s">
        <v>620</v>
      </c>
      <c r="E190" s="45">
        <v>-1430.13</v>
      </c>
      <c r="F190" s="45">
        <v>-1430.13</v>
      </c>
      <c r="G190" s="45">
        <v>-1334.79</v>
      </c>
      <c r="H190" s="45">
        <v>-1287.1199999999999</v>
      </c>
      <c r="I190" s="45">
        <v>-1239.45</v>
      </c>
      <c r="J190" s="45">
        <v>-1191.78</v>
      </c>
      <c r="K190" s="45">
        <v>-1144.0999999999999</v>
      </c>
      <c r="L190" s="45">
        <v>-1096.43</v>
      </c>
      <c r="M190" s="45">
        <v>-1048.76</v>
      </c>
      <c r="N190" s="45">
        <v>-1001.09</v>
      </c>
      <c r="O190" s="45">
        <v>-953.42</v>
      </c>
      <c r="P190" s="45">
        <v>-905.75</v>
      </c>
      <c r="Q190" s="45">
        <v>-858.07</v>
      </c>
      <c r="R190" s="47">
        <f t="shared" si="58"/>
        <v>-1148.0766666666666</v>
      </c>
      <c r="W190" s="49">
        <f>+R190</f>
        <v>-1148.0766666666666</v>
      </c>
      <c r="Y190" s="51"/>
      <c r="Z190" s="49">
        <f>+W190</f>
        <v>-1148.0766666666666</v>
      </c>
      <c r="AA190" s="51"/>
    </row>
    <row r="191" spans="1:30">
      <c r="A191" s="6" t="s">
        <v>293</v>
      </c>
      <c r="B191" s="6" t="s">
        <v>89</v>
      </c>
      <c r="C191" s="6" t="s">
        <v>504</v>
      </c>
      <c r="D191" s="41" t="s">
        <v>621</v>
      </c>
      <c r="E191" s="45">
        <v>83438.23</v>
      </c>
      <c r="F191" s="45">
        <v>82978.73</v>
      </c>
      <c r="G191" s="45">
        <v>82519.22</v>
      </c>
      <c r="H191" s="45">
        <v>82210.06</v>
      </c>
      <c r="I191" s="45">
        <v>81839.520000000004</v>
      </c>
      <c r="J191" s="45">
        <v>81494.11</v>
      </c>
      <c r="K191" s="45">
        <v>81182.02</v>
      </c>
      <c r="L191" s="45">
        <v>80783.61</v>
      </c>
      <c r="M191" s="45">
        <v>80617.47</v>
      </c>
      <c r="N191" s="45">
        <v>80525.53</v>
      </c>
      <c r="O191" s="45">
        <v>80307.490000000005</v>
      </c>
      <c r="P191" s="45">
        <v>80110.39</v>
      </c>
      <c r="Q191" s="45">
        <v>75278.8</v>
      </c>
      <c r="R191" s="47">
        <f t="shared" si="58"/>
        <v>81160.55541666667</v>
      </c>
      <c r="W191" s="49">
        <f>+R191</f>
        <v>81160.55541666667</v>
      </c>
      <c r="Y191" s="51"/>
      <c r="Z191" s="51"/>
      <c r="AA191" s="51"/>
      <c r="AB191" s="49">
        <f>+W191</f>
        <v>81160.55541666667</v>
      </c>
    </row>
    <row r="192" spans="1:30">
      <c r="A192" s="6" t="s">
        <v>293</v>
      </c>
      <c r="B192" s="6" t="s">
        <v>89</v>
      </c>
      <c r="C192" s="6" t="s">
        <v>323</v>
      </c>
      <c r="D192" s="41" t="s">
        <v>622</v>
      </c>
      <c r="E192" s="45">
        <v>562688.04</v>
      </c>
      <c r="F192" s="45">
        <v>558823.04</v>
      </c>
      <c r="G192" s="45">
        <v>555191.01</v>
      </c>
      <c r="H192" s="45">
        <v>553430.04</v>
      </c>
      <c r="I192" s="45">
        <v>555744.5</v>
      </c>
      <c r="J192" s="45">
        <v>555186.66</v>
      </c>
      <c r="K192" s="45">
        <v>556654.22</v>
      </c>
      <c r="L192" s="45">
        <v>554787.31999999995</v>
      </c>
      <c r="M192" s="45">
        <v>566919.36</v>
      </c>
      <c r="N192" s="45">
        <v>580909.42000000004</v>
      </c>
      <c r="O192" s="45">
        <v>564013.26</v>
      </c>
      <c r="P192" s="45">
        <v>551321.18000000005</v>
      </c>
      <c r="Q192" s="45">
        <v>484204.32</v>
      </c>
      <c r="R192" s="47">
        <f t="shared" si="58"/>
        <v>556368.84916666651</v>
      </c>
      <c r="T192" s="49">
        <f t="shared" si="59"/>
        <v>556368.84916666651</v>
      </c>
      <c r="Y192" s="51"/>
      <c r="Z192" s="51"/>
      <c r="AA192" s="51"/>
      <c r="AD192" s="49">
        <f>+R192</f>
        <v>556368.84916666651</v>
      </c>
    </row>
    <row r="193" spans="1:30">
      <c r="A193" s="6" t="s">
        <v>293</v>
      </c>
      <c r="B193" s="6" t="s">
        <v>89</v>
      </c>
      <c r="C193" s="6" t="s">
        <v>324</v>
      </c>
      <c r="D193" s="41" t="s">
        <v>623</v>
      </c>
      <c r="E193" s="45">
        <v>135912.37</v>
      </c>
      <c r="F193" s="45">
        <v>135525.17000000001</v>
      </c>
      <c r="G193" s="45">
        <v>110103.07</v>
      </c>
      <c r="H193" s="45">
        <v>108896.12</v>
      </c>
      <c r="I193" s="45">
        <v>108791.9</v>
      </c>
      <c r="J193" s="45">
        <v>112221.3</v>
      </c>
      <c r="K193" s="45">
        <v>120127.57</v>
      </c>
      <c r="L193" s="45">
        <v>121781.53</v>
      </c>
      <c r="M193" s="45">
        <v>125130.65</v>
      </c>
      <c r="N193" s="45">
        <v>127247.73</v>
      </c>
      <c r="O193" s="45">
        <v>127008.18</v>
      </c>
      <c r="P193" s="45">
        <v>132820.48000000001</v>
      </c>
      <c r="Q193" s="45">
        <v>130990.89</v>
      </c>
      <c r="R193" s="47">
        <f t="shared" si="58"/>
        <v>121925.44416666667</v>
      </c>
      <c r="T193" s="49">
        <f t="shared" si="59"/>
        <v>121925.44416666667</v>
      </c>
      <c r="Y193" s="51"/>
      <c r="Z193" s="51"/>
      <c r="AA193" s="51"/>
      <c r="AD193" s="49">
        <f>+R193</f>
        <v>121925.44416666667</v>
      </c>
    </row>
    <row r="194" spans="1:30">
      <c r="A194" s="6" t="s">
        <v>293</v>
      </c>
      <c r="B194" s="6" t="s">
        <v>89</v>
      </c>
      <c r="C194" s="6" t="s">
        <v>499</v>
      </c>
      <c r="D194" s="41" t="s">
        <v>613</v>
      </c>
      <c r="E194" s="45">
        <v>47222.39</v>
      </c>
      <c r="F194" s="45">
        <v>47222.39</v>
      </c>
      <c r="G194" s="45">
        <v>47451.75</v>
      </c>
      <c r="H194" s="45">
        <v>49038.94</v>
      </c>
      <c r="I194" s="45">
        <v>49038.94</v>
      </c>
      <c r="J194" s="45">
        <v>50046.96</v>
      </c>
      <c r="K194" s="45">
        <v>47562.44</v>
      </c>
      <c r="L194" s="45">
        <v>47562.44</v>
      </c>
      <c r="M194" s="45">
        <v>47562.44</v>
      </c>
      <c r="N194" s="45">
        <v>47562.44</v>
      </c>
      <c r="O194" s="45">
        <v>47562.44</v>
      </c>
      <c r="P194" s="45">
        <v>47562.44</v>
      </c>
      <c r="Q194" s="45">
        <v>48012.85</v>
      </c>
      <c r="R194" s="47">
        <f t="shared" si="58"/>
        <v>47982.60333333334</v>
      </c>
      <c r="W194" s="49">
        <f>+R194</f>
        <v>47982.60333333334</v>
      </c>
      <c r="Y194" s="51"/>
      <c r="Z194" s="49">
        <f>+W194</f>
        <v>47982.60333333334</v>
      </c>
      <c r="AA194" s="51"/>
    </row>
    <row r="195" spans="1:30">
      <c r="A195" s="6" t="s">
        <v>293</v>
      </c>
      <c r="B195" s="6" t="s">
        <v>89</v>
      </c>
      <c r="C195" s="6" t="s">
        <v>501</v>
      </c>
      <c r="D195" s="41" t="s">
        <v>624</v>
      </c>
      <c r="E195" s="45">
        <v>32720.48</v>
      </c>
      <c r="F195" s="45">
        <v>32720.48</v>
      </c>
      <c r="G195" s="45">
        <v>29993.78</v>
      </c>
      <c r="H195" s="45">
        <v>28630.42</v>
      </c>
      <c r="I195" s="45">
        <v>27267.07</v>
      </c>
      <c r="J195" s="45">
        <v>25903.72</v>
      </c>
      <c r="K195" s="45">
        <v>24540.36</v>
      </c>
      <c r="L195" s="45">
        <v>23177.01</v>
      </c>
      <c r="M195" s="45">
        <v>21813.66</v>
      </c>
      <c r="N195" s="45">
        <v>20450.3</v>
      </c>
      <c r="O195" s="45">
        <v>19086.95</v>
      </c>
      <c r="P195" s="45">
        <v>17723.599999999999</v>
      </c>
      <c r="Q195" s="45">
        <v>16360.24</v>
      </c>
      <c r="R195" s="47">
        <f t="shared" si="58"/>
        <v>24653.975833333334</v>
      </c>
      <c r="W195" s="49">
        <f>+R195</f>
        <v>24653.975833333334</v>
      </c>
      <c r="Y195" s="51"/>
      <c r="Z195" s="49">
        <f>+W195</f>
        <v>24653.975833333334</v>
      </c>
      <c r="AA195" s="51"/>
    </row>
    <row r="196" spans="1:30">
      <c r="A196" s="6" t="s">
        <v>294</v>
      </c>
      <c r="B196" s="6" t="s">
        <v>89</v>
      </c>
      <c r="C196" s="6" t="s">
        <v>499</v>
      </c>
      <c r="D196" s="41" t="s">
        <v>613</v>
      </c>
      <c r="E196" s="45">
        <v>584014.9</v>
      </c>
      <c r="F196" s="45">
        <v>584289.93999999994</v>
      </c>
      <c r="G196" s="45">
        <v>584289.93999999994</v>
      </c>
      <c r="H196" s="45">
        <v>584289.93999999994</v>
      </c>
      <c r="I196" s="45">
        <v>584289.93999999994</v>
      </c>
      <c r="J196" s="45">
        <v>584289.93999999994</v>
      </c>
      <c r="K196" s="45">
        <v>558903.35</v>
      </c>
      <c r="L196" s="45">
        <v>558903.35</v>
      </c>
      <c r="M196" s="45">
        <v>558903.35</v>
      </c>
      <c r="N196" s="45">
        <v>558903.35</v>
      </c>
      <c r="O196" s="45">
        <v>702425.21</v>
      </c>
      <c r="P196" s="45">
        <v>702425.21</v>
      </c>
      <c r="Q196" s="45">
        <v>702150.17</v>
      </c>
      <c r="R196" s="47">
        <f t="shared" si="58"/>
        <v>600416.33791666664</v>
      </c>
      <c r="W196" s="49">
        <f>+R196</f>
        <v>600416.33791666664</v>
      </c>
      <c r="Y196" s="49">
        <f>+W196</f>
        <v>600416.33791666664</v>
      </c>
      <c r="Z196" s="51"/>
      <c r="AA196" s="51"/>
    </row>
    <row r="197" spans="1:30">
      <c r="A197" s="6" t="s">
        <v>294</v>
      </c>
      <c r="B197" s="6" t="s">
        <v>89</v>
      </c>
      <c r="C197" s="6" t="s">
        <v>501</v>
      </c>
      <c r="D197" s="41" t="s">
        <v>624</v>
      </c>
      <c r="E197" s="45">
        <v>193443.36</v>
      </c>
      <c r="F197" s="45">
        <v>193443.36</v>
      </c>
      <c r="G197" s="45">
        <v>188837.56</v>
      </c>
      <c r="H197" s="45">
        <v>186534.67</v>
      </c>
      <c r="I197" s="45">
        <v>184231.77</v>
      </c>
      <c r="J197" s="45">
        <v>181928.87</v>
      </c>
      <c r="K197" s="45">
        <v>179625.98</v>
      </c>
      <c r="L197" s="45">
        <v>177323.08</v>
      </c>
      <c r="M197" s="45">
        <v>175020.18</v>
      </c>
      <c r="N197" s="45">
        <v>172717.29</v>
      </c>
      <c r="O197" s="45">
        <v>170414.39</v>
      </c>
      <c r="P197" s="45">
        <v>168111.49</v>
      </c>
      <c r="Q197" s="45">
        <v>165808.6</v>
      </c>
      <c r="R197" s="47">
        <f t="shared" si="58"/>
        <v>179817.88500000001</v>
      </c>
      <c r="W197" s="49">
        <f>+R197</f>
        <v>179817.88500000001</v>
      </c>
      <c r="Y197" s="49">
        <f>+W197</f>
        <v>179817.88500000001</v>
      </c>
      <c r="Z197" s="51"/>
      <c r="AA197" s="51"/>
    </row>
    <row r="198" spans="1:30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7"/>
      <c r="Y198" s="51"/>
      <c r="Z198" s="51"/>
      <c r="AA198" s="51"/>
    </row>
    <row r="199" spans="1:30">
      <c r="A199" s="25" t="s">
        <v>293</v>
      </c>
      <c r="B199" s="6" t="s">
        <v>90</v>
      </c>
      <c r="C199" s="6" t="s">
        <v>67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30">
      <c r="A200" s="25" t="s">
        <v>293</v>
      </c>
      <c r="B200" s="6" t="s">
        <v>90</v>
      </c>
      <c r="C200" s="6" t="s">
        <v>417</v>
      </c>
      <c r="D200" s="41" t="s">
        <v>1026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2423865.35</v>
      </c>
      <c r="Q200" s="45">
        <v>4405817.34</v>
      </c>
      <c r="R200" s="47">
        <f t="shared" ref="R200:R208" si="60">((E200+Q200)+((F200+G200+H200+I200+J200+K200+L200+M200+N200+O200+P200)*2))/24</f>
        <v>385564.50166666665</v>
      </c>
      <c r="T200" s="49"/>
      <c r="W200" s="49">
        <f t="shared" ref="W200:W208" si="61">+R200</f>
        <v>385564.50166666665</v>
      </c>
      <c r="Y200" s="51"/>
      <c r="Z200" s="51"/>
      <c r="AA200" s="51"/>
      <c r="AB200" s="49">
        <f t="shared" ref="AB200:AB208" si="62">+R200</f>
        <v>385564.50166666665</v>
      </c>
    </row>
    <row r="201" spans="1:30">
      <c r="A201" s="25" t="s">
        <v>293</v>
      </c>
      <c r="B201" s="6" t="s">
        <v>90</v>
      </c>
      <c r="C201" s="6" t="s">
        <v>418</v>
      </c>
      <c r="D201" s="41" t="s">
        <v>1027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1320380.33</v>
      </c>
      <c r="Q201" s="45">
        <v>533902.14</v>
      </c>
      <c r="R201" s="47">
        <f t="shared" si="60"/>
        <v>132277.61666666667</v>
      </c>
      <c r="T201" s="49"/>
      <c r="W201" s="49">
        <f t="shared" si="61"/>
        <v>132277.61666666667</v>
      </c>
      <c r="Y201" s="51"/>
      <c r="Z201" s="51"/>
      <c r="AA201" s="51"/>
      <c r="AB201" s="49">
        <f t="shared" si="62"/>
        <v>132277.61666666667</v>
      </c>
    </row>
    <row r="202" spans="1:30">
      <c r="A202" s="25" t="s">
        <v>293</v>
      </c>
      <c r="B202" s="6" t="s">
        <v>90</v>
      </c>
      <c r="C202" s="6" t="s">
        <v>419</v>
      </c>
      <c r="D202" s="41" t="s">
        <v>1028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3180446.25</v>
      </c>
      <c r="Q202" s="45">
        <v>2797430.77</v>
      </c>
      <c r="R202" s="47">
        <f t="shared" si="60"/>
        <v>381596.80291666667</v>
      </c>
      <c r="T202" s="49"/>
      <c r="W202" s="49">
        <f t="shared" si="61"/>
        <v>381596.80291666667</v>
      </c>
      <c r="Y202" s="51"/>
      <c r="Z202" s="51"/>
      <c r="AA202" s="51"/>
      <c r="AB202" s="49">
        <f t="shared" si="62"/>
        <v>381596.80291666667</v>
      </c>
    </row>
    <row r="203" spans="1:30">
      <c r="A203" s="25" t="s">
        <v>293</v>
      </c>
      <c r="B203" s="6" t="s">
        <v>90</v>
      </c>
      <c r="C203" s="6" t="s">
        <v>420</v>
      </c>
      <c r="D203" s="41" t="s">
        <v>1029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-246733.49</v>
      </c>
      <c r="Q203" s="45">
        <v>-393539.74</v>
      </c>
      <c r="R203" s="47">
        <f t="shared" si="60"/>
        <v>-36958.613333333335</v>
      </c>
      <c r="T203" s="49"/>
      <c r="W203" s="49">
        <f t="shared" si="61"/>
        <v>-36958.613333333335</v>
      </c>
      <c r="Y203" s="51"/>
      <c r="Z203" s="51"/>
      <c r="AA203" s="51"/>
      <c r="AB203" s="49">
        <f t="shared" si="62"/>
        <v>-36958.613333333335</v>
      </c>
    </row>
    <row r="204" spans="1:30">
      <c r="A204" s="25" t="s">
        <v>294</v>
      </c>
      <c r="B204" s="6" t="s">
        <v>90</v>
      </c>
      <c r="C204" s="6" t="s">
        <v>83</v>
      </c>
      <c r="D204" s="41" t="s">
        <v>625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60"/>
        <v>0</v>
      </c>
      <c r="T204" s="49"/>
      <c r="W204" s="49">
        <f t="shared" si="61"/>
        <v>0</v>
      </c>
      <c r="Y204" s="51"/>
      <c r="Z204" s="51"/>
      <c r="AA204" s="51"/>
      <c r="AB204" s="49">
        <f t="shared" si="62"/>
        <v>0</v>
      </c>
    </row>
    <row r="205" spans="1:30">
      <c r="A205" s="25" t="s">
        <v>294</v>
      </c>
      <c r="B205" s="6" t="s">
        <v>90</v>
      </c>
      <c r="C205" s="6" t="s">
        <v>423</v>
      </c>
      <c r="D205" s="41" t="s">
        <v>1026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9253649.5899999999</v>
      </c>
      <c r="Q205" s="45">
        <v>17770298.5</v>
      </c>
      <c r="R205" s="47">
        <f t="shared" si="60"/>
        <v>1511566.57</v>
      </c>
      <c r="T205" s="49"/>
      <c r="W205" s="49">
        <f t="shared" si="61"/>
        <v>1511566.57</v>
      </c>
      <c r="Y205" s="51"/>
      <c r="Z205" s="51"/>
      <c r="AA205" s="51"/>
      <c r="AB205" s="49">
        <f t="shared" si="62"/>
        <v>1511566.57</v>
      </c>
    </row>
    <row r="206" spans="1:30">
      <c r="A206" s="25" t="s">
        <v>294</v>
      </c>
      <c r="B206" s="6" t="s">
        <v>90</v>
      </c>
      <c r="C206" s="6" t="s">
        <v>424</v>
      </c>
      <c r="D206" s="41" t="s">
        <v>1027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4740157.1100000003</v>
      </c>
      <c r="Q206" s="45">
        <v>1000222.84</v>
      </c>
      <c r="R206" s="47">
        <f t="shared" si="60"/>
        <v>436689.04416666669</v>
      </c>
      <c r="T206" s="49"/>
      <c r="W206" s="49">
        <f t="shared" si="61"/>
        <v>436689.04416666669</v>
      </c>
      <c r="Y206" s="51"/>
      <c r="Z206" s="51"/>
      <c r="AA206" s="51"/>
      <c r="AB206" s="49">
        <f t="shared" si="62"/>
        <v>436689.04416666669</v>
      </c>
    </row>
    <row r="207" spans="1:30">
      <c r="A207" s="25" t="s">
        <v>294</v>
      </c>
      <c r="B207" s="6" t="s">
        <v>90</v>
      </c>
      <c r="C207" s="6" t="s">
        <v>425</v>
      </c>
      <c r="D207" s="41" t="s">
        <v>1028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30942896.640000001</v>
      </c>
      <c r="Q207" s="45">
        <v>27073178.629999999</v>
      </c>
      <c r="R207" s="47">
        <f t="shared" si="60"/>
        <v>3706623.8295833333</v>
      </c>
      <c r="T207" s="49"/>
      <c r="W207" s="49">
        <f t="shared" si="61"/>
        <v>3706623.8295833333</v>
      </c>
      <c r="Y207" s="51"/>
      <c r="Z207" s="51"/>
      <c r="AA207" s="51"/>
      <c r="AB207" s="49">
        <f t="shared" si="62"/>
        <v>3706623.8295833333</v>
      </c>
    </row>
    <row r="208" spans="1:30">
      <c r="A208" s="25" t="s">
        <v>294</v>
      </c>
      <c r="B208" s="6" t="s">
        <v>90</v>
      </c>
      <c r="C208" s="6" t="s">
        <v>877</v>
      </c>
      <c r="D208" s="41" t="s">
        <v>1030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10182174.5</v>
      </c>
      <c r="Q208" s="45">
        <v>7988764.1399999997</v>
      </c>
      <c r="R208" s="47">
        <f t="shared" si="60"/>
        <v>1181379.7141666666</v>
      </c>
      <c r="T208" s="49"/>
      <c r="W208" s="49">
        <f t="shared" si="61"/>
        <v>1181379.7141666666</v>
      </c>
      <c r="Y208" s="51"/>
      <c r="Z208" s="51"/>
      <c r="AA208" s="51"/>
      <c r="AB208" s="49">
        <f t="shared" si="62"/>
        <v>1181379.7141666666</v>
      </c>
    </row>
    <row r="209" spans="1:29">
      <c r="A209" s="25" t="s">
        <v>294</v>
      </c>
      <c r="B209" s="6" t="s">
        <v>90</v>
      </c>
      <c r="C209" s="6" t="s">
        <v>420</v>
      </c>
      <c r="D209" s="41" t="s">
        <v>1029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-3884356.03</v>
      </c>
      <c r="Q209" s="45">
        <v>-6546029.8700000001</v>
      </c>
      <c r="R209" s="47">
        <f>((E209+Q209)+((F209+G209+H209+I209+J209+K209+L209+M209+N209+O209+P209)*2))/24</f>
        <v>-596447.58041666669</v>
      </c>
      <c r="T209" s="49"/>
      <c r="W209" s="49">
        <f>+R209</f>
        <v>-596447.58041666669</v>
      </c>
      <c r="Y209" s="51"/>
      <c r="Z209" s="51"/>
      <c r="AA209" s="51"/>
      <c r="AB209" s="49">
        <f>+R209</f>
        <v>-596447.58041666669</v>
      </c>
    </row>
    <row r="210" spans="1:29">
      <c r="D210" s="3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7"/>
      <c r="Y210" s="51"/>
      <c r="Z210" s="51"/>
      <c r="AA210" s="51"/>
    </row>
    <row r="211" spans="1:29">
      <c r="A211" s="6" t="s">
        <v>284</v>
      </c>
      <c r="B211" s="1" t="s">
        <v>91</v>
      </c>
      <c r="C211" s="6" t="s">
        <v>92</v>
      </c>
      <c r="D211" s="41" t="s">
        <v>93</v>
      </c>
      <c r="E211" s="45">
        <v>45036.53</v>
      </c>
      <c r="F211" s="45">
        <v>44477.07</v>
      </c>
      <c r="G211" s="45">
        <v>43917.61</v>
      </c>
      <c r="H211" s="45">
        <v>43358.15</v>
      </c>
      <c r="I211" s="45">
        <v>42798.69</v>
      </c>
      <c r="J211" s="45">
        <v>42239.23</v>
      </c>
      <c r="K211" s="45">
        <v>41679.769999999997</v>
      </c>
      <c r="L211" s="45">
        <v>41120.31</v>
      </c>
      <c r="M211" s="45">
        <v>40560.85</v>
      </c>
      <c r="N211" s="45">
        <v>40001.39</v>
      </c>
      <c r="O211" s="45">
        <v>39441.93</v>
      </c>
      <c r="P211" s="45">
        <v>38882.47</v>
      </c>
      <c r="Q211" s="45">
        <v>38323.01</v>
      </c>
      <c r="R211" s="47">
        <f t="shared" ref="R211:R228" si="63">((E211+Q211)+((F211+G211+H211+I211+J211+K211+L211+M211+N211+O211+P211)*2))/24</f>
        <v>41679.769999999997</v>
      </c>
      <c r="T211" s="49"/>
      <c r="V211" s="49">
        <f t="shared" ref="V211:V228" si="64">+R211</f>
        <v>41679.769999999997</v>
      </c>
      <c r="Y211" s="51"/>
      <c r="Z211" s="51"/>
      <c r="AA211" s="51"/>
      <c r="AC211" s="49">
        <f t="shared" ref="AC211:AC228" si="65">+R211</f>
        <v>41679.769999999997</v>
      </c>
    </row>
    <row r="212" spans="1:29">
      <c r="A212" s="6" t="s">
        <v>284</v>
      </c>
      <c r="B212" s="1" t="s">
        <v>91</v>
      </c>
      <c r="C212" s="6" t="s">
        <v>94</v>
      </c>
      <c r="D212" s="41" t="s">
        <v>95</v>
      </c>
      <c r="E212" s="45">
        <v>41119.42</v>
      </c>
      <c r="F212" s="45">
        <v>40699.82</v>
      </c>
      <c r="G212" s="45">
        <v>40280.22</v>
      </c>
      <c r="H212" s="45">
        <v>39860.620000000003</v>
      </c>
      <c r="I212" s="45">
        <v>39441.019999999997</v>
      </c>
      <c r="J212" s="45">
        <v>39021.42</v>
      </c>
      <c r="K212" s="45">
        <v>38601.82</v>
      </c>
      <c r="L212" s="45">
        <v>38182.22</v>
      </c>
      <c r="M212" s="45">
        <v>37762.620000000003</v>
      </c>
      <c r="N212" s="45">
        <v>37343.019999999997</v>
      </c>
      <c r="O212" s="45">
        <v>36923.42</v>
      </c>
      <c r="P212" s="45">
        <v>36503.82</v>
      </c>
      <c r="Q212" s="45">
        <v>36084.22</v>
      </c>
      <c r="R212" s="47">
        <f t="shared" si="63"/>
        <v>38601.82</v>
      </c>
      <c r="T212" s="49"/>
      <c r="V212" s="49">
        <f t="shared" si="64"/>
        <v>38601.82</v>
      </c>
      <c r="Y212" s="51"/>
      <c r="Z212" s="51"/>
      <c r="AA212" s="51"/>
      <c r="AC212" s="49">
        <f t="shared" si="65"/>
        <v>38601.82</v>
      </c>
    </row>
    <row r="213" spans="1:29">
      <c r="A213" s="6" t="s">
        <v>284</v>
      </c>
      <c r="B213" s="1" t="s">
        <v>91</v>
      </c>
      <c r="C213" s="6" t="s">
        <v>96</v>
      </c>
      <c r="D213" s="41" t="s">
        <v>97</v>
      </c>
      <c r="E213" s="45">
        <v>-3.4924596548080398E-10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7">
        <f t="shared" si="63"/>
        <v>-1.4551915228366832E-11</v>
      </c>
      <c r="T213" s="49"/>
      <c r="V213" s="49">
        <f t="shared" si="64"/>
        <v>-1.4551915228366832E-11</v>
      </c>
      <c r="Y213" s="51"/>
      <c r="Z213" s="51"/>
      <c r="AA213" s="51"/>
      <c r="AC213" s="49">
        <f t="shared" si="65"/>
        <v>-1.4551915228366832E-11</v>
      </c>
    </row>
    <row r="214" spans="1:29">
      <c r="A214" s="6" t="s">
        <v>284</v>
      </c>
      <c r="B214" s="1" t="s">
        <v>91</v>
      </c>
      <c r="C214" s="6" t="s">
        <v>98</v>
      </c>
      <c r="D214" s="41" t="s">
        <v>99</v>
      </c>
      <c r="E214" s="45">
        <v>1.8189894035458601E-12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7">
        <f t="shared" si="63"/>
        <v>7.5791225147744167E-14</v>
      </c>
      <c r="T214" s="49"/>
      <c r="V214" s="49">
        <f t="shared" si="64"/>
        <v>7.5791225147744167E-14</v>
      </c>
      <c r="Y214" s="51"/>
      <c r="Z214" s="51"/>
      <c r="AA214" s="51"/>
      <c r="AC214" s="49">
        <f t="shared" si="65"/>
        <v>7.5791225147744167E-14</v>
      </c>
    </row>
    <row r="215" spans="1:29">
      <c r="A215" s="6" t="s">
        <v>284</v>
      </c>
      <c r="B215" s="1" t="s">
        <v>91</v>
      </c>
      <c r="C215" s="6" t="s">
        <v>100</v>
      </c>
      <c r="D215" s="41" t="s">
        <v>101</v>
      </c>
      <c r="E215" s="45">
        <v>125665.08</v>
      </c>
      <c r="F215" s="45">
        <v>125017.58</v>
      </c>
      <c r="G215" s="45">
        <v>124370.08</v>
      </c>
      <c r="H215" s="45">
        <v>123722.58</v>
      </c>
      <c r="I215" s="45">
        <v>123075.08</v>
      </c>
      <c r="J215" s="45">
        <v>122427.58</v>
      </c>
      <c r="K215" s="45">
        <v>121780.08</v>
      </c>
      <c r="L215" s="45">
        <v>121132.58</v>
      </c>
      <c r="M215" s="45">
        <v>120485.08</v>
      </c>
      <c r="N215" s="45">
        <v>119837.58</v>
      </c>
      <c r="O215" s="45">
        <v>119190.08</v>
      </c>
      <c r="P215" s="45">
        <v>118542.58</v>
      </c>
      <c r="Q215" s="45">
        <v>117895.08</v>
      </c>
      <c r="R215" s="47">
        <f t="shared" si="63"/>
        <v>121780.08000000002</v>
      </c>
      <c r="T215" s="49"/>
      <c r="V215" s="49">
        <f t="shared" si="64"/>
        <v>121780.08000000002</v>
      </c>
      <c r="Y215" s="51"/>
      <c r="Z215" s="51"/>
      <c r="AA215" s="51"/>
      <c r="AC215" s="49">
        <f t="shared" si="65"/>
        <v>121780.08000000002</v>
      </c>
    </row>
    <row r="216" spans="1:29">
      <c r="A216" s="6" t="s">
        <v>284</v>
      </c>
      <c r="B216" s="1" t="s">
        <v>91</v>
      </c>
      <c r="C216" s="6" t="s">
        <v>102</v>
      </c>
      <c r="D216" s="27" t="s">
        <v>103</v>
      </c>
      <c r="E216" s="45">
        <v>57676.51</v>
      </c>
      <c r="F216" s="45">
        <v>56627.839999999997</v>
      </c>
      <c r="G216" s="45">
        <v>55579.17</v>
      </c>
      <c r="H216" s="45">
        <v>54530.5</v>
      </c>
      <c r="I216" s="45">
        <v>53481.83</v>
      </c>
      <c r="J216" s="45">
        <v>52433.16</v>
      </c>
      <c r="K216" s="45">
        <v>51384.49</v>
      </c>
      <c r="L216" s="45">
        <v>50335.82</v>
      </c>
      <c r="M216" s="45">
        <v>49287.15</v>
      </c>
      <c r="N216" s="45">
        <v>48238.48</v>
      </c>
      <c r="O216" s="45">
        <v>47189.81</v>
      </c>
      <c r="P216" s="45">
        <v>46141.14</v>
      </c>
      <c r="Q216" s="45">
        <v>45092.47</v>
      </c>
      <c r="R216" s="47">
        <f t="shared" si="63"/>
        <v>51384.49</v>
      </c>
      <c r="T216" s="49"/>
      <c r="V216" s="49">
        <f t="shared" si="64"/>
        <v>51384.49</v>
      </c>
      <c r="Y216" s="51"/>
      <c r="Z216" s="51"/>
      <c r="AA216" s="51"/>
      <c r="AC216" s="49">
        <f t="shared" si="65"/>
        <v>51384.49</v>
      </c>
    </row>
    <row r="217" spans="1:29">
      <c r="A217" s="6" t="s">
        <v>284</v>
      </c>
      <c r="B217" s="1" t="s">
        <v>91</v>
      </c>
      <c r="C217" s="6" t="s">
        <v>104</v>
      </c>
      <c r="D217" s="27" t="s">
        <v>105</v>
      </c>
      <c r="E217" s="45">
        <v>76343.1700000001</v>
      </c>
      <c r="F217" s="45">
        <v>75504.240000000005</v>
      </c>
      <c r="G217" s="45">
        <v>74665.31</v>
      </c>
      <c r="H217" s="45">
        <v>73826.38</v>
      </c>
      <c r="I217" s="45">
        <v>72987.45</v>
      </c>
      <c r="J217" s="45">
        <v>72148.52</v>
      </c>
      <c r="K217" s="45">
        <v>71309.59</v>
      </c>
      <c r="L217" s="45">
        <v>70470.66</v>
      </c>
      <c r="M217" s="45">
        <v>69631.730000000098</v>
      </c>
      <c r="N217" s="45">
        <v>68792.800000000105</v>
      </c>
      <c r="O217" s="45">
        <v>67953.870000000097</v>
      </c>
      <c r="P217" s="45">
        <v>67114.940000000104</v>
      </c>
      <c r="Q217" s="45">
        <v>66276.010000000097</v>
      </c>
      <c r="R217" s="47">
        <f t="shared" si="63"/>
        <v>71309.59000000004</v>
      </c>
      <c r="T217" s="49"/>
      <c r="V217" s="49">
        <f t="shared" si="64"/>
        <v>71309.59000000004</v>
      </c>
      <c r="Y217" s="51"/>
      <c r="Z217" s="51"/>
      <c r="AA217" s="51"/>
      <c r="AC217" s="49">
        <f t="shared" si="65"/>
        <v>71309.59000000004</v>
      </c>
    </row>
    <row r="218" spans="1:29">
      <c r="A218" s="6" t="s">
        <v>284</v>
      </c>
      <c r="B218" s="1" t="s">
        <v>91</v>
      </c>
      <c r="C218" s="6" t="s">
        <v>77</v>
      </c>
      <c r="D218" s="27" t="s">
        <v>106</v>
      </c>
      <c r="E218" s="45">
        <v>270421.84000000003</v>
      </c>
      <c r="F218" s="45">
        <v>263826.19</v>
      </c>
      <c r="G218" s="45">
        <v>257230.54</v>
      </c>
      <c r="H218" s="45">
        <v>250634.89</v>
      </c>
      <c r="I218" s="45">
        <v>244039.24</v>
      </c>
      <c r="J218" s="45">
        <v>237443.59</v>
      </c>
      <c r="K218" s="45">
        <v>230847.94</v>
      </c>
      <c r="L218" s="45">
        <v>224252.29</v>
      </c>
      <c r="M218" s="45">
        <v>217656.64</v>
      </c>
      <c r="N218" s="45">
        <v>211060.99</v>
      </c>
      <c r="O218" s="45">
        <v>204465.34</v>
      </c>
      <c r="P218" s="45">
        <v>197869.69</v>
      </c>
      <c r="Q218" s="45">
        <v>191274.04</v>
      </c>
      <c r="R218" s="47">
        <f t="shared" si="63"/>
        <v>230847.93999999994</v>
      </c>
      <c r="T218" s="49"/>
      <c r="V218" s="49">
        <f t="shared" si="64"/>
        <v>230847.93999999994</v>
      </c>
      <c r="Y218" s="51"/>
      <c r="Z218" s="51"/>
      <c r="AA218" s="51"/>
      <c r="AC218" s="49">
        <f t="shared" si="65"/>
        <v>230847.93999999994</v>
      </c>
    </row>
    <row r="219" spans="1:29">
      <c r="A219" s="6" t="s">
        <v>284</v>
      </c>
      <c r="B219" s="1" t="s">
        <v>91</v>
      </c>
      <c r="C219" s="6" t="s">
        <v>107</v>
      </c>
      <c r="D219" s="27" t="s">
        <v>626</v>
      </c>
      <c r="E219" s="45">
        <v>49617.08</v>
      </c>
      <c r="F219" s="45">
        <v>49443.59</v>
      </c>
      <c r="G219" s="45">
        <v>49270.1</v>
      </c>
      <c r="H219" s="45">
        <v>49096.61</v>
      </c>
      <c r="I219" s="45">
        <v>48923.12</v>
      </c>
      <c r="J219" s="45">
        <v>48749.63</v>
      </c>
      <c r="K219" s="45">
        <v>48576.14</v>
      </c>
      <c r="L219" s="45">
        <v>48402.65</v>
      </c>
      <c r="M219" s="45">
        <v>48229.16</v>
      </c>
      <c r="N219" s="45">
        <v>48055.67</v>
      </c>
      <c r="O219" s="45">
        <v>47882.18</v>
      </c>
      <c r="P219" s="45">
        <v>47708.69</v>
      </c>
      <c r="Q219" s="45">
        <v>47535.199999999997</v>
      </c>
      <c r="R219" s="47">
        <f t="shared" si="63"/>
        <v>48576.140000000007</v>
      </c>
      <c r="T219" s="49"/>
      <c r="V219" s="49">
        <f t="shared" si="64"/>
        <v>48576.140000000007</v>
      </c>
      <c r="Y219" s="51"/>
      <c r="Z219" s="51"/>
      <c r="AA219" s="51"/>
      <c r="AC219" s="49">
        <f t="shared" si="65"/>
        <v>48576.140000000007</v>
      </c>
    </row>
    <row r="220" spans="1:29">
      <c r="A220" s="6" t="s">
        <v>284</v>
      </c>
      <c r="B220" s="1" t="s">
        <v>91</v>
      </c>
      <c r="C220" s="6" t="s">
        <v>108</v>
      </c>
      <c r="D220" s="27" t="s">
        <v>627</v>
      </c>
      <c r="E220" s="45">
        <v>51685.14</v>
      </c>
      <c r="F220" s="45">
        <v>51557.84</v>
      </c>
      <c r="G220" s="45">
        <v>51430.54</v>
      </c>
      <c r="H220" s="45">
        <v>51303.24</v>
      </c>
      <c r="I220" s="45">
        <v>51175.94</v>
      </c>
      <c r="J220" s="45">
        <v>51048.639999999999</v>
      </c>
      <c r="K220" s="45">
        <v>50921.34</v>
      </c>
      <c r="L220" s="45">
        <v>50794.04</v>
      </c>
      <c r="M220" s="45">
        <v>50666.74</v>
      </c>
      <c r="N220" s="45">
        <v>50539.44</v>
      </c>
      <c r="O220" s="45">
        <v>50412.14</v>
      </c>
      <c r="P220" s="45">
        <v>50284.84</v>
      </c>
      <c r="Q220" s="45">
        <v>50157.54</v>
      </c>
      <c r="R220" s="47">
        <f t="shared" si="63"/>
        <v>50921.34</v>
      </c>
      <c r="T220" s="49"/>
      <c r="V220" s="49">
        <f t="shared" si="64"/>
        <v>50921.34</v>
      </c>
      <c r="Y220" s="51"/>
      <c r="Z220" s="51"/>
      <c r="AA220" s="51"/>
      <c r="AC220" s="49">
        <f t="shared" si="65"/>
        <v>50921.34</v>
      </c>
    </row>
    <row r="221" spans="1:29">
      <c r="A221" s="6" t="s">
        <v>284</v>
      </c>
      <c r="B221" s="1" t="s">
        <v>91</v>
      </c>
      <c r="C221" s="6" t="s">
        <v>109</v>
      </c>
      <c r="D221" s="27" t="s">
        <v>628</v>
      </c>
      <c r="E221" s="45">
        <v>49964.06</v>
      </c>
      <c r="F221" s="45">
        <v>49790.57</v>
      </c>
      <c r="G221" s="45">
        <v>49617.08</v>
      </c>
      <c r="H221" s="45">
        <v>49443.59</v>
      </c>
      <c r="I221" s="45">
        <v>49270.1</v>
      </c>
      <c r="J221" s="45">
        <v>49096.61</v>
      </c>
      <c r="K221" s="45">
        <v>48923.12</v>
      </c>
      <c r="L221" s="45">
        <v>48749.63</v>
      </c>
      <c r="M221" s="45">
        <v>48576.14</v>
      </c>
      <c r="N221" s="45">
        <v>48402.65</v>
      </c>
      <c r="O221" s="45">
        <v>48229.16</v>
      </c>
      <c r="P221" s="45">
        <v>48055.67</v>
      </c>
      <c r="Q221" s="45">
        <v>47882.18</v>
      </c>
      <c r="R221" s="47">
        <f t="shared" si="63"/>
        <v>48923.12</v>
      </c>
      <c r="T221" s="49"/>
      <c r="V221" s="49">
        <f t="shared" si="64"/>
        <v>48923.12</v>
      </c>
      <c r="Y221" s="51"/>
      <c r="Z221" s="51"/>
      <c r="AA221" s="51"/>
      <c r="AC221" s="49">
        <f t="shared" si="65"/>
        <v>48923.12</v>
      </c>
    </row>
    <row r="222" spans="1:29">
      <c r="A222" s="6" t="s">
        <v>284</v>
      </c>
      <c r="B222" s="1" t="s">
        <v>91</v>
      </c>
      <c r="C222" s="6" t="s">
        <v>110</v>
      </c>
      <c r="D222" s="27" t="s">
        <v>629</v>
      </c>
      <c r="E222" s="45">
        <v>51939.74</v>
      </c>
      <c r="F222" s="45">
        <v>51812.44</v>
      </c>
      <c r="G222" s="45">
        <v>51685.14</v>
      </c>
      <c r="H222" s="45">
        <v>51557.84</v>
      </c>
      <c r="I222" s="45">
        <v>51430.54</v>
      </c>
      <c r="J222" s="45">
        <v>51303.24</v>
      </c>
      <c r="K222" s="45">
        <v>51175.94</v>
      </c>
      <c r="L222" s="45">
        <v>51048.639999999999</v>
      </c>
      <c r="M222" s="45">
        <v>50921.34</v>
      </c>
      <c r="N222" s="45">
        <v>50794.04</v>
      </c>
      <c r="O222" s="45">
        <v>50666.74</v>
      </c>
      <c r="P222" s="45">
        <v>50539.44</v>
      </c>
      <c r="Q222" s="45">
        <v>50412.14</v>
      </c>
      <c r="R222" s="47">
        <f t="shared" si="63"/>
        <v>51175.94</v>
      </c>
      <c r="T222" s="49"/>
      <c r="V222" s="49">
        <f t="shared" si="64"/>
        <v>51175.94</v>
      </c>
      <c r="Y222" s="51"/>
      <c r="Z222" s="51"/>
      <c r="AA222" s="51"/>
      <c r="AC222" s="49">
        <f t="shared" si="65"/>
        <v>51175.94</v>
      </c>
    </row>
    <row r="223" spans="1:29">
      <c r="A223" s="6" t="s">
        <v>284</v>
      </c>
      <c r="B223" s="1" t="s">
        <v>91</v>
      </c>
      <c r="C223" s="6" t="s">
        <v>893</v>
      </c>
      <c r="D223" s="27" t="s">
        <v>903</v>
      </c>
      <c r="E223" s="45">
        <v>108120.06</v>
      </c>
      <c r="F223" s="45">
        <v>107049.57</v>
      </c>
      <c r="G223" s="45">
        <v>105979.08</v>
      </c>
      <c r="H223" s="45">
        <v>104908.59</v>
      </c>
      <c r="I223" s="45">
        <v>103838.1</v>
      </c>
      <c r="J223" s="45">
        <v>102767.61</v>
      </c>
      <c r="K223" s="45">
        <v>101697.12</v>
      </c>
      <c r="L223" s="45">
        <v>100626.63</v>
      </c>
      <c r="M223" s="45">
        <v>99556.14</v>
      </c>
      <c r="N223" s="45">
        <v>98485.65</v>
      </c>
      <c r="O223" s="45">
        <v>97415.159999999902</v>
      </c>
      <c r="P223" s="45">
        <v>96344.669999999896</v>
      </c>
      <c r="Q223" s="45">
        <v>95274.179999999906</v>
      </c>
      <c r="R223" s="47">
        <f t="shared" si="63"/>
        <v>101697.11999999998</v>
      </c>
      <c r="T223" s="49"/>
      <c r="V223" s="49">
        <f t="shared" si="64"/>
        <v>101697.11999999998</v>
      </c>
      <c r="Y223" s="51"/>
      <c r="Z223" s="51"/>
      <c r="AA223" s="51"/>
      <c r="AC223" s="49">
        <f t="shared" si="65"/>
        <v>101697.11999999998</v>
      </c>
    </row>
    <row r="224" spans="1:29">
      <c r="A224" s="6" t="s">
        <v>284</v>
      </c>
      <c r="B224" s="1" t="s">
        <v>91</v>
      </c>
      <c r="C224" s="6" t="s">
        <v>889</v>
      </c>
      <c r="D224" s="27" t="s">
        <v>904</v>
      </c>
      <c r="E224" s="45">
        <v>91919.830000000104</v>
      </c>
      <c r="F224" s="45">
        <v>91348.9</v>
      </c>
      <c r="G224" s="45">
        <v>90777.97</v>
      </c>
      <c r="H224" s="45">
        <v>90207.039999999994</v>
      </c>
      <c r="I224" s="45">
        <v>89636.11</v>
      </c>
      <c r="J224" s="45">
        <v>89065.18</v>
      </c>
      <c r="K224" s="45">
        <v>88494.25</v>
      </c>
      <c r="L224" s="45">
        <v>87923.320000000094</v>
      </c>
      <c r="M224" s="45">
        <v>87352.390000000101</v>
      </c>
      <c r="N224" s="45">
        <v>86781.460000000094</v>
      </c>
      <c r="O224" s="45">
        <v>86210.530000000101</v>
      </c>
      <c r="P224" s="45">
        <v>85639.600000000093</v>
      </c>
      <c r="Q224" s="45">
        <v>85068.6700000001</v>
      </c>
      <c r="R224" s="47">
        <f t="shared" si="63"/>
        <v>88494.250000000044</v>
      </c>
      <c r="T224" s="49"/>
      <c r="V224" s="49">
        <f t="shared" si="64"/>
        <v>88494.250000000044</v>
      </c>
      <c r="Y224" s="51"/>
      <c r="Z224" s="51"/>
      <c r="AA224" s="51"/>
      <c r="AC224" s="49">
        <f t="shared" si="65"/>
        <v>88494.250000000044</v>
      </c>
    </row>
    <row r="225" spans="1:30">
      <c r="A225" s="6" t="s">
        <v>284</v>
      </c>
      <c r="B225" s="1" t="s">
        <v>91</v>
      </c>
      <c r="C225" s="6" t="s">
        <v>890</v>
      </c>
      <c r="D225" s="27" t="s">
        <v>905</v>
      </c>
      <c r="E225" s="45">
        <v>146015.44</v>
      </c>
      <c r="F225" s="45">
        <v>145587.24</v>
      </c>
      <c r="G225" s="45">
        <v>145159.04000000001</v>
      </c>
      <c r="H225" s="45">
        <v>144730.84</v>
      </c>
      <c r="I225" s="45">
        <v>144302.64000000001</v>
      </c>
      <c r="J225" s="45">
        <v>143874.44</v>
      </c>
      <c r="K225" s="45">
        <v>143446.24</v>
      </c>
      <c r="L225" s="45">
        <v>143018.04</v>
      </c>
      <c r="M225" s="45">
        <v>142589.84</v>
      </c>
      <c r="N225" s="45">
        <v>142161.64000000001</v>
      </c>
      <c r="O225" s="45">
        <v>141733.44</v>
      </c>
      <c r="P225" s="45">
        <v>141305.24</v>
      </c>
      <c r="Q225" s="45">
        <v>140877.04</v>
      </c>
      <c r="R225" s="47">
        <f t="shared" si="63"/>
        <v>143446.24</v>
      </c>
      <c r="T225" s="49"/>
      <c r="V225" s="49">
        <f t="shared" si="64"/>
        <v>143446.24</v>
      </c>
      <c r="Y225" s="51"/>
      <c r="Z225" s="51"/>
      <c r="AA225" s="51"/>
      <c r="AC225" s="49">
        <f t="shared" si="65"/>
        <v>143446.24</v>
      </c>
    </row>
    <row r="226" spans="1:30">
      <c r="A226" s="6" t="s">
        <v>284</v>
      </c>
      <c r="B226" s="1" t="s">
        <v>91</v>
      </c>
      <c r="C226" s="6" t="s">
        <v>406</v>
      </c>
      <c r="D226" s="27" t="s">
        <v>948</v>
      </c>
      <c r="E226" s="45">
        <v>127044.44</v>
      </c>
      <c r="F226" s="45">
        <v>126684.54</v>
      </c>
      <c r="G226" s="45">
        <v>126324.64</v>
      </c>
      <c r="H226" s="45">
        <v>125964.74</v>
      </c>
      <c r="I226" s="45">
        <v>125604.84</v>
      </c>
      <c r="J226" s="45">
        <v>125244.94</v>
      </c>
      <c r="K226" s="45">
        <v>124885.04</v>
      </c>
      <c r="L226" s="45">
        <v>124525.14</v>
      </c>
      <c r="M226" s="45">
        <v>124165.24</v>
      </c>
      <c r="N226" s="45">
        <v>123805.34</v>
      </c>
      <c r="O226" s="45">
        <v>123445.44</v>
      </c>
      <c r="P226" s="45">
        <v>123085.54</v>
      </c>
      <c r="Q226" s="45">
        <v>122725.64</v>
      </c>
      <c r="R226" s="47">
        <f t="shared" si="63"/>
        <v>124885.04</v>
      </c>
      <c r="T226" s="49"/>
      <c r="V226" s="49">
        <f t="shared" si="64"/>
        <v>124885.04</v>
      </c>
      <c r="Y226" s="51"/>
      <c r="Z226" s="51"/>
      <c r="AA226" s="51"/>
      <c r="AC226" s="49">
        <f t="shared" si="65"/>
        <v>124885.04</v>
      </c>
    </row>
    <row r="227" spans="1:30">
      <c r="A227" s="6" t="s">
        <v>284</v>
      </c>
      <c r="B227" s="1" t="s">
        <v>91</v>
      </c>
      <c r="C227" s="6" t="s">
        <v>407</v>
      </c>
      <c r="D227" s="27" t="s">
        <v>949</v>
      </c>
      <c r="E227" s="45">
        <v>85116.18</v>
      </c>
      <c r="F227" s="45">
        <v>84936.23</v>
      </c>
      <c r="G227" s="45">
        <v>84756.28</v>
      </c>
      <c r="H227" s="45">
        <v>84576.33</v>
      </c>
      <c r="I227" s="45">
        <v>84396.38</v>
      </c>
      <c r="J227" s="45">
        <v>84216.43</v>
      </c>
      <c r="K227" s="45">
        <v>84036.479999999996</v>
      </c>
      <c r="L227" s="45">
        <v>83856.53</v>
      </c>
      <c r="M227" s="45">
        <v>83676.58</v>
      </c>
      <c r="N227" s="45">
        <v>83496.63</v>
      </c>
      <c r="O227" s="45">
        <v>83316.679999999993</v>
      </c>
      <c r="P227" s="45">
        <v>83136.73</v>
      </c>
      <c r="Q227" s="45">
        <v>82956.78</v>
      </c>
      <c r="R227" s="47">
        <f t="shared" si="63"/>
        <v>84036.479999999996</v>
      </c>
      <c r="T227" s="49"/>
      <c r="V227" s="49">
        <f t="shared" si="64"/>
        <v>84036.479999999996</v>
      </c>
      <c r="Y227" s="51"/>
      <c r="Z227" s="51"/>
      <c r="AA227" s="51"/>
      <c r="AC227" s="49">
        <f t="shared" si="65"/>
        <v>84036.479999999996</v>
      </c>
    </row>
    <row r="228" spans="1:30">
      <c r="A228" s="6" t="s">
        <v>284</v>
      </c>
      <c r="B228" s="1" t="s">
        <v>91</v>
      </c>
      <c r="C228" s="6" t="s">
        <v>959</v>
      </c>
      <c r="D228" s="27" t="s">
        <v>960</v>
      </c>
      <c r="E228" s="55">
        <v>144583.67000000001</v>
      </c>
      <c r="F228" s="55">
        <v>144280.56</v>
      </c>
      <c r="G228" s="55">
        <v>143977.45000000001</v>
      </c>
      <c r="H228" s="55">
        <v>143674.34</v>
      </c>
      <c r="I228" s="55">
        <v>143371.23000000001</v>
      </c>
      <c r="J228" s="55">
        <v>143068.12</v>
      </c>
      <c r="K228" s="55">
        <v>144457.70000000001</v>
      </c>
      <c r="L228" s="55">
        <v>144151</v>
      </c>
      <c r="M228" s="55">
        <v>143844.29999999999</v>
      </c>
      <c r="N228" s="55">
        <v>143537.60000000001</v>
      </c>
      <c r="O228" s="55">
        <v>143230.9</v>
      </c>
      <c r="P228" s="55">
        <v>142924.20000000001</v>
      </c>
      <c r="Q228" s="55">
        <v>142617.5</v>
      </c>
      <c r="R228" s="56">
        <f t="shared" si="63"/>
        <v>143676.49875</v>
      </c>
      <c r="T228" s="49"/>
      <c r="V228" s="49">
        <f t="shared" si="64"/>
        <v>143676.49875</v>
      </c>
      <c r="Y228" s="51"/>
      <c r="Z228" s="51"/>
      <c r="AA228" s="51"/>
      <c r="AC228" s="49">
        <f t="shared" si="65"/>
        <v>143676.49875</v>
      </c>
    </row>
    <row r="229" spans="1:30">
      <c r="D229" s="28" t="s">
        <v>111</v>
      </c>
      <c r="E229" s="45">
        <f t="shared" ref="E229:R229" si="66">SUM(E211:E228)</f>
        <v>1522268.1899999997</v>
      </c>
      <c r="F229" s="45">
        <f t="shared" si="66"/>
        <v>1508644.2200000002</v>
      </c>
      <c r="G229" s="45">
        <f t="shared" si="66"/>
        <v>1495020.2499999998</v>
      </c>
      <c r="H229" s="45">
        <f t="shared" si="66"/>
        <v>1481396.28</v>
      </c>
      <c r="I229" s="45">
        <f t="shared" si="66"/>
        <v>1467772.31</v>
      </c>
      <c r="J229" s="45">
        <f t="shared" si="66"/>
        <v>1454148.3399999999</v>
      </c>
      <c r="K229" s="45">
        <f t="shared" si="66"/>
        <v>1442217.0599999998</v>
      </c>
      <c r="L229" s="45">
        <f t="shared" si="66"/>
        <v>1428589.5</v>
      </c>
      <c r="M229" s="45">
        <f t="shared" si="66"/>
        <v>1414961.9400000004</v>
      </c>
      <c r="N229" s="45">
        <f t="shared" si="66"/>
        <v>1401334.3800000004</v>
      </c>
      <c r="O229" s="45">
        <f t="shared" si="66"/>
        <v>1387706.82</v>
      </c>
      <c r="P229" s="45">
        <f t="shared" si="66"/>
        <v>1374079.26</v>
      </c>
      <c r="Q229" s="45">
        <f t="shared" si="66"/>
        <v>1360451.7000000002</v>
      </c>
      <c r="R229" s="45">
        <f t="shared" si="66"/>
        <v>1441435.8587499999</v>
      </c>
      <c r="Y229" s="51"/>
      <c r="Z229" s="51"/>
      <c r="AA229" s="51"/>
    </row>
    <row r="230" spans="1:30">
      <c r="D230" s="29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7"/>
      <c r="Y230" s="51"/>
      <c r="Z230" s="51"/>
      <c r="AA230" s="51"/>
    </row>
    <row r="231" spans="1:30">
      <c r="A231" s="6" t="s">
        <v>284</v>
      </c>
      <c r="B231" s="6" t="s">
        <v>112</v>
      </c>
      <c r="C231" s="6" t="s">
        <v>69</v>
      </c>
      <c r="D231" s="41" t="s">
        <v>114</v>
      </c>
      <c r="E231" s="45">
        <v>662359.18999999994</v>
      </c>
      <c r="F231" s="45">
        <v>658944.97</v>
      </c>
      <c r="G231" s="45">
        <v>655530.75</v>
      </c>
      <c r="H231" s="45">
        <v>652116.53</v>
      </c>
      <c r="I231" s="45">
        <v>648702.31000000006</v>
      </c>
      <c r="J231" s="45">
        <v>645288.09</v>
      </c>
      <c r="K231" s="45">
        <v>641873.87</v>
      </c>
      <c r="L231" s="45">
        <v>638459.65</v>
      </c>
      <c r="M231" s="45">
        <v>635045.43000000005</v>
      </c>
      <c r="N231" s="45">
        <v>631631.21</v>
      </c>
      <c r="O231" s="45">
        <v>628216.99</v>
      </c>
      <c r="P231" s="45">
        <v>624802.77</v>
      </c>
      <c r="Q231" s="45">
        <v>621388.55000000005</v>
      </c>
      <c r="R231" s="47">
        <f>((E231+Q231)+((F231+G231+H231+I231+J231+K231+L231+M231+N231+O231+P231)*2))/24</f>
        <v>641873.87</v>
      </c>
      <c r="T231" s="49"/>
      <c r="V231" s="49">
        <f>+R231</f>
        <v>641873.87</v>
      </c>
      <c r="Y231" s="51"/>
      <c r="Z231" s="51"/>
      <c r="AA231" s="51"/>
      <c r="AC231" s="49">
        <f>+R231</f>
        <v>641873.87</v>
      </c>
    </row>
    <row r="232" spans="1:30">
      <c r="A232" s="6" t="s">
        <v>284</v>
      </c>
      <c r="B232" s="6" t="s">
        <v>112</v>
      </c>
      <c r="C232" s="6" t="s">
        <v>390</v>
      </c>
      <c r="D232" s="41" t="s">
        <v>963</v>
      </c>
      <c r="E232" s="45">
        <v>752398.69</v>
      </c>
      <c r="F232" s="45">
        <v>750824.63</v>
      </c>
      <c r="G232" s="45">
        <v>749250.57</v>
      </c>
      <c r="H232" s="45">
        <v>747676.51</v>
      </c>
      <c r="I232" s="45">
        <v>746102.45</v>
      </c>
      <c r="J232" s="45">
        <v>744528.39</v>
      </c>
      <c r="K232" s="45">
        <v>742954.33</v>
      </c>
      <c r="L232" s="45">
        <v>741380.27</v>
      </c>
      <c r="M232" s="45">
        <v>739806.20999999903</v>
      </c>
      <c r="N232" s="45">
        <v>738232.14999999898</v>
      </c>
      <c r="O232" s="45">
        <v>736658.08999999904</v>
      </c>
      <c r="P232" s="45">
        <v>735084.02999999898</v>
      </c>
      <c r="Q232" s="45">
        <v>733509.96999999904</v>
      </c>
      <c r="R232" s="47">
        <f>((E232+Q232)+((F232+G232+H232+I232+J232+K232+L232+M232+N232+O232+P232)*2))/24</f>
        <v>742954.32999999961</v>
      </c>
      <c r="T232" s="49"/>
      <c r="V232" s="49">
        <f>+R232</f>
        <v>742954.32999999961</v>
      </c>
      <c r="Y232" s="51"/>
      <c r="Z232" s="51"/>
      <c r="AA232" s="51"/>
      <c r="AC232" s="49">
        <f>+R232</f>
        <v>742954.32999999961</v>
      </c>
    </row>
    <row r="233" spans="1:30">
      <c r="D233" s="41" t="s">
        <v>111</v>
      </c>
      <c r="E233" s="46">
        <f t="shared" ref="E233:J233" si="67">SUM(E231:E232)</f>
        <v>1414757.88</v>
      </c>
      <c r="F233" s="46">
        <f t="shared" si="67"/>
        <v>1409769.6</v>
      </c>
      <c r="G233" s="46">
        <f t="shared" si="67"/>
        <v>1404781.3199999998</v>
      </c>
      <c r="H233" s="46">
        <f t="shared" si="67"/>
        <v>1399793.04</v>
      </c>
      <c r="I233" s="46">
        <f t="shared" si="67"/>
        <v>1394804.76</v>
      </c>
      <c r="J233" s="46">
        <f t="shared" si="67"/>
        <v>1389816.48</v>
      </c>
      <c r="K233" s="46">
        <f t="shared" ref="K233:R233" si="68">SUM(K231:K232)</f>
        <v>1384828.2</v>
      </c>
      <c r="L233" s="46">
        <f t="shared" si="68"/>
        <v>1379839.92</v>
      </c>
      <c r="M233" s="46">
        <f t="shared" si="68"/>
        <v>1374851.6399999992</v>
      </c>
      <c r="N233" s="46">
        <f t="shared" si="68"/>
        <v>1369863.3599999989</v>
      </c>
      <c r="O233" s="46">
        <f t="shared" si="68"/>
        <v>1364875.0799999991</v>
      </c>
      <c r="P233" s="46">
        <f t="shared" si="68"/>
        <v>1359886.7999999989</v>
      </c>
      <c r="Q233" s="46">
        <f t="shared" si="68"/>
        <v>1354898.5199999991</v>
      </c>
      <c r="R233" s="46">
        <f t="shared" si="68"/>
        <v>1384828.1999999997</v>
      </c>
      <c r="Y233" s="51"/>
      <c r="Z233" s="51"/>
      <c r="AA233" s="51"/>
    </row>
    <row r="234" spans="1:30">
      <c r="D234" s="3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7"/>
      <c r="Y234" s="51"/>
      <c r="Z234" s="51"/>
      <c r="AA234" s="51"/>
    </row>
    <row r="235" spans="1:30">
      <c r="A235" s="6" t="s">
        <v>284</v>
      </c>
      <c r="B235" s="6" t="s">
        <v>82</v>
      </c>
      <c r="C235" s="6" t="s">
        <v>67</v>
      </c>
      <c r="D235" s="41" t="s">
        <v>115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ref="R235:R298" si="69">((E235+Q235)+((F235+G235+H235+I235+J235+K235+L235+M235+N235+O235+P235)*2))/24</f>
        <v>0</v>
      </c>
      <c r="T235" s="61">
        <f t="shared" ref="T235:T278" si="70">+R235</f>
        <v>0</v>
      </c>
      <c r="Y235" s="51"/>
      <c r="Z235" s="51"/>
      <c r="AA235" s="51"/>
      <c r="AD235" s="49">
        <f t="shared" ref="AD235:AD279" si="71">+R235</f>
        <v>0</v>
      </c>
    </row>
    <row r="236" spans="1:30">
      <c r="A236" s="6" t="s">
        <v>284</v>
      </c>
      <c r="B236" s="6" t="s">
        <v>494</v>
      </c>
      <c r="C236" s="6" t="s">
        <v>2</v>
      </c>
      <c r="D236" s="41" t="s">
        <v>495</v>
      </c>
      <c r="E236" s="45">
        <v>2.91038304567337E-11</v>
      </c>
      <c r="F236" s="45">
        <v>3003.46</v>
      </c>
      <c r="G236" s="45">
        <v>3003.46</v>
      </c>
      <c r="H236" s="45">
        <v>3003.46</v>
      </c>
      <c r="I236" s="45">
        <v>3003.46</v>
      </c>
      <c r="J236" s="45">
        <v>3003.46</v>
      </c>
      <c r="K236" s="45">
        <v>3003.46</v>
      </c>
      <c r="L236" s="45">
        <v>3003.46</v>
      </c>
      <c r="M236" s="45">
        <v>12278.46</v>
      </c>
      <c r="N236" s="45">
        <v>12278.46</v>
      </c>
      <c r="O236" s="45">
        <v>10616.76</v>
      </c>
      <c r="P236" s="45">
        <v>30678.57</v>
      </c>
      <c r="Q236" s="45">
        <v>52532.43</v>
      </c>
      <c r="R236" s="47">
        <f t="shared" si="69"/>
        <v>9428.557083333335</v>
      </c>
      <c r="T236" s="49">
        <f t="shared" si="70"/>
        <v>9428.557083333335</v>
      </c>
      <c r="Y236" s="51"/>
      <c r="Z236" s="51"/>
      <c r="AA236" s="51"/>
      <c r="AD236" s="49">
        <f t="shared" si="71"/>
        <v>9428.557083333335</v>
      </c>
    </row>
    <row r="237" spans="1:30">
      <c r="A237" s="6" t="s">
        <v>284</v>
      </c>
      <c r="B237" s="6" t="s">
        <v>116</v>
      </c>
      <c r="C237" s="6" t="s">
        <v>326</v>
      </c>
      <c r="D237" s="41" t="s">
        <v>906</v>
      </c>
      <c r="E237" s="45">
        <v>39212051</v>
      </c>
      <c r="F237" s="45">
        <v>39212051</v>
      </c>
      <c r="G237" s="45">
        <v>39212051</v>
      </c>
      <c r="H237" s="45">
        <v>39212051</v>
      </c>
      <c r="I237" s="45">
        <v>39212051</v>
      </c>
      <c r="J237" s="45">
        <v>39212051</v>
      </c>
      <c r="K237" s="45">
        <v>39212051</v>
      </c>
      <c r="L237" s="45">
        <v>39212051</v>
      </c>
      <c r="M237" s="45">
        <v>39212051</v>
      </c>
      <c r="N237" s="45">
        <v>39212051</v>
      </c>
      <c r="O237" s="45">
        <v>39212051</v>
      </c>
      <c r="P237" s="45">
        <v>39212051</v>
      </c>
      <c r="Q237" s="45">
        <v>36097251</v>
      </c>
      <c r="R237" s="47">
        <f t="shared" si="69"/>
        <v>39082267.666666664</v>
      </c>
      <c r="T237" s="49">
        <f t="shared" si="70"/>
        <v>39082267.666666664</v>
      </c>
      <c r="Y237" s="51"/>
      <c r="Z237" s="51"/>
      <c r="AA237" s="51"/>
      <c r="AD237" s="49">
        <f t="shared" si="71"/>
        <v>39082267.666666664</v>
      </c>
    </row>
    <row r="238" spans="1:30">
      <c r="A238" s="6" t="s">
        <v>284</v>
      </c>
      <c r="B238" s="6" t="s">
        <v>116</v>
      </c>
      <c r="C238" s="6" t="s">
        <v>327</v>
      </c>
      <c r="D238" s="41" t="s">
        <v>492</v>
      </c>
      <c r="E238" s="45">
        <v>1044516</v>
      </c>
      <c r="F238" s="45">
        <v>1044516</v>
      </c>
      <c r="G238" s="45">
        <v>1044516</v>
      </c>
      <c r="H238" s="45">
        <v>1044516</v>
      </c>
      <c r="I238" s="45">
        <v>1044516</v>
      </c>
      <c r="J238" s="45">
        <v>1044516</v>
      </c>
      <c r="K238" s="45">
        <v>1044516</v>
      </c>
      <c r="L238" s="45">
        <v>1044516</v>
      </c>
      <c r="M238" s="45">
        <v>1044516</v>
      </c>
      <c r="N238" s="45">
        <v>1044516</v>
      </c>
      <c r="O238" s="45">
        <v>1044516</v>
      </c>
      <c r="P238" s="45">
        <v>1044516</v>
      </c>
      <c r="Q238" s="45">
        <v>904061</v>
      </c>
      <c r="R238" s="47">
        <f t="shared" si="69"/>
        <v>1038663.7083333334</v>
      </c>
      <c r="T238" s="49">
        <f t="shared" si="70"/>
        <v>1038663.7083333334</v>
      </c>
      <c r="Y238" s="51"/>
      <c r="Z238" s="51"/>
      <c r="AA238" s="51"/>
      <c r="AD238" s="49">
        <f t="shared" si="71"/>
        <v>1038663.7083333334</v>
      </c>
    </row>
    <row r="239" spans="1:30">
      <c r="A239" s="6" t="s">
        <v>284</v>
      </c>
      <c r="B239" s="6" t="s">
        <v>116</v>
      </c>
      <c r="C239" s="6" t="s">
        <v>909</v>
      </c>
      <c r="D239" s="41" t="s">
        <v>910</v>
      </c>
      <c r="E239" s="45">
        <v>-253608</v>
      </c>
      <c r="F239" s="45">
        <v>-253608</v>
      </c>
      <c r="G239" s="45">
        <v>-253608</v>
      </c>
      <c r="H239" s="45">
        <v>-253608</v>
      </c>
      <c r="I239" s="45">
        <v>-253608</v>
      </c>
      <c r="J239" s="45">
        <v>-253608</v>
      </c>
      <c r="K239" s="45">
        <v>-253608</v>
      </c>
      <c r="L239" s="45">
        <v>-253608</v>
      </c>
      <c r="M239" s="45">
        <v>-253608</v>
      </c>
      <c r="N239" s="45">
        <v>-253608</v>
      </c>
      <c r="O239" s="45">
        <v>-253608</v>
      </c>
      <c r="P239" s="45">
        <v>-253608</v>
      </c>
      <c r="Q239" s="45">
        <v>-244045</v>
      </c>
      <c r="R239" s="47">
        <f t="shared" si="69"/>
        <v>-253209.54166666666</v>
      </c>
      <c r="T239" s="49">
        <f t="shared" si="70"/>
        <v>-253209.54166666666</v>
      </c>
      <c r="Y239" s="51"/>
      <c r="Z239" s="51"/>
      <c r="AA239" s="51"/>
      <c r="AD239" s="49">
        <f t="shared" si="71"/>
        <v>-253209.54166666666</v>
      </c>
    </row>
    <row r="240" spans="1:30">
      <c r="A240" s="6" t="s">
        <v>284</v>
      </c>
      <c r="B240" s="6" t="s">
        <v>116</v>
      </c>
      <c r="C240" s="6" t="s">
        <v>907</v>
      </c>
      <c r="D240" s="41" t="s">
        <v>908</v>
      </c>
      <c r="E240" s="45">
        <v>2115746</v>
      </c>
      <c r="F240" s="45">
        <v>2115746</v>
      </c>
      <c r="G240" s="45">
        <v>2115746</v>
      </c>
      <c r="H240" s="45">
        <v>2115746</v>
      </c>
      <c r="I240" s="45">
        <v>2115746</v>
      </c>
      <c r="J240" s="45">
        <v>2115746</v>
      </c>
      <c r="K240" s="45">
        <v>2115746</v>
      </c>
      <c r="L240" s="45">
        <v>2115746</v>
      </c>
      <c r="M240" s="45">
        <v>2115746</v>
      </c>
      <c r="N240" s="45">
        <v>2115746</v>
      </c>
      <c r="O240" s="45">
        <v>2115746</v>
      </c>
      <c r="P240" s="45">
        <v>2115746</v>
      </c>
      <c r="Q240" s="45">
        <v>758378</v>
      </c>
      <c r="R240" s="47">
        <f t="shared" si="69"/>
        <v>2059189</v>
      </c>
      <c r="T240" s="49">
        <f t="shared" si="70"/>
        <v>2059189</v>
      </c>
      <c r="Y240" s="51"/>
      <c r="Z240" s="51"/>
      <c r="AA240" s="51"/>
      <c r="AD240" s="49">
        <f t="shared" si="71"/>
        <v>2059189</v>
      </c>
    </row>
    <row r="241" spans="1:30">
      <c r="A241" s="6" t="s">
        <v>293</v>
      </c>
      <c r="B241" s="6" t="s">
        <v>116</v>
      </c>
      <c r="C241" s="6" t="s">
        <v>325</v>
      </c>
      <c r="D241" s="41" t="s">
        <v>631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69"/>
        <v>0</v>
      </c>
      <c r="T241" s="49">
        <f t="shared" si="70"/>
        <v>0</v>
      </c>
      <c r="Y241" s="51"/>
      <c r="Z241" s="51"/>
      <c r="AA241" s="51"/>
      <c r="AD241" s="49">
        <f t="shared" si="71"/>
        <v>0</v>
      </c>
    </row>
    <row r="242" spans="1:30">
      <c r="A242" s="6" t="s">
        <v>293</v>
      </c>
      <c r="B242" s="6" t="s">
        <v>116</v>
      </c>
      <c r="C242" s="6" t="s">
        <v>493</v>
      </c>
      <c r="D242" s="41" t="s">
        <v>630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69"/>
        <v>0</v>
      </c>
      <c r="T242" s="49">
        <f t="shared" si="70"/>
        <v>0</v>
      </c>
      <c r="Y242" s="51"/>
      <c r="Z242" s="51"/>
      <c r="AA242" s="51"/>
      <c r="AD242" s="49">
        <f t="shared" si="71"/>
        <v>0</v>
      </c>
    </row>
    <row r="243" spans="1:30">
      <c r="A243" s="6" t="s">
        <v>293</v>
      </c>
      <c r="B243" s="6" t="s">
        <v>116</v>
      </c>
      <c r="C243" s="6" t="s">
        <v>939</v>
      </c>
      <c r="D243" s="41" t="s">
        <v>940</v>
      </c>
      <c r="E243" s="45">
        <v>308383.19</v>
      </c>
      <c r="F243" s="45">
        <v>310287.31</v>
      </c>
      <c r="G243" s="45">
        <v>312017.78000000003</v>
      </c>
      <c r="H243" s="45">
        <v>313843.95</v>
      </c>
      <c r="I243" s="45">
        <v>315667.94</v>
      </c>
      <c r="J243" s="45">
        <v>317563.69</v>
      </c>
      <c r="K243" s="45">
        <v>319409.3</v>
      </c>
      <c r="L243" s="45">
        <v>321327.51</v>
      </c>
      <c r="M243" s="45">
        <v>323257.24</v>
      </c>
      <c r="N243" s="45">
        <v>325135.94</v>
      </c>
      <c r="O243" s="45">
        <v>327088.55</v>
      </c>
      <c r="P243" s="45">
        <v>268698.59999999998</v>
      </c>
      <c r="Q243" s="45">
        <v>234101.1</v>
      </c>
      <c r="R243" s="47">
        <f t="shared" si="69"/>
        <v>310461.66291666665</v>
      </c>
      <c r="T243" s="49">
        <f t="shared" si="70"/>
        <v>310461.66291666665</v>
      </c>
      <c r="Y243" s="51"/>
      <c r="Z243" s="51"/>
      <c r="AA243" s="51"/>
      <c r="AD243" s="49">
        <f t="shared" si="71"/>
        <v>310461.66291666665</v>
      </c>
    </row>
    <row r="244" spans="1:30">
      <c r="A244" s="6" t="s">
        <v>293</v>
      </c>
      <c r="B244" s="6" t="s">
        <v>116</v>
      </c>
      <c r="C244" s="6" t="s">
        <v>968</v>
      </c>
      <c r="D244" s="41" t="s">
        <v>1007</v>
      </c>
      <c r="E244" s="45">
        <v>160988.04999999999</v>
      </c>
      <c r="F244" s="45">
        <v>140537.39000000001</v>
      </c>
      <c r="G244" s="45">
        <v>128227.95</v>
      </c>
      <c r="H244" s="45">
        <v>109917.12</v>
      </c>
      <c r="I244" s="45">
        <v>88971.48</v>
      </c>
      <c r="J244" s="45">
        <v>105435.17</v>
      </c>
      <c r="K244" s="45">
        <v>266602.48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7">
        <f t="shared" si="69"/>
        <v>76682.134583333333</v>
      </c>
      <c r="T244" s="49">
        <f t="shared" si="70"/>
        <v>76682.134583333333</v>
      </c>
      <c r="Y244" s="51"/>
      <c r="Z244" s="51"/>
      <c r="AA244" s="51"/>
      <c r="AD244" s="49">
        <f t="shared" si="71"/>
        <v>76682.134583333333</v>
      </c>
    </row>
    <row r="245" spans="1:30">
      <c r="A245" s="6" t="s">
        <v>293</v>
      </c>
      <c r="B245" s="6" t="s">
        <v>116</v>
      </c>
      <c r="C245" s="6" t="s">
        <v>1000</v>
      </c>
      <c r="D245" s="41" t="s">
        <v>1001</v>
      </c>
      <c r="E245" s="45">
        <v>0</v>
      </c>
      <c r="F245" s="45">
        <v>0</v>
      </c>
      <c r="G245" s="45">
        <v>0</v>
      </c>
      <c r="H245" s="45">
        <v>0</v>
      </c>
      <c r="I245" s="45">
        <v>159100.89000000001</v>
      </c>
      <c r="J245" s="45">
        <v>236635.93</v>
      </c>
      <c r="K245" s="45">
        <v>343881.48</v>
      </c>
      <c r="L245" s="45">
        <v>392415.04</v>
      </c>
      <c r="M245" s="45">
        <v>473765.88</v>
      </c>
      <c r="N245" s="45">
        <v>548243.93999999994</v>
      </c>
      <c r="O245" s="45">
        <v>564888.32999999996</v>
      </c>
      <c r="P245" s="45">
        <v>580553.86</v>
      </c>
      <c r="Q245" s="45">
        <v>590345.43999999994</v>
      </c>
      <c r="R245" s="47">
        <f t="shared" si="69"/>
        <v>299554.83916666667</v>
      </c>
      <c r="T245" s="49">
        <f t="shared" si="70"/>
        <v>299554.83916666667</v>
      </c>
      <c r="Y245" s="51"/>
      <c r="Z245" s="51"/>
      <c r="AA245" s="51"/>
      <c r="AD245" s="49">
        <f t="shared" si="71"/>
        <v>299554.83916666667</v>
      </c>
    </row>
    <row r="246" spans="1:30">
      <c r="A246" s="6" t="s">
        <v>293</v>
      </c>
      <c r="B246" s="6" t="s">
        <v>116</v>
      </c>
      <c r="C246" s="6" t="s">
        <v>1009</v>
      </c>
      <c r="D246" s="41" t="s">
        <v>1008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299767.62</v>
      </c>
      <c r="M246" s="45">
        <v>284397.46000000002</v>
      </c>
      <c r="N246" s="45">
        <v>254172.96</v>
      </c>
      <c r="O246" s="45">
        <v>233602.84</v>
      </c>
      <c r="P246" s="45">
        <v>234272.42</v>
      </c>
      <c r="Q246" s="45">
        <v>242040.14</v>
      </c>
      <c r="R246" s="47">
        <f t="shared" si="69"/>
        <v>118936.11416666668</v>
      </c>
      <c r="T246" s="49">
        <f t="shared" si="70"/>
        <v>118936.11416666668</v>
      </c>
      <c r="Y246" s="51"/>
      <c r="Z246" s="51"/>
      <c r="AA246" s="51"/>
      <c r="AD246" s="49">
        <f t="shared" si="71"/>
        <v>118936.11416666668</v>
      </c>
    </row>
    <row r="247" spans="1:30">
      <c r="A247" s="6" t="s">
        <v>294</v>
      </c>
      <c r="B247" s="6" t="s">
        <v>116</v>
      </c>
      <c r="C247" s="6" t="s">
        <v>326</v>
      </c>
      <c r="D247" s="41" t="s">
        <v>906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9"/>
        <v>0</v>
      </c>
      <c r="T247" s="49">
        <f t="shared" si="70"/>
        <v>0</v>
      </c>
      <c r="Y247" s="51"/>
      <c r="Z247" s="51"/>
      <c r="AA247" s="51"/>
      <c r="AD247" s="49">
        <f t="shared" si="71"/>
        <v>0</v>
      </c>
    </row>
    <row r="248" spans="1:30">
      <c r="A248" s="6" t="s">
        <v>294</v>
      </c>
      <c r="B248" s="6" t="s">
        <v>116</v>
      </c>
      <c r="C248" s="6" t="s">
        <v>327</v>
      </c>
      <c r="D248" s="41" t="s">
        <v>492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9"/>
        <v>0</v>
      </c>
      <c r="T248" s="49">
        <f t="shared" si="70"/>
        <v>0</v>
      </c>
      <c r="Y248" s="51"/>
      <c r="Z248" s="51"/>
      <c r="AA248" s="51"/>
      <c r="AD248" s="49">
        <f t="shared" si="71"/>
        <v>0</v>
      </c>
    </row>
    <row r="249" spans="1:30">
      <c r="A249" s="6" t="s">
        <v>294</v>
      </c>
      <c r="B249" s="6" t="s">
        <v>116</v>
      </c>
      <c r="C249" s="6" t="s">
        <v>909</v>
      </c>
      <c r="D249" s="41" t="s">
        <v>910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9"/>
        <v>0</v>
      </c>
      <c r="T249" s="49">
        <f t="shared" si="70"/>
        <v>0</v>
      </c>
      <c r="Y249" s="51"/>
      <c r="Z249" s="51"/>
      <c r="AA249" s="51"/>
      <c r="AD249" s="49">
        <f t="shared" si="71"/>
        <v>0</v>
      </c>
    </row>
    <row r="250" spans="1:30">
      <c r="A250" s="6" t="s">
        <v>294</v>
      </c>
      <c r="B250" s="6" t="s">
        <v>116</v>
      </c>
      <c r="C250" s="6" t="s">
        <v>907</v>
      </c>
      <c r="D250" s="41" t="s">
        <v>908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9"/>
        <v>0</v>
      </c>
      <c r="T250" s="49">
        <f t="shared" si="70"/>
        <v>0</v>
      </c>
      <c r="Y250" s="51"/>
      <c r="Z250" s="51"/>
      <c r="AA250" s="51"/>
      <c r="AD250" s="49">
        <f t="shared" si="71"/>
        <v>0</v>
      </c>
    </row>
    <row r="251" spans="1:30">
      <c r="A251" s="6" t="s">
        <v>294</v>
      </c>
      <c r="B251" s="6" t="s">
        <v>116</v>
      </c>
      <c r="C251" s="6" t="s">
        <v>510</v>
      </c>
      <c r="D251" s="41" t="s">
        <v>633</v>
      </c>
      <c r="E251" s="45">
        <v>395851.5</v>
      </c>
      <c r="F251" s="45">
        <v>450693.42</v>
      </c>
      <c r="G251" s="45">
        <v>520590.93</v>
      </c>
      <c r="H251" s="45">
        <v>633631.4</v>
      </c>
      <c r="I251" s="45">
        <v>659123.98</v>
      </c>
      <c r="J251" s="45">
        <v>687814.09</v>
      </c>
      <c r="K251" s="45">
        <v>903041.84</v>
      </c>
      <c r="L251" s="45">
        <v>978262.48</v>
      </c>
      <c r="M251" s="45">
        <v>1040009.1</v>
      </c>
      <c r="N251" s="45">
        <v>1134395.21</v>
      </c>
      <c r="O251" s="45">
        <v>1316101.5</v>
      </c>
      <c r="P251" s="45">
        <v>425286.39</v>
      </c>
      <c r="Q251" s="45">
        <v>1190300.8</v>
      </c>
      <c r="R251" s="47">
        <f t="shared" si="69"/>
        <v>795168.87416666665</v>
      </c>
      <c r="W251" s="49">
        <f>+R251</f>
        <v>795168.87416666665</v>
      </c>
      <c r="Y251" s="51"/>
      <c r="Z251" s="51"/>
      <c r="AA251" s="51"/>
      <c r="AB251" s="49">
        <f>+R251</f>
        <v>795168.87416666665</v>
      </c>
    </row>
    <row r="252" spans="1:30">
      <c r="A252" s="6" t="s">
        <v>294</v>
      </c>
      <c r="B252" s="6" t="s">
        <v>116</v>
      </c>
      <c r="C252" s="6" t="s">
        <v>511</v>
      </c>
      <c r="D252" s="41" t="s">
        <v>632</v>
      </c>
      <c r="E252" s="45">
        <v>199854.33</v>
      </c>
      <c r="F252" s="45">
        <v>265861.94</v>
      </c>
      <c r="G252" s="45">
        <v>266524.77</v>
      </c>
      <c r="H252" s="45">
        <v>354488.7</v>
      </c>
      <c r="I252" s="45">
        <v>422193.5</v>
      </c>
      <c r="J252" s="45">
        <v>504517.54</v>
      </c>
      <c r="K252" s="45">
        <v>619732.35</v>
      </c>
      <c r="L252" s="45">
        <v>692572.94</v>
      </c>
      <c r="M252" s="45">
        <v>720665.86</v>
      </c>
      <c r="N252" s="45">
        <v>742165.64</v>
      </c>
      <c r="O252" s="45">
        <v>857861.93</v>
      </c>
      <c r="P252" s="45">
        <v>178787.06</v>
      </c>
      <c r="Q252" s="45">
        <v>179280.56</v>
      </c>
      <c r="R252" s="47">
        <f t="shared" si="69"/>
        <v>484578.30624999991</v>
      </c>
      <c r="W252" s="49">
        <f>+R252</f>
        <v>484578.30624999991</v>
      </c>
      <c r="Y252" s="51"/>
      <c r="Z252" s="51"/>
      <c r="AA252" s="51"/>
      <c r="AB252" s="49">
        <f>+R252</f>
        <v>484578.30624999991</v>
      </c>
    </row>
    <row r="253" spans="1:30">
      <c r="A253" s="6" t="s">
        <v>294</v>
      </c>
      <c r="B253" s="6" t="s">
        <v>116</v>
      </c>
      <c r="C253" s="6" t="s">
        <v>512</v>
      </c>
      <c r="D253" s="41" t="s">
        <v>634</v>
      </c>
      <c r="E253" s="45">
        <v>672490.62</v>
      </c>
      <c r="F253" s="45">
        <v>803898.99</v>
      </c>
      <c r="G253" s="45">
        <v>1099233.55</v>
      </c>
      <c r="H253" s="45">
        <v>1369598.1</v>
      </c>
      <c r="I253" s="45">
        <v>1563737.85</v>
      </c>
      <c r="J253" s="45">
        <v>1728041.34</v>
      </c>
      <c r="K253" s="45">
        <v>1898818.44</v>
      </c>
      <c r="L253" s="45">
        <v>2120916.62</v>
      </c>
      <c r="M253" s="45">
        <v>2289546.89</v>
      </c>
      <c r="N253" s="45">
        <v>2415385.75</v>
      </c>
      <c r="O253" s="45">
        <v>2578191.61</v>
      </c>
      <c r="P253" s="45">
        <v>568466.56999999995</v>
      </c>
      <c r="Q253" s="45">
        <v>668783.30000000005</v>
      </c>
      <c r="R253" s="47">
        <f t="shared" si="69"/>
        <v>1592206.0558333334</v>
      </c>
      <c r="W253" s="49">
        <f>+R253</f>
        <v>1592206.0558333334</v>
      </c>
      <c r="Y253" s="51"/>
      <c r="Z253" s="51"/>
      <c r="AA253" s="51"/>
      <c r="AB253" s="49">
        <f>+R253</f>
        <v>1592206.0558333334</v>
      </c>
    </row>
    <row r="254" spans="1:30">
      <c r="A254" s="6" t="s">
        <v>294</v>
      </c>
      <c r="B254" s="6" t="s">
        <v>116</v>
      </c>
      <c r="C254" s="6" t="s">
        <v>513</v>
      </c>
      <c r="D254" s="41" t="s">
        <v>635</v>
      </c>
      <c r="E254" s="45">
        <v>758750.66</v>
      </c>
      <c r="F254" s="45">
        <v>1043133.82</v>
      </c>
      <c r="G254" s="45">
        <v>1320854.46</v>
      </c>
      <c r="H254" s="45">
        <v>1724210.09</v>
      </c>
      <c r="I254" s="45">
        <v>1934955.66</v>
      </c>
      <c r="J254" s="45">
        <v>2185467.8199999998</v>
      </c>
      <c r="K254" s="45">
        <v>2431927.34</v>
      </c>
      <c r="L254" s="45">
        <v>2610833.7599999998</v>
      </c>
      <c r="M254" s="45">
        <v>2782207.95</v>
      </c>
      <c r="N254" s="45">
        <v>3056480.39</v>
      </c>
      <c r="O254" s="45">
        <v>3265698.26</v>
      </c>
      <c r="P254" s="45">
        <v>903894.21</v>
      </c>
      <c r="Q254" s="45">
        <v>971481.87</v>
      </c>
      <c r="R254" s="47">
        <f t="shared" si="69"/>
        <v>2010398.3354166665</v>
      </c>
      <c r="W254" s="49">
        <f>+R254</f>
        <v>2010398.3354166665</v>
      </c>
      <c r="Y254" s="51"/>
      <c r="Z254" s="51"/>
      <c r="AA254" s="51"/>
      <c r="AB254" s="49">
        <f>+R254</f>
        <v>2010398.3354166665</v>
      </c>
    </row>
    <row r="255" spans="1:30">
      <c r="A255" s="6" t="s">
        <v>294</v>
      </c>
      <c r="B255" s="6" t="s">
        <v>116</v>
      </c>
      <c r="C255" s="6" t="s">
        <v>514</v>
      </c>
      <c r="D255" s="41" t="s">
        <v>636</v>
      </c>
      <c r="E255" s="45">
        <v>4952099.62</v>
      </c>
      <c r="F255" s="45">
        <v>4084621.47</v>
      </c>
      <c r="G255" s="45">
        <v>3199331.96</v>
      </c>
      <c r="H255" s="45">
        <v>2496580.29</v>
      </c>
      <c r="I255" s="45">
        <v>2087935.94</v>
      </c>
      <c r="J255" s="45">
        <v>1812787.61</v>
      </c>
      <c r="K255" s="45">
        <v>1637607.32</v>
      </c>
      <c r="L255" s="45">
        <v>1420557.43</v>
      </c>
      <c r="M255" s="45">
        <v>1256937.3999999999</v>
      </c>
      <c r="N255" s="45">
        <v>1033140.73</v>
      </c>
      <c r="O255" s="45">
        <v>583350.03</v>
      </c>
      <c r="P255" s="45">
        <v>6291391.1900000004</v>
      </c>
      <c r="Q255" s="45">
        <v>5054878.04</v>
      </c>
      <c r="R255" s="47">
        <f t="shared" si="69"/>
        <v>2575644.1833333336</v>
      </c>
      <c r="W255" s="49">
        <f>+R255</f>
        <v>2575644.1833333336</v>
      </c>
      <c r="Y255" s="51"/>
      <c r="Z255" s="51"/>
      <c r="AA255" s="51"/>
      <c r="AB255" s="49">
        <f>+R255</f>
        <v>2575644.1833333336</v>
      </c>
    </row>
    <row r="256" spans="1:30">
      <c r="A256" s="6" t="s">
        <v>284</v>
      </c>
      <c r="B256" s="6" t="s">
        <v>117</v>
      </c>
      <c r="C256" s="6" t="s">
        <v>328</v>
      </c>
      <c r="D256" s="41" t="s">
        <v>637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9"/>
        <v>0</v>
      </c>
      <c r="T256" s="49">
        <f t="shared" si="70"/>
        <v>0</v>
      </c>
      <c r="Y256" s="51"/>
      <c r="Z256" s="51"/>
      <c r="AA256" s="51"/>
      <c r="AD256" s="49">
        <f t="shared" si="71"/>
        <v>0</v>
      </c>
    </row>
    <row r="257" spans="1:30">
      <c r="A257" s="6" t="s">
        <v>284</v>
      </c>
      <c r="B257" s="6" t="s">
        <v>117</v>
      </c>
      <c r="C257" s="1" t="s">
        <v>329</v>
      </c>
      <c r="D257" s="41" t="s">
        <v>649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9"/>
        <v>0</v>
      </c>
      <c r="T257" s="49">
        <f t="shared" si="70"/>
        <v>0</v>
      </c>
      <c r="Y257" s="51"/>
      <c r="Z257" s="51"/>
      <c r="AA257" s="51"/>
      <c r="AD257" s="49">
        <f t="shared" si="71"/>
        <v>0</v>
      </c>
    </row>
    <row r="258" spans="1:30">
      <c r="A258" s="6" t="s">
        <v>284</v>
      </c>
      <c r="B258" s="6" t="s">
        <v>117</v>
      </c>
      <c r="C258" s="6" t="s">
        <v>330</v>
      </c>
      <c r="D258" s="41" t="s">
        <v>650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9"/>
        <v>0</v>
      </c>
      <c r="T258" s="49">
        <f t="shared" si="70"/>
        <v>0</v>
      </c>
      <c r="Y258" s="51"/>
      <c r="Z258" s="51"/>
      <c r="AA258" s="51"/>
      <c r="AD258" s="49">
        <f t="shared" si="71"/>
        <v>0</v>
      </c>
    </row>
    <row r="259" spans="1:30">
      <c r="A259" s="6" t="s">
        <v>284</v>
      </c>
      <c r="B259" s="6" t="s">
        <v>117</v>
      </c>
      <c r="C259" s="6" t="s">
        <v>331</v>
      </c>
      <c r="D259" s="41" t="s">
        <v>638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9"/>
        <v>0</v>
      </c>
      <c r="T259" s="49">
        <f t="shared" si="70"/>
        <v>0</v>
      </c>
      <c r="Y259" s="51"/>
      <c r="Z259" s="51"/>
      <c r="AA259" s="51"/>
      <c r="AD259" s="49">
        <f t="shared" si="71"/>
        <v>0</v>
      </c>
    </row>
    <row r="260" spans="1:30">
      <c r="A260" s="6" t="s">
        <v>284</v>
      </c>
      <c r="B260" s="6" t="s">
        <v>117</v>
      </c>
      <c r="C260" s="6" t="s">
        <v>332</v>
      </c>
      <c r="D260" s="41" t="s">
        <v>651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9"/>
        <v>0</v>
      </c>
      <c r="T260" s="49">
        <f t="shared" si="70"/>
        <v>0</v>
      </c>
      <c r="Y260" s="51"/>
      <c r="Z260" s="51"/>
      <c r="AA260" s="51"/>
      <c r="AD260" s="49">
        <f t="shared" si="71"/>
        <v>0</v>
      </c>
    </row>
    <row r="261" spans="1:30">
      <c r="A261" s="6" t="s">
        <v>284</v>
      </c>
      <c r="B261" s="6" t="s">
        <v>117</v>
      </c>
      <c r="C261" s="6" t="s">
        <v>333</v>
      </c>
      <c r="D261" s="41" t="s">
        <v>652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9"/>
        <v>0</v>
      </c>
      <c r="T261" s="49">
        <f t="shared" si="70"/>
        <v>0</v>
      </c>
      <c r="Y261" s="51"/>
      <c r="Z261" s="51"/>
      <c r="AA261" s="51"/>
      <c r="AD261" s="49">
        <f t="shared" si="71"/>
        <v>0</v>
      </c>
    </row>
    <row r="262" spans="1:30">
      <c r="A262" s="6" t="s">
        <v>284</v>
      </c>
      <c r="B262" s="6" t="s">
        <v>117</v>
      </c>
      <c r="C262" s="6" t="s">
        <v>334</v>
      </c>
      <c r="D262" s="41" t="s">
        <v>639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9"/>
        <v>0</v>
      </c>
      <c r="T262" s="49">
        <f t="shared" si="70"/>
        <v>0</v>
      </c>
      <c r="Y262" s="51"/>
      <c r="Z262" s="51"/>
      <c r="AA262" s="51"/>
      <c r="AD262" s="49">
        <f t="shared" si="71"/>
        <v>0</v>
      </c>
    </row>
    <row r="263" spans="1:30">
      <c r="A263" s="6" t="s">
        <v>284</v>
      </c>
      <c r="B263" s="6" t="s">
        <v>117</v>
      </c>
      <c r="C263" s="6" t="s">
        <v>27</v>
      </c>
      <c r="D263" s="41" t="s">
        <v>653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69"/>
        <v>0</v>
      </c>
      <c r="T263" s="49">
        <f t="shared" si="70"/>
        <v>0</v>
      </c>
      <c r="Y263" s="51"/>
      <c r="Z263" s="51"/>
      <c r="AA263" s="51"/>
      <c r="AD263" s="49">
        <f t="shared" si="71"/>
        <v>0</v>
      </c>
    </row>
    <row r="264" spans="1:30">
      <c r="A264" s="6" t="s">
        <v>284</v>
      </c>
      <c r="B264" s="6" t="s">
        <v>117</v>
      </c>
      <c r="C264" s="1" t="s">
        <v>335</v>
      </c>
      <c r="D264" s="41" t="s">
        <v>654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69"/>
        <v>0</v>
      </c>
      <c r="T264" s="49">
        <f t="shared" si="70"/>
        <v>0</v>
      </c>
      <c r="Y264" s="51"/>
      <c r="Z264" s="51"/>
      <c r="AA264" s="51"/>
      <c r="AD264" s="49">
        <f t="shared" si="71"/>
        <v>0</v>
      </c>
    </row>
    <row r="265" spans="1:30">
      <c r="A265" s="6" t="s">
        <v>284</v>
      </c>
      <c r="B265" s="6" t="s">
        <v>117</v>
      </c>
      <c r="C265" s="6" t="s">
        <v>184</v>
      </c>
      <c r="D265" s="41" t="s">
        <v>640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69"/>
        <v>0</v>
      </c>
      <c r="T265" s="49">
        <f t="shared" si="70"/>
        <v>0</v>
      </c>
      <c r="Y265" s="51"/>
      <c r="Z265" s="51"/>
      <c r="AA265" s="51"/>
      <c r="AD265" s="49">
        <f t="shared" si="71"/>
        <v>0</v>
      </c>
    </row>
    <row r="266" spans="1:30">
      <c r="A266" s="6" t="s">
        <v>284</v>
      </c>
      <c r="B266" s="6" t="s">
        <v>117</v>
      </c>
      <c r="C266" s="6" t="s">
        <v>336</v>
      </c>
      <c r="D266" s="41" t="s">
        <v>641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69"/>
        <v>0</v>
      </c>
      <c r="T266" s="49">
        <f t="shared" si="70"/>
        <v>0</v>
      </c>
      <c r="Y266" s="51"/>
      <c r="Z266" s="51"/>
      <c r="AA266" s="51"/>
      <c r="AD266" s="49">
        <f t="shared" si="71"/>
        <v>0</v>
      </c>
    </row>
    <row r="267" spans="1:30">
      <c r="A267" s="6" t="s">
        <v>284</v>
      </c>
      <c r="B267" s="6" t="s">
        <v>117</v>
      </c>
      <c r="C267" s="6" t="s">
        <v>337</v>
      </c>
      <c r="D267" s="41" t="s">
        <v>655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69"/>
        <v>0</v>
      </c>
      <c r="T267" s="49">
        <f t="shared" si="70"/>
        <v>0</v>
      </c>
      <c r="Y267" s="51"/>
      <c r="Z267" s="51"/>
      <c r="AA267" s="51"/>
      <c r="AD267" s="49">
        <f t="shared" si="71"/>
        <v>0</v>
      </c>
    </row>
    <row r="268" spans="1:30">
      <c r="A268" s="6" t="s">
        <v>284</v>
      </c>
      <c r="B268" s="6" t="s">
        <v>117</v>
      </c>
      <c r="C268" s="6" t="s">
        <v>234</v>
      </c>
      <c r="D268" s="41" t="s">
        <v>642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69"/>
        <v>0</v>
      </c>
      <c r="T268" s="49">
        <f t="shared" si="70"/>
        <v>0</v>
      </c>
      <c r="Y268" s="51"/>
      <c r="Z268" s="51"/>
      <c r="AA268" s="51"/>
      <c r="AD268" s="49">
        <f t="shared" si="71"/>
        <v>0</v>
      </c>
    </row>
    <row r="269" spans="1:30">
      <c r="A269" s="6" t="s">
        <v>284</v>
      </c>
      <c r="B269" s="6" t="s">
        <v>117</v>
      </c>
      <c r="C269" s="6" t="s">
        <v>312</v>
      </c>
      <c r="D269" s="41" t="s">
        <v>643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69"/>
        <v>0</v>
      </c>
      <c r="T269" s="49">
        <f t="shared" si="70"/>
        <v>0</v>
      </c>
      <c r="Y269" s="51"/>
      <c r="Z269" s="51"/>
      <c r="AA269" s="51"/>
      <c r="AD269" s="49">
        <f t="shared" si="71"/>
        <v>0</v>
      </c>
    </row>
    <row r="270" spans="1:30">
      <c r="A270" s="6" t="s">
        <v>284</v>
      </c>
      <c r="B270" s="6" t="s">
        <v>117</v>
      </c>
      <c r="C270" s="6" t="s">
        <v>338</v>
      </c>
      <c r="D270" s="41" t="s">
        <v>644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69"/>
        <v>0</v>
      </c>
      <c r="T270" s="49">
        <f t="shared" si="70"/>
        <v>0</v>
      </c>
      <c r="Y270" s="51"/>
      <c r="Z270" s="51"/>
      <c r="AA270" s="51"/>
      <c r="AD270" s="49">
        <f t="shared" si="71"/>
        <v>0</v>
      </c>
    </row>
    <row r="271" spans="1:30">
      <c r="A271" s="6" t="s">
        <v>284</v>
      </c>
      <c r="B271" s="6" t="s">
        <v>117</v>
      </c>
      <c r="C271" s="6" t="s">
        <v>339</v>
      </c>
      <c r="D271" s="41" t="s">
        <v>645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69"/>
        <v>0</v>
      </c>
      <c r="T271" s="49">
        <f t="shared" si="70"/>
        <v>0</v>
      </c>
      <c r="Y271" s="51"/>
      <c r="Z271" s="51"/>
      <c r="AA271" s="51"/>
      <c r="AD271" s="49">
        <f t="shared" si="71"/>
        <v>0</v>
      </c>
    </row>
    <row r="272" spans="1:30">
      <c r="A272" s="6" t="s">
        <v>284</v>
      </c>
      <c r="B272" s="6" t="s">
        <v>117</v>
      </c>
      <c r="C272" s="1" t="s">
        <v>340</v>
      </c>
      <c r="D272" s="41" t="s">
        <v>656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69"/>
        <v>0</v>
      </c>
      <c r="T272" s="49">
        <f t="shared" si="70"/>
        <v>0</v>
      </c>
      <c r="Y272" s="51"/>
      <c r="Z272" s="51"/>
      <c r="AA272" s="51"/>
      <c r="AD272" s="49">
        <f t="shared" si="71"/>
        <v>0</v>
      </c>
    </row>
    <row r="273" spans="1:30">
      <c r="A273" s="6" t="s">
        <v>284</v>
      </c>
      <c r="B273" s="6" t="s">
        <v>117</v>
      </c>
      <c r="C273" s="6" t="s">
        <v>341</v>
      </c>
      <c r="D273" s="41" t="s">
        <v>657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69"/>
        <v>0</v>
      </c>
      <c r="T273" s="49">
        <f t="shared" si="70"/>
        <v>0</v>
      </c>
      <c r="Y273" s="51"/>
      <c r="Z273" s="51"/>
      <c r="AA273" s="51"/>
      <c r="AD273" s="49">
        <f t="shared" si="71"/>
        <v>0</v>
      </c>
    </row>
    <row r="274" spans="1:30">
      <c r="A274" s="6" t="s">
        <v>284</v>
      </c>
      <c r="B274" s="6" t="s">
        <v>117</v>
      </c>
      <c r="C274" s="6" t="s">
        <v>985</v>
      </c>
      <c r="D274" s="41" t="s">
        <v>986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si="69"/>
        <v>0</v>
      </c>
      <c r="T274" s="49">
        <f t="shared" si="70"/>
        <v>0</v>
      </c>
      <c r="Y274" s="51"/>
      <c r="Z274" s="51"/>
      <c r="AA274" s="51"/>
      <c r="AD274" s="49">
        <f t="shared" si="71"/>
        <v>0</v>
      </c>
    </row>
    <row r="275" spans="1:30">
      <c r="A275" s="6" t="s">
        <v>284</v>
      </c>
      <c r="B275" s="6" t="s">
        <v>117</v>
      </c>
      <c r="C275" s="6" t="s">
        <v>227</v>
      </c>
      <c r="D275" s="41" t="s">
        <v>646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69"/>
        <v>0</v>
      </c>
      <c r="T275" s="49">
        <f t="shared" si="70"/>
        <v>0</v>
      </c>
      <c r="Y275" s="51"/>
      <c r="Z275" s="51"/>
      <c r="AA275" s="51"/>
      <c r="AD275" s="49">
        <f t="shared" si="71"/>
        <v>0</v>
      </c>
    </row>
    <row r="276" spans="1:30">
      <c r="A276" s="6" t="s">
        <v>284</v>
      </c>
      <c r="B276" s="6" t="s">
        <v>117</v>
      </c>
      <c r="C276" s="6" t="s">
        <v>342</v>
      </c>
      <c r="D276" s="41" t="s">
        <v>647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69"/>
        <v>0</v>
      </c>
      <c r="T276" s="49">
        <f t="shared" si="70"/>
        <v>0</v>
      </c>
      <c r="Y276" s="51"/>
      <c r="Z276" s="51"/>
      <c r="AA276" s="51"/>
      <c r="AD276" s="49">
        <f t="shared" si="71"/>
        <v>0</v>
      </c>
    </row>
    <row r="277" spans="1:30">
      <c r="A277" s="6" t="s">
        <v>284</v>
      </c>
      <c r="B277" s="6" t="s">
        <v>117</v>
      </c>
      <c r="C277" s="6" t="s">
        <v>226</v>
      </c>
      <c r="D277" s="41" t="s">
        <v>648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7">
        <f t="shared" si="69"/>
        <v>0</v>
      </c>
      <c r="T277" s="49">
        <f t="shared" si="70"/>
        <v>0</v>
      </c>
      <c r="Y277" s="51"/>
      <c r="Z277" s="51"/>
      <c r="AA277" s="51"/>
      <c r="AD277" s="49">
        <f t="shared" si="71"/>
        <v>0</v>
      </c>
    </row>
    <row r="278" spans="1:30">
      <c r="A278" s="6" t="s">
        <v>2</v>
      </c>
      <c r="B278" s="40" t="s">
        <v>881</v>
      </c>
      <c r="C278" s="25" t="s">
        <v>2</v>
      </c>
      <c r="D278" s="41" t="s">
        <v>118</v>
      </c>
      <c r="E278" s="45">
        <v>43665.620000000097</v>
      </c>
      <c r="F278" s="45">
        <v>-68812.460000000006</v>
      </c>
      <c r="G278" s="45">
        <v>12648.4</v>
      </c>
      <c r="H278" s="45">
        <v>-11373.25</v>
      </c>
      <c r="I278" s="45">
        <v>-4487.8899999999903</v>
      </c>
      <c r="J278" s="45">
        <v>-14720.62</v>
      </c>
      <c r="K278" s="45">
        <v>26612.84</v>
      </c>
      <c r="L278" s="45">
        <v>51535.5</v>
      </c>
      <c r="M278" s="45">
        <v>-104276.74</v>
      </c>
      <c r="N278" s="45">
        <v>22638.73</v>
      </c>
      <c r="O278" s="45">
        <v>19875.21</v>
      </c>
      <c r="P278" s="45">
        <v>147030.17000000001</v>
      </c>
      <c r="Q278" s="45">
        <v>92537.71</v>
      </c>
      <c r="R278" s="47">
        <f t="shared" si="69"/>
        <v>12064.296250000005</v>
      </c>
      <c r="T278" s="49">
        <f t="shared" si="70"/>
        <v>12064.296250000005</v>
      </c>
      <c r="Y278" s="51"/>
      <c r="Z278" s="51"/>
      <c r="AA278" s="51"/>
      <c r="AD278" s="49">
        <f t="shared" si="71"/>
        <v>12064.296250000005</v>
      </c>
    </row>
    <row r="279" spans="1:30">
      <c r="A279" s="6" t="s">
        <v>284</v>
      </c>
      <c r="B279" s="6" t="s">
        <v>79</v>
      </c>
      <c r="C279" s="6" t="s">
        <v>344</v>
      </c>
      <c r="D279" s="41" t="s">
        <v>658</v>
      </c>
      <c r="E279" s="45">
        <v>4381078.18</v>
      </c>
      <c r="F279" s="45">
        <v>4424757.5</v>
      </c>
      <c r="G279" s="45">
        <v>4468778.0199999996</v>
      </c>
      <c r="H279" s="45">
        <v>4512822.3600000003</v>
      </c>
      <c r="I279" s="45">
        <v>4555865.76</v>
      </c>
      <c r="J279" s="45">
        <v>4599572.16</v>
      </c>
      <c r="K279" s="45">
        <v>4632766.26</v>
      </c>
      <c r="L279" s="45">
        <v>4676228.08</v>
      </c>
      <c r="M279" s="45">
        <v>4719763.32</v>
      </c>
      <c r="N279" s="45">
        <v>4775998.7</v>
      </c>
      <c r="O279" s="45">
        <v>4819793.42</v>
      </c>
      <c r="P279" s="45">
        <v>4863268.68</v>
      </c>
      <c r="Q279" s="45">
        <v>6263368.1100000003</v>
      </c>
      <c r="R279" s="47">
        <f t="shared" si="69"/>
        <v>4697653.1170833334</v>
      </c>
      <c r="T279" s="49">
        <f>+R279</f>
        <v>4697653.1170833334</v>
      </c>
      <c r="Y279" s="51"/>
      <c r="Z279" s="51"/>
      <c r="AA279" s="51"/>
      <c r="AD279" s="49">
        <f t="shared" si="71"/>
        <v>4697653.1170833334</v>
      </c>
    </row>
    <row r="280" spans="1:30">
      <c r="A280" s="6" t="s">
        <v>293</v>
      </c>
      <c r="B280" s="6" t="s">
        <v>79</v>
      </c>
      <c r="C280" s="6" t="s">
        <v>355</v>
      </c>
      <c r="D280" s="41" t="s">
        <v>659</v>
      </c>
      <c r="E280" s="45">
        <v>39273.85</v>
      </c>
      <c r="F280" s="45">
        <v>30960.62</v>
      </c>
      <c r="G280" s="45">
        <v>23417.439999999999</v>
      </c>
      <c r="H280" s="45">
        <v>15846.86</v>
      </c>
      <c r="I280" s="45">
        <v>10490.57</v>
      </c>
      <c r="J280" s="45">
        <v>7607.94</v>
      </c>
      <c r="K280" s="45">
        <v>5367.96</v>
      </c>
      <c r="L280" s="45">
        <v>4141.46</v>
      </c>
      <c r="M280" s="45">
        <v>3096.12</v>
      </c>
      <c r="N280" s="45">
        <v>1856.47</v>
      </c>
      <c r="O280" s="45">
        <v>-319.69000000000102</v>
      </c>
      <c r="P280" s="45">
        <v>49963.13</v>
      </c>
      <c r="Q280" s="45">
        <v>43847.3</v>
      </c>
      <c r="R280" s="47">
        <f t="shared" si="69"/>
        <v>16165.787916666668</v>
      </c>
      <c r="T280" s="49"/>
      <c r="W280" s="61">
        <f t="shared" ref="W280:W286" si="72">+R280</f>
        <v>16165.787916666668</v>
      </c>
      <c r="Y280" s="51"/>
      <c r="Z280" s="51"/>
      <c r="AA280" s="51"/>
      <c r="AB280" s="61">
        <f>+R280</f>
        <v>16165.787916666668</v>
      </c>
      <c r="AD280" s="49"/>
    </row>
    <row r="281" spans="1:30">
      <c r="A281" s="6" t="s">
        <v>293</v>
      </c>
      <c r="B281" s="6" t="s">
        <v>79</v>
      </c>
      <c r="C281" s="6" t="s">
        <v>347</v>
      </c>
      <c r="D281" s="41" t="s">
        <v>660</v>
      </c>
      <c r="E281" s="45">
        <v>11832.53</v>
      </c>
      <c r="F281" s="45">
        <v>51405.59</v>
      </c>
      <c r="G281" s="45">
        <v>51692.28</v>
      </c>
      <c r="H281" s="45">
        <v>51994.82</v>
      </c>
      <c r="I281" s="45">
        <v>52297</v>
      </c>
      <c r="J281" s="45">
        <v>52611.07</v>
      </c>
      <c r="K281" s="45">
        <v>52916.83</v>
      </c>
      <c r="L281" s="45">
        <v>53234.62</v>
      </c>
      <c r="M281" s="45">
        <v>53554.32</v>
      </c>
      <c r="N281" s="45">
        <v>53865.57</v>
      </c>
      <c r="O281" s="45">
        <v>54189.06</v>
      </c>
      <c r="P281" s="45">
        <v>0</v>
      </c>
      <c r="Q281" s="45">
        <v>0</v>
      </c>
      <c r="R281" s="47">
        <f t="shared" si="69"/>
        <v>44473.118750000001</v>
      </c>
      <c r="T281" s="49"/>
      <c r="W281" s="61">
        <f t="shared" si="72"/>
        <v>44473.118750000001</v>
      </c>
      <c r="Y281" s="51"/>
      <c r="Z281" s="51"/>
      <c r="AA281" s="51"/>
      <c r="AB281" s="61">
        <f>+R281</f>
        <v>44473.118750000001</v>
      </c>
      <c r="AD281" s="49"/>
    </row>
    <row r="282" spans="1:30">
      <c r="A282" s="6" t="s">
        <v>293</v>
      </c>
      <c r="B282" s="6" t="s">
        <v>79</v>
      </c>
      <c r="C282" s="6" t="s">
        <v>356</v>
      </c>
      <c r="D282" s="41" t="s">
        <v>661</v>
      </c>
      <c r="E282" s="45">
        <v>24225.97</v>
      </c>
      <c r="F282" s="45">
        <v>21269.94</v>
      </c>
      <c r="G282" s="45">
        <v>18521.11</v>
      </c>
      <c r="H282" s="45">
        <v>15735.58</v>
      </c>
      <c r="I282" s="45">
        <v>13178.47</v>
      </c>
      <c r="J282" s="45">
        <v>10933.67</v>
      </c>
      <c r="K282" s="45">
        <v>8809.7099999999991</v>
      </c>
      <c r="L282" s="45">
        <v>6668.53</v>
      </c>
      <c r="M282" s="45">
        <v>4600.3900000000003</v>
      </c>
      <c r="N282" s="45">
        <v>2373.75</v>
      </c>
      <c r="O282" s="45">
        <v>-287.030000000001</v>
      </c>
      <c r="P282" s="45">
        <v>37104.14</v>
      </c>
      <c r="Q282" s="45">
        <v>33756.03</v>
      </c>
      <c r="R282" s="47">
        <f t="shared" si="69"/>
        <v>13991.605000000001</v>
      </c>
      <c r="T282" s="49"/>
      <c r="W282" s="61">
        <f t="shared" si="72"/>
        <v>13991.605000000001</v>
      </c>
      <c r="Y282" s="51"/>
      <c r="Z282" s="51"/>
      <c r="AA282" s="51"/>
      <c r="AB282" s="61">
        <f>+R282</f>
        <v>13991.605000000001</v>
      </c>
      <c r="AD282" s="49"/>
    </row>
    <row r="283" spans="1:30">
      <c r="A283" s="6" t="s">
        <v>293</v>
      </c>
      <c r="B283" s="6" t="s">
        <v>79</v>
      </c>
      <c r="C283" s="6" t="s">
        <v>348</v>
      </c>
      <c r="D283" s="41" t="s">
        <v>660</v>
      </c>
      <c r="E283" s="45">
        <v>28922.78</v>
      </c>
      <c r="F283" s="45">
        <v>29101.360000000001</v>
      </c>
      <c r="G283" s="45">
        <v>29263.66</v>
      </c>
      <c r="H283" s="45">
        <v>29434.94</v>
      </c>
      <c r="I283" s="45">
        <v>39076.67</v>
      </c>
      <c r="J283" s="45">
        <v>39311.35</v>
      </c>
      <c r="K283" s="45">
        <v>39539.82</v>
      </c>
      <c r="L283" s="45">
        <v>39777.279999999999</v>
      </c>
      <c r="M283" s="45">
        <v>40016.160000000003</v>
      </c>
      <c r="N283" s="45">
        <v>40248.730000000003</v>
      </c>
      <c r="O283" s="45">
        <v>40490.44</v>
      </c>
      <c r="P283" s="45">
        <v>3452.1499999999901</v>
      </c>
      <c r="Q283" s="45">
        <v>3472.8799999999901</v>
      </c>
      <c r="R283" s="47">
        <f t="shared" si="69"/>
        <v>32159.199166666662</v>
      </c>
      <c r="W283" s="49">
        <f t="shared" si="72"/>
        <v>32159.199166666662</v>
      </c>
      <c r="Y283" s="51"/>
      <c r="Z283" s="51"/>
      <c r="AA283" s="51"/>
      <c r="AB283" s="61">
        <f>+R283</f>
        <v>32159.199166666662</v>
      </c>
      <c r="AD283" s="49"/>
    </row>
    <row r="284" spans="1:30">
      <c r="A284" s="6" t="s">
        <v>293</v>
      </c>
      <c r="B284" s="6" t="s">
        <v>79</v>
      </c>
      <c r="C284" s="6" t="s">
        <v>353</v>
      </c>
      <c r="D284" s="41" t="s">
        <v>662</v>
      </c>
      <c r="E284" s="45">
        <v>1087376.8799999999</v>
      </c>
      <c r="F284" s="45">
        <v>1094468.9099999999</v>
      </c>
      <c r="G284" s="45">
        <v>1103255.1100000001</v>
      </c>
      <c r="H284" s="45">
        <v>1111138.8999999999</v>
      </c>
      <c r="I284" s="45">
        <v>1119725.54</v>
      </c>
      <c r="J284" s="45">
        <v>1131231.5</v>
      </c>
      <c r="K284" s="45">
        <v>1141290.53</v>
      </c>
      <c r="L284" s="45">
        <v>1192442.45</v>
      </c>
      <c r="M284" s="45">
        <v>1217657.07</v>
      </c>
      <c r="N284" s="45">
        <v>1225635.52</v>
      </c>
      <c r="O284" s="45">
        <v>1236864.48</v>
      </c>
      <c r="P284" s="45">
        <v>1245296.1399999999</v>
      </c>
      <c r="Q284" s="45">
        <v>1270490.77</v>
      </c>
      <c r="R284" s="47">
        <f t="shared" si="69"/>
        <v>1166494.9979166666</v>
      </c>
      <c r="T284" s="49"/>
      <c r="W284" s="49">
        <f t="shared" si="72"/>
        <v>1166494.9979166666</v>
      </c>
      <c r="Y284" s="51"/>
      <c r="Z284" s="51"/>
      <c r="AA284" s="51"/>
      <c r="AB284" s="49">
        <f>+R284</f>
        <v>1166494.9979166666</v>
      </c>
      <c r="AD284" s="49"/>
    </row>
    <row r="285" spans="1:30">
      <c r="A285" s="6" t="s">
        <v>293</v>
      </c>
      <c r="B285" s="6" t="s">
        <v>79</v>
      </c>
      <c r="C285" s="6" t="s">
        <v>496</v>
      </c>
      <c r="D285" s="41" t="s">
        <v>665</v>
      </c>
      <c r="E285" s="45">
        <v>193065.03</v>
      </c>
      <c r="F285" s="45">
        <v>188594.12</v>
      </c>
      <c r="G285" s="45">
        <v>184482.46</v>
      </c>
      <c r="H285" s="45">
        <v>180330.64</v>
      </c>
      <c r="I285" s="45">
        <v>177248.61</v>
      </c>
      <c r="J285" s="45">
        <v>175377.97</v>
      </c>
      <c r="K285" s="45">
        <v>173817.79</v>
      </c>
      <c r="L285" s="45">
        <v>172700.34</v>
      </c>
      <c r="M285" s="45">
        <v>171683.89</v>
      </c>
      <c r="N285" s="45">
        <v>170499.42</v>
      </c>
      <c r="O285" s="45">
        <v>168775.72</v>
      </c>
      <c r="P285" s="45">
        <v>166104.87</v>
      </c>
      <c r="Q285" s="45">
        <v>162328.49</v>
      </c>
      <c r="R285" s="47">
        <f t="shared" si="69"/>
        <v>175609.38249999998</v>
      </c>
      <c r="W285" s="49">
        <f t="shared" si="72"/>
        <v>175609.38249999998</v>
      </c>
      <c r="Y285" s="51"/>
      <c r="Z285" s="51"/>
      <c r="AA285" s="51"/>
      <c r="AB285" s="49">
        <f>+W285</f>
        <v>175609.38249999998</v>
      </c>
    </row>
    <row r="286" spans="1:30">
      <c r="A286" s="6" t="s">
        <v>293</v>
      </c>
      <c r="B286" s="6" t="s">
        <v>79</v>
      </c>
      <c r="C286" s="6" t="s">
        <v>525</v>
      </c>
      <c r="D286" s="41" t="s">
        <v>672</v>
      </c>
      <c r="E286" s="45">
        <v>243031.08</v>
      </c>
      <c r="F286" s="45">
        <v>226829.01</v>
      </c>
      <c r="G286" s="45">
        <v>210626.94</v>
      </c>
      <c r="H286" s="45">
        <v>194424.87</v>
      </c>
      <c r="I286" s="45">
        <v>178222.8</v>
      </c>
      <c r="J286" s="45">
        <v>162020.73000000001</v>
      </c>
      <c r="K286" s="45">
        <v>145818.66</v>
      </c>
      <c r="L286" s="45">
        <v>129616.59</v>
      </c>
      <c r="M286" s="45">
        <v>113414.52</v>
      </c>
      <c r="N286" s="45">
        <v>97212.449999999895</v>
      </c>
      <c r="O286" s="45">
        <v>81010.379999999903</v>
      </c>
      <c r="P286" s="45">
        <v>64808.309999999903</v>
      </c>
      <c r="Q286" s="45">
        <v>48606.239999999903</v>
      </c>
      <c r="R286" s="47">
        <f t="shared" si="69"/>
        <v>145818.65999999997</v>
      </c>
      <c r="W286" s="49">
        <f t="shared" si="72"/>
        <v>145818.65999999997</v>
      </c>
      <c r="Y286" s="51"/>
      <c r="Z286" s="51"/>
      <c r="AA286" s="51"/>
      <c r="AB286" s="49">
        <f>+W286</f>
        <v>145818.65999999997</v>
      </c>
    </row>
    <row r="287" spans="1:30">
      <c r="A287" s="6" t="s">
        <v>294</v>
      </c>
      <c r="B287" s="6" t="s">
        <v>79</v>
      </c>
      <c r="C287" s="6" t="s">
        <v>357</v>
      </c>
      <c r="D287" s="41" t="s">
        <v>663</v>
      </c>
      <c r="E287" s="45">
        <v>23161573.359999999</v>
      </c>
      <c r="F287" s="45">
        <v>23161537.359999999</v>
      </c>
      <c r="G287" s="45">
        <v>22718593.309999999</v>
      </c>
      <c r="H287" s="45">
        <v>22729822.809999999</v>
      </c>
      <c r="I287" s="45">
        <v>22744056.809999999</v>
      </c>
      <c r="J287" s="45">
        <v>22512845.699999999</v>
      </c>
      <c r="K287" s="45">
        <v>22878868.890000001</v>
      </c>
      <c r="L287" s="45">
        <v>22888949.890000001</v>
      </c>
      <c r="M287" s="45">
        <v>22885637.390000001</v>
      </c>
      <c r="N287" s="45">
        <v>22702000.600000001</v>
      </c>
      <c r="O287" s="45">
        <v>22705018.100000001</v>
      </c>
      <c r="P287" s="45">
        <v>22265535.32</v>
      </c>
      <c r="Q287" s="45">
        <v>22525919.199999999</v>
      </c>
      <c r="R287" s="47">
        <f t="shared" si="69"/>
        <v>22753051.038333327</v>
      </c>
      <c r="T287" s="49">
        <f t="shared" ref="T287:T297" si="73">+R287</f>
        <v>22753051.038333327</v>
      </c>
      <c r="Y287" s="51"/>
      <c r="Z287" s="51"/>
      <c r="AA287" s="51"/>
      <c r="AD287" s="49">
        <f t="shared" ref="AD287:AD297" si="74">+R287</f>
        <v>22753051.038333327</v>
      </c>
    </row>
    <row r="288" spans="1:30">
      <c r="A288" s="6" t="s">
        <v>294</v>
      </c>
      <c r="B288" s="6" t="s">
        <v>79</v>
      </c>
      <c r="C288" s="6" t="s">
        <v>540</v>
      </c>
      <c r="D288" s="41" t="s">
        <v>664</v>
      </c>
      <c r="E288" s="45">
        <v>466500</v>
      </c>
      <c r="F288" s="45">
        <v>466500</v>
      </c>
      <c r="G288" s="45">
        <v>466500</v>
      </c>
      <c r="H288" s="45">
        <v>466500</v>
      </c>
      <c r="I288" s="45">
        <v>466500</v>
      </c>
      <c r="J288" s="45">
        <v>466500</v>
      </c>
      <c r="K288" s="45">
        <v>466500</v>
      </c>
      <c r="L288" s="45">
        <v>466500</v>
      </c>
      <c r="M288" s="45">
        <v>466500</v>
      </c>
      <c r="N288" s="45">
        <v>466500</v>
      </c>
      <c r="O288" s="45">
        <v>466500</v>
      </c>
      <c r="P288" s="45">
        <v>466500</v>
      </c>
      <c r="Q288" s="45">
        <v>466500</v>
      </c>
      <c r="R288" s="47">
        <f t="shared" si="69"/>
        <v>466500</v>
      </c>
      <c r="T288" s="49">
        <f t="shared" si="73"/>
        <v>466500</v>
      </c>
      <c r="Y288" s="51"/>
      <c r="Z288" s="51"/>
      <c r="AA288" s="51"/>
      <c r="AD288" s="49">
        <f t="shared" si="74"/>
        <v>466500</v>
      </c>
    </row>
    <row r="289" spans="1:30">
      <c r="A289" s="6" t="s">
        <v>294</v>
      </c>
      <c r="B289" s="6" t="s">
        <v>79</v>
      </c>
      <c r="C289" s="6" t="s">
        <v>358</v>
      </c>
      <c r="D289" s="41" t="s">
        <v>672</v>
      </c>
      <c r="E289" s="45">
        <v>7308127.2699999996</v>
      </c>
      <c r="F289" s="45">
        <v>7117611.3799999999</v>
      </c>
      <c r="G289" s="45">
        <v>7119243.2999999998</v>
      </c>
      <c r="H289" s="45">
        <v>7132573.1900000004</v>
      </c>
      <c r="I289" s="45">
        <v>7136700.2300000004</v>
      </c>
      <c r="J289" s="45">
        <v>7291895.2199999997</v>
      </c>
      <c r="K289" s="45">
        <v>7818956.8700000001</v>
      </c>
      <c r="L289" s="45">
        <v>5776673.0599999996</v>
      </c>
      <c r="M289" s="45">
        <v>6237130.46</v>
      </c>
      <c r="N289" s="45">
        <v>6691183.4299999997</v>
      </c>
      <c r="O289" s="45">
        <v>7069790.9000000004</v>
      </c>
      <c r="P289" s="45">
        <v>7579328.1500000004</v>
      </c>
      <c r="Q289" s="45">
        <v>7887089.9500000002</v>
      </c>
      <c r="R289" s="47">
        <f t="shared" si="69"/>
        <v>7047391.2333333343</v>
      </c>
      <c r="T289" s="49">
        <f t="shared" si="73"/>
        <v>7047391.2333333343</v>
      </c>
      <c r="Y289" s="51"/>
      <c r="Z289" s="51"/>
      <c r="AA289" s="51"/>
      <c r="AD289" s="49">
        <f t="shared" si="74"/>
        <v>7047391.2333333343</v>
      </c>
    </row>
    <row r="290" spans="1:30">
      <c r="A290" s="6" t="s">
        <v>294</v>
      </c>
      <c r="B290" s="6" t="s">
        <v>79</v>
      </c>
      <c r="C290" s="6" t="s">
        <v>524</v>
      </c>
      <c r="D290" s="41" t="s">
        <v>666</v>
      </c>
      <c r="E290" s="45">
        <v>9.3132257461547893E-10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7">
        <f t="shared" si="69"/>
        <v>3.8805107275644955E-11</v>
      </c>
      <c r="T290" s="49">
        <f t="shared" si="73"/>
        <v>3.8805107275644955E-11</v>
      </c>
      <c r="Y290" s="51"/>
      <c r="Z290" s="51"/>
      <c r="AA290" s="51"/>
      <c r="AD290" s="49">
        <f t="shared" si="74"/>
        <v>3.8805107275644955E-11</v>
      </c>
    </row>
    <row r="291" spans="1:30">
      <c r="A291" s="6" t="s">
        <v>294</v>
      </c>
      <c r="B291" s="6" t="s">
        <v>79</v>
      </c>
      <c r="C291" s="6" t="s">
        <v>526</v>
      </c>
      <c r="D291" s="41" t="s">
        <v>933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7">
        <f t="shared" si="69"/>
        <v>0</v>
      </c>
      <c r="T291" s="49">
        <f t="shared" si="73"/>
        <v>0</v>
      </c>
      <c r="Y291" s="51"/>
      <c r="Z291" s="51"/>
      <c r="AA291" s="51"/>
      <c r="AD291" s="49">
        <f t="shared" si="74"/>
        <v>0</v>
      </c>
    </row>
    <row r="292" spans="1:30">
      <c r="A292" s="6" t="s">
        <v>294</v>
      </c>
      <c r="B292" s="6" t="s">
        <v>79</v>
      </c>
      <c r="C292" s="6" t="s">
        <v>527</v>
      </c>
      <c r="D292" s="41" t="s">
        <v>978</v>
      </c>
      <c r="E292" s="45">
        <v>4112454.8599999901</v>
      </c>
      <c r="F292" s="45">
        <v>4067263.05</v>
      </c>
      <c r="G292" s="45">
        <v>4022071.24</v>
      </c>
      <c r="H292" s="45">
        <v>3976879.43</v>
      </c>
      <c r="I292" s="45">
        <v>3931687.62</v>
      </c>
      <c r="J292" s="45">
        <v>3886495.81</v>
      </c>
      <c r="K292" s="45">
        <v>3841304</v>
      </c>
      <c r="L292" s="45">
        <v>3796112.19</v>
      </c>
      <c r="M292" s="45">
        <v>3750920.38</v>
      </c>
      <c r="N292" s="45">
        <v>3705728.57</v>
      </c>
      <c r="O292" s="45">
        <v>3660536.76</v>
      </c>
      <c r="P292" s="45">
        <v>3615344.95</v>
      </c>
      <c r="Q292" s="45">
        <v>3570153.14</v>
      </c>
      <c r="R292" s="47">
        <f t="shared" si="69"/>
        <v>3841303.9999999995</v>
      </c>
      <c r="T292" s="49">
        <f t="shared" si="73"/>
        <v>3841303.9999999995</v>
      </c>
      <c r="Y292" s="51"/>
      <c r="Z292" s="51"/>
      <c r="AA292" s="51"/>
      <c r="AD292" s="49">
        <f t="shared" si="74"/>
        <v>3841303.9999999995</v>
      </c>
    </row>
    <row r="293" spans="1:30">
      <c r="A293" s="6" t="s">
        <v>294</v>
      </c>
      <c r="B293" s="6" t="s">
        <v>79</v>
      </c>
      <c r="C293" s="6" t="s">
        <v>528</v>
      </c>
      <c r="D293" s="41" t="s">
        <v>979</v>
      </c>
      <c r="E293" s="45">
        <v>4979406.46</v>
      </c>
      <c r="F293" s="45">
        <v>4934139.13</v>
      </c>
      <c r="G293" s="45">
        <v>4888871.8</v>
      </c>
      <c r="H293" s="45">
        <v>4843604.47</v>
      </c>
      <c r="I293" s="45">
        <v>4798337.1399999997</v>
      </c>
      <c r="J293" s="45">
        <v>4753069.8099999996</v>
      </c>
      <c r="K293" s="45">
        <v>4707802.4800000004</v>
      </c>
      <c r="L293" s="45">
        <v>4662535.1500000004</v>
      </c>
      <c r="M293" s="45">
        <v>4617267.82</v>
      </c>
      <c r="N293" s="45">
        <v>4572000.49</v>
      </c>
      <c r="O293" s="45">
        <v>4526733.16</v>
      </c>
      <c r="P293" s="45">
        <v>4481465.83</v>
      </c>
      <c r="Q293" s="45">
        <v>4436198.5</v>
      </c>
      <c r="R293" s="47">
        <f t="shared" si="69"/>
        <v>4707802.4800000004</v>
      </c>
      <c r="T293" s="49">
        <f t="shared" si="73"/>
        <v>4707802.4800000004</v>
      </c>
      <c r="Y293" s="51"/>
      <c r="Z293" s="51"/>
      <c r="AA293" s="51"/>
      <c r="AD293" s="49">
        <f t="shared" si="74"/>
        <v>4707802.4800000004</v>
      </c>
    </row>
    <row r="294" spans="1:30">
      <c r="A294" s="6" t="s">
        <v>294</v>
      </c>
      <c r="B294" s="6" t="s">
        <v>79</v>
      </c>
      <c r="C294" s="6" t="s">
        <v>529</v>
      </c>
      <c r="D294" s="41" t="s">
        <v>980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2550531.96</v>
      </c>
      <c r="M294" s="45">
        <v>2529098.92</v>
      </c>
      <c r="N294" s="45">
        <v>2507665.88</v>
      </c>
      <c r="O294" s="45">
        <v>2486232.84</v>
      </c>
      <c r="P294" s="45">
        <v>2464799.7999999998</v>
      </c>
      <c r="Q294" s="45">
        <v>2443366.7599999998</v>
      </c>
      <c r="R294" s="47">
        <f t="shared" si="69"/>
        <v>1146667.7316666665</v>
      </c>
      <c r="T294" s="49">
        <f t="shared" si="73"/>
        <v>1146667.7316666665</v>
      </c>
      <c r="Y294" s="51"/>
      <c r="Z294" s="51"/>
      <c r="AA294" s="51"/>
      <c r="AD294" s="49">
        <f t="shared" si="74"/>
        <v>1146667.7316666665</v>
      </c>
    </row>
    <row r="295" spans="1:30">
      <c r="A295" s="6" t="s">
        <v>294</v>
      </c>
      <c r="B295" s="6" t="s">
        <v>79</v>
      </c>
      <c r="C295" s="6" t="s">
        <v>530</v>
      </c>
      <c r="D295" s="41" t="s">
        <v>1010</v>
      </c>
      <c r="E295" s="45">
        <v>377288.6</v>
      </c>
      <c r="F295" s="45">
        <v>386892.03</v>
      </c>
      <c r="G295" s="45">
        <v>439009.55</v>
      </c>
      <c r="H295" s="45">
        <v>393227.64</v>
      </c>
      <c r="I295" s="45">
        <v>328290.26</v>
      </c>
      <c r="J295" s="45">
        <v>363586.69</v>
      </c>
      <c r="K295" s="45">
        <v>964084.09</v>
      </c>
      <c r="L295" s="45">
        <v>1.16415321826935E-10</v>
      </c>
      <c r="M295" s="45">
        <v>1.16415321826935E-10</v>
      </c>
      <c r="N295" s="45">
        <v>1.16415321826935E-10</v>
      </c>
      <c r="O295" s="45">
        <v>1.16415321826935E-10</v>
      </c>
      <c r="P295" s="45">
        <v>1.16415321826935E-10</v>
      </c>
      <c r="Q295" s="45">
        <v>1.16415321826935E-10</v>
      </c>
      <c r="R295" s="47">
        <f t="shared" si="69"/>
        <v>255311.21333333338</v>
      </c>
      <c r="T295" s="49">
        <f t="shared" si="73"/>
        <v>255311.21333333338</v>
      </c>
      <c r="Y295" s="51"/>
      <c r="Z295" s="51"/>
      <c r="AA295" s="51"/>
      <c r="AD295" s="49">
        <f t="shared" si="74"/>
        <v>255311.21333333338</v>
      </c>
    </row>
    <row r="296" spans="1:30">
      <c r="A296" s="6" t="s">
        <v>294</v>
      </c>
      <c r="B296" s="6" t="s">
        <v>79</v>
      </c>
      <c r="C296" s="6" t="s">
        <v>879</v>
      </c>
      <c r="D296" s="41" t="s">
        <v>1002</v>
      </c>
      <c r="E296" s="45">
        <v>0</v>
      </c>
      <c r="F296" s="45">
        <v>0</v>
      </c>
      <c r="G296" s="45">
        <v>0</v>
      </c>
      <c r="H296" s="45">
        <v>0</v>
      </c>
      <c r="I296" s="45">
        <v>838048.53</v>
      </c>
      <c r="J296" s="45">
        <v>1250913.74</v>
      </c>
      <c r="K296" s="45">
        <v>1500084.78</v>
      </c>
      <c r="L296" s="45">
        <v>1822066.53</v>
      </c>
      <c r="M296" s="45">
        <v>2029329.62</v>
      </c>
      <c r="N296" s="45">
        <v>2130460.0699999998</v>
      </c>
      <c r="O296" s="45">
        <v>2317079.25</v>
      </c>
      <c r="P296" s="45">
        <v>2429407.86</v>
      </c>
      <c r="Q296" s="45">
        <v>2544531.71</v>
      </c>
      <c r="R296" s="47">
        <f t="shared" si="69"/>
        <v>1299138.0195833333</v>
      </c>
      <c r="T296" s="49">
        <f t="shared" si="73"/>
        <v>1299138.0195833333</v>
      </c>
      <c r="Y296" s="51"/>
      <c r="Z296" s="51"/>
      <c r="AA296" s="51"/>
      <c r="AD296" s="49">
        <f t="shared" si="74"/>
        <v>1299138.0195833333</v>
      </c>
    </row>
    <row r="297" spans="1:30">
      <c r="A297" s="6" t="s">
        <v>294</v>
      </c>
      <c r="B297" s="6" t="s">
        <v>79</v>
      </c>
      <c r="C297" s="6" t="s">
        <v>927</v>
      </c>
      <c r="D297" s="41" t="s">
        <v>1011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918161.84</v>
      </c>
      <c r="M297" s="45">
        <v>971391.34</v>
      </c>
      <c r="N297" s="45">
        <v>921156.47</v>
      </c>
      <c r="O297" s="45">
        <v>890219.38</v>
      </c>
      <c r="P297" s="45">
        <v>734810.23</v>
      </c>
      <c r="Q297" s="45">
        <v>645477.65</v>
      </c>
      <c r="R297" s="47">
        <f t="shared" si="69"/>
        <v>396539.84041666664</v>
      </c>
      <c r="T297" s="49">
        <f t="shared" si="73"/>
        <v>396539.84041666664</v>
      </c>
      <c r="Y297" s="51"/>
      <c r="Z297" s="51"/>
      <c r="AA297" s="51"/>
      <c r="AD297" s="49">
        <f t="shared" si="74"/>
        <v>396539.84041666664</v>
      </c>
    </row>
    <row r="298" spans="1:30">
      <c r="A298" s="6" t="s">
        <v>293</v>
      </c>
      <c r="B298" s="6" t="s">
        <v>119</v>
      </c>
      <c r="C298" s="6" t="s">
        <v>349</v>
      </c>
      <c r="D298" s="41" t="s">
        <v>667</v>
      </c>
      <c r="E298" s="45">
        <v>1036900.09</v>
      </c>
      <c r="F298" s="45">
        <v>1403365.26</v>
      </c>
      <c r="G298" s="45">
        <v>1410186.77</v>
      </c>
      <c r="H298" s="45">
        <v>1413336.7</v>
      </c>
      <c r="I298" s="45">
        <v>1416391.83</v>
      </c>
      <c r="J298" s="45">
        <v>1419555.62</v>
      </c>
      <c r="K298" s="45">
        <v>1422624.19</v>
      </c>
      <c r="L298" s="45">
        <v>1425801.9</v>
      </c>
      <c r="M298" s="45">
        <v>1428986.71</v>
      </c>
      <c r="N298" s="45">
        <v>1432075.67</v>
      </c>
      <c r="O298" s="45">
        <v>1435274.5</v>
      </c>
      <c r="P298" s="45">
        <v>0</v>
      </c>
      <c r="Q298" s="45">
        <v>0</v>
      </c>
      <c r="R298" s="47">
        <f t="shared" si="69"/>
        <v>1227170.7662500001</v>
      </c>
      <c r="T298" s="49"/>
      <c r="W298" s="49">
        <f t="shared" ref="W298:W314" si="75">+R298</f>
        <v>1227170.7662500001</v>
      </c>
      <c r="Y298" s="51"/>
      <c r="Z298" s="51"/>
      <c r="AA298" s="51"/>
      <c r="AB298" s="49">
        <f t="shared" ref="AB298:AB314" si="76">+R298</f>
        <v>1227170.7662500001</v>
      </c>
      <c r="AD298" s="49"/>
    </row>
    <row r="299" spans="1:30">
      <c r="A299" s="6" t="s">
        <v>293</v>
      </c>
      <c r="B299" s="6" t="s">
        <v>119</v>
      </c>
      <c r="C299" s="6" t="s">
        <v>350</v>
      </c>
      <c r="D299" s="41" t="s">
        <v>668</v>
      </c>
      <c r="E299" s="45">
        <v>-1071014.79</v>
      </c>
      <c r="F299" s="45">
        <v>-1332322.1499999999</v>
      </c>
      <c r="G299" s="45">
        <v>-1335010.1599999999</v>
      </c>
      <c r="H299" s="45">
        <v>-1337992.17</v>
      </c>
      <c r="I299" s="45">
        <v>-1340884.43</v>
      </c>
      <c r="J299" s="45">
        <v>-1343879.56</v>
      </c>
      <c r="K299" s="45">
        <v>-1346784.55</v>
      </c>
      <c r="L299" s="45">
        <v>-1349792.86</v>
      </c>
      <c r="M299" s="45">
        <v>-1352807.89</v>
      </c>
      <c r="N299" s="45">
        <v>-1355732.18</v>
      </c>
      <c r="O299" s="45">
        <v>-1358760.48</v>
      </c>
      <c r="P299" s="45">
        <v>0</v>
      </c>
      <c r="Q299" s="45">
        <v>0</v>
      </c>
      <c r="R299" s="47">
        <f t="shared" ref="R299:R314" si="77">((E299+Q299)+((F299+G299+H299+I299+J299+K299+L299+M299+N299+O299+P299)*2))/24</f>
        <v>-1165789.4854166666</v>
      </c>
      <c r="T299" s="49"/>
      <c r="W299" s="49">
        <f t="shared" si="75"/>
        <v>-1165789.4854166666</v>
      </c>
      <c r="Y299" s="51"/>
      <c r="Z299" s="51"/>
      <c r="AA299" s="51"/>
      <c r="AB299" s="49">
        <f t="shared" si="76"/>
        <v>-1165789.4854166666</v>
      </c>
      <c r="AD299" s="49"/>
    </row>
    <row r="300" spans="1:30">
      <c r="A300" s="6" t="s">
        <v>293</v>
      </c>
      <c r="B300" s="6" t="s">
        <v>119</v>
      </c>
      <c r="C300" s="6" t="s">
        <v>354</v>
      </c>
      <c r="D300" s="41" t="s">
        <v>669</v>
      </c>
      <c r="E300" s="45">
        <v>-434317.89</v>
      </c>
      <c r="F300" s="45">
        <v>-339095.07</v>
      </c>
      <c r="G300" s="45">
        <v>-252001.63</v>
      </c>
      <c r="H300" s="45">
        <v>-163280.99</v>
      </c>
      <c r="I300" s="45">
        <v>-100612.57</v>
      </c>
      <c r="J300" s="45">
        <v>-66170.31</v>
      </c>
      <c r="K300" s="45">
        <v>-38895.25</v>
      </c>
      <c r="L300" s="45">
        <v>-23178.31</v>
      </c>
      <c r="M300" s="45">
        <v>-9299.26</v>
      </c>
      <c r="N300" s="45">
        <v>6961.61</v>
      </c>
      <c r="O300" s="45">
        <v>33002.379999999997</v>
      </c>
      <c r="P300" s="45">
        <v>-232079.74</v>
      </c>
      <c r="Q300" s="45">
        <v>-187427.93</v>
      </c>
      <c r="R300" s="47">
        <f t="shared" si="77"/>
        <v>-124626.83750000002</v>
      </c>
      <c r="T300" s="49"/>
      <c r="W300" s="49">
        <f t="shared" si="75"/>
        <v>-124626.83750000002</v>
      </c>
      <c r="Y300" s="51"/>
      <c r="Z300" s="51"/>
      <c r="AA300" s="51"/>
      <c r="AB300" s="49">
        <f t="shared" si="76"/>
        <v>-124626.83750000002</v>
      </c>
      <c r="AD300" s="49"/>
    </row>
    <row r="301" spans="1:30">
      <c r="A301" s="6" t="s">
        <v>293</v>
      </c>
      <c r="B301" s="6" t="s">
        <v>119</v>
      </c>
      <c r="C301" s="6" t="s">
        <v>525</v>
      </c>
      <c r="D301" s="41" t="s">
        <v>987</v>
      </c>
      <c r="E301" s="45">
        <v>0</v>
      </c>
      <c r="F301" s="45">
        <v>0</v>
      </c>
      <c r="G301" s="45">
        <v>-128458.11</v>
      </c>
      <c r="H301" s="45">
        <v>-163905.54</v>
      </c>
      <c r="I301" s="45">
        <v>-40024.67</v>
      </c>
      <c r="J301" s="45">
        <v>82469.47</v>
      </c>
      <c r="K301" s="45">
        <v>127000.66</v>
      </c>
      <c r="L301" s="45">
        <v>144376.21</v>
      </c>
      <c r="M301" s="45">
        <v>144775.91</v>
      </c>
      <c r="N301" s="45">
        <v>183705.25</v>
      </c>
      <c r="O301" s="45">
        <v>250524.79</v>
      </c>
      <c r="P301" s="45">
        <v>589516.81999999995</v>
      </c>
      <c r="Q301" s="45">
        <v>821806.84</v>
      </c>
      <c r="R301" s="47">
        <f t="shared" si="77"/>
        <v>133407.01749999999</v>
      </c>
      <c r="T301" s="49"/>
      <c r="W301" s="49">
        <f t="shared" si="75"/>
        <v>133407.01749999999</v>
      </c>
      <c r="Y301" s="51"/>
      <c r="Z301" s="51"/>
      <c r="AA301" s="51"/>
      <c r="AB301" s="49">
        <f t="shared" si="76"/>
        <v>133407.01749999999</v>
      </c>
      <c r="AD301" s="49"/>
    </row>
    <row r="302" spans="1:30">
      <c r="A302" s="6" t="s">
        <v>293</v>
      </c>
      <c r="B302" s="6" t="s">
        <v>119</v>
      </c>
      <c r="C302" s="6" t="s">
        <v>526</v>
      </c>
      <c r="D302" s="41" t="s">
        <v>988</v>
      </c>
      <c r="E302" s="45">
        <v>0</v>
      </c>
      <c r="F302" s="45">
        <v>0</v>
      </c>
      <c r="G302" s="45">
        <v>-170475.56</v>
      </c>
      <c r="H302" s="45">
        <v>-51109.61</v>
      </c>
      <c r="I302" s="45">
        <v>14620.72</v>
      </c>
      <c r="J302" s="45">
        <v>-66295.11</v>
      </c>
      <c r="K302" s="45">
        <v>-25172.67</v>
      </c>
      <c r="L302" s="45">
        <v>-467354.04</v>
      </c>
      <c r="M302" s="45">
        <v>-424873.61</v>
      </c>
      <c r="N302" s="45">
        <v>-411044.29</v>
      </c>
      <c r="O302" s="45">
        <v>-413417.01</v>
      </c>
      <c r="P302" s="45">
        <v>-354119.12</v>
      </c>
      <c r="Q302" s="45">
        <v>-494696.84</v>
      </c>
      <c r="R302" s="47">
        <f t="shared" si="77"/>
        <v>-218049.05999999997</v>
      </c>
      <c r="T302" s="49"/>
      <c r="W302" s="49">
        <f t="shared" si="75"/>
        <v>-218049.05999999997</v>
      </c>
      <c r="Y302" s="51"/>
      <c r="Z302" s="51"/>
      <c r="AA302" s="51"/>
      <c r="AB302" s="49">
        <f t="shared" si="76"/>
        <v>-218049.05999999997</v>
      </c>
      <c r="AD302" s="49"/>
    </row>
    <row r="303" spans="1:30">
      <c r="A303" s="6" t="s">
        <v>293</v>
      </c>
      <c r="B303" s="6" t="s">
        <v>119</v>
      </c>
      <c r="C303" s="6" t="s">
        <v>527</v>
      </c>
      <c r="D303" s="41" t="s">
        <v>989</v>
      </c>
      <c r="E303" s="45">
        <v>0</v>
      </c>
      <c r="F303" s="45">
        <v>0</v>
      </c>
      <c r="G303" s="45">
        <v>-54189.73</v>
      </c>
      <c r="H303" s="45">
        <v>-64016.75</v>
      </c>
      <c r="I303" s="45">
        <v>-25691.07</v>
      </c>
      <c r="J303" s="45">
        <v>7069.83</v>
      </c>
      <c r="K303" s="45">
        <v>19046.96</v>
      </c>
      <c r="L303" s="45">
        <v>25293.08</v>
      </c>
      <c r="M303" s="45">
        <v>25375.23</v>
      </c>
      <c r="N303" s="45">
        <v>52438.05</v>
      </c>
      <c r="O303" s="45">
        <v>74673.429999999993</v>
      </c>
      <c r="P303" s="45">
        <v>222057.89</v>
      </c>
      <c r="Q303" s="45">
        <v>305134.51</v>
      </c>
      <c r="R303" s="47">
        <f t="shared" si="77"/>
        <v>36218.681250000001</v>
      </c>
      <c r="T303" s="49"/>
      <c r="W303" s="49">
        <f t="shared" si="75"/>
        <v>36218.681250000001</v>
      </c>
      <c r="Y303" s="51"/>
      <c r="Z303" s="51"/>
      <c r="AA303" s="51"/>
      <c r="AB303" s="49">
        <f t="shared" si="76"/>
        <v>36218.681250000001</v>
      </c>
      <c r="AD303" s="49"/>
    </row>
    <row r="304" spans="1:30">
      <c r="A304" s="6" t="s">
        <v>293</v>
      </c>
      <c r="B304" s="6" t="s">
        <v>119</v>
      </c>
      <c r="C304" s="6" t="s">
        <v>528</v>
      </c>
      <c r="D304" s="41" t="s">
        <v>990</v>
      </c>
      <c r="E304" s="45">
        <v>0</v>
      </c>
      <c r="F304" s="45">
        <v>0</v>
      </c>
      <c r="G304" s="45">
        <v>-69108.490000000005</v>
      </c>
      <c r="H304" s="45">
        <v>-104820.15</v>
      </c>
      <c r="I304" s="45">
        <v>-70281.14</v>
      </c>
      <c r="J304" s="45">
        <v>-102645.34</v>
      </c>
      <c r="K304" s="45">
        <v>-48650.82</v>
      </c>
      <c r="L304" s="45">
        <v>-252219.97</v>
      </c>
      <c r="M304" s="45">
        <v>-223530.13</v>
      </c>
      <c r="N304" s="45">
        <v>-242808.95999999999</v>
      </c>
      <c r="O304" s="45">
        <v>-236136.21</v>
      </c>
      <c r="P304" s="45">
        <v>-71789.740000000005</v>
      </c>
      <c r="Q304" s="45">
        <v>-172544.23</v>
      </c>
      <c r="R304" s="47">
        <f t="shared" si="77"/>
        <v>-125688.58875</v>
      </c>
      <c r="T304" s="49"/>
      <c r="W304" s="49">
        <f t="shared" si="75"/>
        <v>-125688.58875</v>
      </c>
      <c r="Y304" s="51"/>
      <c r="Z304" s="51"/>
      <c r="AA304" s="51"/>
      <c r="AB304" s="49">
        <f t="shared" si="76"/>
        <v>-125688.58875</v>
      </c>
      <c r="AD304" s="49"/>
    </row>
    <row r="305" spans="1:30">
      <c r="A305" s="6" t="s">
        <v>293</v>
      </c>
      <c r="B305" s="6" t="s">
        <v>119</v>
      </c>
      <c r="C305" s="6" t="s">
        <v>919</v>
      </c>
      <c r="D305" s="41" t="s">
        <v>868</v>
      </c>
      <c r="E305" s="45">
        <v>59244.84</v>
      </c>
      <c r="F305" s="45">
        <v>55519.51</v>
      </c>
      <c r="G305" s="45">
        <v>58478.87</v>
      </c>
      <c r="H305" s="45">
        <v>35997.160000000003</v>
      </c>
      <c r="I305" s="45">
        <v>15417.4</v>
      </c>
      <c r="J305" s="45">
        <v>11225.51</v>
      </c>
      <c r="K305" s="45">
        <v>1647.65</v>
      </c>
      <c r="L305" s="45">
        <v>5743.68</v>
      </c>
      <c r="M305" s="45">
        <v>6247.17</v>
      </c>
      <c r="N305" s="45">
        <v>11188.11</v>
      </c>
      <c r="O305" s="45">
        <v>26567.45</v>
      </c>
      <c r="P305" s="45">
        <v>17318.849999999999</v>
      </c>
      <c r="Q305" s="45">
        <v>27572.63</v>
      </c>
      <c r="R305" s="47">
        <f t="shared" si="77"/>
        <v>24063.341250000001</v>
      </c>
      <c r="T305" s="49"/>
      <c r="W305" s="49">
        <f t="shared" si="75"/>
        <v>24063.341250000001</v>
      </c>
      <c r="Y305" s="51"/>
      <c r="Z305" s="51"/>
      <c r="AA305" s="51"/>
      <c r="AB305" s="49">
        <f t="shared" si="76"/>
        <v>24063.341250000001</v>
      </c>
      <c r="AD305" s="49"/>
    </row>
    <row r="306" spans="1:30">
      <c r="A306" s="6" t="s">
        <v>294</v>
      </c>
      <c r="B306" s="6" t="s">
        <v>119</v>
      </c>
      <c r="C306" s="6" t="s">
        <v>345</v>
      </c>
      <c r="D306" s="41" t="s">
        <v>633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77"/>
        <v>0</v>
      </c>
      <c r="T306" s="49"/>
      <c r="W306" s="49">
        <f t="shared" si="75"/>
        <v>0</v>
      </c>
      <c r="Y306" s="51"/>
      <c r="Z306" s="51"/>
      <c r="AA306" s="51"/>
      <c r="AB306" s="49">
        <f t="shared" si="76"/>
        <v>0</v>
      </c>
      <c r="AD306" s="49"/>
    </row>
    <row r="307" spans="1:30">
      <c r="A307" s="6" t="s">
        <v>294</v>
      </c>
      <c r="B307" s="6" t="s">
        <v>119</v>
      </c>
      <c r="C307" s="6" t="s">
        <v>346</v>
      </c>
      <c r="D307" s="41" t="s">
        <v>632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77"/>
        <v>0</v>
      </c>
      <c r="T307" s="49"/>
      <c r="W307" s="49">
        <f t="shared" si="75"/>
        <v>0</v>
      </c>
      <c r="Y307" s="51"/>
      <c r="Z307" s="51"/>
      <c r="AA307" s="51"/>
      <c r="AB307" s="49">
        <f t="shared" si="76"/>
        <v>0</v>
      </c>
      <c r="AD307" s="49"/>
    </row>
    <row r="308" spans="1:30">
      <c r="A308" s="6" t="s">
        <v>294</v>
      </c>
      <c r="B308" s="6" t="s">
        <v>119</v>
      </c>
      <c r="C308" s="6" t="s">
        <v>347</v>
      </c>
      <c r="D308" s="41" t="s">
        <v>634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77"/>
        <v>0</v>
      </c>
      <c r="T308" s="49"/>
      <c r="W308" s="49">
        <f t="shared" si="75"/>
        <v>0</v>
      </c>
      <c r="Y308" s="51"/>
      <c r="Z308" s="51"/>
      <c r="AA308" s="51"/>
      <c r="AB308" s="49">
        <f t="shared" si="76"/>
        <v>0</v>
      </c>
      <c r="AD308" s="49"/>
    </row>
    <row r="309" spans="1:30">
      <c r="A309" s="6" t="s">
        <v>294</v>
      </c>
      <c r="B309" s="6" t="s">
        <v>119</v>
      </c>
      <c r="C309" s="6" t="s">
        <v>348</v>
      </c>
      <c r="D309" s="41" t="s">
        <v>635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77"/>
        <v>0</v>
      </c>
      <c r="T309" s="49"/>
      <c r="W309" s="49">
        <f t="shared" si="75"/>
        <v>0</v>
      </c>
      <c r="Y309" s="51"/>
      <c r="Z309" s="51"/>
      <c r="AA309" s="51"/>
      <c r="AB309" s="49">
        <f t="shared" si="76"/>
        <v>0</v>
      </c>
      <c r="AD309" s="49"/>
    </row>
    <row r="310" spans="1:30">
      <c r="A310" s="6" t="s">
        <v>294</v>
      </c>
      <c r="B310" s="6" t="s">
        <v>119</v>
      </c>
      <c r="C310" s="6" t="s">
        <v>351</v>
      </c>
      <c r="D310" s="41" t="s">
        <v>670</v>
      </c>
      <c r="E310" s="45">
        <v>3321217.35</v>
      </c>
      <c r="F310" s="45">
        <v>5441476.9100000001</v>
      </c>
      <c r="G310" s="45">
        <v>5027950.6900000004</v>
      </c>
      <c r="H310" s="45">
        <v>4879696.4400000004</v>
      </c>
      <c r="I310" s="45">
        <v>5855044.2199999997</v>
      </c>
      <c r="J310" s="45">
        <v>6128898.6299999999</v>
      </c>
      <c r="K310" s="45">
        <v>6635699.3099999996</v>
      </c>
      <c r="L310" s="45">
        <v>6299010.1699999999</v>
      </c>
      <c r="M310" s="45">
        <v>6580785.1399999997</v>
      </c>
      <c r="N310" s="45">
        <v>6658369.8200000003</v>
      </c>
      <c r="O310" s="45">
        <v>6979321.8099999996</v>
      </c>
      <c r="P310" s="45">
        <v>4815657.75</v>
      </c>
      <c r="Q310" s="45">
        <v>4165592.13</v>
      </c>
      <c r="R310" s="47">
        <f t="shared" si="77"/>
        <v>5753776.3025000012</v>
      </c>
      <c r="T310" s="49"/>
      <c r="W310" s="49">
        <f t="shared" si="75"/>
        <v>5753776.3025000012</v>
      </c>
      <c r="Y310" s="51"/>
      <c r="Z310" s="51"/>
      <c r="AA310" s="51"/>
      <c r="AB310" s="49">
        <f t="shared" si="76"/>
        <v>5753776.3025000012</v>
      </c>
      <c r="AD310" s="49"/>
    </row>
    <row r="311" spans="1:30">
      <c r="A311" s="6" t="s">
        <v>294</v>
      </c>
      <c r="B311" s="6" t="s">
        <v>119</v>
      </c>
      <c r="C311" s="6" t="s">
        <v>352</v>
      </c>
      <c r="D311" s="41" t="s">
        <v>636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si="77"/>
        <v>0</v>
      </c>
      <c r="T311" s="49"/>
      <c r="W311" s="49">
        <f t="shared" si="75"/>
        <v>0</v>
      </c>
      <c r="Y311" s="51"/>
      <c r="Z311" s="51"/>
      <c r="AA311" s="51"/>
      <c r="AB311" s="49">
        <f t="shared" si="76"/>
        <v>0</v>
      </c>
      <c r="AD311" s="49"/>
    </row>
    <row r="312" spans="1:30">
      <c r="A312" s="6" t="s">
        <v>294</v>
      </c>
      <c r="B312" s="6" t="s">
        <v>119</v>
      </c>
      <c r="C312" s="6" t="s">
        <v>496</v>
      </c>
      <c r="D312" s="41" t="s">
        <v>671</v>
      </c>
      <c r="E312" s="45">
        <v>-3355826.44</v>
      </c>
      <c r="F312" s="45">
        <v>-2824423.96</v>
      </c>
      <c r="G312" s="45">
        <v>-2322555.34</v>
      </c>
      <c r="H312" s="45">
        <v>-1778630.37</v>
      </c>
      <c r="I312" s="45">
        <v>-1396147.72</v>
      </c>
      <c r="J312" s="45">
        <v>-1194997.3600000001</v>
      </c>
      <c r="K312" s="45">
        <v>-1028842.37</v>
      </c>
      <c r="L312" s="45">
        <v>-920725.93</v>
      </c>
      <c r="M312" s="45">
        <v>-819732.55</v>
      </c>
      <c r="N312" s="45">
        <v>-708611.64</v>
      </c>
      <c r="O312" s="45">
        <v>-534921.26</v>
      </c>
      <c r="P312" s="45">
        <v>3066417.1</v>
      </c>
      <c r="Q312" s="45">
        <v>2945252.42</v>
      </c>
      <c r="R312" s="47">
        <f t="shared" si="77"/>
        <v>-889038.20083333331</v>
      </c>
      <c r="T312" s="49"/>
      <c r="W312" s="49">
        <f t="shared" si="75"/>
        <v>-889038.20083333331</v>
      </c>
      <c r="Y312" s="51"/>
      <c r="Z312" s="51"/>
      <c r="AA312" s="51"/>
      <c r="AB312" s="49">
        <f t="shared" si="76"/>
        <v>-889038.20083333331</v>
      </c>
      <c r="AD312" s="49"/>
    </row>
    <row r="313" spans="1:30">
      <c r="A313" s="6" t="s">
        <v>294</v>
      </c>
      <c r="B313" s="6" t="s">
        <v>119</v>
      </c>
      <c r="C313" s="6" t="s">
        <v>919</v>
      </c>
      <c r="D313" s="41" t="s">
        <v>868</v>
      </c>
      <c r="E313" s="45">
        <v>351178.5</v>
      </c>
      <c r="F313" s="45">
        <v>337370.09</v>
      </c>
      <c r="G313" s="45">
        <v>362878.47</v>
      </c>
      <c r="H313" s="45">
        <v>240028.95</v>
      </c>
      <c r="I313" s="45">
        <v>100503.72</v>
      </c>
      <c r="J313" s="45">
        <v>68795.820000000007</v>
      </c>
      <c r="K313" s="45">
        <v>10249.43</v>
      </c>
      <c r="L313" s="45">
        <v>41441.94</v>
      </c>
      <c r="M313" s="45">
        <v>46079.64</v>
      </c>
      <c r="N313" s="45">
        <v>77114.210000000006</v>
      </c>
      <c r="O313" s="45">
        <v>176710.35</v>
      </c>
      <c r="P313" s="45">
        <v>-145226.28</v>
      </c>
      <c r="Q313" s="45">
        <v>-244880.71</v>
      </c>
      <c r="R313" s="47">
        <f t="shared" si="77"/>
        <v>114091.26958333333</v>
      </c>
      <c r="T313" s="49"/>
      <c r="W313" s="49">
        <f t="shared" si="75"/>
        <v>114091.26958333333</v>
      </c>
      <c r="Y313" s="51"/>
      <c r="Z313" s="51"/>
      <c r="AA313" s="51"/>
      <c r="AB313" s="49">
        <f t="shared" si="76"/>
        <v>114091.26958333333</v>
      </c>
      <c r="AD313" s="49"/>
    </row>
    <row r="314" spans="1:30">
      <c r="A314" s="6" t="s">
        <v>284</v>
      </c>
      <c r="B314" s="6" t="s">
        <v>120</v>
      </c>
      <c r="C314" s="6" t="s">
        <v>83</v>
      </c>
      <c r="D314" s="7" t="s">
        <v>121</v>
      </c>
      <c r="E314" s="45">
        <v>5343728</v>
      </c>
      <c r="F314" s="45">
        <v>5343728</v>
      </c>
      <c r="G314" s="45">
        <v>5343728</v>
      </c>
      <c r="H314" s="45">
        <v>5343728</v>
      </c>
      <c r="I314" s="45">
        <v>5343728</v>
      </c>
      <c r="J314" s="45">
        <v>5343728</v>
      </c>
      <c r="K314" s="45">
        <v>5343728</v>
      </c>
      <c r="L314" s="45">
        <v>5343728</v>
      </c>
      <c r="M314" s="45">
        <v>5343728</v>
      </c>
      <c r="N314" s="45">
        <v>5343728</v>
      </c>
      <c r="O314" s="45">
        <v>5343728</v>
      </c>
      <c r="P314" s="45">
        <v>5343728</v>
      </c>
      <c r="Q314" s="45">
        <v>5343728</v>
      </c>
      <c r="R314" s="47">
        <f t="shared" si="77"/>
        <v>5343728</v>
      </c>
      <c r="T314" s="49"/>
      <c r="W314" s="49">
        <f t="shared" si="75"/>
        <v>5343728</v>
      </c>
      <c r="Y314" s="51"/>
      <c r="Z314" s="51"/>
      <c r="AA314" s="51"/>
      <c r="AB314" s="49">
        <f t="shared" si="76"/>
        <v>5343728</v>
      </c>
      <c r="AD314" s="49"/>
    </row>
    <row r="315" spans="1:30">
      <c r="D315" s="41" t="s">
        <v>122</v>
      </c>
      <c r="E315" s="46">
        <f t="shared" ref="E315:R315" si="78">SUM(E235:E314)</f>
        <v>101276055.09999995</v>
      </c>
      <c r="F315" s="46">
        <f t="shared" si="78"/>
        <v>103438878.93000001</v>
      </c>
      <c r="G315" s="46">
        <f t="shared" si="78"/>
        <v>102596888.25999998</v>
      </c>
      <c r="H315" s="46">
        <f t="shared" si="78"/>
        <v>103015973.03999999</v>
      </c>
      <c r="I315" s="46">
        <f t="shared" si="78"/>
        <v>105510698.11</v>
      </c>
      <c r="J315" s="46">
        <f t="shared" si="78"/>
        <v>106676979.58999999</v>
      </c>
      <c r="K315" s="46">
        <f t="shared" si="78"/>
        <v>110018921.06000002</v>
      </c>
      <c r="L315" s="46">
        <f t="shared" si="78"/>
        <v>110438361.19999999</v>
      </c>
      <c r="M315" s="46">
        <f t="shared" si="78"/>
        <v>111754290.58000001</v>
      </c>
      <c r="N315" s="46">
        <f t="shared" si="78"/>
        <v>112774512.51999998</v>
      </c>
      <c r="O315" s="46">
        <f t="shared" si="78"/>
        <v>114175174.94000001</v>
      </c>
      <c r="P315" s="46">
        <f t="shared" si="78"/>
        <v>115466435.13</v>
      </c>
      <c r="Q315" s="46">
        <f t="shared" si="78"/>
        <v>111646569.94</v>
      </c>
      <c r="R315" s="46">
        <f t="shared" si="78"/>
        <v>108527368.82333331</v>
      </c>
      <c r="Y315" s="51"/>
      <c r="Z315" s="51"/>
      <c r="AA315" s="51"/>
      <c r="AB315" s="49"/>
    </row>
    <row r="316" spans="1:30" ht="13.5" customHeight="1">
      <c r="D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7"/>
      <c r="Y316" s="51"/>
      <c r="Z316" s="51"/>
      <c r="AA316" s="51"/>
    </row>
    <row r="317" spans="1:30">
      <c r="A317" s="25" t="s">
        <v>2</v>
      </c>
      <c r="B317" s="25" t="s">
        <v>367</v>
      </c>
      <c r="C317" s="25" t="s">
        <v>2</v>
      </c>
      <c r="D317" s="41" t="s">
        <v>123</v>
      </c>
      <c r="E317" s="45">
        <v>167715766.99000001</v>
      </c>
      <c r="F317" s="45">
        <v>24530746.34</v>
      </c>
      <c r="G317" s="45">
        <v>49278313.229999997</v>
      </c>
      <c r="H317" s="45">
        <v>68620693.840000004</v>
      </c>
      <c r="I317" s="45">
        <v>80105727.409999996</v>
      </c>
      <c r="J317" s="45">
        <v>88023366.390000001</v>
      </c>
      <c r="K317" s="45">
        <v>93031494.670000002</v>
      </c>
      <c r="L317" s="45">
        <v>99049036.420000002</v>
      </c>
      <c r="M317" s="45">
        <v>103623040.59</v>
      </c>
      <c r="N317" s="45">
        <v>109910339.27</v>
      </c>
      <c r="O317" s="45">
        <v>122367060.23</v>
      </c>
      <c r="P317" s="45">
        <v>145369145.97</v>
      </c>
      <c r="Q317" s="45">
        <v>182672553.02000001</v>
      </c>
      <c r="R317" s="47">
        <f t="shared" ref="R317:R320" si="79">((E317+Q317)+((F317+G317+H317+I317+J317+K317+L317+M317+N317+O317+P317)*2))/24</f>
        <v>96591927.030416667</v>
      </c>
      <c r="V317" s="49">
        <f>R317</f>
        <v>96591927.030416667</v>
      </c>
      <c r="Y317" s="51"/>
      <c r="Z317" s="51"/>
      <c r="AA317" s="51"/>
      <c r="AC317" s="49">
        <f>+R317</f>
        <v>96591927.030416667</v>
      </c>
    </row>
    <row r="318" spans="1:30">
      <c r="A318" s="25" t="s">
        <v>2</v>
      </c>
      <c r="B318" s="25" t="s">
        <v>368</v>
      </c>
      <c r="C318" s="25" t="s">
        <v>2</v>
      </c>
      <c r="D318" s="41" t="s">
        <v>124</v>
      </c>
      <c r="E318" s="45">
        <v>58986390.289999999</v>
      </c>
      <c r="F318" s="45">
        <v>6191397.3799999999</v>
      </c>
      <c r="G318" s="45">
        <v>11571755.800000001</v>
      </c>
      <c r="H318" s="45">
        <v>17282193.649999999</v>
      </c>
      <c r="I318" s="45">
        <v>22472885.789999999</v>
      </c>
      <c r="J318" s="45">
        <v>26781147.260000002</v>
      </c>
      <c r="K318" s="45">
        <v>31024981.960000001</v>
      </c>
      <c r="L318" s="45">
        <v>35680619.450000003</v>
      </c>
      <c r="M318" s="45">
        <v>40302761.619999997</v>
      </c>
      <c r="N318" s="45">
        <v>44693246.380000003</v>
      </c>
      <c r="O318" s="45">
        <v>49577381.640000001</v>
      </c>
      <c r="P318" s="45">
        <v>54603394.130000003</v>
      </c>
      <c r="Q318" s="45">
        <v>60178361.829999998</v>
      </c>
      <c r="R318" s="47">
        <f t="shared" si="79"/>
        <v>33313678.426666666</v>
      </c>
      <c r="V318" s="49">
        <f>R318</f>
        <v>33313678.426666666</v>
      </c>
      <c r="Y318" s="51"/>
      <c r="Z318" s="51"/>
      <c r="AA318" s="51"/>
      <c r="AC318" s="49">
        <f>+R318</f>
        <v>33313678.426666666</v>
      </c>
    </row>
    <row r="319" spans="1:30">
      <c r="A319" s="25" t="s">
        <v>2</v>
      </c>
      <c r="B319" s="25" t="s">
        <v>369</v>
      </c>
      <c r="C319" s="25" t="s">
        <v>370</v>
      </c>
      <c r="D319" s="41" t="s">
        <v>125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7">
        <f t="shared" si="79"/>
        <v>0</v>
      </c>
      <c r="V319" s="49">
        <f>R319</f>
        <v>0</v>
      </c>
      <c r="Y319" s="51"/>
      <c r="Z319" s="51"/>
      <c r="AA319" s="51"/>
      <c r="AC319" s="49">
        <f>+R319</f>
        <v>0</v>
      </c>
    </row>
    <row r="320" spans="1:30">
      <c r="A320" s="25" t="s">
        <v>2</v>
      </c>
      <c r="B320" s="25" t="s">
        <v>371</v>
      </c>
      <c r="C320" s="25" t="s">
        <v>2</v>
      </c>
      <c r="D320" s="41" t="s">
        <v>126</v>
      </c>
      <c r="E320" s="45">
        <v>8775877.5800000001</v>
      </c>
      <c r="F320" s="45">
        <v>827046.16</v>
      </c>
      <c r="G320" s="45">
        <v>1468373.56</v>
      </c>
      <c r="H320" s="45">
        <v>2261486.13</v>
      </c>
      <c r="I320" s="45">
        <v>2977358.02</v>
      </c>
      <c r="J320" s="45">
        <v>3778638.98</v>
      </c>
      <c r="K320" s="45">
        <v>4552958.78</v>
      </c>
      <c r="L320" s="45">
        <v>5497623.6399999997</v>
      </c>
      <c r="M320" s="45">
        <v>6415217.8399999999</v>
      </c>
      <c r="N320" s="45">
        <v>7257461.8700000001</v>
      </c>
      <c r="O320" s="45">
        <v>7997446.3399999999</v>
      </c>
      <c r="P320" s="45">
        <v>8839602.8900000006</v>
      </c>
      <c r="Q320" s="45">
        <v>9778743.4199999999</v>
      </c>
      <c r="R320" s="47">
        <f t="shared" si="79"/>
        <v>5095877.0591666661</v>
      </c>
      <c r="V320" s="49">
        <f>R320</f>
        <v>5095877.0591666661</v>
      </c>
      <c r="Y320" s="51"/>
      <c r="Z320" s="51"/>
      <c r="AA320" s="51"/>
      <c r="AC320" s="49">
        <f>+R320</f>
        <v>5095877.0591666661</v>
      </c>
    </row>
    <row r="321" spans="1:29">
      <c r="D321" s="41" t="s">
        <v>127</v>
      </c>
      <c r="E321" s="46">
        <f t="shared" ref="E321:F321" si="80">SUM(E317:E320)</f>
        <v>235478034.86000001</v>
      </c>
      <c r="F321" s="46">
        <f t="shared" si="80"/>
        <v>31549189.879999999</v>
      </c>
      <c r="G321" s="46">
        <f t="shared" ref="G321:R321" si="81">SUM(G317:G320)</f>
        <v>62318442.590000004</v>
      </c>
      <c r="H321" s="46">
        <f t="shared" si="81"/>
        <v>88164373.620000005</v>
      </c>
      <c r="I321" s="46">
        <f t="shared" si="81"/>
        <v>105555971.21999998</v>
      </c>
      <c r="J321" s="46">
        <f t="shared" si="81"/>
        <v>118583152.63000001</v>
      </c>
      <c r="K321" s="46">
        <f t="shared" si="81"/>
        <v>128609435.41</v>
      </c>
      <c r="L321" s="46">
        <f t="shared" si="81"/>
        <v>140227279.50999999</v>
      </c>
      <c r="M321" s="46">
        <f t="shared" si="81"/>
        <v>150341020.05000001</v>
      </c>
      <c r="N321" s="46">
        <f t="shared" si="81"/>
        <v>161861047.52000001</v>
      </c>
      <c r="O321" s="46">
        <f t="shared" si="81"/>
        <v>179941888.21000001</v>
      </c>
      <c r="P321" s="46">
        <f t="shared" si="81"/>
        <v>208812142.99000001</v>
      </c>
      <c r="Q321" s="46">
        <f t="shared" si="81"/>
        <v>252629658.27000001</v>
      </c>
      <c r="R321" s="46">
        <f t="shared" si="81"/>
        <v>135001482.51624998</v>
      </c>
      <c r="Y321" s="51"/>
      <c r="Z321" s="51"/>
      <c r="AA321" s="51"/>
    </row>
    <row r="322" spans="1:29">
      <c r="D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Y322" s="51"/>
      <c r="Z322" s="51"/>
      <c r="AA322" s="51"/>
    </row>
    <row r="323" spans="1:29">
      <c r="A323" s="6" t="s">
        <v>293</v>
      </c>
      <c r="B323" s="6" t="s">
        <v>128</v>
      </c>
      <c r="D323" s="41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ref="R323:R324" si="82">((E323+Q323)+((F323+G323+H323+I323+J323+K323+L323+M323+N323+O323+P323)*2))/24</f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A324" s="6" t="s">
        <v>294</v>
      </c>
      <c r="B324" s="6" t="s">
        <v>128</v>
      </c>
      <c r="D324" s="41" t="s">
        <v>129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7">
        <f t="shared" si="82"/>
        <v>0</v>
      </c>
      <c r="V324" s="49">
        <f>R324</f>
        <v>0</v>
      </c>
      <c r="Y324" s="51"/>
      <c r="Z324" s="51"/>
      <c r="AA324" s="51"/>
      <c r="AC324" s="49">
        <f>+R324</f>
        <v>0</v>
      </c>
    </row>
    <row r="325" spans="1:29">
      <c r="D325" s="3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7"/>
      <c r="Y325" s="51"/>
      <c r="Z325" s="51"/>
      <c r="AA325" s="51"/>
    </row>
    <row r="326" spans="1:29">
      <c r="A326" s="6" t="s">
        <v>284</v>
      </c>
      <c r="B326" s="6" t="s">
        <v>130</v>
      </c>
      <c r="C326" s="6" t="s">
        <v>913</v>
      </c>
      <c r="D326" s="41" t="s">
        <v>914</v>
      </c>
      <c r="E326" s="45">
        <v>38803.06</v>
      </c>
      <c r="F326" s="45">
        <v>2666.72</v>
      </c>
      <c r="G326" s="45">
        <v>5333.44</v>
      </c>
      <c r="H326" s="45">
        <v>8000.16</v>
      </c>
      <c r="I326" s="45">
        <v>10666.88</v>
      </c>
      <c r="J326" s="45">
        <v>13333.6</v>
      </c>
      <c r="K326" s="45">
        <v>16000.32</v>
      </c>
      <c r="L326" s="45">
        <v>18667.04</v>
      </c>
      <c r="M326" s="45">
        <v>21333.759999999998</v>
      </c>
      <c r="N326" s="45">
        <v>24000.48</v>
      </c>
      <c r="O326" s="45">
        <v>26667.200000000001</v>
      </c>
      <c r="P326" s="45">
        <v>29333.919999999998</v>
      </c>
      <c r="Q326" s="45">
        <v>32008</v>
      </c>
      <c r="R326" s="47">
        <f t="shared" ref="R326:R341" si="83">((E326+Q326)+((F326+G326+H326+I326+J326+K326+L326+M326+N326+O326+P326)*2))/24</f>
        <v>17617.420833333334</v>
      </c>
      <c r="V326" s="49">
        <f t="shared" ref="V326:V341" si="84">R326</f>
        <v>17617.420833333334</v>
      </c>
      <c r="Y326" s="51"/>
      <c r="Z326" s="51"/>
      <c r="AA326" s="51"/>
      <c r="AC326" s="49">
        <f t="shared" ref="AC326:AC341" si="85">+R326</f>
        <v>17617.420833333334</v>
      </c>
    </row>
    <row r="327" spans="1:29">
      <c r="A327" s="6" t="s">
        <v>284</v>
      </c>
      <c r="B327" s="6" t="s">
        <v>130</v>
      </c>
      <c r="C327" s="6" t="s">
        <v>364</v>
      </c>
      <c r="D327" s="41" t="s">
        <v>674</v>
      </c>
      <c r="E327" s="45">
        <v>213365.45</v>
      </c>
      <c r="F327" s="45">
        <v>17301</v>
      </c>
      <c r="G327" s="45">
        <v>34602</v>
      </c>
      <c r="H327" s="45">
        <v>51903</v>
      </c>
      <c r="I327" s="45">
        <v>64874.3</v>
      </c>
      <c r="J327" s="45">
        <v>80906.3</v>
      </c>
      <c r="K327" s="45">
        <v>98270.3</v>
      </c>
      <c r="L327" s="45">
        <v>115634.3</v>
      </c>
      <c r="M327" s="45">
        <v>149389.29999999999</v>
      </c>
      <c r="N327" s="45">
        <v>168802.3</v>
      </c>
      <c r="O327" s="45">
        <v>188215.3</v>
      </c>
      <c r="P327" s="45">
        <v>207628.3</v>
      </c>
      <c r="Q327" s="45">
        <v>227041.3</v>
      </c>
      <c r="R327" s="47">
        <f t="shared" si="83"/>
        <v>116477.48125000001</v>
      </c>
      <c r="V327" s="49">
        <f t="shared" si="84"/>
        <v>116477.48125000001</v>
      </c>
      <c r="Y327" s="51"/>
      <c r="Z327" s="51"/>
      <c r="AA327" s="51"/>
      <c r="AC327" s="49">
        <f t="shared" si="85"/>
        <v>116477.48125000001</v>
      </c>
    </row>
    <row r="328" spans="1:29">
      <c r="A328" s="6" t="s">
        <v>284</v>
      </c>
      <c r="B328" s="6" t="s">
        <v>130</v>
      </c>
      <c r="C328" s="6" t="s">
        <v>365</v>
      </c>
      <c r="D328" s="41" t="s">
        <v>680</v>
      </c>
      <c r="E328" s="45">
        <v>2969.2</v>
      </c>
      <c r="F328" s="45">
        <v>24.58</v>
      </c>
      <c r="G328" s="45">
        <v>24.58</v>
      </c>
      <c r="H328" s="45">
        <v>24.58</v>
      </c>
      <c r="I328" s="45">
        <v>24.58</v>
      </c>
      <c r="J328" s="45">
        <v>868.72</v>
      </c>
      <c r="K328" s="45">
        <v>925.54</v>
      </c>
      <c r="L328" s="45">
        <v>1491.73</v>
      </c>
      <c r="M328" s="45">
        <v>1491.73</v>
      </c>
      <c r="N328" s="45">
        <v>1491.73</v>
      </c>
      <c r="O328" s="45">
        <v>1491.73</v>
      </c>
      <c r="P328" s="45">
        <v>1491.73</v>
      </c>
      <c r="Q328" s="45">
        <v>1677.63</v>
      </c>
      <c r="R328" s="47">
        <f t="shared" si="83"/>
        <v>972.88708333333341</v>
      </c>
      <c r="V328" s="49">
        <f t="shared" si="84"/>
        <v>972.88708333333341</v>
      </c>
      <c r="Y328" s="51"/>
      <c r="Z328" s="51"/>
      <c r="AA328" s="51"/>
      <c r="AC328" s="49">
        <f t="shared" si="85"/>
        <v>972.88708333333341</v>
      </c>
    </row>
    <row r="329" spans="1:29">
      <c r="A329" s="6" t="s">
        <v>293</v>
      </c>
      <c r="B329" s="6" t="s">
        <v>130</v>
      </c>
      <c r="C329" s="6" t="s">
        <v>360</v>
      </c>
      <c r="D329" s="41" t="s">
        <v>673</v>
      </c>
      <c r="E329" s="45">
        <v>234746.52</v>
      </c>
      <c r="F329" s="45">
        <v>20377.2</v>
      </c>
      <c r="G329" s="45">
        <v>40754.400000000001</v>
      </c>
      <c r="H329" s="45">
        <v>63611.61</v>
      </c>
      <c r="I329" s="45">
        <v>86468.83</v>
      </c>
      <c r="J329" s="45">
        <v>109326.05</v>
      </c>
      <c r="K329" s="45">
        <v>132183.26999999999</v>
      </c>
      <c r="L329" s="45">
        <v>155040.49</v>
      </c>
      <c r="M329" s="45">
        <v>177897.71</v>
      </c>
      <c r="N329" s="45">
        <v>200754.93</v>
      </c>
      <c r="O329" s="45">
        <v>223612.15</v>
      </c>
      <c r="P329" s="45">
        <v>246469.37</v>
      </c>
      <c r="Q329" s="45">
        <v>269326.59000000003</v>
      </c>
      <c r="R329" s="47">
        <f t="shared" si="83"/>
        <v>142377.71374999997</v>
      </c>
      <c r="V329" s="49">
        <f t="shared" si="84"/>
        <v>142377.71374999997</v>
      </c>
      <c r="Y329" s="51"/>
      <c r="Z329" s="51"/>
      <c r="AA329" s="51"/>
      <c r="AC329" s="49">
        <f t="shared" si="85"/>
        <v>142377.71374999997</v>
      </c>
    </row>
    <row r="330" spans="1:29">
      <c r="A330" s="6" t="s">
        <v>293</v>
      </c>
      <c r="B330" s="6" t="s">
        <v>130</v>
      </c>
      <c r="C330" s="1" t="s">
        <v>361</v>
      </c>
      <c r="D330" s="41" t="s">
        <v>677</v>
      </c>
      <c r="E330" s="45">
        <v>75833.39</v>
      </c>
      <c r="F330" s="45">
        <v>6561.11</v>
      </c>
      <c r="G330" s="45">
        <v>13122.22</v>
      </c>
      <c r="H330" s="45">
        <v>19683.330000000002</v>
      </c>
      <c r="I330" s="45">
        <v>26244.44</v>
      </c>
      <c r="J330" s="45">
        <v>32805.550000000003</v>
      </c>
      <c r="K330" s="45">
        <v>39366.660000000003</v>
      </c>
      <c r="L330" s="45">
        <v>45927.77</v>
      </c>
      <c r="M330" s="45">
        <v>52488.88</v>
      </c>
      <c r="N330" s="45">
        <v>59049.99</v>
      </c>
      <c r="O330" s="45">
        <v>66463.19</v>
      </c>
      <c r="P330" s="45">
        <v>73876.36</v>
      </c>
      <c r="Q330" s="45">
        <v>125768.55</v>
      </c>
      <c r="R330" s="47">
        <f t="shared" si="83"/>
        <v>44699.205833333333</v>
      </c>
      <c r="V330" s="49">
        <f t="shared" si="84"/>
        <v>44699.205833333333</v>
      </c>
      <c r="Y330" s="51"/>
      <c r="Z330" s="51"/>
      <c r="AA330" s="51"/>
      <c r="AC330" s="49">
        <f t="shared" si="85"/>
        <v>44699.205833333333</v>
      </c>
    </row>
    <row r="331" spans="1:29">
      <c r="A331" s="6" t="s">
        <v>293</v>
      </c>
      <c r="B331" s="6" t="s">
        <v>130</v>
      </c>
      <c r="C331" s="1" t="s">
        <v>362</v>
      </c>
      <c r="D331" s="41" t="s">
        <v>678</v>
      </c>
      <c r="E331" s="45">
        <v>1594344.8</v>
      </c>
      <c r="F331" s="45">
        <v>244371.46</v>
      </c>
      <c r="G331" s="45">
        <v>485273.38</v>
      </c>
      <c r="H331" s="45">
        <v>674582.6</v>
      </c>
      <c r="I331" s="45">
        <v>804179.71</v>
      </c>
      <c r="J331" s="45">
        <v>900178.93</v>
      </c>
      <c r="K331" s="45">
        <v>962916.83</v>
      </c>
      <c r="L331" s="45">
        <v>1029840.63</v>
      </c>
      <c r="M331" s="45">
        <v>1083174.05</v>
      </c>
      <c r="N331" s="45">
        <v>1151778.57</v>
      </c>
      <c r="O331" s="45">
        <v>1269305.3</v>
      </c>
      <c r="P331" s="45">
        <v>1469407.4</v>
      </c>
      <c r="Q331" s="45">
        <v>1768199.81</v>
      </c>
      <c r="R331" s="47">
        <f t="shared" si="83"/>
        <v>979690.09708333341</v>
      </c>
      <c r="V331" s="49">
        <f t="shared" si="84"/>
        <v>979690.09708333341</v>
      </c>
      <c r="Y331" s="51"/>
      <c r="Z331" s="51"/>
      <c r="AA331" s="51"/>
      <c r="AC331" s="49">
        <f t="shared" si="85"/>
        <v>979690.09708333341</v>
      </c>
    </row>
    <row r="332" spans="1:29">
      <c r="A332" s="6" t="s">
        <v>293</v>
      </c>
      <c r="B332" s="6" t="s">
        <v>130</v>
      </c>
      <c r="C332" s="6" t="s">
        <v>363</v>
      </c>
      <c r="D332" s="41" t="s">
        <v>679</v>
      </c>
      <c r="E332" s="45">
        <v>1786897.79</v>
      </c>
      <c r="F332" s="45">
        <v>287732.71999999997</v>
      </c>
      <c r="G332" s="45">
        <v>558127.67000000004</v>
      </c>
      <c r="H332" s="45">
        <v>846782.93</v>
      </c>
      <c r="I332" s="45">
        <v>1059690.57</v>
      </c>
      <c r="J332" s="45">
        <v>1187736.8</v>
      </c>
      <c r="K332" s="45">
        <v>1290708.01</v>
      </c>
      <c r="L332" s="45">
        <v>1358856.64</v>
      </c>
      <c r="M332" s="45">
        <v>1419148.25</v>
      </c>
      <c r="N332" s="45">
        <v>1485480.06</v>
      </c>
      <c r="O332" s="45">
        <v>1578584.11</v>
      </c>
      <c r="P332" s="45">
        <v>1739319.15</v>
      </c>
      <c r="Q332" s="45">
        <v>1996744.56</v>
      </c>
      <c r="R332" s="47">
        <f t="shared" si="83"/>
        <v>1225332.3404166668</v>
      </c>
      <c r="V332" s="49">
        <f t="shared" si="84"/>
        <v>1225332.3404166668</v>
      </c>
      <c r="Y332" s="51"/>
      <c r="Z332" s="51"/>
      <c r="AA332" s="51"/>
      <c r="AC332" s="49">
        <f t="shared" si="85"/>
        <v>1225332.3404166668</v>
      </c>
    </row>
    <row r="333" spans="1:29">
      <c r="A333" s="6" t="s">
        <v>293</v>
      </c>
      <c r="B333" s="6" t="s">
        <v>130</v>
      </c>
      <c r="C333" s="6" t="s">
        <v>364</v>
      </c>
      <c r="D333" s="41" t="s">
        <v>674</v>
      </c>
      <c r="E333" s="45">
        <v>2035699.94</v>
      </c>
      <c r="F333" s="45">
        <v>183511</v>
      </c>
      <c r="G333" s="45">
        <v>367022</v>
      </c>
      <c r="H333" s="45">
        <v>550533</v>
      </c>
      <c r="I333" s="45">
        <v>734044</v>
      </c>
      <c r="J333" s="45">
        <v>917555</v>
      </c>
      <c r="K333" s="45">
        <v>1101066</v>
      </c>
      <c r="L333" s="45">
        <v>1277445</v>
      </c>
      <c r="M333" s="45">
        <v>1453824</v>
      </c>
      <c r="N333" s="45">
        <v>1630203</v>
      </c>
      <c r="O333" s="45">
        <v>1806582</v>
      </c>
      <c r="P333" s="45">
        <v>1989847.56</v>
      </c>
      <c r="Q333" s="45">
        <v>2173112.56</v>
      </c>
      <c r="R333" s="47">
        <f t="shared" si="83"/>
        <v>1176336.5675000001</v>
      </c>
      <c r="V333" s="49">
        <f t="shared" si="84"/>
        <v>1176336.5675000001</v>
      </c>
      <c r="Y333" s="51"/>
      <c r="Z333" s="51"/>
      <c r="AA333" s="51"/>
      <c r="AC333" s="49">
        <f t="shared" si="85"/>
        <v>1176336.5675000001</v>
      </c>
    </row>
    <row r="334" spans="1:29">
      <c r="A334" s="6" t="s">
        <v>293</v>
      </c>
      <c r="B334" s="6" t="s">
        <v>130</v>
      </c>
      <c r="C334" s="6" t="s">
        <v>365</v>
      </c>
      <c r="D334" s="41" t="s">
        <v>680</v>
      </c>
      <c r="E334" s="45">
        <v>30360.12</v>
      </c>
      <c r="F334" s="45">
        <v>226.95</v>
      </c>
      <c r="G334" s="45">
        <v>458.74</v>
      </c>
      <c r="H334" s="45">
        <v>768.06</v>
      </c>
      <c r="I334" s="45">
        <v>1220.44</v>
      </c>
      <c r="J334" s="45">
        <v>1857.93</v>
      </c>
      <c r="K334" s="45">
        <v>2304.7399999999998</v>
      </c>
      <c r="L334" s="45">
        <v>2802.38</v>
      </c>
      <c r="M334" s="45">
        <v>3183.04</v>
      </c>
      <c r="N334" s="45">
        <v>3635.54</v>
      </c>
      <c r="O334" s="45">
        <v>34863.56</v>
      </c>
      <c r="P334" s="45">
        <v>34863.56</v>
      </c>
      <c r="Q334" s="45">
        <v>36013.160000000003</v>
      </c>
      <c r="R334" s="47">
        <f t="shared" si="83"/>
        <v>9947.6316666666662</v>
      </c>
      <c r="V334" s="49">
        <f t="shared" si="84"/>
        <v>9947.6316666666662</v>
      </c>
      <c r="Y334" s="51"/>
      <c r="Z334" s="51"/>
      <c r="AA334" s="51"/>
      <c r="AC334" s="49">
        <f t="shared" si="85"/>
        <v>9947.6316666666662</v>
      </c>
    </row>
    <row r="335" spans="1:29">
      <c r="A335" s="6" t="s">
        <v>294</v>
      </c>
      <c r="B335" s="6" t="s">
        <v>130</v>
      </c>
      <c r="C335" s="6" t="s">
        <v>360</v>
      </c>
      <c r="D335" s="41" t="s">
        <v>673</v>
      </c>
      <c r="E335" s="45">
        <v>530154.43000000005</v>
      </c>
      <c r="F335" s="45">
        <v>73488.570000000007</v>
      </c>
      <c r="G335" s="45">
        <v>143026.96</v>
      </c>
      <c r="H335" s="45">
        <v>233092.09</v>
      </c>
      <c r="I335" s="45">
        <v>287483.71000000002</v>
      </c>
      <c r="J335" s="45">
        <v>319028.24</v>
      </c>
      <c r="K335" s="45">
        <v>345762.14</v>
      </c>
      <c r="L335" s="45">
        <v>365639.1</v>
      </c>
      <c r="M335" s="45">
        <v>384603.88</v>
      </c>
      <c r="N335" s="45">
        <v>404964.18</v>
      </c>
      <c r="O335" s="45">
        <v>433250.69</v>
      </c>
      <c r="P335" s="45">
        <v>476942.35</v>
      </c>
      <c r="Q335" s="45">
        <v>16122.54</v>
      </c>
      <c r="R335" s="47">
        <f t="shared" si="83"/>
        <v>311701.69958333333</v>
      </c>
      <c r="V335" s="49">
        <f t="shared" si="84"/>
        <v>311701.69958333333</v>
      </c>
      <c r="Y335" s="51"/>
      <c r="Z335" s="51"/>
      <c r="AA335" s="51"/>
      <c r="AC335" s="49">
        <f t="shared" si="85"/>
        <v>311701.69958333333</v>
      </c>
    </row>
    <row r="336" spans="1:29">
      <c r="A336" s="6" t="s">
        <v>294</v>
      </c>
      <c r="B336" s="6" t="s">
        <v>130</v>
      </c>
      <c r="C336" s="6" t="s">
        <v>59</v>
      </c>
      <c r="D336" s="41" t="s">
        <v>675</v>
      </c>
      <c r="E336" s="45">
        <v>11525551.67</v>
      </c>
      <c r="F336" s="45">
        <v>1698425.19</v>
      </c>
      <c r="G336" s="45">
        <v>3299857.9</v>
      </c>
      <c r="H336" s="45">
        <v>5009062.12</v>
      </c>
      <c r="I336" s="45">
        <v>6194366.0700000003</v>
      </c>
      <c r="J336" s="45">
        <v>6862379.2599999998</v>
      </c>
      <c r="K336" s="45">
        <v>7413410.2699999996</v>
      </c>
      <c r="L336" s="45">
        <v>7813606.6200000001</v>
      </c>
      <c r="M336" s="45">
        <v>8191046.7400000002</v>
      </c>
      <c r="N336" s="45">
        <v>8598008.9100000001</v>
      </c>
      <c r="O336" s="45">
        <v>9153069.5899999999</v>
      </c>
      <c r="P336" s="45">
        <v>10085413.73</v>
      </c>
      <c r="Q336" s="45">
        <v>11760057.48</v>
      </c>
      <c r="R336" s="47">
        <f t="shared" si="83"/>
        <v>7163454.2479166677</v>
      </c>
      <c r="V336" s="49">
        <f t="shared" si="84"/>
        <v>7163454.2479166677</v>
      </c>
      <c r="Y336" s="51"/>
      <c r="Z336" s="51"/>
      <c r="AA336" s="51"/>
      <c r="AC336" s="49">
        <f t="shared" si="85"/>
        <v>7163454.2479166677</v>
      </c>
    </row>
    <row r="337" spans="1:29">
      <c r="A337" s="6" t="s">
        <v>294</v>
      </c>
      <c r="B337" s="6" t="s">
        <v>130</v>
      </c>
      <c r="C337" s="6" t="s">
        <v>60</v>
      </c>
      <c r="D337" s="41" t="s">
        <v>676</v>
      </c>
      <c r="E337" s="45">
        <v>10053364.970000001</v>
      </c>
      <c r="F337" s="45">
        <v>1376503.3</v>
      </c>
      <c r="G337" s="45">
        <v>2767346.73</v>
      </c>
      <c r="H337" s="45">
        <v>3920324.47</v>
      </c>
      <c r="I337" s="45">
        <v>4650676.7</v>
      </c>
      <c r="J337" s="45">
        <v>5175348.38</v>
      </c>
      <c r="K337" s="45">
        <v>5565985.5300000003</v>
      </c>
      <c r="L337" s="45">
        <v>6010025.21</v>
      </c>
      <c r="M337" s="45">
        <v>6381707.7800000003</v>
      </c>
      <c r="N337" s="45">
        <v>6838488.1799999997</v>
      </c>
      <c r="O337" s="45">
        <v>7591783.5099999998</v>
      </c>
      <c r="P337" s="45">
        <v>8839204.5099999998</v>
      </c>
      <c r="Q337" s="45">
        <v>10801671.65</v>
      </c>
      <c r="R337" s="47">
        <f t="shared" si="83"/>
        <v>5795409.3841666663</v>
      </c>
      <c r="V337" s="49">
        <f t="shared" si="84"/>
        <v>5795409.3841666663</v>
      </c>
      <c r="Y337" s="51"/>
      <c r="Z337" s="51"/>
      <c r="AA337" s="51"/>
      <c r="AC337" s="49">
        <f t="shared" si="85"/>
        <v>5795409.3841666663</v>
      </c>
    </row>
    <row r="338" spans="1:29">
      <c r="A338" s="6" t="s">
        <v>294</v>
      </c>
      <c r="B338" s="6" t="s">
        <v>130</v>
      </c>
      <c r="C338" s="6" t="s">
        <v>362</v>
      </c>
      <c r="D338" s="41" t="s">
        <v>678</v>
      </c>
      <c r="E338" s="45">
        <v>249975.58</v>
      </c>
      <c r="F338" s="45">
        <v>32256.01</v>
      </c>
      <c r="G338" s="45">
        <v>64399.19</v>
      </c>
      <c r="H338" s="45">
        <v>102892.65</v>
      </c>
      <c r="I338" s="45">
        <v>133880.54999999999</v>
      </c>
      <c r="J338" s="45">
        <v>151575.47</v>
      </c>
      <c r="K338" s="45">
        <v>165801.76</v>
      </c>
      <c r="L338" s="45">
        <v>175488.86</v>
      </c>
      <c r="M338" s="45">
        <v>183638.31</v>
      </c>
      <c r="N338" s="45">
        <v>191167.22</v>
      </c>
      <c r="O338" s="45">
        <v>201917.24</v>
      </c>
      <c r="P338" s="45">
        <v>221877.44</v>
      </c>
      <c r="Q338" s="45">
        <v>257321.55</v>
      </c>
      <c r="R338" s="47">
        <f t="shared" si="83"/>
        <v>156545.27208333332</v>
      </c>
      <c r="V338" s="49">
        <f t="shared" si="84"/>
        <v>156545.27208333332</v>
      </c>
      <c r="Y338" s="51"/>
      <c r="Z338" s="51"/>
      <c r="AA338" s="51"/>
      <c r="AC338" s="49">
        <f t="shared" si="85"/>
        <v>156545.27208333332</v>
      </c>
    </row>
    <row r="339" spans="1:29">
      <c r="A339" s="6" t="s">
        <v>294</v>
      </c>
      <c r="B339" s="6" t="s">
        <v>130</v>
      </c>
      <c r="C339" s="6" t="s">
        <v>364</v>
      </c>
      <c r="D339" s="41" t="s">
        <v>674</v>
      </c>
      <c r="E339" s="45">
        <v>2482229.29</v>
      </c>
      <c r="F339" s="45">
        <v>238949</v>
      </c>
      <c r="G339" s="45">
        <v>477898</v>
      </c>
      <c r="H339" s="45">
        <v>716847</v>
      </c>
      <c r="I339" s="45">
        <v>905012.41</v>
      </c>
      <c r="J339" s="45">
        <v>1121116.4099999999</v>
      </c>
      <c r="K339" s="45">
        <v>1355179.41</v>
      </c>
      <c r="L339" s="45">
        <v>1589242.41</v>
      </c>
      <c r="M339" s="45">
        <v>2044278.54</v>
      </c>
      <c r="N339" s="45">
        <v>2305959.54</v>
      </c>
      <c r="O339" s="45">
        <v>2567640.54</v>
      </c>
      <c r="P339" s="45">
        <v>2829321.54</v>
      </c>
      <c r="Q339" s="45">
        <v>3091002.54</v>
      </c>
      <c r="R339" s="47">
        <f t="shared" si="83"/>
        <v>1578171.7262499996</v>
      </c>
      <c r="V339" s="49">
        <f t="shared" si="84"/>
        <v>1578171.7262499996</v>
      </c>
      <c r="Y339" s="51"/>
      <c r="Z339" s="51"/>
      <c r="AA339" s="51"/>
      <c r="AC339" s="49">
        <f t="shared" si="85"/>
        <v>1578171.7262499996</v>
      </c>
    </row>
    <row r="340" spans="1:29">
      <c r="A340" s="6" t="s">
        <v>294</v>
      </c>
      <c r="B340" s="6" t="s">
        <v>130</v>
      </c>
      <c r="C340" s="6" t="s">
        <v>365</v>
      </c>
      <c r="D340" s="41" t="s">
        <v>680</v>
      </c>
      <c r="E340" s="45">
        <v>-50592.21</v>
      </c>
      <c r="F340" s="45">
        <v>481.15</v>
      </c>
      <c r="G340" s="45">
        <v>724.48</v>
      </c>
      <c r="H340" s="45">
        <v>5173.67</v>
      </c>
      <c r="I340" s="45">
        <v>6089.05</v>
      </c>
      <c r="J340" s="45">
        <v>6762.07</v>
      </c>
      <c r="K340" s="45">
        <v>8582.76</v>
      </c>
      <c r="L340" s="45">
        <v>19730.919999999998</v>
      </c>
      <c r="M340" s="45">
        <v>20183.68</v>
      </c>
      <c r="N340" s="45">
        <v>20634.22</v>
      </c>
      <c r="O340" s="45">
        <v>20261.45</v>
      </c>
      <c r="P340" s="45">
        <v>5813.71</v>
      </c>
      <c r="Q340" s="45">
        <v>33275.83</v>
      </c>
      <c r="R340" s="47">
        <f t="shared" si="83"/>
        <v>8814.9141666666674</v>
      </c>
      <c r="V340" s="49">
        <f t="shared" si="84"/>
        <v>8814.9141666666674</v>
      </c>
      <c r="Y340" s="51"/>
      <c r="Z340" s="51"/>
      <c r="AA340" s="51"/>
      <c r="AC340" s="49">
        <f t="shared" si="85"/>
        <v>8814.9141666666674</v>
      </c>
    </row>
    <row r="341" spans="1:29">
      <c r="A341" s="6" t="s">
        <v>2</v>
      </c>
      <c r="B341" s="6" t="s">
        <v>366</v>
      </c>
      <c r="C341" s="6" t="s">
        <v>2</v>
      </c>
      <c r="D341" s="41" t="s">
        <v>131</v>
      </c>
      <c r="E341" s="45">
        <v>2351148.16</v>
      </c>
      <c r="F341" s="45">
        <v>259115.38</v>
      </c>
      <c r="G341" s="45">
        <v>501515.19</v>
      </c>
      <c r="H341" s="45">
        <v>730296.37</v>
      </c>
      <c r="I341" s="45">
        <v>919792.36</v>
      </c>
      <c r="J341" s="45">
        <v>1128365.3</v>
      </c>
      <c r="K341" s="45">
        <v>1345308.26</v>
      </c>
      <c r="L341" s="45">
        <v>1553409.89</v>
      </c>
      <c r="M341" s="45">
        <v>1761179.06</v>
      </c>
      <c r="N341" s="45">
        <v>1964713.44</v>
      </c>
      <c r="O341" s="45">
        <v>2155892.12</v>
      </c>
      <c r="P341" s="45">
        <v>2343909.37</v>
      </c>
      <c r="Q341" s="45">
        <v>2523313.2799999998</v>
      </c>
      <c r="R341" s="47">
        <f t="shared" si="83"/>
        <v>1425060.6216666664</v>
      </c>
      <c r="V341" s="49">
        <f t="shared" si="84"/>
        <v>1425060.6216666664</v>
      </c>
      <c r="Y341" s="51"/>
      <c r="Z341" s="51"/>
      <c r="AA341" s="51"/>
      <c r="AC341" s="49">
        <f t="shared" si="85"/>
        <v>1425060.6216666664</v>
      </c>
    </row>
    <row r="342" spans="1:29">
      <c r="A342" s="6"/>
      <c r="B342" s="6"/>
      <c r="C342" s="6"/>
      <c r="D342" s="41" t="s">
        <v>132</v>
      </c>
      <c r="E342" s="46">
        <f t="shared" ref="E342:F342" si="86">SUM(E326:E341)</f>
        <v>33154852.16</v>
      </c>
      <c r="F342" s="46">
        <f t="shared" si="86"/>
        <v>4441991.34</v>
      </c>
      <c r="G342" s="46">
        <f t="shared" ref="G342:R342" si="87">SUM(G326:G341)</f>
        <v>8759486.8800000008</v>
      </c>
      <c r="H342" s="46">
        <f t="shared" si="87"/>
        <v>12933577.640000001</v>
      </c>
      <c r="I342" s="46">
        <f t="shared" si="87"/>
        <v>15884714.600000001</v>
      </c>
      <c r="J342" s="46">
        <f t="shared" si="87"/>
        <v>18009144.009999998</v>
      </c>
      <c r="K342" s="46">
        <f t="shared" si="87"/>
        <v>19843771.800000004</v>
      </c>
      <c r="L342" s="46">
        <f t="shared" si="87"/>
        <v>21532848.990000002</v>
      </c>
      <c r="M342" s="46">
        <f t="shared" si="87"/>
        <v>23328568.709999997</v>
      </c>
      <c r="N342" s="46">
        <f t="shared" si="87"/>
        <v>25049132.289999999</v>
      </c>
      <c r="O342" s="46">
        <f t="shared" si="87"/>
        <v>27319599.679999996</v>
      </c>
      <c r="P342" s="46">
        <f t="shared" si="87"/>
        <v>30594720</v>
      </c>
      <c r="Q342" s="46">
        <f t="shared" si="87"/>
        <v>35112657.029999994</v>
      </c>
      <c r="R342" s="46">
        <f t="shared" si="87"/>
        <v>20152609.211250003</v>
      </c>
      <c r="Y342" s="51"/>
      <c r="Z342" s="51"/>
      <c r="AA342" s="51"/>
    </row>
    <row r="343" spans="1:29">
      <c r="D343" s="3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7"/>
      <c r="Y343" s="51"/>
      <c r="Z343" s="51"/>
      <c r="AA343" s="51"/>
    </row>
    <row r="344" spans="1:29">
      <c r="A344" s="6" t="s">
        <v>284</v>
      </c>
      <c r="B344" s="6" t="s">
        <v>133</v>
      </c>
      <c r="D344" s="41" t="s">
        <v>134</v>
      </c>
      <c r="E344" s="45">
        <v>31270347.91</v>
      </c>
      <c r="F344" s="45">
        <v>2792093.49</v>
      </c>
      <c r="G344" s="45">
        <v>5476803.3399999999</v>
      </c>
      <c r="H344" s="45">
        <v>8167805.6600000001</v>
      </c>
      <c r="I344" s="45">
        <v>10867432.48</v>
      </c>
      <c r="J344" s="45">
        <v>13571673.439999999</v>
      </c>
      <c r="K344" s="45">
        <v>16284224.689999999</v>
      </c>
      <c r="L344" s="45">
        <v>19003797.07</v>
      </c>
      <c r="M344" s="45">
        <v>21732878.890000001</v>
      </c>
      <c r="N344" s="45">
        <v>24471672.09</v>
      </c>
      <c r="O344" s="45">
        <v>27228679.859999999</v>
      </c>
      <c r="P344" s="45">
        <v>29977758.539999999</v>
      </c>
      <c r="Q344" s="45">
        <v>32730756.84</v>
      </c>
      <c r="R344" s="47">
        <f t="shared" ref="R344:R346" si="88">((E344+Q344)+((F344+G344+H344+I344+J344+K344+L344+M344+N344+O344+P344)*2))/24</f>
        <v>17631280.993749999</v>
      </c>
      <c r="V344" s="49">
        <f t="shared" ref="V344:V346" si="89">R344</f>
        <v>17631280.993749999</v>
      </c>
      <c r="Y344" s="51"/>
      <c r="Z344" s="51"/>
      <c r="AA344" s="51"/>
      <c r="AC344" s="49">
        <f t="shared" ref="AC344:AC346" si="90">+R344</f>
        <v>17631280.993749999</v>
      </c>
    </row>
    <row r="345" spans="1:29">
      <c r="A345" s="6" t="s">
        <v>284</v>
      </c>
      <c r="B345" s="6" t="s">
        <v>135</v>
      </c>
      <c r="D345" s="41" t="s">
        <v>681</v>
      </c>
      <c r="E345" s="45">
        <v>3517419.93</v>
      </c>
      <c r="F345" s="45">
        <v>587972.24</v>
      </c>
      <c r="G345" s="45">
        <v>906432.54</v>
      </c>
      <c r="H345" s="45">
        <v>1225002.47</v>
      </c>
      <c r="I345" s="45">
        <v>1543761.12</v>
      </c>
      <c r="J345" s="45">
        <v>1922721.58</v>
      </c>
      <c r="K345" s="45">
        <v>2256625.5</v>
      </c>
      <c r="L345" s="45">
        <v>2599759.09</v>
      </c>
      <c r="M345" s="45">
        <v>2942765.64</v>
      </c>
      <c r="N345" s="45">
        <v>3287779.21</v>
      </c>
      <c r="O345" s="45">
        <v>3628152.54</v>
      </c>
      <c r="P345" s="45">
        <v>3966739.24</v>
      </c>
      <c r="Q345" s="45">
        <v>4306096.28</v>
      </c>
      <c r="R345" s="47">
        <f t="shared" si="88"/>
        <v>2398289.1062500002</v>
      </c>
      <c r="V345" s="49">
        <f t="shared" si="89"/>
        <v>2398289.1062500002</v>
      </c>
      <c r="Y345" s="51"/>
      <c r="Z345" s="51"/>
      <c r="AA345" s="51"/>
      <c r="AC345" s="49">
        <f t="shared" si="90"/>
        <v>2398289.1062500002</v>
      </c>
    </row>
    <row r="346" spans="1:29">
      <c r="A346" s="6" t="s">
        <v>284</v>
      </c>
      <c r="B346" s="1" t="s">
        <v>136</v>
      </c>
      <c r="D346" s="41" t="s">
        <v>137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88"/>
        <v>0</v>
      </c>
      <c r="V346" s="49">
        <f t="shared" si="89"/>
        <v>0</v>
      </c>
      <c r="Y346" s="51"/>
      <c r="Z346" s="51"/>
      <c r="AA346" s="51"/>
      <c r="AC346" s="49">
        <f t="shared" si="90"/>
        <v>0</v>
      </c>
    </row>
    <row r="347" spans="1:29">
      <c r="D347" s="41" t="s">
        <v>138</v>
      </c>
      <c r="E347" s="46">
        <f t="shared" ref="E347:F347" si="91">SUM(E344:E346)</f>
        <v>34787767.840000004</v>
      </c>
      <c r="F347" s="46">
        <f t="shared" si="91"/>
        <v>3380065.7300000004</v>
      </c>
      <c r="G347" s="46">
        <f t="shared" ref="G347:R347" si="92">SUM(G344:G346)</f>
        <v>6383235.8799999999</v>
      </c>
      <c r="H347" s="46">
        <f t="shared" si="92"/>
        <v>9392808.1300000008</v>
      </c>
      <c r="I347" s="46">
        <f t="shared" si="92"/>
        <v>12411193.600000001</v>
      </c>
      <c r="J347" s="46">
        <f t="shared" si="92"/>
        <v>15494395.02</v>
      </c>
      <c r="K347" s="46">
        <f t="shared" si="92"/>
        <v>18540850.189999998</v>
      </c>
      <c r="L347" s="46">
        <f t="shared" si="92"/>
        <v>21603556.16</v>
      </c>
      <c r="M347" s="46">
        <f t="shared" si="92"/>
        <v>24675644.530000001</v>
      </c>
      <c r="N347" s="46">
        <f t="shared" si="92"/>
        <v>27759451.300000001</v>
      </c>
      <c r="O347" s="46">
        <f t="shared" si="92"/>
        <v>30856832.399999999</v>
      </c>
      <c r="P347" s="46">
        <f t="shared" si="92"/>
        <v>33944497.780000001</v>
      </c>
      <c r="Q347" s="46">
        <f t="shared" si="92"/>
        <v>37036853.119999997</v>
      </c>
      <c r="R347" s="46">
        <f t="shared" si="92"/>
        <v>20029570.099999998</v>
      </c>
      <c r="Y347" s="51"/>
      <c r="Z347" s="51"/>
      <c r="AA347" s="51"/>
    </row>
    <row r="348" spans="1:29">
      <c r="D348" s="3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7"/>
      <c r="Y348" s="51"/>
      <c r="Z348" s="51"/>
      <c r="AA348" s="51"/>
    </row>
    <row r="349" spans="1:29">
      <c r="A349" s="6" t="s">
        <v>284</v>
      </c>
      <c r="B349" s="6" t="s">
        <v>139</v>
      </c>
      <c r="D349" s="41" t="s">
        <v>140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ref="R349:R364" si="93">((E349+Q349)+((F349+G349+H349+I349+J349+K349+L349+M349+N349+O349+P349)*2))/24</f>
        <v>0</v>
      </c>
      <c r="V349" s="49">
        <f t="shared" ref="V349:V364" si="94">R349</f>
        <v>0</v>
      </c>
      <c r="Y349" s="51"/>
      <c r="Z349" s="51"/>
      <c r="AA349" s="51"/>
      <c r="AC349" s="49">
        <f t="shared" ref="AC349:AC364" si="95">+R349</f>
        <v>0</v>
      </c>
    </row>
    <row r="350" spans="1:29">
      <c r="A350" s="6" t="s">
        <v>284</v>
      </c>
      <c r="B350" s="6" t="s">
        <v>141</v>
      </c>
      <c r="C350" s="6" t="s">
        <v>143</v>
      </c>
      <c r="D350" s="5" t="s">
        <v>144</v>
      </c>
      <c r="E350" s="45">
        <v>1014898.94</v>
      </c>
      <c r="F350" s="45">
        <v>65182.81</v>
      </c>
      <c r="G350" s="45">
        <v>127151.21</v>
      </c>
      <c r="H350" s="45">
        <v>182998.52</v>
      </c>
      <c r="I350" s="45">
        <v>230974.4</v>
      </c>
      <c r="J350" s="45">
        <v>295983.31</v>
      </c>
      <c r="K350" s="45">
        <v>363396.32</v>
      </c>
      <c r="L350" s="45">
        <v>435446.14</v>
      </c>
      <c r="M350" s="45">
        <v>491009.36</v>
      </c>
      <c r="N350" s="45">
        <v>568583.30000000005</v>
      </c>
      <c r="O350" s="45">
        <v>692410.98</v>
      </c>
      <c r="P350" s="45">
        <v>817912.7</v>
      </c>
      <c r="Q350" s="45">
        <v>949140.7</v>
      </c>
      <c r="R350" s="47">
        <f t="shared" si="93"/>
        <v>437755.7391666667</v>
      </c>
      <c r="V350" s="49">
        <f t="shared" si="94"/>
        <v>437755.7391666667</v>
      </c>
      <c r="Y350" s="51"/>
      <c r="Z350" s="51"/>
      <c r="AA350" s="51"/>
      <c r="AC350" s="49">
        <f t="shared" si="95"/>
        <v>437755.7391666667</v>
      </c>
    </row>
    <row r="351" spans="1:29">
      <c r="A351" s="6" t="s">
        <v>284</v>
      </c>
      <c r="B351" s="6" t="s">
        <v>141</v>
      </c>
      <c r="C351" s="6" t="s">
        <v>179</v>
      </c>
      <c r="D351" s="5" t="s">
        <v>876</v>
      </c>
      <c r="E351" s="45">
        <v>127083.32</v>
      </c>
      <c r="F351" s="45">
        <v>10763.89</v>
      </c>
      <c r="G351" s="45">
        <v>20486.11</v>
      </c>
      <c r="H351" s="45">
        <v>31250</v>
      </c>
      <c r="I351" s="45">
        <v>41666.67</v>
      </c>
      <c r="J351" s="45">
        <v>52430.559999999998</v>
      </c>
      <c r="K351" s="45">
        <v>62847.22</v>
      </c>
      <c r="L351" s="45">
        <v>73611.11</v>
      </c>
      <c r="M351" s="45">
        <v>84375</v>
      </c>
      <c r="N351" s="45">
        <v>94791.66</v>
      </c>
      <c r="O351" s="45">
        <v>105555.55</v>
      </c>
      <c r="P351" s="45">
        <v>115972.22</v>
      </c>
      <c r="Q351" s="45">
        <v>126736.1</v>
      </c>
      <c r="R351" s="47">
        <f t="shared" si="93"/>
        <v>68388.308333333334</v>
      </c>
      <c r="V351" s="49">
        <f t="shared" si="94"/>
        <v>68388.308333333334</v>
      </c>
      <c r="Y351" s="51"/>
      <c r="Z351" s="51"/>
      <c r="AA351" s="51"/>
      <c r="AC351" s="49">
        <f t="shared" si="95"/>
        <v>68388.308333333334</v>
      </c>
    </row>
    <row r="352" spans="1:29">
      <c r="A352" s="6" t="s">
        <v>284</v>
      </c>
      <c r="B352" s="6" t="s">
        <v>141</v>
      </c>
      <c r="D352" s="41" t="s">
        <v>142</v>
      </c>
      <c r="E352" s="45">
        <v>14810558.539999999</v>
      </c>
      <c r="F352" s="45">
        <v>1224058.3400000001</v>
      </c>
      <c r="G352" s="45">
        <v>2448116.66</v>
      </c>
      <c r="H352" s="45">
        <v>3672175</v>
      </c>
      <c r="I352" s="45">
        <v>4896233.34</v>
      </c>
      <c r="J352" s="45">
        <v>6120291.6600000001</v>
      </c>
      <c r="K352" s="45">
        <v>7344350</v>
      </c>
      <c r="L352" s="45">
        <v>8568408.3399999999</v>
      </c>
      <c r="M352" s="45">
        <v>9792466.6600000001</v>
      </c>
      <c r="N352" s="45">
        <v>11016525</v>
      </c>
      <c r="O352" s="45">
        <v>12240583.34</v>
      </c>
      <c r="P352" s="45">
        <v>13464641.66</v>
      </c>
      <c r="Q352" s="45">
        <v>14688700</v>
      </c>
      <c r="R352" s="47">
        <f t="shared" si="93"/>
        <v>7961456.605833333</v>
      </c>
      <c r="V352" s="49">
        <f t="shared" si="94"/>
        <v>7961456.605833333</v>
      </c>
      <c r="Y352" s="51"/>
      <c r="Z352" s="51"/>
      <c r="AA352" s="51"/>
      <c r="AC352" s="49">
        <f t="shared" si="95"/>
        <v>7961456.605833333</v>
      </c>
    </row>
    <row r="353" spans="1:29">
      <c r="A353" s="6" t="s">
        <v>284</v>
      </c>
      <c r="B353" s="6" t="s">
        <v>146</v>
      </c>
      <c r="D353" s="41" t="s">
        <v>147</v>
      </c>
      <c r="E353" s="45">
        <v>211496.36</v>
      </c>
      <c r="F353" s="45">
        <v>13623.97</v>
      </c>
      <c r="G353" s="45">
        <v>27247.94</v>
      </c>
      <c r="H353" s="45">
        <v>40871.910000000003</v>
      </c>
      <c r="I353" s="45">
        <v>54495.88</v>
      </c>
      <c r="J353" s="45">
        <v>68119.850000000006</v>
      </c>
      <c r="K353" s="45">
        <v>81776.13</v>
      </c>
      <c r="L353" s="45">
        <v>95403.69</v>
      </c>
      <c r="M353" s="45">
        <v>109031.25</v>
      </c>
      <c r="N353" s="45">
        <v>122658.81</v>
      </c>
      <c r="O353" s="45">
        <v>136286.37</v>
      </c>
      <c r="P353" s="45">
        <v>149913.93</v>
      </c>
      <c r="Q353" s="45">
        <v>163541.49</v>
      </c>
      <c r="R353" s="47">
        <f t="shared" si="93"/>
        <v>90579.054583333331</v>
      </c>
      <c r="V353" s="49">
        <f t="shared" si="94"/>
        <v>90579.054583333331</v>
      </c>
      <c r="Y353" s="51"/>
      <c r="Z353" s="51"/>
      <c r="AA353" s="51"/>
      <c r="AC353" s="49">
        <f t="shared" si="95"/>
        <v>90579.054583333331</v>
      </c>
    </row>
    <row r="354" spans="1:29">
      <c r="A354" s="6" t="s">
        <v>284</v>
      </c>
      <c r="B354" s="6" t="s">
        <v>148</v>
      </c>
      <c r="D354" s="41" t="s">
        <v>682</v>
      </c>
      <c r="E354" s="45">
        <v>44118.75</v>
      </c>
      <c r="F354" s="45">
        <v>4988.28</v>
      </c>
      <c r="G354" s="45">
        <v>9976.56</v>
      </c>
      <c r="H354" s="45">
        <v>14964.84</v>
      </c>
      <c r="I354" s="45">
        <v>19953.12</v>
      </c>
      <c r="J354" s="45">
        <v>24941.4</v>
      </c>
      <c r="K354" s="45">
        <v>29929.68</v>
      </c>
      <c r="L354" s="45">
        <v>34917.96</v>
      </c>
      <c r="M354" s="45">
        <v>39906.239999999998</v>
      </c>
      <c r="N354" s="45">
        <v>44894.52</v>
      </c>
      <c r="O354" s="45">
        <v>49882.8</v>
      </c>
      <c r="P354" s="45">
        <v>54871.08</v>
      </c>
      <c r="Q354" s="45">
        <v>59859.360000000001</v>
      </c>
      <c r="R354" s="47">
        <f t="shared" si="93"/>
        <v>31767.961249999997</v>
      </c>
      <c r="V354" s="49">
        <f t="shared" si="94"/>
        <v>31767.961249999997</v>
      </c>
      <c r="Y354" s="51"/>
      <c r="Z354" s="51"/>
      <c r="AA354" s="51"/>
      <c r="AC354" s="49">
        <f t="shared" si="95"/>
        <v>31767.961249999997</v>
      </c>
    </row>
    <row r="355" spans="1:29">
      <c r="A355" s="6" t="s">
        <v>284</v>
      </c>
      <c r="B355" s="6" t="s">
        <v>145</v>
      </c>
      <c r="C355" s="6" t="s">
        <v>872</v>
      </c>
      <c r="D355" s="41" t="s">
        <v>873</v>
      </c>
      <c r="E355" s="45">
        <v>3709</v>
      </c>
      <c r="F355" s="45">
        <v>0</v>
      </c>
      <c r="G355" s="45">
        <v>0</v>
      </c>
      <c r="H355" s="45">
        <v>833</v>
      </c>
      <c r="I355" s="45">
        <v>833</v>
      </c>
      <c r="J355" s="45">
        <v>833</v>
      </c>
      <c r="K355" s="45">
        <v>1672</v>
      </c>
      <c r="L355" s="45">
        <v>1672</v>
      </c>
      <c r="M355" s="45">
        <v>1672</v>
      </c>
      <c r="N355" s="45">
        <v>2521</v>
      </c>
      <c r="O355" s="45">
        <v>2521</v>
      </c>
      <c r="P355" s="45">
        <v>-3197</v>
      </c>
      <c r="Q355" s="45">
        <v>-2622</v>
      </c>
      <c r="R355" s="47">
        <f t="shared" si="93"/>
        <v>825.29166666666663</v>
      </c>
      <c r="V355" s="49">
        <f t="shared" si="94"/>
        <v>825.29166666666663</v>
      </c>
      <c r="Y355" s="51"/>
      <c r="Z355" s="51"/>
      <c r="AA355" s="51"/>
      <c r="AC355" s="49">
        <f t="shared" si="95"/>
        <v>825.29166666666663</v>
      </c>
    </row>
    <row r="356" spans="1:29">
      <c r="A356" s="6" t="s">
        <v>284</v>
      </c>
      <c r="B356" s="6" t="s">
        <v>145</v>
      </c>
      <c r="C356" s="6" t="s">
        <v>869</v>
      </c>
      <c r="D356" s="41" t="s">
        <v>870</v>
      </c>
      <c r="E356" s="45">
        <v>-0.01</v>
      </c>
      <c r="F356" s="45">
        <v>0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7">
        <f t="shared" si="93"/>
        <v>-4.1666666666666669E-4</v>
      </c>
      <c r="V356" s="49">
        <f t="shared" si="94"/>
        <v>-4.1666666666666669E-4</v>
      </c>
      <c r="Y356" s="51"/>
      <c r="Z356" s="51"/>
      <c r="AA356" s="51"/>
      <c r="AC356" s="49">
        <f t="shared" si="95"/>
        <v>-4.1666666666666669E-4</v>
      </c>
    </row>
    <row r="357" spans="1:29">
      <c r="A357" s="6" t="s">
        <v>284</v>
      </c>
      <c r="B357" s="6" t="s">
        <v>145</v>
      </c>
      <c r="C357" s="6" t="s">
        <v>12</v>
      </c>
      <c r="D357" s="41" t="s">
        <v>683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si="93"/>
        <v>0</v>
      </c>
      <c r="V357" s="49">
        <f t="shared" si="94"/>
        <v>0</v>
      </c>
      <c r="Y357" s="51"/>
      <c r="Z357" s="51"/>
      <c r="AA357" s="51"/>
      <c r="AC357" s="49">
        <f t="shared" si="95"/>
        <v>0</v>
      </c>
    </row>
    <row r="358" spans="1:29">
      <c r="A358" s="6" t="s">
        <v>284</v>
      </c>
      <c r="B358" s="6" t="s">
        <v>145</v>
      </c>
      <c r="C358" s="6" t="s">
        <v>154</v>
      </c>
      <c r="D358" s="41" t="s">
        <v>871</v>
      </c>
      <c r="E358" s="45">
        <v>36361.96</v>
      </c>
      <c r="F358" s="45">
        <v>0</v>
      </c>
      <c r="G358" s="45">
        <v>0</v>
      </c>
      <c r="H358" s="45">
        <v>7558.06</v>
      </c>
      <c r="I358" s="45">
        <v>7558.06</v>
      </c>
      <c r="J358" s="45">
        <v>7558.06</v>
      </c>
      <c r="K358" s="45">
        <v>16206.58</v>
      </c>
      <c r="L358" s="45">
        <v>16206.58</v>
      </c>
      <c r="M358" s="45">
        <v>16206.58</v>
      </c>
      <c r="N358" s="45">
        <v>24931.040000000001</v>
      </c>
      <c r="O358" s="45">
        <v>24931.040000000001</v>
      </c>
      <c r="P358" s="45">
        <v>24931.040000000001</v>
      </c>
      <c r="Q358" s="45">
        <v>33634.870000000003</v>
      </c>
      <c r="R358" s="47">
        <f t="shared" si="93"/>
        <v>15090.454583333334</v>
      </c>
      <c r="V358" s="49">
        <f t="shared" si="94"/>
        <v>15090.454583333334</v>
      </c>
      <c r="Y358" s="51"/>
      <c r="Z358" s="51"/>
      <c r="AA358" s="51"/>
      <c r="AC358" s="49">
        <f t="shared" si="95"/>
        <v>15090.454583333334</v>
      </c>
    </row>
    <row r="359" spans="1:29">
      <c r="A359" s="6" t="s">
        <v>293</v>
      </c>
      <c r="B359" s="6" t="s">
        <v>145</v>
      </c>
      <c r="C359" s="6" t="s">
        <v>372</v>
      </c>
      <c r="D359" s="41" t="s">
        <v>684</v>
      </c>
      <c r="E359" s="45">
        <v>1386.35</v>
      </c>
      <c r="F359" s="45">
        <v>1.35</v>
      </c>
      <c r="G359" s="45">
        <v>2.52</v>
      </c>
      <c r="H359" s="45">
        <v>3.67</v>
      </c>
      <c r="I359" s="45">
        <v>4.4400000000000004</v>
      </c>
      <c r="J359" s="45">
        <v>6.35</v>
      </c>
      <c r="K359" s="45">
        <v>8.9499999999999993</v>
      </c>
      <c r="L359" s="45">
        <v>14.47</v>
      </c>
      <c r="M359" s="45">
        <v>18.260000000000002</v>
      </c>
      <c r="N359" s="45">
        <v>21.68</v>
      </c>
      <c r="O359" s="45">
        <v>30.87</v>
      </c>
      <c r="P359" s="45">
        <v>35.26</v>
      </c>
      <c r="Q359" s="45">
        <v>69.08</v>
      </c>
      <c r="R359" s="47">
        <f t="shared" si="93"/>
        <v>72.961249999999993</v>
      </c>
      <c r="V359" s="49">
        <f t="shared" si="94"/>
        <v>72.961249999999993</v>
      </c>
      <c r="Y359" s="51"/>
      <c r="Z359" s="51"/>
      <c r="AA359" s="51"/>
      <c r="AC359" s="49">
        <f t="shared" si="95"/>
        <v>72.961249999999993</v>
      </c>
    </row>
    <row r="360" spans="1:29">
      <c r="A360" s="6" t="s">
        <v>293</v>
      </c>
      <c r="B360" s="6" t="s">
        <v>145</v>
      </c>
      <c r="C360" s="6" t="s">
        <v>373</v>
      </c>
      <c r="D360" s="41" t="s">
        <v>685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93"/>
        <v>0</v>
      </c>
      <c r="V360" s="49">
        <f t="shared" si="94"/>
        <v>0</v>
      </c>
      <c r="Y360" s="51"/>
      <c r="Z360" s="51"/>
      <c r="AA360" s="51"/>
      <c r="AC360" s="49">
        <f t="shared" si="95"/>
        <v>0</v>
      </c>
    </row>
    <row r="361" spans="1:29">
      <c r="A361" s="6" t="s">
        <v>293</v>
      </c>
      <c r="B361" s="6" t="s">
        <v>145</v>
      </c>
      <c r="C361" s="6" t="s">
        <v>374</v>
      </c>
      <c r="D361" s="41" t="s">
        <v>686</v>
      </c>
      <c r="E361" s="45">
        <v>13347.42</v>
      </c>
      <c r="F361" s="45">
        <v>0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7">
        <f t="shared" si="93"/>
        <v>556.14250000000004</v>
      </c>
      <c r="V361" s="49">
        <f t="shared" si="94"/>
        <v>556.14250000000004</v>
      </c>
      <c r="Y361" s="51"/>
      <c r="Z361" s="51"/>
      <c r="AA361" s="51"/>
      <c r="AC361" s="49">
        <f t="shared" si="95"/>
        <v>556.14250000000004</v>
      </c>
    </row>
    <row r="362" spans="1:29">
      <c r="A362" s="6" t="s">
        <v>294</v>
      </c>
      <c r="B362" s="6" t="s">
        <v>145</v>
      </c>
      <c r="C362" s="6" t="s">
        <v>372</v>
      </c>
      <c r="D362" s="41" t="s">
        <v>684</v>
      </c>
      <c r="E362" s="45">
        <v>9422.17</v>
      </c>
      <c r="F362" s="45">
        <v>72.010000000000005</v>
      </c>
      <c r="G362" s="45">
        <v>79.47</v>
      </c>
      <c r="H362" s="45">
        <v>91.15</v>
      </c>
      <c r="I362" s="45">
        <v>99.08</v>
      </c>
      <c r="J362" s="45">
        <v>110.45</v>
      </c>
      <c r="K362" s="45">
        <v>125.96</v>
      </c>
      <c r="L362" s="45">
        <v>145.15</v>
      </c>
      <c r="M362" s="45">
        <v>176.23</v>
      </c>
      <c r="N362" s="45">
        <v>211.52</v>
      </c>
      <c r="O362" s="45">
        <v>243.45</v>
      </c>
      <c r="P362" s="45">
        <v>249.84</v>
      </c>
      <c r="Q362" s="45">
        <v>271.94</v>
      </c>
      <c r="R362" s="47">
        <f t="shared" si="93"/>
        <v>537.61374999999998</v>
      </c>
      <c r="V362" s="49">
        <f t="shared" si="94"/>
        <v>537.61374999999998</v>
      </c>
      <c r="Y362" s="51"/>
      <c r="Z362" s="51"/>
      <c r="AA362" s="51"/>
      <c r="AC362" s="49">
        <f t="shared" si="95"/>
        <v>537.61374999999998</v>
      </c>
    </row>
    <row r="363" spans="1:29">
      <c r="A363" s="6" t="s">
        <v>294</v>
      </c>
      <c r="B363" s="6" t="s">
        <v>145</v>
      </c>
      <c r="C363" s="6" t="s">
        <v>373</v>
      </c>
      <c r="D363" s="41" t="s">
        <v>685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93"/>
        <v>0</v>
      </c>
      <c r="V363" s="49">
        <f t="shared" si="94"/>
        <v>0</v>
      </c>
      <c r="Y363" s="51"/>
      <c r="Z363" s="51"/>
      <c r="AA363" s="51"/>
      <c r="AC363" s="49">
        <f t="shared" si="95"/>
        <v>0</v>
      </c>
    </row>
    <row r="364" spans="1:29">
      <c r="A364" s="6" t="s">
        <v>294</v>
      </c>
      <c r="B364" s="6" t="s">
        <v>145</v>
      </c>
      <c r="C364" s="6" t="s">
        <v>374</v>
      </c>
      <c r="D364" s="41" t="s">
        <v>686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7">
        <f t="shared" si="93"/>
        <v>0</v>
      </c>
      <c r="V364" s="49">
        <f t="shared" si="94"/>
        <v>0</v>
      </c>
      <c r="Y364" s="51"/>
      <c r="Z364" s="51"/>
      <c r="AA364" s="51"/>
      <c r="AC364" s="49">
        <f t="shared" si="95"/>
        <v>0</v>
      </c>
    </row>
    <row r="365" spans="1:29">
      <c r="D365" s="41" t="s">
        <v>149</v>
      </c>
      <c r="E365" s="46">
        <f t="shared" ref="E365:H365" si="96">SUM(E349:E364)</f>
        <v>16272382.799999999</v>
      </c>
      <c r="F365" s="46">
        <f t="shared" si="96"/>
        <v>1318690.6500000001</v>
      </c>
      <c r="G365" s="46">
        <f t="shared" si="96"/>
        <v>2633060.4700000002</v>
      </c>
      <c r="H365" s="46">
        <f t="shared" si="96"/>
        <v>3950746.15</v>
      </c>
      <c r="I365" s="46">
        <f t="shared" ref="I365:R365" si="97">SUM(I349:I364)</f>
        <v>5251817.99</v>
      </c>
      <c r="J365" s="46">
        <f t="shared" si="97"/>
        <v>6570274.6399999997</v>
      </c>
      <c r="K365" s="46">
        <f t="shared" si="97"/>
        <v>7900312.8399999999</v>
      </c>
      <c r="L365" s="46">
        <f t="shared" si="97"/>
        <v>9225825.4400000013</v>
      </c>
      <c r="M365" s="46">
        <f t="shared" si="97"/>
        <v>10534861.58</v>
      </c>
      <c r="N365" s="46">
        <f t="shared" si="97"/>
        <v>11875138.529999999</v>
      </c>
      <c r="O365" s="46">
        <f t="shared" si="97"/>
        <v>13252445.399999997</v>
      </c>
      <c r="P365" s="46">
        <f t="shared" si="97"/>
        <v>14625330.729999999</v>
      </c>
      <c r="Q365" s="46">
        <f t="shared" si="97"/>
        <v>16019331.539999999</v>
      </c>
      <c r="R365" s="46">
        <f t="shared" si="97"/>
        <v>8607030.1324999984</v>
      </c>
      <c r="Y365" s="51"/>
      <c r="Z365" s="51"/>
      <c r="AA365" s="51"/>
    </row>
    <row r="366" spans="1:29">
      <c r="D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7"/>
      <c r="Y366" s="51"/>
      <c r="Z366" s="51"/>
      <c r="AA366" s="51"/>
    </row>
    <row r="367" spans="1:29">
      <c r="A367" s="6" t="s">
        <v>284</v>
      </c>
      <c r="B367" s="6" t="s">
        <v>151</v>
      </c>
      <c r="C367" s="6" t="s">
        <v>375</v>
      </c>
      <c r="D367" s="41" t="s">
        <v>687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ref="R367:R387" si="98">((E367+Q367)+((F367+G367+H367+I367+J367+K367+L367+M367+N367+O367+P367)*2))/24</f>
        <v>0</v>
      </c>
      <c r="V367" s="49">
        <f t="shared" ref="V367:V387" si="99">R367</f>
        <v>0</v>
      </c>
      <c r="Y367" s="51"/>
      <c r="Z367" s="51"/>
      <c r="AA367" s="51"/>
      <c r="AC367" s="49">
        <f t="shared" ref="AC367:AC387" si="100">+R367</f>
        <v>0</v>
      </c>
    </row>
    <row r="368" spans="1:29">
      <c r="A368" s="6" t="s">
        <v>284</v>
      </c>
      <c r="B368" s="6" t="s">
        <v>153</v>
      </c>
      <c r="C368" s="6" t="s">
        <v>375</v>
      </c>
      <c r="D368" s="41" t="s">
        <v>689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7">
        <f t="shared" si="98"/>
        <v>0</v>
      </c>
      <c r="V368" s="49">
        <f t="shared" si="99"/>
        <v>0</v>
      </c>
      <c r="Y368" s="51"/>
      <c r="Z368" s="51"/>
      <c r="AA368" s="51"/>
      <c r="AC368" s="49">
        <f t="shared" si="100"/>
        <v>0</v>
      </c>
    </row>
    <row r="369" spans="1:29">
      <c r="A369" s="6" t="s">
        <v>284</v>
      </c>
      <c r="B369" s="6" t="s">
        <v>377</v>
      </c>
      <c r="D369" s="41" t="s">
        <v>691</v>
      </c>
      <c r="E369" s="45">
        <v>-42018.96</v>
      </c>
      <c r="F369" s="45">
        <v>-3501.58</v>
      </c>
      <c r="G369" s="45">
        <v>-7003.16</v>
      </c>
      <c r="H369" s="45">
        <v>-10504.74</v>
      </c>
      <c r="I369" s="45">
        <v>-14006.32</v>
      </c>
      <c r="J369" s="45">
        <v>-17507.900000000001</v>
      </c>
      <c r="K369" s="45">
        <v>-21009.48</v>
      </c>
      <c r="L369" s="45">
        <v>-24511.06</v>
      </c>
      <c r="M369" s="45">
        <v>-28012.639999999999</v>
      </c>
      <c r="N369" s="45">
        <v>-31514.22</v>
      </c>
      <c r="O369" s="45">
        <v>-35015.800000000003</v>
      </c>
      <c r="P369" s="45">
        <v>-38517.379999999997</v>
      </c>
      <c r="Q369" s="45">
        <v>-42018.96</v>
      </c>
      <c r="R369" s="47">
        <f t="shared" si="98"/>
        <v>-22760.270000000004</v>
      </c>
      <c r="V369" s="49">
        <f t="shared" si="99"/>
        <v>-22760.270000000004</v>
      </c>
      <c r="Y369" s="51"/>
      <c r="Z369" s="51"/>
      <c r="AA369" s="51"/>
      <c r="AC369" s="49">
        <f t="shared" si="100"/>
        <v>-22760.270000000004</v>
      </c>
    </row>
    <row r="370" spans="1:29">
      <c r="A370" s="6" t="s">
        <v>293</v>
      </c>
      <c r="B370" s="6" t="s">
        <v>150</v>
      </c>
      <c r="C370" s="6" t="s">
        <v>375</v>
      </c>
      <c r="D370" s="41" t="s">
        <v>692</v>
      </c>
      <c r="E370" s="45">
        <v>485092.4</v>
      </c>
      <c r="F370" s="45">
        <v>394793.07</v>
      </c>
      <c r="G370" s="45">
        <v>742861.83</v>
      </c>
      <c r="H370" s="45">
        <v>927893.17</v>
      </c>
      <c r="I370" s="45">
        <v>916009.79</v>
      </c>
      <c r="J370" s="45">
        <v>761457.07</v>
      </c>
      <c r="K370" s="45">
        <v>444475.96</v>
      </c>
      <c r="L370" s="45">
        <v>64810.890000000101</v>
      </c>
      <c r="M370" s="45">
        <v>-343614.67</v>
      </c>
      <c r="N370" s="45">
        <v>-603739.74</v>
      </c>
      <c r="O370" s="45">
        <v>-777297.64</v>
      </c>
      <c r="P370" s="45">
        <v>-495316.99</v>
      </c>
      <c r="Q370" s="45">
        <v>-278955.03000000003</v>
      </c>
      <c r="R370" s="47">
        <f t="shared" si="98"/>
        <v>177950.11874999991</v>
      </c>
      <c r="V370" s="49">
        <f t="shared" si="99"/>
        <v>177950.11874999991</v>
      </c>
      <c r="Y370" s="51"/>
      <c r="Z370" s="51"/>
      <c r="AA370" s="51"/>
      <c r="AC370" s="49">
        <f t="shared" si="100"/>
        <v>177950.11874999991</v>
      </c>
    </row>
    <row r="371" spans="1:29">
      <c r="A371" s="6" t="s">
        <v>293</v>
      </c>
      <c r="B371" s="6" t="s">
        <v>150</v>
      </c>
      <c r="C371" s="6" t="s">
        <v>376</v>
      </c>
      <c r="D371" s="41" t="s">
        <v>693</v>
      </c>
      <c r="E371" s="45">
        <v>521437.46</v>
      </c>
      <c r="F371" s="45">
        <v>232018.92</v>
      </c>
      <c r="G371" s="45">
        <v>506353.24</v>
      </c>
      <c r="H371" s="45">
        <v>667295.85</v>
      </c>
      <c r="I371" s="45">
        <v>718242.84</v>
      </c>
      <c r="J371" s="45">
        <v>691916.71</v>
      </c>
      <c r="K371" s="45">
        <v>580250.72</v>
      </c>
      <c r="L371" s="45">
        <v>494854.61</v>
      </c>
      <c r="M371" s="45">
        <v>362878.09</v>
      </c>
      <c r="N371" s="45">
        <v>275127.76</v>
      </c>
      <c r="O371" s="45">
        <v>257659.34</v>
      </c>
      <c r="P371" s="45">
        <v>413739.37</v>
      </c>
      <c r="Q371" s="45">
        <v>497213.77</v>
      </c>
      <c r="R371" s="47">
        <f t="shared" si="98"/>
        <v>475805.25541666668</v>
      </c>
      <c r="V371" s="49">
        <f t="shared" si="99"/>
        <v>475805.25541666668</v>
      </c>
      <c r="Y371" s="51"/>
      <c r="Z371" s="51"/>
      <c r="AA371" s="51"/>
      <c r="AC371" s="49">
        <f t="shared" si="100"/>
        <v>475805.25541666668</v>
      </c>
    </row>
    <row r="372" spans="1:29">
      <c r="A372" s="6" t="s">
        <v>293</v>
      </c>
      <c r="B372" s="6" t="s">
        <v>151</v>
      </c>
      <c r="C372" s="6" t="s">
        <v>375</v>
      </c>
      <c r="D372" s="41" t="s">
        <v>687</v>
      </c>
      <c r="E372" s="45">
        <v>233562.31</v>
      </c>
      <c r="F372" s="45">
        <v>4826.43</v>
      </c>
      <c r="G372" s="45">
        <v>9140.2000000000007</v>
      </c>
      <c r="H372" s="45">
        <v>14351.92</v>
      </c>
      <c r="I372" s="45">
        <v>15286.96</v>
      </c>
      <c r="J372" s="45">
        <v>22577</v>
      </c>
      <c r="K372" s="45">
        <v>19442.669999999998</v>
      </c>
      <c r="L372" s="45">
        <v>25446.87</v>
      </c>
      <c r="M372" s="45">
        <v>30728.93</v>
      </c>
      <c r="N372" s="45">
        <v>48349.07</v>
      </c>
      <c r="O372" s="45">
        <v>56944.39</v>
      </c>
      <c r="P372" s="45">
        <v>27067.68</v>
      </c>
      <c r="Q372" s="45">
        <v>37968.82</v>
      </c>
      <c r="R372" s="47">
        <f t="shared" si="98"/>
        <v>34160.640416666669</v>
      </c>
      <c r="V372" s="49">
        <f t="shared" si="99"/>
        <v>34160.640416666669</v>
      </c>
      <c r="Y372" s="51"/>
      <c r="Z372" s="51"/>
      <c r="AA372" s="51"/>
      <c r="AC372" s="49">
        <f t="shared" si="100"/>
        <v>34160.640416666669</v>
      </c>
    </row>
    <row r="373" spans="1:29">
      <c r="A373" s="6" t="s">
        <v>293</v>
      </c>
      <c r="B373" s="6" t="s">
        <v>151</v>
      </c>
      <c r="C373" s="6" t="s">
        <v>376</v>
      </c>
      <c r="D373" s="41" t="s">
        <v>688</v>
      </c>
      <c r="E373" s="45">
        <v>137241.26</v>
      </c>
      <c r="F373" s="45">
        <v>4240.42</v>
      </c>
      <c r="G373" s="45">
        <v>8106.95</v>
      </c>
      <c r="H373" s="45">
        <v>11585.54</v>
      </c>
      <c r="I373" s="45">
        <v>13688.48</v>
      </c>
      <c r="J373" s="45">
        <v>17789.169999999998</v>
      </c>
      <c r="K373" s="45">
        <v>18308.060000000001</v>
      </c>
      <c r="L373" s="45">
        <v>23168.42</v>
      </c>
      <c r="M373" s="45">
        <v>26514.23</v>
      </c>
      <c r="N373" s="45">
        <v>33795.449999999997</v>
      </c>
      <c r="O373" s="45">
        <v>37692.089999999997</v>
      </c>
      <c r="P373" s="45">
        <v>-60628.24</v>
      </c>
      <c r="Q373" s="45">
        <v>-51724.21</v>
      </c>
      <c r="R373" s="47">
        <f t="shared" si="98"/>
        <v>14751.591249999998</v>
      </c>
      <c r="V373" s="49">
        <f t="shared" si="99"/>
        <v>14751.591249999998</v>
      </c>
      <c r="Y373" s="51"/>
      <c r="Z373" s="51"/>
      <c r="AA373" s="51"/>
      <c r="AC373" s="49">
        <f t="shared" si="100"/>
        <v>14751.591249999998</v>
      </c>
    </row>
    <row r="374" spans="1:29">
      <c r="A374" s="6" t="s">
        <v>293</v>
      </c>
      <c r="B374" s="6" t="s">
        <v>152</v>
      </c>
      <c r="C374" s="6" t="s">
        <v>375</v>
      </c>
      <c r="D374" s="41" t="s">
        <v>694</v>
      </c>
      <c r="E374" s="45">
        <v>2116757.21</v>
      </c>
      <c r="F374" s="45">
        <v>31521.4</v>
      </c>
      <c r="G374" s="45">
        <v>146314.23000000001</v>
      </c>
      <c r="H374" s="45">
        <v>180397.05</v>
      </c>
      <c r="I374" s="45">
        <v>285108.34000000003</v>
      </c>
      <c r="J374" s="45">
        <v>504305.21</v>
      </c>
      <c r="K374" s="45">
        <v>688360.76</v>
      </c>
      <c r="L374" s="45">
        <v>804495.35999999999</v>
      </c>
      <c r="M374" s="45">
        <v>1040064.33</v>
      </c>
      <c r="N374" s="45">
        <v>1291336.8700000001</v>
      </c>
      <c r="O374" s="45">
        <v>1561228.23</v>
      </c>
      <c r="P374" s="45">
        <v>1939710.01</v>
      </c>
      <c r="Q374" s="45">
        <v>2726311.1</v>
      </c>
      <c r="R374" s="47">
        <f t="shared" si="98"/>
        <v>907864.66208333336</v>
      </c>
      <c r="V374" s="49">
        <f t="shared" si="99"/>
        <v>907864.66208333336</v>
      </c>
      <c r="Y374" s="51"/>
      <c r="Z374" s="51"/>
      <c r="AA374" s="51"/>
      <c r="AC374" s="49">
        <f t="shared" si="100"/>
        <v>907864.66208333336</v>
      </c>
    </row>
    <row r="375" spans="1:29">
      <c r="A375" s="6" t="s">
        <v>293</v>
      </c>
      <c r="B375" s="6" t="s">
        <v>152</v>
      </c>
      <c r="C375" s="6" t="s">
        <v>376</v>
      </c>
      <c r="D375" s="41" t="s">
        <v>695</v>
      </c>
      <c r="E375" s="45">
        <v>1145102.26</v>
      </c>
      <c r="F375" s="45">
        <v>31316.3</v>
      </c>
      <c r="G375" s="45">
        <v>94314.89</v>
      </c>
      <c r="H375" s="45">
        <v>129893.69</v>
      </c>
      <c r="I375" s="45">
        <v>171544.69</v>
      </c>
      <c r="J375" s="45">
        <v>774648.74</v>
      </c>
      <c r="K375" s="45">
        <v>890067.34</v>
      </c>
      <c r="L375" s="45">
        <v>960943.5</v>
      </c>
      <c r="M375" s="45">
        <v>1080219.6399999999</v>
      </c>
      <c r="N375" s="45">
        <v>1207952.1499999999</v>
      </c>
      <c r="O375" s="45">
        <v>1315464.76</v>
      </c>
      <c r="P375" s="45">
        <v>1456039.02</v>
      </c>
      <c r="Q375" s="45">
        <v>1816502</v>
      </c>
      <c r="R375" s="47">
        <f t="shared" si="98"/>
        <v>799433.90416666644</v>
      </c>
      <c r="V375" s="49">
        <f t="shared" si="99"/>
        <v>799433.90416666644</v>
      </c>
      <c r="Y375" s="51"/>
      <c r="Z375" s="51"/>
      <c r="AA375" s="51"/>
      <c r="AC375" s="49">
        <f t="shared" si="100"/>
        <v>799433.90416666644</v>
      </c>
    </row>
    <row r="376" spans="1:29">
      <c r="A376" s="6" t="s">
        <v>293</v>
      </c>
      <c r="B376" s="6" t="s">
        <v>153</v>
      </c>
      <c r="C376" s="6" t="s">
        <v>375</v>
      </c>
      <c r="D376" s="41" t="s">
        <v>689</v>
      </c>
      <c r="E376" s="45">
        <v>295168.48</v>
      </c>
      <c r="F376" s="45">
        <v>1342.5</v>
      </c>
      <c r="G376" s="45">
        <v>2685</v>
      </c>
      <c r="H376" s="45">
        <v>3897.92</v>
      </c>
      <c r="I376" s="45">
        <v>5107.6000000000004</v>
      </c>
      <c r="J376" s="45">
        <v>6239.74</v>
      </c>
      <c r="K376" s="45">
        <v>7452.02</v>
      </c>
      <c r="L376" s="45">
        <v>8660.17</v>
      </c>
      <c r="M376" s="45">
        <v>9288.44</v>
      </c>
      <c r="N376" s="45">
        <v>9641.9</v>
      </c>
      <c r="O376" s="45">
        <v>10398.42</v>
      </c>
      <c r="P376" s="45">
        <v>11068.79</v>
      </c>
      <c r="Q376" s="45">
        <v>11871.93</v>
      </c>
      <c r="R376" s="47">
        <f t="shared" si="98"/>
        <v>19108.55875</v>
      </c>
      <c r="V376" s="49">
        <f t="shared" si="99"/>
        <v>19108.55875</v>
      </c>
      <c r="Y376" s="51"/>
      <c r="Z376" s="51"/>
      <c r="AA376" s="51"/>
      <c r="AC376" s="49">
        <f t="shared" si="100"/>
        <v>19108.55875</v>
      </c>
    </row>
    <row r="377" spans="1:29">
      <c r="A377" s="6" t="s">
        <v>293</v>
      </c>
      <c r="B377" s="6" t="s">
        <v>153</v>
      </c>
      <c r="C377" s="6" t="s">
        <v>376</v>
      </c>
      <c r="D377" s="41" t="s">
        <v>690</v>
      </c>
      <c r="E377" s="45">
        <v>100652.67</v>
      </c>
      <c r="F377" s="45">
        <v>459.5</v>
      </c>
      <c r="G377" s="45">
        <v>919.01</v>
      </c>
      <c r="H377" s="45">
        <v>1332.3</v>
      </c>
      <c r="I377" s="45">
        <v>1745.57</v>
      </c>
      <c r="J377" s="45">
        <v>2132.63</v>
      </c>
      <c r="K377" s="45">
        <v>2545.92</v>
      </c>
      <c r="L377" s="45">
        <v>2959.19</v>
      </c>
      <c r="M377" s="45">
        <v>3173.45</v>
      </c>
      <c r="N377" s="45">
        <v>3293.96</v>
      </c>
      <c r="O377" s="45">
        <v>3552.24</v>
      </c>
      <c r="P377" s="45">
        <v>3781.17</v>
      </c>
      <c r="Q377" s="45">
        <v>4054.52</v>
      </c>
      <c r="R377" s="47">
        <f t="shared" si="98"/>
        <v>6520.7112500000003</v>
      </c>
      <c r="V377" s="49">
        <f t="shared" si="99"/>
        <v>6520.7112500000003</v>
      </c>
      <c r="Y377" s="51"/>
      <c r="Z377" s="51"/>
      <c r="AA377" s="51"/>
      <c r="AC377" s="49">
        <f t="shared" si="100"/>
        <v>6520.7112500000003</v>
      </c>
    </row>
    <row r="378" spans="1:29">
      <c r="A378" s="6" t="s">
        <v>293</v>
      </c>
      <c r="B378" s="6" t="s">
        <v>154</v>
      </c>
      <c r="C378" s="6" t="s">
        <v>375</v>
      </c>
      <c r="D378" s="41" t="s">
        <v>696</v>
      </c>
      <c r="E378" s="45">
        <v>-2411249.15</v>
      </c>
      <c r="F378" s="45">
        <v>-107277.27</v>
      </c>
      <c r="G378" s="45">
        <v>-297769.09999999998</v>
      </c>
      <c r="H378" s="45">
        <v>-361713.6</v>
      </c>
      <c r="I378" s="45">
        <v>-427788.56</v>
      </c>
      <c r="J378" s="45">
        <v>-614576.86</v>
      </c>
      <c r="K378" s="45">
        <v>-680952.04</v>
      </c>
      <c r="L378" s="45">
        <v>-780202.09</v>
      </c>
      <c r="M378" s="45">
        <v>-876656.98</v>
      </c>
      <c r="N378" s="45">
        <v>-1044717.26</v>
      </c>
      <c r="O378" s="45">
        <v>-1155839.81</v>
      </c>
      <c r="P378" s="45">
        <v>-1575666.2</v>
      </c>
      <c r="Q378" s="45">
        <v>-2082941.77</v>
      </c>
      <c r="R378" s="47">
        <f t="shared" si="98"/>
        <v>-847521.26916666667</v>
      </c>
      <c r="V378" s="49">
        <f t="shared" si="99"/>
        <v>-847521.26916666667</v>
      </c>
      <c r="Y378" s="51"/>
      <c r="Z378" s="51"/>
      <c r="AA378" s="51"/>
      <c r="AC378" s="49">
        <f t="shared" si="100"/>
        <v>-847521.26916666667</v>
      </c>
    </row>
    <row r="379" spans="1:29">
      <c r="A379" s="6" t="s">
        <v>293</v>
      </c>
      <c r="B379" s="6" t="s">
        <v>154</v>
      </c>
      <c r="C379" s="6" t="s">
        <v>376</v>
      </c>
      <c r="D379" s="41" t="s">
        <v>697</v>
      </c>
      <c r="E379" s="45">
        <v>-1255819.98</v>
      </c>
      <c r="F379" s="45">
        <v>-109686.11</v>
      </c>
      <c r="G379" s="45">
        <v>-263038.57</v>
      </c>
      <c r="H379" s="45">
        <v>-356440.63</v>
      </c>
      <c r="I379" s="45">
        <v>-394042.44</v>
      </c>
      <c r="J379" s="45">
        <v>-973502.04</v>
      </c>
      <c r="K379" s="45">
        <v>-990646.75</v>
      </c>
      <c r="L379" s="45">
        <v>-1015215.15</v>
      </c>
      <c r="M379" s="45">
        <v>-1036211.08</v>
      </c>
      <c r="N379" s="45">
        <v>-1085698.95</v>
      </c>
      <c r="O379" s="45">
        <v>-1124609.3799999999</v>
      </c>
      <c r="P379" s="45">
        <v>-1306101.97</v>
      </c>
      <c r="Q379" s="45">
        <v>-1514431.48</v>
      </c>
      <c r="R379" s="47">
        <f t="shared" si="98"/>
        <v>-836693.2333333334</v>
      </c>
      <c r="V379" s="49">
        <f t="shared" si="99"/>
        <v>-836693.2333333334</v>
      </c>
      <c r="Y379" s="51"/>
      <c r="Z379" s="51"/>
      <c r="AA379" s="51"/>
      <c r="AC379" s="49">
        <f t="shared" si="100"/>
        <v>-836693.2333333334</v>
      </c>
    </row>
    <row r="380" spans="1:29">
      <c r="A380" s="6" t="s">
        <v>293</v>
      </c>
      <c r="B380" s="6" t="s">
        <v>155</v>
      </c>
      <c r="C380" s="6" t="s">
        <v>375</v>
      </c>
      <c r="D380" s="41" t="s">
        <v>698</v>
      </c>
      <c r="E380" s="45">
        <v>-170164.03</v>
      </c>
      <c r="F380" s="45">
        <v>-24.23</v>
      </c>
      <c r="G380" s="45">
        <v>-48.46</v>
      </c>
      <c r="H380" s="45">
        <v>-374.47</v>
      </c>
      <c r="I380" s="45">
        <v>-521.1</v>
      </c>
      <c r="J380" s="45">
        <v>-612.97</v>
      </c>
      <c r="K380" s="45">
        <v>-903.49</v>
      </c>
      <c r="L380" s="45">
        <v>-964.73</v>
      </c>
      <c r="M380" s="45">
        <v>-1103.8</v>
      </c>
      <c r="N380" s="45">
        <v>-1185.99</v>
      </c>
      <c r="O380" s="45">
        <v>-1306.45</v>
      </c>
      <c r="P380" s="45">
        <v>-1403.04</v>
      </c>
      <c r="Q380" s="45">
        <v>-1668</v>
      </c>
      <c r="R380" s="47">
        <f t="shared" si="98"/>
        <v>-7863.7287499999993</v>
      </c>
      <c r="V380" s="49">
        <f t="shared" si="99"/>
        <v>-7863.7287499999993</v>
      </c>
      <c r="Y380" s="51"/>
      <c r="Z380" s="51"/>
      <c r="AA380" s="51"/>
      <c r="AC380" s="49">
        <f t="shared" si="100"/>
        <v>-7863.7287499999993</v>
      </c>
    </row>
    <row r="381" spans="1:29">
      <c r="A381" s="6" t="s">
        <v>293</v>
      </c>
      <c r="B381" s="6" t="s">
        <v>155</v>
      </c>
      <c r="C381" s="6" t="s">
        <v>376</v>
      </c>
      <c r="D381" s="41" t="s">
        <v>699</v>
      </c>
      <c r="E381" s="45">
        <v>-56800.43</v>
      </c>
      <c r="F381" s="45">
        <v>0</v>
      </c>
      <c r="G381" s="45">
        <v>0</v>
      </c>
      <c r="H381" s="45">
        <v>-104.13</v>
      </c>
      <c r="I381" s="45">
        <v>-146.86000000000001</v>
      </c>
      <c r="J381" s="45">
        <v>-188.51</v>
      </c>
      <c r="K381" s="45">
        <v>-289.70999999999998</v>
      </c>
      <c r="L381" s="45">
        <v>-304.57</v>
      </c>
      <c r="M381" s="45">
        <v>-352.69</v>
      </c>
      <c r="N381" s="45">
        <v>-381.26</v>
      </c>
      <c r="O381" s="45">
        <v>-421.5</v>
      </c>
      <c r="P381" s="45">
        <v>-453.33</v>
      </c>
      <c r="Q381" s="45">
        <v>-547.69000000000005</v>
      </c>
      <c r="R381" s="47">
        <f t="shared" si="98"/>
        <v>-2609.7183333333337</v>
      </c>
      <c r="V381" s="49">
        <f t="shared" si="99"/>
        <v>-2609.7183333333337</v>
      </c>
      <c r="Y381" s="51"/>
      <c r="Z381" s="51"/>
      <c r="AA381" s="51"/>
      <c r="AC381" s="49">
        <f t="shared" si="100"/>
        <v>-2609.7183333333337</v>
      </c>
    </row>
    <row r="382" spans="1:29">
      <c r="A382" s="6" t="s">
        <v>294</v>
      </c>
      <c r="B382" s="6" t="s">
        <v>150</v>
      </c>
      <c r="C382" s="6" t="s">
        <v>375</v>
      </c>
      <c r="D382" s="41" t="s">
        <v>692</v>
      </c>
      <c r="E382" s="45">
        <v>5466343.1399999997</v>
      </c>
      <c r="F382" s="45">
        <v>2263756.02</v>
      </c>
      <c r="G382" s="45">
        <v>4475938.3899999997</v>
      </c>
      <c r="H382" s="45">
        <v>5841516.9100000001</v>
      </c>
      <c r="I382" s="45">
        <v>6150206.8200000003</v>
      </c>
      <c r="J382" s="45">
        <v>5718706.5999999996</v>
      </c>
      <c r="K382" s="45">
        <v>4475861.24</v>
      </c>
      <c r="L382" s="45">
        <v>3594588.19</v>
      </c>
      <c r="M382" s="45">
        <v>2209885.88</v>
      </c>
      <c r="N382" s="45">
        <v>1183425.31</v>
      </c>
      <c r="O382" s="45">
        <v>872131.19000000099</v>
      </c>
      <c r="P382" s="45">
        <v>2466124.56</v>
      </c>
      <c r="Q382" s="45">
        <v>2750317.86</v>
      </c>
      <c r="R382" s="47">
        <f t="shared" si="98"/>
        <v>3613372.6341666672</v>
      </c>
      <c r="V382" s="49">
        <f t="shared" si="99"/>
        <v>3613372.6341666672</v>
      </c>
      <c r="Y382" s="51"/>
      <c r="Z382" s="51"/>
      <c r="AA382" s="51"/>
      <c r="AC382" s="49">
        <f t="shared" si="100"/>
        <v>3613372.6341666672</v>
      </c>
    </row>
    <row r="383" spans="1:29">
      <c r="A383" s="6" t="s">
        <v>294</v>
      </c>
      <c r="B383" s="6" t="s">
        <v>151</v>
      </c>
      <c r="C383" s="6" t="s">
        <v>375</v>
      </c>
      <c r="D383" s="41" t="s">
        <v>687</v>
      </c>
      <c r="E383" s="45">
        <v>1216827.98</v>
      </c>
      <c r="F383" s="45">
        <v>43621.1</v>
      </c>
      <c r="G383" s="45">
        <v>83483.16</v>
      </c>
      <c r="H383" s="45">
        <v>118014.99</v>
      </c>
      <c r="I383" s="45">
        <v>141106.39000000001</v>
      </c>
      <c r="J383" s="45">
        <v>180667.48</v>
      </c>
      <c r="K383" s="45">
        <v>189730.23</v>
      </c>
      <c r="L383" s="45">
        <v>239256.61</v>
      </c>
      <c r="M383" s="45">
        <v>272201.03999999998</v>
      </c>
      <c r="N383" s="45">
        <v>337770.1</v>
      </c>
      <c r="O383" s="45">
        <v>373694.55</v>
      </c>
      <c r="P383" s="45">
        <v>423376.33</v>
      </c>
      <c r="Q383" s="45">
        <v>514205.31</v>
      </c>
      <c r="R383" s="47">
        <f t="shared" si="98"/>
        <v>272369.88541666669</v>
      </c>
      <c r="V383" s="49">
        <f t="shared" si="99"/>
        <v>272369.88541666669</v>
      </c>
      <c r="Y383" s="51"/>
      <c r="Z383" s="51"/>
      <c r="AA383" s="51"/>
      <c r="AC383" s="49">
        <f t="shared" si="100"/>
        <v>272369.88541666669</v>
      </c>
    </row>
    <row r="384" spans="1:29">
      <c r="A384" s="6" t="s">
        <v>294</v>
      </c>
      <c r="B384" s="6" t="s">
        <v>152</v>
      </c>
      <c r="C384" s="6" t="s">
        <v>375</v>
      </c>
      <c r="D384" s="41" t="s">
        <v>694</v>
      </c>
      <c r="E384" s="45">
        <v>9612418.3699999992</v>
      </c>
      <c r="F384" s="45">
        <v>127932.19</v>
      </c>
      <c r="G384" s="45">
        <v>511893.5</v>
      </c>
      <c r="H384" s="45">
        <v>664192.76</v>
      </c>
      <c r="I384" s="45">
        <v>804796.61</v>
      </c>
      <c r="J384" s="45">
        <v>1019845.04</v>
      </c>
      <c r="K384" s="45">
        <v>1902276.5</v>
      </c>
      <c r="L384" s="45">
        <v>2361782.08</v>
      </c>
      <c r="M384" s="45">
        <v>3264245.02</v>
      </c>
      <c r="N384" s="45">
        <v>4255379.34</v>
      </c>
      <c r="O384" s="45">
        <v>4987773.4400000004</v>
      </c>
      <c r="P384" s="45">
        <v>6042152.2599999998</v>
      </c>
      <c r="Q384" s="45">
        <v>9458815.9100000001</v>
      </c>
      <c r="R384" s="47">
        <f t="shared" si="98"/>
        <v>2956490.49</v>
      </c>
      <c r="V384" s="49">
        <f t="shared" si="99"/>
        <v>2956490.49</v>
      </c>
      <c r="Y384" s="51"/>
      <c r="Z384" s="51"/>
      <c r="AA384" s="51"/>
      <c r="AC384" s="49">
        <f t="shared" si="100"/>
        <v>2956490.49</v>
      </c>
    </row>
    <row r="385" spans="1:29">
      <c r="A385" s="6" t="s">
        <v>294</v>
      </c>
      <c r="B385" s="6" t="s">
        <v>153</v>
      </c>
      <c r="C385" s="6" t="s">
        <v>375</v>
      </c>
      <c r="D385" s="41" t="s">
        <v>689</v>
      </c>
      <c r="E385" s="45">
        <v>887871.47</v>
      </c>
      <c r="F385" s="45">
        <v>4003.97</v>
      </c>
      <c r="G385" s="45">
        <v>8007.95</v>
      </c>
      <c r="H385" s="45">
        <v>11625.47</v>
      </c>
      <c r="I385" s="45">
        <v>15233.33</v>
      </c>
      <c r="J385" s="45">
        <v>18613.490000000002</v>
      </c>
      <c r="K385" s="45">
        <v>22231.040000000001</v>
      </c>
      <c r="L385" s="45">
        <v>25834.58</v>
      </c>
      <c r="M385" s="45">
        <v>27709.32</v>
      </c>
      <c r="N385" s="45">
        <v>28764.06</v>
      </c>
      <c r="O385" s="45">
        <v>31021.11</v>
      </c>
      <c r="P385" s="45">
        <v>33021.08</v>
      </c>
      <c r="Q385" s="45">
        <v>35418.230000000003</v>
      </c>
      <c r="R385" s="47">
        <f t="shared" si="98"/>
        <v>57309.1875</v>
      </c>
      <c r="V385" s="49">
        <f t="shared" si="99"/>
        <v>57309.1875</v>
      </c>
      <c r="Y385" s="51"/>
      <c r="Z385" s="51"/>
      <c r="AA385" s="51"/>
      <c r="AC385" s="49">
        <f t="shared" si="100"/>
        <v>57309.1875</v>
      </c>
    </row>
    <row r="386" spans="1:29">
      <c r="A386" s="6" t="s">
        <v>294</v>
      </c>
      <c r="B386" s="6" t="s">
        <v>154</v>
      </c>
      <c r="C386" s="6" t="s">
        <v>375</v>
      </c>
      <c r="D386" s="41" t="s">
        <v>696</v>
      </c>
      <c r="E386" s="45">
        <v>-14016587.960000001</v>
      </c>
      <c r="F386" s="45">
        <v>-1194245</v>
      </c>
      <c r="G386" s="45">
        <v>-2979366.08</v>
      </c>
      <c r="H386" s="45">
        <v>-4108059.7</v>
      </c>
      <c r="I386" s="45">
        <v>-4586651.84</v>
      </c>
      <c r="J386" s="45">
        <v>-4779424.09</v>
      </c>
      <c r="K386" s="45">
        <v>-5009203.5999999996</v>
      </c>
      <c r="L386" s="45">
        <v>-5308984.3</v>
      </c>
      <c r="M386" s="45">
        <v>-5580157.2400000002</v>
      </c>
      <c r="N386" s="45">
        <v>-6113009.9100000001</v>
      </c>
      <c r="O386" s="45">
        <v>-6572845.5899999999</v>
      </c>
      <c r="P386" s="45">
        <v>-8512815.0399999991</v>
      </c>
      <c r="Q386" s="45">
        <v>-11013234.689999999</v>
      </c>
      <c r="R386" s="47">
        <f t="shared" si="98"/>
        <v>-5604972.8095833333</v>
      </c>
      <c r="V386" s="49">
        <f t="shared" si="99"/>
        <v>-5604972.8095833333</v>
      </c>
      <c r="Y386" s="51"/>
      <c r="Z386" s="51"/>
      <c r="AA386" s="51"/>
      <c r="AC386" s="49">
        <f t="shared" si="100"/>
        <v>-5604972.8095833333</v>
      </c>
    </row>
    <row r="387" spans="1:29">
      <c r="A387" s="6" t="s">
        <v>294</v>
      </c>
      <c r="B387" s="6" t="s">
        <v>155</v>
      </c>
      <c r="C387" s="6" t="s">
        <v>375</v>
      </c>
      <c r="D387" s="41" t="s">
        <v>698</v>
      </c>
      <c r="E387" s="45">
        <v>-511856.07</v>
      </c>
      <c r="F387" s="45">
        <v>-72.27</v>
      </c>
      <c r="G387" s="45">
        <v>-144.53</v>
      </c>
      <c r="H387" s="45">
        <v>-1116.8499999999999</v>
      </c>
      <c r="I387" s="45">
        <v>-1554.2</v>
      </c>
      <c r="J387" s="45">
        <v>-2028.22</v>
      </c>
      <c r="K387" s="45">
        <v>-3002.04</v>
      </c>
      <c r="L387" s="45">
        <v>-3200.48</v>
      </c>
      <c r="M387" s="45">
        <v>-3666.3</v>
      </c>
      <c r="N387" s="45">
        <v>-3941.75</v>
      </c>
      <c r="O387" s="45">
        <v>-4343.74</v>
      </c>
      <c r="P387" s="45">
        <v>-4665.5600000000004</v>
      </c>
      <c r="Q387" s="45">
        <v>-5555.92</v>
      </c>
      <c r="R387" s="47">
        <f t="shared" si="98"/>
        <v>-23870.161250000001</v>
      </c>
      <c r="V387" s="49">
        <f t="shared" si="99"/>
        <v>-23870.161250000001</v>
      </c>
      <c r="Y387" s="51"/>
      <c r="Z387" s="51"/>
      <c r="AA387" s="51"/>
      <c r="AC387" s="49">
        <f t="shared" si="100"/>
        <v>-23870.161250000001</v>
      </c>
    </row>
    <row r="388" spans="1:29">
      <c r="D388" s="41" t="s">
        <v>156</v>
      </c>
      <c r="E388" s="46">
        <f t="shared" ref="E388:F388" si="101">SUM(E367:E387)</f>
        <v>3753978.4299999964</v>
      </c>
      <c r="F388" s="46">
        <f t="shared" si="101"/>
        <v>1725025.3600000003</v>
      </c>
      <c r="G388" s="46">
        <f t="shared" ref="G388:R388" si="102">SUM(G367:G387)</f>
        <v>3042648.4499999997</v>
      </c>
      <c r="H388" s="46">
        <f t="shared" si="102"/>
        <v>3733683.4499999997</v>
      </c>
      <c r="I388" s="46">
        <f t="shared" si="102"/>
        <v>3813366.1000000006</v>
      </c>
      <c r="J388" s="46">
        <f t="shared" si="102"/>
        <v>3331058.2900000005</v>
      </c>
      <c r="K388" s="46">
        <f t="shared" si="102"/>
        <v>2534995.3500000006</v>
      </c>
      <c r="L388" s="46">
        <f t="shared" si="102"/>
        <v>1473418.0900000003</v>
      </c>
      <c r="M388" s="46">
        <f t="shared" si="102"/>
        <v>457132.9700000005</v>
      </c>
      <c r="N388" s="46">
        <f t="shared" si="102"/>
        <v>-209353.11000000034</v>
      </c>
      <c r="O388" s="46">
        <f t="shared" si="102"/>
        <v>-164120.14999999735</v>
      </c>
      <c r="P388" s="46">
        <f t="shared" si="102"/>
        <v>820512.52</v>
      </c>
      <c r="Q388" s="46">
        <f t="shared" si="102"/>
        <v>2861601.6999999993</v>
      </c>
      <c r="R388" s="46">
        <f t="shared" si="102"/>
        <v>1988846.4487500014</v>
      </c>
      <c r="Y388" s="51"/>
      <c r="Z388" s="51"/>
      <c r="AA388" s="51"/>
    </row>
    <row r="389" spans="1:29">
      <c r="D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7"/>
      <c r="Y389" s="51"/>
      <c r="Z389" s="51"/>
      <c r="AA389" s="51"/>
    </row>
    <row r="390" spans="1:29">
      <c r="D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7"/>
      <c r="Y390" s="51"/>
      <c r="Z390" s="51"/>
      <c r="AA390" s="51"/>
    </row>
    <row r="391" spans="1:29">
      <c r="A391" s="6" t="s">
        <v>284</v>
      </c>
      <c r="B391" s="6" t="s">
        <v>157</v>
      </c>
      <c r="D391" s="41" t="s">
        <v>158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ref="R391:R400" si="103">((E391+Q391)+((F391+G391+H391+I391+J391+K391+L391+M391+N391+O391+P391)*2))/24</f>
        <v>0</v>
      </c>
      <c r="V391" s="49">
        <f t="shared" ref="V391:V400" si="104">R391</f>
        <v>0</v>
      </c>
      <c r="Y391" s="51"/>
      <c r="Z391" s="51"/>
      <c r="AA391" s="51"/>
      <c r="AC391" s="49">
        <f t="shared" ref="AC391:AC400" si="105">+R391</f>
        <v>0</v>
      </c>
    </row>
    <row r="392" spans="1:29">
      <c r="A392" s="6" t="s">
        <v>284</v>
      </c>
      <c r="B392" s="6" t="s">
        <v>159</v>
      </c>
      <c r="D392" s="41" t="s">
        <v>160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7">
        <f t="shared" si="103"/>
        <v>0</v>
      </c>
      <c r="V392" s="49">
        <f t="shared" si="104"/>
        <v>0</v>
      </c>
      <c r="Y392" s="51"/>
      <c r="Z392" s="51"/>
      <c r="AA392" s="51"/>
      <c r="AC392" s="49">
        <f t="shared" si="105"/>
        <v>0</v>
      </c>
    </row>
    <row r="393" spans="1:29">
      <c r="A393" s="42" t="s">
        <v>2</v>
      </c>
      <c r="B393" s="42" t="s">
        <v>2</v>
      </c>
      <c r="C393" s="6" t="s">
        <v>161</v>
      </c>
      <c r="D393" s="41" t="s">
        <v>162</v>
      </c>
      <c r="E393" s="45">
        <v>135910.32</v>
      </c>
      <c r="F393" s="45">
        <v>10040</v>
      </c>
      <c r="G393" s="45">
        <v>27540</v>
      </c>
      <c r="H393" s="45">
        <v>51015.55</v>
      </c>
      <c r="I393" s="45">
        <v>59877.55</v>
      </c>
      <c r="J393" s="45">
        <v>61476.1</v>
      </c>
      <c r="K393" s="45">
        <v>80000.289999999994</v>
      </c>
      <c r="L393" s="45">
        <v>106812.58</v>
      </c>
      <c r="M393" s="45">
        <v>113186.13</v>
      </c>
      <c r="N393" s="45">
        <v>129635.88</v>
      </c>
      <c r="O393" s="45">
        <v>139158.01999999999</v>
      </c>
      <c r="P393" s="45">
        <v>146568.01999999999</v>
      </c>
      <c r="Q393" s="45">
        <v>164530.57</v>
      </c>
      <c r="R393" s="47">
        <f t="shared" si="103"/>
        <v>89627.547083333353</v>
      </c>
      <c r="V393" s="49">
        <f t="shared" si="104"/>
        <v>89627.547083333353</v>
      </c>
      <c r="Y393" s="51"/>
      <c r="Z393" s="51"/>
      <c r="AA393" s="51"/>
      <c r="AC393" s="49">
        <f t="shared" si="105"/>
        <v>89627.547083333353</v>
      </c>
    </row>
    <row r="394" spans="1:29">
      <c r="A394" s="57" t="s">
        <v>2</v>
      </c>
      <c r="B394" s="42" t="s">
        <v>2</v>
      </c>
      <c r="C394" s="6" t="s">
        <v>498</v>
      </c>
      <c r="D394" s="41" t="s">
        <v>497</v>
      </c>
      <c r="E394" s="45">
        <v>-6436487.3399999999</v>
      </c>
      <c r="F394" s="45">
        <v>74303.89</v>
      </c>
      <c r="G394" s="45">
        <v>74457.75</v>
      </c>
      <c r="H394" s="45">
        <v>-510219.4</v>
      </c>
      <c r="I394" s="45">
        <v>-720103.01</v>
      </c>
      <c r="J394" s="45">
        <v>-778264.05</v>
      </c>
      <c r="K394" s="45">
        <v>-924970.03</v>
      </c>
      <c r="L394" s="45">
        <v>-1024035.43</v>
      </c>
      <c r="M394" s="45">
        <v>-1112667.55</v>
      </c>
      <c r="N394" s="45">
        <v>-960505.36</v>
      </c>
      <c r="O394" s="45">
        <v>-1209257.1200000001</v>
      </c>
      <c r="P394" s="45">
        <v>-1099343.04</v>
      </c>
      <c r="Q394" s="45">
        <v>-1196647.96</v>
      </c>
      <c r="R394" s="47">
        <f t="shared" si="103"/>
        <v>-1000597.5833333334</v>
      </c>
      <c r="V394" s="49">
        <f t="shared" si="104"/>
        <v>-1000597.5833333334</v>
      </c>
      <c r="Y394" s="51"/>
      <c r="Z394" s="51"/>
      <c r="AA394" s="51"/>
      <c r="AC394" s="49">
        <f t="shared" si="105"/>
        <v>-1000597.5833333334</v>
      </c>
    </row>
    <row r="395" spans="1:29">
      <c r="A395" s="42" t="s">
        <v>2</v>
      </c>
      <c r="B395" s="42" t="s">
        <v>2</v>
      </c>
      <c r="C395" s="6" t="s">
        <v>163</v>
      </c>
      <c r="D395" s="41" t="s">
        <v>164</v>
      </c>
      <c r="E395" s="45">
        <v>54.94</v>
      </c>
      <c r="F395" s="45">
        <v>0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464.6</v>
      </c>
      <c r="R395" s="47">
        <f t="shared" si="103"/>
        <v>21.647499999999997</v>
      </c>
      <c r="V395" s="49">
        <f t="shared" si="104"/>
        <v>21.647499999999997</v>
      </c>
      <c r="Y395" s="51"/>
      <c r="Z395" s="51"/>
      <c r="AA395" s="51"/>
      <c r="AC395" s="49">
        <f t="shared" si="105"/>
        <v>21.647499999999997</v>
      </c>
    </row>
    <row r="396" spans="1:29">
      <c r="A396" s="42" t="s">
        <v>2</v>
      </c>
      <c r="B396" s="42" t="s">
        <v>2</v>
      </c>
      <c r="C396" s="6" t="s">
        <v>165</v>
      </c>
      <c r="D396" s="41" t="s">
        <v>700</v>
      </c>
      <c r="E396" s="45">
        <v>270185.38</v>
      </c>
      <c r="F396" s="45">
        <v>18307.650000000001</v>
      </c>
      <c r="G396" s="45">
        <v>29044.32</v>
      </c>
      <c r="H396" s="45">
        <v>39904.32</v>
      </c>
      <c r="I396" s="45">
        <v>50617.52</v>
      </c>
      <c r="J396" s="45">
        <v>63311.41</v>
      </c>
      <c r="K396" s="45">
        <v>81231.41</v>
      </c>
      <c r="L396" s="45">
        <v>84946.59</v>
      </c>
      <c r="M396" s="45">
        <v>99366.59</v>
      </c>
      <c r="N396" s="45">
        <v>104991.59</v>
      </c>
      <c r="O396" s="45">
        <v>151201.59</v>
      </c>
      <c r="P396" s="45">
        <v>162002.60999999999</v>
      </c>
      <c r="Q396" s="45">
        <v>324389.31</v>
      </c>
      <c r="R396" s="47">
        <f t="shared" si="103"/>
        <v>98517.745416666658</v>
      </c>
      <c r="V396" s="49">
        <f t="shared" si="104"/>
        <v>98517.745416666658</v>
      </c>
      <c r="Y396" s="51"/>
      <c r="Z396" s="51"/>
      <c r="AA396" s="51"/>
      <c r="AC396" s="49">
        <f t="shared" si="105"/>
        <v>98517.745416666658</v>
      </c>
    </row>
    <row r="397" spans="1:29">
      <c r="A397" s="44" t="s">
        <v>2</v>
      </c>
      <c r="B397" s="44" t="s">
        <v>2</v>
      </c>
      <c r="C397" s="6" t="s">
        <v>166</v>
      </c>
      <c r="D397" s="41" t="s">
        <v>701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103"/>
        <v>0</v>
      </c>
      <c r="V397" s="49">
        <f t="shared" si="104"/>
        <v>0</v>
      </c>
      <c r="Y397" s="51"/>
      <c r="Z397" s="51"/>
      <c r="AA397" s="51"/>
      <c r="AC397" s="49">
        <f t="shared" si="105"/>
        <v>0</v>
      </c>
    </row>
    <row r="398" spans="1:29">
      <c r="A398" s="43" t="s">
        <v>2</v>
      </c>
      <c r="B398" s="43" t="s">
        <v>2</v>
      </c>
      <c r="C398" s="6" t="s">
        <v>167</v>
      </c>
      <c r="D398" s="41" t="s">
        <v>168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103"/>
        <v>0</v>
      </c>
      <c r="V398" s="49">
        <f t="shared" si="104"/>
        <v>0</v>
      </c>
      <c r="Y398" s="51"/>
      <c r="Z398" s="51"/>
      <c r="AA398" s="51"/>
      <c r="AC398" s="49">
        <f t="shared" si="105"/>
        <v>0</v>
      </c>
    </row>
    <row r="399" spans="1:29">
      <c r="A399" s="6" t="s">
        <v>2</v>
      </c>
      <c r="B399" s="6" t="s">
        <v>378</v>
      </c>
      <c r="C399" s="6" t="s">
        <v>167</v>
      </c>
      <c r="D399" s="36" t="s">
        <v>169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7">
        <f t="shared" si="103"/>
        <v>0</v>
      </c>
      <c r="V399" s="49">
        <f t="shared" si="104"/>
        <v>0</v>
      </c>
      <c r="Y399" s="51"/>
      <c r="Z399" s="51"/>
      <c r="AA399" s="51"/>
      <c r="AC399" s="49">
        <f t="shared" si="105"/>
        <v>0</v>
      </c>
    </row>
    <row r="400" spans="1:29">
      <c r="A400" s="6" t="s">
        <v>294</v>
      </c>
      <c r="B400" s="6" t="s">
        <v>170</v>
      </c>
      <c r="C400" s="6" t="s">
        <v>364</v>
      </c>
      <c r="D400" s="41" t="s">
        <v>702</v>
      </c>
      <c r="E400" s="45">
        <v>1116.98</v>
      </c>
      <c r="F400" s="45">
        <v>0</v>
      </c>
      <c r="G400" s="45">
        <v>0</v>
      </c>
      <c r="H400" s="45">
        <v>0</v>
      </c>
      <c r="I400" s="45">
        <v>459.24</v>
      </c>
      <c r="J400" s="45">
        <v>459.24</v>
      </c>
      <c r="K400" s="45">
        <v>459.24</v>
      </c>
      <c r="L400" s="45">
        <v>459.24</v>
      </c>
      <c r="M400" s="45">
        <v>459.24</v>
      </c>
      <c r="N400" s="45">
        <v>918.47</v>
      </c>
      <c r="O400" s="45">
        <v>918.47</v>
      </c>
      <c r="P400" s="45">
        <v>918.47</v>
      </c>
      <c r="Q400" s="45">
        <v>918.47</v>
      </c>
      <c r="R400" s="47">
        <f t="shared" si="103"/>
        <v>505.77791666666673</v>
      </c>
      <c r="V400" s="49">
        <f t="shared" si="104"/>
        <v>505.77791666666673</v>
      </c>
      <c r="Y400" s="51"/>
      <c r="Z400" s="51"/>
      <c r="AA400" s="51"/>
      <c r="AC400" s="49">
        <f t="shared" si="105"/>
        <v>505.77791666666673</v>
      </c>
    </row>
    <row r="401" spans="1:29">
      <c r="D401" s="41" t="s">
        <v>171</v>
      </c>
      <c r="E401" s="46">
        <f t="shared" ref="E401:F401" si="106">SUM(E391:E400)</f>
        <v>-6029219.7199999988</v>
      </c>
      <c r="F401" s="46">
        <f t="shared" si="106"/>
        <v>102651.54000000001</v>
      </c>
      <c r="G401" s="46">
        <f t="shared" ref="G401:R401" si="107">SUM(G391:G400)</f>
        <v>131042.07</v>
      </c>
      <c r="H401" s="46">
        <f t="shared" si="107"/>
        <v>-419299.53</v>
      </c>
      <c r="I401" s="46">
        <f t="shared" si="107"/>
        <v>-609148.69999999995</v>
      </c>
      <c r="J401" s="46">
        <f t="shared" si="107"/>
        <v>-653017.30000000005</v>
      </c>
      <c r="K401" s="46">
        <f t="shared" si="107"/>
        <v>-763279.09</v>
      </c>
      <c r="L401" s="46">
        <f t="shared" si="107"/>
        <v>-831817.02000000014</v>
      </c>
      <c r="M401" s="46">
        <f t="shared" si="107"/>
        <v>-899655.59000000008</v>
      </c>
      <c r="N401" s="46">
        <f t="shared" si="107"/>
        <v>-724959.42</v>
      </c>
      <c r="O401" s="46">
        <f t="shared" si="107"/>
        <v>-917979.04000000015</v>
      </c>
      <c r="P401" s="46">
        <f t="shared" si="107"/>
        <v>-789853.94000000006</v>
      </c>
      <c r="Q401" s="46">
        <f t="shared" si="107"/>
        <v>-706345.01</v>
      </c>
      <c r="R401" s="46">
        <f t="shared" si="107"/>
        <v>-811924.86541666673</v>
      </c>
      <c r="Y401" s="51"/>
      <c r="Z401" s="51"/>
      <c r="AA401" s="51"/>
    </row>
    <row r="402" spans="1:29">
      <c r="D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7"/>
      <c r="Y402" s="51"/>
      <c r="Z402" s="51"/>
      <c r="AA402" s="51"/>
    </row>
    <row r="403" spans="1:29">
      <c r="A403" s="6" t="s">
        <v>284</v>
      </c>
      <c r="B403" s="6" t="s">
        <v>172</v>
      </c>
      <c r="C403" s="6" t="s">
        <v>143</v>
      </c>
      <c r="D403" s="41" t="s">
        <v>173</v>
      </c>
      <c r="E403" s="45">
        <v>12095000</v>
      </c>
      <c r="F403" s="45">
        <v>0</v>
      </c>
      <c r="G403" s="45">
        <v>3590000</v>
      </c>
      <c r="H403" s="45">
        <v>3590000</v>
      </c>
      <c r="I403" s="45">
        <v>3590000</v>
      </c>
      <c r="J403" s="45">
        <v>7180000</v>
      </c>
      <c r="K403" s="45">
        <v>7180000</v>
      </c>
      <c r="L403" s="45">
        <v>7180000</v>
      </c>
      <c r="M403" s="45">
        <v>10770000</v>
      </c>
      <c r="N403" s="45">
        <v>10770000</v>
      </c>
      <c r="O403" s="45">
        <v>10770000</v>
      </c>
      <c r="P403" s="45">
        <v>14360000</v>
      </c>
      <c r="Q403" s="45">
        <v>14360000</v>
      </c>
      <c r="R403" s="47">
        <f>((E403+Q403)+((F403+G403+H403+I403+J403+K403+L403+M403+N403+O403+P403)*2))/24</f>
        <v>7683958.333333333</v>
      </c>
      <c r="V403" s="49">
        <f>R403</f>
        <v>7683958.333333333</v>
      </c>
      <c r="Y403" s="51"/>
      <c r="Z403" s="51"/>
      <c r="AA403" s="51"/>
      <c r="AC403" s="49">
        <f>+R403</f>
        <v>7683958.333333333</v>
      </c>
    </row>
    <row r="404" spans="1:29">
      <c r="D404" s="41" t="s">
        <v>174</v>
      </c>
      <c r="E404" s="46">
        <f t="shared" ref="E404:R404" si="108">+E403</f>
        <v>12095000</v>
      </c>
      <c r="F404" s="46">
        <f t="shared" si="108"/>
        <v>0</v>
      </c>
      <c r="G404" s="46">
        <f t="shared" si="108"/>
        <v>3590000</v>
      </c>
      <c r="H404" s="46">
        <f t="shared" si="108"/>
        <v>3590000</v>
      </c>
      <c r="I404" s="46">
        <f t="shared" si="108"/>
        <v>3590000</v>
      </c>
      <c r="J404" s="46">
        <f t="shared" si="108"/>
        <v>7180000</v>
      </c>
      <c r="K404" s="46">
        <f t="shared" si="108"/>
        <v>7180000</v>
      </c>
      <c r="L404" s="46">
        <f t="shared" si="108"/>
        <v>7180000</v>
      </c>
      <c r="M404" s="46">
        <f t="shared" si="108"/>
        <v>10770000</v>
      </c>
      <c r="N404" s="46">
        <f t="shared" si="108"/>
        <v>10770000</v>
      </c>
      <c r="O404" s="46">
        <f t="shared" si="108"/>
        <v>10770000</v>
      </c>
      <c r="P404" s="46">
        <f t="shared" si="108"/>
        <v>14360000</v>
      </c>
      <c r="Q404" s="46">
        <f t="shared" si="108"/>
        <v>14360000</v>
      </c>
      <c r="R404" s="46">
        <f t="shared" si="108"/>
        <v>7683958.333333333</v>
      </c>
      <c r="Y404" s="51"/>
      <c r="Z404" s="51"/>
      <c r="AA404" s="51"/>
    </row>
    <row r="405" spans="1:29">
      <c r="D405" s="41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47"/>
      <c r="Y405" s="51"/>
      <c r="Z405" s="51"/>
      <c r="AA405" s="51"/>
    </row>
    <row r="406" spans="1:29" s="15" customFormat="1" ht="13.5" thickBot="1">
      <c r="D406" s="20" t="s">
        <v>175</v>
      </c>
      <c r="E406" s="16">
        <f t="shared" ref="E406:O406" si="109">+E404+E401+E388+E365+E347+E342+E324+E323+E321+E315+E233+E229+SUM(E199:E209)+SUM(E181:E197)+E179+E167+E148+E121+E61+E44+E35+E32+E57</f>
        <v>1255579420.02</v>
      </c>
      <c r="F406" s="16">
        <f t="shared" si="109"/>
        <v>973205124.52999973</v>
      </c>
      <c r="G406" s="16">
        <f t="shared" si="109"/>
        <v>1020025267.05</v>
      </c>
      <c r="H406" s="16">
        <f t="shared" si="109"/>
        <v>1045163956.0999999</v>
      </c>
      <c r="I406" s="16">
        <f t="shared" si="109"/>
        <v>1057001858.4599999</v>
      </c>
      <c r="J406" s="16">
        <f t="shared" si="109"/>
        <v>1074129954.8100002</v>
      </c>
      <c r="K406" s="16">
        <f t="shared" si="109"/>
        <v>1089863025.5000002</v>
      </c>
      <c r="L406" s="16">
        <f t="shared" si="109"/>
        <v>1105960550.9100001</v>
      </c>
      <c r="M406" s="16">
        <f t="shared" si="109"/>
        <v>1132507051.27</v>
      </c>
      <c r="N406" s="16">
        <f t="shared" si="109"/>
        <v>1165320066.1399999</v>
      </c>
      <c r="O406" s="16">
        <f t="shared" si="109"/>
        <v>1205093928.9300003</v>
      </c>
      <c r="P406" s="16">
        <f>+P404+P401+P388+P365+P347+P342+P324+P323+P321+P315+P233+P229+SUM(P199:P209)+SUM(P181:P197)+P179+P167+P148+P121+P61+P44+P35+P32+P57</f>
        <v>1329195173.0499997</v>
      </c>
      <c r="Q406" s="16">
        <f>+Q404+Q401+Q388+Q365+Q347+Q342+Q324+Q323+Q321+Q315+Q233+Q229+SUM(Q199:Q209)+SUM(Q181:Q197)+Q179+Q167+Q148+Q121+Q61+Q44+Q35+Q32+Q57</f>
        <v>1409289872.6499999</v>
      </c>
      <c r="R406" s="16">
        <f>+R404+R401+R388+R365+R347+R342+R324+R323+R321+R315+R233+R229+SUM(R199:R209)+SUM(R181:R197)+R179+R167+R148+R121+R61+R44+R35+R32+R57</f>
        <v>1127491716.9237502</v>
      </c>
      <c r="Y406" s="52"/>
      <c r="Z406" s="52"/>
      <c r="AA406" s="52"/>
    </row>
    <row r="407" spans="1:29" ht="13.5" thickTop="1">
      <c r="D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7"/>
      <c r="Y407" s="51"/>
      <c r="Z407" s="51"/>
      <c r="AA407" s="51"/>
    </row>
    <row r="408" spans="1:29">
      <c r="D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7"/>
      <c r="Y408" s="51"/>
      <c r="Z408" s="51"/>
      <c r="AA408" s="51"/>
    </row>
    <row r="409" spans="1:29">
      <c r="A409" s="6" t="s">
        <v>284</v>
      </c>
      <c r="B409" s="6" t="s">
        <v>176</v>
      </c>
      <c r="C409" s="6" t="s">
        <v>385</v>
      </c>
      <c r="D409" s="3" t="s">
        <v>177</v>
      </c>
      <c r="E409" s="45">
        <v>-1000</v>
      </c>
      <c r="F409" s="45">
        <v>-1000</v>
      </c>
      <c r="G409" s="45">
        <v>-1000</v>
      </c>
      <c r="H409" s="45">
        <v>-1000</v>
      </c>
      <c r="I409" s="45">
        <v>-1000</v>
      </c>
      <c r="J409" s="45">
        <v>-1000</v>
      </c>
      <c r="K409" s="45">
        <v>-1000</v>
      </c>
      <c r="L409" s="45">
        <v>-1000</v>
      </c>
      <c r="M409" s="45">
        <v>-1000</v>
      </c>
      <c r="N409" s="45">
        <v>-1000</v>
      </c>
      <c r="O409" s="45">
        <v>-1000</v>
      </c>
      <c r="P409" s="45">
        <v>-1000</v>
      </c>
      <c r="Q409" s="45">
        <v>-1000</v>
      </c>
      <c r="R409" s="47">
        <f t="shared" ref="R409:R415" si="110">((E409+Q409)+((F409+G409+H409+I409+J409+K409+L409+M409+N409+O409+P409)*2))/24</f>
        <v>-1000</v>
      </c>
      <c r="U409" s="49"/>
      <c r="V409" s="49">
        <f>+R409</f>
        <v>-1000</v>
      </c>
      <c r="W409" s="49"/>
      <c r="Y409" s="51"/>
      <c r="Z409" s="51"/>
      <c r="AA409" s="51"/>
      <c r="AC409" s="49">
        <f>+R409</f>
        <v>-1000</v>
      </c>
    </row>
    <row r="410" spans="1:29">
      <c r="A410" s="6" t="s">
        <v>284</v>
      </c>
      <c r="B410" s="6" t="s">
        <v>386</v>
      </c>
      <c r="C410" s="6" t="s">
        <v>143</v>
      </c>
      <c r="D410" s="3" t="s">
        <v>178</v>
      </c>
      <c r="E410" s="45">
        <v>-40331709.530000001</v>
      </c>
      <c r="F410" s="45">
        <v>-52820556.490000002</v>
      </c>
      <c r="G410" s="45">
        <v>-52820556.490000002</v>
      </c>
      <c r="H410" s="45">
        <v>-52820556.490000002</v>
      </c>
      <c r="I410" s="45">
        <v>-52820556.490000002</v>
      </c>
      <c r="J410" s="45">
        <v>-52820556.490000002</v>
      </c>
      <c r="K410" s="45">
        <v>-52820556.490000002</v>
      </c>
      <c r="L410" s="45">
        <v>-52820556.490000002</v>
      </c>
      <c r="M410" s="45">
        <v>-52820556.490000002</v>
      </c>
      <c r="N410" s="45">
        <v>-52820556.490000002</v>
      </c>
      <c r="O410" s="45">
        <v>-52820556.490000002</v>
      </c>
      <c r="P410" s="45">
        <v>-52820556.490000002</v>
      </c>
      <c r="Q410" s="45">
        <v>-52820556.490000002</v>
      </c>
      <c r="R410" s="47">
        <f t="shared" si="110"/>
        <v>-52300187.866666667</v>
      </c>
      <c r="V410" s="49">
        <f>+R410</f>
        <v>-52300187.866666667</v>
      </c>
      <c r="W410" s="49"/>
      <c r="Y410" s="51"/>
      <c r="Z410" s="51"/>
      <c r="AA410" s="51"/>
      <c r="AC410" s="49">
        <f>+V410</f>
        <v>-52300187.866666667</v>
      </c>
    </row>
    <row r="411" spans="1:29">
      <c r="A411" s="6" t="s">
        <v>284</v>
      </c>
      <c r="B411" s="6" t="s">
        <v>386</v>
      </c>
      <c r="C411" s="6" t="s">
        <v>180</v>
      </c>
      <c r="D411" s="3" t="s">
        <v>181</v>
      </c>
      <c r="E411" s="45">
        <v>50221</v>
      </c>
      <c r="F411" s="45">
        <v>3197</v>
      </c>
      <c r="G411" s="45">
        <v>6394</v>
      </c>
      <c r="H411" s="45">
        <v>9591</v>
      </c>
      <c r="I411" s="45">
        <v>12788</v>
      </c>
      <c r="J411" s="45">
        <v>15985</v>
      </c>
      <c r="K411" s="45">
        <v>21968</v>
      </c>
      <c r="L411" s="45">
        <v>27951</v>
      </c>
      <c r="M411" s="45">
        <v>33934</v>
      </c>
      <c r="N411" s="45">
        <v>39917</v>
      </c>
      <c r="O411" s="45">
        <v>45900</v>
      </c>
      <c r="P411" s="45">
        <v>51883</v>
      </c>
      <c r="Q411" s="45">
        <v>53337</v>
      </c>
      <c r="R411" s="47">
        <f t="shared" si="110"/>
        <v>26773.916666666668</v>
      </c>
      <c r="U411" s="49"/>
      <c r="V411" s="49">
        <f t="shared" ref="V411:V415" si="111">+R411</f>
        <v>26773.916666666668</v>
      </c>
      <c r="W411" s="49"/>
      <c r="Y411" s="51"/>
      <c r="Z411" s="51"/>
      <c r="AA411" s="51"/>
      <c r="AC411" s="49">
        <f>+R411</f>
        <v>26773.916666666668</v>
      </c>
    </row>
    <row r="412" spans="1:29">
      <c r="A412" s="6" t="s">
        <v>284</v>
      </c>
      <c r="B412" s="6" t="s">
        <v>182</v>
      </c>
      <c r="C412" s="6" t="s">
        <v>143</v>
      </c>
      <c r="D412" s="3" t="s">
        <v>183</v>
      </c>
      <c r="E412" s="45">
        <v>-286117553.20999998</v>
      </c>
      <c r="F412" s="45">
        <v>-286117553.20999998</v>
      </c>
      <c r="G412" s="45">
        <v>-286117553.20999998</v>
      </c>
      <c r="H412" s="45">
        <v>-286117553.20999998</v>
      </c>
      <c r="I412" s="45">
        <v>-286117553.20999998</v>
      </c>
      <c r="J412" s="45">
        <v>-286117553.20999998</v>
      </c>
      <c r="K412" s="45">
        <v>-296117553.20999998</v>
      </c>
      <c r="L412" s="45">
        <v>-296117553.20999998</v>
      </c>
      <c r="M412" s="45">
        <v>-301117553.20999998</v>
      </c>
      <c r="N412" s="45">
        <v>-301117553.20999998</v>
      </c>
      <c r="O412" s="45">
        <v>-301117553.20999998</v>
      </c>
      <c r="P412" s="45">
        <v>-301117553.20999998</v>
      </c>
      <c r="Q412" s="45">
        <v>-313117553.20999998</v>
      </c>
      <c r="R412" s="47">
        <f t="shared" si="110"/>
        <v>-293909219.87666667</v>
      </c>
      <c r="U412" s="49"/>
      <c r="V412" s="49">
        <f t="shared" si="111"/>
        <v>-293909219.87666667</v>
      </c>
      <c r="W412" s="49"/>
      <c r="Y412" s="51"/>
      <c r="Z412" s="51"/>
      <c r="AA412" s="51"/>
      <c r="AC412" s="49">
        <f>+R412</f>
        <v>-293909219.87666667</v>
      </c>
    </row>
    <row r="413" spans="1:29">
      <c r="A413" s="6" t="s">
        <v>284</v>
      </c>
      <c r="B413" s="6" t="s">
        <v>532</v>
      </c>
      <c r="C413" s="6"/>
      <c r="D413" s="3" t="s">
        <v>185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7">
        <f t="shared" si="110"/>
        <v>0</v>
      </c>
      <c r="U413" s="49"/>
      <c r="V413" s="49">
        <f t="shared" si="111"/>
        <v>0</v>
      </c>
      <c r="W413" s="49"/>
      <c r="Y413" s="51"/>
      <c r="Z413" s="51"/>
      <c r="AA413" s="51"/>
      <c r="AC413" s="49">
        <f>+R413</f>
        <v>0</v>
      </c>
    </row>
    <row r="414" spans="1:29">
      <c r="A414" s="6" t="s">
        <v>284</v>
      </c>
      <c r="B414" s="6" t="s">
        <v>186</v>
      </c>
      <c r="C414" s="6" t="s">
        <v>179</v>
      </c>
      <c r="D414" s="3" t="s">
        <v>703</v>
      </c>
      <c r="E414" s="45">
        <v>1827414.09</v>
      </c>
      <c r="F414" s="45">
        <v>1827414.07</v>
      </c>
      <c r="G414" s="45">
        <v>1827414.07</v>
      </c>
      <c r="H414" s="45">
        <v>1827414.07</v>
      </c>
      <c r="I414" s="45">
        <v>1827414.07</v>
      </c>
      <c r="J414" s="45">
        <v>1827414.07</v>
      </c>
      <c r="K414" s="45">
        <v>1827414.07</v>
      </c>
      <c r="L414" s="45">
        <v>1827414.07</v>
      </c>
      <c r="M414" s="45">
        <v>1827414.07</v>
      </c>
      <c r="N414" s="45">
        <v>1827414.07</v>
      </c>
      <c r="O414" s="45">
        <v>1827414.07</v>
      </c>
      <c r="P414" s="45">
        <v>1827414.07</v>
      </c>
      <c r="Q414" s="45">
        <v>1455394.05</v>
      </c>
      <c r="R414" s="47">
        <f t="shared" si="110"/>
        <v>1811913.2366666666</v>
      </c>
      <c r="U414" s="49"/>
      <c r="V414" s="49">
        <f t="shared" si="111"/>
        <v>1811913.2366666666</v>
      </c>
      <c r="W414" s="49"/>
      <c r="Y414" s="51"/>
      <c r="Z414" s="51"/>
      <c r="AA414" s="51"/>
      <c r="AC414" s="49">
        <f>+R414</f>
        <v>1811913.2366666666</v>
      </c>
    </row>
    <row r="415" spans="1:29">
      <c r="A415" s="6" t="s">
        <v>284</v>
      </c>
      <c r="B415" s="6" t="s">
        <v>186</v>
      </c>
      <c r="C415" s="6" t="s">
        <v>276</v>
      </c>
      <c r="D415" s="3" t="s">
        <v>704</v>
      </c>
      <c r="E415" s="45">
        <v>630608.81999999995</v>
      </c>
      <c r="F415" s="45">
        <v>630608.81000000006</v>
      </c>
      <c r="G415" s="45">
        <v>630608.81000000006</v>
      </c>
      <c r="H415" s="45">
        <v>630608.81000000006</v>
      </c>
      <c r="I415" s="45">
        <v>630608.81000000006</v>
      </c>
      <c r="J415" s="45">
        <v>630608.81000000006</v>
      </c>
      <c r="K415" s="45">
        <v>630608.81000000006</v>
      </c>
      <c r="L415" s="45">
        <v>630608.81000000006</v>
      </c>
      <c r="M415" s="45">
        <v>630608.81000000006</v>
      </c>
      <c r="N415" s="45">
        <v>630608.81000000006</v>
      </c>
      <c r="O415" s="45">
        <v>630608.81000000006</v>
      </c>
      <c r="P415" s="45">
        <v>630608.81000000006</v>
      </c>
      <c r="Q415" s="45">
        <v>430638.16</v>
      </c>
      <c r="R415" s="47">
        <f t="shared" si="110"/>
        <v>622276.70000000019</v>
      </c>
      <c r="U415" s="49"/>
      <c r="V415" s="49">
        <f t="shared" si="111"/>
        <v>622276.70000000019</v>
      </c>
      <c r="W415" s="49"/>
      <c r="Y415" s="51"/>
      <c r="Z415" s="51"/>
      <c r="AA415" s="51"/>
      <c r="AC415" s="49">
        <f>+R415</f>
        <v>622276.70000000019</v>
      </c>
    </row>
    <row r="416" spans="1:29">
      <c r="D416" s="3" t="s">
        <v>187</v>
      </c>
      <c r="E416" s="46">
        <f t="shared" ref="E416:R416" si="112">SUM(E409:E415)</f>
        <v>-323942018.83000004</v>
      </c>
      <c r="F416" s="46">
        <f t="shared" si="112"/>
        <v>-336477889.81999999</v>
      </c>
      <c r="G416" s="46">
        <f t="shared" si="112"/>
        <v>-336474692.81999999</v>
      </c>
      <c r="H416" s="46">
        <f t="shared" si="112"/>
        <v>-336471495.81999999</v>
      </c>
      <c r="I416" s="46">
        <f t="shared" si="112"/>
        <v>-336468298.81999999</v>
      </c>
      <c r="J416" s="46">
        <f t="shared" si="112"/>
        <v>-336465101.81999999</v>
      </c>
      <c r="K416" s="46">
        <f t="shared" si="112"/>
        <v>-346459118.81999999</v>
      </c>
      <c r="L416" s="46">
        <f t="shared" si="112"/>
        <v>-346453135.81999999</v>
      </c>
      <c r="M416" s="46">
        <f t="shared" si="112"/>
        <v>-351447152.81999999</v>
      </c>
      <c r="N416" s="46">
        <f t="shared" si="112"/>
        <v>-351441169.81999999</v>
      </c>
      <c r="O416" s="46">
        <f t="shared" si="112"/>
        <v>-351435186.81999999</v>
      </c>
      <c r="P416" s="46">
        <f t="shared" si="112"/>
        <v>-351429203.81999999</v>
      </c>
      <c r="Q416" s="46">
        <f t="shared" si="112"/>
        <v>-363999740.48999995</v>
      </c>
      <c r="R416" s="46">
        <f t="shared" si="112"/>
        <v>-343749443.88999999</v>
      </c>
      <c r="Y416" s="51"/>
      <c r="Z416" s="51"/>
      <c r="AA416" s="51"/>
    </row>
    <row r="417" spans="1:29">
      <c r="D417" s="3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47"/>
      <c r="Y417" s="51"/>
      <c r="Z417" s="51"/>
      <c r="AA417" s="51"/>
    </row>
    <row r="418" spans="1:29">
      <c r="A418" s="6" t="s">
        <v>284</v>
      </c>
      <c r="B418" s="6" t="s">
        <v>387</v>
      </c>
      <c r="C418" s="6" t="s">
        <v>92</v>
      </c>
      <c r="D418" s="12" t="s">
        <v>188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ref="R418:R436" si="113">((E418+Q418)+((F418+G418+H418+I418+J418+K418+L418+M418+N418+O418+P418)*2))/24</f>
        <v>-20000000</v>
      </c>
      <c r="U418" s="49"/>
      <c r="V418" s="49">
        <f t="shared" ref="V418:V436" si="114">+R418</f>
        <v>-20000000</v>
      </c>
      <c r="W418" s="49"/>
      <c r="Y418" s="51"/>
      <c r="Z418" s="51"/>
      <c r="AA418" s="51"/>
      <c r="AC418" s="49">
        <f t="shared" ref="AC418:AC436" si="115">+R418</f>
        <v>-20000000</v>
      </c>
    </row>
    <row r="419" spans="1:29">
      <c r="A419" s="6" t="s">
        <v>284</v>
      </c>
      <c r="B419" s="6" t="s">
        <v>387</v>
      </c>
      <c r="C419" s="6" t="s">
        <v>94</v>
      </c>
      <c r="D419" s="12" t="s">
        <v>189</v>
      </c>
      <c r="E419" s="45">
        <v>-15000000</v>
      </c>
      <c r="F419" s="45">
        <v>-15000000</v>
      </c>
      <c r="G419" s="45">
        <v>-15000000</v>
      </c>
      <c r="H419" s="45">
        <v>-15000000</v>
      </c>
      <c r="I419" s="45">
        <v>-15000000</v>
      </c>
      <c r="J419" s="45">
        <v>-15000000</v>
      </c>
      <c r="K419" s="45">
        <v>-15000000</v>
      </c>
      <c r="L419" s="45">
        <v>-15000000</v>
      </c>
      <c r="M419" s="45">
        <v>-15000000</v>
      </c>
      <c r="N419" s="45">
        <v>-15000000</v>
      </c>
      <c r="O419" s="45">
        <v>-15000000</v>
      </c>
      <c r="P419" s="45">
        <v>-15000000</v>
      </c>
      <c r="Q419" s="45">
        <v>-15000000</v>
      </c>
      <c r="R419" s="47">
        <f t="shared" si="113"/>
        <v>-15000000</v>
      </c>
      <c r="U419" s="49"/>
      <c r="V419" s="49">
        <f t="shared" si="114"/>
        <v>-15000000</v>
      </c>
      <c r="W419" s="49"/>
      <c r="Y419" s="51"/>
      <c r="Z419" s="51"/>
      <c r="AA419" s="51"/>
      <c r="AC419" s="49">
        <f t="shared" si="115"/>
        <v>-15000000</v>
      </c>
    </row>
    <row r="420" spans="1:29">
      <c r="A420" s="6" t="s">
        <v>284</v>
      </c>
      <c r="B420" s="6" t="s">
        <v>387</v>
      </c>
      <c r="C420" s="6" t="s">
        <v>96</v>
      </c>
      <c r="D420" s="12" t="s">
        <v>190</v>
      </c>
      <c r="E420" s="45">
        <v>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113"/>
        <v>0</v>
      </c>
      <c r="U420" s="49"/>
      <c r="V420" s="49">
        <f t="shared" si="114"/>
        <v>0</v>
      </c>
      <c r="W420" s="49"/>
      <c r="Y420" s="51"/>
      <c r="Z420" s="51"/>
      <c r="AA420" s="51"/>
      <c r="AC420" s="49">
        <f t="shared" si="115"/>
        <v>0</v>
      </c>
    </row>
    <row r="421" spans="1:29">
      <c r="A421" s="6" t="s">
        <v>284</v>
      </c>
      <c r="B421" s="6" t="s">
        <v>387</v>
      </c>
      <c r="C421" s="6" t="s">
        <v>98</v>
      </c>
      <c r="D421" s="12" t="s">
        <v>191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7">
        <f t="shared" si="113"/>
        <v>0</v>
      </c>
      <c r="U421" s="49"/>
      <c r="V421" s="49">
        <f t="shared" si="114"/>
        <v>0</v>
      </c>
      <c r="W421" s="49"/>
      <c r="Y421" s="51"/>
      <c r="Z421" s="51"/>
      <c r="AA421" s="51"/>
      <c r="AC421" s="49">
        <f t="shared" si="115"/>
        <v>0</v>
      </c>
    </row>
    <row r="422" spans="1:29">
      <c r="A422" s="6" t="s">
        <v>284</v>
      </c>
      <c r="B422" s="6" t="s">
        <v>387</v>
      </c>
      <c r="C422" s="6" t="s">
        <v>100</v>
      </c>
      <c r="D422" s="12" t="s">
        <v>192</v>
      </c>
      <c r="E422" s="45">
        <v>-40000000</v>
      </c>
      <c r="F422" s="45">
        <v>-40000000</v>
      </c>
      <c r="G422" s="45">
        <v>-40000000</v>
      </c>
      <c r="H422" s="45">
        <v>-40000000</v>
      </c>
      <c r="I422" s="45">
        <v>-40000000</v>
      </c>
      <c r="J422" s="45">
        <v>-40000000</v>
      </c>
      <c r="K422" s="45">
        <v>-40000000</v>
      </c>
      <c r="L422" s="45">
        <v>-40000000</v>
      </c>
      <c r="M422" s="45">
        <v>-40000000</v>
      </c>
      <c r="N422" s="45">
        <v>-40000000</v>
      </c>
      <c r="O422" s="45">
        <v>-40000000</v>
      </c>
      <c r="P422" s="45">
        <v>-40000000</v>
      </c>
      <c r="Q422" s="45">
        <v>-40000000</v>
      </c>
      <c r="R422" s="47">
        <f t="shared" si="113"/>
        <v>-40000000</v>
      </c>
      <c r="U422" s="49"/>
      <c r="V422" s="49">
        <f t="shared" si="114"/>
        <v>-40000000</v>
      </c>
      <c r="W422" s="49"/>
      <c r="Y422" s="51"/>
      <c r="Z422" s="51"/>
      <c r="AA422" s="51"/>
      <c r="AC422" s="49">
        <f t="shared" si="115"/>
        <v>-40000000</v>
      </c>
    </row>
    <row r="423" spans="1:29">
      <c r="A423" s="6" t="s">
        <v>284</v>
      </c>
      <c r="B423" s="6" t="s">
        <v>387</v>
      </c>
      <c r="C423" s="6" t="s">
        <v>102</v>
      </c>
      <c r="D423" s="13" t="s">
        <v>193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113"/>
        <v>-25000000</v>
      </c>
      <c r="U423" s="49"/>
      <c r="V423" s="49">
        <f t="shared" si="114"/>
        <v>-25000000</v>
      </c>
      <c r="W423" s="49"/>
      <c r="Y423" s="51"/>
      <c r="Z423" s="51"/>
      <c r="AA423" s="51"/>
      <c r="AC423" s="49">
        <f t="shared" si="115"/>
        <v>-25000000</v>
      </c>
    </row>
    <row r="424" spans="1:29">
      <c r="A424" s="6" t="s">
        <v>284</v>
      </c>
      <c r="B424" s="6" t="s">
        <v>387</v>
      </c>
      <c r="C424" s="6" t="s">
        <v>104</v>
      </c>
      <c r="D424" s="13" t="s">
        <v>194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113"/>
        <v>-25000000</v>
      </c>
      <c r="U424" s="49"/>
      <c r="V424" s="49">
        <f t="shared" si="114"/>
        <v>-25000000</v>
      </c>
      <c r="W424" s="49"/>
      <c r="Y424" s="51"/>
      <c r="Z424" s="51"/>
      <c r="AA424" s="51"/>
      <c r="AC424" s="49">
        <f t="shared" si="115"/>
        <v>-25000000</v>
      </c>
    </row>
    <row r="425" spans="1:29">
      <c r="A425" s="6" t="s">
        <v>284</v>
      </c>
      <c r="B425" s="6" t="s">
        <v>387</v>
      </c>
      <c r="C425" s="6" t="s">
        <v>107</v>
      </c>
      <c r="D425" s="13" t="s">
        <v>705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113"/>
        <v>-12500000</v>
      </c>
      <c r="U425" s="49"/>
      <c r="V425" s="49">
        <f t="shared" si="114"/>
        <v>-12500000</v>
      </c>
      <c r="W425" s="49"/>
      <c r="Y425" s="51"/>
      <c r="Z425" s="51"/>
      <c r="AA425" s="51"/>
      <c r="AC425" s="49">
        <f t="shared" si="115"/>
        <v>-12500000</v>
      </c>
    </row>
    <row r="426" spans="1:29">
      <c r="A426" s="6" t="s">
        <v>284</v>
      </c>
      <c r="B426" s="6" t="s">
        <v>387</v>
      </c>
      <c r="C426" s="6" t="s">
        <v>108</v>
      </c>
      <c r="D426" s="13" t="s">
        <v>706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113"/>
        <v>-12500000</v>
      </c>
      <c r="U426" s="49"/>
      <c r="V426" s="49">
        <f t="shared" si="114"/>
        <v>-12500000</v>
      </c>
      <c r="W426" s="49"/>
      <c r="Y426" s="51"/>
      <c r="Z426" s="51"/>
      <c r="AA426" s="51"/>
      <c r="AC426" s="49">
        <f t="shared" si="115"/>
        <v>-12500000</v>
      </c>
    </row>
    <row r="427" spans="1:29">
      <c r="A427" s="6" t="s">
        <v>284</v>
      </c>
      <c r="B427" s="6" t="s">
        <v>387</v>
      </c>
      <c r="C427" s="6" t="s">
        <v>109</v>
      </c>
      <c r="D427" s="13" t="s">
        <v>707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113"/>
        <v>-12500000</v>
      </c>
      <c r="U427" s="49"/>
      <c r="V427" s="49">
        <f t="shared" si="114"/>
        <v>-12500000</v>
      </c>
      <c r="W427" s="49"/>
      <c r="Y427" s="51"/>
      <c r="Z427" s="51"/>
      <c r="AA427" s="51"/>
      <c r="AC427" s="49">
        <f t="shared" si="115"/>
        <v>-12500000</v>
      </c>
    </row>
    <row r="428" spans="1:29">
      <c r="A428" s="6" t="s">
        <v>284</v>
      </c>
      <c r="B428" s="6" t="s">
        <v>387</v>
      </c>
      <c r="C428" s="6" t="s">
        <v>110</v>
      </c>
      <c r="D428" s="13" t="s">
        <v>708</v>
      </c>
      <c r="E428" s="45">
        <v>-12500000</v>
      </c>
      <c r="F428" s="45">
        <v>-12500000</v>
      </c>
      <c r="G428" s="45">
        <v>-12500000</v>
      </c>
      <c r="H428" s="45">
        <v>-12500000</v>
      </c>
      <c r="I428" s="45">
        <v>-12500000</v>
      </c>
      <c r="J428" s="45">
        <v>-12500000</v>
      </c>
      <c r="K428" s="45">
        <v>-12500000</v>
      </c>
      <c r="L428" s="45">
        <v>-12500000</v>
      </c>
      <c r="M428" s="45">
        <v>-12500000</v>
      </c>
      <c r="N428" s="45">
        <v>-12500000</v>
      </c>
      <c r="O428" s="45">
        <v>-12500000</v>
      </c>
      <c r="P428" s="45">
        <v>-12500000</v>
      </c>
      <c r="Q428" s="45">
        <v>-12500000</v>
      </c>
      <c r="R428" s="47">
        <f t="shared" si="113"/>
        <v>-12500000</v>
      </c>
      <c r="U428" s="49"/>
      <c r="V428" s="49">
        <f t="shared" si="114"/>
        <v>-12500000</v>
      </c>
      <c r="W428" s="49"/>
      <c r="Y428" s="51"/>
      <c r="Z428" s="51"/>
      <c r="AA428" s="51"/>
      <c r="AC428" s="49">
        <f t="shared" si="115"/>
        <v>-12500000</v>
      </c>
    </row>
    <row r="429" spans="1:29">
      <c r="A429" s="6" t="s">
        <v>284</v>
      </c>
      <c r="B429" s="6" t="s">
        <v>387</v>
      </c>
      <c r="C429" s="6" t="s">
        <v>893</v>
      </c>
      <c r="D429" s="13" t="s">
        <v>895</v>
      </c>
      <c r="E429" s="45">
        <v>-25000000</v>
      </c>
      <c r="F429" s="45">
        <v>-25000000</v>
      </c>
      <c r="G429" s="45">
        <v>-25000000</v>
      </c>
      <c r="H429" s="45">
        <v>-25000000</v>
      </c>
      <c r="I429" s="45">
        <v>-25000000</v>
      </c>
      <c r="J429" s="45">
        <v>-25000000</v>
      </c>
      <c r="K429" s="45">
        <v>-25000000</v>
      </c>
      <c r="L429" s="45">
        <v>-25000000</v>
      </c>
      <c r="M429" s="45">
        <v>-25000000</v>
      </c>
      <c r="N429" s="45">
        <v>-25000000</v>
      </c>
      <c r="O429" s="45">
        <v>-25000000</v>
      </c>
      <c r="P429" s="45">
        <v>-25000000</v>
      </c>
      <c r="Q429" s="45">
        <v>-25000000</v>
      </c>
      <c r="R429" s="47">
        <f t="shared" si="113"/>
        <v>-25000000</v>
      </c>
      <c r="U429" s="49"/>
      <c r="V429" s="49">
        <f t="shared" si="114"/>
        <v>-25000000</v>
      </c>
      <c r="W429" s="49"/>
      <c r="Y429" s="51"/>
      <c r="Z429" s="51"/>
      <c r="AA429" s="51"/>
      <c r="AC429" s="49">
        <f t="shared" si="115"/>
        <v>-25000000</v>
      </c>
    </row>
    <row r="430" spans="1:29">
      <c r="A430" s="6" t="s">
        <v>284</v>
      </c>
      <c r="B430" s="6" t="s">
        <v>387</v>
      </c>
      <c r="C430" s="6" t="s">
        <v>889</v>
      </c>
      <c r="D430" s="13" t="s">
        <v>896</v>
      </c>
      <c r="E430" s="45">
        <v>-20000000</v>
      </c>
      <c r="F430" s="45">
        <v>-20000000</v>
      </c>
      <c r="G430" s="45">
        <v>-20000000</v>
      </c>
      <c r="H430" s="45">
        <v>-20000000</v>
      </c>
      <c r="I430" s="45">
        <v>-20000000</v>
      </c>
      <c r="J430" s="45">
        <v>-20000000</v>
      </c>
      <c r="K430" s="45">
        <v>-20000000</v>
      </c>
      <c r="L430" s="45">
        <v>-20000000</v>
      </c>
      <c r="M430" s="45">
        <v>-20000000</v>
      </c>
      <c r="N430" s="45">
        <v>-20000000</v>
      </c>
      <c r="O430" s="45">
        <v>-20000000</v>
      </c>
      <c r="P430" s="45">
        <v>-20000000</v>
      </c>
      <c r="Q430" s="45">
        <v>-20000000</v>
      </c>
      <c r="R430" s="47">
        <f t="shared" si="113"/>
        <v>-20000000</v>
      </c>
      <c r="U430" s="49"/>
      <c r="V430" s="49">
        <f t="shared" si="114"/>
        <v>-20000000</v>
      </c>
      <c r="W430" s="49"/>
      <c r="Y430" s="51"/>
      <c r="Z430" s="51"/>
      <c r="AA430" s="51"/>
      <c r="AC430" s="49">
        <f t="shared" si="115"/>
        <v>-20000000</v>
      </c>
    </row>
    <row r="431" spans="1:29">
      <c r="A431" s="6" t="s">
        <v>284</v>
      </c>
      <c r="B431" s="6" t="s">
        <v>387</v>
      </c>
      <c r="C431" s="6" t="s">
        <v>890</v>
      </c>
      <c r="D431" s="13" t="s">
        <v>897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113"/>
        <v>-30000000</v>
      </c>
      <c r="U431" s="49"/>
      <c r="V431" s="49">
        <f t="shared" si="114"/>
        <v>-30000000</v>
      </c>
      <c r="W431" s="49"/>
      <c r="Y431" s="51"/>
      <c r="Z431" s="51"/>
      <c r="AA431" s="51"/>
      <c r="AC431" s="49">
        <f t="shared" si="115"/>
        <v>-30000000</v>
      </c>
    </row>
    <row r="432" spans="1:29">
      <c r="A432" s="6" t="s">
        <v>284</v>
      </c>
      <c r="B432" s="6" t="s">
        <v>387</v>
      </c>
      <c r="C432" s="6" t="s">
        <v>406</v>
      </c>
      <c r="D432" s="13" t="s">
        <v>950</v>
      </c>
      <c r="E432" s="45">
        <v>-30000000</v>
      </c>
      <c r="F432" s="45">
        <v>-30000000</v>
      </c>
      <c r="G432" s="45">
        <v>-30000000</v>
      </c>
      <c r="H432" s="45">
        <v>-30000000</v>
      </c>
      <c r="I432" s="45">
        <v>-30000000</v>
      </c>
      <c r="J432" s="45">
        <v>-30000000</v>
      </c>
      <c r="K432" s="45">
        <v>-30000000</v>
      </c>
      <c r="L432" s="45">
        <v>-30000000</v>
      </c>
      <c r="M432" s="45">
        <v>-30000000</v>
      </c>
      <c r="N432" s="45">
        <v>-30000000</v>
      </c>
      <c r="O432" s="45">
        <v>-30000000</v>
      </c>
      <c r="P432" s="45">
        <v>-30000000</v>
      </c>
      <c r="Q432" s="45">
        <v>-30000000</v>
      </c>
      <c r="R432" s="47">
        <f t="shared" si="113"/>
        <v>-30000000</v>
      </c>
      <c r="U432" s="49"/>
      <c r="V432" s="49">
        <f t="shared" si="114"/>
        <v>-30000000</v>
      </c>
      <c r="W432" s="49"/>
      <c r="Y432" s="51"/>
      <c r="Z432" s="51"/>
      <c r="AA432" s="51"/>
      <c r="AC432" s="49">
        <f t="shared" si="115"/>
        <v>-30000000</v>
      </c>
    </row>
    <row r="433" spans="1:30">
      <c r="A433" s="6" t="s">
        <v>284</v>
      </c>
      <c r="B433" s="6" t="s">
        <v>387</v>
      </c>
      <c r="C433" s="6" t="s">
        <v>407</v>
      </c>
      <c r="D433" s="13" t="s">
        <v>951</v>
      </c>
      <c r="E433" s="45">
        <v>-20000000</v>
      </c>
      <c r="F433" s="45">
        <v>-20000000</v>
      </c>
      <c r="G433" s="45">
        <v>-20000000</v>
      </c>
      <c r="H433" s="45">
        <v>-20000000</v>
      </c>
      <c r="I433" s="45">
        <v>-20000000</v>
      </c>
      <c r="J433" s="45">
        <v>-20000000</v>
      </c>
      <c r="K433" s="45">
        <v>-20000000</v>
      </c>
      <c r="L433" s="45">
        <v>-20000000</v>
      </c>
      <c r="M433" s="45">
        <v>-20000000</v>
      </c>
      <c r="N433" s="45">
        <v>-20000000</v>
      </c>
      <c r="O433" s="45">
        <v>-20000000</v>
      </c>
      <c r="P433" s="45">
        <v>-20000000</v>
      </c>
      <c r="Q433" s="45">
        <v>-20000000</v>
      </c>
      <c r="R433" s="47">
        <f t="shared" si="113"/>
        <v>-20000000</v>
      </c>
      <c r="U433" s="49"/>
      <c r="V433" s="49">
        <f t="shared" si="114"/>
        <v>-20000000</v>
      </c>
      <c r="W433" s="49"/>
      <c r="Y433" s="51"/>
      <c r="Z433" s="51"/>
      <c r="AA433" s="51"/>
      <c r="AC433" s="49">
        <f t="shared" si="115"/>
        <v>-20000000</v>
      </c>
    </row>
    <row r="434" spans="1:30">
      <c r="A434" s="6" t="s">
        <v>284</v>
      </c>
      <c r="B434" s="6" t="s">
        <v>387</v>
      </c>
      <c r="C434" s="6" t="s">
        <v>959</v>
      </c>
      <c r="D434" s="13" t="s">
        <v>961</v>
      </c>
      <c r="E434" s="45">
        <v>-25000000</v>
      </c>
      <c r="F434" s="45">
        <v>-25000000</v>
      </c>
      <c r="G434" s="45">
        <v>-25000000</v>
      </c>
      <c r="H434" s="45">
        <v>-25000000</v>
      </c>
      <c r="I434" s="45">
        <v>-25000000</v>
      </c>
      <c r="J434" s="45">
        <v>-25000000</v>
      </c>
      <c r="K434" s="45">
        <v>-25000000</v>
      </c>
      <c r="L434" s="45">
        <v>-25000000</v>
      </c>
      <c r="M434" s="45">
        <v>-25000000</v>
      </c>
      <c r="N434" s="45">
        <v>-25000000</v>
      </c>
      <c r="O434" s="45">
        <v>-25000000</v>
      </c>
      <c r="P434" s="45">
        <v>-25000000</v>
      </c>
      <c r="Q434" s="45">
        <v>-25000000</v>
      </c>
      <c r="R434" s="47">
        <f t="shared" si="113"/>
        <v>-25000000</v>
      </c>
      <c r="U434" s="49"/>
      <c r="V434" s="49">
        <f t="shared" si="114"/>
        <v>-25000000</v>
      </c>
      <c r="W434" s="49"/>
      <c r="Y434" s="51"/>
      <c r="Z434" s="51"/>
      <c r="AA434" s="51"/>
      <c r="AC434" s="49">
        <f t="shared" si="115"/>
        <v>-25000000</v>
      </c>
    </row>
    <row r="435" spans="1:30">
      <c r="A435" s="6" t="s">
        <v>284</v>
      </c>
      <c r="B435" s="6" t="s">
        <v>918</v>
      </c>
      <c r="C435" s="6" t="s">
        <v>98</v>
      </c>
      <c r="D435" s="12" t="s">
        <v>917</v>
      </c>
      <c r="E435" s="45">
        <v>0</v>
      </c>
      <c r="F435" s="45">
        <v>0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7">
        <f t="shared" si="113"/>
        <v>0</v>
      </c>
      <c r="U435" s="49"/>
      <c r="V435" s="49">
        <f t="shared" si="114"/>
        <v>0</v>
      </c>
      <c r="W435" s="49"/>
      <c r="Y435" s="51"/>
      <c r="Z435" s="51"/>
      <c r="AA435" s="51"/>
      <c r="AC435" s="49">
        <f t="shared" si="115"/>
        <v>0</v>
      </c>
    </row>
    <row r="436" spans="1:30">
      <c r="A436" s="6" t="s">
        <v>284</v>
      </c>
      <c r="B436" s="6" t="s">
        <v>388</v>
      </c>
      <c r="C436" s="6" t="s">
        <v>83</v>
      </c>
      <c r="D436" s="2" t="s">
        <v>195</v>
      </c>
      <c r="E436" s="45">
        <v>-54000000</v>
      </c>
      <c r="F436" s="45">
        <v>-50500000</v>
      </c>
      <c r="G436" s="45">
        <v>-48000000</v>
      </c>
      <c r="H436" s="45">
        <v>-30350000</v>
      </c>
      <c r="I436" s="45">
        <v>-30100000</v>
      </c>
      <c r="J436" s="45">
        <v>-25300000</v>
      </c>
      <c r="K436" s="45">
        <v>-25500000</v>
      </c>
      <c r="L436" s="45">
        <v>-29200000</v>
      </c>
      <c r="M436" s="45">
        <v>-34500000</v>
      </c>
      <c r="N436" s="45">
        <v>-49600000</v>
      </c>
      <c r="O436" s="45">
        <v>-64200000</v>
      </c>
      <c r="P436" s="45">
        <v>-76900000</v>
      </c>
      <c r="Q436" s="45">
        <v>-70950000</v>
      </c>
      <c r="R436" s="47">
        <f t="shared" si="113"/>
        <v>-43885416.666666664</v>
      </c>
      <c r="U436" s="49"/>
      <c r="V436" s="49">
        <f t="shared" si="114"/>
        <v>-43885416.666666664</v>
      </c>
      <c r="W436" s="49"/>
      <c r="Y436" s="51"/>
      <c r="Z436" s="51"/>
      <c r="AA436" s="51"/>
      <c r="AC436" s="49">
        <f t="shared" si="115"/>
        <v>-43885416.666666664</v>
      </c>
    </row>
    <row r="437" spans="1:30">
      <c r="D437" s="3" t="s">
        <v>196</v>
      </c>
      <c r="E437" s="46">
        <f t="shared" ref="E437:R437" si="116">SUM(E418:E436)</f>
        <v>-379000000</v>
      </c>
      <c r="F437" s="46">
        <f t="shared" si="116"/>
        <v>-375500000</v>
      </c>
      <c r="G437" s="46">
        <f t="shared" si="116"/>
        <v>-373000000</v>
      </c>
      <c r="H437" s="46">
        <f t="shared" si="116"/>
        <v>-355350000</v>
      </c>
      <c r="I437" s="46">
        <f t="shared" si="116"/>
        <v>-355100000</v>
      </c>
      <c r="J437" s="46">
        <f t="shared" si="116"/>
        <v>-350300000</v>
      </c>
      <c r="K437" s="46">
        <f t="shared" si="116"/>
        <v>-350500000</v>
      </c>
      <c r="L437" s="46">
        <f t="shared" si="116"/>
        <v>-354200000</v>
      </c>
      <c r="M437" s="46">
        <f t="shared" si="116"/>
        <v>-359500000</v>
      </c>
      <c r="N437" s="46">
        <f t="shared" si="116"/>
        <v>-374600000</v>
      </c>
      <c r="O437" s="46">
        <f t="shared" si="116"/>
        <v>-389200000</v>
      </c>
      <c r="P437" s="46">
        <f t="shared" si="116"/>
        <v>-401900000</v>
      </c>
      <c r="Q437" s="46">
        <f t="shared" si="116"/>
        <v>-395950000</v>
      </c>
      <c r="R437" s="46">
        <f t="shared" si="116"/>
        <v>-368885416.66666669</v>
      </c>
      <c r="Y437" s="51"/>
      <c r="Z437" s="51"/>
      <c r="AA437" s="51"/>
    </row>
    <row r="438" spans="1:30" s="59" customFormat="1">
      <c r="D438" s="3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7"/>
      <c r="Y438" s="60"/>
      <c r="Z438" s="60"/>
      <c r="AA438" s="60"/>
    </row>
    <row r="439" spans="1:30">
      <c r="A439" s="6" t="s">
        <v>284</v>
      </c>
      <c r="B439" s="6" t="s">
        <v>197</v>
      </c>
      <c r="C439" s="25" t="s">
        <v>2</v>
      </c>
      <c r="D439" s="3" t="s">
        <v>198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ref="R439:R440" si="117">((E439+Q439)+((F439+G439+H439+I439+J439+K439+L439+M439+N439+O439+P439)*2))/24</f>
        <v>0</v>
      </c>
      <c r="U439" s="49"/>
      <c r="V439" s="49">
        <f t="shared" ref="V439:V440" si="118">+R439</f>
        <v>0</v>
      </c>
      <c r="W439" s="49"/>
      <c r="Y439" s="51"/>
      <c r="Z439" s="51"/>
      <c r="AA439" s="51"/>
      <c r="AC439" s="49">
        <f>+R439</f>
        <v>0</v>
      </c>
    </row>
    <row r="440" spans="1:30">
      <c r="A440" s="6" t="s">
        <v>284</v>
      </c>
      <c r="B440" s="6" t="s">
        <v>391</v>
      </c>
      <c r="C440" s="6" t="s">
        <v>392</v>
      </c>
      <c r="D440" s="2" t="s">
        <v>199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7">
        <f t="shared" si="117"/>
        <v>0</v>
      </c>
      <c r="U440" s="49"/>
      <c r="V440" s="49">
        <f t="shared" si="118"/>
        <v>0</v>
      </c>
      <c r="W440" s="49"/>
      <c r="Y440" s="51"/>
      <c r="Z440" s="51"/>
      <c r="AA440" s="51"/>
      <c r="AC440" s="49">
        <f>+R440</f>
        <v>0</v>
      </c>
    </row>
    <row r="441" spans="1:30">
      <c r="D441" s="3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7"/>
      <c r="Y441" s="51"/>
      <c r="Z441" s="51"/>
      <c r="AA441" s="51"/>
    </row>
    <row r="442" spans="1:30">
      <c r="A442" s="6" t="s">
        <v>284</v>
      </c>
      <c r="B442" s="6" t="s">
        <v>200</v>
      </c>
      <c r="C442" s="6" t="s">
        <v>143</v>
      </c>
      <c r="D442" s="3" t="s">
        <v>709</v>
      </c>
      <c r="E442" s="45">
        <v>-2255512.64</v>
      </c>
      <c r="F442" s="45">
        <v>-1300900.8400000001</v>
      </c>
      <c r="G442" s="45">
        <v>-1433511.53</v>
      </c>
      <c r="H442" s="45">
        <v>-1976059.79</v>
      </c>
      <c r="I442" s="45">
        <v>-2011464.3</v>
      </c>
      <c r="J442" s="45">
        <v>-1482564.09</v>
      </c>
      <c r="K442" s="45">
        <v>-2070401.1</v>
      </c>
      <c r="L442" s="45">
        <v>-1687719.16</v>
      </c>
      <c r="M442" s="45">
        <v>-2580793.7000000002</v>
      </c>
      <c r="N442" s="45">
        <v>-1421895.64</v>
      </c>
      <c r="O442" s="45">
        <v>-2697619.64</v>
      </c>
      <c r="P442" s="45">
        <v>-1568608.85</v>
      </c>
      <c r="Q442" s="45">
        <v>-969472.13</v>
      </c>
      <c r="R442" s="47">
        <f t="shared" ref="R442:R457" si="119">((E442+Q442)+((F442+G442+H442+I442+J442+K442+L442+M442+N442+O442+P442)*2))/24</f>
        <v>-1820335.9187500004</v>
      </c>
      <c r="U442" s="49">
        <f t="shared" ref="U442:U457" si="120">+R442</f>
        <v>-1820335.9187500004</v>
      </c>
      <c r="V442" s="49"/>
      <c r="W442" s="49"/>
      <c r="Y442" s="51"/>
      <c r="Z442" s="51"/>
      <c r="AA442" s="51"/>
      <c r="AD442" s="49">
        <f t="shared" ref="AD442:AD458" si="121">+R442</f>
        <v>-1820335.9187500004</v>
      </c>
    </row>
    <row r="443" spans="1:30">
      <c r="A443" s="6" t="s">
        <v>284</v>
      </c>
      <c r="B443" s="6" t="s">
        <v>201</v>
      </c>
      <c r="C443" s="6" t="s">
        <v>202</v>
      </c>
      <c r="D443" s="21" t="s">
        <v>710</v>
      </c>
      <c r="E443" s="45">
        <v>-425566.02</v>
      </c>
      <c r="F443" s="45">
        <v>-170807.14</v>
      </c>
      <c r="G443" s="45">
        <v>-168313.85</v>
      </c>
      <c r="H443" s="45">
        <v>-178190.42</v>
      </c>
      <c r="I443" s="45">
        <v>-142751.28</v>
      </c>
      <c r="J443" s="45">
        <v>-265934.61</v>
      </c>
      <c r="K443" s="45">
        <v>-354952.95</v>
      </c>
      <c r="L443" s="45">
        <v>-154496.44</v>
      </c>
      <c r="M443" s="45">
        <v>-201992.41</v>
      </c>
      <c r="N443" s="45">
        <v>-108759.08</v>
      </c>
      <c r="O443" s="45">
        <v>-289441.21000000002</v>
      </c>
      <c r="P443" s="45">
        <v>-299312.86</v>
      </c>
      <c r="Q443" s="45">
        <v>-195703.61</v>
      </c>
      <c r="R443" s="47">
        <f t="shared" si="119"/>
        <v>-220465.58875</v>
      </c>
      <c r="U443" s="49">
        <f t="shared" si="120"/>
        <v>-220465.58875</v>
      </c>
      <c r="V443" s="49"/>
      <c r="W443" s="49"/>
      <c r="Y443" s="51"/>
      <c r="Z443" s="51"/>
      <c r="AA443" s="51"/>
      <c r="AD443" s="49">
        <f t="shared" si="121"/>
        <v>-220465.58875</v>
      </c>
    </row>
    <row r="444" spans="1:30">
      <c r="A444" s="6" t="s">
        <v>284</v>
      </c>
      <c r="B444" s="6" t="s">
        <v>201</v>
      </c>
      <c r="C444" s="6" t="s">
        <v>996</v>
      </c>
      <c r="D444" s="21" t="s">
        <v>997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7">
        <f t="shared" si="119"/>
        <v>0</v>
      </c>
      <c r="U444" s="49">
        <f t="shared" si="120"/>
        <v>0</v>
      </c>
      <c r="V444" s="49"/>
      <c r="W444" s="49"/>
      <c r="Y444" s="51"/>
      <c r="Z444" s="51"/>
      <c r="AA444" s="51"/>
      <c r="AD444" s="49">
        <f t="shared" si="121"/>
        <v>0</v>
      </c>
    </row>
    <row r="445" spans="1:30">
      <c r="A445" s="6" t="s">
        <v>284</v>
      </c>
      <c r="B445" s="6" t="s">
        <v>201</v>
      </c>
      <c r="C445" s="6" t="s">
        <v>396</v>
      </c>
      <c r="D445" s="3" t="s">
        <v>711</v>
      </c>
      <c r="E445" s="45">
        <v>-581594</v>
      </c>
      <c r="F445" s="45">
        <v>-609929.67000000004</v>
      </c>
      <c r="G445" s="45">
        <v>-851037.39</v>
      </c>
      <c r="H445" s="45">
        <v>-827923.68</v>
      </c>
      <c r="I445" s="45">
        <v>-872031.96</v>
      </c>
      <c r="J445" s="45">
        <v>-963888.04</v>
      </c>
      <c r="K445" s="45">
        <v>-1111479.69</v>
      </c>
      <c r="L445" s="45">
        <v>-846259.58</v>
      </c>
      <c r="M445" s="45">
        <v>-628342.04</v>
      </c>
      <c r="N445" s="45">
        <v>-860920.75</v>
      </c>
      <c r="O445" s="45">
        <v>-939477.16</v>
      </c>
      <c r="P445" s="45">
        <v>-822612.05</v>
      </c>
      <c r="Q445" s="45">
        <v>-559814.25</v>
      </c>
      <c r="R445" s="47">
        <f t="shared" si="119"/>
        <v>-825383.84458333335</v>
      </c>
      <c r="U445" s="49">
        <f t="shared" si="120"/>
        <v>-825383.84458333335</v>
      </c>
      <c r="V445" s="49"/>
      <c r="W445" s="49"/>
      <c r="Y445" s="51"/>
      <c r="Z445" s="51"/>
      <c r="AA445" s="51"/>
      <c r="AD445" s="49">
        <f t="shared" si="121"/>
        <v>-825383.84458333335</v>
      </c>
    </row>
    <row r="446" spans="1:30">
      <c r="A446" s="6" t="s">
        <v>284</v>
      </c>
      <c r="B446" s="6" t="s">
        <v>201</v>
      </c>
      <c r="C446" s="6" t="s">
        <v>394</v>
      </c>
      <c r="D446" s="18" t="s">
        <v>712</v>
      </c>
      <c r="E446" s="45">
        <v>-4735591.24</v>
      </c>
      <c r="F446" s="45">
        <v>-3581286.11</v>
      </c>
      <c r="G446" s="45">
        <v>-3693484.63</v>
      </c>
      <c r="H446" s="45">
        <v>-3394692.66</v>
      </c>
      <c r="I446" s="45">
        <v>-2947797.49</v>
      </c>
      <c r="J446" s="45">
        <v>-3390369.91</v>
      </c>
      <c r="K446" s="45">
        <v>-4187213.57</v>
      </c>
      <c r="L446" s="45">
        <v>-3458060.64</v>
      </c>
      <c r="M446" s="45">
        <v>-4675503.72</v>
      </c>
      <c r="N446" s="45">
        <v>-4744542</v>
      </c>
      <c r="O446" s="45">
        <v>-4887899.32</v>
      </c>
      <c r="P446" s="45">
        <v>-3385622.65</v>
      </c>
      <c r="Q446" s="45">
        <v>-5422224.7699999996</v>
      </c>
      <c r="R446" s="47">
        <f t="shared" si="119"/>
        <v>-3952115.0587500003</v>
      </c>
      <c r="U446" s="49">
        <f t="shared" si="120"/>
        <v>-3952115.0587500003</v>
      </c>
      <c r="V446" s="49"/>
      <c r="W446" s="49"/>
      <c r="Y446" s="51"/>
      <c r="Z446" s="51"/>
      <c r="AA446" s="51"/>
      <c r="AD446" s="49">
        <f t="shared" si="121"/>
        <v>-3952115.0587500003</v>
      </c>
    </row>
    <row r="447" spans="1:30">
      <c r="A447" s="6" t="s">
        <v>284</v>
      </c>
      <c r="B447" s="6" t="s">
        <v>201</v>
      </c>
      <c r="C447" s="6" t="s">
        <v>393</v>
      </c>
      <c r="D447" s="3" t="s">
        <v>203</v>
      </c>
      <c r="E447" s="45">
        <v>-21867233.859999999</v>
      </c>
      <c r="F447" s="45">
        <v>-20306459</v>
      </c>
      <c r="G447" s="45">
        <v>-14313058.52</v>
      </c>
      <c r="H447" s="45">
        <v>-15447819.17</v>
      </c>
      <c r="I447" s="45">
        <v>-11306824.619999999</v>
      </c>
      <c r="J447" s="45">
        <v>-11128641.75</v>
      </c>
      <c r="K447" s="45">
        <v>-7754183.4100000001</v>
      </c>
      <c r="L447" s="45">
        <v>-9485311.1400000006</v>
      </c>
      <c r="M447" s="45">
        <v>-9261031.0700000003</v>
      </c>
      <c r="N447" s="45">
        <v>-12556646.800000001</v>
      </c>
      <c r="O447" s="45">
        <v>-15647916.060000001</v>
      </c>
      <c r="P447" s="45">
        <v>-22509658.370000001</v>
      </c>
      <c r="Q447" s="45">
        <v>-31071171.84</v>
      </c>
      <c r="R447" s="47">
        <f t="shared" si="119"/>
        <v>-14682229.396666666</v>
      </c>
      <c r="U447" s="49">
        <f t="shared" si="120"/>
        <v>-14682229.396666666</v>
      </c>
      <c r="V447" s="49"/>
      <c r="W447" s="49"/>
      <c r="Y447" s="51"/>
      <c r="Z447" s="51"/>
      <c r="AA447" s="51"/>
      <c r="AD447" s="49">
        <f t="shared" si="121"/>
        <v>-14682229.396666666</v>
      </c>
    </row>
    <row r="448" spans="1:30">
      <c r="A448" s="6" t="s">
        <v>284</v>
      </c>
      <c r="B448" s="6" t="s">
        <v>201</v>
      </c>
      <c r="C448" s="6" t="s">
        <v>46</v>
      </c>
      <c r="D448" s="18" t="s">
        <v>713</v>
      </c>
      <c r="E448" s="45">
        <v>-232744.38</v>
      </c>
      <c r="F448" s="45">
        <v>0</v>
      </c>
      <c r="G448" s="45">
        <v>-20921.509999999998</v>
      </c>
      <c r="H448" s="45">
        <v>-42271.05</v>
      </c>
      <c r="I448" s="45">
        <v>-67476.84</v>
      </c>
      <c r="J448" s="45">
        <v>-89737.93</v>
      </c>
      <c r="K448" s="45">
        <v>-111750.8</v>
      </c>
      <c r="L448" s="45">
        <v>-134281.25</v>
      </c>
      <c r="M448" s="45">
        <v>-156166.74</v>
      </c>
      <c r="N448" s="45">
        <v>-178430.4</v>
      </c>
      <c r="O448" s="45">
        <v>-200154.4</v>
      </c>
      <c r="P448" s="45">
        <v>-222438.47</v>
      </c>
      <c r="Q448" s="45">
        <v>-246266.18</v>
      </c>
      <c r="R448" s="47">
        <f t="shared" si="119"/>
        <v>-121927.88916666668</v>
      </c>
      <c r="U448" s="49">
        <f t="shared" si="120"/>
        <v>-121927.88916666668</v>
      </c>
      <c r="V448" s="49"/>
      <c r="W448" s="49"/>
      <c r="Y448" s="51"/>
      <c r="Z448" s="51"/>
      <c r="AA448" s="51"/>
      <c r="AD448" s="49">
        <f t="shared" si="121"/>
        <v>-121927.88916666668</v>
      </c>
    </row>
    <row r="449" spans="1:30">
      <c r="A449" s="6" t="s">
        <v>284</v>
      </c>
      <c r="B449" s="6" t="s">
        <v>201</v>
      </c>
      <c r="C449" s="6" t="s">
        <v>1035</v>
      </c>
      <c r="D449" s="3" t="s">
        <v>1036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-101.2</v>
      </c>
      <c r="R449" s="47">
        <f t="shared" si="119"/>
        <v>-4.2166666666666668</v>
      </c>
      <c r="U449" s="49">
        <f t="shared" si="120"/>
        <v>-4.2166666666666668</v>
      </c>
      <c r="V449" s="49"/>
      <c r="W449" s="49"/>
      <c r="Y449" s="51"/>
      <c r="Z449" s="51"/>
      <c r="AA449" s="51"/>
      <c r="AD449" s="49">
        <f t="shared" si="121"/>
        <v>-4.2166666666666668</v>
      </c>
    </row>
    <row r="450" spans="1:30">
      <c r="A450" s="6" t="s">
        <v>284</v>
      </c>
      <c r="B450" s="6" t="s">
        <v>201</v>
      </c>
      <c r="C450" s="6" t="s">
        <v>399</v>
      </c>
      <c r="D450" s="3" t="s">
        <v>719</v>
      </c>
      <c r="E450" s="45">
        <v>0</v>
      </c>
      <c r="F450" s="45">
        <v>115</v>
      </c>
      <c r="G450" s="45">
        <v>115</v>
      </c>
      <c r="H450" s="45">
        <v>1002.07</v>
      </c>
      <c r="I450" s="45">
        <v>1004.14</v>
      </c>
      <c r="J450" s="45">
        <v>1008.28</v>
      </c>
      <c r="K450" s="45">
        <v>40.000000000000099</v>
      </c>
      <c r="L450" s="45">
        <v>1.13686837721616E-13</v>
      </c>
      <c r="M450" s="45">
        <v>2.07000000000011</v>
      </c>
      <c r="N450" s="45">
        <v>4.1400000000001098</v>
      </c>
      <c r="O450" s="45">
        <v>4.1400000000001098</v>
      </c>
      <c r="P450" s="45">
        <v>1482</v>
      </c>
      <c r="Q450" s="45">
        <v>0</v>
      </c>
      <c r="R450" s="47">
        <f t="shared" si="119"/>
        <v>398.07</v>
      </c>
      <c r="U450" s="49">
        <f t="shared" si="120"/>
        <v>398.07</v>
      </c>
      <c r="V450" s="49"/>
      <c r="W450" s="49"/>
      <c r="Y450" s="51"/>
      <c r="Z450" s="51"/>
      <c r="AA450" s="51"/>
      <c r="AD450" s="49">
        <f t="shared" si="121"/>
        <v>398.07</v>
      </c>
    </row>
    <row r="451" spans="1:30">
      <c r="A451" s="6" t="s">
        <v>284</v>
      </c>
      <c r="B451" s="6" t="s">
        <v>201</v>
      </c>
      <c r="C451" s="6" t="s">
        <v>397</v>
      </c>
      <c r="D451" s="3" t="s">
        <v>714</v>
      </c>
      <c r="E451" s="45">
        <v>-108799.5</v>
      </c>
      <c r="F451" s="45">
        <v>-139098.99</v>
      </c>
      <c r="G451" s="45">
        <v>-136718.72</v>
      </c>
      <c r="H451" s="45">
        <v>-140876.9</v>
      </c>
      <c r="I451" s="45">
        <v>-777.67999999999302</v>
      </c>
      <c r="J451" s="45">
        <v>-777.67999999999302</v>
      </c>
      <c r="K451" s="45">
        <v>-777.67999999999302</v>
      </c>
      <c r="L451" s="45">
        <v>-135862.07</v>
      </c>
      <c r="M451" s="45">
        <v>-131690.16</v>
      </c>
      <c r="N451" s="45">
        <v>-777.68000000000802</v>
      </c>
      <c r="O451" s="45">
        <v>-777.68000000000802</v>
      </c>
      <c r="P451" s="45">
        <v>-777.68000000000802</v>
      </c>
      <c r="Q451" s="45">
        <v>-114031.72</v>
      </c>
      <c r="R451" s="47">
        <f t="shared" si="119"/>
        <v>-66694.044166666674</v>
      </c>
      <c r="U451" s="49">
        <f t="shared" si="120"/>
        <v>-66694.044166666674</v>
      </c>
      <c r="V451" s="49"/>
      <c r="W451" s="49"/>
      <c r="Y451" s="51"/>
      <c r="Z451" s="51"/>
      <c r="AA451" s="51"/>
      <c r="AD451" s="49">
        <f t="shared" si="121"/>
        <v>-66694.044166666674</v>
      </c>
    </row>
    <row r="452" spans="1:30">
      <c r="A452" s="6" t="s">
        <v>284</v>
      </c>
      <c r="B452" s="6" t="s">
        <v>201</v>
      </c>
      <c r="C452" s="6" t="s">
        <v>398</v>
      </c>
      <c r="D452" s="3" t="s">
        <v>715</v>
      </c>
      <c r="E452" s="45">
        <v>-19655.93</v>
      </c>
      <c r="F452" s="45">
        <v>-17289.07</v>
      </c>
      <c r="G452" s="45">
        <v>-15753.24</v>
      </c>
      <c r="H452" s="45">
        <v>-14332.11</v>
      </c>
      <c r="I452" s="45">
        <v>-12706.4</v>
      </c>
      <c r="J452" s="45">
        <v>-11248.88</v>
      </c>
      <c r="K452" s="45">
        <v>-7463.73</v>
      </c>
      <c r="L452" s="45">
        <v>-11482.9</v>
      </c>
      <c r="M452" s="45">
        <v>-12406.81</v>
      </c>
      <c r="N452" s="45">
        <v>-13985.69</v>
      </c>
      <c r="O452" s="45">
        <v>-15941.82</v>
      </c>
      <c r="P452" s="45">
        <v>-17347.96</v>
      </c>
      <c r="Q452" s="45">
        <v>-17680.11</v>
      </c>
      <c r="R452" s="47">
        <f t="shared" si="119"/>
        <v>-14052.219166666664</v>
      </c>
      <c r="U452" s="49">
        <f t="shared" si="120"/>
        <v>-14052.219166666664</v>
      </c>
      <c r="V452" s="49"/>
      <c r="W452" s="49"/>
      <c r="Y452" s="51"/>
      <c r="Z452" s="51"/>
      <c r="AA452" s="51"/>
      <c r="AD452" s="49">
        <f t="shared" si="121"/>
        <v>-14052.219166666664</v>
      </c>
    </row>
    <row r="453" spans="1:30">
      <c r="A453" s="6" t="s">
        <v>284</v>
      </c>
      <c r="B453" s="6" t="s">
        <v>201</v>
      </c>
      <c r="C453" s="6" t="s">
        <v>915</v>
      </c>
      <c r="D453" s="3" t="s">
        <v>916</v>
      </c>
      <c r="E453" s="45">
        <v>-220.5</v>
      </c>
      <c r="F453" s="45">
        <v>-358.96</v>
      </c>
      <c r="G453" s="45">
        <v>-358.96</v>
      </c>
      <c r="H453" s="45">
        <v>-5.6843418860808002E-14</v>
      </c>
      <c r="I453" s="45">
        <v>-5.6843418860808002E-14</v>
      </c>
      <c r="J453" s="45">
        <v>-5.6843418860808002E-14</v>
      </c>
      <c r="K453" s="45">
        <v>-5.6843418860808002E-14</v>
      </c>
      <c r="L453" s="45">
        <v>-220.5</v>
      </c>
      <c r="M453" s="45">
        <v>-220.5</v>
      </c>
      <c r="N453" s="45">
        <v>-5.6843418860808002E-14</v>
      </c>
      <c r="O453" s="45">
        <v>-5.6843418860808002E-14</v>
      </c>
      <c r="P453" s="45">
        <v>-5.6843418860808002E-14</v>
      </c>
      <c r="Q453" s="45">
        <v>-641.12</v>
      </c>
      <c r="R453" s="47">
        <f t="shared" si="119"/>
        <v>-132.47749999999999</v>
      </c>
      <c r="U453" s="49">
        <f t="shared" si="120"/>
        <v>-132.47749999999999</v>
      </c>
      <c r="V453" s="49"/>
      <c r="W453" s="49"/>
      <c r="Y453" s="51"/>
      <c r="Z453" s="51"/>
      <c r="AA453" s="51"/>
      <c r="AD453" s="49">
        <f t="shared" si="121"/>
        <v>-132.47749999999999</v>
      </c>
    </row>
    <row r="454" spans="1:30">
      <c r="A454" s="6" t="s">
        <v>284</v>
      </c>
      <c r="B454" s="6" t="s">
        <v>201</v>
      </c>
      <c r="C454" s="6" t="s">
        <v>400</v>
      </c>
      <c r="D454" s="3" t="s">
        <v>718</v>
      </c>
      <c r="E454" s="45">
        <v>0</v>
      </c>
      <c r="F454" s="45">
        <v>0</v>
      </c>
      <c r="G454" s="45">
        <v>-127963.25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7">
        <f t="shared" si="119"/>
        <v>-10663.604166666666</v>
      </c>
      <c r="U454" s="49">
        <f t="shared" si="120"/>
        <v>-10663.604166666666</v>
      </c>
      <c r="V454" s="49"/>
      <c r="W454" s="49"/>
      <c r="Y454" s="51"/>
      <c r="Z454" s="51"/>
      <c r="AA454" s="51"/>
      <c r="AD454" s="49">
        <f t="shared" si="121"/>
        <v>-10663.604166666666</v>
      </c>
    </row>
    <row r="455" spans="1:30">
      <c r="A455" s="6" t="s">
        <v>284</v>
      </c>
      <c r="B455" s="6" t="s">
        <v>201</v>
      </c>
      <c r="C455" s="6" t="s">
        <v>401</v>
      </c>
      <c r="D455" s="3" t="s">
        <v>717</v>
      </c>
      <c r="E455" s="45">
        <v>-19731.93</v>
      </c>
      <c r="F455" s="45">
        <v>-20099.07</v>
      </c>
      <c r="G455" s="45">
        <v>-19213.41</v>
      </c>
      <c r="H455" s="45">
        <v>-19719.669999999998</v>
      </c>
      <c r="I455" s="45">
        <v>0</v>
      </c>
      <c r="J455" s="45">
        <v>0</v>
      </c>
      <c r="K455" s="45">
        <v>0</v>
      </c>
      <c r="L455" s="45">
        <v>-19376.599999999999</v>
      </c>
      <c r="M455" s="45">
        <v>-20328.59</v>
      </c>
      <c r="N455" s="45">
        <v>0</v>
      </c>
      <c r="O455" s="45">
        <v>0</v>
      </c>
      <c r="P455" s="45">
        <v>0</v>
      </c>
      <c r="Q455" s="45">
        <v>-20213.11</v>
      </c>
      <c r="R455" s="47">
        <f t="shared" si="119"/>
        <v>-9892.4883333333328</v>
      </c>
      <c r="U455" s="49">
        <f t="shared" si="120"/>
        <v>-9892.4883333333328</v>
      </c>
      <c r="V455" s="49"/>
      <c r="W455" s="49"/>
      <c r="Y455" s="51"/>
      <c r="Z455" s="51"/>
      <c r="AA455" s="51"/>
      <c r="AD455" s="49">
        <f t="shared" si="121"/>
        <v>-9892.4883333333328</v>
      </c>
    </row>
    <row r="456" spans="1:30">
      <c r="A456" s="6" t="s">
        <v>284</v>
      </c>
      <c r="B456" s="6" t="s">
        <v>201</v>
      </c>
      <c r="C456" s="6" t="s">
        <v>395</v>
      </c>
      <c r="D456" s="3" t="s">
        <v>716</v>
      </c>
      <c r="E456" s="45">
        <v>-4563.1000000000004</v>
      </c>
      <c r="F456" s="45">
        <v>-133.68</v>
      </c>
      <c r="G456" s="45">
        <v>-272.61</v>
      </c>
      <c r="H456" s="45">
        <v>-1744.34</v>
      </c>
      <c r="I456" s="45">
        <v>-2083.48</v>
      </c>
      <c r="J456" s="45">
        <v>-65.2000000000005</v>
      </c>
      <c r="K456" s="45">
        <v>-1795.25</v>
      </c>
      <c r="L456" s="45">
        <v>-4.5474735088646402E-13</v>
      </c>
      <c r="M456" s="45">
        <v>-2301.35</v>
      </c>
      <c r="N456" s="45">
        <v>-2015.79</v>
      </c>
      <c r="O456" s="45">
        <v>-388.54</v>
      </c>
      <c r="P456" s="45">
        <v>-11176.37</v>
      </c>
      <c r="Q456" s="45">
        <v>-7.9100000000016699</v>
      </c>
      <c r="R456" s="47">
        <f t="shared" si="119"/>
        <v>-2021.8429166666667</v>
      </c>
      <c r="U456" s="49">
        <f t="shared" si="120"/>
        <v>-2021.8429166666667</v>
      </c>
      <c r="V456" s="49"/>
      <c r="W456" s="49"/>
      <c r="Y456" s="51"/>
      <c r="Z456" s="51"/>
      <c r="AA456" s="51"/>
      <c r="AD456" s="49">
        <f t="shared" si="121"/>
        <v>-2021.8429166666667</v>
      </c>
    </row>
    <row r="457" spans="1:30">
      <c r="A457" s="6" t="s">
        <v>284</v>
      </c>
      <c r="B457" s="6" t="s">
        <v>204</v>
      </c>
      <c r="C457" s="6" t="s">
        <v>143</v>
      </c>
      <c r="D457" s="3" t="s">
        <v>947</v>
      </c>
      <c r="E457" s="45">
        <v>-2087546.22</v>
      </c>
      <c r="F457" s="45">
        <v>-1091638.1200000001</v>
      </c>
      <c r="G457" s="45">
        <v>-653014.02</v>
      </c>
      <c r="H457" s="45">
        <v>-816844.98</v>
      </c>
      <c r="I457" s="45">
        <v>-1560321.86</v>
      </c>
      <c r="J457" s="45">
        <v>-1193790.1499999999</v>
      </c>
      <c r="K457" s="45">
        <v>-822294.59</v>
      </c>
      <c r="L457" s="45">
        <v>-2266457.8199999998</v>
      </c>
      <c r="M457" s="45">
        <v>-3169202.55</v>
      </c>
      <c r="N457" s="45">
        <v>-4873934.12</v>
      </c>
      <c r="O457" s="45">
        <v>-3716705.79</v>
      </c>
      <c r="P457" s="45">
        <v>-3296334.46</v>
      </c>
      <c r="Q457" s="45">
        <v>-5128579.91</v>
      </c>
      <c r="R457" s="47">
        <f t="shared" si="119"/>
        <v>-2255716.7937500002</v>
      </c>
      <c r="U457" s="49">
        <f t="shared" si="120"/>
        <v>-2255716.7937500002</v>
      </c>
      <c r="V457" s="49"/>
      <c r="W457" s="49"/>
      <c r="Y457" s="51"/>
      <c r="Z457" s="51"/>
      <c r="AA457" s="51"/>
      <c r="AD457" s="49">
        <f t="shared" si="121"/>
        <v>-2255716.7937500002</v>
      </c>
    </row>
    <row r="458" spans="1:30" s="59" customFormat="1">
      <c r="D458" s="3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7"/>
      <c r="Y458" s="60"/>
      <c r="Z458" s="60"/>
      <c r="AA458" s="60"/>
      <c r="AD458" s="61">
        <f t="shared" si="121"/>
        <v>0</v>
      </c>
    </row>
    <row r="459" spans="1:30">
      <c r="A459" s="6" t="s">
        <v>284</v>
      </c>
      <c r="B459" s="6" t="s">
        <v>402</v>
      </c>
      <c r="C459" s="6" t="s">
        <v>379</v>
      </c>
      <c r="D459" s="10" t="s">
        <v>515</v>
      </c>
      <c r="E459" s="45">
        <v>-1569700.6</v>
      </c>
      <c r="F459" s="45">
        <v>-3025617.36</v>
      </c>
      <c r="G459" s="45">
        <v>-1260396.45</v>
      </c>
      <c r="H459" s="45">
        <v>-1674889.06</v>
      </c>
      <c r="I459" s="45">
        <v>-1091644.6399999999</v>
      </c>
      <c r="J459" s="45">
        <v>-2175100.9900000002</v>
      </c>
      <c r="K459" s="45">
        <v>-1281238.8</v>
      </c>
      <c r="L459" s="45">
        <v>-2728860.16</v>
      </c>
      <c r="M459" s="45">
        <v>-1393472.05</v>
      </c>
      <c r="N459" s="45">
        <v>-1073319.77</v>
      </c>
      <c r="O459" s="45">
        <v>-1212207.8500000001</v>
      </c>
      <c r="P459" s="45">
        <v>-1321546.5</v>
      </c>
      <c r="Q459" s="45">
        <v>-2000628.95</v>
      </c>
      <c r="R459" s="47">
        <f t="shared" ref="R459:R468" si="122">((E459+Q459)+((F459+G459+H459+I459+J459+K459+L459+M459+N459+O459+P459)*2))/24</f>
        <v>-1668621.5337500002</v>
      </c>
      <c r="U459" s="49"/>
      <c r="V459" s="49"/>
      <c r="W459" s="49">
        <f t="shared" ref="W459:W468" si="123">+R459</f>
        <v>-1668621.5337500002</v>
      </c>
      <c r="Y459" s="51"/>
      <c r="Z459" s="51"/>
      <c r="AA459" s="51"/>
      <c r="AB459" s="49">
        <f t="shared" ref="AB459:AB468" si="124">+R459</f>
        <v>-1668621.5337500002</v>
      </c>
      <c r="AD459" s="49"/>
    </row>
    <row r="460" spans="1:30">
      <c r="A460" s="6" t="s">
        <v>284</v>
      </c>
      <c r="B460" s="6" t="s">
        <v>402</v>
      </c>
      <c r="C460" s="6" t="s">
        <v>516</v>
      </c>
      <c r="D460" s="10" t="s">
        <v>720</v>
      </c>
      <c r="E460" s="45">
        <v>-844192.45</v>
      </c>
      <c r="F460" s="45">
        <v>-1620149.36</v>
      </c>
      <c r="G460" s="45">
        <v>-1427044.33</v>
      </c>
      <c r="H460" s="45">
        <v>-771791.28</v>
      </c>
      <c r="I460" s="45">
        <v>-824537.14</v>
      </c>
      <c r="J460" s="45">
        <v>-565115.81999999995</v>
      </c>
      <c r="K460" s="45">
        <v>-816685.13</v>
      </c>
      <c r="L460" s="45">
        <v>-1513741.8</v>
      </c>
      <c r="M460" s="45">
        <v>-1241028.8799999999</v>
      </c>
      <c r="N460" s="45">
        <v>-1455875.4</v>
      </c>
      <c r="O460" s="45">
        <v>-577734.65</v>
      </c>
      <c r="P460" s="45">
        <v>-256280.46</v>
      </c>
      <c r="Q460" s="45">
        <v>-661180.9</v>
      </c>
      <c r="R460" s="47">
        <f t="shared" si="122"/>
        <v>-985222.57708333351</v>
      </c>
      <c r="U460" s="49"/>
      <c r="V460" s="49"/>
      <c r="W460" s="49">
        <f t="shared" si="123"/>
        <v>-985222.57708333351</v>
      </c>
      <c r="Y460" s="51"/>
      <c r="Z460" s="51"/>
      <c r="AA460" s="51"/>
      <c r="AB460" s="49">
        <f t="shared" si="124"/>
        <v>-985222.57708333351</v>
      </c>
      <c r="AD460" s="49"/>
    </row>
    <row r="461" spans="1:30">
      <c r="A461" s="6" t="s">
        <v>284</v>
      </c>
      <c r="B461" s="6" t="s">
        <v>402</v>
      </c>
      <c r="C461" s="6" t="s">
        <v>937</v>
      </c>
      <c r="D461" s="3" t="s">
        <v>936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7">
        <f t="shared" si="122"/>
        <v>0</v>
      </c>
      <c r="U461" s="49"/>
      <c r="V461" s="49"/>
      <c r="W461" s="49">
        <f t="shared" si="123"/>
        <v>0</v>
      </c>
      <c r="Y461" s="51"/>
      <c r="Z461" s="51"/>
      <c r="AA461" s="51"/>
      <c r="AB461" s="49">
        <f t="shared" si="124"/>
        <v>0</v>
      </c>
      <c r="AD461" s="49"/>
    </row>
    <row r="462" spans="1:30">
      <c r="A462" s="6" t="s">
        <v>284</v>
      </c>
      <c r="B462" s="6" t="s">
        <v>402</v>
      </c>
      <c r="C462" s="6" t="s">
        <v>403</v>
      </c>
      <c r="D462" s="3" t="s">
        <v>721</v>
      </c>
      <c r="E462" s="45">
        <v>-222638.92</v>
      </c>
      <c r="F462" s="45">
        <v>-1338398.3</v>
      </c>
      <c r="G462" s="45">
        <v>-1392508.13</v>
      </c>
      <c r="H462" s="45">
        <v>-21278.5699999998</v>
      </c>
      <c r="I462" s="45">
        <v>1.67347025126219E-10</v>
      </c>
      <c r="J462" s="45">
        <v>-10567.059999999799</v>
      </c>
      <c r="K462" s="45">
        <v>-17363.1799999998</v>
      </c>
      <c r="L462" s="45">
        <v>-694.29999999983204</v>
      </c>
      <c r="M462" s="45">
        <v>-694.29999999983204</v>
      </c>
      <c r="N462" s="45">
        <v>-13351.9099999998</v>
      </c>
      <c r="O462" s="45">
        <v>-6282.4899999998297</v>
      </c>
      <c r="P462" s="45">
        <v>-272434.02</v>
      </c>
      <c r="Q462" s="45">
        <v>-2256.8099999998199</v>
      </c>
      <c r="R462" s="47">
        <f t="shared" si="122"/>
        <v>-265501.67708333314</v>
      </c>
      <c r="U462" s="49"/>
      <c r="V462" s="49"/>
      <c r="W462" s="49">
        <f t="shared" si="123"/>
        <v>-265501.67708333314</v>
      </c>
      <c r="Y462" s="51"/>
      <c r="Z462" s="51"/>
      <c r="AA462" s="51"/>
      <c r="AB462" s="49">
        <f t="shared" si="124"/>
        <v>-265501.67708333314</v>
      </c>
      <c r="AD462" s="49"/>
    </row>
    <row r="463" spans="1:30">
      <c r="A463" s="6" t="s">
        <v>284</v>
      </c>
      <c r="B463" s="6" t="s">
        <v>402</v>
      </c>
      <c r="C463" s="6" t="s">
        <v>404</v>
      </c>
      <c r="D463" s="3" t="s">
        <v>205</v>
      </c>
      <c r="E463" s="45">
        <v>0</v>
      </c>
      <c r="F463" s="45">
        <v>-671</v>
      </c>
      <c r="G463" s="45">
        <v>-1342</v>
      </c>
      <c r="H463" s="45">
        <v>-671</v>
      </c>
      <c r="I463" s="45">
        <v>0</v>
      </c>
      <c r="J463" s="45">
        <v>0</v>
      </c>
      <c r="K463" s="45">
        <v>0</v>
      </c>
      <c r="L463" s="45">
        <v>-364</v>
      </c>
      <c r="M463" s="45">
        <v>-364</v>
      </c>
      <c r="N463" s="45">
        <v>0</v>
      </c>
      <c r="O463" s="45">
        <v>0</v>
      </c>
      <c r="P463" s="45">
        <v>0</v>
      </c>
      <c r="Q463" s="45">
        <v>0</v>
      </c>
      <c r="R463" s="47">
        <f t="shared" si="122"/>
        <v>-284.33333333333331</v>
      </c>
      <c r="U463" s="49"/>
      <c r="V463" s="49"/>
      <c r="W463" s="49">
        <f t="shared" si="123"/>
        <v>-284.33333333333331</v>
      </c>
      <c r="Y463" s="51"/>
      <c r="Z463" s="51"/>
      <c r="AA463" s="51"/>
      <c r="AB463" s="49">
        <f t="shared" si="124"/>
        <v>-284.33333333333331</v>
      </c>
      <c r="AD463" s="49"/>
    </row>
    <row r="464" spans="1:30">
      <c r="A464" s="6" t="s">
        <v>284</v>
      </c>
      <c r="B464" s="6" t="s">
        <v>402</v>
      </c>
      <c r="C464" s="6" t="s">
        <v>381</v>
      </c>
      <c r="D464" s="3" t="s">
        <v>208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7">
        <f t="shared" si="122"/>
        <v>0</v>
      </c>
      <c r="U464" s="49"/>
      <c r="V464" s="49"/>
      <c r="W464" s="49">
        <f t="shared" si="123"/>
        <v>0</v>
      </c>
      <c r="Y464" s="51"/>
      <c r="Z464" s="51"/>
      <c r="AA464" s="51"/>
      <c r="AB464" s="49">
        <f t="shared" si="124"/>
        <v>0</v>
      </c>
      <c r="AD464" s="49"/>
    </row>
    <row r="465" spans="1:30">
      <c r="A465" s="6" t="s">
        <v>284</v>
      </c>
      <c r="B465" s="6" t="s">
        <v>402</v>
      </c>
      <c r="C465" s="6" t="s">
        <v>382</v>
      </c>
      <c r="D465" s="3" t="s">
        <v>722</v>
      </c>
      <c r="E465" s="45">
        <v>-104245.61</v>
      </c>
      <c r="F465" s="45">
        <v>-202556.09</v>
      </c>
      <c r="G465" s="45">
        <v>-132612.17000000001</v>
      </c>
      <c r="H465" s="45">
        <v>-34301.69</v>
      </c>
      <c r="I465" s="45">
        <v>-46859.27</v>
      </c>
      <c r="J465" s="45">
        <v>-122052.65</v>
      </c>
      <c r="K465" s="45">
        <v>-42011.87</v>
      </c>
      <c r="L465" s="45">
        <v>-48795.19</v>
      </c>
      <c r="M465" s="45">
        <v>-124439.01</v>
      </c>
      <c r="N465" s="45">
        <v>-140087.14000000001</v>
      </c>
      <c r="O465" s="45">
        <v>-64443.32</v>
      </c>
      <c r="P465" s="45">
        <v>-36405.9</v>
      </c>
      <c r="Q465" s="45">
        <v>-32973.480000000003</v>
      </c>
      <c r="R465" s="47">
        <f t="shared" si="122"/>
        <v>-88597.820416666669</v>
      </c>
      <c r="U465" s="49"/>
      <c r="V465" s="49"/>
      <c r="W465" s="49">
        <f t="shared" si="123"/>
        <v>-88597.820416666669</v>
      </c>
      <c r="Y465" s="51"/>
      <c r="Z465" s="51"/>
      <c r="AA465" s="51"/>
      <c r="AB465" s="49">
        <f t="shared" si="124"/>
        <v>-88597.820416666669</v>
      </c>
      <c r="AD465" s="49"/>
    </row>
    <row r="466" spans="1:30">
      <c r="A466" s="6" t="s">
        <v>284</v>
      </c>
      <c r="B466" s="6" t="s">
        <v>402</v>
      </c>
      <c r="C466" s="6" t="s">
        <v>383</v>
      </c>
      <c r="D466" s="3" t="s">
        <v>723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-518.39</v>
      </c>
      <c r="Q466" s="45">
        <v>0</v>
      </c>
      <c r="R466" s="47">
        <f t="shared" si="122"/>
        <v>-43.199166666666663</v>
      </c>
      <c r="U466" s="49"/>
      <c r="V466" s="49"/>
      <c r="W466" s="49">
        <f t="shared" si="123"/>
        <v>-43.199166666666663</v>
      </c>
      <c r="Y466" s="51"/>
      <c r="Z466" s="51"/>
      <c r="AA466" s="51"/>
      <c r="AB466" s="49">
        <f t="shared" si="124"/>
        <v>-43.199166666666663</v>
      </c>
      <c r="AD466" s="49"/>
    </row>
    <row r="467" spans="1:30">
      <c r="A467" s="6" t="s">
        <v>284</v>
      </c>
      <c r="B467" s="6" t="s">
        <v>402</v>
      </c>
      <c r="C467" s="6" t="s">
        <v>384</v>
      </c>
      <c r="D467" s="10" t="s">
        <v>206</v>
      </c>
      <c r="E467" s="45">
        <v>-263.51999999999902</v>
      </c>
      <c r="F467" s="45">
        <v>-4121.7</v>
      </c>
      <c r="G467" s="45">
        <v>-5044.42</v>
      </c>
      <c r="H467" s="45">
        <v>-3796.8</v>
      </c>
      <c r="I467" s="45">
        <v>1211.44</v>
      </c>
      <c r="J467" s="45">
        <v>-417.45000000000101</v>
      </c>
      <c r="K467" s="45">
        <v>-7152.74</v>
      </c>
      <c r="L467" s="45">
        <v>1456.48</v>
      </c>
      <c r="M467" s="45">
        <v>-10136.299999999999</v>
      </c>
      <c r="N467" s="45">
        <v>-5650.09</v>
      </c>
      <c r="O467" s="45">
        <v>-6515.55</v>
      </c>
      <c r="P467" s="45">
        <v>-3440.18</v>
      </c>
      <c r="Q467" s="45">
        <v>-3.18323145620525E-12</v>
      </c>
      <c r="R467" s="47">
        <f t="shared" si="122"/>
        <v>-3644.9225000000006</v>
      </c>
      <c r="U467" s="49"/>
      <c r="V467" s="49"/>
      <c r="W467" s="49">
        <f t="shared" si="123"/>
        <v>-3644.9225000000006</v>
      </c>
      <c r="Y467" s="51"/>
      <c r="Z467" s="51"/>
      <c r="AA467" s="51"/>
      <c r="AB467" s="49">
        <f t="shared" si="124"/>
        <v>-3644.9225000000006</v>
      </c>
      <c r="AD467" s="49"/>
    </row>
    <row r="468" spans="1:30">
      <c r="A468" s="6" t="s">
        <v>284</v>
      </c>
      <c r="B468" s="6" t="s">
        <v>402</v>
      </c>
      <c r="C468" s="6" t="s">
        <v>380</v>
      </c>
      <c r="D468" s="10" t="s">
        <v>207</v>
      </c>
      <c r="E468" s="45">
        <v>-11.95</v>
      </c>
      <c r="F468" s="45">
        <v>-11.95</v>
      </c>
      <c r="G468" s="45">
        <v>-18.059999999999999</v>
      </c>
      <c r="H468" s="45">
        <v>-18.059999999999999</v>
      </c>
      <c r="I468" s="45">
        <v>-18.059999999999999</v>
      </c>
      <c r="J468" s="45">
        <v>-18.059999999999999</v>
      </c>
      <c r="K468" s="45">
        <v>-18.059999999999999</v>
      </c>
      <c r="L468" s="45">
        <v>-18.059999999999999</v>
      </c>
      <c r="M468" s="45">
        <v>-18.059999999999999</v>
      </c>
      <c r="N468" s="45">
        <v>-18.059999999999999</v>
      </c>
      <c r="O468" s="45">
        <v>-18.059999999999999</v>
      </c>
      <c r="P468" s="45">
        <v>-18.059999999999999</v>
      </c>
      <c r="Q468" s="45">
        <v>-18.059999999999999</v>
      </c>
      <c r="R468" s="47">
        <f t="shared" si="122"/>
        <v>-17.296250000000001</v>
      </c>
      <c r="U468" s="49"/>
      <c r="V468" s="49"/>
      <c r="W468" s="49">
        <f t="shared" si="123"/>
        <v>-17.296250000000001</v>
      </c>
      <c r="Y468" s="51"/>
      <c r="Z468" s="51"/>
      <c r="AA468" s="51"/>
      <c r="AB468" s="49">
        <f t="shared" si="124"/>
        <v>-17.296250000000001</v>
      </c>
      <c r="AD468" s="49"/>
    </row>
    <row r="469" spans="1:30">
      <c r="D469" s="3" t="s">
        <v>209</v>
      </c>
      <c r="E469" s="46">
        <f t="shared" ref="E469:F469" si="125">SUM(E459:E468)</f>
        <v>-2741053.05</v>
      </c>
      <c r="F469" s="46">
        <f t="shared" si="125"/>
        <v>-6191525.7599999998</v>
      </c>
      <c r="G469" s="46">
        <f t="shared" ref="G469:R469" si="126">SUM(G459:G468)</f>
        <v>-4218965.5599999996</v>
      </c>
      <c r="H469" s="46">
        <f t="shared" si="126"/>
        <v>-2506746.4599999995</v>
      </c>
      <c r="I469" s="46">
        <f t="shared" si="126"/>
        <v>-1961847.6699999997</v>
      </c>
      <c r="J469" s="46">
        <f t="shared" si="126"/>
        <v>-2873272.03</v>
      </c>
      <c r="K469" s="46">
        <f t="shared" si="126"/>
        <v>-2164469.7800000003</v>
      </c>
      <c r="L469" s="46">
        <f t="shared" si="126"/>
        <v>-4291017.0299999993</v>
      </c>
      <c r="M469" s="46">
        <f t="shared" si="126"/>
        <v>-2770152.5999999992</v>
      </c>
      <c r="N469" s="46">
        <f t="shared" si="126"/>
        <v>-2688302.3699999996</v>
      </c>
      <c r="O469" s="46">
        <f t="shared" si="126"/>
        <v>-1867201.92</v>
      </c>
      <c r="P469" s="46">
        <f t="shared" si="126"/>
        <v>-1890643.5099999998</v>
      </c>
      <c r="Q469" s="46">
        <f t="shared" si="126"/>
        <v>-2697058.1999999997</v>
      </c>
      <c r="R469" s="46">
        <f t="shared" si="126"/>
        <v>-3011933.3595833336</v>
      </c>
      <c r="Y469" s="51"/>
      <c r="Z469" s="51"/>
      <c r="AA469" s="51"/>
    </row>
    <row r="470" spans="1:30">
      <c r="D470" s="3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7"/>
      <c r="Y470" s="51"/>
      <c r="Z470" s="51"/>
      <c r="AA470" s="51"/>
    </row>
    <row r="471" spans="1:30">
      <c r="A471" s="6" t="s">
        <v>284</v>
      </c>
      <c r="B471" s="6" t="s">
        <v>211</v>
      </c>
      <c r="C471" s="6" t="s">
        <v>143</v>
      </c>
      <c r="D471" s="3" t="s">
        <v>724</v>
      </c>
      <c r="E471" s="45">
        <v>-139722.44</v>
      </c>
      <c r="F471" s="45">
        <v>-114348.67</v>
      </c>
      <c r="G471" s="45">
        <v>-396024.71</v>
      </c>
      <c r="H471" s="45">
        <v>257.20000000001198</v>
      </c>
      <c r="I471" s="45">
        <v>257.20000000001198</v>
      </c>
      <c r="J471" s="45">
        <v>257.20000000001198</v>
      </c>
      <c r="K471" s="45">
        <v>257.20000000001198</v>
      </c>
      <c r="L471" s="45">
        <v>-105535.73</v>
      </c>
      <c r="M471" s="45">
        <v>257.20000000001198</v>
      </c>
      <c r="N471" s="45">
        <v>257.20000000001198</v>
      </c>
      <c r="O471" s="45">
        <v>257.20000000001198</v>
      </c>
      <c r="P471" s="45">
        <v>257.20000000001198</v>
      </c>
      <c r="Q471" s="45">
        <v>-171182.5</v>
      </c>
      <c r="R471" s="47">
        <f t="shared" ref="R471:R476" si="127">((E471+Q471)+((F471+G471+H471+I471+J471+K471+L471+M471+N471+O471+P471)*2))/24</f>
        <v>-64108.664999999972</v>
      </c>
      <c r="U471" s="49">
        <f t="shared" ref="U471:U476" si="128">+R471</f>
        <v>-64108.664999999972</v>
      </c>
      <c r="V471" s="49"/>
      <c r="W471" s="49"/>
      <c r="Y471" s="51"/>
      <c r="Z471" s="51"/>
      <c r="AA471" s="51"/>
      <c r="AD471" s="49">
        <f t="shared" ref="AD471:AD476" si="129">+R471</f>
        <v>-64108.664999999972</v>
      </c>
    </row>
    <row r="472" spans="1:30">
      <c r="A472" s="6" t="s">
        <v>284</v>
      </c>
      <c r="B472" s="6" t="s">
        <v>211</v>
      </c>
      <c r="C472" s="6" t="s">
        <v>179</v>
      </c>
      <c r="D472" s="3" t="s">
        <v>725</v>
      </c>
      <c r="E472" s="45">
        <v>-66722.81</v>
      </c>
      <c r="F472" s="45">
        <v>-69497.05</v>
      </c>
      <c r="G472" s="45">
        <v>-148373.95000000001</v>
      </c>
      <c r="H472" s="45">
        <v>0</v>
      </c>
      <c r="I472" s="45">
        <v>0</v>
      </c>
      <c r="J472" s="45">
        <v>0</v>
      </c>
      <c r="K472" s="45">
        <v>0</v>
      </c>
      <c r="L472" s="45">
        <v>-71307.23</v>
      </c>
      <c r="M472" s="45">
        <v>0</v>
      </c>
      <c r="N472" s="45">
        <v>0</v>
      </c>
      <c r="O472" s="45">
        <v>0</v>
      </c>
      <c r="P472" s="45">
        <v>0</v>
      </c>
      <c r="Q472" s="45">
        <v>-68296.55</v>
      </c>
      <c r="R472" s="47">
        <f t="shared" si="127"/>
        <v>-29723.992499999997</v>
      </c>
      <c r="U472" s="49">
        <f t="shared" si="128"/>
        <v>-29723.992499999997</v>
      </c>
      <c r="V472" s="49"/>
      <c r="W472" s="49"/>
      <c r="Y472" s="51"/>
      <c r="Z472" s="51"/>
      <c r="AA472" s="51"/>
      <c r="AD472" s="49">
        <f t="shared" si="129"/>
        <v>-29723.992499999997</v>
      </c>
    </row>
    <row r="473" spans="1:30">
      <c r="A473" s="6" t="s">
        <v>284</v>
      </c>
      <c r="B473" s="6" t="s">
        <v>211</v>
      </c>
      <c r="C473" s="6" t="s">
        <v>180</v>
      </c>
      <c r="D473" s="3" t="s">
        <v>955</v>
      </c>
      <c r="E473" s="45">
        <v>-17986.45</v>
      </c>
      <c r="F473" s="45">
        <v>-16253.36</v>
      </c>
      <c r="G473" s="45">
        <v>-34700.26</v>
      </c>
      <c r="H473" s="45">
        <v>0</v>
      </c>
      <c r="I473" s="45">
        <v>0</v>
      </c>
      <c r="J473" s="45">
        <v>0</v>
      </c>
      <c r="K473" s="45">
        <v>0</v>
      </c>
      <c r="L473" s="45">
        <v>-16920.599999999999</v>
      </c>
      <c r="M473" s="45">
        <v>0</v>
      </c>
      <c r="N473" s="45">
        <v>0</v>
      </c>
      <c r="O473" s="45">
        <v>0</v>
      </c>
      <c r="P473" s="45">
        <v>0</v>
      </c>
      <c r="Q473" s="45">
        <v>-17300.2</v>
      </c>
      <c r="R473" s="47">
        <f t="shared" si="127"/>
        <v>-7126.4620833333329</v>
      </c>
      <c r="U473" s="49">
        <f t="shared" si="128"/>
        <v>-7126.4620833333329</v>
      </c>
      <c r="V473" s="49"/>
      <c r="W473" s="49"/>
      <c r="Y473" s="51"/>
      <c r="Z473" s="51"/>
      <c r="AA473" s="51"/>
      <c r="AD473" s="49">
        <f t="shared" si="129"/>
        <v>-7126.4620833333329</v>
      </c>
    </row>
    <row r="474" spans="1:30">
      <c r="A474" s="6" t="s">
        <v>284</v>
      </c>
      <c r="B474" s="6" t="s">
        <v>210</v>
      </c>
      <c r="C474" s="25" t="s">
        <v>227</v>
      </c>
      <c r="D474" s="3" t="s">
        <v>726</v>
      </c>
      <c r="E474" s="45">
        <v>-14968.48</v>
      </c>
      <c r="F474" s="45">
        <v>-12853.91</v>
      </c>
      <c r="G474" s="45">
        <v>-22392.1</v>
      </c>
      <c r="H474" s="45">
        <v>0</v>
      </c>
      <c r="I474" s="45">
        <v>0</v>
      </c>
      <c r="J474" s="45">
        <v>0</v>
      </c>
      <c r="K474" s="45">
        <v>0</v>
      </c>
      <c r="L474" s="45">
        <v>-14541.35</v>
      </c>
      <c r="M474" s="45">
        <v>0</v>
      </c>
      <c r="N474" s="45">
        <v>0</v>
      </c>
      <c r="O474" s="45">
        <v>0</v>
      </c>
      <c r="P474" s="45">
        <v>0</v>
      </c>
      <c r="Q474" s="45">
        <v>-15235.03</v>
      </c>
      <c r="R474" s="47">
        <f t="shared" si="127"/>
        <v>-5407.4262499999995</v>
      </c>
      <c r="U474" s="49">
        <f t="shared" si="128"/>
        <v>-5407.4262499999995</v>
      </c>
      <c r="V474" s="49"/>
      <c r="W474" s="49"/>
      <c r="Y474" s="51"/>
      <c r="Z474" s="51"/>
      <c r="AA474" s="51"/>
      <c r="AD474" s="49">
        <f t="shared" si="129"/>
        <v>-5407.4262499999995</v>
      </c>
    </row>
    <row r="475" spans="1:30">
      <c r="A475" s="6" t="s">
        <v>284</v>
      </c>
      <c r="B475" s="6" t="s">
        <v>210</v>
      </c>
      <c r="C475" s="25" t="s">
        <v>1005</v>
      </c>
      <c r="D475" s="3" t="s">
        <v>726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-198</v>
      </c>
      <c r="L475" s="45">
        <v>-582</v>
      </c>
      <c r="M475" s="45">
        <v>-499</v>
      </c>
      <c r="N475" s="45">
        <v>-606</v>
      </c>
      <c r="O475" s="45">
        <v>-606</v>
      </c>
      <c r="P475" s="45">
        <v>-606</v>
      </c>
      <c r="Q475" s="45">
        <v>-973</v>
      </c>
      <c r="R475" s="47">
        <f t="shared" si="127"/>
        <v>-298.625</v>
      </c>
      <c r="U475" s="49">
        <f t="shared" si="128"/>
        <v>-298.625</v>
      </c>
      <c r="V475" s="49"/>
      <c r="W475" s="49"/>
      <c r="Y475" s="51"/>
      <c r="Z475" s="51"/>
      <c r="AA475" s="51"/>
      <c r="AD475" s="49">
        <f t="shared" si="129"/>
        <v>-298.625</v>
      </c>
    </row>
    <row r="476" spans="1:30">
      <c r="A476" s="6" t="s">
        <v>284</v>
      </c>
      <c r="B476" s="6" t="s">
        <v>210</v>
      </c>
      <c r="C476" s="6" t="s">
        <v>531</v>
      </c>
      <c r="D476" s="3" t="s">
        <v>727</v>
      </c>
      <c r="E476" s="45">
        <v>-1472.97</v>
      </c>
      <c r="F476" s="45">
        <v>-401.68</v>
      </c>
      <c r="G476" s="45">
        <v>-900.24</v>
      </c>
      <c r="H476" s="45">
        <v>-1306.21</v>
      </c>
      <c r="I476" s="45">
        <v>-391.53</v>
      </c>
      <c r="J476" s="45">
        <v>-804.08</v>
      </c>
      <c r="K476" s="45">
        <v>-1221.23</v>
      </c>
      <c r="L476" s="45">
        <v>-617.5</v>
      </c>
      <c r="M476" s="45">
        <v>-1047.48</v>
      </c>
      <c r="N476" s="45">
        <v>-1469.63</v>
      </c>
      <c r="O476" s="45">
        <v>-427.08</v>
      </c>
      <c r="P476" s="45">
        <v>-857.45</v>
      </c>
      <c r="Q476" s="45">
        <v>-1521.94</v>
      </c>
      <c r="R476" s="47">
        <f t="shared" si="127"/>
        <v>-911.79708333333338</v>
      </c>
      <c r="U476" s="49">
        <f t="shared" si="128"/>
        <v>-911.79708333333338</v>
      </c>
      <c r="V476" s="49"/>
      <c r="W476" s="49"/>
      <c r="Y476" s="51"/>
      <c r="Z476" s="51"/>
      <c r="AA476" s="51"/>
      <c r="AD476" s="49">
        <f t="shared" si="129"/>
        <v>-911.79708333333338</v>
      </c>
    </row>
    <row r="477" spans="1:30">
      <c r="D477" s="3" t="s">
        <v>212</v>
      </c>
      <c r="E477" s="46">
        <f t="shared" ref="E477:R477" si="130">SUM(E471:E476)</f>
        <v>-240873.15000000002</v>
      </c>
      <c r="F477" s="46">
        <f t="shared" si="130"/>
        <v>-213354.67</v>
      </c>
      <c r="G477" s="46">
        <f t="shared" si="130"/>
        <v>-602391.26</v>
      </c>
      <c r="H477" s="46">
        <f t="shared" si="130"/>
        <v>-1049.0099999999879</v>
      </c>
      <c r="I477" s="46">
        <f t="shared" si="130"/>
        <v>-134.32999999998799</v>
      </c>
      <c r="J477" s="46">
        <f t="shared" si="130"/>
        <v>-546.87999999998806</v>
      </c>
      <c r="K477" s="46">
        <f t="shared" si="130"/>
        <v>-1162.0299999999879</v>
      </c>
      <c r="L477" s="46">
        <f t="shared" si="130"/>
        <v>-209504.41</v>
      </c>
      <c r="M477" s="46">
        <f t="shared" si="130"/>
        <v>-1289.2799999999879</v>
      </c>
      <c r="N477" s="46">
        <f t="shared" si="130"/>
        <v>-1818.429999999988</v>
      </c>
      <c r="O477" s="46">
        <f t="shared" si="130"/>
        <v>-775.87999999998806</v>
      </c>
      <c r="P477" s="46">
        <f t="shared" si="130"/>
        <v>-1206.2499999999882</v>
      </c>
      <c r="Q477" s="46">
        <f t="shared" si="130"/>
        <v>-274509.22000000003</v>
      </c>
      <c r="R477" s="46">
        <f t="shared" si="130"/>
        <v>-107576.96791666665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7"/>
      <c r="Y478" s="51"/>
      <c r="Z478" s="51"/>
      <c r="AA478" s="51"/>
    </row>
    <row r="479" spans="1:30">
      <c r="D479" s="3" t="s">
        <v>213</v>
      </c>
      <c r="E479" s="46">
        <f t="shared" ref="E479:L479" si="131">E439+E440+SUM(E442:E457)+E469+E477</f>
        <v>-35320685.519999996</v>
      </c>
      <c r="F479" s="46">
        <f t="shared" si="131"/>
        <v>-33642766.079999998</v>
      </c>
      <c r="G479" s="46">
        <f t="shared" si="131"/>
        <v>-26254863.460000001</v>
      </c>
      <c r="H479" s="46">
        <f t="shared" si="131"/>
        <v>-25367268.170000002</v>
      </c>
      <c r="I479" s="46">
        <f t="shared" si="131"/>
        <v>-20885213.769999992</v>
      </c>
      <c r="J479" s="46">
        <f t="shared" si="131"/>
        <v>-21399828.869999994</v>
      </c>
      <c r="K479" s="46">
        <f t="shared" si="131"/>
        <v>-18587904.580000002</v>
      </c>
      <c r="L479" s="46">
        <f t="shared" si="131"/>
        <v>-22700049.540000003</v>
      </c>
      <c r="M479" s="46">
        <f t="shared" ref="M479" si="132">M439+M440+SUM(M442:M457)+M469+M477</f>
        <v>-23611419.449999999</v>
      </c>
      <c r="N479" s="46">
        <f t="shared" ref="N479:R479" si="133">N439+N440+SUM(N442:N457)+N469+N477</f>
        <v>-27452024.609999999</v>
      </c>
      <c r="O479" s="46">
        <f t="shared" si="133"/>
        <v>-30264295.279999997</v>
      </c>
      <c r="P479" s="46">
        <f t="shared" si="133"/>
        <v>-34024257.480000004</v>
      </c>
      <c r="Q479" s="46">
        <f t="shared" si="133"/>
        <v>-46717475.280000001</v>
      </c>
      <c r="R479" s="46">
        <f t="shared" si="133"/>
        <v>-27100747.640833333</v>
      </c>
      <c r="Y479" s="51"/>
      <c r="Z479" s="51"/>
      <c r="AA479" s="51"/>
    </row>
    <row r="480" spans="1:30">
      <c r="D480" s="3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7"/>
      <c r="Y480" s="51"/>
      <c r="Z480" s="51"/>
      <c r="AA480" s="51"/>
    </row>
    <row r="481" spans="1:30">
      <c r="A481" s="6" t="s">
        <v>284</v>
      </c>
      <c r="B481" s="6" t="s">
        <v>228</v>
      </c>
      <c r="C481" s="6" t="s">
        <v>83</v>
      </c>
      <c r="D481" s="3" t="s">
        <v>920</v>
      </c>
      <c r="E481" s="45">
        <v>-36500</v>
      </c>
      <c r="F481" s="45">
        <v>-29000</v>
      </c>
      <c r="G481" s="45">
        <v>-29000</v>
      </c>
      <c r="H481" s="45">
        <v>-500</v>
      </c>
      <c r="I481" s="45">
        <v>-21800</v>
      </c>
      <c r="J481" s="45">
        <v>-600</v>
      </c>
      <c r="K481" s="45">
        <v>-85000</v>
      </c>
      <c r="L481" s="45">
        <v>-7650</v>
      </c>
      <c r="M481" s="45">
        <v>-8700</v>
      </c>
      <c r="N481" s="45">
        <v>-1600</v>
      </c>
      <c r="O481" s="45">
        <v>-1900</v>
      </c>
      <c r="P481" s="45">
        <v>0</v>
      </c>
      <c r="Q481" s="45">
        <v>-21250</v>
      </c>
      <c r="R481" s="47">
        <f t="shared" ref="R481:R544" si="134">((E481+Q481)+((F481+G481+H481+I481+J481+K481+L481+M481+N481+O481+P481)*2))/24</f>
        <v>-17885.416666666668</v>
      </c>
      <c r="U481" s="49">
        <f t="shared" ref="U481:U520" si="135">+R481</f>
        <v>-17885.416666666668</v>
      </c>
      <c r="V481" s="49"/>
      <c r="W481" s="49"/>
      <c r="Y481" s="51"/>
      <c r="Z481" s="51"/>
      <c r="AA481" s="51"/>
      <c r="AD481" s="49">
        <f t="shared" ref="AD481:AD520" si="136">+R481</f>
        <v>-17885.416666666668</v>
      </c>
    </row>
    <row r="482" spans="1:30">
      <c r="A482" s="6" t="s">
        <v>284</v>
      </c>
      <c r="B482" s="6" t="s">
        <v>415</v>
      </c>
      <c r="C482" s="6" t="s">
        <v>113</v>
      </c>
      <c r="D482" s="3" t="s">
        <v>229</v>
      </c>
      <c r="E482" s="45">
        <v>-24135</v>
      </c>
      <c r="F482" s="45">
        <v>-24135</v>
      </c>
      <c r="G482" s="45">
        <v>-24135</v>
      </c>
      <c r="H482" s="45">
        <v>-24135</v>
      </c>
      <c r="I482" s="45">
        <v>-24135</v>
      </c>
      <c r="J482" s="45">
        <v>-24135</v>
      </c>
      <c r="K482" s="45">
        <v>-24135</v>
      </c>
      <c r="L482" s="45">
        <v>-24135</v>
      </c>
      <c r="M482" s="45">
        <v>-24135</v>
      </c>
      <c r="N482" s="45">
        <v>-24135</v>
      </c>
      <c r="O482" s="45">
        <v>0</v>
      </c>
      <c r="P482" s="45">
        <v>0</v>
      </c>
      <c r="Q482" s="45">
        <v>0</v>
      </c>
      <c r="R482" s="47">
        <f t="shared" si="134"/>
        <v>-19106.875</v>
      </c>
      <c r="U482" s="49">
        <f t="shared" si="135"/>
        <v>-19106.875</v>
      </c>
      <c r="V482" s="49"/>
      <c r="W482" s="49"/>
      <c r="Y482" s="51"/>
      <c r="Z482" s="51"/>
      <c r="AA482" s="51"/>
      <c r="AD482" s="49">
        <f t="shared" si="136"/>
        <v>-19106.875</v>
      </c>
    </row>
    <row r="483" spans="1:30">
      <c r="A483" s="6" t="s">
        <v>284</v>
      </c>
      <c r="B483" s="6" t="s">
        <v>405</v>
      </c>
      <c r="C483" s="6" t="s">
        <v>282</v>
      </c>
      <c r="D483" s="3" t="s">
        <v>731</v>
      </c>
      <c r="E483" s="45">
        <v>30646.74</v>
      </c>
      <c r="F483" s="45">
        <v>-2676349.88</v>
      </c>
      <c r="G483" s="45">
        <v>-5280776.84</v>
      </c>
      <c r="H483" s="45">
        <v>-6869880.25</v>
      </c>
      <c r="I483" s="45">
        <v>-4656713.22</v>
      </c>
      <c r="J483" s="45">
        <v>-4117511.41</v>
      </c>
      <c r="K483" s="45">
        <v>-486363.36000000098</v>
      </c>
      <c r="L483" s="45">
        <v>-8.1490725278854401E-10</v>
      </c>
      <c r="M483" s="45">
        <v>-8.1490725278854401E-10</v>
      </c>
      <c r="N483" s="45">
        <v>-8.1490725278854401E-10</v>
      </c>
      <c r="O483" s="45">
        <v>-8.1490725278854401E-10</v>
      </c>
      <c r="P483" s="45">
        <v>-8.1490725278854401E-10</v>
      </c>
      <c r="Q483" s="45">
        <v>-8.1490725278854401E-10</v>
      </c>
      <c r="R483" s="47">
        <f t="shared" si="134"/>
        <v>-2006022.6324999996</v>
      </c>
      <c r="U483" s="49">
        <f t="shared" si="135"/>
        <v>-2006022.6324999996</v>
      </c>
      <c r="V483" s="49"/>
      <c r="W483" s="49"/>
      <c r="Y483" s="51"/>
      <c r="Z483" s="51"/>
      <c r="AA483" s="51"/>
      <c r="AD483" s="49">
        <f t="shared" si="136"/>
        <v>-2006022.6324999996</v>
      </c>
    </row>
    <row r="484" spans="1:30">
      <c r="A484" s="6" t="s">
        <v>284</v>
      </c>
      <c r="B484" s="6" t="s">
        <v>405</v>
      </c>
      <c r="C484" s="6" t="s">
        <v>875</v>
      </c>
      <c r="D484" s="3" t="s">
        <v>938</v>
      </c>
      <c r="E484" s="45">
        <v>-88263</v>
      </c>
      <c r="F484" s="45">
        <v>-88263</v>
      </c>
      <c r="G484" s="45">
        <v>-88263</v>
      </c>
      <c r="H484" s="45">
        <v>-90346</v>
      </c>
      <c r="I484" s="45">
        <v>109654</v>
      </c>
      <c r="J484" s="45">
        <v>-90346</v>
      </c>
      <c r="K484" s="45">
        <v>-92435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7">
        <f t="shared" si="134"/>
        <v>-32010.875</v>
      </c>
      <c r="U484" s="49">
        <f t="shared" si="135"/>
        <v>-32010.875</v>
      </c>
      <c r="V484" s="49"/>
      <c r="W484" s="49"/>
      <c r="Y484" s="51"/>
      <c r="Z484" s="51"/>
      <c r="AA484" s="51"/>
      <c r="AD484" s="49">
        <f t="shared" si="136"/>
        <v>-32010.875</v>
      </c>
    </row>
    <row r="485" spans="1:30">
      <c r="A485" s="6" t="s">
        <v>284</v>
      </c>
      <c r="B485" s="6" t="s">
        <v>215</v>
      </c>
      <c r="C485" s="6" t="s">
        <v>281</v>
      </c>
      <c r="D485" s="3" t="s">
        <v>732</v>
      </c>
      <c r="E485" s="45">
        <v>-1.2732925824821E-11</v>
      </c>
      <c r="F485" s="45">
        <v>-187822.74</v>
      </c>
      <c r="G485" s="45">
        <v>-316198.45</v>
      </c>
      <c r="H485" s="45">
        <v>-110213.83</v>
      </c>
      <c r="I485" s="45">
        <v>-120579.5</v>
      </c>
      <c r="J485" s="45">
        <v>-129383.53</v>
      </c>
      <c r="K485" s="45">
        <v>-138156.66</v>
      </c>
      <c r="L485" s="45">
        <v>-158683.82999999999</v>
      </c>
      <c r="M485" s="45">
        <v>-98210.2</v>
      </c>
      <c r="N485" s="45">
        <v>-95139.9</v>
      </c>
      <c r="O485" s="45">
        <v>-102046.61</v>
      </c>
      <c r="P485" s="45">
        <v>-116050.86</v>
      </c>
      <c r="Q485" s="45">
        <v>-135244.07999999999</v>
      </c>
      <c r="R485" s="47">
        <f t="shared" si="134"/>
        <v>-136675.67916666667</v>
      </c>
      <c r="U485" s="49">
        <f t="shared" si="135"/>
        <v>-136675.67916666667</v>
      </c>
      <c r="V485" s="49"/>
      <c r="W485" s="49"/>
      <c r="Y485" s="51"/>
      <c r="Z485" s="51"/>
      <c r="AA485" s="51"/>
      <c r="AD485" s="49">
        <f t="shared" si="136"/>
        <v>-136675.67916666667</v>
      </c>
    </row>
    <row r="486" spans="1:30">
      <c r="A486" s="6" t="s">
        <v>284</v>
      </c>
      <c r="B486" s="6" t="s">
        <v>215</v>
      </c>
      <c r="C486" s="6" t="s">
        <v>393</v>
      </c>
      <c r="D486" s="3" t="s">
        <v>733</v>
      </c>
      <c r="E486" s="45">
        <v>-116367.72</v>
      </c>
      <c r="F486" s="45">
        <v>-128413.14</v>
      </c>
      <c r="G486" s="45">
        <v>-27567.73</v>
      </c>
      <c r="H486" s="45">
        <v>-40638.5</v>
      </c>
      <c r="I486" s="45">
        <v>-38953.410000000003</v>
      </c>
      <c r="J486" s="45">
        <v>-43764.55</v>
      </c>
      <c r="K486" s="45">
        <v>-50816.13</v>
      </c>
      <c r="L486" s="45">
        <v>-57551.78</v>
      </c>
      <c r="M486" s="45">
        <v>-64219.79</v>
      </c>
      <c r="N486" s="45">
        <v>-70821.929999999993</v>
      </c>
      <c r="O486" s="45">
        <v>-77152.009999999995</v>
      </c>
      <c r="P486" s="45">
        <v>-83814.350000000006</v>
      </c>
      <c r="Q486" s="45">
        <v>-69571.48</v>
      </c>
      <c r="R486" s="47">
        <f t="shared" si="134"/>
        <v>-64723.57666666666</v>
      </c>
      <c r="U486" s="49">
        <f t="shared" si="135"/>
        <v>-64723.57666666666</v>
      </c>
      <c r="V486" s="49"/>
      <c r="W486" s="49"/>
      <c r="Y486" s="51"/>
      <c r="Z486" s="51"/>
      <c r="AA486" s="51"/>
      <c r="AD486" s="49">
        <f t="shared" si="136"/>
        <v>-64723.57666666666</v>
      </c>
    </row>
    <row r="487" spans="1:30">
      <c r="A487" s="6" t="s">
        <v>284</v>
      </c>
      <c r="B487" s="6" t="s">
        <v>215</v>
      </c>
      <c r="C487" s="6" t="s">
        <v>941</v>
      </c>
      <c r="D487" s="3" t="s">
        <v>942</v>
      </c>
      <c r="E487" s="45">
        <v>-720542.66</v>
      </c>
      <c r="F487" s="45">
        <v>-662939.05000000005</v>
      </c>
      <c r="G487" s="45">
        <v>-662939.05000000005</v>
      </c>
      <c r="H487" s="45">
        <v>-662250.56000000006</v>
      </c>
      <c r="I487" s="45">
        <v>-662250.56000000006</v>
      </c>
      <c r="J487" s="45">
        <v>-662250.56000000006</v>
      </c>
      <c r="K487" s="45">
        <v>-662250.56000000006</v>
      </c>
      <c r="L487" s="45">
        <v>-662250.56000000006</v>
      </c>
      <c r="M487" s="45">
        <v>-662250.56000000006</v>
      </c>
      <c r="N487" s="45">
        <v>-449648.78</v>
      </c>
      <c r="O487" s="45">
        <v>-449648.78</v>
      </c>
      <c r="P487" s="45">
        <v>-449648.78</v>
      </c>
      <c r="Q487" s="45">
        <v>-431047.36</v>
      </c>
      <c r="R487" s="47">
        <f t="shared" si="134"/>
        <v>-602010.23416666675</v>
      </c>
      <c r="U487" s="49">
        <f t="shared" si="135"/>
        <v>-602010.23416666675</v>
      </c>
      <c r="V487" s="49"/>
      <c r="W487" s="49"/>
      <c r="Y487" s="51"/>
      <c r="Z487" s="51"/>
      <c r="AA487" s="51"/>
      <c r="AD487" s="49">
        <f t="shared" si="136"/>
        <v>-602010.23416666675</v>
      </c>
    </row>
    <row r="488" spans="1:30">
      <c r="A488" s="6" t="s">
        <v>284</v>
      </c>
      <c r="B488" s="6" t="s">
        <v>215</v>
      </c>
      <c r="C488" s="6" t="s">
        <v>945</v>
      </c>
      <c r="D488" s="3" t="s">
        <v>946</v>
      </c>
      <c r="E488" s="45">
        <v>-32452.03</v>
      </c>
      <c r="F488" s="45">
        <v>17356.52</v>
      </c>
      <c r="G488" s="45">
        <v>49667.12</v>
      </c>
      <c r="H488" s="45">
        <v>0</v>
      </c>
      <c r="I488" s="45">
        <v>-8381.9500000000007</v>
      </c>
      <c r="J488" s="45">
        <v>-10782.76</v>
      </c>
      <c r="K488" s="45">
        <v>-12878.3</v>
      </c>
      <c r="L488" s="45">
        <v>-17771.830000000002</v>
      </c>
      <c r="M488" s="45">
        <v>-3657.86</v>
      </c>
      <c r="N488" s="45">
        <v>-22800.39</v>
      </c>
      <c r="O488" s="45">
        <v>-24572.34</v>
      </c>
      <c r="P488" s="45">
        <v>-28366.05</v>
      </c>
      <c r="Q488" s="45">
        <v>-33797.68</v>
      </c>
      <c r="R488" s="47">
        <f t="shared" si="134"/>
        <v>-7942.7245833333327</v>
      </c>
      <c r="U488" s="49">
        <f t="shared" si="135"/>
        <v>-7942.7245833333327</v>
      </c>
      <c r="V488" s="49"/>
      <c r="W488" s="49"/>
      <c r="Y488" s="51"/>
      <c r="Z488" s="51"/>
      <c r="AA488" s="51"/>
      <c r="AD488" s="49">
        <f t="shared" si="136"/>
        <v>-7942.7245833333327</v>
      </c>
    </row>
    <row r="489" spans="1:30">
      <c r="A489" s="6" t="s">
        <v>284</v>
      </c>
      <c r="B489" s="6" t="s">
        <v>215</v>
      </c>
      <c r="C489" s="6" t="s">
        <v>282</v>
      </c>
      <c r="D489" s="3" t="s">
        <v>734</v>
      </c>
      <c r="E489" s="45">
        <v>-277.43000000000097</v>
      </c>
      <c r="F489" s="45">
        <v>-13669.29</v>
      </c>
      <c r="G489" s="45">
        <v>-14356.37</v>
      </c>
      <c r="H489" s="45">
        <v>-14303.28</v>
      </c>
      <c r="I489" s="45">
        <v>-120.700000000001</v>
      </c>
      <c r="J489" s="45">
        <v>-154.80000000000101</v>
      </c>
      <c r="K489" s="45">
        <v>-209.35000000000099</v>
      </c>
      <c r="L489" s="45">
        <v>-296.68000000000097</v>
      </c>
      <c r="M489" s="45">
        <v>-567.17000000000098</v>
      </c>
      <c r="N489" s="45">
        <v>-661.96000000000095</v>
      </c>
      <c r="O489" s="45">
        <v>-116.770000000001</v>
      </c>
      <c r="P489" s="45">
        <v>-295.86000000000098</v>
      </c>
      <c r="Q489" s="45">
        <v>-320.74000000000098</v>
      </c>
      <c r="R489" s="47">
        <f t="shared" si="134"/>
        <v>-3754.2762500000008</v>
      </c>
      <c r="U489" s="49">
        <f t="shared" si="135"/>
        <v>-3754.2762500000008</v>
      </c>
      <c r="V489" s="49"/>
      <c r="W489" s="49"/>
      <c r="Y489" s="51"/>
      <c r="Z489" s="51"/>
      <c r="AA489" s="51"/>
      <c r="AD489" s="49">
        <f t="shared" si="136"/>
        <v>-3754.2762500000008</v>
      </c>
    </row>
    <row r="490" spans="1:30">
      <c r="A490" s="6" t="s">
        <v>284</v>
      </c>
      <c r="B490" s="6" t="s">
        <v>215</v>
      </c>
      <c r="C490" s="6" t="s">
        <v>966</v>
      </c>
      <c r="D490" s="3" t="s">
        <v>967</v>
      </c>
      <c r="E490" s="45">
        <v>-87733.82</v>
      </c>
      <c r="F490" s="45">
        <v>-150264.24</v>
      </c>
      <c r="G490" s="45">
        <v>-128434.33</v>
      </c>
      <c r="H490" s="45">
        <v>-186370.86</v>
      </c>
      <c r="I490" s="45">
        <v>-244451.57</v>
      </c>
      <c r="J490" s="45">
        <v>-193601.69</v>
      </c>
      <c r="K490" s="45">
        <v>-111269.74</v>
      </c>
      <c r="L490" s="45">
        <v>-121316.19</v>
      </c>
      <c r="M490" s="45">
        <v>-59717.43</v>
      </c>
      <c r="N490" s="45">
        <v>-86429.81</v>
      </c>
      <c r="O490" s="45">
        <v>-110499.54</v>
      </c>
      <c r="P490" s="45">
        <v>-30864.45</v>
      </c>
      <c r="Q490" s="45">
        <v>-112872.26</v>
      </c>
      <c r="R490" s="47">
        <f t="shared" si="134"/>
        <v>-126960.24083333333</v>
      </c>
      <c r="U490" s="49">
        <f t="shared" si="135"/>
        <v>-126960.24083333333</v>
      </c>
      <c r="V490" s="49"/>
      <c r="W490" s="49"/>
      <c r="Y490" s="51"/>
      <c r="Z490" s="51"/>
      <c r="AA490" s="51"/>
      <c r="AD490" s="49">
        <f t="shared" si="136"/>
        <v>-126960.24083333333</v>
      </c>
    </row>
    <row r="491" spans="1:30">
      <c r="A491" s="6" t="s">
        <v>284</v>
      </c>
      <c r="B491" s="6" t="s">
        <v>215</v>
      </c>
      <c r="C491" s="6" t="s">
        <v>1005</v>
      </c>
      <c r="D491" s="3" t="s">
        <v>1016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-56.83</v>
      </c>
      <c r="N491" s="45">
        <v>-113.65</v>
      </c>
      <c r="O491" s="45">
        <v>-167.91</v>
      </c>
      <c r="P491" s="45">
        <v>-147.22999999999999</v>
      </c>
      <c r="Q491" s="45">
        <v>-243.62</v>
      </c>
      <c r="R491" s="47">
        <f t="shared" si="134"/>
        <v>-50.619166666666672</v>
      </c>
      <c r="U491" s="49">
        <f t="shared" si="135"/>
        <v>-50.619166666666672</v>
      </c>
      <c r="V491" s="49"/>
      <c r="W491" s="49"/>
      <c r="Y491" s="51"/>
      <c r="Z491" s="51"/>
      <c r="AA491" s="51"/>
      <c r="AD491" s="49">
        <f t="shared" si="136"/>
        <v>-50.619166666666672</v>
      </c>
    </row>
    <row r="492" spans="1:30">
      <c r="A492" s="6" t="s">
        <v>284</v>
      </c>
      <c r="B492" s="6" t="s">
        <v>215</v>
      </c>
      <c r="C492" s="6" t="s">
        <v>227</v>
      </c>
      <c r="D492" s="3" t="s">
        <v>736</v>
      </c>
      <c r="E492" s="45">
        <v>-761.080000000003</v>
      </c>
      <c r="F492" s="45">
        <v>-9136.56</v>
      </c>
      <c r="G492" s="45">
        <v>-16275.08</v>
      </c>
      <c r="H492" s="45">
        <v>-23299.74</v>
      </c>
      <c r="I492" s="45">
        <v>-10160.86</v>
      </c>
      <c r="J492" s="45">
        <v>-15660.59</v>
      </c>
      <c r="K492" s="45">
        <v>-18922.93</v>
      </c>
      <c r="L492" s="45">
        <v>-4776.18</v>
      </c>
      <c r="M492" s="45">
        <v>-5520.48</v>
      </c>
      <c r="N492" s="45">
        <v>-5695.4</v>
      </c>
      <c r="O492" s="45">
        <v>-375.06</v>
      </c>
      <c r="P492" s="45">
        <v>-663.78</v>
      </c>
      <c r="Q492" s="45">
        <v>-931.57</v>
      </c>
      <c r="R492" s="47">
        <f t="shared" si="134"/>
        <v>-9277.7487499999988</v>
      </c>
      <c r="U492" s="49">
        <f t="shared" si="135"/>
        <v>-9277.7487499999988</v>
      </c>
      <c r="V492" s="49"/>
      <c r="W492" s="49"/>
      <c r="Y492" s="51"/>
      <c r="Z492" s="51"/>
      <c r="AA492" s="51"/>
      <c r="AD492" s="49">
        <f t="shared" si="136"/>
        <v>-9277.7487499999988</v>
      </c>
    </row>
    <row r="493" spans="1:30">
      <c r="A493" s="6" t="s">
        <v>284</v>
      </c>
      <c r="B493" s="6" t="s">
        <v>215</v>
      </c>
      <c r="C493" s="6" t="s">
        <v>342</v>
      </c>
      <c r="D493" s="3" t="s">
        <v>737</v>
      </c>
      <c r="E493" s="45">
        <v>0</v>
      </c>
      <c r="F493" s="45">
        <v>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7">
        <f t="shared" si="134"/>
        <v>0</v>
      </c>
      <c r="U493" s="49">
        <f t="shared" si="135"/>
        <v>0</v>
      </c>
      <c r="V493" s="49"/>
      <c r="W493" s="49"/>
      <c r="Y493" s="51"/>
      <c r="Z493" s="51"/>
      <c r="AA493" s="51"/>
      <c r="AD493" s="49">
        <f t="shared" si="136"/>
        <v>0</v>
      </c>
    </row>
    <row r="494" spans="1:30">
      <c r="A494" s="6" t="s">
        <v>284</v>
      </c>
      <c r="B494" s="6" t="s">
        <v>215</v>
      </c>
      <c r="C494" s="6" t="s">
        <v>517</v>
      </c>
      <c r="D494" s="3" t="s">
        <v>739</v>
      </c>
      <c r="E494" s="45">
        <v>-798.49</v>
      </c>
      <c r="F494" s="45">
        <v>-258.48</v>
      </c>
      <c r="G494" s="45">
        <v>-489.74</v>
      </c>
      <c r="H494" s="45">
        <v>-745.72</v>
      </c>
      <c r="I494" s="45">
        <v>-331.61</v>
      </c>
      <c r="J494" s="45">
        <v>-584.01</v>
      </c>
      <c r="K494" s="45">
        <v>-819.92</v>
      </c>
      <c r="L494" s="45">
        <v>-397.25</v>
      </c>
      <c r="M494" s="45">
        <v>-641.74</v>
      </c>
      <c r="N494" s="45">
        <v>-863.39</v>
      </c>
      <c r="O494" s="45">
        <v>-317.58999999999997</v>
      </c>
      <c r="P494" s="45">
        <v>-542.54</v>
      </c>
      <c r="Q494" s="45">
        <v>-831.74</v>
      </c>
      <c r="R494" s="47">
        <f t="shared" si="134"/>
        <v>-567.25875000000008</v>
      </c>
      <c r="U494" s="49">
        <f t="shared" si="135"/>
        <v>-567.25875000000008</v>
      </c>
      <c r="V494" s="49"/>
      <c r="W494" s="49"/>
      <c r="Y494" s="51"/>
      <c r="Z494" s="51"/>
      <c r="AA494" s="51"/>
      <c r="AD494" s="49">
        <f t="shared" si="136"/>
        <v>-567.25875000000008</v>
      </c>
    </row>
    <row r="495" spans="1:30">
      <c r="A495" s="6" t="s">
        <v>284</v>
      </c>
      <c r="B495" s="6" t="s">
        <v>215</v>
      </c>
      <c r="C495" s="6" t="s">
        <v>226</v>
      </c>
      <c r="D495" s="3" t="s">
        <v>735</v>
      </c>
      <c r="E495" s="45">
        <v>-2325.4299999999998</v>
      </c>
      <c r="F495" s="45">
        <v>-25233.87</v>
      </c>
      <c r="G495" s="45">
        <v>-47211.44</v>
      </c>
      <c r="H495" s="45">
        <v>-63962.38</v>
      </c>
      <c r="I495" s="45">
        <v>-20624.27</v>
      </c>
      <c r="J495" s="45">
        <v>-28561.81</v>
      </c>
      <c r="K495" s="45">
        <v>-35327.32</v>
      </c>
      <c r="L495" s="45">
        <v>-10837.15</v>
      </c>
      <c r="M495" s="45">
        <v>-13410.84</v>
      </c>
      <c r="N495" s="45">
        <v>-15089.14</v>
      </c>
      <c r="O495" s="45">
        <v>-1539.6900000000101</v>
      </c>
      <c r="P495" s="45">
        <v>-2492.1400000000099</v>
      </c>
      <c r="Q495" s="45">
        <v>-3263.48000000001</v>
      </c>
      <c r="R495" s="47">
        <f t="shared" si="134"/>
        <v>-22257.042083333334</v>
      </c>
      <c r="U495" s="49">
        <f t="shared" si="135"/>
        <v>-22257.042083333334</v>
      </c>
      <c r="V495" s="49"/>
      <c r="W495" s="49"/>
      <c r="Y495" s="51"/>
      <c r="Z495" s="51"/>
      <c r="AA495" s="51"/>
      <c r="AD495" s="49">
        <f t="shared" si="136"/>
        <v>-22257.042083333334</v>
      </c>
    </row>
    <row r="496" spans="1:30">
      <c r="A496" s="6" t="s">
        <v>284</v>
      </c>
      <c r="B496" s="6" t="s">
        <v>215</v>
      </c>
      <c r="C496" s="6" t="s">
        <v>518</v>
      </c>
      <c r="D496" s="3" t="s">
        <v>738</v>
      </c>
      <c r="E496" s="45">
        <v>-44.969999999979301</v>
      </c>
      <c r="F496" s="45">
        <v>-44.97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7">
        <f t="shared" si="134"/>
        <v>-5.6212499999991374</v>
      </c>
      <c r="U496" s="49">
        <f t="shared" si="135"/>
        <v>-5.6212499999991374</v>
      </c>
      <c r="V496" s="49"/>
      <c r="W496" s="49"/>
      <c r="Y496" s="51"/>
      <c r="Z496" s="51"/>
      <c r="AA496" s="51"/>
      <c r="AD496" s="49">
        <f t="shared" si="136"/>
        <v>-5.6212499999991374</v>
      </c>
    </row>
    <row r="497" spans="1:30">
      <c r="A497" s="6" t="s">
        <v>284</v>
      </c>
      <c r="B497" s="6" t="s">
        <v>215</v>
      </c>
      <c r="C497" s="6" t="s">
        <v>860</v>
      </c>
      <c r="D497" s="3" t="s">
        <v>738</v>
      </c>
      <c r="E497" s="45">
        <v>-25374.95</v>
      </c>
      <c r="F497" s="45">
        <v>-33561.58</v>
      </c>
      <c r="G497" s="45">
        <v>-21697.23</v>
      </c>
      <c r="H497" s="45">
        <v>-29740.2</v>
      </c>
      <c r="I497" s="45">
        <v>-37301.089999999997</v>
      </c>
      <c r="J497" s="45">
        <v>-17217.169999999998</v>
      </c>
      <c r="K497" s="45">
        <v>-25233.88</v>
      </c>
      <c r="L497" s="45">
        <v>-35607.629999999997</v>
      </c>
      <c r="M497" s="45">
        <v>-20321.93</v>
      </c>
      <c r="N497" s="45">
        <v>-28011.4</v>
      </c>
      <c r="O497" s="45">
        <v>-35384.080000000002</v>
      </c>
      <c r="P497" s="45">
        <v>-16755.41</v>
      </c>
      <c r="Q497" s="45">
        <v>-26325.52</v>
      </c>
      <c r="R497" s="47">
        <f t="shared" si="134"/>
        <v>-27223.486249999998</v>
      </c>
      <c r="U497" s="49">
        <f t="shared" si="135"/>
        <v>-27223.486249999998</v>
      </c>
      <c r="V497" s="49"/>
      <c r="W497" s="49"/>
      <c r="Y497" s="51"/>
      <c r="Z497" s="51"/>
      <c r="AA497" s="51"/>
      <c r="AD497" s="49">
        <f t="shared" si="136"/>
        <v>-27223.486249999998</v>
      </c>
    </row>
    <row r="498" spans="1:30">
      <c r="A498" s="6" t="s">
        <v>284</v>
      </c>
      <c r="B498" s="6" t="s">
        <v>215</v>
      </c>
      <c r="C498" s="6" t="s">
        <v>1032</v>
      </c>
      <c r="D498" s="3" t="s">
        <v>1033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si="134"/>
        <v>0</v>
      </c>
      <c r="U498" s="49">
        <f t="shared" si="135"/>
        <v>0</v>
      </c>
      <c r="V498" s="49"/>
      <c r="W498" s="49"/>
      <c r="Y498" s="51"/>
      <c r="Z498" s="51"/>
      <c r="AA498" s="51"/>
      <c r="AD498" s="49">
        <f t="shared" si="136"/>
        <v>0</v>
      </c>
    </row>
    <row r="499" spans="1:30">
      <c r="A499" s="6" t="s">
        <v>284</v>
      </c>
      <c r="B499" s="6" t="s">
        <v>216</v>
      </c>
      <c r="D499" s="3" t="s">
        <v>740</v>
      </c>
      <c r="E499" s="45">
        <v>-9745.14</v>
      </c>
      <c r="F499" s="45">
        <v>-5072.93</v>
      </c>
      <c r="G499" s="45">
        <v>-416.37999999999897</v>
      </c>
      <c r="H499" s="45">
        <v>-776.18999999999903</v>
      </c>
      <c r="I499" s="45">
        <v>-1908.52</v>
      </c>
      <c r="J499" s="45">
        <v>-994.00999999999897</v>
      </c>
      <c r="K499" s="45">
        <v>-4324.51</v>
      </c>
      <c r="L499" s="45">
        <v>-11903.47</v>
      </c>
      <c r="M499" s="45">
        <v>-1743.57</v>
      </c>
      <c r="N499" s="45">
        <v>-1375.19</v>
      </c>
      <c r="O499" s="45">
        <v>-837.51</v>
      </c>
      <c r="P499" s="45">
        <v>9506.32</v>
      </c>
      <c r="Q499" s="45">
        <v>-36660.769999999997</v>
      </c>
      <c r="R499" s="47">
        <f t="shared" si="134"/>
        <v>-3587.4095833333326</v>
      </c>
      <c r="U499" s="49">
        <f t="shared" si="135"/>
        <v>-3587.4095833333326</v>
      </c>
      <c r="V499" s="49"/>
      <c r="W499" s="49"/>
      <c r="Y499" s="51"/>
      <c r="Z499" s="51"/>
      <c r="AA499" s="51"/>
      <c r="AD499" s="49">
        <f t="shared" si="136"/>
        <v>-3587.4095833333326</v>
      </c>
    </row>
    <row r="500" spans="1:30">
      <c r="A500" s="6" t="s">
        <v>284</v>
      </c>
      <c r="B500" s="6" t="s">
        <v>216</v>
      </c>
      <c r="C500" s="6" t="s">
        <v>143</v>
      </c>
      <c r="D500" s="3" t="s">
        <v>741</v>
      </c>
      <c r="E500" s="45">
        <v>0</v>
      </c>
      <c r="F500" s="45">
        <v>0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7">
        <f t="shared" si="134"/>
        <v>0</v>
      </c>
      <c r="U500" s="49">
        <f t="shared" si="135"/>
        <v>0</v>
      </c>
      <c r="V500" s="49"/>
      <c r="W500" s="49"/>
      <c r="Y500" s="51"/>
      <c r="Z500" s="51"/>
      <c r="AA500" s="51"/>
      <c r="AD500" s="49">
        <f t="shared" si="136"/>
        <v>0</v>
      </c>
    </row>
    <row r="501" spans="1:30">
      <c r="A501" s="6" t="s">
        <v>284</v>
      </c>
      <c r="B501" s="6" t="s">
        <v>863</v>
      </c>
      <c r="C501" s="6" t="s">
        <v>2</v>
      </c>
      <c r="D501" s="3" t="s">
        <v>864</v>
      </c>
      <c r="E501" s="45">
        <v>0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7">
        <f t="shared" si="134"/>
        <v>0</v>
      </c>
      <c r="U501" s="49">
        <f t="shared" si="135"/>
        <v>0</v>
      </c>
      <c r="V501" s="49"/>
      <c r="W501" s="49"/>
      <c r="Y501" s="51"/>
      <c r="Z501" s="51"/>
      <c r="AA501" s="51"/>
      <c r="AD501" s="49">
        <f t="shared" si="136"/>
        <v>0</v>
      </c>
    </row>
    <row r="502" spans="1:30">
      <c r="A502" s="6" t="s">
        <v>284</v>
      </c>
      <c r="B502" s="6" t="s">
        <v>222</v>
      </c>
      <c r="C502" s="6" t="s">
        <v>296</v>
      </c>
      <c r="D502" s="3" t="s">
        <v>505</v>
      </c>
      <c r="E502" s="45">
        <v>3.6379788070917101E-12</v>
      </c>
      <c r="F502" s="45">
        <v>-10763.89</v>
      </c>
      <c r="G502" s="45">
        <v>-20486.11</v>
      </c>
      <c r="H502" s="45">
        <v>0</v>
      </c>
      <c r="I502" s="45">
        <v>-10416.67</v>
      </c>
      <c r="J502" s="45">
        <v>-21180.560000000001</v>
      </c>
      <c r="K502" s="45">
        <v>3.6379788070917101E-12</v>
      </c>
      <c r="L502" s="45">
        <v>-10763.89</v>
      </c>
      <c r="M502" s="45">
        <v>-21527.78</v>
      </c>
      <c r="N502" s="45">
        <v>3.6379788070917101E-12</v>
      </c>
      <c r="O502" s="45">
        <v>-10763.89</v>
      </c>
      <c r="P502" s="45">
        <v>-21180.560000000001</v>
      </c>
      <c r="Q502" s="45">
        <v>3.6379788070917101E-12</v>
      </c>
      <c r="R502" s="47">
        <f t="shared" si="134"/>
        <v>-10590.279166666665</v>
      </c>
      <c r="U502" s="49">
        <f t="shared" si="135"/>
        <v>-10590.279166666665</v>
      </c>
      <c r="V502" s="49"/>
      <c r="W502" s="49"/>
      <c r="Y502" s="51"/>
      <c r="Z502" s="51"/>
      <c r="AA502" s="51"/>
      <c r="AD502" s="49">
        <f t="shared" si="136"/>
        <v>-10590.279166666665</v>
      </c>
    </row>
    <row r="503" spans="1:30">
      <c r="A503" s="6" t="s">
        <v>284</v>
      </c>
      <c r="B503" s="6" t="s">
        <v>222</v>
      </c>
      <c r="C503" s="6" t="s">
        <v>393</v>
      </c>
      <c r="D503" s="3" t="s">
        <v>506</v>
      </c>
      <c r="E503" s="45">
        <v>-30509.360000000001</v>
      </c>
      <c r="F503" s="45">
        <v>-63688.72</v>
      </c>
      <c r="G503" s="45">
        <v>-108303.49</v>
      </c>
      <c r="H503" s="45">
        <v>-12379.75</v>
      </c>
      <c r="I503" s="45">
        <v>-42895.54</v>
      </c>
      <c r="J503" s="45">
        <v>-107904.45</v>
      </c>
      <c r="K503" s="45">
        <v>-2270.53999999998</v>
      </c>
      <c r="L503" s="45">
        <v>-74320.36</v>
      </c>
      <c r="M503" s="45">
        <v>-116990.25</v>
      </c>
      <c r="N503" s="45">
        <v>-3480.4499999999798</v>
      </c>
      <c r="O503" s="45">
        <v>-115718.64</v>
      </c>
      <c r="P503" s="45">
        <v>-220243.42</v>
      </c>
      <c r="Q503" s="45">
        <v>-13694.57</v>
      </c>
      <c r="R503" s="47">
        <f t="shared" si="134"/>
        <v>-74191.464583333334</v>
      </c>
      <c r="U503" s="49">
        <f t="shared" si="135"/>
        <v>-74191.464583333334</v>
      </c>
      <c r="V503" s="49"/>
      <c r="W503" s="49"/>
      <c r="Y503" s="51"/>
      <c r="Z503" s="51"/>
      <c r="AA503" s="51"/>
      <c r="AD503" s="49">
        <f t="shared" si="136"/>
        <v>-74191.464583333334</v>
      </c>
    </row>
    <row r="504" spans="1:30">
      <c r="A504" s="6" t="s">
        <v>284</v>
      </c>
      <c r="B504" s="6" t="s">
        <v>222</v>
      </c>
      <c r="C504" s="6" t="s">
        <v>92</v>
      </c>
      <c r="D504" s="3" t="s">
        <v>742</v>
      </c>
      <c r="E504" s="45">
        <v>-374000</v>
      </c>
      <c r="F504" s="45">
        <v>-498666.67</v>
      </c>
      <c r="G504" s="45">
        <v>-623333.34</v>
      </c>
      <c r="H504" s="45">
        <v>-748000</v>
      </c>
      <c r="I504" s="45">
        <v>-124666.67</v>
      </c>
      <c r="J504" s="45">
        <v>-249333.34</v>
      </c>
      <c r="K504" s="45">
        <v>-374000</v>
      </c>
      <c r="L504" s="45">
        <v>-498666.67</v>
      </c>
      <c r="M504" s="45">
        <v>-623333.34</v>
      </c>
      <c r="N504" s="45">
        <v>-748000</v>
      </c>
      <c r="O504" s="45">
        <v>-124666.67</v>
      </c>
      <c r="P504" s="45">
        <v>-249333.34</v>
      </c>
      <c r="Q504" s="45">
        <v>-374000</v>
      </c>
      <c r="R504" s="47">
        <f t="shared" si="134"/>
        <v>-436333.33666666661</v>
      </c>
      <c r="U504" s="49">
        <f t="shared" si="135"/>
        <v>-436333.33666666661</v>
      </c>
      <c r="V504" s="49"/>
      <c r="W504" s="49"/>
      <c r="Y504" s="51"/>
      <c r="Z504" s="51"/>
      <c r="AA504" s="51"/>
      <c r="AD504" s="49">
        <f t="shared" si="136"/>
        <v>-436333.33666666661</v>
      </c>
    </row>
    <row r="505" spans="1:30">
      <c r="A505" s="6" t="s">
        <v>284</v>
      </c>
      <c r="B505" s="6" t="s">
        <v>222</v>
      </c>
      <c r="C505" s="6" t="s">
        <v>94</v>
      </c>
      <c r="D505" s="3" t="s">
        <v>743</v>
      </c>
      <c r="E505" s="45">
        <v>-266175</v>
      </c>
      <c r="F505" s="45">
        <v>-354900</v>
      </c>
      <c r="G505" s="45">
        <v>-443625</v>
      </c>
      <c r="H505" s="45">
        <v>-532350</v>
      </c>
      <c r="I505" s="45">
        <v>-88725</v>
      </c>
      <c r="J505" s="45">
        <v>-177450</v>
      </c>
      <c r="K505" s="45">
        <v>-266175</v>
      </c>
      <c r="L505" s="45">
        <v>-354900</v>
      </c>
      <c r="M505" s="45">
        <v>-443625</v>
      </c>
      <c r="N505" s="45">
        <v>-532350</v>
      </c>
      <c r="O505" s="45">
        <v>-88725</v>
      </c>
      <c r="P505" s="45">
        <v>-177450</v>
      </c>
      <c r="Q505" s="45">
        <v>-266175</v>
      </c>
      <c r="R505" s="47">
        <f t="shared" si="134"/>
        <v>-310537.5</v>
      </c>
      <c r="U505" s="49">
        <f t="shared" si="135"/>
        <v>-310537.5</v>
      </c>
      <c r="V505" s="49"/>
      <c r="W505" s="49"/>
      <c r="Y505" s="51"/>
      <c r="Z505" s="51"/>
      <c r="AA505" s="51"/>
      <c r="AD505" s="49">
        <f t="shared" si="136"/>
        <v>-310537.5</v>
      </c>
    </row>
    <row r="506" spans="1:30">
      <c r="A506" s="6" t="s">
        <v>284</v>
      </c>
      <c r="B506" s="6" t="s">
        <v>222</v>
      </c>
      <c r="C506" s="6" t="s">
        <v>96</v>
      </c>
      <c r="D506" s="3" t="s">
        <v>744</v>
      </c>
      <c r="E506" s="45">
        <v>0</v>
      </c>
      <c r="F506" s="45">
        <v>0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7">
        <f t="shared" si="134"/>
        <v>0</v>
      </c>
      <c r="U506" s="49">
        <f t="shared" si="135"/>
        <v>0</v>
      </c>
      <c r="V506" s="49"/>
      <c r="W506" s="49"/>
      <c r="Y506" s="51"/>
      <c r="Z506" s="51"/>
      <c r="AA506" s="51"/>
      <c r="AD506" s="49">
        <f t="shared" si="136"/>
        <v>0</v>
      </c>
    </row>
    <row r="507" spans="1:30">
      <c r="A507" s="6" t="s">
        <v>284</v>
      </c>
      <c r="B507" s="6" t="s">
        <v>222</v>
      </c>
      <c r="C507" s="6" t="s">
        <v>98</v>
      </c>
      <c r="D507" s="3" t="s">
        <v>745</v>
      </c>
      <c r="E507" s="45">
        <v>0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7">
        <f t="shared" si="134"/>
        <v>0</v>
      </c>
      <c r="U507" s="49">
        <f t="shared" si="135"/>
        <v>0</v>
      </c>
      <c r="V507" s="49"/>
      <c r="W507" s="49"/>
      <c r="Y507" s="51"/>
      <c r="Z507" s="51"/>
      <c r="AA507" s="51"/>
      <c r="AD507" s="49">
        <f t="shared" si="136"/>
        <v>0</v>
      </c>
    </row>
    <row r="508" spans="1:30">
      <c r="A508" s="6" t="s">
        <v>284</v>
      </c>
      <c r="B508" s="6" t="s">
        <v>222</v>
      </c>
      <c r="C508" s="6" t="s">
        <v>100</v>
      </c>
      <c r="D508" s="3" t="s">
        <v>746</v>
      </c>
      <c r="E508" s="45">
        <v>-772000</v>
      </c>
      <c r="F508" s="45">
        <v>-965000</v>
      </c>
      <c r="G508" s="45">
        <v>-1158000</v>
      </c>
      <c r="H508" s="45">
        <v>-193000</v>
      </c>
      <c r="I508" s="45">
        <v>-386000</v>
      </c>
      <c r="J508" s="45">
        <v>-579000</v>
      </c>
      <c r="K508" s="45">
        <v>-772000</v>
      </c>
      <c r="L508" s="45">
        <v>-965000</v>
      </c>
      <c r="M508" s="45">
        <v>-1158000</v>
      </c>
      <c r="N508" s="45">
        <v>-193000</v>
      </c>
      <c r="O508" s="45">
        <v>-386000</v>
      </c>
      <c r="P508" s="45">
        <v>-579000</v>
      </c>
      <c r="Q508" s="45">
        <v>-772000</v>
      </c>
      <c r="R508" s="47">
        <f t="shared" si="134"/>
        <v>-675500</v>
      </c>
      <c r="U508" s="49">
        <f t="shared" si="135"/>
        <v>-675500</v>
      </c>
      <c r="V508" s="49"/>
      <c r="W508" s="49"/>
      <c r="Y508" s="51"/>
      <c r="Z508" s="51"/>
      <c r="AA508" s="51"/>
      <c r="AD508" s="49">
        <f t="shared" si="136"/>
        <v>-675500</v>
      </c>
    </row>
    <row r="509" spans="1:30">
      <c r="A509" s="6" t="s">
        <v>284</v>
      </c>
      <c r="B509" s="6" t="s">
        <v>222</v>
      </c>
      <c r="C509" s="6" t="s">
        <v>102</v>
      </c>
      <c r="D509" s="3" t="s">
        <v>747</v>
      </c>
      <c r="E509" s="45">
        <v>-342500</v>
      </c>
      <c r="F509" s="45">
        <v>-428125</v>
      </c>
      <c r="G509" s="45">
        <v>0</v>
      </c>
      <c r="H509" s="45">
        <v>-85625</v>
      </c>
      <c r="I509" s="45">
        <v>-171250</v>
      </c>
      <c r="J509" s="45">
        <v>-256875</v>
      </c>
      <c r="K509" s="45">
        <v>-342500</v>
      </c>
      <c r="L509" s="45">
        <v>-428125</v>
      </c>
      <c r="M509" s="45">
        <v>0</v>
      </c>
      <c r="N509" s="45">
        <v>-85625</v>
      </c>
      <c r="O509" s="45">
        <v>-171250</v>
      </c>
      <c r="P509" s="45">
        <v>-256875</v>
      </c>
      <c r="Q509" s="45">
        <v>-342500</v>
      </c>
      <c r="R509" s="47">
        <f t="shared" si="134"/>
        <v>-214062.5</v>
      </c>
      <c r="U509" s="49">
        <f t="shared" si="135"/>
        <v>-214062.5</v>
      </c>
      <c r="V509" s="49"/>
      <c r="W509" s="49"/>
      <c r="Y509" s="51"/>
      <c r="Z509" s="51"/>
      <c r="AA509" s="51"/>
      <c r="AD509" s="49">
        <f t="shared" si="136"/>
        <v>-214062.5</v>
      </c>
    </row>
    <row r="510" spans="1:30">
      <c r="A510" s="6" t="s">
        <v>284</v>
      </c>
      <c r="B510" s="6" t="s">
        <v>222</v>
      </c>
      <c r="C510" s="6" t="s">
        <v>104</v>
      </c>
      <c r="D510" s="3" t="s">
        <v>748</v>
      </c>
      <c r="E510" s="45">
        <v>-363333.33</v>
      </c>
      <c r="F510" s="45">
        <v>-454166.66</v>
      </c>
      <c r="G510" s="45">
        <v>-5.8207660913467401E-11</v>
      </c>
      <c r="H510" s="45">
        <v>-90833.330000000104</v>
      </c>
      <c r="I510" s="45">
        <v>-181666.66</v>
      </c>
      <c r="J510" s="45">
        <v>-272500</v>
      </c>
      <c r="K510" s="45">
        <v>-363333.33</v>
      </c>
      <c r="L510" s="45">
        <v>-454166.66</v>
      </c>
      <c r="M510" s="45">
        <v>-1.16415321826935E-10</v>
      </c>
      <c r="N510" s="45">
        <v>-90833.330000000104</v>
      </c>
      <c r="O510" s="45">
        <v>-181666.66</v>
      </c>
      <c r="P510" s="45">
        <v>-272500</v>
      </c>
      <c r="Q510" s="45">
        <v>-363333.33</v>
      </c>
      <c r="R510" s="47">
        <f t="shared" si="134"/>
        <v>-227083.33</v>
      </c>
      <c r="U510" s="49">
        <f t="shared" si="135"/>
        <v>-227083.33</v>
      </c>
      <c r="V510" s="49"/>
      <c r="W510" s="49"/>
      <c r="Y510" s="51"/>
      <c r="Z510" s="51"/>
      <c r="AA510" s="51"/>
      <c r="AD510" s="49">
        <f t="shared" si="136"/>
        <v>-227083.33</v>
      </c>
    </row>
    <row r="511" spans="1:30">
      <c r="A511" s="6" t="s">
        <v>284</v>
      </c>
      <c r="B511" s="6" t="s">
        <v>222</v>
      </c>
      <c r="C511" s="6" t="s">
        <v>107</v>
      </c>
      <c r="D511" s="3" t="s">
        <v>749</v>
      </c>
      <c r="E511" s="45">
        <v>-42604.17</v>
      </c>
      <c r="F511" s="45">
        <v>170416.66</v>
      </c>
      <c r="G511" s="45">
        <v>127812.5</v>
      </c>
      <c r="H511" s="45">
        <v>85208.33</v>
      </c>
      <c r="I511" s="45">
        <v>42604.160000000003</v>
      </c>
      <c r="J511" s="45">
        <v>255625</v>
      </c>
      <c r="K511" s="45">
        <v>213020.83</v>
      </c>
      <c r="L511" s="45">
        <v>426041.66</v>
      </c>
      <c r="M511" s="45">
        <v>383437.5</v>
      </c>
      <c r="N511" s="45">
        <v>340833.33</v>
      </c>
      <c r="O511" s="45">
        <v>42604.159999999902</v>
      </c>
      <c r="P511" s="45">
        <v>255625</v>
      </c>
      <c r="Q511" s="45">
        <v>-42604.1700000001</v>
      </c>
      <c r="R511" s="47">
        <f t="shared" si="134"/>
        <v>191718.74666666667</v>
      </c>
      <c r="U511" s="49">
        <f t="shared" si="135"/>
        <v>191718.74666666667</v>
      </c>
      <c r="V511" s="49"/>
      <c r="W511" s="49"/>
      <c r="Y511" s="51"/>
      <c r="Z511" s="51"/>
      <c r="AA511" s="51"/>
      <c r="AD511" s="49">
        <f t="shared" si="136"/>
        <v>191718.74666666667</v>
      </c>
    </row>
    <row r="512" spans="1:30">
      <c r="A512" s="6" t="s">
        <v>284</v>
      </c>
      <c r="B512" s="6" t="s">
        <v>222</v>
      </c>
      <c r="C512" s="6" t="s">
        <v>108</v>
      </c>
      <c r="D512" s="3" t="s">
        <v>750</v>
      </c>
      <c r="E512" s="45">
        <v>-44166.67</v>
      </c>
      <c r="F512" s="45">
        <v>176666.66</v>
      </c>
      <c r="G512" s="45">
        <v>132500</v>
      </c>
      <c r="H512" s="45">
        <v>88333.33</v>
      </c>
      <c r="I512" s="45">
        <v>44166.66</v>
      </c>
      <c r="J512" s="45">
        <v>265000</v>
      </c>
      <c r="K512" s="45">
        <v>220833.33</v>
      </c>
      <c r="L512" s="45">
        <v>441666.66</v>
      </c>
      <c r="M512" s="45">
        <v>397500</v>
      </c>
      <c r="N512" s="45">
        <v>353333.33</v>
      </c>
      <c r="O512" s="45">
        <v>44166.66</v>
      </c>
      <c r="P512" s="45">
        <v>265000</v>
      </c>
      <c r="Q512" s="45">
        <v>-44166.67</v>
      </c>
      <c r="R512" s="47">
        <f t="shared" si="134"/>
        <v>198749.99666666667</v>
      </c>
      <c r="U512" s="49">
        <f t="shared" si="135"/>
        <v>198749.99666666667</v>
      </c>
      <c r="V512" s="49"/>
      <c r="W512" s="49"/>
      <c r="Y512" s="51"/>
      <c r="Z512" s="51"/>
      <c r="AA512" s="51"/>
      <c r="AD512" s="49">
        <f t="shared" si="136"/>
        <v>198749.99666666667</v>
      </c>
    </row>
    <row r="513" spans="1:30">
      <c r="A513" s="6" t="s">
        <v>284</v>
      </c>
      <c r="B513" s="6" t="s">
        <v>222</v>
      </c>
      <c r="C513" s="6" t="s">
        <v>109</v>
      </c>
      <c r="D513" s="3" t="s">
        <v>751</v>
      </c>
      <c r="E513" s="45">
        <v>-213020.84</v>
      </c>
      <c r="F513" s="45">
        <v>-255625</v>
      </c>
      <c r="G513" s="45">
        <v>-298229.17</v>
      </c>
      <c r="H513" s="45">
        <v>-340833.34</v>
      </c>
      <c r="I513" s="45">
        <v>-383437.5</v>
      </c>
      <c r="J513" s="45">
        <v>-426041.67</v>
      </c>
      <c r="K513" s="45">
        <v>-468645.84</v>
      </c>
      <c r="L513" s="45">
        <v>-511250</v>
      </c>
      <c r="M513" s="45">
        <v>-553854.17000000004</v>
      </c>
      <c r="N513" s="45">
        <v>-596458.34</v>
      </c>
      <c r="O513" s="45">
        <v>-383437.5</v>
      </c>
      <c r="P513" s="45">
        <v>-426041.67</v>
      </c>
      <c r="Q513" s="45">
        <v>-213020.84</v>
      </c>
      <c r="R513" s="47">
        <f t="shared" si="134"/>
        <v>-404739.58666666661</v>
      </c>
      <c r="U513" s="49">
        <f t="shared" si="135"/>
        <v>-404739.58666666661</v>
      </c>
      <c r="V513" s="49"/>
      <c r="W513" s="49"/>
      <c r="Y513" s="51"/>
      <c r="Z513" s="51"/>
      <c r="AA513" s="51"/>
      <c r="AD513" s="49">
        <f t="shared" si="136"/>
        <v>-404739.58666666661</v>
      </c>
    </row>
    <row r="514" spans="1:30">
      <c r="A514" s="6" t="s">
        <v>284</v>
      </c>
      <c r="B514" s="6" t="s">
        <v>222</v>
      </c>
      <c r="C514" s="6" t="s">
        <v>110</v>
      </c>
      <c r="D514" s="3" t="s">
        <v>752</v>
      </c>
      <c r="E514" s="45">
        <v>-220833.34</v>
      </c>
      <c r="F514" s="45">
        <v>-265000</v>
      </c>
      <c r="G514" s="45">
        <v>-309166.67</v>
      </c>
      <c r="H514" s="45">
        <v>-353333.34</v>
      </c>
      <c r="I514" s="45">
        <v>-397500</v>
      </c>
      <c r="J514" s="45">
        <v>-441666.67</v>
      </c>
      <c r="K514" s="45">
        <v>-485833.34</v>
      </c>
      <c r="L514" s="45">
        <v>-530000</v>
      </c>
      <c r="M514" s="45">
        <v>-574166.67000000004</v>
      </c>
      <c r="N514" s="45">
        <v>-618333.34</v>
      </c>
      <c r="O514" s="45">
        <v>-397500</v>
      </c>
      <c r="P514" s="45">
        <v>-441666.67</v>
      </c>
      <c r="Q514" s="45">
        <v>-220833.34</v>
      </c>
      <c r="R514" s="47">
        <f t="shared" si="134"/>
        <v>-419583.33666666661</v>
      </c>
      <c r="U514" s="49">
        <f t="shared" si="135"/>
        <v>-419583.33666666661</v>
      </c>
      <c r="V514" s="49"/>
      <c r="W514" s="49"/>
      <c r="Y514" s="51"/>
      <c r="Z514" s="51"/>
      <c r="AA514" s="51"/>
      <c r="AD514" s="49">
        <f t="shared" si="136"/>
        <v>-419583.33666666661</v>
      </c>
    </row>
    <row r="515" spans="1:30">
      <c r="A515" s="6" t="s">
        <v>284</v>
      </c>
      <c r="B515" s="6" t="s">
        <v>222</v>
      </c>
      <c r="C515" s="6" t="s">
        <v>893</v>
      </c>
      <c r="D515" s="3" t="s">
        <v>894</v>
      </c>
      <c r="E515" s="45">
        <v>-75416.67</v>
      </c>
      <c r="F515" s="45">
        <v>-150833.34</v>
      </c>
      <c r="G515" s="45">
        <v>-226250</v>
      </c>
      <c r="H515" s="45">
        <v>-301666.67</v>
      </c>
      <c r="I515" s="45">
        <v>-377083.34</v>
      </c>
      <c r="J515" s="45">
        <v>-452500</v>
      </c>
      <c r="K515" s="45">
        <v>-75416.67</v>
      </c>
      <c r="L515" s="45">
        <v>-150833.34</v>
      </c>
      <c r="M515" s="45">
        <v>-226250</v>
      </c>
      <c r="N515" s="45">
        <v>-301666.67</v>
      </c>
      <c r="O515" s="45">
        <v>-377083.34</v>
      </c>
      <c r="P515" s="45">
        <v>-452500</v>
      </c>
      <c r="Q515" s="45">
        <v>-75416.67</v>
      </c>
      <c r="R515" s="47">
        <f t="shared" si="134"/>
        <v>-263958.33666666667</v>
      </c>
      <c r="U515" s="49">
        <f t="shared" si="135"/>
        <v>-263958.33666666667</v>
      </c>
      <c r="V515" s="49"/>
      <c r="W515" s="49"/>
      <c r="Y515" s="51"/>
      <c r="Z515" s="51"/>
      <c r="AA515" s="51"/>
      <c r="AD515" s="49">
        <f t="shared" si="136"/>
        <v>-263958.33666666667</v>
      </c>
    </row>
    <row r="516" spans="1:30">
      <c r="A516" s="6" t="s">
        <v>284</v>
      </c>
      <c r="B516" s="6" t="s">
        <v>222</v>
      </c>
      <c r="C516" s="6" t="s">
        <v>889</v>
      </c>
      <c r="D516" s="3" t="s">
        <v>891</v>
      </c>
      <c r="E516" s="45">
        <v>-63666.67</v>
      </c>
      <c r="F516" s="45">
        <v>-127333.34</v>
      </c>
      <c r="G516" s="45">
        <v>-191000</v>
      </c>
      <c r="H516" s="45">
        <v>-254666.67</v>
      </c>
      <c r="I516" s="45">
        <v>-318333.34000000003</v>
      </c>
      <c r="J516" s="45">
        <v>-382000</v>
      </c>
      <c r="K516" s="45">
        <v>-63666.67</v>
      </c>
      <c r="L516" s="45">
        <v>-127333.34</v>
      </c>
      <c r="M516" s="45">
        <v>-191000</v>
      </c>
      <c r="N516" s="45">
        <v>-254666.67</v>
      </c>
      <c r="O516" s="45">
        <v>-318333.34000000003</v>
      </c>
      <c r="P516" s="45">
        <v>-382000</v>
      </c>
      <c r="Q516" s="45">
        <v>-63666.67</v>
      </c>
      <c r="R516" s="47">
        <f t="shared" si="134"/>
        <v>-222833.33666666667</v>
      </c>
      <c r="U516" s="49">
        <f t="shared" si="135"/>
        <v>-222833.33666666667</v>
      </c>
      <c r="V516" s="49"/>
      <c r="W516" s="49"/>
      <c r="Y516" s="51"/>
      <c r="Z516" s="51"/>
      <c r="AA516" s="51"/>
      <c r="AD516" s="49">
        <f t="shared" si="136"/>
        <v>-222833.33666666667</v>
      </c>
    </row>
    <row r="517" spans="1:30">
      <c r="A517" s="6" t="s">
        <v>284</v>
      </c>
      <c r="B517" s="6" t="s">
        <v>222</v>
      </c>
      <c r="C517" s="6" t="s">
        <v>890</v>
      </c>
      <c r="D517" s="3" t="s">
        <v>892</v>
      </c>
      <c r="E517" s="45">
        <v>-106500</v>
      </c>
      <c r="F517" s="45">
        <v>-213000</v>
      </c>
      <c r="G517" s="45">
        <v>-319500</v>
      </c>
      <c r="H517" s="45">
        <v>-426000</v>
      </c>
      <c r="I517" s="45">
        <v>-532500</v>
      </c>
      <c r="J517" s="45">
        <v>-639000</v>
      </c>
      <c r="K517" s="45">
        <v>-106500</v>
      </c>
      <c r="L517" s="45">
        <v>-213000</v>
      </c>
      <c r="M517" s="45">
        <v>-319500</v>
      </c>
      <c r="N517" s="45">
        <v>-426000</v>
      </c>
      <c r="O517" s="45">
        <v>-532500</v>
      </c>
      <c r="P517" s="45">
        <v>-639000</v>
      </c>
      <c r="Q517" s="45">
        <v>-106500</v>
      </c>
      <c r="R517" s="47">
        <f t="shared" si="134"/>
        <v>-372750</v>
      </c>
      <c r="U517" s="49">
        <f t="shared" si="135"/>
        <v>-372750</v>
      </c>
      <c r="V517" s="49"/>
      <c r="W517" s="49"/>
      <c r="Y517" s="51"/>
      <c r="Z517" s="51"/>
      <c r="AA517" s="51"/>
      <c r="AD517" s="49">
        <f t="shared" si="136"/>
        <v>-372750</v>
      </c>
    </row>
    <row r="518" spans="1:30">
      <c r="A518" s="6" t="s">
        <v>284</v>
      </c>
      <c r="B518" s="6" t="s">
        <v>222</v>
      </c>
      <c r="C518" s="6" t="s">
        <v>406</v>
      </c>
      <c r="D518" s="3" t="s">
        <v>952</v>
      </c>
      <c r="E518" s="45">
        <v>-89500</v>
      </c>
      <c r="F518" s="45">
        <v>-179000</v>
      </c>
      <c r="G518" s="45">
        <v>-268500</v>
      </c>
      <c r="H518" s="45">
        <v>-358000</v>
      </c>
      <c r="I518" s="45">
        <v>-447500</v>
      </c>
      <c r="J518" s="45">
        <v>-537000</v>
      </c>
      <c r="K518" s="45">
        <v>-89500</v>
      </c>
      <c r="L518" s="45">
        <v>-179000</v>
      </c>
      <c r="M518" s="45">
        <v>-268500</v>
      </c>
      <c r="N518" s="45">
        <v>-358000</v>
      </c>
      <c r="O518" s="45">
        <v>-447500</v>
      </c>
      <c r="P518" s="45">
        <v>-537000</v>
      </c>
      <c r="Q518" s="45">
        <v>-89500</v>
      </c>
      <c r="R518" s="47">
        <f t="shared" si="134"/>
        <v>-313250</v>
      </c>
      <c r="U518" s="49">
        <f t="shared" si="135"/>
        <v>-313250</v>
      </c>
      <c r="V518" s="49"/>
      <c r="W518" s="49"/>
      <c r="Y518" s="51"/>
      <c r="Z518" s="51"/>
      <c r="AA518" s="51"/>
      <c r="AD518" s="49">
        <f t="shared" si="136"/>
        <v>-313250</v>
      </c>
    </row>
    <row r="519" spans="1:30">
      <c r="A519" s="6" t="s">
        <v>284</v>
      </c>
      <c r="B519" s="6" t="s">
        <v>222</v>
      </c>
      <c r="C519" s="6" t="s">
        <v>407</v>
      </c>
      <c r="D519" s="3" t="s">
        <v>953</v>
      </c>
      <c r="E519" s="45">
        <v>-63000</v>
      </c>
      <c r="F519" s="45">
        <v>-126000</v>
      </c>
      <c r="G519" s="45">
        <v>-189000</v>
      </c>
      <c r="H519" s="45">
        <v>-252000</v>
      </c>
      <c r="I519" s="45">
        <v>-315000</v>
      </c>
      <c r="J519" s="45">
        <v>-378000</v>
      </c>
      <c r="K519" s="45">
        <v>-63000</v>
      </c>
      <c r="L519" s="45">
        <v>-126000</v>
      </c>
      <c r="M519" s="45">
        <v>-189000</v>
      </c>
      <c r="N519" s="45">
        <v>-252000</v>
      </c>
      <c r="O519" s="45">
        <v>-315000</v>
      </c>
      <c r="P519" s="45">
        <v>-378000</v>
      </c>
      <c r="Q519" s="45">
        <v>-63000</v>
      </c>
      <c r="R519" s="47">
        <f t="shared" si="134"/>
        <v>-220500</v>
      </c>
      <c r="U519" s="49">
        <f t="shared" si="135"/>
        <v>-220500</v>
      </c>
      <c r="V519" s="49"/>
      <c r="W519" s="49"/>
      <c r="Y519" s="51"/>
      <c r="Z519" s="51"/>
      <c r="AA519" s="51"/>
      <c r="AD519" s="49">
        <f t="shared" si="136"/>
        <v>-220500</v>
      </c>
    </row>
    <row r="520" spans="1:30">
      <c r="A520" s="6" t="s">
        <v>284</v>
      </c>
      <c r="B520" s="6" t="s">
        <v>222</v>
      </c>
      <c r="C520" s="6" t="s">
        <v>959</v>
      </c>
      <c r="D520" s="3" t="s">
        <v>964</v>
      </c>
      <c r="E520" s="45">
        <v>-139166.66</v>
      </c>
      <c r="F520" s="45">
        <v>-208750</v>
      </c>
      <c r="G520" s="45">
        <v>-278333.33</v>
      </c>
      <c r="H520" s="45">
        <v>-347916.66</v>
      </c>
      <c r="I520" s="45">
        <v>-5.8207660913467401E-11</v>
      </c>
      <c r="J520" s="45">
        <v>-69583.330000000104</v>
      </c>
      <c r="K520" s="45">
        <v>-139166.66</v>
      </c>
      <c r="L520" s="45">
        <v>-208750</v>
      </c>
      <c r="M520" s="45">
        <v>-278333.33</v>
      </c>
      <c r="N520" s="45">
        <v>-347916.66</v>
      </c>
      <c r="O520" s="45">
        <v>-417500</v>
      </c>
      <c r="P520" s="45">
        <v>-69583.330000000104</v>
      </c>
      <c r="Q520" s="45">
        <v>-139166.66</v>
      </c>
      <c r="R520" s="47">
        <f t="shared" si="134"/>
        <v>-208749.99666666667</v>
      </c>
      <c r="U520" s="49">
        <f t="shared" si="135"/>
        <v>-208749.99666666667</v>
      </c>
      <c r="V520" s="49"/>
      <c r="W520" s="49"/>
      <c r="Y520" s="51"/>
      <c r="Z520" s="51"/>
      <c r="AA520" s="51"/>
      <c r="AD520" s="49">
        <f t="shared" si="136"/>
        <v>-208749.99666666667</v>
      </c>
    </row>
    <row r="521" spans="1:30">
      <c r="A521" s="6" t="s">
        <v>284</v>
      </c>
      <c r="B521" s="6" t="s">
        <v>218</v>
      </c>
      <c r="C521" s="6" t="s">
        <v>295</v>
      </c>
      <c r="D521" s="3" t="s">
        <v>219</v>
      </c>
      <c r="E521" s="45">
        <v>-3590000</v>
      </c>
      <c r="F521" s="45">
        <v>0</v>
      </c>
      <c r="G521" s="45">
        <v>-3590000</v>
      </c>
      <c r="H521" s="45">
        <v>-3590000</v>
      </c>
      <c r="I521" s="45">
        <v>0</v>
      </c>
      <c r="J521" s="45">
        <v>-3590000</v>
      </c>
      <c r="K521" s="45">
        <v>-3590000</v>
      </c>
      <c r="L521" s="45">
        <v>0</v>
      </c>
      <c r="M521" s="45">
        <v>-3590000</v>
      </c>
      <c r="N521" s="45">
        <v>-3590000</v>
      </c>
      <c r="O521" s="45">
        <v>0</v>
      </c>
      <c r="P521" s="45">
        <v>-3590000</v>
      </c>
      <c r="Q521" s="45">
        <v>-3590000</v>
      </c>
      <c r="R521" s="47">
        <f t="shared" si="134"/>
        <v>-2393333.3333333335</v>
      </c>
      <c r="U521" s="61"/>
      <c r="V521" s="61">
        <f>+R521</f>
        <v>-2393333.3333333335</v>
      </c>
      <c r="W521" s="49"/>
      <c r="Y521" s="51"/>
      <c r="Z521" s="51"/>
      <c r="AA521" s="51"/>
      <c r="AC521" s="61">
        <f>+R521</f>
        <v>-2393333.3333333335</v>
      </c>
      <c r="AD521" s="49"/>
    </row>
    <row r="522" spans="1:30">
      <c r="A522" s="6" t="s">
        <v>284</v>
      </c>
      <c r="B522" s="6" t="s">
        <v>408</v>
      </c>
      <c r="C522" s="6" t="s">
        <v>343</v>
      </c>
      <c r="D522" s="62" t="s">
        <v>753</v>
      </c>
      <c r="E522" s="45">
        <v>-66090</v>
      </c>
      <c r="F522" s="45">
        <v>-66090</v>
      </c>
      <c r="G522" s="45">
        <v>-66090</v>
      </c>
      <c r="H522" s="45">
        <v>0</v>
      </c>
      <c r="I522" s="45">
        <v>0</v>
      </c>
      <c r="J522" s="45">
        <v>0</v>
      </c>
      <c r="K522" s="45">
        <v>-113050</v>
      </c>
      <c r="L522" s="45">
        <v>-113050</v>
      </c>
      <c r="M522" s="45">
        <v>-94962</v>
      </c>
      <c r="N522" s="45">
        <v>0</v>
      </c>
      <c r="O522" s="45">
        <v>0</v>
      </c>
      <c r="P522" s="45">
        <v>-102020</v>
      </c>
      <c r="Q522" s="45">
        <v>-294060</v>
      </c>
      <c r="R522" s="47">
        <f t="shared" si="134"/>
        <v>-61278.083333333336</v>
      </c>
      <c r="T522" s="49"/>
      <c r="U522" s="49">
        <f>R522-T522</f>
        <v>-61278.083333333336</v>
      </c>
      <c r="V522" s="49"/>
      <c r="W522" s="49"/>
      <c r="Y522" s="51"/>
      <c r="Z522" s="51"/>
      <c r="AA522" s="51"/>
      <c r="AD522" s="49">
        <f t="shared" ref="AD522:AD535" si="137">+R522</f>
        <v>-61278.083333333336</v>
      </c>
    </row>
    <row r="523" spans="1:30">
      <c r="A523" s="6" t="s">
        <v>284</v>
      </c>
      <c r="B523" s="6" t="s">
        <v>408</v>
      </c>
      <c r="C523" s="6" t="s">
        <v>409</v>
      </c>
      <c r="D523" s="3" t="s">
        <v>754</v>
      </c>
      <c r="E523" s="45">
        <v>-61761.87</v>
      </c>
      <c r="F523" s="45">
        <v>-21943.09</v>
      </c>
      <c r="G523" s="45">
        <v>-43886.18</v>
      </c>
      <c r="H523" s="45">
        <v>-67079.14</v>
      </c>
      <c r="I523" s="45">
        <v>-21318.16</v>
      </c>
      <c r="J523" s="45">
        <v>-44511.12</v>
      </c>
      <c r="K523" s="45">
        <v>-67704.08</v>
      </c>
      <c r="L523" s="45">
        <v>-21943.09</v>
      </c>
      <c r="M523" s="45">
        <v>-45136.05</v>
      </c>
      <c r="N523" s="45">
        <v>-68329.009999999995</v>
      </c>
      <c r="O523" s="45">
        <v>-22568.03</v>
      </c>
      <c r="P523" s="45">
        <v>-45760.99</v>
      </c>
      <c r="Q523" s="45">
        <v>-7.2759576141834308E-12</v>
      </c>
      <c r="R523" s="47">
        <f t="shared" si="134"/>
        <v>-41754.989583333336</v>
      </c>
      <c r="U523" s="49">
        <f t="shared" ref="U523:U535" si="138">+R523</f>
        <v>-41754.989583333336</v>
      </c>
      <c r="V523" s="49"/>
      <c r="W523" s="49"/>
      <c r="Y523" s="51"/>
      <c r="Z523" s="51"/>
      <c r="AA523" s="51"/>
      <c r="AD523" s="49">
        <f t="shared" si="137"/>
        <v>-41754.989583333336</v>
      </c>
    </row>
    <row r="524" spans="1:30">
      <c r="A524" s="6" t="s">
        <v>284</v>
      </c>
      <c r="B524" s="6" t="s">
        <v>408</v>
      </c>
      <c r="C524" s="6" t="s">
        <v>410</v>
      </c>
      <c r="D524" s="3" t="s">
        <v>755</v>
      </c>
      <c r="E524" s="45">
        <v>-570707</v>
      </c>
      <c r="F524" s="45">
        <v>-570707</v>
      </c>
      <c r="G524" s="45">
        <v>-570707</v>
      </c>
      <c r="H524" s="45">
        <v>-570707</v>
      </c>
      <c r="I524" s="45">
        <v>-570707</v>
      </c>
      <c r="J524" s="45">
        <v>-570707</v>
      </c>
      <c r="K524" s="45">
        <v>-570707</v>
      </c>
      <c r="L524" s="45">
        <v>-570707</v>
      </c>
      <c r="M524" s="45">
        <v>-570707</v>
      </c>
      <c r="N524" s="45">
        <v>-570707</v>
      </c>
      <c r="O524" s="45">
        <v>-570707</v>
      </c>
      <c r="P524" s="45">
        <v>-570707</v>
      </c>
      <c r="Q524" s="45">
        <v>-420848</v>
      </c>
      <c r="R524" s="47">
        <f t="shared" si="134"/>
        <v>-564462.875</v>
      </c>
      <c r="U524" s="49">
        <f t="shared" si="138"/>
        <v>-564462.875</v>
      </c>
      <c r="V524" s="49"/>
      <c r="W524" s="49"/>
      <c r="Y524" s="51"/>
      <c r="Z524" s="51"/>
      <c r="AA524" s="51"/>
      <c r="AD524" s="49">
        <f t="shared" si="137"/>
        <v>-564462.875</v>
      </c>
    </row>
    <row r="525" spans="1:30">
      <c r="A525" s="6" t="s">
        <v>284</v>
      </c>
      <c r="B525" s="6" t="s">
        <v>223</v>
      </c>
      <c r="C525" s="6" t="s">
        <v>143</v>
      </c>
      <c r="D525" s="3" t="s">
        <v>756</v>
      </c>
      <c r="E525" s="45">
        <v>-1026586.12</v>
      </c>
      <c r="F525" s="45">
        <v>-1162725.33</v>
      </c>
      <c r="G525" s="45">
        <v>-1139089.24</v>
      </c>
      <c r="H525" s="45">
        <v>-1507548.46</v>
      </c>
      <c r="I525" s="45">
        <v>-1763851.32</v>
      </c>
      <c r="J525" s="45">
        <v>-1934689.15</v>
      </c>
      <c r="K525" s="45">
        <v>-2089262.6</v>
      </c>
      <c r="L525" s="45">
        <v>-1216303.5</v>
      </c>
      <c r="M525" s="45">
        <v>-1420637.14</v>
      </c>
      <c r="N525" s="45">
        <v>-1643497.37</v>
      </c>
      <c r="O525" s="45">
        <v>-1770617.58</v>
      </c>
      <c r="P525" s="45">
        <v>-2039981.2</v>
      </c>
      <c r="Q525" s="45">
        <v>-1199384.68</v>
      </c>
      <c r="R525" s="47">
        <f t="shared" si="134"/>
        <v>-1566765.6908333332</v>
      </c>
      <c r="U525" s="49">
        <f t="shared" si="138"/>
        <v>-1566765.6908333332</v>
      </c>
      <c r="V525" s="49"/>
      <c r="W525" s="49"/>
      <c r="Y525" s="51"/>
      <c r="Z525" s="51"/>
      <c r="AA525" s="51"/>
      <c r="AD525" s="49">
        <f t="shared" si="137"/>
        <v>-1566765.6908333332</v>
      </c>
    </row>
    <row r="526" spans="1:30">
      <c r="A526" s="6" t="s">
        <v>284</v>
      </c>
      <c r="B526" s="6" t="s">
        <v>223</v>
      </c>
      <c r="C526" s="6" t="s">
        <v>180</v>
      </c>
      <c r="D526" s="3" t="s">
        <v>757</v>
      </c>
      <c r="E526" s="45">
        <v>-1521146.44</v>
      </c>
      <c r="F526" s="45">
        <v>-1594988.02</v>
      </c>
      <c r="G526" s="45">
        <v>-293182.7</v>
      </c>
      <c r="H526" s="45">
        <v>-386566.98</v>
      </c>
      <c r="I526" s="45">
        <v>-472225</v>
      </c>
      <c r="J526" s="45">
        <v>-554923.80000000005</v>
      </c>
      <c r="K526" s="45">
        <v>-647095</v>
      </c>
      <c r="L526" s="45">
        <v>-735137.39</v>
      </c>
      <c r="M526" s="45">
        <v>-822295.23</v>
      </c>
      <c r="N526" s="45">
        <v>-891999.12</v>
      </c>
      <c r="O526" s="45">
        <v>-960138.82</v>
      </c>
      <c r="P526" s="45">
        <v>-1055539.1499999999</v>
      </c>
      <c r="Q526" s="45">
        <v>-955403.61</v>
      </c>
      <c r="R526" s="47">
        <f t="shared" si="134"/>
        <v>-804363.85291666666</v>
      </c>
      <c r="U526" s="49">
        <f t="shared" si="138"/>
        <v>-804363.85291666666</v>
      </c>
      <c r="V526" s="49"/>
      <c r="W526" s="49"/>
      <c r="Y526" s="51"/>
      <c r="Z526" s="51"/>
      <c r="AA526" s="51"/>
      <c r="AD526" s="49">
        <f t="shared" si="137"/>
        <v>-804363.85291666666</v>
      </c>
    </row>
    <row r="527" spans="1:30">
      <c r="A527" s="6" t="s">
        <v>284</v>
      </c>
      <c r="B527" s="6" t="s">
        <v>224</v>
      </c>
      <c r="C527" s="6" t="s">
        <v>143</v>
      </c>
      <c r="D527" s="3" t="s">
        <v>225</v>
      </c>
      <c r="E527" s="45">
        <v>-2449529.34</v>
      </c>
      <c r="F527" s="45">
        <v>-2434538.69</v>
      </c>
      <c r="G527" s="45">
        <v>-2456879.7400000002</v>
      </c>
      <c r="H527" s="45">
        <v>-2481640.12</v>
      </c>
      <c r="I527" s="45">
        <v>-2486159.4</v>
      </c>
      <c r="J527" s="45">
        <v>-2500756.27</v>
      </c>
      <c r="K527" s="45">
        <v>-2431744.7999999998</v>
      </c>
      <c r="L527" s="45">
        <v>-2453281.7599999998</v>
      </c>
      <c r="M527" s="45">
        <v>-2457622.6</v>
      </c>
      <c r="N527" s="45">
        <v>-2476305.1</v>
      </c>
      <c r="O527" s="45">
        <v>-2525819.73</v>
      </c>
      <c r="P527" s="45">
        <v>-2572525.89</v>
      </c>
      <c r="Q527" s="45">
        <v>-2486292.2200000002</v>
      </c>
      <c r="R527" s="47">
        <f t="shared" si="134"/>
        <v>-2478765.4066666672</v>
      </c>
      <c r="U527" s="49">
        <f t="shared" si="138"/>
        <v>-2478765.4066666672</v>
      </c>
      <c r="V527" s="49"/>
      <c r="W527" s="49"/>
      <c r="Y527" s="51"/>
      <c r="Z527" s="51"/>
      <c r="AA527" s="51"/>
      <c r="AD527" s="49">
        <f t="shared" si="137"/>
        <v>-2478765.4066666672</v>
      </c>
    </row>
    <row r="528" spans="1:30">
      <c r="A528" s="6" t="s">
        <v>284</v>
      </c>
      <c r="B528" s="6" t="s">
        <v>507</v>
      </c>
      <c r="C528" s="6" t="s">
        <v>143</v>
      </c>
      <c r="D528" s="3" t="s">
        <v>68</v>
      </c>
      <c r="E528" s="45">
        <v>-213748.65</v>
      </c>
      <c r="F528" s="45">
        <v>-21604.11</v>
      </c>
      <c r="G528" s="45">
        <v>-366890.1</v>
      </c>
      <c r="H528" s="45">
        <v>-126997.28</v>
      </c>
      <c r="I528" s="45">
        <v>-37025.379999999997</v>
      </c>
      <c r="J528" s="45">
        <v>-85808.35</v>
      </c>
      <c r="K528" s="45">
        <v>-547873.30000000005</v>
      </c>
      <c r="L528" s="45">
        <v>-210331.64</v>
      </c>
      <c r="M528" s="45">
        <v>-310179.94</v>
      </c>
      <c r="N528" s="45">
        <v>-304141.13</v>
      </c>
      <c r="O528" s="45">
        <v>-751437.83</v>
      </c>
      <c r="P528" s="45">
        <v>-275785.34000000003</v>
      </c>
      <c r="Q528" s="45">
        <v>-776998.12</v>
      </c>
      <c r="R528" s="47">
        <f t="shared" si="134"/>
        <v>-294453.98208333337</v>
      </c>
      <c r="U528" s="49">
        <f t="shared" si="138"/>
        <v>-294453.98208333337</v>
      </c>
      <c r="V528" s="49"/>
      <c r="W528" s="49"/>
      <c r="Y528" s="51"/>
      <c r="Z528" s="51"/>
      <c r="AA528" s="51"/>
      <c r="AD528" s="49">
        <f t="shared" si="137"/>
        <v>-294453.98208333337</v>
      </c>
    </row>
    <row r="529" spans="1:30">
      <c r="A529" s="6" t="s">
        <v>284</v>
      </c>
      <c r="B529" s="6" t="s">
        <v>411</v>
      </c>
      <c r="C529" s="6" t="s">
        <v>412</v>
      </c>
      <c r="D529" s="3" t="s">
        <v>758</v>
      </c>
      <c r="E529" s="45">
        <v>-67919.5</v>
      </c>
      <c r="F529" s="45">
        <v>-58340.26</v>
      </c>
      <c r="G529" s="45">
        <v>-57636.88</v>
      </c>
      <c r="H529" s="45">
        <v>-67712.36</v>
      </c>
      <c r="I529" s="45">
        <v>-46798.82</v>
      </c>
      <c r="J529" s="45">
        <v>-51464.25</v>
      </c>
      <c r="K529" s="45">
        <v>-52947.18</v>
      </c>
      <c r="L529" s="45">
        <v>-59473.14</v>
      </c>
      <c r="M529" s="45">
        <v>-64421.56</v>
      </c>
      <c r="N529" s="45">
        <v>-39484.959999999999</v>
      </c>
      <c r="O529" s="45">
        <v>-42335.77</v>
      </c>
      <c r="P529" s="45">
        <v>-47009.18</v>
      </c>
      <c r="Q529" s="45">
        <v>-76742.28</v>
      </c>
      <c r="R529" s="47">
        <f t="shared" si="134"/>
        <v>-54996.270833333343</v>
      </c>
      <c r="U529" s="49">
        <f t="shared" si="138"/>
        <v>-54996.270833333343</v>
      </c>
      <c r="V529" s="49"/>
      <c r="W529" s="49"/>
      <c r="Y529" s="51"/>
      <c r="Z529" s="51"/>
      <c r="AA529" s="51"/>
      <c r="AD529" s="49">
        <f t="shared" si="137"/>
        <v>-54996.270833333343</v>
      </c>
    </row>
    <row r="530" spans="1:30">
      <c r="A530" s="6" t="s">
        <v>284</v>
      </c>
      <c r="B530" s="6" t="s">
        <v>411</v>
      </c>
      <c r="C530" s="6" t="s">
        <v>413</v>
      </c>
      <c r="D530" s="3" t="s">
        <v>759</v>
      </c>
      <c r="E530" s="45">
        <v>-1228898.25</v>
      </c>
      <c r="F530" s="45">
        <v>-1381120.42</v>
      </c>
      <c r="G530" s="45">
        <v>-359188.71</v>
      </c>
      <c r="H530" s="45">
        <v>-527793</v>
      </c>
      <c r="I530" s="45">
        <v>-688821.78</v>
      </c>
      <c r="J530" s="45">
        <v>-842143.78</v>
      </c>
      <c r="K530" s="45">
        <v>-1006051.27</v>
      </c>
      <c r="L530" s="45">
        <v>-1171418.58</v>
      </c>
      <c r="M530" s="45">
        <v>-619197.32999999996</v>
      </c>
      <c r="N530" s="45">
        <v>-779553.9</v>
      </c>
      <c r="O530" s="45">
        <v>-932669.24</v>
      </c>
      <c r="P530" s="45">
        <v>-1096150.96</v>
      </c>
      <c r="Q530" s="45">
        <v>-1267073.07</v>
      </c>
      <c r="R530" s="47">
        <f t="shared" si="134"/>
        <v>-887674.55250000022</v>
      </c>
      <c r="U530" s="49">
        <f t="shared" si="138"/>
        <v>-887674.55250000022</v>
      </c>
      <c r="V530" s="49"/>
      <c r="W530" s="49"/>
      <c r="Y530" s="51"/>
      <c r="Z530" s="51"/>
      <c r="AA530" s="51"/>
      <c r="AD530" s="49">
        <f t="shared" si="137"/>
        <v>-887674.55250000022</v>
      </c>
    </row>
    <row r="531" spans="1:30">
      <c r="A531" s="6" t="s">
        <v>284</v>
      </c>
      <c r="B531" s="6" t="s">
        <v>411</v>
      </c>
      <c r="C531" s="6" t="s">
        <v>508</v>
      </c>
      <c r="D531" s="3" t="s">
        <v>760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7">
        <f t="shared" si="134"/>
        <v>0</v>
      </c>
      <c r="U531" s="49">
        <f t="shared" si="138"/>
        <v>0</v>
      </c>
      <c r="V531" s="49"/>
      <c r="W531" s="49"/>
      <c r="Y531" s="51"/>
      <c r="Z531" s="51"/>
      <c r="AA531" s="51"/>
      <c r="AD531" s="49">
        <f t="shared" si="137"/>
        <v>0</v>
      </c>
    </row>
    <row r="532" spans="1:30">
      <c r="A532" s="6" t="s">
        <v>284</v>
      </c>
      <c r="B532" s="6" t="s">
        <v>411</v>
      </c>
      <c r="C532" s="6" t="s">
        <v>414</v>
      </c>
      <c r="D532" s="3" t="s">
        <v>761</v>
      </c>
      <c r="E532" s="45">
        <v>-36542.800000000003</v>
      </c>
      <c r="F532" s="45">
        <v>-54029.67</v>
      </c>
      <c r="G532" s="45">
        <v>-58086.79</v>
      </c>
      <c r="H532" s="45">
        <v>-68033.91</v>
      </c>
      <c r="I532" s="45">
        <v>-73699.960000000006</v>
      </c>
      <c r="J532" s="45">
        <v>-76709.490000000005</v>
      </c>
      <c r="K532" s="45">
        <v>-81420.3</v>
      </c>
      <c r="L532" s="45">
        <v>-86850.73</v>
      </c>
      <c r="M532" s="45">
        <v>-92485.8</v>
      </c>
      <c r="N532" s="45">
        <v>-96274.29</v>
      </c>
      <c r="O532" s="45">
        <v>-74866.55</v>
      </c>
      <c r="P532" s="45">
        <v>-72107.75</v>
      </c>
      <c r="Q532" s="45">
        <v>-82015.3</v>
      </c>
      <c r="R532" s="47">
        <f t="shared" si="134"/>
        <v>-74487.024166666684</v>
      </c>
      <c r="U532" s="49">
        <f t="shared" si="138"/>
        <v>-74487.024166666684</v>
      </c>
      <c r="V532" s="49"/>
      <c r="W532" s="49"/>
      <c r="Y532" s="51"/>
      <c r="Z532" s="51"/>
      <c r="AA532" s="51"/>
      <c r="AD532" s="49">
        <f t="shared" si="137"/>
        <v>-74487.024166666684</v>
      </c>
    </row>
    <row r="533" spans="1:30">
      <c r="A533" s="6" t="s">
        <v>284</v>
      </c>
      <c r="B533" s="6" t="s">
        <v>426</v>
      </c>
      <c r="C533" s="6" t="s">
        <v>143</v>
      </c>
      <c r="D533" s="3" t="s">
        <v>84</v>
      </c>
      <c r="E533" s="45">
        <v>-558997.84</v>
      </c>
      <c r="F533" s="45">
        <v>-423522.79</v>
      </c>
      <c r="G533" s="45">
        <v>-160182.17000000001</v>
      </c>
      <c r="H533" s="45">
        <v>2.91038304567337E-11</v>
      </c>
      <c r="I533" s="45">
        <v>2.91038304567337E-11</v>
      </c>
      <c r="J533" s="45">
        <v>2.91038304567337E-11</v>
      </c>
      <c r="K533" s="45">
        <v>2.91038304567337E-11</v>
      </c>
      <c r="L533" s="45">
        <v>2.91038304567337E-11</v>
      </c>
      <c r="M533" s="45">
        <v>2.91038304567337E-11</v>
      </c>
      <c r="N533" s="45">
        <v>2.91038304567337E-11</v>
      </c>
      <c r="O533" s="45">
        <v>2.91038304567337E-11</v>
      </c>
      <c r="P533" s="45">
        <v>2.91038304567337E-11</v>
      </c>
      <c r="Q533" s="45">
        <v>2.91038304567337E-11</v>
      </c>
      <c r="R533" s="47">
        <f t="shared" si="134"/>
        <v>-71933.656666666662</v>
      </c>
      <c r="U533" s="49">
        <f t="shared" si="138"/>
        <v>-71933.656666666662</v>
      </c>
      <c r="V533" s="49"/>
      <c r="W533" s="49"/>
      <c r="Y533" s="51"/>
      <c r="Z533" s="51"/>
      <c r="AA533" s="51"/>
      <c r="AD533" s="49">
        <f t="shared" si="137"/>
        <v>-71933.656666666662</v>
      </c>
    </row>
    <row r="534" spans="1:30">
      <c r="A534" s="6" t="s">
        <v>284</v>
      </c>
      <c r="B534" s="6" t="s">
        <v>430</v>
      </c>
      <c r="C534" s="6" t="s">
        <v>1014</v>
      </c>
      <c r="D534" s="3" t="s">
        <v>1015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-456492.6</v>
      </c>
      <c r="N534" s="45">
        <v>-456492.6</v>
      </c>
      <c r="O534" s="45">
        <v>-456492.6</v>
      </c>
      <c r="P534" s="45">
        <v>-456492.6</v>
      </c>
      <c r="Q534" s="45">
        <v>-456492.6</v>
      </c>
      <c r="R534" s="47">
        <f t="shared" si="134"/>
        <v>-171184.72500000001</v>
      </c>
      <c r="U534" s="49">
        <f t="shared" si="138"/>
        <v>-171184.72500000001</v>
      </c>
      <c r="V534" s="49"/>
      <c r="W534" s="49"/>
      <c r="Y534" s="51"/>
      <c r="Z534" s="51"/>
      <c r="AA534" s="51"/>
      <c r="AD534" s="49">
        <f t="shared" si="137"/>
        <v>-171184.72500000001</v>
      </c>
    </row>
    <row r="535" spans="1:30">
      <c r="A535" s="6" t="s">
        <v>293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34"/>
        <v>0</v>
      </c>
      <c r="U535" s="49">
        <f t="shared" si="138"/>
        <v>0</v>
      </c>
      <c r="V535" s="49"/>
      <c r="W535" s="49"/>
      <c r="Y535" s="51"/>
      <c r="Z535" s="51"/>
      <c r="AA535" s="51"/>
      <c r="AD535" s="49">
        <f t="shared" si="137"/>
        <v>0</v>
      </c>
    </row>
    <row r="536" spans="1:30">
      <c r="A536" s="6" t="s">
        <v>293</v>
      </c>
      <c r="B536" s="6" t="s">
        <v>220</v>
      </c>
      <c r="C536" s="6" t="s">
        <v>385</v>
      </c>
      <c r="D536" s="3" t="s">
        <v>221</v>
      </c>
      <c r="E536" s="45">
        <v>-67384.36</v>
      </c>
      <c r="F536" s="45">
        <v>-58554.19</v>
      </c>
      <c r="G536" s="45">
        <v>-58078</v>
      </c>
      <c r="H536" s="45">
        <v>-65674.009999999995</v>
      </c>
      <c r="I536" s="45">
        <v>-67834.64</v>
      </c>
      <c r="J536" s="45">
        <v>-66819.78</v>
      </c>
      <c r="K536" s="45">
        <v>-73617</v>
      </c>
      <c r="L536" s="45">
        <v>-71406</v>
      </c>
      <c r="M536" s="45">
        <v>-69542.17</v>
      </c>
      <c r="N536" s="45">
        <v>-70022</v>
      </c>
      <c r="O536" s="45">
        <v>-76767.600000000006</v>
      </c>
      <c r="P536" s="45">
        <v>-76992</v>
      </c>
      <c r="Q536" s="45">
        <v>-80383.63</v>
      </c>
      <c r="R536" s="47">
        <f t="shared" si="134"/>
        <v>-69099.282083333339</v>
      </c>
      <c r="U536" s="49"/>
      <c r="V536" s="49"/>
      <c r="W536" s="49">
        <f>+R536</f>
        <v>-69099.282083333339</v>
      </c>
      <c r="Y536" s="51"/>
      <c r="Z536" s="51"/>
      <c r="AA536" s="51"/>
      <c r="AB536" s="49">
        <f>+R536</f>
        <v>-69099.282083333339</v>
      </c>
      <c r="AD536" s="49"/>
    </row>
    <row r="537" spans="1:30">
      <c r="A537" s="6" t="s">
        <v>293</v>
      </c>
      <c r="B537" s="6" t="s">
        <v>405</v>
      </c>
      <c r="C537" s="6" t="s">
        <v>104</v>
      </c>
      <c r="D537" s="3" t="s">
        <v>214</v>
      </c>
      <c r="E537" s="45">
        <v>-185595.73</v>
      </c>
      <c r="F537" s="45">
        <v>-421855.07</v>
      </c>
      <c r="G537" s="45">
        <v>-850055.92</v>
      </c>
      <c r="H537" s="45">
        <v>-1014477.12</v>
      </c>
      <c r="I537" s="45">
        <v>-154527.04999999999</v>
      </c>
      <c r="J537" s="45">
        <v>67698.390000000101</v>
      </c>
      <c r="K537" s="45">
        <v>378845.49</v>
      </c>
      <c r="L537" s="45">
        <v>5.8207660913467401E-11</v>
      </c>
      <c r="M537" s="45">
        <v>5.8207660913467401E-11</v>
      </c>
      <c r="N537" s="45">
        <v>5.8207660913467401E-11</v>
      </c>
      <c r="O537" s="45">
        <v>5.8207660913467401E-11</v>
      </c>
      <c r="P537" s="45">
        <v>5.8207660913467401E-11</v>
      </c>
      <c r="Q537" s="45">
        <v>5.8207660913467401E-11</v>
      </c>
      <c r="R537" s="47">
        <f t="shared" si="134"/>
        <v>-173930.76208333331</v>
      </c>
      <c r="U537" s="49">
        <f t="shared" ref="U537:U554" si="139">+R537</f>
        <v>-173930.76208333331</v>
      </c>
      <c r="V537" s="49"/>
      <c r="W537" s="49"/>
      <c r="Y537" s="51"/>
      <c r="Z537" s="51"/>
      <c r="AA537" s="51"/>
      <c r="AD537" s="49">
        <f t="shared" ref="AD537:AD546" si="140">+R537</f>
        <v>-173930.76208333331</v>
      </c>
    </row>
    <row r="538" spans="1:30">
      <c r="A538" s="6" t="s">
        <v>293</v>
      </c>
      <c r="B538" s="6" t="s">
        <v>217</v>
      </c>
      <c r="C538" s="6" t="s">
        <v>281</v>
      </c>
      <c r="D538" s="3" t="s">
        <v>767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-176379</v>
      </c>
      <c r="M538" s="45">
        <v>-352758</v>
      </c>
      <c r="N538" s="45">
        <v>-529137</v>
      </c>
      <c r="O538" s="45">
        <v>-705516</v>
      </c>
      <c r="P538" s="45">
        <v>0</v>
      </c>
      <c r="Q538" s="45">
        <v>0</v>
      </c>
      <c r="R538" s="47">
        <f t="shared" si="134"/>
        <v>-146982.5</v>
      </c>
      <c r="U538" s="49">
        <f t="shared" si="139"/>
        <v>-146982.5</v>
      </c>
      <c r="V538" s="49"/>
      <c r="W538" s="49"/>
      <c r="Y538" s="51"/>
      <c r="Z538" s="51"/>
      <c r="AA538" s="51"/>
      <c r="AD538" s="49">
        <f t="shared" si="140"/>
        <v>-146982.5</v>
      </c>
    </row>
    <row r="539" spans="1:30">
      <c r="A539" s="6" t="s">
        <v>293</v>
      </c>
      <c r="B539" s="6" t="s">
        <v>217</v>
      </c>
      <c r="C539" s="6" t="s">
        <v>102</v>
      </c>
      <c r="D539" s="3" t="s">
        <v>768</v>
      </c>
      <c r="E539" s="45">
        <v>-924639.48</v>
      </c>
      <c r="F539" s="45">
        <v>-673595.55</v>
      </c>
      <c r="G539" s="45">
        <v>-996757.05</v>
      </c>
      <c r="H539" s="45">
        <v>-1297382.07</v>
      </c>
      <c r="I539" s="45">
        <v>-450196.03</v>
      </c>
      <c r="J539" s="45">
        <v>-532245.62</v>
      </c>
      <c r="K539" s="45">
        <v>-615722.87</v>
      </c>
      <c r="L539" s="45">
        <v>-164222.47</v>
      </c>
      <c r="M539" s="45">
        <v>-234258.82</v>
      </c>
      <c r="N539" s="45">
        <v>-327845.89</v>
      </c>
      <c r="O539" s="45">
        <v>-263947.75</v>
      </c>
      <c r="P539" s="45">
        <v>-563044.71</v>
      </c>
      <c r="Q539" s="45">
        <v>-1012992.58</v>
      </c>
      <c r="R539" s="47">
        <f t="shared" si="134"/>
        <v>-590669.57166666666</v>
      </c>
      <c r="U539" s="49">
        <f t="shared" si="139"/>
        <v>-590669.57166666666</v>
      </c>
      <c r="V539" s="49"/>
      <c r="W539" s="49"/>
      <c r="Y539" s="51"/>
      <c r="Z539" s="51"/>
      <c r="AA539" s="51"/>
      <c r="AD539" s="49">
        <f t="shared" si="140"/>
        <v>-590669.57166666666</v>
      </c>
    </row>
    <row r="540" spans="1:30">
      <c r="A540" s="6" t="s">
        <v>293</v>
      </c>
      <c r="B540" s="6" t="s">
        <v>217</v>
      </c>
      <c r="C540" s="6" t="s">
        <v>406</v>
      </c>
      <c r="D540" s="3" t="s">
        <v>772</v>
      </c>
      <c r="E540" s="45">
        <v>0</v>
      </c>
      <c r="F540" s="45">
        <v>-20377.2</v>
      </c>
      <c r="G540" s="45">
        <v>-40754.400000000001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7">
        <f t="shared" si="134"/>
        <v>-5094.3</v>
      </c>
      <c r="U540" s="49">
        <f t="shared" si="139"/>
        <v>-5094.3</v>
      </c>
      <c r="V540" s="49"/>
      <c r="W540" s="49"/>
      <c r="Y540" s="51"/>
      <c r="Z540" s="51"/>
      <c r="AA540" s="51"/>
      <c r="AD540" s="49">
        <f t="shared" si="140"/>
        <v>-5094.3</v>
      </c>
    </row>
    <row r="541" spans="1:30">
      <c r="A541" s="6" t="s">
        <v>293</v>
      </c>
      <c r="B541" s="6" t="s">
        <v>217</v>
      </c>
      <c r="C541" s="6" t="s">
        <v>874</v>
      </c>
      <c r="D541" s="3" t="s">
        <v>912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-6561.11</v>
      </c>
      <c r="M541" s="45">
        <v>-19683.330000000002</v>
      </c>
      <c r="N541" s="45">
        <v>-26244.44</v>
      </c>
      <c r="O541" s="45">
        <v>0</v>
      </c>
      <c r="P541" s="45">
        <v>0</v>
      </c>
      <c r="Q541" s="45">
        <v>0</v>
      </c>
      <c r="R541" s="47">
        <f t="shared" si="134"/>
        <v>-4374.0733333333337</v>
      </c>
      <c r="U541" s="49">
        <f t="shared" si="139"/>
        <v>-4374.0733333333337</v>
      </c>
      <c r="V541" s="49"/>
      <c r="W541" s="49"/>
      <c r="Y541" s="51"/>
      <c r="Z541" s="51"/>
      <c r="AA541" s="51"/>
      <c r="AD541" s="49">
        <f t="shared" si="140"/>
        <v>-4374.0733333333337</v>
      </c>
    </row>
    <row r="542" spans="1:30">
      <c r="A542" s="6" t="s">
        <v>293</v>
      </c>
      <c r="B542" s="6" t="s">
        <v>217</v>
      </c>
      <c r="C542" s="6" t="s">
        <v>943</v>
      </c>
      <c r="D542" s="3" t="s">
        <v>944</v>
      </c>
      <c r="E542" s="45">
        <v>-150000</v>
      </c>
      <c r="F542" s="45">
        <v>-150000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7">
        <f t="shared" si="134"/>
        <v>-18750</v>
      </c>
      <c r="U542" s="49">
        <f t="shared" si="139"/>
        <v>-18750</v>
      </c>
      <c r="V542" s="49"/>
      <c r="W542" s="49"/>
      <c r="Y542" s="51"/>
      <c r="Z542" s="51"/>
      <c r="AA542" s="51"/>
      <c r="AD542" s="49">
        <f t="shared" si="140"/>
        <v>-18750</v>
      </c>
    </row>
    <row r="543" spans="1:30">
      <c r="A543" s="6" t="s">
        <v>293</v>
      </c>
      <c r="B543" s="6" t="s">
        <v>411</v>
      </c>
      <c r="C543" s="6" t="s">
        <v>295</v>
      </c>
      <c r="D543" s="3" t="s">
        <v>762</v>
      </c>
      <c r="E543" s="45">
        <v>-506755.45</v>
      </c>
      <c r="F543" s="45">
        <v>-459198.34</v>
      </c>
      <c r="G543" s="45">
        <v>-485566.8</v>
      </c>
      <c r="H543" s="45">
        <v>-331260.26</v>
      </c>
      <c r="I543" s="45">
        <v>-216461.68</v>
      </c>
      <c r="J543" s="45">
        <v>-178538.83</v>
      </c>
      <c r="K543" s="45">
        <v>-109364.39</v>
      </c>
      <c r="L543" s="45">
        <v>-135483.95000000001</v>
      </c>
      <c r="M543" s="45">
        <v>-104857.13</v>
      </c>
      <c r="N543" s="45">
        <v>-145755.01</v>
      </c>
      <c r="O543" s="45">
        <v>-263419.77</v>
      </c>
      <c r="P543" s="45">
        <v>-452127.67</v>
      </c>
      <c r="Q543" s="45">
        <v>-652565.61</v>
      </c>
      <c r="R543" s="47">
        <f t="shared" si="134"/>
        <v>-288474.52999999997</v>
      </c>
      <c r="U543" s="49">
        <f t="shared" si="139"/>
        <v>-288474.52999999997</v>
      </c>
      <c r="V543" s="49"/>
      <c r="W543" s="49"/>
      <c r="Y543" s="51"/>
      <c r="Z543" s="51"/>
      <c r="AA543" s="51"/>
      <c r="AD543" s="49">
        <f t="shared" si="140"/>
        <v>-288474.52999999997</v>
      </c>
    </row>
    <row r="544" spans="1:30">
      <c r="A544" s="6" t="s">
        <v>293</v>
      </c>
      <c r="B544" s="6" t="s">
        <v>411</v>
      </c>
      <c r="C544" s="6" t="s">
        <v>83</v>
      </c>
      <c r="D544" s="3" t="s">
        <v>763</v>
      </c>
      <c r="E544" s="45">
        <v>-965203.02</v>
      </c>
      <c r="F544" s="45">
        <v>-957422.89</v>
      </c>
      <c r="G544" s="45">
        <v>-949196.01</v>
      </c>
      <c r="H544" s="45">
        <v>-943583.52</v>
      </c>
      <c r="I544" s="45">
        <v>-939915.97</v>
      </c>
      <c r="J544" s="45">
        <v>-936891.09</v>
      </c>
      <c r="K544" s="45">
        <v>-935038.15</v>
      </c>
      <c r="L544" s="45">
        <v>-932742.66</v>
      </c>
      <c r="M544" s="45">
        <v>-930966.08</v>
      </c>
      <c r="N544" s="45">
        <v>-928496.57</v>
      </c>
      <c r="O544" s="45">
        <v>-924033.49</v>
      </c>
      <c r="P544" s="45">
        <v>-916373.16</v>
      </c>
      <c r="Q544" s="45">
        <v>-905316.84</v>
      </c>
      <c r="R544" s="47">
        <f t="shared" si="134"/>
        <v>-935826.62666666659</v>
      </c>
      <c r="U544" s="49">
        <f t="shared" si="139"/>
        <v>-935826.62666666659</v>
      </c>
      <c r="V544" s="49"/>
      <c r="W544" s="49"/>
      <c r="Y544" s="51"/>
      <c r="Z544" s="51"/>
      <c r="AA544" s="51"/>
      <c r="AD544" s="49">
        <f t="shared" si="140"/>
        <v>-935826.62666666659</v>
      </c>
    </row>
    <row r="545" spans="1:30">
      <c r="A545" s="6" t="s">
        <v>293</v>
      </c>
      <c r="B545" s="6" t="s">
        <v>411</v>
      </c>
      <c r="C545" s="6" t="s">
        <v>67</v>
      </c>
      <c r="D545" s="3" t="s">
        <v>764</v>
      </c>
      <c r="E545" s="45">
        <v>19876.919999999998</v>
      </c>
      <c r="F545" s="45">
        <v>5206.47</v>
      </c>
      <c r="G545" s="45">
        <v>19393.41</v>
      </c>
      <c r="H545" s="45">
        <v>35801.53</v>
      </c>
      <c r="I545" s="45">
        <v>41596.22</v>
      </c>
      <c r="J545" s="45">
        <v>43519.76</v>
      </c>
      <c r="K545" s="45">
        <v>44863.07</v>
      </c>
      <c r="L545" s="45">
        <v>44789.97</v>
      </c>
      <c r="M545" s="45">
        <v>47228.800000000003</v>
      </c>
      <c r="N545" s="45">
        <v>45953.48</v>
      </c>
      <c r="O545" s="45">
        <v>42786.79</v>
      </c>
      <c r="P545" s="45">
        <v>34904.89</v>
      </c>
      <c r="Q545" s="45">
        <v>24611.47</v>
      </c>
      <c r="R545" s="47">
        <f t="shared" ref="R545:R573" si="141">((E545+Q545)+((F545+G545+H545+I545+J545+K545+L545+M545+N545+O545+P545)*2))/24</f>
        <v>35690.715416666666</v>
      </c>
      <c r="U545" s="49">
        <f t="shared" si="139"/>
        <v>35690.715416666666</v>
      </c>
      <c r="V545" s="49"/>
      <c r="W545" s="49"/>
      <c r="Y545" s="51"/>
      <c r="Z545" s="51"/>
      <c r="AA545" s="51"/>
      <c r="AD545" s="49">
        <f t="shared" si="140"/>
        <v>35690.715416666666</v>
      </c>
    </row>
    <row r="546" spans="1:30">
      <c r="A546" s="6" t="s">
        <v>293</v>
      </c>
      <c r="B546" s="6" t="s">
        <v>411</v>
      </c>
      <c r="C546" s="6" t="s">
        <v>113</v>
      </c>
      <c r="D546" s="3" t="s">
        <v>765</v>
      </c>
      <c r="E546" s="45">
        <v>495465.93</v>
      </c>
      <c r="F546" s="45">
        <v>495465.93</v>
      </c>
      <c r="G546" s="45">
        <v>495465.93</v>
      </c>
      <c r="H546" s="45">
        <v>495465.93</v>
      </c>
      <c r="I546" s="45">
        <v>495465.93</v>
      </c>
      <c r="J546" s="45">
        <v>495465.93</v>
      </c>
      <c r="K546" s="45">
        <v>495465.93</v>
      </c>
      <c r="L546" s="45">
        <v>495465.93</v>
      </c>
      <c r="M546" s="45">
        <v>495465.93</v>
      </c>
      <c r="N546" s="45">
        <v>495465.93</v>
      </c>
      <c r="O546" s="45">
        <v>495465.93</v>
      </c>
      <c r="P546" s="45">
        <v>495465.93</v>
      </c>
      <c r="Q546" s="45">
        <v>495465.93</v>
      </c>
      <c r="R546" s="47">
        <f t="shared" si="141"/>
        <v>495465.92999999993</v>
      </c>
      <c r="U546" s="49">
        <f t="shared" si="139"/>
        <v>495465.92999999993</v>
      </c>
      <c r="V546" s="49"/>
      <c r="W546" s="49"/>
      <c r="Y546" s="51"/>
      <c r="Z546" s="51"/>
      <c r="AA546" s="51"/>
      <c r="AD546" s="49">
        <f t="shared" si="140"/>
        <v>495465.92999999993</v>
      </c>
    </row>
    <row r="547" spans="1:30">
      <c r="A547" s="6" t="s">
        <v>293</v>
      </c>
      <c r="B547" s="6" t="s">
        <v>416</v>
      </c>
      <c r="C547" s="6" t="s">
        <v>83</v>
      </c>
      <c r="D547" s="3" t="s">
        <v>774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7">
        <f t="shared" si="141"/>
        <v>0</v>
      </c>
      <c r="V547" s="49"/>
      <c r="W547" s="49">
        <f t="shared" ref="W547:W552" si="142">+R547</f>
        <v>0</v>
      </c>
      <c r="Y547" s="51"/>
      <c r="Z547" s="51"/>
      <c r="AA547" s="51"/>
      <c r="AB547" s="49">
        <f t="shared" ref="AB547:AB552" si="143">+W547</f>
        <v>0</v>
      </c>
    </row>
    <row r="548" spans="1:30">
      <c r="A548" s="6" t="s">
        <v>293</v>
      </c>
      <c r="B548" s="6" t="s">
        <v>416</v>
      </c>
      <c r="C548" s="6" t="s">
        <v>417</v>
      </c>
      <c r="D548" s="3" t="s">
        <v>775</v>
      </c>
      <c r="E548" s="45">
        <v>893069.05</v>
      </c>
      <c r="F548" s="45">
        <v>1546238.96</v>
      </c>
      <c r="G548" s="45">
        <v>2010879.77</v>
      </c>
      <c r="H548" s="45">
        <v>2307085.7000000002</v>
      </c>
      <c r="I548" s="45">
        <v>2456402.4500000002</v>
      </c>
      <c r="J548" s="45">
        <v>2683035.6800000002</v>
      </c>
      <c r="K548" s="45">
        <v>2843931.28</v>
      </c>
      <c r="L548" s="45">
        <v>2841551.83</v>
      </c>
      <c r="M548" s="45">
        <v>3146803.44</v>
      </c>
      <c r="N548" s="45">
        <v>3482423</v>
      </c>
      <c r="O548" s="45">
        <v>4419478.66</v>
      </c>
      <c r="P548" s="45">
        <v>0</v>
      </c>
      <c r="Q548" s="45">
        <v>0</v>
      </c>
      <c r="R548" s="47">
        <f t="shared" si="141"/>
        <v>2348697.1079166667</v>
      </c>
      <c r="V548" s="49"/>
      <c r="W548" s="49">
        <f t="shared" si="142"/>
        <v>2348697.1079166667</v>
      </c>
      <c r="Y548" s="51"/>
      <c r="Z548" s="51"/>
      <c r="AA548" s="51"/>
      <c r="AB548" s="49">
        <f t="shared" si="143"/>
        <v>2348697.1079166667</v>
      </c>
      <c r="AD548" s="49"/>
    </row>
    <row r="549" spans="1:30">
      <c r="A549" s="6" t="s">
        <v>293</v>
      </c>
      <c r="B549" s="6" t="s">
        <v>416</v>
      </c>
      <c r="C549" s="6" t="s">
        <v>418</v>
      </c>
      <c r="D549" s="3" t="s">
        <v>776</v>
      </c>
      <c r="E549" s="45">
        <v>471950.01</v>
      </c>
      <c r="F549" s="45">
        <v>-24036.44</v>
      </c>
      <c r="G549" s="45">
        <v>-572476.01</v>
      </c>
      <c r="H549" s="45">
        <v>-557306.72</v>
      </c>
      <c r="I549" s="45">
        <v>-170108.25</v>
      </c>
      <c r="J549" s="45">
        <v>74885.789999999994</v>
      </c>
      <c r="K549" s="45">
        <v>564934</v>
      </c>
      <c r="L549" s="45">
        <v>1027945.52</v>
      </c>
      <c r="M549" s="45">
        <v>1591291.89</v>
      </c>
      <c r="N549" s="45">
        <v>1994704.59</v>
      </c>
      <c r="O549" s="45">
        <v>2016697.95</v>
      </c>
      <c r="P549" s="45">
        <v>2.3283064365386999E-10</v>
      </c>
      <c r="Q549" s="45">
        <v>2.3283064365386999E-10</v>
      </c>
      <c r="R549" s="47">
        <f t="shared" si="141"/>
        <v>515208.94375000003</v>
      </c>
      <c r="V549" s="49"/>
      <c r="W549" s="49">
        <f t="shared" si="142"/>
        <v>515208.94375000003</v>
      </c>
      <c r="Y549" s="51"/>
      <c r="Z549" s="51"/>
      <c r="AA549" s="51"/>
      <c r="AB549" s="49">
        <f t="shared" si="143"/>
        <v>515208.94375000003</v>
      </c>
    </row>
    <row r="550" spans="1:30">
      <c r="A550" s="6" t="s">
        <v>293</v>
      </c>
      <c r="B550" s="6" t="s">
        <v>416</v>
      </c>
      <c r="C550" s="6" t="s">
        <v>419</v>
      </c>
      <c r="D550" s="3" t="s">
        <v>777</v>
      </c>
      <c r="E550" s="45">
        <v>1993693.98</v>
      </c>
      <c r="F550" s="45">
        <v>1577487.05</v>
      </c>
      <c r="G550" s="45">
        <v>1195670.3700000001</v>
      </c>
      <c r="H550" s="45">
        <v>808205.89</v>
      </c>
      <c r="I550" s="45">
        <v>532080.74</v>
      </c>
      <c r="J550" s="45">
        <v>376804.55</v>
      </c>
      <c r="K550" s="45">
        <v>252053.79</v>
      </c>
      <c r="L550" s="45">
        <v>178945.98</v>
      </c>
      <c r="M550" s="45">
        <v>112719.83</v>
      </c>
      <c r="N550" s="45">
        <v>33851.4200000001</v>
      </c>
      <c r="O550" s="45">
        <v>-89581.039999999906</v>
      </c>
      <c r="P550" s="45">
        <v>8.7311491370201098E-11</v>
      </c>
      <c r="Q550" s="45">
        <v>8.7311491370201098E-11</v>
      </c>
      <c r="R550" s="47">
        <f t="shared" si="141"/>
        <v>497923.79750000004</v>
      </c>
      <c r="V550" s="49"/>
      <c r="W550" s="49">
        <f t="shared" si="142"/>
        <v>497923.79750000004</v>
      </c>
      <c r="Y550" s="51"/>
      <c r="Z550" s="51"/>
      <c r="AA550" s="51"/>
      <c r="AB550" s="49">
        <f t="shared" si="143"/>
        <v>497923.79750000004</v>
      </c>
    </row>
    <row r="551" spans="1:30">
      <c r="A551" s="6" t="s">
        <v>293</v>
      </c>
      <c r="B551" s="6" t="s">
        <v>416</v>
      </c>
      <c r="C551" s="6" t="s">
        <v>969</v>
      </c>
      <c r="D551" s="3" t="s">
        <v>970</v>
      </c>
      <c r="E551" s="45">
        <v>-188000.76</v>
      </c>
      <c r="F551" s="45">
        <v>-202374.3</v>
      </c>
      <c r="G551" s="45">
        <v>-220055.45</v>
      </c>
      <c r="H551" s="45">
        <v>-254030.19</v>
      </c>
      <c r="I551" s="45">
        <v>-271749.28999999998</v>
      </c>
      <c r="J551" s="45">
        <v>-299375.63</v>
      </c>
      <c r="K551" s="45">
        <v>-313321.17</v>
      </c>
      <c r="L551" s="45">
        <v>-355501.07</v>
      </c>
      <c r="M551" s="45">
        <v>-362477.68</v>
      </c>
      <c r="N551" s="45">
        <v>-399749.65</v>
      </c>
      <c r="O551" s="45">
        <v>-416277.45</v>
      </c>
      <c r="P551" s="45">
        <v>-464665.5</v>
      </c>
      <c r="Q551" s="45">
        <v>-459052.63</v>
      </c>
      <c r="R551" s="47">
        <f t="shared" si="141"/>
        <v>-323592.00624999998</v>
      </c>
      <c r="V551" s="49"/>
      <c r="W551" s="49">
        <f t="shared" si="142"/>
        <v>-323592.00624999998</v>
      </c>
      <c r="Y551" s="51"/>
      <c r="Z551" s="51"/>
      <c r="AA551" s="51"/>
      <c r="AB551" s="49">
        <f t="shared" si="143"/>
        <v>-323592.00624999998</v>
      </c>
    </row>
    <row r="552" spans="1:30">
      <c r="A552" s="6" t="s">
        <v>293</v>
      </c>
      <c r="B552" s="6" t="s">
        <v>416</v>
      </c>
      <c r="C552" s="6" t="s">
        <v>420</v>
      </c>
      <c r="D552" s="3" t="s">
        <v>778</v>
      </c>
      <c r="E552" s="45">
        <v>-260938.27</v>
      </c>
      <c r="F552" s="45">
        <v>-245015.06</v>
      </c>
      <c r="G552" s="45">
        <v>-257925.24</v>
      </c>
      <c r="H552" s="45">
        <v>-158458.29</v>
      </c>
      <c r="I552" s="45">
        <v>-67944.52</v>
      </c>
      <c r="J552" s="45">
        <v>-49352.26</v>
      </c>
      <c r="K552" s="45">
        <v>-7230.1199999999799</v>
      </c>
      <c r="L552" s="45">
        <v>-25069.05</v>
      </c>
      <c r="M552" s="45">
        <v>-27216.84</v>
      </c>
      <c r="N552" s="45">
        <v>-48750.31</v>
      </c>
      <c r="O552" s="45">
        <v>-116603.44</v>
      </c>
      <c r="P552" s="45">
        <v>1.45519152283669E-11</v>
      </c>
      <c r="Q552" s="45">
        <v>1.45519152283669E-11</v>
      </c>
      <c r="R552" s="47">
        <f t="shared" si="141"/>
        <v>-94502.855416666658</v>
      </c>
      <c r="V552" s="49"/>
      <c r="W552" s="49">
        <f t="shared" si="142"/>
        <v>-94502.855416666658</v>
      </c>
      <c r="Y552" s="51"/>
      <c r="Z552" s="51"/>
      <c r="AA552" s="51"/>
      <c r="AB552" s="49">
        <f t="shared" si="143"/>
        <v>-94502.855416666658</v>
      </c>
    </row>
    <row r="553" spans="1:30">
      <c r="A553" s="6" t="s">
        <v>293</v>
      </c>
      <c r="B553" s="6" t="s">
        <v>416</v>
      </c>
      <c r="C553" s="6" t="s">
        <v>421</v>
      </c>
      <c r="D553" s="3" t="s">
        <v>231</v>
      </c>
      <c r="E553" s="45">
        <v>1.45519152283669E-11</v>
      </c>
      <c r="F553" s="45">
        <v>0</v>
      </c>
      <c r="G553" s="45">
        <v>-20953.48</v>
      </c>
      <c r="H553" s="45">
        <v>-20526.599999999999</v>
      </c>
      <c r="I553" s="45">
        <v>-84278.93</v>
      </c>
      <c r="J553" s="45">
        <v>-79884.009999999995</v>
      </c>
      <c r="K553" s="45">
        <v>-111932.79</v>
      </c>
      <c r="L553" s="45">
        <v>-89566.81</v>
      </c>
      <c r="M553" s="45">
        <v>-283711.49</v>
      </c>
      <c r="N553" s="45">
        <v>-598762.23999999999</v>
      </c>
      <c r="O553" s="45">
        <v>-355860.73</v>
      </c>
      <c r="P553" s="45">
        <v>-148071.98000000001</v>
      </c>
      <c r="Q553" s="45">
        <v>-180224.33</v>
      </c>
      <c r="R553" s="47">
        <f t="shared" si="141"/>
        <v>-156971.76875000002</v>
      </c>
      <c r="U553" s="61">
        <f t="shared" si="139"/>
        <v>-156971.76875000002</v>
      </c>
      <c r="V553" s="49"/>
      <c r="W553" s="49"/>
      <c r="Y553" s="51"/>
      <c r="Z553" s="51"/>
      <c r="AA553" s="51"/>
      <c r="AD553" s="49">
        <f>+R553</f>
        <v>-156971.76875000002</v>
      </c>
    </row>
    <row r="554" spans="1:30">
      <c r="A554" s="6" t="s">
        <v>294</v>
      </c>
      <c r="B554" s="6" t="s">
        <v>230</v>
      </c>
      <c r="C554" s="25" t="s">
        <v>2</v>
      </c>
      <c r="D554" s="3" t="s">
        <v>766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141"/>
        <v>0</v>
      </c>
      <c r="U554" s="49">
        <f t="shared" si="139"/>
        <v>0</v>
      </c>
      <c r="V554" s="49"/>
      <c r="W554" s="49"/>
      <c r="Y554" s="51"/>
      <c r="Z554" s="51"/>
      <c r="AA554" s="51"/>
      <c r="AD554" s="49">
        <f>+R554</f>
        <v>0</v>
      </c>
    </row>
    <row r="555" spans="1:30">
      <c r="A555" s="6" t="s">
        <v>294</v>
      </c>
      <c r="B555" s="6" t="s">
        <v>220</v>
      </c>
      <c r="C555" s="6" t="s">
        <v>385</v>
      </c>
      <c r="D555" s="3" t="s">
        <v>221</v>
      </c>
      <c r="E555" s="45">
        <v>-372244.01</v>
      </c>
      <c r="F555" s="45">
        <v>-323801.59999999998</v>
      </c>
      <c r="G555" s="45">
        <v>-295902.81</v>
      </c>
      <c r="H555" s="45">
        <v>-260500.63</v>
      </c>
      <c r="I555" s="45">
        <v>-239213.06</v>
      </c>
      <c r="J555" s="45">
        <v>-216211.48</v>
      </c>
      <c r="K555" s="45">
        <v>-189365.87</v>
      </c>
      <c r="L555" s="45">
        <v>-160284.48000000001</v>
      </c>
      <c r="M555" s="45">
        <v>-126890.48</v>
      </c>
      <c r="N555" s="45">
        <v>-85470.48</v>
      </c>
      <c r="O555" s="45">
        <v>-51980.480000000003</v>
      </c>
      <c r="P555" s="45">
        <v>-46287.48</v>
      </c>
      <c r="Q555" s="45">
        <v>-48216.480000000003</v>
      </c>
      <c r="R555" s="47">
        <f t="shared" si="141"/>
        <v>-183844.92458333331</v>
      </c>
      <c r="U555" s="49"/>
      <c r="V555" s="49"/>
      <c r="W555" s="49">
        <f>+R555</f>
        <v>-183844.92458333331</v>
      </c>
      <c r="Y555" s="51"/>
      <c r="Z555" s="51"/>
      <c r="AA555" s="51"/>
      <c r="AB555" s="49">
        <f>+R555</f>
        <v>-183844.92458333331</v>
      </c>
      <c r="AD555" s="49"/>
    </row>
    <row r="556" spans="1:30">
      <c r="A556" s="6" t="s">
        <v>294</v>
      </c>
      <c r="B556" s="6" t="s">
        <v>216</v>
      </c>
      <c r="C556" s="6" t="s">
        <v>143</v>
      </c>
      <c r="D556" s="3" t="s">
        <v>741</v>
      </c>
      <c r="E556" s="45">
        <v>-119.75</v>
      </c>
      <c r="F556" s="45">
        <v>-45.49</v>
      </c>
      <c r="G556" s="45">
        <v>7.1054273576010003E-15</v>
      </c>
      <c r="H556" s="45">
        <v>-35.76</v>
      </c>
      <c r="I556" s="45">
        <v>7.1054273576010003E-15</v>
      </c>
      <c r="J556" s="45">
        <v>7.1054273576010003E-15</v>
      </c>
      <c r="K556" s="45">
        <v>-5.7699999999999898</v>
      </c>
      <c r="L556" s="45">
        <v>-683.4</v>
      </c>
      <c r="M556" s="45">
        <v>-85.579999999999899</v>
      </c>
      <c r="N556" s="45">
        <v>-32.209999999999901</v>
      </c>
      <c r="O556" s="45">
        <v>-29.219999999999899</v>
      </c>
      <c r="P556" s="45">
        <v>-50.129999999999903</v>
      </c>
      <c r="Q556" s="45">
        <v>-13.4299999999999</v>
      </c>
      <c r="R556" s="47">
        <f t="shared" si="141"/>
        <v>-86.179166666666632</v>
      </c>
      <c r="U556" s="49">
        <f t="shared" ref="U556:U564" si="144">+R556</f>
        <v>-86.179166666666632</v>
      </c>
      <c r="V556" s="49"/>
      <c r="W556" s="49"/>
      <c r="Y556" s="51"/>
      <c r="Z556" s="51"/>
      <c r="AA556" s="51"/>
      <c r="AD556" s="49">
        <f t="shared" ref="AD556:AD564" si="145">+R556</f>
        <v>-86.179166666666632</v>
      </c>
    </row>
    <row r="557" spans="1:30">
      <c r="A557" s="6" t="s">
        <v>294</v>
      </c>
      <c r="B557" s="6" t="s">
        <v>217</v>
      </c>
      <c r="C557" s="6" t="s">
        <v>281</v>
      </c>
      <c r="D557" s="3" t="s">
        <v>767</v>
      </c>
      <c r="E557" s="45">
        <v>-2928567</v>
      </c>
      <c r="F557" s="45">
        <v>-3184817</v>
      </c>
      <c r="G557" s="45">
        <v>-3441067</v>
      </c>
      <c r="H557" s="45">
        <v>-3697317</v>
      </c>
      <c r="I557" s="45">
        <v>-2460648.58</v>
      </c>
      <c r="J557" s="45">
        <v>-2692784.58</v>
      </c>
      <c r="K557" s="45">
        <v>-2944211.58</v>
      </c>
      <c r="L557" s="45">
        <v>-3195638.58</v>
      </c>
      <c r="M557" s="45">
        <v>-3684429.71</v>
      </c>
      <c r="N557" s="45">
        <v>-2529847</v>
      </c>
      <c r="O557" s="45">
        <v>-2810941</v>
      </c>
      <c r="P557" s="45">
        <v>-3092035</v>
      </c>
      <c r="Q557" s="45">
        <v>-3373129</v>
      </c>
      <c r="R557" s="47">
        <f t="shared" si="141"/>
        <v>-3073715.4191666669</v>
      </c>
      <c r="U557" s="49">
        <f t="shared" si="144"/>
        <v>-3073715.4191666669</v>
      </c>
      <c r="V557" s="49"/>
      <c r="W557" s="49"/>
      <c r="Y557" s="51"/>
      <c r="Z557" s="51"/>
      <c r="AA557" s="51"/>
      <c r="AD557" s="49">
        <f t="shared" si="145"/>
        <v>-3073715.4191666669</v>
      </c>
    </row>
    <row r="558" spans="1:30">
      <c r="A558" s="6" t="s">
        <v>294</v>
      </c>
      <c r="B558" s="6" t="s">
        <v>217</v>
      </c>
      <c r="C558" s="6" t="s">
        <v>102</v>
      </c>
      <c r="D558" s="3" t="s">
        <v>768</v>
      </c>
      <c r="E558" s="45">
        <v>-33117.449999999997</v>
      </c>
      <c r="F558" s="45">
        <v>-31582.26</v>
      </c>
      <c r="G558" s="45">
        <v>-31522.44</v>
      </c>
      <c r="H558" s="45">
        <v>-37727.86</v>
      </c>
      <c r="I558" s="45">
        <v>-30406.09</v>
      </c>
      <c r="J558" s="45">
        <v>-17374.939999999999</v>
      </c>
      <c r="K558" s="45">
        <v>-31299.71</v>
      </c>
      <c r="L558" s="45">
        <v>-40750.9</v>
      </c>
      <c r="M558" s="45">
        <v>-48672.52</v>
      </c>
      <c r="N558" s="45">
        <v>-55953.35</v>
      </c>
      <c r="O558" s="45">
        <v>-66448.289999999994</v>
      </c>
      <c r="P558" s="45">
        <v>-86023.37</v>
      </c>
      <c r="Q558" s="45">
        <v>-120793.96</v>
      </c>
      <c r="R558" s="47">
        <f t="shared" si="141"/>
        <v>-46226.452916666662</v>
      </c>
      <c r="U558" s="49">
        <f t="shared" si="144"/>
        <v>-46226.452916666662</v>
      </c>
      <c r="V558" s="49"/>
      <c r="W558" s="49"/>
      <c r="Y558" s="51"/>
      <c r="Z558" s="51"/>
      <c r="AA558" s="51"/>
      <c r="AD558" s="49">
        <f t="shared" si="145"/>
        <v>-46226.452916666662</v>
      </c>
    </row>
    <row r="559" spans="1:30">
      <c r="A559" s="6" t="s">
        <v>294</v>
      </c>
      <c r="B559" s="6" t="s">
        <v>217</v>
      </c>
      <c r="C559" s="6" t="s">
        <v>104</v>
      </c>
      <c r="D559" s="3" t="s">
        <v>769</v>
      </c>
      <c r="E559" s="45">
        <v>-1888309.22</v>
      </c>
      <c r="F559" s="45">
        <v>-1733116.81</v>
      </c>
      <c r="G559" s="45">
        <v>-1896412.51</v>
      </c>
      <c r="H559" s="45">
        <v>-2249616.64</v>
      </c>
      <c r="I559" s="45">
        <v>-1245853.53</v>
      </c>
      <c r="J559" s="45">
        <v>-932231.91</v>
      </c>
      <c r="K559" s="45">
        <v>-917060.82</v>
      </c>
      <c r="L559" s="45">
        <v>-431377.14</v>
      </c>
      <c r="M559" s="45">
        <v>-469614.28</v>
      </c>
      <c r="N559" s="45">
        <v>-555544.82999999996</v>
      </c>
      <c r="O559" s="45">
        <v>-567752.85</v>
      </c>
      <c r="P559" s="45">
        <v>-1021829.22</v>
      </c>
      <c r="Q559" s="45">
        <v>-1893641.14</v>
      </c>
      <c r="R559" s="47">
        <f t="shared" si="141"/>
        <v>-1159282.1433333333</v>
      </c>
      <c r="U559" s="49">
        <f t="shared" si="144"/>
        <v>-1159282.1433333333</v>
      </c>
      <c r="V559" s="49"/>
      <c r="W559" s="49"/>
      <c r="Y559" s="51"/>
      <c r="Z559" s="51"/>
      <c r="AA559" s="51"/>
      <c r="AD559" s="49">
        <f t="shared" si="145"/>
        <v>-1159282.1433333333</v>
      </c>
    </row>
    <row r="560" spans="1:30">
      <c r="A560" s="6" t="s">
        <v>294</v>
      </c>
      <c r="B560" s="6" t="s">
        <v>217</v>
      </c>
      <c r="C560" s="6" t="s">
        <v>77</v>
      </c>
      <c r="D560" s="3" t="s">
        <v>770</v>
      </c>
      <c r="E560" s="45">
        <v>-13181.04</v>
      </c>
      <c r="F560" s="45">
        <v>-11049.49</v>
      </c>
      <c r="G560" s="45">
        <v>-10655.24</v>
      </c>
      <c r="H560" s="45">
        <v>-11762.62</v>
      </c>
      <c r="I560" s="45">
        <v>-6628.42</v>
      </c>
      <c r="J560" s="45">
        <v>-3528.7</v>
      </c>
      <c r="K560" s="45">
        <v>-2987.82</v>
      </c>
      <c r="L560" s="45">
        <v>-2609.92</v>
      </c>
      <c r="M560" s="45">
        <v>-2757.56</v>
      </c>
      <c r="N560" s="45">
        <v>-3399.23</v>
      </c>
      <c r="O560" s="45">
        <v>-5207.68</v>
      </c>
      <c r="P560" s="45">
        <v>-7567.17</v>
      </c>
      <c r="Q560" s="45">
        <v>-12356.07</v>
      </c>
      <c r="R560" s="47">
        <f t="shared" si="141"/>
        <v>-6743.5337499999996</v>
      </c>
      <c r="U560" s="49">
        <f t="shared" si="144"/>
        <v>-6743.5337499999996</v>
      </c>
      <c r="V560" s="49"/>
      <c r="W560" s="49"/>
      <c r="Y560" s="51"/>
      <c r="Z560" s="51"/>
      <c r="AA560" s="51"/>
      <c r="AD560" s="49">
        <f t="shared" si="145"/>
        <v>-6743.5337499999996</v>
      </c>
    </row>
    <row r="561" spans="1:30">
      <c r="A561" s="6" t="s">
        <v>294</v>
      </c>
      <c r="B561" s="6" t="s">
        <v>217</v>
      </c>
      <c r="C561" s="6" t="s">
        <v>107</v>
      </c>
      <c r="D561" s="3" t="s">
        <v>771</v>
      </c>
      <c r="E561" s="45">
        <v>-1285.3599999999999</v>
      </c>
      <c r="F561" s="45">
        <v>-673.75</v>
      </c>
      <c r="G561" s="45">
        <v>-1294.49</v>
      </c>
      <c r="H561" s="45">
        <v>-2060.09</v>
      </c>
      <c r="I561" s="45">
        <v>-581.80999999999995</v>
      </c>
      <c r="J561" s="45">
        <v>-901.79</v>
      </c>
      <c r="K561" s="45">
        <v>-1203.31</v>
      </c>
      <c r="L561" s="45">
        <v>-235.91</v>
      </c>
      <c r="M561" s="45">
        <v>-463.74</v>
      </c>
      <c r="N561" s="45">
        <v>-711.82</v>
      </c>
      <c r="O561" s="45">
        <v>-255.08</v>
      </c>
      <c r="P561" s="45">
        <v>-640.20000000000005</v>
      </c>
      <c r="Q561" s="45">
        <v>-1313.72</v>
      </c>
      <c r="R561" s="47">
        <f t="shared" si="141"/>
        <v>-860.12749999999994</v>
      </c>
      <c r="U561" s="49">
        <f t="shared" si="144"/>
        <v>-860.12749999999994</v>
      </c>
      <c r="V561" s="49"/>
      <c r="W561" s="49"/>
      <c r="Y561" s="51"/>
      <c r="Z561" s="51"/>
      <c r="AA561" s="51"/>
      <c r="AD561" s="49">
        <f t="shared" si="145"/>
        <v>-860.12749999999994</v>
      </c>
    </row>
    <row r="562" spans="1:30">
      <c r="A562" s="6" t="s">
        <v>294</v>
      </c>
      <c r="B562" s="6" t="s">
        <v>217</v>
      </c>
      <c r="C562" s="6" t="s">
        <v>406</v>
      </c>
      <c r="D562" s="3" t="s">
        <v>772</v>
      </c>
      <c r="E562" s="45">
        <v>-514851.97</v>
      </c>
      <c r="F562" s="45">
        <v>-588340.54</v>
      </c>
      <c r="G562" s="45">
        <v>-657878.93000000005</v>
      </c>
      <c r="H562" s="45">
        <v>-216969.55</v>
      </c>
      <c r="I562" s="45">
        <v>-271361.17</v>
      </c>
      <c r="J562" s="45">
        <v>-302905.7</v>
      </c>
      <c r="K562" s="45">
        <v>-329639.59999999998</v>
      </c>
      <c r="L562" s="45">
        <v>-349516.56</v>
      </c>
      <c r="M562" s="45">
        <v>-368481.34</v>
      </c>
      <c r="N562" s="45">
        <v>-388841.64</v>
      </c>
      <c r="O562" s="45">
        <v>-417128.15</v>
      </c>
      <c r="P562" s="45">
        <v>-460819.81</v>
      </c>
      <c r="Q562" s="45">
        <v>-5.8207660913467401E-11</v>
      </c>
      <c r="R562" s="47">
        <f t="shared" si="141"/>
        <v>-384109.08125000005</v>
      </c>
      <c r="U562" s="49">
        <f t="shared" si="144"/>
        <v>-384109.08125000005</v>
      </c>
      <c r="V562" s="49"/>
      <c r="W562" s="49"/>
      <c r="Y562" s="51"/>
      <c r="Z562" s="51"/>
      <c r="AA562" s="51"/>
      <c r="AD562" s="49">
        <f t="shared" si="145"/>
        <v>-384109.08125000005</v>
      </c>
    </row>
    <row r="563" spans="1:30">
      <c r="A563" s="6" t="s">
        <v>294</v>
      </c>
      <c r="B563" s="6" t="s">
        <v>217</v>
      </c>
      <c r="C563" s="6" t="s">
        <v>407</v>
      </c>
      <c r="D563" s="3" t="s">
        <v>773</v>
      </c>
      <c r="E563" s="45">
        <v>-2202829.41</v>
      </c>
      <c r="F563" s="45">
        <v>-2246185.64</v>
      </c>
      <c r="G563" s="45">
        <v>-2225473.4700000002</v>
      </c>
      <c r="H563" s="45">
        <v>-2042990.75</v>
      </c>
      <c r="I563" s="45">
        <v>-1353859.07</v>
      </c>
      <c r="J563" s="45">
        <v>-834130.39</v>
      </c>
      <c r="K563" s="45">
        <v>-620757.88</v>
      </c>
      <c r="L563" s="45">
        <v>-553369.56999999995</v>
      </c>
      <c r="M563" s="45">
        <v>-545833.04</v>
      </c>
      <c r="N563" s="45">
        <v>-641468.25</v>
      </c>
      <c r="O563" s="45">
        <v>-1005233.05</v>
      </c>
      <c r="P563" s="45">
        <v>-1716636.57</v>
      </c>
      <c r="Q563" s="45">
        <v>-2840344.99</v>
      </c>
      <c r="R563" s="47">
        <f t="shared" si="141"/>
        <v>-1358960.406666667</v>
      </c>
      <c r="U563" s="49">
        <f t="shared" si="144"/>
        <v>-1358960.406666667</v>
      </c>
      <c r="V563" s="49"/>
      <c r="W563" s="49"/>
      <c r="Y563" s="51"/>
      <c r="Z563" s="51"/>
      <c r="AA563" s="51"/>
      <c r="AD563" s="49">
        <f t="shared" si="145"/>
        <v>-1358960.406666667</v>
      </c>
    </row>
    <row r="564" spans="1:30">
      <c r="A564" s="6" t="s">
        <v>294</v>
      </c>
      <c r="B564" s="6" t="s">
        <v>411</v>
      </c>
      <c r="C564" s="6" t="s">
        <v>67</v>
      </c>
      <c r="D564" s="3" t="s">
        <v>764</v>
      </c>
      <c r="E564" s="45">
        <v>-431477.83</v>
      </c>
      <c r="F564" s="45">
        <v>-425716.03</v>
      </c>
      <c r="G564" s="45">
        <v>-432912.75</v>
      </c>
      <c r="H564" s="45">
        <v>-379263.99</v>
      </c>
      <c r="I564" s="45">
        <v>-298773.36</v>
      </c>
      <c r="J564" s="45">
        <v>-255066.15</v>
      </c>
      <c r="K564" s="45">
        <v>-222047.79</v>
      </c>
      <c r="L564" s="45">
        <v>-217976.08</v>
      </c>
      <c r="M564" s="45">
        <v>-235645.04</v>
      </c>
      <c r="N564" s="45">
        <v>-247856.2</v>
      </c>
      <c r="O564" s="45">
        <v>-219220.61</v>
      </c>
      <c r="P564" s="45">
        <v>-279943.37</v>
      </c>
      <c r="Q564" s="45">
        <v>-392789.24</v>
      </c>
      <c r="R564" s="47">
        <f t="shared" si="141"/>
        <v>-302212.90875</v>
      </c>
      <c r="U564" s="49">
        <f t="shared" si="144"/>
        <v>-302212.90875</v>
      </c>
      <c r="V564" s="49"/>
      <c r="W564" s="49"/>
      <c r="Y564" s="51"/>
      <c r="Z564" s="51"/>
      <c r="AA564" s="51"/>
      <c r="AD564" s="49">
        <f t="shared" si="145"/>
        <v>-302212.90875</v>
      </c>
    </row>
    <row r="565" spans="1:30">
      <c r="A565" s="6" t="s">
        <v>294</v>
      </c>
      <c r="B565" s="6" t="s">
        <v>416</v>
      </c>
      <c r="C565" s="6" t="s">
        <v>83</v>
      </c>
      <c r="D565" s="3" t="s">
        <v>774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si="141"/>
        <v>0</v>
      </c>
      <c r="V565" s="49"/>
      <c r="W565" s="49">
        <f t="shared" ref="W565:W572" si="146">+R565</f>
        <v>0</v>
      </c>
      <c r="Y565" s="51"/>
      <c r="Z565" s="51"/>
      <c r="AA565" s="51"/>
      <c r="AB565" s="49">
        <f t="shared" ref="AB565:AB572" si="147">+W565</f>
        <v>0</v>
      </c>
    </row>
    <row r="566" spans="1:30">
      <c r="A566" s="6" t="s">
        <v>294</v>
      </c>
      <c r="B566" s="6" t="s">
        <v>416</v>
      </c>
      <c r="C566" s="6" t="s">
        <v>423</v>
      </c>
      <c r="D566" s="3" t="s">
        <v>775</v>
      </c>
      <c r="E566" s="45">
        <v>4399649.2699999996</v>
      </c>
      <c r="F566" s="45">
        <v>6757442.71</v>
      </c>
      <c r="G566" s="45">
        <v>7438151.4100000001</v>
      </c>
      <c r="H566" s="45">
        <v>7546091.9100000001</v>
      </c>
      <c r="I566" s="45">
        <v>7502371.4800000004</v>
      </c>
      <c r="J566" s="45">
        <v>7552094.9299999997</v>
      </c>
      <c r="K566" s="45">
        <v>7763568.9500000002</v>
      </c>
      <c r="L566" s="45">
        <v>7570160.0999999996</v>
      </c>
      <c r="M566" s="45">
        <v>8588802.2899999991</v>
      </c>
      <c r="N566" s="45">
        <v>10068285.039999999</v>
      </c>
      <c r="O566" s="45">
        <v>12931229.5</v>
      </c>
      <c r="P566" s="45">
        <v>0</v>
      </c>
      <c r="Q566" s="45">
        <v>0</v>
      </c>
      <c r="R566" s="47">
        <f t="shared" si="141"/>
        <v>7159835.2462499999</v>
      </c>
      <c r="V566" s="49"/>
      <c r="W566" s="49">
        <f t="shared" si="146"/>
        <v>7159835.2462499999</v>
      </c>
      <c r="Y566" s="51"/>
      <c r="Z566" s="51"/>
      <c r="AA566" s="51"/>
      <c r="AB566" s="49">
        <f t="shared" si="147"/>
        <v>7159835.2462499999</v>
      </c>
    </row>
    <row r="567" spans="1:30">
      <c r="A567" s="6" t="s">
        <v>294</v>
      </c>
      <c r="B567" s="6" t="s">
        <v>416</v>
      </c>
      <c r="C567" s="6" t="s">
        <v>424</v>
      </c>
      <c r="D567" s="3" t="s">
        <v>776</v>
      </c>
      <c r="E567" s="45">
        <v>1440517.74</v>
      </c>
      <c r="F567" s="45">
        <v>-371923.47</v>
      </c>
      <c r="G567" s="45">
        <v>-2629689.58</v>
      </c>
      <c r="H567" s="45">
        <v>-3336449.26</v>
      </c>
      <c r="I567" s="45">
        <v>-2448680.69</v>
      </c>
      <c r="J567" s="45">
        <v>-563705.06000000099</v>
      </c>
      <c r="K567" s="45">
        <v>1948461.15</v>
      </c>
      <c r="L567" s="45">
        <v>4245983.5199999996</v>
      </c>
      <c r="M567" s="45">
        <v>6868033.7300000004</v>
      </c>
      <c r="N567" s="45">
        <v>9039135.9199999999</v>
      </c>
      <c r="O567" s="45">
        <v>9842075.8300000001</v>
      </c>
      <c r="P567" s="45">
        <v>0</v>
      </c>
      <c r="Q567" s="45">
        <v>0</v>
      </c>
      <c r="R567" s="47">
        <f t="shared" si="141"/>
        <v>1942791.7466666668</v>
      </c>
      <c r="V567" s="49"/>
      <c r="W567" s="49">
        <f t="shared" si="146"/>
        <v>1942791.7466666668</v>
      </c>
      <c r="Y567" s="51"/>
      <c r="Z567" s="51"/>
      <c r="AA567" s="51"/>
      <c r="AB567" s="49">
        <f t="shared" si="147"/>
        <v>1942791.7466666668</v>
      </c>
    </row>
    <row r="568" spans="1:30">
      <c r="A568" s="6" t="s">
        <v>294</v>
      </c>
      <c r="B568" s="6" t="s">
        <v>416</v>
      </c>
      <c r="C568" s="6" t="s">
        <v>425</v>
      </c>
      <c r="D568" s="3" t="s">
        <v>777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141"/>
        <v>0</v>
      </c>
      <c r="V568" s="49"/>
      <c r="W568" s="49">
        <f t="shared" si="146"/>
        <v>0</v>
      </c>
      <c r="Y568" s="51"/>
      <c r="Z568" s="51"/>
      <c r="AA568" s="51"/>
      <c r="AB568" s="49">
        <f t="shared" si="147"/>
        <v>0</v>
      </c>
    </row>
    <row r="569" spans="1:30">
      <c r="A569" s="6" t="s">
        <v>294</v>
      </c>
      <c r="B569" s="6" t="s">
        <v>416</v>
      </c>
      <c r="C569" s="6" t="s">
        <v>877</v>
      </c>
      <c r="D569" s="3" t="s">
        <v>878</v>
      </c>
      <c r="E569" s="45">
        <v>24748844.07</v>
      </c>
      <c r="F569" s="45">
        <v>22201253.75</v>
      </c>
      <c r="G569" s="45">
        <v>19789347.920000002</v>
      </c>
      <c r="H569" s="45">
        <v>17197137.170000002</v>
      </c>
      <c r="I569" s="45">
        <v>15385335.060000001</v>
      </c>
      <c r="J569" s="45">
        <v>14459411.58</v>
      </c>
      <c r="K569" s="45">
        <v>13709869.68</v>
      </c>
      <c r="L569" s="45">
        <v>13241665.130000001</v>
      </c>
      <c r="M569" s="45">
        <v>12810967.85</v>
      </c>
      <c r="N569" s="45">
        <v>12325684.93</v>
      </c>
      <c r="O569" s="45">
        <v>11519585.390000001</v>
      </c>
      <c r="P569" s="45">
        <v>0</v>
      </c>
      <c r="Q569" s="45">
        <v>0</v>
      </c>
      <c r="R569" s="47">
        <f t="shared" si="141"/>
        <v>13751223.374583332</v>
      </c>
      <c r="V569" s="49"/>
      <c r="W569" s="49">
        <f t="shared" si="146"/>
        <v>13751223.374583332</v>
      </c>
      <c r="Y569" s="51"/>
      <c r="Z569" s="51"/>
      <c r="AA569" s="51"/>
      <c r="AB569" s="49">
        <f t="shared" si="147"/>
        <v>13751223.374583332</v>
      </c>
    </row>
    <row r="570" spans="1:30">
      <c r="A570" s="6" t="s">
        <v>294</v>
      </c>
      <c r="B570" s="6" t="s">
        <v>416</v>
      </c>
      <c r="C570" s="6" t="s">
        <v>926</v>
      </c>
      <c r="D570" s="3" t="s">
        <v>878</v>
      </c>
      <c r="E570" s="45">
        <v>33087820.699999999</v>
      </c>
      <c r="F570" s="45">
        <v>30660320</v>
      </c>
      <c r="G570" s="45">
        <v>28361059.620000001</v>
      </c>
      <c r="H570" s="45">
        <v>25890728.68</v>
      </c>
      <c r="I570" s="45">
        <v>24171086.739999998</v>
      </c>
      <c r="J570" s="45">
        <v>23305349.690000001</v>
      </c>
      <c r="K570" s="45">
        <v>22608684.850000001</v>
      </c>
      <c r="L570" s="45">
        <v>22183822.039999999</v>
      </c>
      <c r="M570" s="45">
        <v>21795146.34</v>
      </c>
      <c r="N570" s="45">
        <v>21353140.16</v>
      </c>
      <c r="O570" s="45">
        <v>20603134.370000001</v>
      </c>
      <c r="P570" s="45">
        <v>0</v>
      </c>
      <c r="Q570" s="45">
        <v>0</v>
      </c>
      <c r="R570" s="47">
        <f t="shared" si="141"/>
        <v>21456365.236666668</v>
      </c>
      <c r="V570" s="49"/>
      <c r="W570" s="49">
        <f t="shared" si="146"/>
        <v>21456365.236666668</v>
      </c>
      <c r="Y570" s="51"/>
      <c r="Z570" s="51"/>
      <c r="AA570" s="51"/>
      <c r="AB570" s="49">
        <f t="shared" si="147"/>
        <v>21456365.236666668</v>
      </c>
    </row>
    <row r="571" spans="1:30">
      <c r="A571" s="6" t="s">
        <v>294</v>
      </c>
      <c r="B571" s="6" t="s">
        <v>416</v>
      </c>
      <c r="C571" s="6" t="s">
        <v>971</v>
      </c>
      <c r="D571" s="3" t="s">
        <v>972</v>
      </c>
      <c r="E571" s="45">
        <v>-618733.23</v>
      </c>
      <c r="F571" s="45">
        <v>-689765.5</v>
      </c>
      <c r="G571" s="45">
        <v>-749174.48</v>
      </c>
      <c r="H571" s="45">
        <v>-857455.68</v>
      </c>
      <c r="I571" s="45">
        <v>-871749.46</v>
      </c>
      <c r="J571" s="45">
        <v>-922427.37</v>
      </c>
      <c r="K571" s="45">
        <v>-821326.42</v>
      </c>
      <c r="L571" s="45">
        <v>-900197.44</v>
      </c>
      <c r="M571" s="45">
        <v>-912232.55</v>
      </c>
      <c r="N571" s="45">
        <v>-985514.48</v>
      </c>
      <c r="O571" s="45">
        <v>-1004254.12</v>
      </c>
      <c r="P571" s="45">
        <v>-1124152.54</v>
      </c>
      <c r="Q571" s="45">
        <v>-1098313.07</v>
      </c>
      <c r="R571" s="47">
        <f t="shared" si="141"/>
        <v>-891397.76583333325</v>
      </c>
      <c r="V571" s="49"/>
      <c r="W571" s="49">
        <f t="shared" si="146"/>
        <v>-891397.76583333325</v>
      </c>
      <c r="Y571" s="51"/>
      <c r="Z571" s="51"/>
      <c r="AA571" s="51"/>
      <c r="AB571" s="49">
        <f t="shared" si="147"/>
        <v>-891397.76583333325</v>
      </c>
    </row>
    <row r="572" spans="1:30">
      <c r="A572" s="6" t="s">
        <v>294</v>
      </c>
      <c r="B572" s="6" t="s">
        <v>416</v>
      </c>
      <c r="C572" s="6" t="s">
        <v>420</v>
      </c>
      <c r="D572" s="3" t="s">
        <v>778</v>
      </c>
      <c r="E572" s="45">
        <v>-3252672.52</v>
      </c>
      <c r="F572" s="45">
        <v>-3121732</v>
      </c>
      <c r="G572" s="45">
        <v>-3363921.72</v>
      </c>
      <c r="H572" s="45">
        <v>-2209356.13</v>
      </c>
      <c r="I572" s="45">
        <v>-921265.41</v>
      </c>
      <c r="J572" s="45">
        <v>-615638.88</v>
      </c>
      <c r="K572" s="45">
        <v>-90853.359999999899</v>
      </c>
      <c r="L572" s="45">
        <v>-355773.19</v>
      </c>
      <c r="M572" s="45">
        <v>-390036.71</v>
      </c>
      <c r="N572" s="45">
        <v>-660253.72</v>
      </c>
      <c r="O572" s="45">
        <v>-1581618.82</v>
      </c>
      <c r="P572" s="45">
        <v>2.3283064365386999E-10</v>
      </c>
      <c r="Q572" s="45">
        <v>2.3283064365386999E-10</v>
      </c>
      <c r="R572" s="47">
        <f t="shared" si="141"/>
        <v>-1244732.1833333336</v>
      </c>
      <c r="V572" s="49"/>
      <c r="W572" s="49">
        <f t="shared" si="146"/>
        <v>-1244732.1833333336</v>
      </c>
      <c r="Y572" s="51"/>
      <c r="Z572" s="51"/>
      <c r="AA572" s="51"/>
      <c r="AB572" s="49">
        <f t="shared" si="147"/>
        <v>-1244732.1833333336</v>
      </c>
    </row>
    <row r="573" spans="1:30">
      <c r="A573" s="6" t="s">
        <v>294</v>
      </c>
      <c r="B573" s="6" t="s">
        <v>416</v>
      </c>
      <c r="C573" s="6" t="s">
        <v>422</v>
      </c>
      <c r="D573" s="3" t="s">
        <v>231</v>
      </c>
      <c r="E573" s="45">
        <v>0</v>
      </c>
      <c r="F573" s="45">
        <v>0</v>
      </c>
      <c r="G573" s="45">
        <v>-62155.67</v>
      </c>
      <c r="H573" s="45">
        <v>-60889.4</v>
      </c>
      <c r="I573" s="45">
        <v>-250002.07</v>
      </c>
      <c r="J573" s="45">
        <v>-236965.13</v>
      </c>
      <c r="K573" s="45">
        <v>-332033.53999999998</v>
      </c>
      <c r="L573" s="45">
        <v>-265687.88</v>
      </c>
      <c r="M573" s="45">
        <v>-841591.91</v>
      </c>
      <c r="N573" s="45">
        <v>-1776147.48</v>
      </c>
      <c r="O573" s="45">
        <v>-1055612.9099999999</v>
      </c>
      <c r="P573" s="45">
        <v>-405406.05</v>
      </c>
      <c r="Q573" s="45">
        <v>-493435.95</v>
      </c>
      <c r="R573" s="47">
        <f t="shared" si="141"/>
        <v>-461100.83458333329</v>
      </c>
      <c r="U573" s="61">
        <f>+R573</f>
        <v>-461100.83458333329</v>
      </c>
      <c r="V573" s="49"/>
      <c r="Y573" s="51"/>
      <c r="Z573" s="51"/>
      <c r="AA573" s="51"/>
      <c r="AD573" s="49">
        <f>+U573</f>
        <v>-461100.83458333329</v>
      </c>
    </row>
    <row r="574" spans="1:30">
      <c r="D574" s="3" t="s">
        <v>232</v>
      </c>
      <c r="E574" s="46">
        <f t="shared" ref="E574:L574" si="148">SUM(E521:E573)</f>
        <v>40653054.000000007</v>
      </c>
      <c r="F574" s="46">
        <f t="shared" si="148"/>
        <v>39512626.869999997</v>
      </c>
      <c r="G574" s="46">
        <f t="shared" si="148"/>
        <v>29898269.470000003</v>
      </c>
      <c r="H574" s="46">
        <f t="shared" si="148"/>
        <v>24881344.420000013</v>
      </c>
      <c r="I574" s="46">
        <f t="shared" si="148"/>
        <v>31601692.720000003</v>
      </c>
      <c r="J574" s="46">
        <f t="shared" si="148"/>
        <v>29069573.790000003</v>
      </c>
      <c r="K574" s="46">
        <f t="shared" si="148"/>
        <v>30743802.699999999</v>
      </c>
      <c r="L574" s="46">
        <f t="shared" si="148"/>
        <v>36760800.020000003</v>
      </c>
      <c r="M574" s="46">
        <f t="shared" ref="M574:R574" si="149">SUM(M521:M573)</f>
        <v>34900116.850000001</v>
      </c>
      <c r="N574" s="46">
        <f t="shared" si="149"/>
        <v>36916056.190000005</v>
      </c>
      <c r="O574" s="46">
        <f t="shared" si="149"/>
        <v>41765111.74000001</v>
      </c>
      <c r="P574" s="46">
        <f t="shared" si="149"/>
        <v>-22256375.170000002</v>
      </c>
      <c r="Q574" s="46">
        <f t="shared" si="149"/>
        <v>-24650115.149999999</v>
      </c>
      <c r="R574" s="46">
        <f t="shared" si="149"/>
        <v>26816207.418749999</v>
      </c>
      <c r="Y574" s="51"/>
      <c r="Z574" s="51"/>
      <c r="AA574" s="51"/>
    </row>
    <row r="575" spans="1:30">
      <c r="D575" s="3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7"/>
      <c r="Y575" s="51"/>
      <c r="Z575" s="51"/>
      <c r="AA575" s="51"/>
    </row>
    <row r="576" spans="1:30">
      <c r="A576" s="6" t="s">
        <v>284</v>
      </c>
      <c r="B576" s="6" t="s">
        <v>228</v>
      </c>
      <c r="C576" s="6" t="s">
        <v>67</v>
      </c>
      <c r="D576" s="3" t="s">
        <v>921</v>
      </c>
      <c r="E576" s="45">
        <v>0</v>
      </c>
      <c r="F576" s="45">
        <v>0</v>
      </c>
      <c r="G576" s="45">
        <v>0</v>
      </c>
      <c r="H576" s="45">
        <v>-29000</v>
      </c>
      <c r="I576" s="45">
        <v>-29000</v>
      </c>
      <c r="J576" s="45">
        <v>-29000</v>
      </c>
      <c r="K576" s="45">
        <v>-29000</v>
      </c>
      <c r="L576" s="45">
        <v>-29000</v>
      </c>
      <c r="M576" s="45">
        <v>-29000</v>
      </c>
      <c r="N576" s="45">
        <v>-29000</v>
      </c>
      <c r="O576" s="45">
        <v>-29000</v>
      </c>
      <c r="P576" s="45">
        <v>-29000</v>
      </c>
      <c r="Q576" s="45">
        <v>-29000</v>
      </c>
      <c r="R576" s="47">
        <f t="shared" ref="R576:R615" si="150">((E576+Q576)+((F576+G576+H576+I576+J576+K576+L576+M576+N576+O576+P576)*2))/24</f>
        <v>-22958.333333333332</v>
      </c>
      <c r="U576" s="49">
        <f t="shared" ref="U576" si="151">+R576</f>
        <v>-22958.333333333332</v>
      </c>
      <c r="V576" s="49"/>
      <c r="W576" s="49"/>
      <c r="Y576" s="51"/>
      <c r="Z576" s="51"/>
      <c r="AA576" s="51"/>
      <c r="AD576" s="49">
        <f t="shared" ref="AD576" si="152">+R576</f>
        <v>-22958.333333333332</v>
      </c>
    </row>
    <row r="577" spans="1:30" s="72" customFormat="1">
      <c r="A577" s="68" t="s">
        <v>284</v>
      </c>
      <c r="B577" s="68" t="s">
        <v>233</v>
      </c>
      <c r="C577" s="68" t="s">
        <v>67</v>
      </c>
      <c r="D577" s="69" t="s">
        <v>973</v>
      </c>
      <c r="E577" s="70">
        <v>-5595028.96</v>
      </c>
      <c r="F577" s="70">
        <v>-5569569.54</v>
      </c>
      <c r="G577" s="70">
        <v>-5544110.1200000001</v>
      </c>
      <c r="H577" s="70">
        <v>-5521212.1600000001</v>
      </c>
      <c r="I577" s="70">
        <v>-5498314.2000000002</v>
      </c>
      <c r="J577" s="70">
        <v>-5476868.7000000002</v>
      </c>
      <c r="K577" s="70">
        <v>-5453970.7199999997</v>
      </c>
      <c r="L577" s="70">
        <v>-5431072.7599999998</v>
      </c>
      <c r="M577" s="70">
        <v>-5419201.7199999997</v>
      </c>
      <c r="N577" s="70">
        <v>-5412524.6200000001</v>
      </c>
      <c r="O577" s="70">
        <v>-5398214.5800000001</v>
      </c>
      <c r="P577" s="70">
        <v>-5385530.54</v>
      </c>
      <c r="Q577" s="70">
        <v>-5040677.45</v>
      </c>
      <c r="R577" s="71">
        <f t="shared" si="150"/>
        <v>-5452370.2387499986</v>
      </c>
      <c r="V577" s="73"/>
      <c r="W577" s="73">
        <f>+R577</f>
        <v>-5452370.2387499986</v>
      </c>
      <c r="Y577" s="74"/>
      <c r="Z577" s="74"/>
      <c r="AA577" s="74"/>
      <c r="AB577" s="73">
        <f>+R577</f>
        <v>-5452370.2387499986</v>
      </c>
    </row>
    <row r="578" spans="1:30" s="72" customFormat="1">
      <c r="A578" s="68" t="s">
        <v>284</v>
      </c>
      <c r="B578" s="68" t="s">
        <v>233</v>
      </c>
      <c r="C578" s="68" t="s">
        <v>277</v>
      </c>
      <c r="D578" s="69" t="s">
        <v>779</v>
      </c>
      <c r="E578" s="70">
        <v>0</v>
      </c>
      <c r="F578" s="70">
        <v>-1153.8399999999999</v>
      </c>
      <c r="G578" s="70">
        <v>-3461.52</v>
      </c>
      <c r="H578" s="70">
        <v>-5769.2</v>
      </c>
      <c r="I578" s="70">
        <v>-8136.8</v>
      </c>
      <c r="J578" s="70">
        <v>-10444.48</v>
      </c>
      <c r="K578" s="70">
        <v>-16051.86</v>
      </c>
      <c r="L578" s="70">
        <v>-16875.18</v>
      </c>
      <c r="M578" s="70">
        <v>-19541.27</v>
      </c>
      <c r="N578" s="70">
        <v>-21123.86</v>
      </c>
      <c r="O578" s="70">
        <v>-23353.46</v>
      </c>
      <c r="P578" s="70">
        <v>-25116.85</v>
      </c>
      <c r="Q578" s="70">
        <v>-30345.01</v>
      </c>
      <c r="R578" s="71">
        <f t="shared" si="150"/>
        <v>-13850.06875</v>
      </c>
      <c r="V578" s="73"/>
      <c r="W578" s="73">
        <f>+R578</f>
        <v>-13850.06875</v>
      </c>
      <c r="Y578" s="74"/>
      <c r="Z578" s="74"/>
      <c r="AA578" s="74"/>
      <c r="AB578" s="73">
        <f>+R578</f>
        <v>-13850.06875</v>
      </c>
    </row>
    <row r="579" spans="1:30" s="72" customFormat="1">
      <c r="A579" s="68" t="s">
        <v>284</v>
      </c>
      <c r="B579" s="68" t="s">
        <v>233</v>
      </c>
      <c r="C579" s="68" t="s">
        <v>390</v>
      </c>
      <c r="D579" s="69" t="s">
        <v>780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1">
        <f t="shared" si="150"/>
        <v>0</v>
      </c>
      <c r="V579" s="73"/>
      <c r="W579" s="73">
        <f>+R579</f>
        <v>0</v>
      </c>
      <c r="Y579" s="74"/>
      <c r="Z579" s="74"/>
      <c r="AA579" s="74"/>
      <c r="AB579" s="73">
        <f>+R579</f>
        <v>0</v>
      </c>
    </row>
    <row r="580" spans="1:30" s="72" customFormat="1">
      <c r="A580" s="68" t="s">
        <v>284</v>
      </c>
      <c r="B580" s="68" t="s">
        <v>233</v>
      </c>
      <c r="C580" s="68" t="s">
        <v>389</v>
      </c>
      <c r="D580" s="69" t="s">
        <v>781</v>
      </c>
      <c r="E580" s="70">
        <v>-812911</v>
      </c>
      <c r="F580" s="70">
        <v>-812911</v>
      </c>
      <c r="G580" s="70">
        <v>-812911</v>
      </c>
      <c r="H580" s="70">
        <v>-812911</v>
      </c>
      <c r="I580" s="70">
        <v>-812911</v>
      </c>
      <c r="J580" s="70">
        <v>-812911</v>
      </c>
      <c r="K580" s="70">
        <v>-812911</v>
      </c>
      <c r="L580" s="70">
        <v>-812911</v>
      </c>
      <c r="M580" s="70">
        <v>-812911</v>
      </c>
      <c r="N580" s="70">
        <v>-812911</v>
      </c>
      <c r="O580" s="70">
        <v>-812911</v>
      </c>
      <c r="P580" s="70">
        <v>-812911</v>
      </c>
      <c r="Q580" s="70">
        <v>-555131</v>
      </c>
      <c r="R580" s="71">
        <f t="shared" si="150"/>
        <v>-802170.16666666663</v>
      </c>
      <c r="V580" s="73"/>
      <c r="W580" s="73">
        <f>+R580</f>
        <v>-802170.16666666663</v>
      </c>
      <c r="Y580" s="74"/>
      <c r="Z580" s="74"/>
      <c r="AA580" s="74"/>
      <c r="AB580" s="73">
        <f>+R580</f>
        <v>-802170.16666666663</v>
      </c>
    </row>
    <row r="581" spans="1:30">
      <c r="A581" s="6" t="s">
        <v>284</v>
      </c>
      <c r="B581" s="6" t="s">
        <v>234</v>
      </c>
      <c r="C581" s="6" t="s">
        <v>429</v>
      </c>
      <c r="D581" s="3" t="s">
        <v>782</v>
      </c>
      <c r="E581" s="45">
        <v>-80731567.129999995</v>
      </c>
      <c r="F581" s="45">
        <v>-81083282.760000005</v>
      </c>
      <c r="G581" s="45">
        <v>-81436591.629999995</v>
      </c>
      <c r="H581" s="45">
        <v>-81806567.510000005</v>
      </c>
      <c r="I581" s="45">
        <v>-82168114.129999995</v>
      </c>
      <c r="J581" s="45">
        <v>-82531283.640000001</v>
      </c>
      <c r="K581" s="45">
        <v>-82896083.439999998</v>
      </c>
      <c r="L581" s="45">
        <v>-83262520.939999998</v>
      </c>
      <c r="M581" s="45">
        <v>-83630603.540000007</v>
      </c>
      <c r="N581" s="45">
        <v>-84000338.790000007</v>
      </c>
      <c r="O581" s="45">
        <v>-84371734.159999996</v>
      </c>
      <c r="P581" s="45">
        <v>-85916603.049999997</v>
      </c>
      <c r="Q581" s="45">
        <v>-86293703.870000005</v>
      </c>
      <c r="R581" s="47">
        <f t="shared" si="150"/>
        <v>-83051363.257499978</v>
      </c>
      <c r="U581" s="49"/>
      <c r="V581" s="49"/>
      <c r="W581" s="49">
        <f>+R581</f>
        <v>-83051363.257499978</v>
      </c>
      <c r="Y581" s="67">
        <f>+R581*$Z$4</f>
        <v>-62197165.943541735</v>
      </c>
      <c r="Z581" s="67">
        <f>+R581*$Z$5</f>
        <v>-20854197.313958243</v>
      </c>
      <c r="AA581" s="51"/>
      <c r="AD581" s="49"/>
    </row>
    <row r="582" spans="1:30">
      <c r="A582" s="6" t="s">
        <v>284</v>
      </c>
      <c r="B582" s="6" t="s">
        <v>215</v>
      </c>
      <c r="C582" s="6" t="s">
        <v>981</v>
      </c>
      <c r="D582" s="3" t="s">
        <v>982</v>
      </c>
      <c r="E582" s="45">
        <v>-662939.05000000005</v>
      </c>
      <c r="F582" s="45">
        <v>-662939.05000000005</v>
      </c>
      <c r="G582" s="45">
        <v>-662939.05000000005</v>
      </c>
      <c r="H582" s="45">
        <v>-662250.56000000006</v>
      </c>
      <c r="I582" s="45">
        <v>-662250.56000000006</v>
      </c>
      <c r="J582" s="45">
        <v>-662250.56000000006</v>
      </c>
      <c r="K582" s="45">
        <v>-662250.56000000006</v>
      </c>
      <c r="L582" s="45">
        <v>-662250.56000000006</v>
      </c>
      <c r="M582" s="45">
        <v>-662250.56000000006</v>
      </c>
      <c r="N582" s="45">
        <v>-449648.79</v>
      </c>
      <c r="O582" s="45">
        <v>-449648.79</v>
      </c>
      <c r="P582" s="45">
        <v>-449648.79</v>
      </c>
      <c r="Q582" s="45">
        <v>-5.8207660913467401E-11</v>
      </c>
      <c r="R582" s="47">
        <f t="shared" si="150"/>
        <v>-581649.77958333341</v>
      </c>
      <c r="U582" s="49">
        <f t="shared" ref="U582" si="153">+R582</f>
        <v>-581649.77958333341</v>
      </c>
      <c r="V582" s="49"/>
      <c r="W582" s="49"/>
      <c r="Y582" s="51"/>
      <c r="Z582" s="51"/>
      <c r="AA582" s="51"/>
      <c r="AD582" s="49">
        <f t="shared" ref="AD582" si="154">+R582</f>
        <v>-581649.77958333341</v>
      </c>
    </row>
    <row r="583" spans="1:30">
      <c r="A583" s="6" t="s">
        <v>284</v>
      </c>
      <c r="B583" s="6" t="s">
        <v>426</v>
      </c>
      <c r="C583" s="6" t="s">
        <v>179</v>
      </c>
      <c r="D583" s="3" t="s">
        <v>115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50"/>
        <v>0</v>
      </c>
      <c r="U583" s="49">
        <f>+R583</f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284</v>
      </c>
      <c r="B584" s="6" t="s">
        <v>235</v>
      </c>
      <c r="C584" s="6" t="s">
        <v>202</v>
      </c>
      <c r="D584" s="3" t="s">
        <v>783</v>
      </c>
      <c r="E584" s="45">
        <v>-3061141.65</v>
      </c>
      <c r="F584" s="45">
        <v>-3062475.45</v>
      </c>
      <c r="G584" s="45">
        <v>-3063587.73</v>
      </c>
      <c r="H584" s="45">
        <v>-3071284.71</v>
      </c>
      <c r="I584" s="45">
        <v>-3071284.7</v>
      </c>
      <c r="J584" s="45">
        <v>-3076173.02</v>
      </c>
      <c r="K584" s="45">
        <v>-2941013.99</v>
      </c>
      <c r="L584" s="45">
        <v>-2941013.99</v>
      </c>
      <c r="M584" s="45">
        <v>-2941013.99</v>
      </c>
      <c r="N584" s="45">
        <v>-2941013.99</v>
      </c>
      <c r="O584" s="45">
        <v>-3637013.27</v>
      </c>
      <c r="P584" s="45">
        <v>-3637013.27</v>
      </c>
      <c r="Q584" s="45">
        <v>-3637863.72</v>
      </c>
      <c r="R584" s="47">
        <f t="shared" si="150"/>
        <v>-3144365.8995833341</v>
      </c>
      <c r="U584" s="49"/>
      <c r="V584" s="49"/>
      <c r="W584" s="49">
        <f>+R584</f>
        <v>-3144365.8995833341</v>
      </c>
      <c r="Y584" s="67">
        <f t="shared" ref="Y584:Y588" si="155">+R584*$Z$4</f>
        <v>-2354815.6221979591</v>
      </c>
      <c r="Z584" s="67">
        <f t="shared" ref="Z584:Z588" si="156">+R584*$Z$5</f>
        <v>-789550.27738537511</v>
      </c>
      <c r="AA584" s="51"/>
      <c r="AB584" s="51"/>
      <c r="AD584" s="49"/>
    </row>
    <row r="585" spans="1:30">
      <c r="A585" s="6" t="s">
        <v>284</v>
      </c>
      <c r="B585" s="6" t="s">
        <v>235</v>
      </c>
      <c r="C585" s="6" t="s">
        <v>296</v>
      </c>
      <c r="D585" s="3" t="s">
        <v>784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50"/>
        <v>0</v>
      </c>
      <c r="U585" s="49"/>
      <c r="V585" s="49"/>
      <c r="W585" s="49">
        <f>+R585</f>
        <v>0</v>
      </c>
      <c r="Y585" s="67">
        <f t="shared" si="155"/>
        <v>0</v>
      </c>
      <c r="Z585" s="67">
        <f t="shared" si="156"/>
        <v>0</v>
      </c>
      <c r="AA585" s="51"/>
      <c r="AD585" s="49"/>
    </row>
    <row r="586" spans="1:30">
      <c r="A586" s="6" t="s">
        <v>284</v>
      </c>
      <c r="B586" s="6" t="s">
        <v>235</v>
      </c>
      <c r="C586" s="6" t="s">
        <v>428</v>
      </c>
      <c r="D586" s="3" t="s">
        <v>785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50"/>
        <v>0</v>
      </c>
      <c r="U586" s="49"/>
      <c r="V586" s="49"/>
      <c r="W586" s="49">
        <f>+R586</f>
        <v>0</v>
      </c>
      <c r="Y586" s="67">
        <f t="shared" si="155"/>
        <v>0</v>
      </c>
      <c r="Z586" s="67">
        <f t="shared" si="156"/>
        <v>0</v>
      </c>
      <c r="AA586" s="51"/>
      <c r="AD586" s="49"/>
    </row>
    <row r="587" spans="1:30">
      <c r="A587" s="6" t="s">
        <v>284</v>
      </c>
      <c r="B587" s="6" t="s">
        <v>235</v>
      </c>
      <c r="C587" s="6" t="s">
        <v>427</v>
      </c>
      <c r="D587" s="3" t="s">
        <v>786</v>
      </c>
      <c r="E587" s="45">
        <v>-267224.96999999997</v>
      </c>
      <c r="F587" s="45">
        <v>-267224.96999999997</v>
      </c>
      <c r="G587" s="45">
        <v>-283342.58</v>
      </c>
      <c r="H587" s="45">
        <v>-280044.61</v>
      </c>
      <c r="I587" s="45">
        <v>-283369.61</v>
      </c>
      <c r="J587" s="45">
        <v>-259736.48</v>
      </c>
      <c r="K587" s="45">
        <v>-259736.48</v>
      </c>
      <c r="L587" s="45">
        <v>-259736.48</v>
      </c>
      <c r="M587" s="45">
        <v>-259736.48</v>
      </c>
      <c r="N587" s="45">
        <v>-238646.86</v>
      </c>
      <c r="O587" s="45">
        <v>-238646.86</v>
      </c>
      <c r="P587" s="45">
        <v>-238646.86</v>
      </c>
      <c r="Q587" s="45">
        <v>-238646.86</v>
      </c>
      <c r="R587" s="47">
        <f t="shared" si="150"/>
        <v>-260150.34874999998</v>
      </c>
      <c r="U587" s="49"/>
      <c r="V587" s="49"/>
      <c r="W587" s="49">
        <f>+R587</f>
        <v>-260150.34874999998</v>
      </c>
      <c r="Y587" s="67">
        <f t="shared" si="155"/>
        <v>-194826.59617887498</v>
      </c>
      <c r="Z587" s="67">
        <f t="shared" si="156"/>
        <v>-65323.752571124991</v>
      </c>
      <c r="AA587" s="51"/>
      <c r="AD587" s="49"/>
    </row>
    <row r="588" spans="1:30">
      <c r="A588" s="6" t="s">
        <v>284</v>
      </c>
      <c r="B588" s="6" t="s">
        <v>235</v>
      </c>
      <c r="C588" s="6" t="s">
        <v>297</v>
      </c>
      <c r="D588" s="3" t="s">
        <v>787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50"/>
        <v>0</v>
      </c>
      <c r="U588" s="49"/>
      <c r="V588" s="49"/>
      <c r="W588" s="49">
        <f>+R588</f>
        <v>0</v>
      </c>
      <c r="Y588" s="67">
        <f t="shared" si="155"/>
        <v>0</v>
      </c>
      <c r="Z588" s="67">
        <f t="shared" si="156"/>
        <v>0</v>
      </c>
      <c r="AA588" s="51"/>
      <c r="AD588" s="49"/>
    </row>
    <row r="589" spans="1:30">
      <c r="A589" s="6" t="s">
        <v>284</v>
      </c>
      <c r="B589" s="6" t="s">
        <v>430</v>
      </c>
      <c r="C589" s="6" t="s">
        <v>433</v>
      </c>
      <c r="D589" s="3" t="s">
        <v>788</v>
      </c>
      <c r="E589" s="45">
        <v>455.180000000002</v>
      </c>
      <c r="F589" s="45">
        <v>451</v>
      </c>
      <c r="G589" s="45">
        <v>446.87</v>
      </c>
      <c r="H589" s="45">
        <v>440.1</v>
      </c>
      <c r="I589" s="45">
        <v>479.53</v>
      </c>
      <c r="J589" s="45">
        <v>475.47</v>
      </c>
      <c r="K589" s="45">
        <v>688.26</v>
      </c>
      <c r="L589" s="45">
        <v>503.41</v>
      </c>
      <c r="M589" s="45">
        <v>497.96</v>
      </c>
      <c r="N589" s="45">
        <v>-65169.48</v>
      </c>
      <c r="O589" s="45">
        <v>-17027.580000000002</v>
      </c>
      <c r="P589" s="45">
        <v>-17030.310000000001</v>
      </c>
      <c r="Q589" s="45">
        <v>-17032.93</v>
      </c>
      <c r="R589" s="47">
        <f t="shared" si="150"/>
        <v>-8627.8037500000009</v>
      </c>
      <c r="U589" s="49">
        <f t="shared" ref="U589:U606" si="157">+R589</f>
        <v>-8627.8037500000009</v>
      </c>
      <c r="V589" s="49"/>
      <c r="W589" s="49"/>
      <c r="Y589" s="51"/>
      <c r="Z589" s="51"/>
      <c r="AA589" s="51"/>
      <c r="AD589" s="49">
        <f t="shared" ref="AD589:AD594" si="158">+R589</f>
        <v>-8627.8037500000009</v>
      </c>
    </row>
    <row r="590" spans="1:30">
      <c r="A590" s="6" t="s">
        <v>284</v>
      </c>
      <c r="B590" s="6" t="s">
        <v>430</v>
      </c>
      <c r="C590" s="6" t="s">
        <v>432</v>
      </c>
      <c r="D590" s="3" t="s">
        <v>789</v>
      </c>
      <c r="E590" s="45">
        <v>-6481555.6900000004</v>
      </c>
      <c r="F590" s="45">
        <v>-6426773.1100000003</v>
      </c>
      <c r="G590" s="45">
        <v>-6371990.5300000003</v>
      </c>
      <c r="H590" s="45">
        <v>-6317207.9400000004</v>
      </c>
      <c r="I590" s="45">
        <v>-6262425.3600000003</v>
      </c>
      <c r="J590" s="45">
        <v>-6207642.7800000003</v>
      </c>
      <c r="K590" s="45">
        <v>-6152860.1900000004</v>
      </c>
      <c r="L590" s="45">
        <v>-6098077.6100000003</v>
      </c>
      <c r="M590" s="45">
        <v>-6043295.0300000003</v>
      </c>
      <c r="N590" s="45">
        <v>-5988512.4400000004</v>
      </c>
      <c r="O590" s="45">
        <v>-5933729.8600000003</v>
      </c>
      <c r="P590" s="45">
        <v>-5878947.2800000003</v>
      </c>
      <c r="Q590" s="45">
        <v>-2709364.69</v>
      </c>
      <c r="R590" s="47">
        <f t="shared" si="150"/>
        <v>-6023076.8599999994</v>
      </c>
      <c r="U590" s="49">
        <f t="shared" si="157"/>
        <v>-6023076.8599999994</v>
      </c>
      <c r="V590" s="49"/>
      <c r="W590" s="49"/>
      <c r="Y590" s="51"/>
      <c r="Z590" s="51"/>
      <c r="AA590" s="51"/>
      <c r="AD590" s="49">
        <f t="shared" si="158"/>
        <v>-6023076.8599999994</v>
      </c>
    </row>
    <row r="591" spans="1:30">
      <c r="A591" s="6" t="s">
        <v>284</v>
      </c>
      <c r="B591" s="6" t="s">
        <v>430</v>
      </c>
      <c r="C591" s="6" t="s">
        <v>434</v>
      </c>
      <c r="D591" s="3" t="s">
        <v>790</v>
      </c>
      <c r="E591" s="45">
        <v>0</v>
      </c>
      <c r="F591" s="45">
        <v>0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150"/>
        <v>0</v>
      </c>
      <c r="U591" s="49">
        <f t="shared" si="157"/>
        <v>0</v>
      </c>
      <c r="V591" s="49"/>
      <c r="W591" s="49"/>
      <c r="Y591" s="51"/>
      <c r="Z591" s="51"/>
      <c r="AA591" s="51"/>
      <c r="AD591" s="49">
        <f t="shared" si="158"/>
        <v>0</v>
      </c>
    </row>
    <row r="592" spans="1:30">
      <c r="A592" s="6" t="s">
        <v>284</v>
      </c>
      <c r="B592" s="6" t="s">
        <v>430</v>
      </c>
      <c r="C592" s="6" t="s">
        <v>431</v>
      </c>
      <c r="D592" s="3" t="s">
        <v>888</v>
      </c>
      <c r="E592" s="45">
        <v>-1044516</v>
      </c>
      <c r="F592" s="45">
        <v>-1044516</v>
      </c>
      <c r="G592" s="45">
        <v>-1044516</v>
      </c>
      <c r="H592" s="45">
        <v>-1044516</v>
      </c>
      <c r="I592" s="45">
        <v>-1044516</v>
      </c>
      <c r="J592" s="45">
        <v>-1044516</v>
      </c>
      <c r="K592" s="45">
        <v>-1044516</v>
      </c>
      <c r="L592" s="45">
        <v>-1044516</v>
      </c>
      <c r="M592" s="45">
        <v>-1044516</v>
      </c>
      <c r="N592" s="45">
        <v>-1044516</v>
      </c>
      <c r="O592" s="45">
        <v>-1044516</v>
      </c>
      <c r="P592" s="45">
        <v>-1044516</v>
      </c>
      <c r="Q592" s="45">
        <v>-904061</v>
      </c>
      <c r="R592" s="47">
        <f t="shared" si="150"/>
        <v>-1038663.7083333334</v>
      </c>
      <c r="U592" s="49">
        <f t="shared" si="157"/>
        <v>-1038663.7083333334</v>
      </c>
      <c r="V592" s="49"/>
      <c r="W592" s="49"/>
      <c r="Y592" s="51"/>
      <c r="Z592" s="51"/>
      <c r="AA592" s="51"/>
      <c r="AD592" s="49">
        <f t="shared" si="158"/>
        <v>-1038663.7083333334</v>
      </c>
    </row>
    <row r="593" spans="1:30">
      <c r="A593" s="6" t="s">
        <v>284</v>
      </c>
      <c r="B593" s="6" t="s">
        <v>430</v>
      </c>
      <c r="C593" s="6" t="s">
        <v>886</v>
      </c>
      <c r="D593" s="3" t="s">
        <v>887</v>
      </c>
      <c r="E593" s="45">
        <v>253608</v>
      </c>
      <c r="F593" s="45">
        <v>253608</v>
      </c>
      <c r="G593" s="45">
        <v>253608</v>
      </c>
      <c r="H593" s="45">
        <v>253608</v>
      </c>
      <c r="I593" s="45">
        <v>253608</v>
      </c>
      <c r="J593" s="45">
        <v>253608</v>
      </c>
      <c r="K593" s="45">
        <v>253608</v>
      </c>
      <c r="L593" s="45">
        <v>253608</v>
      </c>
      <c r="M593" s="45">
        <v>253608</v>
      </c>
      <c r="N593" s="45">
        <v>253608</v>
      </c>
      <c r="O593" s="45">
        <v>253608</v>
      </c>
      <c r="P593" s="45">
        <v>253608</v>
      </c>
      <c r="Q593" s="45">
        <v>244045</v>
      </c>
      <c r="R593" s="47">
        <f t="shared" si="150"/>
        <v>253209.54166666666</v>
      </c>
      <c r="U593" s="49">
        <f t="shared" si="157"/>
        <v>253209.54166666666</v>
      </c>
      <c r="V593" s="49"/>
      <c r="W593" s="49"/>
      <c r="Y593" s="51"/>
      <c r="Z593" s="51"/>
      <c r="AA593" s="51"/>
      <c r="AD593" s="49">
        <f t="shared" si="158"/>
        <v>253209.54166666666</v>
      </c>
    </row>
    <row r="594" spans="1:30">
      <c r="A594" s="6" t="s">
        <v>284</v>
      </c>
      <c r="B594" s="6" t="s">
        <v>430</v>
      </c>
      <c r="C594" s="6" t="s">
        <v>998</v>
      </c>
      <c r="D594" s="3" t="s">
        <v>1013</v>
      </c>
      <c r="E594" s="45">
        <v>0</v>
      </c>
      <c r="F594" s="45">
        <v>0</v>
      </c>
      <c r="G594" s="45">
        <v>0</v>
      </c>
      <c r="H594" s="45">
        <v>0</v>
      </c>
      <c r="I594" s="45">
        <v>-456492.6</v>
      </c>
      <c r="J594" s="45">
        <v>-456492.6</v>
      </c>
      <c r="K594" s="45">
        <v>-456492.6</v>
      </c>
      <c r="L594" s="45">
        <v>-456492.6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7">
        <f t="shared" si="150"/>
        <v>-152164.19999999998</v>
      </c>
      <c r="U594" s="49">
        <f t="shared" si="157"/>
        <v>-152164.19999999998</v>
      </c>
      <c r="V594" s="49"/>
      <c r="W594" s="49"/>
      <c r="Y594" s="51"/>
      <c r="Z594" s="51"/>
      <c r="AA594" s="51"/>
      <c r="AD594" s="49">
        <f t="shared" si="158"/>
        <v>-152164.19999999998</v>
      </c>
    </row>
    <row r="595" spans="1:30">
      <c r="A595" s="6" t="s">
        <v>284</v>
      </c>
      <c r="B595" s="6" t="s">
        <v>435</v>
      </c>
      <c r="C595" s="6" t="s">
        <v>437</v>
      </c>
      <c r="D595" s="3" t="s">
        <v>237</v>
      </c>
      <c r="E595" s="45">
        <v>0</v>
      </c>
      <c r="F595" s="45">
        <v>0</v>
      </c>
      <c r="G595" s="45">
        <v>0</v>
      </c>
      <c r="H595" s="45">
        <v>0</v>
      </c>
      <c r="I595" s="45">
        <v>-44148802.82</v>
      </c>
      <c r="J595" s="45">
        <v>-43924192.859999999</v>
      </c>
      <c r="K595" s="45">
        <v>-43699582.920000002</v>
      </c>
      <c r="L595" s="45">
        <v>-43474972.990000002</v>
      </c>
      <c r="M595" s="45">
        <v>-43250363.119999997</v>
      </c>
      <c r="N595" s="45">
        <v>-43025753.130000003</v>
      </c>
      <c r="O595" s="45">
        <v>-42801143.210000001</v>
      </c>
      <c r="P595" s="45">
        <v>-42319839.439999998</v>
      </c>
      <c r="Q595" s="45">
        <v>-41905917.520000003</v>
      </c>
      <c r="R595" s="47">
        <f t="shared" si="150"/>
        <v>-30633134.104166668</v>
      </c>
      <c r="V595" s="49"/>
      <c r="W595" s="49">
        <f>+R595</f>
        <v>-30633134.104166668</v>
      </c>
      <c r="Y595" s="51"/>
      <c r="Z595" s="51"/>
      <c r="AA595" s="51"/>
      <c r="AB595" s="49">
        <f>+W595</f>
        <v>-30633134.104166668</v>
      </c>
    </row>
    <row r="596" spans="1:30">
      <c r="A596" s="6" t="s">
        <v>284</v>
      </c>
      <c r="B596" s="6" t="s">
        <v>435</v>
      </c>
      <c r="C596" s="6" t="s">
        <v>438</v>
      </c>
      <c r="D596" s="18" t="s">
        <v>792</v>
      </c>
      <c r="E596" s="45">
        <v>-6802212.4699999997</v>
      </c>
      <c r="F596" s="45">
        <v>-6802212.5300000003</v>
      </c>
      <c r="G596" s="45">
        <v>-6608683.6699999999</v>
      </c>
      <c r="H596" s="45">
        <v>-6511919.3600000003</v>
      </c>
      <c r="I596" s="45">
        <v>-6415154.9800000004</v>
      </c>
      <c r="J596" s="45">
        <v>-6189020.4199999999</v>
      </c>
      <c r="K596" s="45">
        <v>-6093177.3499999996</v>
      </c>
      <c r="L596" s="45">
        <v>-5997334.3799999999</v>
      </c>
      <c r="M596" s="45">
        <v>-5901491.4100000001</v>
      </c>
      <c r="N596" s="45">
        <v>-5805648.5199999996</v>
      </c>
      <c r="O596" s="45">
        <v>-5709805.5099999998</v>
      </c>
      <c r="P596" s="45">
        <v>-5613962.4100000001</v>
      </c>
      <c r="Q596" s="45">
        <v>-5518119.4299999997</v>
      </c>
      <c r="R596" s="47">
        <f t="shared" si="150"/>
        <v>-6150714.7075000005</v>
      </c>
      <c r="V596" s="49"/>
      <c r="W596" s="49">
        <f>+R596</f>
        <v>-6150714.7075000005</v>
      </c>
      <c r="Y596" s="51"/>
      <c r="Z596" s="51"/>
      <c r="AA596" s="51"/>
      <c r="AB596" s="49">
        <f>+W596</f>
        <v>-6150714.7075000005</v>
      </c>
    </row>
    <row r="597" spans="1:30">
      <c r="A597" s="6" t="s">
        <v>284</v>
      </c>
      <c r="B597" s="6" t="s">
        <v>435</v>
      </c>
      <c r="C597" s="6" t="s">
        <v>436</v>
      </c>
      <c r="D597" s="18" t="s">
        <v>236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150"/>
        <v>0</v>
      </c>
      <c r="U597" s="49">
        <f t="shared" si="157"/>
        <v>0</v>
      </c>
      <c r="V597" s="49"/>
      <c r="W597" s="49"/>
      <c r="Y597" s="51"/>
      <c r="Z597" s="51"/>
      <c r="AA597" s="51"/>
      <c r="AD597" s="49">
        <f>+R597</f>
        <v>0</v>
      </c>
    </row>
    <row r="598" spans="1:30">
      <c r="A598" s="6" t="s">
        <v>293</v>
      </c>
      <c r="B598" s="6" t="s">
        <v>228</v>
      </c>
      <c r="C598" s="6" t="s">
        <v>113</v>
      </c>
      <c r="D598" s="3" t="s">
        <v>728</v>
      </c>
      <c r="E598" s="45">
        <v>0</v>
      </c>
      <c r="F598" s="45">
        <v>0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7">
        <f t="shared" si="150"/>
        <v>0</v>
      </c>
      <c r="U598" s="49">
        <f t="shared" si="157"/>
        <v>0</v>
      </c>
      <c r="V598" s="49"/>
      <c r="W598" s="49"/>
      <c r="Y598" s="51"/>
      <c r="Z598" s="51"/>
      <c r="AA598" s="51"/>
      <c r="AD598" s="49">
        <f>+R598</f>
        <v>0</v>
      </c>
    </row>
    <row r="599" spans="1:30">
      <c r="A599" s="6" t="s">
        <v>293</v>
      </c>
      <c r="B599" s="6" t="s">
        <v>416</v>
      </c>
      <c r="C599" s="6" t="s">
        <v>922</v>
      </c>
      <c r="D599" s="18" t="s">
        <v>923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si="150"/>
        <v>0</v>
      </c>
      <c r="U599" s="61">
        <f>+R599</f>
        <v>0</v>
      </c>
      <c r="V599" s="49"/>
      <c r="Y599" s="51"/>
      <c r="Z599" s="51"/>
      <c r="AA599" s="51"/>
      <c r="AB599" s="49"/>
      <c r="AD599" s="49">
        <f>+R599</f>
        <v>0</v>
      </c>
    </row>
    <row r="600" spans="1:30">
      <c r="A600" s="6" t="s">
        <v>293</v>
      </c>
      <c r="B600" s="6" t="s">
        <v>435</v>
      </c>
      <c r="C600" s="6" t="s">
        <v>420</v>
      </c>
      <c r="D600" s="18" t="s">
        <v>791</v>
      </c>
      <c r="E600" s="45">
        <v>50222.239999999998</v>
      </c>
      <c r="F600" s="45">
        <v>47414.74</v>
      </c>
      <c r="G600" s="45">
        <v>49833.69</v>
      </c>
      <c r="H600" s="45">
        <v>30451.54</v>
      </c>
      <c r="I600" s="45">
        <v>13098.39</v>
      </c>
      <c r="J600" s="45">
        <v>9451.2499999999909</v>
      </c>
      <c r="K600" s="45">
        <v>1377.3499999999899</v>
      </c>
      <c r="L600" s="45">
        <v>4703.74999999999</v>
      </c>
      <c r="M600" s="45">
        <v>5080.1099999999897</v>
      </c>
      <c r="N600" s="45">
        <v>9103.3699999999899</v>
      </c>
      <c r="O600" s="45">
        <v>22224.62</v>
      </c>
      <c r="P600" s="45">
        <v>40673.42</v>
      </c>
      <c r="Q600" s="45">
        <v>64919.58</v>
      </c>
      <c r="R600" s="47">
        <f t="shared" si="150"/>
        <v>24248.59499999999</v>
      </c>
      <c r="U600" s="49">
        <f t="shared" si="157"/>
        <v>24248.59499999999</v>
      </c>
      <c r="V600" s="49"/>
      <c r="W600" s="49"/>
      <c r="Y600" s="51"/>
      <c r="Z600" s="51"/>
      <c r="AA600" s="51"/>
      <c r="AD600" s="49">
        <f>+R600</f>
        <v>24248.59499999999</v>
      </c>
    </row>
    <row r="601" spans="1:30">
      <c r="A601" s="6" t="s">
        <v>293</v>
      </c>
      <c r="B601" s="6" t="s">
        <v>435</v>
      </c>
      <c r="C601" s="6" t="s">
        <v>879</v>
      </c>
      <c r="D601" s="18" t="s">
        <v>795</v>
      </c>
      <c r="E601" s="45">
        <v>-819703.76</v>
      </c>
      <c r="F601" s="45">
        <v>-779173.93</v>
      </c>
      <c r="G601" s="45">
        <v>-745868.62</v>
      </c>
      <c r="H601" s="45">
        <v>-711583.1</v>
      </c>
      <c r="I601" s="45">
        <v>-698571.88</v>
      </c>
      <c r="J601" s="45">
        <v>-708864.05</v>
      </c>
      <c r="K601" s="45">
        <v>-725192.83</v>
      </c>
      <c r="L601" s="45">
        <v>-750947.23</v>
      </c>
      <c r="M601" s="45">
        <v>-778316.79</v>
      </c>
      <c r="N601" s="45">
        <v>-803519.14</v>
      </c>
      <c r="O601" s="45">
        <v>-819860.88</v>
      </c>
      <c r="P601" s="45">
        <v>-819815.2</v>
      </c>
      <c r="Q601" s="45">
        <v>-797532.15</v>
      </c>
      <c r="R601" s="47">
        <f t="shared" si="150"/>
        <v>-762527.63375000004</v>
      </c>
      <c r="W601" s="49">
        <f t="shared" ref="W601:W602" si="159">+R601</f>
        <v>-762527.63375000004</v>
      </c>
      <c r="Y601" s="51"/>
      <c r="Z601" s="51"/>
      <c r="AA601" s="51"/>
      <c r="AB601" s="49">
        <f t="shared" ref="AB601:AB602" si="160">+W601</f>
        <v>-762527.63375000004</v>
      </c>
    </row>
    <row r="602" spans="1:30">
      <c r="A602" s="6" t="s">
        <v>293</v>
      </c>
      <c r="B602" s="6" t="s">
        <v>435</v>
      </c>
      <c r="C602" s="6" t="s">
        <v>927</v>
      </c>
      <c r="D602" s="18" t="s">
        <v>928</v>
      </c>
      <c r="E602" s="45">
        <v>0</v>
      </c>
      <c r="F602" s="45">
        <v>0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si="150"/>
        <v>0</v>
      </c>
      <c r="W602" s="49">
        <f t="shared" si="159"/>
        <v>0</v>
      </c>
      <c r="Y602" s="51"/>
      <c r="Z602" s="51"/>
      <c r="AA602" s="51"/>
      <c r="AB602" s="49">
        <f t="shared" si="160"/>
        <v>0</v>
      </c>
    </row>
    <row r="603" spans="1:30">
      <c r="A603" s="6" t="s">
        <v>294</v>
      </c>
      <c r="B603" s="6" t="s">
        <v>228</v>
      </c>
      <c r="C603" s="6" t="s">
        <v>67</v>
      </c>
      <c r="D603" s="3" t="s">
        <v>729</v>
      </c>
      <c r="E603" s="45">
        <v>-20108879.920000002</v>
      </c>
      <c r="F603" s="45">
        <v>-20057193.449999999</v>
      </c>
      <c r="G603" s="45">
        <v>-20013882.449999999</v>
      </c>
      <c r="H603" s="45">
        <v>-19992093.670000002</v>
      </c>
      <c r="I603" s="45">
        <v>-19890232.859999999</v>
      </c>
      <c r="J603" s="45">
        <v>-19853235.859999999</v>
      </c>
      <c r="K603" s="45">
        <v>-19949367.73</v>
      </c>
      <c r="L603" s="45">
        <v>-19868374.43</v>
      </c>
      <c r="M603" s="45">
        <v>-19806279.920000002</v>
      </c>
      <c r="N603" s="45">
        <v>-19701234.920000002</v>
      </c>
      <c r="O603" s="45">
        <v>-19748044.43</v>
      </c>
      <c r="P603" s="45">
        <v>-19789324.640000001</v>
      </c>
      <c r="Q603" s="45">
        <v>-19769792.800000001</v>
      </c>
      <c r="R603" s="47">
        <f t="shared" si="150"/>
        <v>-19884050.060000002</v>
      </c>
      <c r="U603" s="49">
        <f t="shared" si="157"/>
        <v>-19884050.060000002</v>
      </c>
      <c r="V603" s="49"/>
      <c r="W603" s="49"/>
      <c r="Y603" s="51"/>
      <c r="Z603" s="51"/>
      <c r="AA603" s="51"/>
      <c r="AD603" s="49">
        <f>+R603</f>
        <v>-19884050.060000002</v>
      </c>
    </row>
    <row r="604" spans="1:30">
      <c r="A604" s="6" t="s">
        <v>294</v>
      </c>
      <c r="B604" s="6" t="s">
        <v>228</v>
      </c>
      <c r="C604" s="6" t="s">
        <v>113</v>
      </c>
      <c r="D604" s="3" t="s">
        <v>730</v>
      </c>
      <c r="E604" s="45">
        <v>-466500</v>
      </c>
      <c r="F604" s="45">
        <v>-466500</v>
      </c>
      <c r="G604" s="45">
        <v>-466500</v>
      </c>
      <c r="H604" s="45">
        <v>-466500</v>
      </c>
      <c r="I604" s="45">
        <v>-466500</v>
      </c>
      <c r="J604" s="45">
        <v>-466500</v>
      </c>
      <c r="K604" s="45">
        <v>-466500</v>
      </c>
      <c r="L604" s="45">
        <v>-466500</v>
      </c>
      <c r="M604" s="45">
        <v>-466500</v>
      </c>
      <c r="N604" s="45">
        <v>-466500</v>
      </c>
      <c r="O604" s="45">
        <v>-466500</v>
      </c>
      <c r="P604" s="45">
        <v>-466500</v>
      </c>
      <c r="Q604" s="45">
        <v>-466500</v>
      </c>
      <c r="R604" s="47">
        <f t="shared" si="150"/>
        <v>-466500</v>
      </c>
      <c r="U604" s="49">
        <f t="shared" si="157"/>
        <v>-466500</v>
      </c>
      <c r="V604" s="49"/>
      <c r="W604" s="49"/>
      <c r="Y604" s="51"/>
      <c r="Z604" s="51"/>
      <c r="AA604" s="51"/>
      <c r="AD604" s="49">
        <f>+R604</f>
        <v>-466500</v>
      </c>
    </row>
    <row r="605" spans="1:30">
      <c r="A605" s="6" t="s">
        <v>294</v>
      </c>
      <c r="B605" s="6" t="s">
        <v>416</v>
      </c>
      <c r="C605" s="6" t="s">
        <v>924</v>
      </c>
      <c r="D605" s="18" t="s">
        <v>923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7">
        <f t="shared" si="150"/>
        <v>0</v>
      </c>
      <c r="U605" s="61">
        <f>+R605</f>
        <v>0</v>
      </c>
      <c r="V605" s="49"/>
      <c r="Y605" s="51"/>
      <c r="Z605" s="51"/>
      <c r="AA605" s="51"/>
      <c r="AB605" s="49"/>
      <c r="AD605" s="49">
        <f>+R605</f>
        <v>0</v>
      </c>
    </row>
    <row r="606" spans="1:30">
      <c r="A606" s="6" t="s">
        <v>294</v>
      </c>
      <c r="B606" s="6" t="s">
        <v>435</v>
      </c>
      <c r="C606" s="6" t="s">
        <v>420</v>
      </c>
      <c r="D606" s="18" t="s">
        <v>791</v>
      </c>
      <c r="E606" s="45">
        <v>169744.47</v>
      </c>
      <c r="F606" s="45">
        <v>162869.23000000001</v>
      </c>
      <c r="G606" s="45">
        <v>175589.86</v>
      </c>
      <c r="H606" s="45">
        <v>115107.17</v>
      </c>
      <c r="I606" s="45">
        <v>47944.76</v>
      </c>
      <c r="J606" s="45">
        <v>31830.68</v>
      </c>
      <c r="K606" s="45">
        <v>4685.0800000000099</v>
      </c>
      <c r="L606" s="45">
        <v>18179.560000000001</v>
      </c>
      <c r="M606" s="45">
        <v>19847.849999999999</v>
      </c>
      <c r="N606" s="45">
        <v>33711.96</v>
      </c>
      <c r="O606" s="45">
        <v>81779.149999999994</v>
      </c>
      <c r="P606" s="45">
        <v>131602.51</v>
      </c>
      <c r="Q606" s="45">
        <v>221813.43</v>
      </c>
      <c r="R606" s="47">
        <f t="shared" si="150"/>
        <v>84910.563333333339</v>
      </c>
      <c r="U606" s="49">
        <f t="shared" si="157"/>
        <v>84910.563333333339</v>
      </c>
      <c r="V606" s="49"/>
      <c r="W606" s="49"/>
      <c r="Y606" s="51"/>
      <c r="Z606" s="51"/>
      <c r="AA606" s="51"/>
      <c r="AD606" s="49">
        <f>+R606</f>
        <v>84910.563333333339</v>
      </c>
    </row>
    <row r="607" spans="1:30">
      <c r="A607" s="6" t="s">
        <v>294</v>
      </c>
      <c r="B607" s="6" t="s">
        <v>435</v>
      </c>
      <c r="C607" s="6" t="s">
        <v>437</v>
      </c>
      <c r="D607" s="3" t="s">
        <v>237</v>
      </c>
      <c r="E607" s="45">
        <v>-45047242.530000001</v>
      </c>
      <c r="F607" s="45">
        <v>-44822632.57</v>
      </c>
      <c r="G607" s="45">
        <v>-44598022.649999999</v>
      </c>
      <c r="H607" s="45">
        <v>-44373412.770000003</v>
      </c>
      <c r="I607" s="45">
        <v>7.4505805969238298E-9</v>
      </c>
      <c r="J607" s="45">
        <v>7.4505805969238298E-9</v>
      </c>
      <c r="K607" s="45">
        <v>7.4505805969238298E-9</v>
      </c>
      <c r="L607" s="45">
        <v>7.4505805969238298E-9</v>
      </c>
      <c r="M607" s="45">
        <v>7.4505805969238298E-9</v>
      </c>
      <c r="N607" s="45">
        <v>7.4505805969238298E-9</v>
      </c>
      <c r="O607" s="45">
        <v>7.4505805969238298E-9</v>
      </c>
      <c r="P607" s="45">
        <v>7.4505805969238298E-9</v>
      </c>
      <c r="Q607" s="45">
        <v>7.4505805969238298E-9</v>
      </c>
      <c r="R607" s="47">
        <f t="shared" si="150"/>
        <v>-13026474.104583332</v>
      </c>
      <c r="W607" s="49">
        <f>+R607</f>
        <v>-13026474.104583332</v>
      </c>
      <c r="Y607" s="51"/>
      <c r="Z607" s="51"/>
      <c r="AA607" s="51"/>
      <c r="AB607" s="49">
        <f t="shared" ref="AB607:AB614" si="161">+W607</f>
        <v>-13026474.104583332</v>
      </c>
    </row>
    <row r="608" spans="1:30">
      <c r="A608" s="6" t="s">
        <v>294</v>
      </c>
      <c r="B608" s="6" t="s">
        <v>435</v>
      </c>
      <c r="C608" s="6" t="s">
        <v>524</v>
      </c>
      <c r="D608" s="18" t="s">
        <v>793</v>
      </c>
      <c r="E608" s="45">
        <v>-756886.92</v>
      </c>
      <c r="F608" s="45">
        <v>-697105.84</v>
      </c>
      <c r="G608" s="45">
        <v>-648930.1</v>
      </c>
      <c r="H608" s="45">
        <v>-583019.43000000005</v>
      </c>
      <c r="I608" s="45">
        <v>-569908.18999999994</v>
      </c>
      <c r="J608" s="45">
        <v>-624603.68000000005</v>
      </c>
      <c r="K608" s="45">
        <v>-684019.95</v>
      </c>
      <c r="L608" s="45">
        <v>-757865.47</v>
      </c>
      <c r="M608" s="45">
        <v>-834871.44</v>
      </c>
      <c r="N608" s="45">
        <v>-908501.16</v>
      </c>
      <c r="O608" s="45">
        <v>-964473.05</v>
      </c>
      <c r="P608" s="45">
        <v>-986134.26</v>
      </c>
      <c r="Q608" s="45">
        <v>-1068465.93</v>
      </c>
      <c r="R608" s="47">
        <f t="shared" si="150"/>
        <v>-764342.41624999989</v>
      </c>
      <c r="W608" s="49">
        <f t="shared" ref="W608:W615" si="162">+R608</f>
        <v>-764342.41624999989</v>
      </c>
      <c r="Y608" s="51"/>
      <c r="Z608" s="51"/>
      <c r="AA608" s="51"/>
      <c r="AB608" s="49">
        <f t="shared" si="161"/>
        <v>-764342.41624999989</v>
      </c>
    </row>
    <row r="609" spans="1:30">
      <c r="A609" s="6" t="s">
        <v>294</v>
      </c>
      <c r="B609" s="6" t="s">
        <v>435</v>
      </c>
      <c r="C609" s="6" t="s">
        <v>525</v>
      </c>
      <c r="D609" s="18" t="s">
        <v>794</v>
      </c>
      <c r="E609" s="45">
        <v>-102562.31</v>
      </c>
      <c r="F609" s="45">
        <v>-78704.94</v>
      </c>
      <c r="G609" s="45">
        <v>-58587.78</v>
      </c>
      <c r="H609" s="45">
        <v>-32796.720000000001</v>
      </c>
      <c r="I609" s="45">
        <v>-24118.15</v>
      </c>
      <c r="J609" s="45">
        <v>-37316.129999999997</v>
      </c>
      <c r="K609" s="45">
        <v>-98004.56</v>
      </c>
      <c r="L609" s="45">
        <v>-122392.7</v>
      </c>
      <c r="M609" s="45">
        <v>-147801.85999999999</v>
      </c>
      <c r="N609" s="45">
        <v>-172117.04</v>
      </c>
      <c r="O609" s="45">
        <v>-190677.44</v>
      </c>
      <c r="P609" s="45">
        <v>-197501.63</v>
      </c>
      <c r="Q609" s="45">
        <v>-223977.67</v>
      </c>
      <c r="R609" s="47">
        <f t="shared" si="150"/>
        <v>-110274.07833333335</v>
      </c>
      <c r="W609" s="49">
        <f t="shared" si="162"/>
        <v>-110274.07833333335</v>
      </c>
      <c r="Y609" s="51"/>
      <c r="Z609" s="51"/>
      <c r="AA609" s="51"/>
      <c r="AB609" s="49">
        <f t="shared" si="161"/>
        <v>-110274.07833333335</v>
      </c>
    </row>
    <row r="610" spans="1:30">
      <c r="A610" s="6" t="s">
        <v>294</v>
      </c>
      <c r="B610" s="6" t="s">
        <v>435</v>
      </c>
      <c r="C610" s="6" t="s">
        <v>526</v>
      </c>
      <c r="D610" s="18" t="s">
        <v>795</v>
      </c>
      <c r="E610" s="45">
        <v>-492970.32</v>
      </c>
      <c r="F610" s="45">
        <v>-446177.14</v>
      </c>
      <c r="G610" s="45">
        <v>-405403.23</v>
      </c>
      <c r="H610" s="45">
        <v>-355513.52</v>
      </c>
      <c r="I610" s="45">
        <v>-333192.7</v>
      </c>
      <c r="J610" s="45">
        <v>-346087.37</v>
      </c>
      <c r="K610" s="45">
        <v>-361614.42</v>
      </c>
      <c r="L610" s="45">
        <v>-384762.88</v>
      </c>
      <c r="M610" s="45">
        <v>-409555.27</v>
      </c>
      <c r="N610" s="45">
        <v>-432587.05</v>
      </c>
      <c r="O610" s="45">
        <v>-446345.75</v>
      </c>
      <c r="P610" s="45">
        <v>-450035.5</v>
      </c>
      <c r="Q610" s="45">
        <v>-441874.64</v>
      </c>
      <c r="R610" s="47">
        <f t="shared" si="150"/>
        <v>-403224.77583333338</v>
      </c>
      <c r="W610" s="49">
        <f t="shared" si="162"/>
        <v>-403224.77583333338</v>
      </c>
      <c r="Y610" s="51"/>
      <c r="Z610" s="51"/>
      <c r="AA610" s="51"/>
      <c r="AB610" s="49">
        <f t="shared" si="161"/>
        <v>-403224.77583333338</v>
      </c>
    </row>
    <row r="611" spans="1:30">
      <c r="A611" s="6" t="s">
        <v>294</v>
      </c>
      <c r="B611" s="6" t="s">
        <v>435</v>
      </c>
      <c r="C611" s="6" t="s">
        <v>527</v>
      </c>
      <c r="D611" s="18" t="s">
        <v>796</v>
      </c>
      <c r="E611" s="45">
        <v>-91850.27</v>
      </c>
      <c r="F611" s="45">
        <v>-74678.58</v>
      </c>
      <c r="G611" s="45">
        <v>-59464.55</v>
      </c>
      <c r="H611" s="45">
        <v>-41268.32</v>
      </c>
      <c r="I611" s="45">
        <v>-32000.27</v>
      </c>
      <c r="J611" s="45">
        <v>-34179.870000000003</v>
      </c>
      <c r="K611" s="45">
        <v>-57935.51</v>
      </c>
      <c r="L611" s="45">
        <v>-65339.519999999997</v>
      </c>
      <c r="M611" s="45">
        <v>-73277.67</v>
      </c>
      <c r="N611" s="45">
        <v>-80644.66</v>
      </c>
      <c r="O611" s="45">
        <v>-85015.51</v>
      </c>
      <c r="P611" s="45">
        <v>-85987.37</v>
      </c>
      <c r="Q611" s="45">
        <v>-83141.850000000006</v>
      </c>
      <c r="R611" s="47">
        <f t="shared" si="150"/>
        <v>-64773.990833333322</v>
      </c>
      <c r="W611" s="49">
        <f t="shared" si="162"/>
        <v>-64773.990833333322</v>
      </c>
      <c r="Y611" s="51"/>
      <c r="Z611" s="51"/>
      <c r="AA611" s="51"/>
      <c r="AB611" s="49">
        <f t="shared" si="161"/>
        <v>-64773.990833333322</v>
      </c>
    </row>
    <row r="612" spans="1:30">
      <c r="A612" s="6" t="s">
        <v>294</v>
      </c>
      <c r="B612" s="6" t="s">
        <v>435</v>
      </c>
      <c r="C612" s="6" t="s">
        <v>528</v>
      </c>
      <c r="D612" s="18" t="s">
        <v>797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7">
        <f t="shared" si="150"/>
        <v>0</v>
      </c>
      <c r="W612" s="49">
        <f t="shared" si="162"/>
        <v>0</v>
      </c>
      <c r="Y612" s="51"/>
      <c r="Z612" s="51"/>
      <c r="AA612" s="51"/>
      <c r="AB612" s="49">
        <f t="shared" si="161"/>
        <v>0</v>
      </c>
    </row>
    <row r="613" spans="1:30">
      <c r="A613" s="6" t="s">
        <v>294</v>
      </c>
      <c r="B613" s="6" t="s">
        <v>435</v>
      </c>
      <c r="C613" s="6" t="s">
        <v>529</v>
      </c>
      <c r="D613" s="18" t="s">
        <v>798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150"/>
        <v>0</v>
      </c>
      <c r="W613" s="49">
        <f t="shared" si="162"/>
        <v>0</v>
      </c>
      <c r="Y613" s="51"/>
      <c r="Z613" s="51"/>
      <c r="AA613" s="51"/>
      <c r="AB613" s="49">
        <f t="shared" si="161"/>
        <v>0</v>
      </c>
    </row>
    <row r="614" spans="1:30">
      <c r="A614" s="6" t="s">
        <v>294</v>
      </c>
      <c r="B614" s="6" t="s">
        <v>435</v>
      </c>
      <c r="C614" s="6" t="s">
        <v>530</v>
      </c>
      <c r="D614" s="18" t="s">
        <v>799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150"/>
        <v>0</v>
      </c>
      <c r="W614" s="49">
        <f t="shared" si="162"/>
        <v>0</v>
      </c>
      <c r="Y614" s="51"/>
      <c r="Z614" s="51"/>
      <c r="AA614" s="51"/>
      <c r="AB614" s="49">
        <f t="shared" si="161"/>
        <v>0</v>
      </c>
    </row>
    <row r="615" spans="1:30">
      <c r="A615" s="6" t="s">
        <v>284</v>
      </c>
      <c r="B615" s="6" t="s">
        <v>79</v>
      </c>
      <c r="C615" s="6" t="s">
        <v>439</v>
      </c>
      <c r="D615" s="45" t="s">
        <v>238</v>
      </c>
      <c r="E615" s="45">
        <v>56601266.670000002</v>
      </c>
      <c r="F615" s="45">
        <v>56983361.68</v>
      </c>
      <c r="G615" s="45">
        <v>57367049.960000001</v>
      </c>
      <c r="H615" s="45">
        <v>57734405.770000003</v>
      </c>
      <c r="I615" s="45">
        <v>58129629.18</v>
      </c>
      <c r="J615" s="45">
        <v>58526475.5</v>
      </c>
      <c r="K615" s="45">
        <v>58924952.119999997</v>
      </c>
      <c r="L615" s="45">
        <v>59325066.43</v>
      </c>
      <c r="M615" s="45">
        <v>59726825.780000001</v>
      </c>
      <c r="N615" s="45">
        <v>60130237.810000002</v>
      </c>
      <c r="O615" s="45">
        <v>60535310.009999998</v>
      </c>
      <c r="P615" s="45">
        <v>60659543.009999998</v>
      </c>
      <c r="Q615" s="45">
        <v>61071930.869999997</v>
      </c>
      <c r="R615" s="47">
        <f t="shared" si="150"/>
        <v>58906621.335000008</v>
      </c>
      <c r="U615" s="49"/>
      <c r="V615" s="49"/>
      <c r="W615" s="49">
        <f t="shared" si="162"/>
        <v>58906621.335000008</v>
      </c>
      <c r="Y615" s="67">
        <f>+R615*$Z$4</f>
        <v>44115168.717781506</v>
      </c>
      <c r="Z615" s="67">
        <f>+R615*$Z$5</f>
        <v>14791452.617218502</v>
      </c>
      <c r="AA615" s="51"/>
    </row>
    <row r="616" spans="1:30">
      <c r="D616" s="17" t="s">
        <v>239</v>
      </c>
      <c r="E616" s="46">
        <f t="shared" ref="E616:R616" si="163">SUM(E576:E615)</f>
        <v>-116270396.39</v>
      </c>
      <c r="F616" s="46">
        <f t="shared" si="163"/>
        <v>-115707520.05000001</v>
      </c>
      <c r="G616" s="46">
        <f t="shared" si="163"/>
        <v>-114982264.82999998</v>
      </c>
      <c r="H616" s="46">
        <f t="shared" si="163"/>
        <v>-114484858</v>
      </c>
      <c r="I616" s="46">
        <f t="shared" si="163"/>
        <v>-114430536.94999999</v>
      </c>
      <c r="J616" s="46">
        <f t="shared" si="163"/>
        <v>-113929478.60000002</v>
      </c>
      <c r="K616" s="46">
        <f t="shared" si="163"/>
        <v>-113674971.29999995</v>
      </c>
      <c r="L616" s="46">
        <f t="shared" si="163"/>
        <v>-113300895.56999996</v>
      </c>
      <c r="M616" s="46">
        <f t="shared" si="163"/>
        <v>-112524667.37</v>
      </c>
      <c r="N616" s="46">
        <f t="shared" si="163"/>
        <v>-111973250.31</v>
      </c>
      <c r="O616" s="46">
        <f t="shared" si="163"/>
        <v>-112294739.56</v>
      </c>
      <c r="P616" s="46">
        <f t="shared" si="163"/>
        <v>-113078637.45999998</v>
      </c>
      <c r="Q616" s="46">
        <f t="shared" si="163"/>
        <v>-108128439.63999999</v>
      </c>
      <c r="R616" s="46">
        <f t="shared" si="163"/>
        <v>-113548436.50124997</v>
      </c>
      <c r="Y616" s="51"/>
      <c r="Z616" s="51"/>
      <c r="AA616" s="51"/>
    </row>
    <row r="617" spans="1:30">
      <c r="D617" s="3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7"/>
      <c r="Y617" s="51"/>
      <c r="Z617" s="51"/>
      <c r="AA617" s="51"/>
    </row>
    <row r="618" spans="1:30">
      <c r="A618" s="6" t="s">
        <v>284</v>
      </c>
      <c r="B618" s="6" t="s">
        <v>240</v>
      </c>
      <c r="C618" s="6" t="s">
        <v>143</v>
      </c>
      <c r="D618" s="3" t="s">
        <v>241</v>
      </c>
      <c r="E618" s="45">
        <v>-159891.07999999999</v>
      </c>
      <c r="F618" s="45">
        <v>-156389.5</v>
      </c>
      <c r="G618" s="45">
        <v>-152887.92000000001</v>
      </c>
      <c r="H618" s="45">
        <v>-149386.34</v>
      </c>
      <c r="I618" s="45">
        <v>-145884.76</v>
      </c>
      <c r="J618" s="45">
        <v>-142383.18</v>
      </c>
      <c r="K618" s="45">
        <v>-138881.60000000001</v>
      </c>
      <c r="L618" s="45">
        <v>-135380.01999999999</v>
      </c>
      <c r="M618" s="45">
        <v>-131878.44</v>
      </c>
      <c r="N618" s="45">
        <v>-128376.86</v>
      </c>
      <c r="O618" s="45">
        <v>-124875.28</v>
      </c>
      <c r="P618" s="45">
        <v>-121373.7</v>
      </c>
      <c r="Q618" s="45">
        <v>-117872.12</v>
      </c>
      <c r="R618" s="47">
        <f t="shared" ref="R618:R642" si="164">((E618+Q618)+((F618+G618+H618+I618+J618+K618+L618+M618+N618+O618+P618)*2))/24</f>
        <v>-138881.60000000001</v>
      </c>
      <c r="U618" s="49"/>
      <c r="V618" s="49"/>
      <c r="W618" s="49">
        <f t="shared" ref="W618:W623" si="165">+R618</f>
        <v>-138881.60000000001</v>
      </c>
      <c r="Y618" s="51"/>
      <c r="Z618" s="51"/>
      <c r="AA618" s="51"/>
      <c r="AB618" s="49">
        <f>+W618</f>
        <v>-138881.60000000001</v>
      </c>
    </row>
    <row r="619" spans="1:30">
      <c r="A619" s="6" t="s">
        <v>284</v>
      </c>
      <c r="B619" s="6" t="s">
        <v>242</v>
      </c>
      <c r="C619" s="6" t="s">
        <v>440</v>
      </c>
      <c r="D619" s="3" t="s">
        <v>800</v>
      </c>
      <c r="E619" s="45">
        <v>9288097.2300000004</v>
      </c>
      <c r="F619" s="45">
        <v>9241816.75</v>
      </c>
      <c r="G619" s="45">
        <v>9195536.3300000001</v>
      </c>
      <c r="H619" s="45">
        <v>9149255.9100000001</v>
      </c>
      <c r="I619" s="45">
        <v>9102975.4100000001</v>
      </c>
      <c r="J619" s="45">
        <v>9056694.9600000009</v>
      </c>
      <c r="K619" s="45">
        <v>9010414.5099999998</v>
      </c>
      <c r="L619" s="45">
        <v>8964134.0800000001</v>
      </c>
      <c r="M619" s="45">
        <v>8917853.6500000004</v>
      </c>
      <c r="N619" s="45">
        <v>8871573.1799999997</v>
      </c>
      <c r="O619" s="45">
        <v>8825292.7300000004</v>
      </c>
      <c r="P619" s="45">
        <v>8778229.0700000003</v>
      </c>
      <c r="Q619" s="45">
        <v>8692910.6400000006</v>
      </c>
      <c r="R619" s="47">
        <f t="shared" si="164"/>
        <v>9008690.0429166686</v>
      </c>
      <c r="U619" s="49"/>
      <c r="V619" s="49"/>
      <c r="W619" s="49">
        <f t="shared" si="165"/>
        <v>9008690.0429166686</v>
      </c>
      <c r="Y619" s="51"/>
      <c r="Z619" s="51"/>
      <c r="AA619" s="51"/>
      <c r="AB619" s="49">
        <f>+W619</f>
        <v>9008690.0429166686</v>
      </c>
    </row>
    <row r="620" spans="1:30">
      <c r="A620" s="6" t="s">
        <v>284</v>
      </c>
      <c r="B620" s="6" t="s">
        <v>242</v>
      </c>
      <c r="C620" s="6" t="s">
        <v>441</v>
      </c>
      <c r="D620" s="3" t="s">
        <v>801</v>
      </c>
      <c r="E620" s="45">
        <v>35636756.560000002</v>
      </c>
      <c r="F620" s="45">
        <v>35457269.880000003</v>
      </c>
      <c r="G620" s="45">
        <v>35277783.219999999</v>
      </c>
      <c r="H620" s="45">
        <v>35098296.590000004</v>
      </c>
      <c r="I620" s="45">
        <v>34918809.93</v>
      </c>
      <c r="J620" s="45">
        <v>34739323.270000003</v>
      </c>
      <c r="K620" s="45">
        <v>34559836.590000004</v>
      </c>
      <c r="L620" s="45">
        <v>34380349.950000003</v>
      </c>
      <c r="M620" s="45">
        <v>34200863.299999997</v>
      </c>
      <c r="N620" s="45">
        <v>34021376.630000003</v>
      </c>
      <c r="O620" s="45">
        <v>33841889.979999997</v>
      </c>
      <c r="P620" s="45">
        <v>33660768.479999997</v>
      </c>
      <c r="Q620" s="45">
        <v>33334116.850000001</v>
      </c>
      <c r="R620" s="47">
        <f t="shared" si="164"/>
        <v>34553500.377083339</v>
      </c>
      <c r="U620" s="49"/>
      <c r="V620" s="49"/>
      <c r="W620" s="49">
        <f t="shared" si="165"/>
        <v>34553500.377083339</v>
      </c>
      <c r="Y620" s="51"/>
      <c r="Z620" s="51"/>
      <c r="AA620" s="51"/>
      <c r="AB620" s="49">
        <f>+W620</f>
        <v>34553500.377083339</v>
      </c>
    </row>
    <row r="621" spans="1:30">
      <c r="A621" s="6" t="s">
        <v>284</v>
      </c>
      <c r="B621" s="6" t="s">
        <v>242</v>
      </c>
      <c r="C621" s="6" t="s">
        <v>442</v>
      </c>
      <c r="D621" s="3" t="s">
        <v>802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164"/>
        <v>0</v>
      </c>
      <c r="U621" s="49"/>
      <c r="V621" s="49"/>
      <c r="W621" s="49">
        <f t="shared" si="165"/>
        <v>0</v>
      </c>
      <c r="Y621" s="67">
        <f>+R621*$Z$4</f>
        <v>0</v>
      </c>
      <c r="Z621" s="67">
        <f>+R621*$Z$5</f>
        <v>0</v>
      </c>
      <c r="AA621" s="51"/>
    </row>
    <row r="622" spans="1:30">
      <c r="A622" s="6" t="s">
        <v>284</v>
      </c>
      <c r="B622" s="6" t="s">
        <v>242</v>
      </c>
      <c r="C622" s="6" t="s">
        <v>321</v>
      </c>
      <c r="D622" s="3" t="s">
        <v>803</v>
      </c>
      <c r="E622" s="45">
        <v>-71904.14</v>
      </c>
      <c r="F622" s="45">
        <v>-75869.34</v>
      </c>
      <c r="G622" s="45">
        <v>-81456.09</v>
      </c>
      <c r="H622" s="45">
        <v>-86099.75</v>
      </c>
      <c r="I622" s="45">
        <v>-83997.05</v>
      </c>
      <c r="J622" s="45">
        <v>48225.23</v>
      </c>
      <c r="K622" s="45">
        <v>64546.68</v>
      </c>
      <c r="L622" s="45">
        <v>213054.51</v>
      </c>
      <c r="M622" s="45">
        <v>208368.7</v>
      </c>
      <c r="N622" s="45">
        <v>363709.8</v>
      </c>
      <c r="O622" s="45">
        <v>186940.83</v>
      </c>
      <c r="P622" s="45">
        <v>564204.59</v>
      </c>
      <c r="Q622" s="45">
        <v>646370.6</v>
      </c>
      <c r="R622" s="47">
        <f t="shared" si="164"/>
        <v>134071.77833333332</v>
      </c>
      <c r="U622" s="49"/>
      <c r="V622" s="49"/>
      <c r="W622" s="49">
        <f t="shared" si="165"/>
        <v>134071.77833333332</v>
      </c>
      <c r="Y622" s="51"/>
      <c r="Z622" s="51"/>
      <c r="AA622" s="51"/>
      <c r="AB622" s="49">
        <f>+W622</f>
        <v>134071.77833333332</v>
      </c>
    </row>
    <row r="623" spans="1:30">
      <c r="A623" s="6" t="s">
        <v>284</v>
      </c>
      <c r="B623" s="6" t="s">
        <v>243</v>
      </c>
      <c r="C623" s="6" t="s">
        <v>440</v>
      </c>
      <c r="D623" s="3" t="s">
        <v>800</v>
      </c>
      <c r="E623" s="45">
        <v>1411994.28</v>
      </c>
      <c r="F623" s="45">
        <v>1411994.27</v>
      </c>
      <c r="G623" s="45">
        <v>1370162.93</v>
      </c>
      <c r="H623" s="45">
        <v>1349247.25</v>
      </c>
      <c r="I623" s="45">
        <v>1328331.6000000001</v>
      </c>
      <c r="J623" s="45">
        <v>1331166.28</v>
      </c>
      <c r="K623" s="45">
        <v>1310440.6200000001</v>
      </c>
      <c r="L623" s="45">
        <v>1289714.94</v>
      </c>
      <c r="M623" s="45">
        <v>1268989.28</v>
      </c>
      <c r="N623" s="45">
        <v>1248263.6299999999</v>
      </c>
      <c r="O623" s="45">
        <v>1227537.98</v>
      </c>
      <c r="P623" s="45">
        <v>1206812.28</v>
      </c>
      <c r="Q623" s="45">
        <v>1186086.6399999999</v>
      </c>
      <c r="R623" s="47">
        <f t="shared" si="164"/>
        <v>1303475.1266666667</v>
      </c>
      <c r="U623" s="49"/>
      <c r="V623" s="49"/>
      <c r="W623" s="49">
        <f t="shared" si="165"/>
        <v>1303475.1266666667</v>
      </c>
      <c r="Y623" s="51"/>
      <c r="Z623" s="51"/>
      <c r="AA623" s="51"/>
      <c r="AB623" s="49">
        <f>+W623</f>
        <v>1303475.1266666667</v>
      </c>
      <c r="AD623" s="49"/>
    </row>
    <row r="624" spans="1:30">
      <c r="A624" s="6" t="s">
        <v>284</v>
      </c>
      <c r="B624" s="6" t="s">
        <v>243</v>
      </c>
      <c r="C624" s="6" t="s">
        <v>441</v>
      </c>
      <c r="D624" s="3" t="s">
        <v>801</v>
      </c>
      <c r="E624" s="45">
        <v>5359041.3499999996</v>
      </c>
      <c r="F624" s="45">
        <v>5359041.33</v>
      </c>
      <c r="G624" s="45">
        <v>5197738.03</v>
      </c>
      <c r="H624" s="45">
        <v>5117086.4400000004</v>
      </c>
      <c r="I624" s="45">
        <v>5036434.82</v>
      </c>
      <c r="J624" s="45">
        <v>4969022.25</v>
      </c>
      <c r="K624" s="45">
        <v>4888476.49</v>
      </c>
      <c r="L624" s="45">
        <v>4807930.78</v>
      </c>
      <c r="M624" s="45">
        <v>4727385.03</v>
      </c>
      <c r="N624" s="45">
        <v>4646839.33</v>
      </c>
      <c r="O624" s="45">
        <v>4566293.59</v>
      </c>
      <c r="P624" s="45">
        <v>4485747.88</v>
      </c>
      <c r="Q624" s="45">
        <v>4405202.1900000004</v>
      </c>
      <c r="R624" s="47">
        <f t="shared" si="164"/>
        <v>4890343.1450000005</v>
      </c>
      <c r="V624" s="49"/>
      <c r="W624" s="49">
        <f>+R624</f>
        <v>4890343.1450000005</v>
      </c>
      <c r="Y624" s="51"/>
      <c r="Z624" s="51"/>
      <c r="AA624" s="51"/>
      <c r="AB624" s="49">
        <f>+W624</f>
        <v>4890343.1450000005</v>
      </c>
      <c r="AD624" s="49"/>
    </row>
    <row r="625" spans="1:30">
      <c r="A625" s="6" t="s">
        <v>284</v>
      </c>
      <c r="B625" s="6" t="s">
        <v>243</v>
      </c>
      <c r="C625" s="6" t="s">
        <v>446</v>
      </c>
      <c r="D625" s="3" t="s">
        <v>809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7">
        <f t="shared" si="164"/>
        <v>0</v>
      </c>
      <c r="V625" s="49"/>
      <c r="W625" s="49">
        <f>+R625</f>
        <v>0</v>
      </c>
      <c r="Y625" s="67">
        <f>+R625*$Z$4</f>
        <v>0</v>
      </c>
      <c r="Z625" s="67">
        <f>+R625*$Z$5</f>
        <v>0</v>
      </c>
      <c r="AA625" s="51"/>
      <c r="AD625" s="49"/>
    </row>
    <row r="626" spans="1:30">
      <c r="A626" s="6" t="s">
        <v>284</v>
      </c>
      <c r="B626" s="6" t="s">
        <v>243</v>
      </c>
      <c r="C626" s="6" t="s">
        <v>500</v>
      </c>
      <c r="D626" s="3" t="s">
        <v>810</v>
      </c>
      <c r="E626" s="45">
        <v>485768.55</v>
      </c>
      <c r="F626" s="45">
        <v>485768.57</v>
      </c>
      <c r="G626" s="45">
        <v>485768.57</v>
      </c>
      <c r="H626" s="45">
        <v>485768.57</v>
      </c>
      <c r="I626" s="45">
        <v>485768.57</v>
      </c>
      <c r="J626" s="45">
        <v>485768.57</v>
      </c>
      <c r="K626" s="45">
        <v>485768.57</v>
      </c>
      <c r="L626" s="45">
        <v>485768.57</v>
      </c>
      <c r="M626" s="45">
        <v>485768.57</v>
      </c>
      <c r="N626" s="45">
        <v>485768.57</v>
      </c>
      <c r="O626" s="45">
        <v>485768.57</v>
      </c>
      <c r="P626" s="45">
        <v>485768.57</v>
      </c>
      <c r="Q626" s="45">
        <v>386877.15</v>
      </c>
      <c r="R626" s="47">
        <f t="shared" si="164"/>
        <v>481648.09333333332</v>
      </c>
      <c r="U626" s="49"/>
      <c r="V626" s="49"/>
      <c r="W626" s="49">
        <f>+R626</f>
        <v>481648.09333333332</v>
      </c>
      <c r="Y626" s="51"/>
      <c r="Z626" s="51"/>
      <c r="AA626" s="51"/>
      <c r="AB626" s="49">
        <f>+R626</f>
        <v>481648.09333333332</v>
      </c>
      <c r="AD626" s="49"/>
    </row>
    <row r="627" spans="1:30">
      <c r="A627" s="6" t="s">
        <v>284</v>
      </c>
      <c r="B627" s="6" t="s">
        <v>243</v>
      </c>
      <c r="C627" s="6" t="s">
        <v>321</v>
      </c>
      <c r="D627" s="3" t="s">
        <v>811</v>
      </c>
      <c r="E627" s="45">
        <v>-38467571.439999998</v>
      </c>
      <c r="F627" s="45">
        <v>-37297106.460000001</v>
      </c>
      <c r="G627" s="45">
        <v>-35499484.799999997</v>
      </c>
      <c r="H627" s="45">
        <v>-34476472.659999996</v>
      </c>
      <c r="I627" s="45">
        <v>-34224685.640000001</v>
      </c>
      <c r="J627" s="45">
        <v>-34426062.829999998</v>
      </c>
      <c r="K627" s="45">
        <v>-35312152.670000002</v>
      </c>
      <c r="L627" s="45">
        <v>-35655046.609999999</v>
      </c>
      <c r="M627" s="45">
        <v>-36617849.409999996</v>
      </c>
      <c r="N627" s="45">
        <v>-37518921.340000004</v>
      </c>
      <c r="O627" s="45">
        <v>-37741432.409999996</v>
      </c>
      <c r="P627" s="45">
        <v>-37085515.060000002</v>
      </c>
      <c r="Q627" s="45">
        <v>-37997216.490000002</v>
      </c>
      <c r="R627" s="47">
        <f t="shared" si="164"/>
        <v>-36173926.987916671</v>
      </c>
      <c r="U627" s="49">
        <f>+R627</f>
        <v>-36173926.987916671</v>
      </c>
      <c r="V627" s="49"/>
      <c r="W627" s="49"/>
      <c r="Y627" s="51"/>
      <c r="Z627" s="51"/>
      <c r="AA627" s="51"/>
      <c r="AD627" s="49">
        <f>+R627</f>
        <v>-36173926.987916671</v>
      </c>
    </row>
    <row r="628" spans="1:30">
      <c r="A628" s="6" t="s">
        <v>293</v>
      </c>
      <c r="B628" s="6" t="s">
        <v>242</v>
      </c>
      <c r="C628" s="6" t="s">
        <v>443</v>
      </c>
      <c r="D628" s="3" t="s">
        <v>804</v>
      </c>
      <c r="E628" s="45">
        <v>812949.72</v>
      </c>
      <c r="F628" s="45">
        <v>808898.99</v>
      </c>
      <c r="G628" s="45">
        <v>804848.24</v>
      </c>
      <c r="H628" s="45">
        <v>800797.49</v>
      </c>
      <c r="I628" s="45">
        <v>796746.78</v>
      </c>
      <c r="J628" s="45">
        <v>792696.02</v>
      </c>
      <c r="K628" s="45">
        <v>788645.29</v>
      </c>
      <c r="L628" s="45">
        <v>784594.53</v>
      </c>
      <c r="M628" s="45">
        <v>780543.8</v>
      </c>
      <c r="N628" s="45">
        <v>776493.05</v>
      </c>
      <c r="O628" s="45">
        <v>772442.32</v>
      </c>
      <c r="P628" s="45">
        <v>768323.02</v>
      </c>
      <c r="Q628" s="45">
        <v>760855.46</v>
      </c>
      <c r="R628" s="47">
        <f t="shared" si="164"/>
        <v>788494.34333333338</v>
      </c>
      <c r="U628" s="49"/>
      <c r="V628" s="49"/>
      <c r="W628" s="49">
        <f t="shared" ref="W628:W633" si="166">+R628</f>
        <v>788494.34333333338</v>
      </c>
      <c r="Y628" s="51"/>
      <c r="AA628" s="51"/>
      <c r="AB628" s="51">
        <f>+R628</f>
        <v>788494.34333333338</v>
      </c>
    </row>
    <row r="629" spans="1:30">
      <c r="A629" s="6" t="s">
        <v>293</v>
      </c>
      <c r="B629" s="6" t="s">
        <v>242</v>
      </c>
      <c r="C629" s="6" t="s">
        <v>444</v>
      </c>
      <c r="D629" s="3" t="s">
        <v>805</v>
      </c>
      <c r="E629" s="45">
        <v>-690560.98</v>
      </c>
      <c r="F629" s="45">
        <v>-685353.05</v>
      </c>
      <c r="G629" s="45">
        <v>-680145.14</v>
      </c>
      <c r="H629" s="45">
        <v>-674937.22</v>
      </c>
      <c r="I629" s="45">
        <v>-669729.30000000005</v>
      </c>
      <c r="J629" s="45">
        <v>-664521.39</v>
      </c>
      <c r="K629" s="45">
        <v>-659313.47</v>
      </c>
      <c r="L629" s="45">
        <v>-654105.56999999995</v>
      </c>
      <c r="M629" s="45">
        <v>-648897.63</v>
      </c>
      <c r="N629" s="45">
        <v>-643689.73</v>
      </c>
      <c r="O629" s="45">
        <v>-638481.81999999995</v>
      </c>
      <c r="P629" s="45">
        <v>-887481.13</v>
      </c>
      <c r="Q629" s="45">
        <v>-881965.43</v>
      </c>
      <c r="R629" s="47">
        <f t="shared" si="164"/>
        <v>-691076.55458333332</v>
      </c>
      <c r="U629" s="49"/>
      <c r="V629" s="49"/>
      <c r="W629" s="49">
        <f t="shared" si="166"/>
        <v>-691076.55458333332</v>
      </c>
      <c r="Y629" s="51"/>
      <c r="AA629" s="51"/>
      <c r="AB629" s="51">
        <f>+R629</f>
        <v>-691076.55458333332</v>
      </c>
    </row>
    <row r="630" spans="1:30">
      <c r="A630" s="6" t="s">
        <v>293</v>
      </c>
      <c r="B630" s="6" t="s">
        <v>242</v>
      </c>
      <c r="C630" s="6" t="s">
        <v>445</v>
      </c>
      <c r="D630" s="3" t="s">
        <v>806</v>
      </c>
      <c r="E630" s="45">
        <v>-4979230.4000000004</v>
      </c>
      <c r="F630" s="45">
        <v>-4998821.49</v>
      </c>
      <c r="G630" s="45">
        <v>-5018412.57</v>
      </c>
      <c r="H630" s="45">
        <v>-5038003.66</v>
      </c>
      <c r="I630" s="45">
        <v>-5057594.74</v>
      </c>
      <c r="J630" s="45">
        <v>-5077185.83</v>
      </c>
      <c r="K630" s="45">
        <v>-5096776.92</v>
      </c>
      <c r="L630" s="45">
        <v>-5116367.99</v>
      </c>
      <c r="M630" s="45">
        <v>-5135959.08</v>
      </c>
      <c r="N630" s="45">
        <v>-5155550.16</v>
      </c>
      <c r="O630" s="45">
        <v>-5175141.25</v>
      </c>
      <c r="P630" s="45">
        <v>-5208283.46</v>
      </c>
      <c r="Q630" s="45">
        <v>-5209390.04</v>
      </c>
      <c r="R630" s="47">
        <f t="shared" si="164"/>
        <v>-5097700.6141666668</v>
      </c>
      <c r="U630" s="49"/>
      <c r="V630" s="49"/>
      <c r="W630" s="49">
        <f t="shared" si="166"/>
        <v>-5097700.6141666668</v>
      </c>
      <c r="Y630" s="51"/>
      <c r="Z630" s="51">
        <f>+R630</f>
        <v>-5097700.6141666668</v>
      </c>
      <c r="AA630" s="51"/>
    </row>
    <row r="631" spans="1:30">
      <c r="A631" s="6" t="s">
        <v>293</v>
      </c>
      <c r="B631" s="6" t="s">
        <v>242</v>
      </c>
      <c r="C631" s="1" t="s">
        <v>323</v>
      </c>
      <c r="D631" s="3" t="s">
        <v>807</v>
      </c>
      <c r="E631" s="45">
        <v>455986.67</v>
      </c>
      <c r="F631" s="45">
        <v>455639.61</v>
      </c>
      <c r="G631" s="45">
        <v>455150.64</v>
      </c>
      <c r="H631" s="45">
        <v>454744.18</v>
      </c>
      <c r="I631" s="45">
        <v>454928.24</v>
      </c>
      <c r="J631" s="45">
        <v>-10044.370000000001</v>
      </c>
      <c r="K631" s="45">
        <v>-8615.7900000000009</v>
      </c>
      <c r="L631" s="45">
        <v>4382.4800000000096</v>
      </c>
      <c r="M631" s="45">
        <v>3972.37</v>
      </c>
      <c r="N631" s="45">
        <v>17568.75</v>
      </c>
      <c r="O631" s="45">
        <v>2096.86</v>
      </c>
      <c r="P631" s="45">
        <v>35117.24</v>
      </c>
      <c r="Q631" s="45">
        <v>42308.88</v>
      </c>
      <c r="R631" s="47">
        <f t="shared" si="164"/>
        <v>176173.99875</v>
      </c>
      <c r="U631" s="49"/>
      <c r="V631" s="49"/>
      <c r="W631" s="49">
        <f t="shared" si="166"/>
        <v>176173.99875</v>
      </c>
      <c r="Y631" s="51"/>
      <c r="Z631" s="51"/>
      <c r="AA631" s="51"/>
      <c r="AB631" s="51">
        <f>+R631</f>
        <v>176173.99875</v>
      </c>
    </row>
    <row r="632" spans="1:30">
      <c r="A632" s="6" t="s">
        <v>293</v>
      </c>
      <c r="B632" s="6" t="s">
        <v>242</v>
      </c>
      <c r="C632" s="6" t="s">
        <v>442</v>
      </c>
      <c r="D632" s="3" t="s">
        <v>802</v>
      </c>
      <c r="E632" s="45">
        <v>-22996896.690000001</v>
      </c>
      <c r="F632" s="45">
        <v>-23061540.25</v>
      </c>
      <c r="G632" s="45">
        <v>-23056326.530000001</v>
      </c>
      <c r="H632" s="45">
        <v>-23051112.82</v>
      </c>
      <c r="I632" s="45">
        <v>-23045899.109999999</v>
      </c>
      <c r="J632" s="45">
        <v>-23040685.390000001</v>
      </c>
      <c r="K632" s="45">
        <v>-23035471.68</v>
      </c>
      <c r="L632" s="45">
        <v>-23030257.969999999</v>
      </c>
      <c r="M632" s="45">
        <v>-23025044.25</v>
      </c>
      <c r="N632" s="45">
        <v>-23019830.539999999</v>
      </c>
      <c r="O632" s="45">
        <v>-23014616.829999998</v>
      </c>
      <c r="P632" s="45">
        <v>-23020289.609999999</v>
      </c>
      <c r="Q632" s="45">
        <v>-22923497.640000001</v>
      </c>
      <c r="R632" s="47">
        <f t="shared" si="164"/>
        <v>-23030106.012083337</v>
      </c>
      <c r="U632" s="49"/>
      <c r="V632" s="49"/>
      <c r="W632" s="49">
        <f t="shared" si="166"/>
        <v>-23030106.012083337</v>
      </c>
      <c r="Y632" s="51"/>
      <c r="Z632" s="51">
        <f>+R632</f>
        <v>-23030106.012083337</v>
      </c>
      <c r="AA632" s="51"/>
    </row>
    <row r="633" spans="1:30">
      <c r="A633" s="6" t="s">
        <v>293</v>
      </c>
      <c r="B633" s="6" t="s">
        <v>242</v>
      </c>
      <c r="C633" s="1" t="s">
        <v>509</v>
      </c>
      <c r="D633" s="3" t="s">
        <v>808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si="164"/>
        <v>0</v>
      </c>
      <c r="U633" s="49"/>
      <c r="V633" s="49"/>
      <c r="W633" s="49">
        <f t="shared" si="166"/>
        <v>0</v>
      </c>
      <c r="Y633" s="51"/>
      <c r="Z633" s="51">
        <f>+R633</f>
        <v>0</v>
      </c>
      <c r="AA633" s="51"/>
    </row>
    <row r="634" spans="1:30">
      <c r="A634" s="6" t="s">
        <v>293</v>
      </c>
      <c r="B634" s="6" t="s">
        <v>243</v>
      </c>
      <c r="C634" s="6" t="s">
        <v>443</v>
      </c>
      <c r="D634" s="3" t="s">
        <v>804</v>
      </c>
      <c r="E634" s="45">
        <v>123586.16</v>
      </c>
      <c r="F634" s="45">
        <v>123586.16</v>
      </c>
      <c r="G634" s="45">
        <v>119924.84</v>
      </c>
      <c r="H634" s="45">
        <v>118094.17</v>
      </c>
      <c r="I634" s="45">
        <v>116263.51</v>
      </c>
      <c r="J634" s="45">
        <v>116511.62</v>
      </c>
      <c r="K634" s="45">
        <v>114697.58</v>
      </c>
      <c r="L634" s="45">
        <v>112883.55</v>
      </c>
      <c r="M634" s="45">
        <v>111069.51</v>
      </c>
      <c r="N634" s="45">
        <v>109255.48</v>
      </c>
      <c r="O634" s="45">
        <v>107441.45</v>
      </c>
      <c r="P634" s="45">
        <v>105627.4</v>
      </c>
      <c r="Q634" s="45">
        <v>103813.38</v>
      </c>
      <c r="R634" s="47">
        <f t="shared" si="164"/>
        <v>114087.92</v>
      </c>
      <c r="V634" s="49"/>
      <c r="W634" s="49">
        <f>+R634</f>
        <v>114087.92</v>
      </c>
      <c r="Y634" s="51"/>
      <c r="Z634" s="51"/>
      <c r="AA634" s="51"/>
      <c r="AB634" s="49">
        <f>+R634</f>
        <v>114087.92</v>
      </c>
    </row>
    <row r="635" spans="1:30">
      <c r="A635" s="6" t="s">
        <v>293</v>
      </c>
      <c r="B635" s="6" t="s">
        <v>243</v>
      </c>
      <c r="C635" s="6" t="s">
        <v>444</v>
      </c>
      <c r="D635" s="3" t="s">
        <v>805</v>
      </c>
      <c r="E635" s="45">
        <v>-47253.36</v>
      </c>
      <c r="F635" s="45">
        <v>-47253.32</v>
      </c>
      <c r="G635" s="45">
        <v>-43315.56</v>
      </c>
      <c r="H635" s="45">
        <v>-41346.67</v>
      </c>
      <c r="I635" s="45">
        <v>-39377.769999999997</v>
      </c>
      <c r="J635" s="45">
        <v>38698.54</v>
      </c>
      <c r="K635" s="45">
        <v>41276.31</v>
      </c>
      <c r="L635" s="45">
        <v>43854.07</v>
      </c>
      <c r="M635" s="45">
        <v>46431.86</v>
      </c>
      <c r="N635" s="45">
        <v>49009.63</v>
      </c>
      <c r="O635" s="45">
        <v>51587.38</v>
      </c>
      <c r="P635" s="45">
        <v>54165.09</v>
      </c>
      <c r="Q635" s="45">
        <v>56742.82</v>
      </c>
      <c r="R635" s="47">
        <f t="shared" si="164"/>
        <v>13206.190833333336</v>
      </c>
      <c r="V635" s="49"/>
      <c r="W635" s="49">
        <f>+R635</f>
        <v>13206.190833333336</v>
      </c>
      <c r="Y635" s="51"/>
      <c r="Z635" s="51"/>
      <c r="AA635" s="51"/>
      <c r="AB635" s="49">
        <f>+R635</f>
        <v>13206.190833333336</v>
      </c>
    </row>
    <row r="636" spans="1:30">
      <c r="A636" s="6" t="s">
        <v>293</v>
      </c>
      <c r="B636" s="6" t="s">
        <v>243</v>
      </c>
      <c r="C636" s="6" t="s">
        <v>447</v>
      </c>
      <c r="D636" s="3" t="s">
        <v>812</v>
      </c>
      <c r="E636" s="45">
        <v>-25534.6</v>
      </c>
      <c r="F636" s="45">
        <v>-25444.57</v>
      </c>
      <c r="G636" s="45">
        <v>-25354.54</v>
      </c>
      <c r="H636" s="45">
        <v>-25264.51</v>
      </c>
      <c r="I636" s="45">
        <v>-25174.48</v>
      </c>
      <c r="J636" s="45">
        <v>-25084.45</v>
      </c>
      <c r="K636" s="45">
        <v>-24994.42</v>
      </c>
      <c r="L636" s="45">
        <v>-24904.39</v>
      </c>
      <c r="M636" s="45">
        <v>-24814.36</v>
      </c>
      <c r="N636" s="45">
        <v>-24724.33</v>
      </c>
      <c r="O636" s="45">
        <v>-24634.3</v>
      </c>
      <c r="P636" s="45">
        <v>-24544.27</v>
      </c>
      <c r="Q636" s="45">
        <v>-24454.240000000002</v>
      </c>
      <c r="R636" s="47">
        <f t="shared" si="164"/>
        <v>-24994.42</v>
      </c>
      <c r="V636" s="49"/>
      <c r="W636" s="49">
        <f>+R636</f>
        <v>-24994.42</v>
      </c>
      <c r="Y636" s="51"/>
      <c r="Z636" s="49">
        <f>+R636</f>
        <v>-24994.42</v>
      </c>
      <c r="AA636" s="51"/>
    </row>
    <row r="637" spans="1:30" s="59" customFormat="1">
      <c r="A637" s="75" t="s">
        <v>293</v>
      </c>
      <c r="B637" s="75" t="s">
        <v>243</v>
      </c>
      <c r="C637" s="75" t="s">
        <v>504</v>
      </c>
      <c r="D637" s="3" t="s">
        <v>813</v>
      </c>
      <c r="E637" s="45">
        <v>42517.36</v>
      </c>
      <c r="F637" s="45">
        <v>42517.36</v>
      </c>
      <c r="G637" s="45">
        <v>42517.36</v>
      </c>
      <c r="H637" s="45">
        <v>42517.36</v>
      </c>
      <c r="I637" s="45">
        <v>42517.36</v>
      </c>
      <c r="J637" s="45">
        <v>42517.36</v>
      </c>
      <c r="K637" s="45">
        <v>42517.36</v>
      </c>
      <c r="L637" s="45">
        <v>42517.36</v>
      </c>
      <c r="M637" s="45">
        <v>42517.36</v>
      </c>
      <c r="N637" s="45">
        <v>42517.36</v>
      </c>
      <c r="O637" s="45">
        <v>42517.36</v>
      </c>
      <c r="P637" s="45">
        <v>42517.36</v>
      </c>
      <c r="Q637" s="45">
        <v>33861.800000000003</v>
      </c>
      <c r="R637" s="47">
        <f t="shared" si="164"/>
        <v>42156.711666666662</v>
      </c>
      <c r="V637" s="61"/>
      <c r="W637" s="61">
        <f>+R637</f>
        <v>42156.711666666662</v>
      </c>
      <c r="Y637" s="60"/>
      <c r="Z637" s="60"/>
      <c r="AA637" s="60"/>
      <c r="AB637" s="61">
        <f>+R637</f>
        <v>42156.711666666662</v>
      </c>
    </row>
    <row r="638" spans="1:30">
      <c r="A638" s="6" t="s">
        <v>293</v>
      </c>
      <c r="B638" s="6" t="s">
        <v>243</v>
      </c>
      <c r="C638" s="6" t="s">
        <v>323</v>
      </c>
      <c r="D638" s="3" t="s">
        <v>814</v>
      </c>
      <c r="E638" s="45">
        <v>-3125925.62</v>
      </c>
      <c r="F638" s="45">
        <v>-3023479.55</v>
      </c>
      <c r="G638" s="45">
        <v>-2884196.95</v>
      </c>
      <c r="H638" s="45">
        <v>-2803684.84</v>
      </c>
      <c r="I638" s="45">
        <v>-2790674.95</v>
      </c>
      <c r="J638" s="45">
        <v>-2616954.5099999998</v>
      </c>
      <c r="K638" s="45">
        <v>-2704137.98</v>
      </c>
      <c r="L638" s="45">
        <v>-2743777.7</v>
      </c>
      <c r="M638" s="45">
        <v>-2837675.57</v>
      </c>
      <c r="N638" s="45">
        <v>-2926170.35</v>
      </c>
      <c r="O638" s="45">
        <v>-2955273.43</v>
      </c>
      <c r="P638" s="45">
        <v>-2907491.19</v>
      </c>
      <c r="Q638" s="45">
        <v>-2996916.34</v>
      </c>
      <c r="R638" s="47">
        <f t="shared" si="164"/>
        <v>-2854578.1666666665</v>
      </c>
      <c r="U638" s="49">
        <f>+R638</f>
        <v>-2854578.1666666665</v>
      </c>
      <c r="V638" s="49"/>
      <c r="W638" s="49"/>
      <c r="Y638" s="51"/>
      <c r="Z638" s="51"/>
      <c r="AA638" s="51"/>
      <c r="AD638" s="49">
        <f>+R638</f>
        <v>-2854578.1666666665</v>
      </c>
    </row>
    <row r="639" spans="1:30">
      <c r="A639" s="6" t="s">
        <v>293</v>
      </c>
      <c r="B639" s="6" t="s">
        <v>243</v>
      </c>
      <c r="C639" s="6" t="s">
        <v>446</v>
      </c>
      <c r="D639" s="3" t="s">
        <v>809</v>
      </c>
      <c r="E639" s="45">
        <v>-67566.31</v>
      </c>
      <c r="F639" s="45">
        <v>-66746.66</v>
      </c>
      <c r="G639" s="45">
        <v>-66510.490000000005</v>
      </c>
      <c r="H639" s="45">
        <v>-66274.31</v>
      </c>
      <c r="I639" s="45">
        <v>-66038.14</v>
      </c>
      <c r="J639" s="45">
        <v>-65801.960000000006</v>
      </c>
      <c r="K639" s="45">
        <v>-65565.789999999994</v>
      </c>
      <c r="L639" s="45">
        <v>-65329.62</v>
      </c>
      <c r="M639" s="45">
        <v>-65093.440000000002</v>
      </c>
      <c r="N639" s="45">
        <v>-64857.27</v>
      </c>
      <c r="O639" s="45">
        <v>-64621.09</v>
      </c>
      <c r="P639" s="45">
        <v>-64384.92</v>
      </c>
      <c r="Q639" s="45">
        <v>-64148.74</v>
      </c>
      <c r="R639" s="47">
        <f t="shared" si="164"/>
        <v>-65590.101250000007</v>
      </c>
      <c r="V639" s="49"/>
      <c r="W639" s="49">
        <f>+R639</f>
        <v>-65590.101250000007</v>
      </c>
      <c r="Y639" s="51"/>
      <c r="Z639" s="51">
        <f>+R639</f>
        <v>-65590.101250000007</v>
      </c>
      <c r="AA639" s="51"/>
      <c r="AD639" s="49"/>
    </row>
    <row r="640" spans="1:30">
      <c r="A640" s="6" t="s">
        <v>294</v>
      </c>
      <c r="B640" s="6" t="s">
        <v>242</v>
      </c>
      <c r="C640" s="6" t="s">
        <v>442</v>
      </c>
      <c r="D640" s="3" t="s">
        <v>802</v>
      </c>
      <c r="E640" s="45">
        <v>-78086633.830000103</v>
      </c>
      <c r="F640" s="45">
        <v>-77999143.159999996</v>
      </c>
      <c r="G640" s="45">
        <v>-77981509.739999995</v>
      </c>
      <c r="H640" s="45">
        <v>-77963876.340000004</v>
      </c>
      <c r="I640" s="45">
        <v>-77946242.930000007</v>
      </c>
      <c r="J640" s="45">
        <v>-77928609.519999996</v>
      </c>
      <c r="K640" s="45">
        <v>-77910976.109999999</v>
      </c>
      <c r="L640" s="45">
        <v>-77893342.709999993</v>
      </c>
      <c r="M640" s="45">
        <v>-77875709.299999997</v>
      </c>
      <c r="N640" s="45">
        <v>-77858075.890000001</v>
      </c>
      <c r="O640" s="45">
        <v>-77840442.489999995</v>
      </c>
      <c r="P640" s="45">
        <v>-77859775.310000002</v>
      </c>
      <c r="Q640" s="45">
        <v>-77532413.150000006</v>
      </c>
      <c r="R640" s="47">
        <f t="shared" si="164"/>
        <v>-77905602.249166667</v>
      </c>
      <c r="U640" s="49"/>
      <c r="V640" s="49"/>
      <c r="W640" s="49">
        <f t="shared" ref="W640" si="167">+R640</f>
        <v>-77905602.249166667</v>
      </c>
      <c r="Y640" s="51">
        <f>R640</f>
        <v>-77905602.249166667</v>
      </c>
      <c r="Z640" s="51"/>
      <c r="AA640" s="51"/>
    </row>
    <row r="641" spans="1:30">
      <c r="A641" s="6" t="s">
        <v>294</v>
      </c>
      <c r="B641" s="6" t="s">
        <v>242</v>
      </c>
      <c r="C641" s="6" t="s">
        <v>509</v>
      </c>
      <c r="D641" s="3" t="s">
        <v>808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si="164"/>
        <v>0</v>
      </c>
      <c r="V641" s="49"/>
      <c r="W641" s="49">
        <f>+R641</f>
        <v>0</v>
      </c>
      <c r="Y641" s="51">
        <f>R641</f>
        <v>0</v>
      </c>
      <c r="Z641" s="51"/>
      <c r="AA641" s="51"/>
      <c r="AD641" s="49"/>
    </row>
    <row r="642" spans="1:30">
      <c r="A642" s="6" t="s">
        <v>294</v>
      </c>
      <c r="B642" s="6" t="s">
        <v>243</v>
      </c>
      <c r="C642" s="6" t="s">
        <v>446</v>
      </c>
      <c r="D642" s="3" t="s">
        <v>809</v>
      </c>
      <c r="E642" s="45">
        <v>-224170.69</v>
      </c>
      <c r="F642" s="45">
        <v>-223961.72</v>
      </c>
      <c r="G642" s="45">
        <v>-223169.27</v>
      </c>
      <c r="H642" s="45">
        <v>-222376.82</v>
      </c>
      <c r="I642" s="45">
        <v>-221584.37</v>
      </c>
      <c r="J642" s="45">
        <v>-220791.92</v>
      </c>
      <c r="K642" s="45">
        <v>-219999.46</v>
      </c>
      <c r="L642" s="45">
        <v>-219207.01</v>
      </c>
      <c r="M642" s="45">
        <v>-218414.56</v>
      </c>
      <c r="N642" s="45">
        <v>-217622.11</v>
      </c>
      <c r="O642" s="45">
        <v>-216829.66</v>
      </c>
      <c r="P642" s="45">
        <v>-216037.21</v>
      </c>
      <c r="Q642" s="45">
        <v>-215244.76</v>
      </c>
      <c r="R642" s="47">
        <f t="shared" si="164"/>
        <v>-219975.1529166667</v>
      </c>
      <c r="U642" s="49"/>
      <c r="V642" s="49"/>
      <c r="W642" s="49">
        <f>+R642</f>
        <v>-219975.1529166667</v>
      </c>
      <c r="Y642" s="51">
        <f>R642</f>
        <v>-219975.1529166667</v>
      </c>
      <c r="Z642" s="51"/>
      <c r="AA642" s="51"/>
    </row>
    <row r="643" spans="1:30">
      <c r="D643" s="3" t="s">
        <v>244</v>
      </c>
      <c r="E643" s="46">
        <f t="shared" ref="E643:R643" si="168">SUM(E618:E642)</f>
        <v>-95326441.260000095</v>
      </c>
      <c r="F643" s="46">
        <f t="shared" si="168"/>
        <v>-94274576.150000006</v>
      </c>
      <c r="G643" s="46">
        <f t="shared" si="168"/>
        <v>-92763339.439999998</v>
      </c>
      <c r="H643" s="46">
        <f t="shared" si="168"/>
        <v>-91983027.979999989</v>
      </c>
      <c r="I643" s="46">
        <f t="shared" si="168"/>
        <v>-92034107.020000011</v>
      </c>
      <c r="J643" s="46">
        <f t="shared" si="168"/>
        <v>-92597501.25</v>
      </c>
      <c r="K643" s="46">
        <f t="shared" si="168"/>
        <v>-93870265.890000001</v>
      </c>
      <c r="L643" s="46">
        <f t="shared" si="168"/>
        <v>-94408534.769999996</v>
      </c>
      <c r="M643" s="46">
        <f t="shared" si="168"/>
        <v>-95787572.609999985</v>
      </c>
      <c r="N643" s="46">
        <f t="shared" si="168"/>
        <v>-96925443.170000002</v>
      </c>
      <c r="O643" s="46">
        <f t="shared" si="168"/>
        <v>-97686539.50999999</v>
      </c>
      <c r="P643" s="46">
        <f t="shared" si="168"/>
        <v>-97207894.879999995</v>
      </c>
      <c r="Q643" s="46">
        <f t="shared" si="168"/>
        <v>-98313972.540000007</v>
      </c>
      <c r="R643" s="46">
        <f t="shared" si="168"/>
        <v>-94696584.130833328</v>
      </c>
      <c r="Y643" s="51"/>
      <c r="Z643" s="51"/>
      <c r="AA643" s="51"/>
    </row>
    <row r="644" spans="1:30" s="59" customFormat="1">
      <c r="D644" s="3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7"/>
      <c r="Y644" s="60"/>
      <c r="Z644" s="60"/>
      <c r="AA644" s="60"/>
    </row>
    <row r="645" spans="1:30">
      <c r="A645" s="1" t="s">
        <v>284</v>
      </c>
      <c r="B645" s="6" t="s">
        <v>252</v>
      </c>
      <c r="D645" s="2" t="s">
        <v>253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7">
        <f t="shared" ref="R645:R708" si="169">((E645+Q645)+((F645+G645+H645+I645+J645+K645+L645+M645+N645+O645+P645)*2))/24</f>
        <v>0</v>
      </c>
      <c r="V645" s="49">
        <f>R645</f>
        <v>0</v>
      </c>
      <c r="Y645" s="51"/>
      <c r="Z645" s="51"/>
      <c r="AA645" s="51"/>
      <c r="AC645" s="61">
        <f t="shared" ref="AC645:AC712" si="170">+R645</f>
        <v>0</v>
      </c>
    </row>
    <row r="646" spans="1:30">
      <c r="A646" s="1" t="s">
        <v>284</v>
      </c>
      <c r="B646" s="6" t="s">
        <v>252</v>
      </c>
      <c r="C646" s="6" t="s">
        <v>882</v>
      </c>
      <c r="D646" s="2" t="s">
        <v>884</v>
      </c>
      <c r="E646" s="45">
        <v>-20400</v>
      </c>
      <c r="F646" s="45">
        <v>-1522</v>
      </c>
      <c r="G646" s="45">
        <v>-3044</v>
      </c>
      <c r="H646" s="45">
        <v>-4566</v>
      </c>
      <c r="I646" s="45">
        <v>-6088</v>
      </c>
      <c r="J646" s="45">
        <v>-7610</v>
      </c>
      <c r="K646" s="45">
        <v>-9132</v>
      </c>
      <c r="L646" s="45">
        <v>-10654</v>
      </c>
      <c r="M646" s="45">
        <v>-12176</v>
      </c>
      <c r="N646" s="45">
        <v>-13698</v>
      </c>
      <c r="O646" s="45">
        <v>-15220</v>
      </c>
      <c r="P646" s="45">
        <v>-16742</v>
      </c>
      <c r="Q646" s="45">
        <v>-18264</v>
      </c>
      <c r="R646" s="47">
        <f t="shared" si="169"/>
        <v>-9982</v>
      </c>
      <c r="V646" s="49">
        <f t="shared" ref="V646:V709" si="171">R646</f>
        <v>-9982</v>
      </c>
      <c r="Y646" s="51"/>
      <c r="Z646" s="51"/>
      <c r="AA646" s="51"/>
      <c r="AC646" s="61">
        <f t="shared" si="170"/>
        <v>-9982</v>
      </c>
    </row>
    <row r="647" spans="1:30">
      <c r="A647" s="1" t="s">
        <v>284</v>
      </c>
      <c r="B647" s="6" t="s">
        <v>252</v>
      </c>
      <c r="C647" s="6" t="s">
        <v>934</v>
      </c>
      <c r="D647" s="2" t="s">
        <v>935</v>
      </c>
      <c r="E647" s="45">
        <v>-78696</v>
      </c>
      <c r="F647" s="45">
        <v>-5887</v>
      </c>
      <c r="G647" s="45">
        <v>-11774</v>
      </c>
      <c r="H647" s="45">
        <v>-17661</v>
      </c>
      <c r="I647" s="45">
        <v>-23548</v>
      </c>
      <c r="J647" s="45">
        <v>-29435</v>
      </c>
      <c r="K647" s="45">
        <v>-35322</v>
      </c>
      <c r="L647" s="45">
        <v>-41209</v>
      </c>
      <c r="M647" s="45">
        <v>-47096</v>
      </c>
      <c r="N647" s="45">
        <v>-52983</v>
      </c>
      <c r="O647" s="45">
        <v>-58870</v>
      </c>
      <c r="P647" s="45">
        <v>-64757</v>
      </c>
      <c r="Q647" s="45">
        <v>-70644</v>
      </c>
      <c r="R647" s="47">
        <f t="shared" si="169"/>
        <v>-38601</v>
      </c>
      <c r="V647" s="49">
        <f t="shared" si="171"/>
        <v>-38601</v>
      </c>
      <c r="Y647" s="51"/>
      <c r="Z647" s="51"/>
      <c r="AA647" s="51"/>
      <c r="AC647" s="61">
        <f t="shared" si="170"/>
        <v>-38601</v>
      </c>
    </row>
    <row r="648" spans="1:30">
      <c r="A648" s="1" t="s">
        <v>284</v>
      </c>
      <c r="B648" s="6" t="s">
        <v>252</v>
      </c>
      <c r="C648" s="6" t="s">
        <v>883</v>
      </c>
      <c r="D648" s="2" t="s">
        <v>885</v>
      </c>
      <c r="E648" s="45">
        <v>-20868</v>
      </c>
      <c r="F648" s="45">
        <v>-1565</v>
      </c>
      <c r="G648" s="45">
        <v>-3130</v>
      </c>
      <c r="H648" s="45">
        <v>-4695</v>
      </c>
      <c r="I648" s="45">
        <v>-6260</v>
      </c>
      <c r="J648" s="45">
        <v>-7825</v>
      </c>
      <c r="K648" s="45">
        <v>-9390</v>
      </c>
      <c r="L648" s="45">
        <v>-10955</v>
      </c>
      <c r="M648" s="45">
        <v>-12520</v>
      </c>
      <c r="N648" s="45">
        <v>-14085</v>
      </c>
      <c r="O648" s="45">
        <v>-15650</v>
      </c>
      <c r="P648" s="45">
        <v>-17215</v>
      </c>
      <c r="Q648" s="45">
        <v>-18780</v>
      </c>
      <c r="R648" s="47">
        <f t="shared" si="169"/>
        <v>-10259.5</v>
      </c>
      <c r="V648" s="49">
        <f t="shared" si="171"/>
        <v>-10259.5</v>
      </c>
      <c r="Y648" s="51"/>
      <c r="Z648" s="51"/>
      <c r="AA648" s="51"/>
      <c r="AC648" s="61">
        <f t="shared" si="170"/>
        <v>-10259.5</v>
      </c>
    </row>
    <row r="649" spans="1:30">
      <c r="A649" s="6" t="s">
        <v>284</v>
      </c>
      <c r="B649" s="6" t="s">
        <v>254</v>
      </c>
      <c r="C649" s="6" t="s">
        <v>467</v>
      </c>
      <c r="D649" s="3" t="s">
        <v>815</v>
      </c>
      <c r="E649" s="45">
        <v>-3957.97</v>
      </c>
      <c r="F649" s="45">
        <v>0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-112.21</v>
      </c>
      <c r="N649" s="45">
        <v>-245.44</v>
      </c>
      <c r="O649" s="45">
        <v>-245.44</v>
      </c>
      <c r="P649" s="45">
        <v>-245.44</v>
      </c>
      <c r="Q649" s="45">
        <v>-245.44</v>
      </c>
      <c r="R649" s="47">
        <f t="shared" si="169"/>
        <v>-245.85291666666663</v>
      </c>
      <c r="V649" s="49">
        <f t="shared" si="171"/>
        <v>-245.85291666666663</v>
      </c>
      <c r="Y649" s="51"/>
      <c r="Z649" s="51"/>
      <c r="AA649" s="51"/>
      <c r="AC649" s="61">
        <f t="shared" si="170"/>
        <v>-245.85291666666663</v>
      </c>
    </row>
    <row r="650" spans="1:30">
      <c r="A650" s="6" t="s">
        <v>293</v>
      </c>
      <c r="B650" s="6" t="s">
        <v>245</v>
      </c>
      <c r="C650" s="6" t="s">
        <v>448</v>
      </c>
      <c r="D650" s="3" t="s">
        <v>816</v>
      </c>
      <c r="E650" s="45">
        <v>-40896819.469999999</v>
      </c>
      <c r="F650" s="45">
        <v>-6425713.96</v>
      </c>
      <c r="G650" s="45">
        <v>-12366817.41</v>
      </c>
      <c r="H650" s="45">
        <v>-18485713.059999999</v>
      </c>
      <c r="I650" s="45">
        <v>-22946882.640000001</v>
      </c>
      <c r="J650" s="45">
        <v>-25553320.420000002</v>
      </c>
      <c r="K650" s="45">
        <v>-27674834.359999999</v>
      </c>
      <c r="L650" s="45">
        <v>-29036074.469999999</v>
      </c>
      <c r="M650" s="45">
        <v>-30259244.960000001</v>
      </c>
      <c r="N650" s="45">
        <v>-31625297.629999999</v>
      </c>
      <c r="O650" s="45">
        <v>-33686755.539999999</v>
      </c>
      <c r="P650" s="45">
        <v>-37220386.25</v>
      </c>
      <c r="Q650" s="45">
        <v>-42898068.399999999</v>
      </c>
      <c r="R650" s="47">
        <f t="shared" si="169"/>
        <v>-26431540.38625</v>
      </c>
      <c r="V650" s="49">
        <f t="shared" si="171"/>
        <v>-26431540.38625</v>
      </c>
      <c r="Y650" s="51"/>
      <c r="Z650" s="51"/>
      <c r="AA650" s="51"/>
      <c r="AC650" s="61">
        <f t="shared" si="170"/>
        <v>-26431540.38625</v>
      </c>
    </row>
    <row r="651" spans="1:30">
      <c r="A651" s="6" t="s">
        <v>293</v>
      </c>
      <c r="B651" s="6" t="s">
        <v>245</v>
      </c>
      <c r="C651" s="6" t="s">
        <v>449</v>
      </c>
      <c r="D651" s="3" t="s">
        <v>818</v>
      </c>
      <c r="E651" s="45">
        <v>423195.53</v>
      </c>
      <c r="F651" s="45">
        <v>-20395.86</v>
      </c>
      <c r="G651" s="45">
        <v>275039.95</v>
      </c>
      <c r="H651" s="45">
        <v>190453.7</v>
      </c>
      <c r="I651" s="45">
        <v>377.71000000002101</v>
      </c>
      <c r="J651" s="45">
        <v>-41257.339999999997</v>
      </c>
      <c r="K651" s="45">
        <v>-126876.01</v>
      </c>
      <c r="L651" s="45">
        <v>298157.26</v>
      </c>
      <c r="M651" s="45">
        <v>252560.75</v>
      </c>
      <c r="N651" s="45">
        <v>199196.61</v>
      </c>
      <c r="O651" s="45">
        <v>134241.98000000001</v>
      </c>
      <c r="P651" s="45">
        <v>-63574.46</v>
      </c>
      <c r="Q651" s="45">
        <v>-155038.85</v>
      </c>
      <c r="R651" s="47">
        <f t="shared" si="169"/>
        <v>102666.88583333335</v>
      </c>
      <c r="V651" s="49">
        <f t="shared" si="171"/>
        <v>102666.88583333335</v>
      </c>
      <c r="Y651" s="51"/>
      <c r="Z651" s="51"/>
      <c r="AA651" s="51"/>
      <c r="AC651" s="61">
        <f t="shared" si="170"/>
        <v>102666.88583333335</v>
      </c>
    </row>
    <row r="652" spans="1:30">
      <c r="A652" s="6" t="s">
        <v>293</v>
      </c>
      <c r="B652" s="6" t="s">
        <v>245</v>
      </c>
      <c r="C652" s="6" t="s">
        <v>450</v>
      </c>
      <c r="D652" s="3" t="s">
        <v>819</v>
      </c>
      <c r="E652" s="45">
        <v>-2817978.92</v>
      </c>
      <c r="F652" s="45">
        <v>-353007.6</v>
      </c>
      <c r="G652" s="45">
        <v>-685611.37</v>
      </c>
      <c r="H652" s="45">
        <v>-1038841.95</v>
      </c>
      <c r="I652" s="45">
        <v>-1329220.8799999999</v>
      </c>
      <c r="J652" s="45">
        <v>-1518650.7</v>
      </c>
      <c r="K652" s="45">
        <v>-1684466.94</v>
      </c>
      <c r="L652" s="45">
        <v>-1799125.01</v>
      </c>
      <c r="M652" s="45">
        <v>-1925782.69</v>
      </c>
      <c r="N652" s="45">
        <v>-2055473.49</v>
      </c>
      <c r="O652" s="45">
        <v>-2233829.81</v>
      </c>
      <c r="P652" s="45">
        <v>-2510462.41</v>
      </c>
      <c r="Q652" s="45">
        <v>-2866116.35</v>
      </c>
      <c r="R652" s="47">
        <f t="shared" si="169"/>
        <v>-1664710.0404166665</v>
      </c>
      <c r="V652" s="49">
        <f t="shared" si="171"/>
        <v>-1664710.0404166665</v>
      </c>
      <c r="Y652" s="51"/>
      <c r="Z652" s="51"/>
      <c r="AA652" s="51"/>
      <c r="AC652" s="61">
        <f t="shared" si="170"/>
        <v>-1664710.0404166665</v>
      </c>
    </row>
    <row r="653" spans="1:30">
      <c r="A653" s="6" t="s">
        <v>293</v>
      </c>
      <c r="B653" s="6" t="s">
        <v>245</v>
      </c>
      <c r="C653" s="6" t="s">
        <v>451</v>
      </c>
      <c r="D653" s="3" t="s">
        <v>820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7">
        <f t="shared" si="169"/>
        <v>0</v>
      </c>
      <c r="V653" s="49">
        <f t="shared" si="171"/>
        <v>0</v>
      </c>
      <c r="Y653" s="51"/>
      <c r="Z653" s="51"/>
      <c r="AA653" s="51"/>
      <c r="AC653" s="61">
        <f t="shared" si="170"/>
        <v>0</v>
      </c>
    </row>
    <row r="654" spans="1:30">
      <c r="A654" s="6" t="s">
        <v>293</v>
      </c>
      <c r="B654" s="6" t="s">
        <v>245</v>
      </c>
      <c r="C654" s="6" t="s">
        <v>452</v>
      </c>
      <c r="D654" s="3" t="s">
        <v>821</v>
      </c>
      <c r="E654" s="45">
        <v>-21537722.329999998</v>
      </c>
      <c r="F654" s="45">
        <v>-3260015.63</v>
      </c>
      <c r="G654" s="45">
        <v>-6318512.4699999997</v>
      </c>
      <c r="H654" s="45">
        <v>-9573278.6099999994</v>
      </c>
      <c r="I654" s="45">
        <v>-11909526.49</v>
      </c>
      <c r="J654" s="45">
        <v>-13306968.07</v>
      </c>
      <c r="K654" s="45">
        <v>-14479097.529999999</v>
      </c>
      <c r="L654" s="45">
        <v>-15248876.6</v>
      </c>
      <c r="M654" s="45">
        <v>-15967885.529999999</v>
      </c>
      <c r="N654" s="45">
        <v>-16782393.77</v>
      </c>
      <c r="O654" s="45">
        <v>-17873418.359999999</v>
      </c>
      <c r="P654" s="45">
        <v>-19722622.050000001</v>
      </c>
      <c r="Q654" s="45">
        <v>-22802627.960000001</v>
      </c>
      <c r="R654" s="47">
        <f t="shared" si="169"/>
        <v>-13884397.521250002</v>
      </c>
      <c r="V654" s="49">
        <f t="shared" si="171"/>
        <v>-13884397.521250002</v>
      </c>
      <c r="Y654" s="51"/>
      <c r="Z654" s="51"/>
      <c r="AA654" s="51"/>
      <c r="AC654" s="61">
        <f t="shared" si="170"/>
        <v>-13884397.521250002</v>
      </c>
    </row>
    <row r="655" spans="1:30">
      <c r="A655" s="6" t="s">
        <v>293</v>
      </c>
      <c r="B655" s="6" t="s">
        <v>245</v>
      </c>
      <c r="C655" s="6" t="s">
        <v>453</v>
      </c>
      <c r="D655" s="3" t="s">
        <v>822</v>
      </c>
      <c r="E655" s="45">
        <v>-394986.07</v>
      </c>
      <c r="F655" s="45">
        <v>-84838.15</v>
      </c>
      <c r="G655" s="45">
        <v>37967.760000000002</v>
      </c>
      <c r="H655" s="45">
        <v>83231.03</v>
      </c>
      <c r="I655" s="45">
        <v>10001.379999999999</v>
      </c>
      <c r="J655" s="45">
        <v>9390.2999999999993</v>
      </c>
      <c r="K655" s="45">
        <v>-56787.95</v>
      </c>
      <c r="L655" s="45">
        <v>140468.96</v>
      </c>
      <c r="M655" s="45">
        <v>110202.4</v>
      </c>
      <c r="N655" s="45">
        <v>101990.07</v>
      </c>
      <c r="O655" s="45">
        <v>72656.710000000006</v>
      </c>
      <c r="P655" s="45">
        <v>-57875.91</v>
      </c>
      <c r="Q655" s="45">
        <v>-40039.79</v>
      </c>
      <c r="R655" s="47">
        <f t="shared" si="169"/>
        <v>12407.805833333341</v>
      </c>
      <c r="V655" s="49">
        <f t="shared" si="171"/>
        <v>12407.805833333341</v>
      </c>
      <c r="Y655" s="51"/>
      <c r="Z655" s="51"/>
      <c r="AA655" s="51"/>
      <c r="AC655" s="61">
        <f t="shared" si="170"/>
        <v>12407.805833333341</v>
      </c>
    </row>
    <row r="656" spans="1:30">
      <c r="A656" s="6" t="s">
        <v>293</v>
      </c>
      <c r="B656" s="6" t="s">
        <v>245</v>
      </c>
      <c r="C656" s="6" t="s">
        <v>454</v>
      </c>
      <c r="D656" s="3" t="s">
        <v>823</v>
      </c>
      <c r="E656" s="45">
        <v>-4067.31</v>
      </c>
      <c r="F656" s="45">
        <v>0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-66.45</v>
      </c>
      <c r="P656" s="45">
        <v>-7504.78</v>
      </c>
      <c r="Q656" s="45">
        <v>-5626.6</v>
      </c>
      <c r="R656" s="47">
        <f t="shared" si="169"/>
        <v>-1034.8487499999999</v>
      </c>
      <c r="V656" s="49">
        <f t="shared" si="171"/>
        <v>-1034.8487499999999</v>
      </c>
      <c r="Y656" s="51"/>
      <c r="Z656" s="51"/>
      <c r="AA656" s="51"/>
      <c r="AC656" s="61">
        <f t="shared" si="170"/>
        <v>-1034.8487499999999</v>
      </c>
    </row>
    <row r="657" spans="1:29">
      <c r="A657" s="6" t="s">
        <v>293</v>
      </c>
      <c r="B657" s="6" t="s">
        <v>245</v>
      </c>
      <c r="C657" s="6" t="s">
        <v>457</v>
      </c>
      <c r="D657" s="3" t="s">
        <v>824</v>
      </c>
      <c r="E657" s="45">
        <v>-1326947.18</v>
      </c>
      <c r="F657" s="45">
        <v>-181642.27</v>
      </c>
      <c r="G657" s="45">
        <v>-349401.9</v>
      </c>
      <c r="H657" s="45">
        <v>-512434.93</v>
      </c>
      <c r="I657" s="45">
        <v>-647470.4</v>
      </c>
      <c r="J657" s="45">
        <v>-747618.43</v>
      </c>
      <c r="K657" s="45">
        <v>-825350.71</v>
      </c>
      <c r="L657" s="45">
        <v>-885788.69</v>
      </c>
      <c r="M657" s="45">
        <v>-930805.55</v>
      </c>
      <c r="N657" s="45">
        <v>-994623.57</v>
      </c>
      <c r="O657" s="45">
        <v>-1055392.94</v>
      </c>
      <c r="P657" s="45">
        <v>-1146702.29</v>
      </c>
      <c r="Q657" s="45">
        <v>-1298110.5</v>
      </c>
      <c r="R657" s="47">
        <f t="shared" si="169"/>
        <v>-799146.71</v>
      </c>
      <c r="V657" s="49">
        <f t="shared" si="171"/>
        <v>-799146.71</v>
      </c>
      <c r="Y657" s="51"/>
      <c r="Z657" s="51"/>
      <c r="AA657" s="51"/>
      <c r="AC657" s="61">
        <f t="shared" si="170"/>
        <v>-799146.71</v>
      </c>
    </row>
    <row r="658" spans="1:29">
      <c r="A658" s="25" t="s">
        <v>293</v>
      </c>
      <c r="B658" s="6" t="s">
        <v>246</v>
      </c>
      <c r="C658" s="6" t="s">
        <v>448</v>
      </c>
      <c r="D658" s="3" t="s">
        <v>836</v>
      </c>
      <c r="E658" s="45">
        <v>-3089.6899999990701</v>
      </c>
      <c r="F658" s="45">
        <v>151258.76999999999</v>
      </c>
      <c r="G658" s="45">
        <v>-137868.43</v>
      </c>
      <c r="H658" s="45">
        <v>1409834.66</v>
      </c>
      <c r="I658" s="45">
        <v>2730083.2</v>
      </c>
      <c r="J658" s="45">
        <v>3026894.88</v>
      </c>
      <c r="K658" s="45">
        <v>3640771.87</v>
      </c>
      <c r="L658" s="45">
        <v>3409598.71</v>
      </c>
      <c r="M658" s="45">
        <v>3389247.38</v>
      </c>
      <c r="N658" s="45">
        <v>3107732.74</v>
      </c>
      <c r="O658" s="45">
        <v>2083127.64</v>
      </c>
      <c r="P658" s="45">
        <v>294867.38</v>
      </c>
      <c r="Q658" s="45">
        <v>-1772694.76</v>
      </c>
      <c r="R658" s="47">
        <f t="shared" si="169"/>
        <v>1851471.3812500003</v>
      </c>
      <c r="V658" s="49">
        <f t="shared" si="171"/>
        <v>1851471.3812500003</v>
      </c>
      <c r="Y658" s="51"/>
      <c r="Z658" s="51"/>
      <c r="AA658" s="51"/>
      <c r="AC658" s="61">
        <f t="shared" si="170"/>
        <v>1851471.3812500003</v>
      </c>
    </row>
    <row r="659" spans="1:29">
      <c r="A659" s="25" t="s">
        <v>293</v>
      </c>
      <c r="B659" s="6" t="s">
        <v>246</v>
      </c>
      <c r="C659" s="6" t="s">
        <v>452</v>
      </c>
      <c r="D659" s="3" t="s">
        <v>837</v>
      </c>
      <c r="E659" s="45">
        <v>69474.13</v>
      </c>
      <c r="F659" s="45">
        <v>198871.7</v>
      </c>
      <c r="G659" s="45">
        <v>10797.36</v>
      </c>
      <c r="H659" s="45">
        <v>806467.7</v>
      </c>
      <c r="I659" s="45">
        <v>1605113.85</v>
      </c>
      <c r="J659" s="45">
        <v>1747483.5</v>
      </c>
      <c r="K659" s="45">
        <v>2119590</v>
      </c>
      <c r="L659" s="45">
        <v>1937627.6</v>
      </c>
      <c r="M659" s="45">
        <v>1909389.13</v>
      </c>
      <c r="N659" s="45">
        <v>1691826.45</v>
      </c>
      <c r="O659" s="45">
        <v>1095713.68</v>
      </c>
      <c r="P659" s="45">
        <v>101863.79</v>
      </c>
      <c r="Q659" s="45">
        <v>-1124558.6100000001</v>
      </c>
      <c r="R659" s="47">
        <f t="shared" si="169"/>
        <v>1058100.2099999997</v>
      </c>
      <c r="V659" s="49">
        <f t="shared" si="171"/>
        <v>1058100.2099999997</v>
      </c>
      <c r="Y659" s="51"/>
      <c r="Z659" s="51"/>
      <c r="AA659" s="51"/>
      <c r="AC659" s="61">
        <f t="shared" si="170"/>
        <v>1058100.2099999997</v>
      </c>
    </row>
    <row r="660" spans="1:29">
      <c r="A660" s="25" t="s">
        <v>293</v>
      </c>
      <c r="B660" s="6" t="s">
        <v>246</v>
      </c>
      <c r="C660" s="6" t="s">
        <v>457</v>
      </c>
      <c r="D660" s="3" t="s">
        <v>838</v>
      </c>
      <c r="E660" s="45">
        <v>3842.81</v>
      </c>
      <c r="F660" s="45">
        <v>13891.78</v>
      </c>
      <c r="G660" s="45">
        <v>18671.91</v>
      </c>
      <c r="H660" s="45">
        <v>46736.21</v>
      </c>
      <c r="I660" s="45">
        <v>81666.570000000007</v>
      </c>
      <c r="J660" s="45">
        <v>104115.31</v>
      </c>
      <c r="K660" s="45">
        <v>121438.8</v>
      </c>
      <c r="L660" s="45">
        <v>136862.35999999999</v>
      </c>
      <c r="M660" s="45">
        <v>138045.99</v>
      </c>
      <c r="N660" s="45">
        <v>121018.75</v>
      </c>
      <c r="O660" s="45">
        <v>90364.11</v>
      </c>
      <c r="P660" s="45">
        <v>30134.83</v>
      </c>
      <c r="Q660" s="45">
        <v>-38309.24</v>
      </c>
      <c r="R660" s="47">
        <f t="shared" si="169"/>
        <v>73809.450416666659</v>
      </c>
      <c r="V660" s="49">
        <f t="shared" si="171"/>
        <v>73809.450416666659</v>
      </c>
      <c r="Y660" s="51"/>
      <c r="Z660" s="51"/>
      <c r="AA660" s="51"/>
      <c r="AC660" s="61">
        <f t="shared" si="170"/>
        <v>73809.450416666659</v>
      </c>
    </row>
    <row r="661" spans="1:29">
      <c r="A661" s="25" t="s">
        <v>293</v>
      </c>
      <c r="B661" s="6" t="s">
        <v>247</v>
      </c>
      <c r="C661" s="6" t="s">
        <v>463</v>
      </c>
      <c r="D661" s="3" t="s">
        <v>843</v>
      </c>
      <c r="E661" s="45">
        <v>-71847.740000000005</v>
      </c>
      <c r="F661" s="45">
        <v>-16501.45</v>
      </c>
      <c r="G661" s="45">
        <v>-26634.959999999999</v>
      </c>
      <c r="H661" s="45">
        <v>-35272.089999999997</v>
      </c>
      <c r="I661" s="45">
        <v>-41627.06</v>
      </c>
      <c r="J661" s="45">
        <v>-47318.239999999998</v>
      </c>
      <c r="K661" s="45">
        <v>-51706.94</v>
      </c>
      <c r="L661" s="45">
        <v>-55666.36</v>
      </c>
      <c r="M661" s="45">
        <v>-61550.03</v>
      </c>
      <c r="N661" s="45">
        <v>-65385.18</v>
      </c>
      <c r="O661" s="45">
        <v>-70775.740000000005</v>
      </c>
      <c r="P661" s="45">
        <v>-76629.86</v>
      </c>
      <c r="Q661" s="45">
        <v>-83747.19</v>
      </c>
      <c r="R661" s="47">
        <f t="shared" si="169"/>
        <v>-52238.78125</v>
      </c>
      <c r="V661" s="49">
        <f t="shared" si="171"/>
        <v>-52238.78125</v>
      </c>
      <c r="Y661" s="51"/>
      <c r="Z661" s="51"/>
      <c r="AA661" s="51"/>
      <c r="AC661" s="61">
        <f t="shared" si="170"/>
        <v>-52238.78125</v>
      </c>
    </row>
    <row r="662" spans="1:29">
      <c r="A662" s="25" t="s">
        <v>293</v>
      </c>
      <c r="B662" s="6" t="s">
        <v>247</v>
      </c>
      <c r="C662" s="6" t="s">
        <v>464</v>
      </c>
      <c r="D662" s="3" t="s">
        <v>844</v>
      </c>
      <c r="E662" s="45">
        <v>-17627.400000000001</v>
      </c>
      <c r="F662" s="45">
        <v>-3418.25</v>
      </c>
      <c r="G662" s="45">
        <v>-6162.81</v>
      </c>
      <c r="H662" s="45">
        <v>-6582.79</v>
      </c>
      <c r="I662" s="45">
        <v>-7681.01</v>
      </c>
      <c r="J662" s="45">
        <v>-13753.02</v>
      </c>
      <c r="K662" s="45">
        <v>-17503.73</v>
      </c>
      <c r="L662" s="45">
        <v>-21928.85</v>
      </c>
      <c r="M662" s="45">
        <v>-27503.49</v>
      </c>
      <c r="N662" s="45">
        <v>-32616.400000000001</v>
      </c>
      <c r="O662" s="45">
        <v>-34669.949999999997</v>
      </c>
      <c r="P662" s="45">
        <v>-35220.120000000003</v>
      </c>
      <c r="Q662" s="45">
        <v>-36181.449999999997</v>
      </c>
      <c r="R662" s="47">
        <f t="shared" si="169"/>
        <v>-19495.403749999998</v>
      </c>
      <c r="V662" s="49">
        <f t="shared" si="171"/>
        <v>-19495.403749999998</v>
      </c>
      <c r="Y662" s="51"/>
      <c r="Z662" s="51"/>
      <c r="AA662" s="51"/>
      <c r="AC662" s="61">
        <f t="shared" si="170"/>
        <v>-19495.403749999998</v>
      </c>
    </row>
    <row r="663" spans="1:29">
      <c r="A663" s="25" t="s">
        <v>293</v>
      </c>
      <c r="B663" s="6" t="s">
        <v>248</v>
      </c>
      <c r="C663" s="6" t="s">
        <v>465</v>
      </c>
      <c r="D663" s="3" t="s">
        <v>848</v>
      </c>
      <c r="E663" s="45">
        <v>-2807769.13</v>
      </c>
      <c r="F663" s="45">
        <v>-255703.2</v>
      </c>
      <c r="G663" s="45">
        <v>-517251.71</v>
      </c>
      <c r="H663" s="45">
        <v>-767925.5</v>
      </c>
      <c r="I663" s="45">
        <v>-1034768.19</v>
      </c>
      <c r="J663" s="45">
        <v>-1288267.8600000001</v>
      </c>
      <c r="K663" s="45">
        <v>-1524528.08</v>
      </c>
      <c r="L663" s="45">
        <v>-1756157.27</v>
      </c>
      <c r="M663" s="45">
        <v>-1993037.25</v>
      </c>
      <c r="N663" s="45">
        <v>-2229340.7599999998</v>
      </c>
      <c r="O663" s="45">
        <v>-2475750.77</v>
      </c>
      <c r="P663" s="45">
        <v>-2741150.91</v>
      </c>
      <c r="Q663" s="45">
        <v>-2996921.12</v>
      </c>
      <c r="R663" s="47">
        <f t="shared" si="169"/>
        <v>-1623852.21875</v>
      </c>
      <c r="V663" s="49">
        <f t="shared" si="171"/>
        <v>-1623852.21875</v>
      </c>
      <c r="Y663" s="51"/>
      <c r="Z663" s="51"/>
      <c r="AA663" s="51"/>
      <c r="AC663" s="61">
        <f t="shared" si="170"/>
        <v>-1623852.21875</v>
      </c>
    </row>
    <row r="664" spans="1:29">
      <c r="A664" s="25" t="s">
        <v>293</v>
      </c>
      <c r="B664" s="6" t="s">
        <v>248</v>
      </c>
      <c r="C664" s="6" t="s">
        <v>466</v>
      </c>
      <c r="D664" s="3" t="s">
        <v>849</v>
      </c>
      <c r="E664" s="45">
        <v>-1413471.32</v>
      </c>
      <c r="F664" s="45">
        <v>-112953.62</v>
      </c>
      <c r="G664" s="45">
        <v>-223184.23</v>
      </c>
      <c r="H664" s="45">
        <v>-338147.06</v>
      </c>
      <c r="I664" s="45">
        <v>-462085.9</v>
      </c>
      <c r="J664" s="45">
        <v>-579795.22</v>
      </c>
      <c r="K664" s="45">
        <v>-698302.11</v>
      </c>
      <c r="L664" s="45">
        <v>-820007.86</v>
      </c>
      <c r="M664" s="45">
        <v>-948629.88</v>
      </c>
      <c r="N664" s="45">
        <v>-1077561.24</v>
      </c>
      <c r="O664" s="45">
        <v>-1206015.81</v>
      </c>
      <c r="P664" s="45">
        <v>-1325755.8400000001</v>
      </c>
      <c r="Q664" s="45">
        <v>-1398838.65</v>
      </c>
      <c r="R664" s="47">
        <f t="shared" si="169"/>
        <v>-766549.47958333325</v>
      </c>
      <c r="V664" s="49">
        <f t="shared" si="171"/>
        <v>-766549.47958333325</v>
      </c>
      <c r="Y664" s="51"/>
      <c r="Z664" s="51"/>
      <c r="AA664" s="51"/>
      <c r="AC664" s="61">
        <f t="shared" si="170"/>
        <v>-766549.47958333325</v>
      </c>
    </row>
    <row r="665" spans="1:29">
      <c r="A665" s="25" t="s">
        <v>293</v>
      </c>
      <c r="B665" s="6" t="s">
        <v>249</v>
      </c>
      <c r="C665" s="6" t="s">
        <v>465</v>
      </c>
      <c r="D665" s="3" t="s">
        <v>850</v>
      </c>
      <c r="E665" s="45">
        <v>-10450.790000000001</v>
      </c>
      <c r="F665" s="45">
        <v>-5587.58</v>
      </c>
      <c r="G665" s="45">
        <v>6224.28</v>
      </c>
      <c r="H665" s="45">
        <v>-10821.43</v>
      </c>
      <c r="I665" s="45">
        <v>2755.23</v>
      </c>
      <c r="J665" s="45">
        <v>20123.61</v>
      </c>
      <c r="K665" s="45">
        <v>24578.71</v>
      </c>
      <c r="L665" s="45">
        <v>19454.96</v>
      </c>
      <c r="M665" s="45">
        <v>19907.939999999999</v>
      </c>
      <c r="N665" s="45">
        <v>9350.33</v>
      </c>
      <c r="O665" s="45">
        <v>-9804.57</v>
      </c>
      <c r="P665" s="45">
        <v>-138.81000000000299</v>
      </c>
      <c r="Q665" s="45">
        <v>-702.15000000000305</v>
      </c>
      <c r="R665" s="47">
        <f t="shared" si="169"/>
        <v>5872.1833333333343</v>
      </c>
      <c r="V665" s="49">
        <f t="shared" si="171"/>
        <v>5872.1833333333343</v>
      </c>
      <c r="Y665" s="51"/>
      <c r="Z665" s="51"/>
      <c r="AA665" s="51"/>
      <c r="AC665" s="61">
        <f t="shared" si="170"/>
        <v>5872.1833333333343</v>
      </c>
    </row>
    <row r="666" spans="1:29">
      <c r="A666" s="25" t="s">
        <v>293</v>
      </c>
      <c r="B666" s="6" t="s">
        <v>249</v>
      </c>
      <c r="C666" s="6" t="s">
        <v>466</v>
      </c>
      <c r="D666" s="3" t="s">
        <v>851</v>
      </c>
      <c r="E666" s="45">
        <v>18569.240000000002</v>
      </c>
      <c r="F666" s="45">
        <v>2723.01</v>
      </c>
      <c r="G666" s="45">
        <v>-2009.21</v>
      </c>
      <c r="H666" s="45">
        <v>-10985.22</v>
      </c>
      <c r="I666" s="45">
        <v>-4755.7</v>
      </c>
      <c r="J666" s="45">
        <v>-5553.27</v>
      </c>
      <c r="K666" s="45">
        <v>-8752.1299999999992</v>
      </c>
      <c r="L666" s="45">
        <v>-15668.4</v>
      </c>
      <c r="M666" s="45">
        <v>-15977.74</v>
      </c>
      <c r="N666" s="45">
        <v>-15500.95</v>
      </c>
      <c r="O666" s="45">
        <v>-6786.41</v>
      </c>
      <c r="P666" s="45">
        <v>39870.800000000003</v>
      </c>
      <c r="Q666" s="45">
        <v>32081.94</v>
      </c>
      <c r="R666" s="47">
        <f t="shared" si="169"/>
        <v>-1505.8025</v>
      </c>
      <c r="V666" s="49">
        <f t="shared" si="171"/>
        <v>-1505.8025</v>
      </c>
      <c r="Y666" s="51"/>
      <c r="Z666" s="51"/>
      <c r="AA666" s="51"/>
      <c r="AC666" s="61">
        <f t="shared" si="170"/>
        <v>-1505.8025</v>
      </c>
    </row>
    <row r="667" spans="1:29">
      <c r="A667" s="25" t="s">
        <v>293</v>
      </c>
      <c r="B667" s="6" t="s">
        <v>250</v>
      </c>
      <c r="C667" s="6"/>
      <c r="D667" s="3" t="s">
        <v>251</v>
      </c>
      <c r="E667" s="45">
        <v>-13000</v>
      </c>
      <c r="F667" s="45">
        <v>-1000</v>
      </c>
      <c r="G667" s="45">
        <v>-2000</v>
      </c>
      <c r="H667" s="45">
        <v>-3000</v>
      </c>
      <c r="I667" s="45">
        <v>-4000</v>
      </c>
      <c r="J667" s="45">
        <v>-5000</v>
      </c>
      <c r="K667" s="45">
        <v>-6000</v>
      </c>
      <c r="L667" s="45">
        <v>-7000</v>
      </c>
      <c r="M667" s="45">
        <v>-8000</v>
      </c>
      <c r="N667" s="45">
        <v>-9000</v>
      </c>
      <c r="O667" s="45">
        <v>-10000</v>
      </c>
      <c r="P667" s="45">
        <v>-11000</v>
      </c>
      <c r="Q667" s="45">
        <v>-12000</v>
      </c>
      <c r="R667" s="47">
        <f t="shared" si="169"/>
        <v>-6541.666666666667</v>
      </c>
      <c r="V667" s="49">
        <f t="shared" si="171"/>
        <v>-6541.666666666667</v>
      </c>
      <c r="Y667" s="51"/>
      <c r="Z667" s="51"/>
      <c r="AA667" s="51"/>
      <c r="AC667" s="61">
        <f t="shared" si="170"/>
        <v>-6541.666666666667</v>
      </c>
    </row>
    <row r="668" spans="1:29">
      <c r="A668" s="25" t="s">
        <v>293</v>
      </c>
      <c r="B668" s="6" t="s">
        <v>254</v>
      </c>
      <c r="C668" s="6" t="s">
        <v>461</v>
      </c>
      <c r="D668" s="3" t="s">
        <v>840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69"/>
        <v>0</v>
      </c>
      <c r="V668" s="49">
        <f t="shared" si="171"/>
        <v>0</v>
      </c>
      <c r="Y668" s="51"/>
      <c r="Z668" s="51"/>
      <c r="AA668" s="51"/>
      <c r="AC668" s="61">
        <f t="shared" si="170"/>
        <v>0</v>
      </c>
    </row>
    <row r="669" spans="1:29">
      <c r="A669" s="25" t="s">
        <v>293</v>
      </c>
      <c r="B669" s="6" t="s">
        <v>254</v>
      </c>
      <c r="C669" s="6" t="s">
        <v>467</v>
      </c>
      <c r="D669" s="3" t="s">
        <v>815</v>
      </c>
      <c r="E669" s="45">
        <v>-735.22</v>
      </c>
      <c r="F669" s="45">
        <v>0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-1028.22</v>
      </c>
      <c r="N669" s="45">
        <v>-1028.22</v>
      </c>
      <c r="O669" s="45">
        <v>-1028.22</v>
      </c>
      <c r="P669" s="45">
        <v>-1028.22</v>
      </c>
      <c r="Q669" s="45">
        <v>-1028.22</v>
      </c>
      <c r="R669" s="47">
        <f t="shared" si="169"/>
        <v>-416.2166666666667</v>
      </c>
      <c r="V669" s="49">
        <f t="shared" si="171"/>
        <v>-416.2166666666667</v>
      </c>
      <c r="Y669" s="51"/>
      <c r="Z669" s="51"/>
      <c r="AA669" s="51"/>
      <c r="AC669" s="61">
        <f t="shared" si="170"/>
        <v>-416.2166666666667</v>
      </c>
    </row>
    <row r="670" spans="1:29">
      <c r="A670" s="25" t="s">
        <v>293</v>
      </c>
      <c r="B670" s="6" t="s">
        <v>254</v>
      </c>
      <c r="C670" s="6" t="s">
        <v>462</v>
      </c>
      <c r="D670" s="3" t="s">
        <v>841</v>
      </c>
      <c r="E670" s="45">
        <v>-504.85</v>
      </c>
      <c r="F670" s="45">
        <v>0</v>
      </c>
      <c r="G670" s="45">
        <v>0</v>
      </c>
      <c r="H670" s="45">
        <v>0</v>
      </c>
      <c r="I670" s="45">
        <v>0</v>
      </c>
      <c r="J670" s="45">
        <v>-109</v>
      </c>
      <c r="K670" s="45">
        <v>-276.2</v>
      </c>
      <c r="L670" s="45">
        <v>-276.2</v>
      </c>
      <c r="M670" s="45">
        <v>-276.2</v>
      </c>
      <c r="N670" s="45">
        <v>-276.2</v>
      </c>
      <c r="O670" s="45">
        <v>-276.2</v>
      </c>
      <c r="P670" s="45">
        <v>-494.95</v>
      </c>
      <c r="Q670" s="45">
        <v>-646.15</v>
      </c>
      <c r="R670" s="47">
        <f t="shared" si="169"/>
        <v>-213.37083333333331</v>
      </c>
      <c r="V670" s="49">
        <f t="shared" si="171"/>
        <v>-213.37083333333331</v>
      </c>
      <c r="Y670" s="51"/>
      <c r="Z670" s="51"/>
      <c r="AA670" s="51"/>
      <c r="AC670" s="61">
        <f t="shared" si="170"/>
        <v>-213.37083333333331</v>
      </c>
    </row>
    <row r="671" spans="1:29">
      <c r="A671" s="25" t="s">
        <v>293</v>
      </c>
      <c r="B671" s="6" t="s">
        <v>254</v>
      </c>
      <c r="C671" s="6" t="s">
        <v>464</v>
      </c>
      <c r="D671" s="3" t="s">
        <v>842</v>
      </c>
      <c r="E671" s="45">
        <v>-2332.33</v>
      </c>
      <c r="F671" s="45">
        <v>0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7">
        <f t="shared" si="169"/>
        <v>-97.180416666666659</v>
      </c>
      <c r="V671" s="49">
        <f t="shared" si="171"/>
        <v>-97.180416666666659</v>
      </c>
      <c r="Y671" s="51"/>
      <c r="Z671" s="51"/>
      <c r="AA671" s="51"/>
      <c r="AC671" s="61">
        <f t="shared" si="170"/>
        <v>-97.180416666666659</v>
      </c>
    </row>
    <row r="672" spans="1:29">
      <c r="A672" s="25" t="s">
        <v>293</v>
      </c>
      <c r="B672" s="6" t="s">
        <v>255</v>
      </c>
      <c r="C672" s="6"/>
      <c r="D672" s="3" t="s">
        <v>852</v>
      </c>
      <c r="E672" s="45">
        <v>-863840.52</v>
      </c>
      <c r="F672" s="45">
        <v>-34042.79</v>
      </c>
      <c r="G672" s="45">
        <v>-66378.12</v>
      </c>
      <c r="H672" s="45">
        <v>-77802.38</v>
      </c>
      <c r="I672" s="45">
        <v>-70139.539999999994</v>
      </c>
      <c r="J672" s="45">
        <v>-53142.76</v>
      </c>
      <c r="K672" s="45">
        <v>-25827.98</v>
      </c>
      <c r="L672" s="45">
        <v>-289.51999999999703</v>
      </c>
      <c r="M672" s="45">
        <v>29670.9</v>
      </c>
      <c r="N672" s="45">
        <v>53956.44</v>
      </c>
      <c r="O672" s="45">
        <v>60792.04</v>
      </c>
      <c r="P672" s="45">
        <v>45564.99</v>
      </c>
      <c r="Q672" s="45">
        <v>2268.48</v>
      </c>
      <c r="R672" s="47">
        <f t="shared" si="169"/>
        <v>-47368.728333333333</v>
      </c>
      <c r="V672" s="49">
        <f t="shared" si="171"/>
        <v>-47368.728333333333</v>
      </c>
      <c r="Y672" s="51"/>
      <c r="Z672" s="51"/>
      <c r="AA672" s="51"/>
      <c r="AC672" s="61">
        <f t="shared" si="170"/>
        <v>-47368.728333333333</v>
      </c>
    </row>
    <row r="673" spans="1:29">
      <c r="A673" s="25" t="s">
        <v>293</v>
      </c>
      <c r="B673" s="6" t="s">
        <v>255</v>
      </c>
      <c r="C673" s="6" t="s">
        <v>143</v>
      </c>
      <c r="D673" s="3" t="s">
        <v>859</v>
      </c>
      <c r="E673" s="45">
        <v>-121397.73</v>
      </c>
      <c r="F673" s="45">
        <v>-3679.54</v>
      </c>
      <c r="G673" s="45">
        <v>-7068.47</v>
      </c>
      <c r="H673" s="45">
        <v>-10547.58</v>
      </c>
      <c r="I673" s="45">
        <v>-13868.49</v>
      </c>
      <c r="J673" s="45">
        <v>-16925.96</v>
      </c>
      <c r="K673" s="45">
        <v>-19838.060000000001</v>
      </c>
      <c r="L673" s="45">
        <v>-22948.52</v>
      </c>
      <c r="M673" s="45">
        <v>-25915.74</v>
      </c>
      <c r="N673" s="45">
        <v>-29022.19</v>
      </c>
      <c r="O673" s="45">
        <v>-32637.3</v>
      </c>
      <c r="P673" s="45">
        <v>-35904.730000000003</v>
      </c>
      <c r="Q673" s="45">
        <v>-39137.43</v>
      </c>
      <c r="R673" s="47">
        <f t="shared" si="169"/>
        <v>-24885.346666666668</v>
      </c>
      <c r="V673" s="49">
        <f t="shared" si="171"/>
        <v>-24885.346666666668</v>
      </c>
      <c r="Y673" s="51"/>
      <c r="Z673" s="51"/>
      <c r="AA673" s="51"/>
      <c r="AC673" s="61">
        <f t="shared" si="170"/>
        <v>-24885.346666666668</v>
      </c>
    </row>
    <row r="674" spans="1:29">
      <c r="A674" s="6" t="s">
        <v>294</v>
      </c>
      <c r="B674" s="6" t="s">
        <v>245</v>
      </c>
      <c r="C674" s="6" t="s">
        <v>448</v>
      </c>
      <c r="D674" s="3" t="s">
        <v>816</v>
      </c>
      <c r="E674" s="45">
        <v>-126773676.98</v>
      </c>
      <c r="F674" s="45">
        <v>-19503050.760000002</v>
      </c>
      <c r="G674" s="45">
        <v>-37986916.479999997</v>
      </c>
      <c r="H674" s="45">
        <v>-57487775.57</v>
      </c>
      <c r="I674" s="45">
        <v>-71239613.620000005</v>
      </c>
      <c r="J674" s="45">
        <v>-78489823.730000004</v>
      </c>
      <c r="K674" s="45">
        <v>-84373353.109999999</v>
      </c>
      <c r="L674" s="45">
        <v>-88277702.859999999</v>
      </c>
      <c r="M674" s="45">
        <v>-91818751.170000002</v>
      </c>
      <c r="N674" s="45">
        <v>-95701070.680000007</v>
      </c>
      <c r="O674" s="45">
        <v>-101707743.01000001</v>
      </c>
      <c r="P674" s="45">
        <v>-112534454</v>
      </c>
      <c r="Q674" s="45">
        <v>-131492669.63</v>
      </c>
      <c r="R674" s="47">
        <f t="shared" si="169"/>
        <v>-80687785.691250011</v>
      </c>
      <c r="V674" s="49">
        <f t="shared" si="171"/>
        <v>-80687785.691250011</v>
      </c>
      <c r="Y674" s="51"/>
      <c r="Z674" s="51"/>
      <c r="AA674" s="51"/>
      <c r="AC674" s="61">
        <f t="shared" si="170"/>
        <v>-80687785.691250011</v>
      </c>
    </row>
    <row r="675" spans="1:29">
      <c r="A675" s="6" t="s">
        <v>294</v>
      </c>
      <c r="B675" s="6" t="s">
        <v>245</v>
      </c>
      <c r="C675" s="6" t="s">
        <v>449</v>
      </c>
      <c r="D675" s="3" t="s">
        <v>825</v>
      </c>
      <c r="E675" s="45">
        <v>-1348414.41</v>
      </c>
      <c r="F675" s="45">
        <v>-1288704.27</v>
      </c>
      <c r="G675" s="45">
        <v>-864553.88</v>
      </c>
      <c r="H675" s="45">
        <v>-868003.13</v>
      </c>
      <c r="I675" s="45">
        <v>-1446870.22</v>
      </c>
      <c r="J675" s="45">
        <v>-1705595.24</v>
      </c>
      <c r="K675" s="45">
        <v>-1936310.37</v>
      </c>
      <c r="L675" s="45">
        <v>-1681710.48</v>
      </c>
      <c r="M675" s="45">
        <v>-1804900.51</v>
      </c>
      <c r="N675" s="45">
        <v>-1805482.86</v>
      </c>
      <c r="O675" s="45">
        <v>-1856806.97</v>
      </c>
      <c r="P675" s="45">
        <v>-2547966.46</v>
      </c>
      <c r="Q675" s="45">
        <v>-2273289.17</v>
      </c>
      <c r="R675" s="47">
        <f t="shared" si="169"/>
        <v>-1634813.0149999999</v>
      </c>
      <c r="V675" s="49">
        <f t="shared" si="171"/>
        <v>-1634813.0149999999</v>
      </c>
      <c r="Y675" s="51"/>
      <c r="Z675" s="51"/>
      <c r="AA675" s="51"/>
      <c r="AC675" s="61">
        <f t="shared" si="170"/>
        <v>-1634813.0149999999</v>
      </c>
    </row>
    <row r="676" spans="1:29">
      <c r="A676" s="6" t="s">
        <v>294</v>
      </c>
      <c r="B676" s="6" t="s">
        <v>245</v>
      </c>
      <c r="C676" s="6" t="s">
        <v>519</v>
      </c>
      <c r="D676" s="3" t="s">
        <v>817</v>
      </c>
      <c r="E676" s="45">
        <v>-3292483.2</v>
      </c>
      <c r="F676" s="45">
        <v>-517342.92</v>
      </c>
      <c r="G676" s="45">
        <v>-1006135.9</v>
      </c>
      <c r="H676" s="45">
        <v>-1523246.44</v>
      </c>
      <c r="I676" s="45">
        <v>-1879804.72</v>
      </c>
      <c r="J676" s="45">
        <v>-2053878.05</v>
      </c>
      <c r="K676" s="45">
        <v>-2189689.83</v>
      </c>
      <c r="L676" s="45">
        <v>-2269836.56</v>
      </c>
      <c r="M676" s="45">
        <v>-2339797.31</v>
      </c>
      <c r="N676" s="45">
        <v>-2419256.5299999998</v>
      </c>
      <c r="O676" s="45">
        <v>-2558638.5499999998</v>
      </c>
      <c r="P676" s="45">
        <v>-2830984.93</v>
      </c>
      <c r="Q676" s="45">
        <v>-3321471.17</v>
      </c>
      <c r="R676" s="47">
        <f t="shared" si="169"/>
        <v>-2074632.4104166664</v>
      </c>
      <c r="V676" s="49">
        <f t="shared" si="171"/>
        <v>-2074632.4104166664</v>
      </c>
      <c r="Y676" s="51"/>
      <c r="Z676" s="51"/>
      <c r="AA676" s="51"/>
      <c r="AC676" s="61">
        <f t="shared" si="170"/>
        <v>-2074632.4104166664</v>
      </c>
    </row>
    <row r="677" spans="1:29">
      <c r="A677" s="6" t="s">
        <v>294</v>
      </c>
      <c r="B677" s="6" t="s">
        <v>245</v>
      </c>
      <c r="C677" s="6" t="s">
        <v>450</v>
      </c>
      <c r="D677" s="3" t="s">
        <v>819</v>
      </c>
      <c r="E677" s="45">
        <v>-12197089.220000001</v>
      </c>
      <c r="F677" s="45">
        <v>-1324988.73</v>
      </c>
      <c r="G677" s="45">
        <v>-2577471.2599999998</v>
      </c>
      <c r="H677" s="45">
        <v>-3991275.62</v>
      </c>
      <c r="I677" s="45">
        <v>-5155594.4000000004</v>
      </c>
      <c r="J677" s="45">
        <v>-5887738.54</v>
      </c>
      <c r="K677" s="45">
        <v>-6687934.7599999998</v>
      </c>
      <c r="L677" s="45">
        <v>-7291129.8899999997</v>
      </c>
      <c r="M677" s="45">
        <v>-7907749.3200000003</v>
      </c>
      <c r="N677" s="45">
        <v>-8601043.5399999991</v>
      </c>
      <c r="O677" s="45">
        <v>-9795171.6799999997</v>
      </c>
      <c r="P677" s="45">
        <v>-10867290.380000001</v>
      </c>
      <c r="Q677" s="45">
        <v>-12554692.25</v>
      </c>
      <c r="R677" s="47">
        <f t="shared" si="169"/>
        <v>-6871939.904583334</v>
      </c>
      <c r="V677" s="49">
        <f t="shared" si="171"/>
        <v>-6871939.904583334</v>
      </c>
      <c r="Y677" s="51"/>
      <c r="Z677" s="51"/>
      <c r="AA677" s="51"/>
      <c r="AC677" s="61">
        <f t="shared" si="170"/>
        <v>-6871939.904583334</v>
      </c>
    </row>
    <row r="678" spans="1:29">
      <c r="A678" s="6" t="s">
        <v>294</v>
      </c>
      <c r="B678" s="6" t="s">
        <v>245</v>
      </c>
      <c r="C678" s="6" t="s">
        <v>458</v>
      </c>
      <c r="D678" s="3" t="s">
        <v>826</v>
      </c>
      <c r="E678" s="45">
        <v>116266.14</v>
      </c>
      <c r="F678" s="45">
        <v>-67904.320000000007</v>
      </c>
      <c r="G678" s="45">
        <v>-73782.53</v>
      </c>
      <c r="H678" s="45">
        <v>-80619.710000000006</v>
      </c>
      <c r="I678" s="45">
        <v>-76340.47</v>
      </c>
      <c r="J678" s="45">
        <v>-93147.7</v>
      </c>
      <c r="K678" s="45">
        <v>-63813.62</v>
      </c>
      <c r="L678" s="45">
        <v>-55466.11</v>
      </c>
      <c r="M678" s="45">
        <v>-46428.23</v>
      </c>
      <c r="N678" s="45">
        <v>-36554.6</v>
      </c>
      <c r="O678" s="45">
        <v>-41108.46</v>
      </c>
      <c r="P678" s="45">
        <v>-78179.490000000005</v>
      </c>
      <c r="Q678" s="45">
        <v>-76138.66</v>
      </c>
      <c r="R678" s="47">
        <f t="shared" si="169"/>
        <v>-57773.458333333336</v>
      </c>
      <c r="V678" s="49">
        <f t="shared" si="171"/>
        <v>-57773.458333333336</v>
      </c>
      <c r="Y678" s="51"/>
      <c r="Z678" s="51"/>
      <c r="AA678" s="51"/>
      <c r="AC678" s="61">
        <f t="shared" si="170"/>
        <v>-57773.458333333336</v>
      </c>
    </row>
    <row r="679" spans="1:29">
      <c r="A679" s="6" t="s">
        <v>294</v>
      </c>
      <c r="B679" s="6" t="s">
        <v>245</v>
      </c>
      <c r="C679" s="6" t="s">
        <v>520</v>
      </c>
      <c r="D679" s="3" t="s">
        <v>827</v>
      </c>
      <c r="E679" s="45">
        <v>-420513.53</v>
      </c>
      <c r="F679" s="45">
        <v>-44566.86</v>
      </c>
      <c r="G679" s="45">
        <v>-86589.94</v>
      </c>
      <c r="H679" s="45">
        <v>-134392.78</v>
      </c>
      <c r="I679" s="45">
        <v>-173632.97</v>
      </c>
      <c r="J679" s="45">
        <v>-197991.5</v>
      </c>
      <c r="K679" s="45">
        <v>-225182.22</v>
      </c>
      <c r="L679" s="45">
        <v>-245061.1</v>
      </c>
      <c r="M679" s="45">
        <v>-265589.03000000003</v>
      </c>
      <c r="N679" s="45">
        <v>-288662.19</v>
      </c>
      <c r="O679" s="45">
        <v>-329505.2</v>
      </c>
      <c r="P679" s="45">
        <v>-365050.91</v>
      </c>
      <c r="Q679" s="45">
        <v>-419612.62</v>
      </c>
      <c r="R679" s="47">
        <f t="shared" si="169"/>
        <v>-231357.31458333333</v>
      </c>
      <c r="V679" s="49">
        <f t="shared" si="171"/>
        <v>-231357.31458333333</v>
      </c>
      <c r="Y679" s="51"/>
      <c r="Z679" s="51"/>
      <c r="AA679" s="51"/>
      <c r="AC679" s="61">
        <f t="shared" si="170"/>
        <v>-231357.31458333333</v>
      </c>
    </row>
    <row r="680" spans="1:29">
      <c r="A680" s="6" t="s">
        <v>294</v>
      </c>
      <c r="B680" s="6" t="s">
        <v>245</v>
      </c>
      <c r="C680" s="6" t="s">
        <v>451</v>
      </c>
      <c r="D680" s="3" t="s">
        <v>820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169"/>
        <v>0</v>
      </c>
      <c r="V680" s="49">
        <f t="shared" si="171"/>
        <v>0</v>
      </c>
      <c r="Y680" s="51"/>
      <c r="Z680" s="51"/>
      <c r="AA680" s="51"/>
      <c r="AC680" s="61">
        <f t="shared" si="170"/>
        <v>0</v>
      </c>
    </row>
    <row r="681" spans="1:29">
      <c r="A681" s="6" t="s">
        <v>294</v>
      </c>
      <c r="B681" s="6" t="s">
        <v>245</v>
      </c>
      <c r="C681" s="6" t="s">
        <v>452</v>
      </c>
      <c r="D681" s="3" t="s">
        <v>821</v>
      </c>
      <c r="E681" s="45">
        <v>-91749073.480000004</v>
      </c>
      <c r="F681" s="45">
        <v>-12951596.279999999</v>
      </c>
      <c r="G681" s="45">
        <v>-25108655.010000002</v>
      </c>
      <c r="H681" s="45">
        <v>-38312547.600000001</v>
      </c>
      <c r="I681" s="45">
        <v>-47688717.549999997</v>
      </c>
      <c r="J681" s="45">
        <v>-52949600.340000004</v>
      </c>
      <c r="K681" s="45">
        <v>-57305888.609999999</v>
      </c>
      <c r="L681" s="45">
        <v>-60371141.060000002</v>
      </c>
      <c r="M681" s="45">
        <v>-63270401.979999997</v>
      </c>
      <c r="N681" s="45">
        <v>-66367666.780000001</v>
      </c>
      <c r="O681" s="45">
        <v>-70645744.739999995</v>
      </c>
      <c r="P681" s="45">
        <v>-77726646.840000004</v>
      </c>
      <c r="Q681" s="45">
        <v>-90409977.829999998</v>
      </c>
      <c r="R681" s="47">
        <f t="shared" si="169"/>
        <v>-55314844.370416671</v>
      </c>
      <c r="V681" s="49">
        <f t="shared" si="171"/>
        <v>-55314844.370416671</v>
      </c>
      <c r="Y681" s="51"/>
      <c r="Z681" s="51"/>
      <c r="AA681" s="51"/>
      <c r="AC681" s="61">
        <f t="shared" si="170"/>
        <v>-55314844.370416671</v>
      </c>
    </row>
    <row r="682" spans="1:29">
      <c r="A682" s="6" t="s">
        <v>294</v>
      </c>
      <c r="B682" s="6" t="s">
        <v>245</v>
      </c>
      <c r="C682" s="6" t="s">
        <v>453</v>
      </c>
      <c r="D682" s="3" t="s">
        <v>828</v>
      </c>
      <c r="E682" s="45">
        <v>-1988745.98</v>
      </c>
      <c r="F682" s="45">
        <v>-754616.75</v>
      </c>
      <c r="G682" s="45">
        <v>-746329.43</v>
      </c>
      <c r="H682" s="45">
        <v>-536840.86</v>
      </c>
      <c r="I682" s="45">
        <v>-923125.91</v>
      </c>
      <c r="J682" s="45">
        <v>-904444.95</v>
      </c>
      <c r="K682" s="45">
        <v>-1193475.94</v>
      </c>
      <c r="L682" s="45">
        <v>-1101141.97</v>
      </c>
      <c r="M682" s="45">
        <v>-1252547.43</v>
      </c>
      <c r="N682" s="45">
        <v>-1325483.29</v>
      </c>
      <c r="O682" s="45">
        <v>-1566002.99</v>
      </c>
      <c r="P682" s="45">
        <v>-2076292.7</v>
      </c>
      <c r="Q682" s="45">
        <v>-1691437.61</v>
      </c>
      <c r="R682" s="47">
        <f t="shared" si="169"/>
        <v>-1185032.8345833332</v>
      </c>
      <c r="V682" s="49">
        <f t="shared" si="171"/>
        <v>-1185032.8345833332</v>
      </c>
      <c r="Y682" s="51"/>
      <c r="Z682" s="51"/>
      <c r="AA682" s="51"/>
      <c r="AC682" s="61">
        <f t="shared" si="170"/>
        <v>-1185032.8345833332</v>
      </c>
    </row>
    <row r="683" spans="1:29">
      <c r="A683" s="6" t="s">
        <v>294</v>
      </c>
      <c r="B683" s="6" t="s">
        <v>245</v>
      </c>
      <c r="C683" s="6" t="s">
        <v>521</v>
      </c>
      <c r="D683" s="3" t="s">
        <v>829</v>
      </c>
      <c r="E683" s="45">
        <v>-2766470.46</v>
      </c>
      <c r="F683" s="45">
        <v>-377985.39</v>
      </c>
      <c r="G683" s="45">
        <v>-732149.34</v>
      </c>
      <c r="H683" s="45">
        <v>-1117892.1299999999</v>
      </c>
      <c r="I683" s="45">
        <v>-1388976.85</v>
      </c>
      <c r="J683" s="45">
        <v>-1535818.25</v>
      </c>
      <c r="K683" s="45">
        <v>-1655358.9</v>
      </c>
      <c r="L683" s="45">
        <v>-1735979.24</v>
      </c>
      <c r="M683" s="45">
        <v>-1811624</v>
      </c>
      <c r="N683" s="45">
        <v>-1893318.79</v>
      </c>
      <c r="O683" s="45">
        <v>-2010862.99</v>
      </c>
      <c r="P683" s="45">
        <v>-2210642.2999999998</v>
      </c>
      <c r="Q683" s="45">
        <v>-2569353.2999999998</v>
      </c>
      <c r="R683" s="47">
        <f t="shared" si="169"/>
        <v>-1594876.6716666666</v>
      </c>
      <c r="V683" s="49">
        <f t="shared" si="171"/>
        <v>-1594876.6716666666</v>
      </c>
      <c r="Y683" s="51"/>
      <c r="Z683" s="51"/>
      <c r="AA683" s="51"/>
      <c r="AC683" s="61">
        <f t="shared" si="170"/>
        <v>-1594876.6716666666</v>
      </c>
    </row>
    <row r="684" spans="1:29">
      <c r="A684" s="6" t="s">
        <v>294</v>
      </c>
      <c r="B684" s="6" t="s">
        <v>245</v>
      </c>
      <c r="C684" s="6" t="s">
        <v>454</v>
      </c>
      <c r="D684" s="3" t="s">
        <v>823</v>
      </c>
      <c r="E684" s="45">
        <v>-39244.629999999997</v>
      </c>
      <c r="F684" s="45">
        <v>-843.85</v>
      </c>
      <c r="G684" s="45">
        <v>-843.85</v>
      </c>
      <c r="H684" s="45">
        <v>-5436.87</v>
      </c>
      <c r="I684" s="45">
        <v>-5121.99</v>
      </c>
      <c r="J684" s="45">
        <v>-5121.99</v>
      </c>
      <c r="K684" s="45">
        <v>-15766.88</v>
      </c>
      <c r="L684" s="45">
        <v>-15766.88</v>
      </c>
      <c r="M684" s="45">
        <v>-18873.52</v>
      </c>
      <c r="N684" s="45">
        <v>-22823.3</v>
      </c>
      <c r="O684" s="45">
        <v>-30998.94</v>
      </c>
      <c r="P684" s="45">
        <v>-34123.57</v>
      </c>
      <c r="Q684" s="45">
        <v>-46501.87</v>
      </c>
      <c r="R684" s="47">
        <f t="shared" si="169"/>
        <v>-16549.574166666669</v>
      </c>
      <c r="V684" s="49">
        <f t="shared" si="171"/>
        <v>-16549.574166666669</v>
      </c>
      <c r="Y684" s="51"/>
      <c r="Z684" s="51"/>
      <c r="AA684" s="51"/>
      <c r="AC684" s="61">
        <f t="shared" si="170"/>
        <v>-16549.574166666669</v>
      </c>
    </row>
    <row r="685" spans="1:29">
      <c r="A685" s="6" t="s">
        <v>294</v>
      </c>
      <c r="B685" s="6" t="s">
        <v>245</v>
      </c>
      <c r="C685" s="6" t="s">
        <v>455</v>
      </c>
      <c r="D685" s="3" t="s">
        <v>830</v>
      </c>
      <c r="E685" s="45">
        <v>-1509.51</v>
      </c>
      <c r="F685" s="45">
        <v>-60</v>
      </c>
      <c r="G685" s="45">
        <v>-120</v>
      </c>
      <c r="H685" s="45">
        <v>-180</v>
      </c>
      <c r="I685" s="45">
        <v>-240</v>
      </c>
      <c r="J685" s="45">
        <v>-300</v>
      </c>
      <c r="K685" s="45">
        <v>-360</v>
      </c>
      <c r="L685" s="45">
        <v>-420</v>
      </c>
      <c r="M685" s="45">
        <v>-480</v>
      </c>
      <c r="N685" s="45">
        <v>-540</v>
      </c>
      <c r="O685" s="45">
        <v>-600</v>
      </c>
      <c r="P685" s="45">
        <v>-660</v>
      </c>
      <c r="Q685" s="45">
        <v>-720</v>
      </c>
      <c r="R685" s="47">
        <f t="shared" si="169"/>
        <v>-422.89625000000001</v>
      </c>
      <c r="V685" s="49">
        <f t="shared" si="171"/>
        <v>-422.89625000000001</v>
      </c>
      <c r="Y685" s="51"/>
      <c r="Z685" s="51"/>
      <c r="AA685" s="51"/>
      <c r="AC685" s="61">
        <f t="shared" si="170"/>
        <v>-422.89625000000001</v>
      </c>
    </row>
    <row r="686" spans="1:29">
      <c r="A686" s="6" t="s">
        <v>294</v>
      </c>
      <c r="B686" s="6" t="s">
        <v>245</v>
      </c>
      <c r="C686" s="6" t="s">
        <v>459</v>
      </c>
      <c r="D686" s="3" t="s">
        <v>833</v>
      </c>
      <c r="E686" s="45">
        <v>-4001.81</v>
      </c>
      <c r="F686" s="45">
        <v>-565.59</v>
      </c>
      <c r="G686" s="45">
        <v>-1016.79</v>
      </c>
      <c r="H686" s="45">
        <v>-1517.07</v>
      </c>
      <c r="I686" s="45">
        <v>-1909.92</v>
      </c>
      <c r="J686" s="45">
        <v>-2195.0300000000002</v>
      </c>
      <c r="K686" s="45">
        <v>-2406.8200000000002</v>
      </c>
      <c r="L686" s="45">
        <v>-2594.13</v>
      </c>
      <c r="M686" s="45">
        <v>-2786.57</v>
      </c>
      <c r="N686" s="45">
        <v>-3012.97</v>
      </c>
      <c r="O686" s="45">
        <v>-3458.41</v>
      </c>
      <c r="P686" s="45">
        <v>-3858.35</v>
      </c>
      <c r="Q686" s="45">
        <v>-4344.42</v>
      </c>
      <c r="R686" s="47">
        <f t="shared" si="169"/>
        <v>-2457.8970833333333</v>
      </c>
      <c r="V686" s="49">
        <f t="shared" si="171"/>
        <v>-2457.8970833333333</v>
      </c>
      <c r="Y686" s="51"/>
      <c r="Z686" s="51"/>
      <c r="AA686" s="51"/>
      <c r="AC686" s="61">
        <f t="shared" si="170"/>
        <v>-2457.8970833333333</v>
      </c>
    </row>
    <row r="687" spans="1:29">
      <c r="A687" s="6" t="s">
        <v>294</v>
      </c>
      <c r="B687" s="6" t="s">
        <v>245</v>
      </c>
      <c r="C687" s="6" t="s">
        <v>522</v>
      </c>
      <c r="D687" s="3" t="s">
        <v>832</v>
      </c>
      <c r="E687" s="45">
        <v>-27.94</v>
      </c>
      <c r="F687" s="45">
        <v>0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7">
        <f t="shared" si="169"/>
        <v>-1.1641666666666668</v>
      </c>
      <c r="V687" s="49">
        <f t="shared" si="171"/>
        <v>-1.1641666666666668</v>
      </c>
      <c r="Y687" s="51"/>
      <c r="Z687" s="51"/>
      <c r="AA687" s="51"/>
      <c r="AC687" s="61">
        <f t="shared" si="170"/>
        <v>-1.1641666666666668</v>
      </c>
    </row>
    <row r="688" spans="1:29">
      <c r="A688" s="6" t="s">
        <v>294</v>
      </c>
      <c r="B688" s="6" t="s">
        <v>245</v>
      </c>
      <c r="C688" s="6" t="s">
        <v>456</v>
      </c>
      <c r="D688" s="3" t="s">
        <v>831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7">
        <f t="shared" si="169"/>
        <v>0</v>
      </c>
      <c r="V688" s="49">
        <f t="shared" si="171"/>
        <v>0</v>
      </c>
      <c r="Y688" s="51"/>
      <c r="Z688" s="51"/>
      <c r="AA688" s="51"/>
      <c r="AC688" s="61">
        <f t="shared" si="170"/>
        <v>0</v>
      </c>
    </row>
    <row r="689" spans="1:29">
      <c r="A689" s="6" t="s">
        <v>294</v>
      </c>
      <c r="B689" s="6" t="s">
        <v>245</v>
      </c>
      <c r="C689" s="6" t="s">
        <v>457</v>
      </c>
      <c r="D689" s="3" t="s">
        <v>824</v>
      </c>
      <c r="E689" s="45">
        <v>-1310258.01</v>
      </c>
      <c r="F689" s="45">
        <v>-152474.85</v>
      </c>
      <c r="G689" s="45">
        <v>-307349.64</v>
      </c>
      <c r="H689" s="45">
        <v>-456626.71</v>
      </c>
      <c r="I689" s="45">
        <v>-604067.73</v>
      </c>
      <c r="J689" s="45">
        <v>-718215.18</v>
      </c>
      <c r="K689" s="45">
        <v>-810111.77</v>
      </c>
      <c r="L689" s="45">
        <v>-877588.64</v>
      </c>
      <c r="M689" s="45">
        <v>-935342.18</v>
      </c>
      <c r="N689" s="45">
        <v>-1002237.34</v>
      </c>
      <c r="O689" s="45">
        <v>-1083577.81</v>
      </c>
      <c r="P689" s="45">
        <v>-1203759.8999999999</v>
      </c>
      <c r="Q689" s="45">
        <v>-1369970.63</v>
      </c>
      <c r="R689" s="47">
        <f t="shared" si="169"/>
        <v>-790955.50583333336</v>
      </c>
      <c r="V689" s="49">
        <f t="shared" si="171"/>
        <v>-790955.50583333336</v>
      </c>
      <c r="Y689" s="51"/>
      <c r="Z689" s="51"/>
      <c r="AA689" s="51"/>
      <c r="AC689" s="61">
        <f t="shared" si="170"/>
        <v>-790955.50583333336</v>
      </c>
    </row>
    <row r="690" spans="1:29">
      <c r="A690" s="6" t="s">
        <v>294</v>
      </c>
      <c r="B690" s="6" t="s">
        <v>245</v>
      </c>
      <c r="C690" s="6" t="s">
        <v>460</v>
      </c>
      <c r="D690" s="3" t="s">
        <v>834</v>
      </c>
      <c r="E690" s="45">
        <v>-4097.88</v>
      </c>
      <c r="F690" s="45">
        <v>698.84</v>
      </c>
      <c r="G690" s="45">
        <v>1683.18</v>
      </c>
      <c r="H690" s="45">
        <v>2614.09</v>
      </c>
      <c r="I690" s="45">
        <v>1566.87</v>
      </c>
      <c r="J690" s="45">
        <v>1010.39</v>
      </c>
      <c r="K690" s="45">
        <v>1205.26</v>
      </c>
      <c r="L690" s="45">
        <v>1116.69</v>
      </c>
      <c r="M690" s="45">
        <v>2478.7600000000002</v>
      </c>
      <c r="N690" s="45">
        <v>6343.87</v>
      </c>
      <c r="O690" s="45">
        <v>11682.66</v>
      </c>
      <c r="P690" s="45">
        <v>11574.86</v>
      </c>
      <c r="Q690" s="45">
        <v>13845.87</v>
      </c>
      <c r="R690" s="47">
        <f t="shared" si="169"/>
        <v>3904.1220833333336</v>
      </c>
      <c r="V690" s="49">
        <f t="shared" si="171"/>
        <v>3904.1220833333336</v>
      </c>
      <c r="Y690" s="51"/>
      <c r="Z690" s="51"/>
      <c r="AA690" s="51"/>
      <c r="AC690" s="61">
        <f t="shared" si="170"/>
        <v>3904.1220833333336</v>
      </c>
    </row>
    <row r="691" spans="1:29">
      <c r="A691" s="6" t="s">
        <v>294</v>
      </c>
      <c r="B691" s="6" t="s">
        <v>245</v>
      </c>
      <c r="C691" s="6" t="s">
        <v>523</v>
      </c>
      <c r="D691" s="3" t="s">
        <v>835</v>
      </c>
      <c r="E691" s="45">
        <v>-55424.76</v>
      </c>
      <c r="F691" s="45">
        <v>-6424.65</v>
      </c>
      <c r="G691" s="45">
        <v>-12959.12</v>
      </c>
      <c r="H691" s="45">
        <v>-19237.22</v>
      </c>
      <c r="I691" s="45">
        <v>-25427.34</v>
      </c>
      <c r="J691" s="45">
        <v>-30172.880000000001</v>
      </c>
      <c r="K691" s="45">
        <v>-33951.65</v>
      </c>
      <c r="L691" s="45">
        <v>-36698.17</v>
      </c>
      <c r="M691" s="45">
        <v>-39032.120000000003</v>
      </c>
      <c r="N691" s="45">
        <v>-41739.82</v>
      </c>
      <c r="O691" s="45">
        <v>-45090.48</v>
      </c>
      <c r="P691" s="45">
        <v>-50038.52</v>
      </c>
      <c r="Q691" s="45">
        <v>-56503.89</v>
      </c>
      <c r="R691" s="47">
        <f t="shared" si="169"/>
        <v>-33061.357916666668</v>
      </c>
      <c r="V691" s="49">
        <f t="shared" si="171"/>
        <v>-33061.357916666668</v>
      </c>
      <c r="Y691" s="51"/>
      <c r="Z691" s="51"/>
      <c r="AA691" s="51"/>
      <c r="AC691" s="61">
        <f t="shared" si="170"/>
        <v>-33061.357916666668</v>
      </c>
    </row>
    <row r="692" spans="1:29">
      <c r="A692" s="6" t="s">
        <v>294</v>
      </c>
      <c r="B692" s="6" t="s">
        <v>246</v>
      </c>
      <c r="C692" s="6" t="s">
        <v>448</v>
      </c>
      <c r="D692" s="3" t="s">
        <v>836</v>
      </c>
      <c r="E692" s="45">
        <v>-10509.540000000299</v>
      </c>
      <c r="F692" s="45">
        <v>494118.74</v>
      </c>
      <c r="G692" s="45">
        <v>-421702.98</v>
      </c>
      <c r="H692" s="45">
        <v>3870226.5</v>
      </c>
      <c r="I692" s="45">
        <v>8511996.7799999993</v>
      </c>
      <c r="J692" s="45">
        <v>9696307.3399999999</v>
      </c>
      <c r="K692" s="45">
        <v>11486517.609999999</v>
      </c>
      <c r="L692" s="45">
        <v>10680379.01</v>
      </c>
      <c r="M692" s="45">
        <v>10611922.880000001</v>
      </c>
      <c r="N692" s="45">
        <v>9743282.6300000008</v>
      </c>
      <c r="O692" s="45">
        <v>6412186.4000000004</v>
      </c>
      <c r="P692" s="45">
        <v>197206.890000001</v>
      </c>
      <c r="Q692" s="45">
        <v>-7765695.1200000001</v>
      </c>
      <c r="R692" s="47">
        <f t="shared" si="169"/>
        <v>5616194.9558333335</v>
      </c>
      <c r="V692" s="49">
        <f t="shared" si="171"/>
        <v>5616194.9558333335</v>
      </c>
      <c r="Y692" s="51"/>
      <c r="Z692" s="51"/>
      <c r="AA692" s="51"/>
      <c r="AC692" s="61">
        <f t="shared" si="170"/>
        <v>5616194.9558333335</v>
      </c>
    </row>
    <row r="693" spans="1:29">
      <c r="A693" s="6" t="s">
        <v>294</v>
      </c>
      <c r="B693" s="6" t="s">
        <v>246</v>
      </c>
      <c r="C693" s="6" t="s">
        <v>519</v>
      </c>
      <c r="D693" s="3" t="s">
        <v>861</v>
      </c>
      <c r="E693" s="45">
        <v>15941.51</v>
      </c>
      <c r="F693" s="45">
        <v>13918.91</v>
      </c>
      <c r="G693" s="45">
        <v>-11879.03</v>
      </c>
      <c r="H693" s="45">
        <v>109021.07</v>
      </c>
      <c r="I693" s="45">
        <v>239775.9</v>
      </c>
      <c r="J693" s="45">
        <v>273136.94</v>
      </c>
      <c r="K693" s="45">
        <v>323562.23999999999</v>
      </c>
      <c r="L693" s="45">
        <v>300844.82</v>
      </c>
      <c r="M693" s="45">
        <v>298915.69</v>
      </c>
      <c r="N693" s="45">
        <v>274436.95</v>
      </c>
      <c r="O693" s="45">
        <v>180564.87</v>
      </c>
      <c r="P693" s="45">
        <v>13307.43</v>
      </c>
      <c r="Q693" s="45">
        <v>-205675.81</v>
      </c>
      <c r="R693" s="47">
        <f t="shared" si="169"/>
        <v>160061.55333333332</v>
      </c>
      <c r="V693" s="49">
        <f t="shared" si="171"/>
        <v>160061.55333333332</v>
      </c>
      <c r="Y693" s="51"/>
      <c r="Z693" s="51"/>
      <c r="AA693" s="51"/>
      <c r="AC693" s="61">
        <f t="shared" si="170"/>
        <v>160061.55333333332</v>
      </c>
    </row>
    <row r="694" spans="1:29">
      <c r="A694" s="6" t="s">
        <v>294</v>
      </c>
      <c r="B694" s="6" t="s">
        <v>246</v>
      </c>
      <c r="C694" s="6" t="s">
        <v>452</v>
      </c>
      <c r="D694" s="3" t="s">
        <v>837</v>
      </c>
      <c r="E694" s="45">
        <v>2154945.9300000002</v>
      </c>
      <c r="F694" s="45">
        <v>339193.35</v>
      </c>
      <c r="G694" s="45">
        <v>-206355.48</v>
      </c>
      <c r="H694" s="45">
        <v>2526163.98</v>
      </c>
      <c r="I694" s="45">
        <v>5707821.1399999997</v>
      </c>
      <c r="J694" s="45">
        <v>6389253.4299999997</v>
      </c>
      <c r="K694" s="45">
        <v>7784039.8700000001</v>
      </c>
      <c r="L694" s="45">
        <v>6999126.25</v>
      </c>
      <c r="M694" s="45">
        <v>6863075.1699999999</v>
      </c>
      <c r="N694" s="45">
        <v>6103191.7000000002</v>
      </c>
      <c r="O694" s="45">
        <v>3841344.64</v>
      </c>
      <c r="P694" s="45">
        <v>132784.47000000099</v>
      </c>
      <c r="Q694" s="45">
        <v>-5271331.12</v>
      </c>
      <c r="R694" s="47">
        <f t="shared" si="169"/>
        <v>3743453.8270833339</v>
      </c>
      <c r="V694" s="49">
        <f t="shared" si="171"/>
        <v>3743453.8270833339</v>
      </c>
      <c r="Y694" s="51"/>
      <c r="Z694" s="51"/>
      <c r="AA694" s="51"/>
      <c r="AC694" s="61">
        <f t="shared" si="170"/>
        <v>3743453.8270833339</v>
      </c>
    </row>
    <row r="695" spans="1:29">
      <c r="A695" s="6" t="s">
        <v>294</v>
      </c>
      <c r="B695" s="6" t="s">
        <v>246</v>
      </c>
      <c r="C695" s="6" t="s">
        <v>521</v>
      </c>
      <c r="D695" s="3" t="s">
        <v>862</v>
      </c>
      <c r="E695" s="45">
        <v>48829.03</v>
      </c>
      <c r="F695" s="45">
        <v>9139.16</v>
      </c>
      <c r="G695" s="45">
        <v>-7711.49</v>
      </c>
      <c r="H695" s="45">
        <v>74702.55</v>
      </c>
      <c r="I695" s="45">
        <v>170775.07</v>
      </c>
      <c r="J695" s="45">
        <v>191233.56</v>
      </c>
      <c r="K695" s="45">
        <v>233220.78</v>
      </c>
      <c r="L695" s="45">
        <v>209286.94</v>
      </c>
      <c r="M695" s="45">
        <v>205182.41</v>
      </c>
      <c r="N695" s="45">
        <v>182077.08</v>
      </c>
      <c r="O695" s="45">
        <v>113700.64</v>
      </c>
      <c r="P695" s="45">
        <v>8406.6800000000094</v>
      </c>
      <c r="Q695" s="45">
        <v>-150217.79</v>
      </c>
      <c r="R695" s="47">
        <f t="shared" si="169"/>
        <v>111609.91666666667</v>
      </c>
      <c r="V695" s="49">
        <f t="shared" si="171"/>
        <v>111609.91666666667</v>
      </c>
      <c r="Y695" s="51"/>
      <c r="Z695" s="51"/>
      <c r="AA695" s="51"/>
      <c r="AC695" s="61">
        <f t="shared" si="170"/>
        <v>111609.91666666667</v>
      </c>
    </row>
    <row r="696" spans="1:29">
      <c r="A696" s="6" t="s">
        <v>294</v>
      </c>
      <c r="B696" s="6" t="s">
        <v>246</v>
      </c>
      <c r="C696" s="6" t="s">
        <v>455</v>
      </c>
      <c r="D696" s="3" t="s">
        <v>839</v>
      </c>
      <c r="E696" s="45">
        <v>198.19</v>
      </c>
      <c r="F696" s="45">
        <v>0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7">
        <f t="shared" si="169"/>
        <v>8.2579166666666666</v>
      </c>
      <c r="V696" s="49">
        <f t="shared" si="171"/>
        <v>8.2579166666666666</v>
      </c>
      <c r="Y696" s="51"/>
      <c r="Z696" s="51"/>
      <c r="AA696" s="51"/>
      <c r="AC696" s="61">
        <f t="shared" si="170"/>
        <v>8.2579166666666666</v>
      </c>
    </row>
    <row r="697" spans="1:29">
      <c r="A697" s="6" t="s">
        <v>294</v>
      </c>
      <c r="B697" s="6" t="s">
        <v>246</v>
      </c>
      <c r="C697" s="6" t="s">
        <v>457</v>
      </c>
      <c r="D697" s="3" t="s">
        <v>838</v>
      </c>
      <c r="E697" s="45">
        <v>5119.1699999999901</v>
      </c>
      <c r="F697" s="45">
        <v>-2404.2399999999998</v>
      </c>
      <c r="G697" s="45">
        <v>2913.56</v>
      </c>
      <c r="H697" s="45">
        <v>6084.36</v>
      </c>
      <c r="I697" s="45">
        <v>41262.49</v>
      </c>
      <c r="J697" s="45">
        <v>64950.34</v>
      </c>
      <c r="K697" s="45">
        <v>90589.77</v>
      </c>
      <c r="L697" s="45">
        <v>100554.82</v>
      </c>
      <c r="M697" s="45">
        <v>90746.39</v>
      </c>
      <c r="N697" s="45">
        <v>74929.820000000007</v>
      </c>
      <c r="O697" s="45">
        <v>36142.199999999997</v>
      </c>
      <c r="P697" s="45">
        <v>-11558.49</v>
      </c>
      <c r="Q697" s="45">
        <v>-55216.7</v>
      </c>
      <c r="R697" s="47">
        <f t="shared" si="169"/>
        <v>39096.854583333334</v>
      </c>
      <c r="V697" s="49">
        <f t="shared" si="171"/>
        <v>39096.854583333334</v>
      </c>
      <c r="Y697" s="51"/>
      <c r="Z697" s="51"/>
      <c r="AA697" s="51"/>
      <c r="AC697" s="61">
        <f t="shared" si="170"/>
        <v>39096.854583333334</v>
      </c>
    </row>
    <row r="698" spans="1:29">
      <c r="A698" s="6" t="s">
        <v>294</v>
      </c>
      <c r="B698" s="6" t="s">
        <v>247</v>
      </c>
      <c r="C698" s="6" t="s">
        <v>461</v>
      </c>
      <c r="D698" s="3" t="s">
        <v>845</v>
      </c>
      <c r="E698" s="45">
        <v>-2795.78</v>
      </c>
      <c r="F698" s="45">
        <v>0</v>
      </c>
      <c r="G698" s="45">
        <v>-1451.28</v>
      </c>
      <c r="H698" s="45">
        <v>-1451.28</v>
      </c>
      <c r="I698" s="45">
        <v>-1451.28</v>
      </c>
      <c r="J698" s="45">
        <v>-2332.1999999999998</v>
      </c>
      <c r="K698" s="45">
        <v>-3989.34</v>
      </c>
      <c r="L698" s="45">
        <v>-3989.34</v>
      </c>
      <c r="M698" s="45">
        <v>-9952.48</v>
      </c>
      <c r="N698" s="45">
        <v>-9952.48</v>
      </c>
      <c r="O698" s="45">
        <v>-9952.48</v>
      </c>
      <c r="P698" s="45">
        <v>-11034.86</v>
      </c>
      <c r="Q698" s="45">
        <v>-11034.86</v>
      </c>
      <c r="R698" s="47">
        <f t="shared" si="169"/>
        <v>-5206.0283333333336</v>
      </c>
      <c r="V698" s="49">
        <f t="shared" si="171"/>
        <v>-5206.0283333333336</v>
      </c>
      <c r="Y698" s="51"/>
      <c r="Z698" s="51"/>
      <c r="AA698" s="51"/>
      <c r="AC698" s="61">
        <f t="shared" si="170"/>
        <v>-5206.0283333333336</v>
      </c>
    </row>
    <row r="699" spans="1:29">
      <c r="A699" s="6" t="s">
        <v>294</v>
      </c>
      <c r="B699" s="6" t="s">
        <v>247</v>
      </c>
      <c r="C699" s="6" t="s">
        <v>462</v>
      </c>
      <c r="D699" s="3" t="s">
        <v>847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169"/>
        <v>0</v>
      </c>
      <c r="V699" s="49">
        <f t="shared" si="171"/>
        <v>0</v>
      </c>
      <c r="Y699" s="51"/>
      <c r="Z699" s="51"/>
      <c r="AA699" s="51"/>
      <c r="AC699" s="61">
        <f t="shared" si="170"/>
        <v>0</v>
      </c>
    </row>
    <row r="700" spans="1:29">
      <c r="A700" s="6" t="s">
        <v>294</v>
      </c>
      <c r="B700" s="6" t="s">
        <v>247</v>
      </c>
      <c r="C700" s="6" t="s">
        <v>463</v>
      </c>
      <c r="D700" s="3" t="s">
        <v>843</v>
      </c>
      <c r="E700" s="45">
        <v>-215718.02</v>
      </c>
      <c r="F700" s="45">
        <v>-13821.35</v>
      </c>
      <c r="G700" s="45">
        <v>-23864.240000000002</v>
      </c>
      <c r="H700" s="45">
        <v>-34548.449999999997</v>
      </c>
      <c r="I700" s="45">
        <v>-41286.129999999997</v>
      </c>
      <c r="J700" s="45">
        <v>-50830.04</v>
      </c>
      <c r="K700" s="45">
        <v>-59132.77</v>
      </c>
      <c r="L700" s="45">
        <v>-67791.61</v>
      </c>
      <c r="M700" s="45">
        <v>-76585.27</v>
      </c>
      <c r="N700" s="45">
        <v>-85052.62</v>
      </c>
      <c r="O700" s="45">
        <v>-92331.81</v>
      </c>
      <c r="P700" s="45">
        <v>-102323.73</v>
      </c>
      <c r="Q700" s="45">
        <v>-114181.85</v>
      </c>
      <c r="R700" s="47">
        <f t="shared" si="169"/>
        <v>-67709.82958333334</v>
      </c>
      <c r="V700" s="49">
        <f t="shared" si="171"/>
        <v>-67709.82958333334</v>
      </c>
      <c r="Y700" s="51"/>
      <c r="Z700" s="51"/>
      <c r="AA700" s="51"/>
      <c r="AC700" s="61">
        <f t="shared" si="170"/>
        <v>-67709.82958333334</v>
      </c>
    </row>
    <row r="701" spans="1:29">
      <c r="A701" s="6" t="s">
        <v>294</v>
      </c>
      <c r="B701" s="6" t="s">
        <v>247</v>
      </c>
      <c r="C701" s="6" t="s">
        <v>464</v>
      </c>
      <c r="D701" s="3" t="s">
        <v>846</v>
      </c>
      <c r="E701" s="45">
        <v>-80121.63</v>
      </c>
      <c r="F701" s="45">
        <v>0</v>
      </c>
      <c r="G701" s="45">
        <v>-5249.85</v>
      </c>
      <c r="H701" s="45">
        <v>-6734.25</v>
      </c>
      <c r="I701" s="45">
        <v>-15304.47</v>
      </c>
      <c r="J701" s="45">
        <v>-24999.45</v>
      </c>
      <c r="K701" s="45">
        <v>-36300.75</v>
      </c>
      <c r="L701" s="45">
        <v>-37243.31</v>
      </c>
      <c r="M701" s="45">
        <v>-47975.53</v>
      </c>
      <c r="N701" s="45">
        <v>-48335.519999999997</v>
      </c>
      <c r="O701" s="45">
        <v>-48335.519999999997</v>
      </c>
      <c r="P701" s="45">
        <v>-57746.19</v>
      </c>
      <c r="Q701" s="45">
        <v>-63169.93</v>
      </c>
      <c r="R701" s="47">
        <f t="shared" si="169"/>
        <v>-33322.551666666666</v>
      </c>
      <c r="V701" s="49">
        <f t="shared" si="171"/>
        <v>-33322.551666666666</v>
      </c>
      <c r="Y701" s="51"/>
      <c r="Z701" s="51"/>
      <c r="AA701" s="51"/>
      <c r="AC701" s="61">
        <f t="shared" si="170"/>
        <v>-33322.551666666666</v>
      </c>
    </row>
    <row r="702" spans="1:29">
      <c r="A702" s="6" t="s">
        <v>294</v>
      </c>
      <c r="B702" s="6" t="s">
        <v>248</v>
      </c>
      <c r="C702" s="6" t="s">
        <v>465</v>
      </c>
      <c r="D702" s="3" t="s">
        <v>848</v>
      </c>
      <c r="E702" s="45">
        <v>-16167612.210000001</v>
      </c>
      <c r="F702" s="45">
        <v>-1505456.04</v>
      </c>
      <c r="G702" s="45">
        <v>-3025559.55</v>
      </c>
      <c r="H702" s="45">
        <v>-4495064.49</v>
      </c>
      <c r="I702" s="45">
        <v>-6006620.2300000004</v>
      </c>
      <c r="J702" s="45">
        <v>-7447910.5300000003</v>
      </c>
      <c r="K702" s="45">
        <v>-8837079.3800000008</v>
      </c>
      <c r="L702" s="45">
        <v>-10194570.59</v>
      </c>
      <c r="M702" s="45">
        <v>-11509750.369999999</v>
      </c>
      <c r="N702" s="45">
        <v>-12871411.050000001</v>
      </c>
      <c r="O702" s="45">
        <v>-14324254.220000001</v>
      </c>
      <c r="P702" s="45">
        <v>-15863882.99</v>
      </c>
      <c r="Q702" s="45">
        <v>-17386637.579999998</v>
      </c>
      <c r="R702" s="47">
        <f t="shared" si="169"/>
        <v>-9404890.3612500001</v>
      </c>
      <c r="V702" s="49">
        <f t="shared" si="171"/>
        <v>-9404890.3612500001</v>
      </c>
      <c r="Y702" s="51"/>
      <c r="Z702" s="51"/>
      <c r="AA702" s="51"/>
      <c r="AC702" s="61">
        <f t="shared" si="170"/>
        <v>-9404890.3612500001</v>
      </c>
    </row>
    <row r="703" spans="1:29">
      <c r="A703" s="6" t="s">
        <v>294</v>
      </c>
      <c r="B703" s="6" t="s">
        <v>248</v>
      </c>
      <c r="C703" s="6" t="s">
        <v>466</v>
      </c>
      <c r="D703" s="3" t="s">
        <v>849</v>
      </c>
      <c r="E703" s="45">
        <v>-8856524.3300000001</v>
      </c>
      <c r="F703" s="45">
        <v>-769165.64</v>
      </c>
      <c r="G703" s="45">
        <v>-1465966.81</v>
      </c>
      <c r="H703" s="45">
        <v>-2165862.91</v>
      </c>
      <c r="I703" s="45">
        <v>-3027687.87</v>
      </c>
      <c r="J703" s="45">
        <v>-3792173.09</v>
      </c>
      <c r="K703" s="45">
        <v>-4471172.32</v>
      </c>
      <c r="L703" s="45">
        <v>-5295579.55</v>
      </c>
      <c r="M703" s="45">
        <v>-6240645.6500000004</v>
      </c>
      <c r="N703" s="45">
        <v>-7200446.9199999999</v>
      </c>
      <c r="O703" s="45">
        <v>-8148782.9400000004</v>
      </c>
      <c r="P703" s="45">
        <v>-8938223.5800000001</v>
      </c>
      <c r="Q703" s="45">
        <v>-9732235.3000000007</v>
      </c>
      <c r="R703" s="47">
        <f t="shared" si="169"/>
        <v>-5067507.2579166666</v>
      </c>
      <c r="V703" s="49">
        <f t="shared" si="171"/>
        <v>-5067507.2579166666</v>
      </c>
      <c r="Y703" s="51"/>
      <c r="Z703" s="51"/>
      <c r="AA703" s="51"/>
      <c r="AC703" s="61">
        <f t="shared" si="170"/>
        <v>-5067507.2579166666</v>
      </c>
    </row>
    <row r="704" spans="1:29">
      <c r="A704" s="6" t="s">
        <v>294</v>
      </c>
      <c r="B704" s="6" t="s">
        <v>249</v>
      </c>
      <c r="C704" s="6" t="s">
        <v>465</v>
      </c>
      <c r="D704" s="3" t="s">
        <v>850</v>
      </c>
      <c r="E704" s="45">
        <v>-166615.41</v>
      </c>
      <c r="F704" s="45">
        <v>-8089.99</v>
      </c>
      <c r="G704" s="45">
        <v>38892.61</v>
      </c>
      <c r="H704" s="45">
        <v>-4682.8100000000004</v>
      </c>
      <c r="I704" s="45">
        <v>65557.289999999994</v>
      </c>
      <c r="J704" s="45">
        <v>117658.1</v>
      </c>
      <c r="K704" s="45">
        <v>149321.26999999999</v>
      </c>
      <c r="L704" s="45">
        <v>192294.14</v>
      </c>
      <c r="M704" s="45">
        <v>144701.1</v>
      </c>
      <c r="N704" s="45">
        <v>56042.2</v>
      </c>
      <c r="O704" s="45">
        <v>-32782.050000000003</v>
      </c>
      <c r="P704" s="45">
        <v>-15575.5</v>
      </c>
      <c r="Q704" s="45">
        <v>-39516.959999999999</v>
      </c>
      <c r="R704" s="47">
        <f t="shared" si="169"/>
        <v>50022.514583333315</v>
      </c>
      <c r="V704" s="49">
        <f t="shared" si="171"/>
        <v>50022.514583333315</v>
      </c>
      <c r="Y704" s="51"/>
      <c r="Z704" s="51"/>
      <c r="AA704" s="51"/>
      <c r="AC704" s="61">
        <f t="shared" si="170"/>
        <v>50022.514583333315</v>
      </c>
    </row>
    <row r="705" spans="1:29">
      <c r="A705" s="6" t="s">
        <v>294</v>
      </c>
      <c r="B705" s="6" t="s">
        <v>249</v>
      </c>
      <c r="C705" s="6" t="s">
        <v>466</v>
      </c>
      <c r="D705" s="3" t="s">
        <v>851</v>
      </c>
      <c r="E705" s="45">
        <v>82089.179999999993</v>
      </c>
      <c r="F705" s="45">
        <v>72309.289999999994</v>
      </c>
      <c r="G705" s="45">
        <v>69204.97</v>
      </c>
      <c r="H705" s="45">
        <v>-92611.32</v>
      </c>
      <c r="I705" s="45">
        <v>4725.8599999999697</v>
      </c>
      <c r="J705" s="45">
        <v>90021.23</v>
      </c>
      <c r="K705" s="45">
        <v>-55222.05</v>
      </c>
      <c r="L705" s="45">
        <v>-175778.02</v>
      </c>
      <c r="M705" s="45">
        <v>-190528.67</v>
      </c>
      <c r="N705" s="45">
        <v>-177861.78</v>
      </c>
      <c r="O705" s="45">
        <v>-18561.22</v>
      </c>
      <c r="P705" s="45">
        <v>-24565.27</v>
      </c>
      <c r="Q705" s="45">
        <v>-53607.71</v>
      </c>
      <c r="R705" s="47">
        <f t="shared" si="169"/>
        <v>-40385.520416666666</v>
      </c>
      <c r="V705" s="49">
        <f t="shared" si="171"/>
        <v>-40385.520416666666</v>
      </c>
      <c r="Y705" s="51"/>
      <c r="Z705" s="51"/>
      <c r="AA705" s="51"/>
      <c r="AC705" s="61">
        <f t="shared" si="170"/>
        <v>-40385.520416666666</v>
      </c>
    </row>
    <row r="706" spans="1:29">
      <c r="A706" s="6" t="s">
        <v>294</v>
      </c>
      <c r="B706" s="6" t="s">
        <v>250</v>
      </c>
      <c r="C706" s="6" t="s">
        <v>2</v>
      </c>
      <c r="D706" s="3" t="s">
        <v>251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169"/>
        <v>0</v>
      </c>
      <c r="V706" s="49">
        <f t="shared" si="171"/>
        <v>0</v>
      </c>
      <c r="Y706" s="51"/>
      <c r="Z706" s="51"/>
      <c r="AA706" s="51"/>
      <c r="AC706" s="61">
        <f t="shared" si="170"/>
        <v>0</v>
      </c>
    </row>
    <row r="707" spans="1:29">
      <c r="A707" s="25" t="s">
        <v>294</v>
      </c>
      <c r="B707" s="6" t="s">
        <v>254</v>
      </c>
      <c r="C707" s="6" t="s">
        <v>461</v>
      </c>
      <c r="D707" s="3" t="s">
        <v>840</v>
      </c>
      <c r="E707" s="45">
        <v>-5076.74</v>
      </c>
      <c r="F707" s="45">
        <v>0</v>
      </c>
      <c r="G707" s="45">
        <v>0</v>
      </c>
      <c r="H707" s="45">
        <v>0</v>
      </c>
      <c r="I707" s="45">
        <v>-3085.84</v>
      </c>
      <c r="J707" s="45">
        <v>-3085.84</v>
      </c>
      <c r="K707" s="45">
        <v>-3085.84</v>
      </c>
      <c r="L707" s="45">
        <v>-7989.78</v>
      </c>
      <c r="M707" s="45">
        <v>-7989.78</v>
      </c>
      <c r="N707" s="45">
        <v>-9738.8799999999992</v>
      </c>
      <c r="O707" s="45">
        <v>-11236.3</v>
      </c>
      <c r="P707" s="45">
        <v>-15268.72</v>
      </c>
      <c r="Q707" s="45">
        <v>-12765.78</v>
      </c>
      <c r="R707" s="47">
        <f t="shared" si="169"/>
        <v>-5866.8533333333326</v>
      </c>
      <c r="V707" s="49">
        <f t="shared" si="171"/>
        <v>-5866.8533333333326</v>
      </c>
      <c r="Y707" s="51"/>
      <c r="Z707" s="51"/>
      <c r="AA707" s="51"/>
      <c r="AC707" s="61">
        <f t="shared" si="170"/>
        <v>-5866.8533333333326</v>
      </c>
    </row>
    <row r="708" spans="1:29">
      <c r="A708" s="25" t="s">
        <v>294</v>
      </c>
      <c r="B708" s="6" t="s">
        <v>254</v>
      </c>
      <c r="C708" s="6" t="s">
        <v>467</v>
      </c>
      <c r="D708" s="3" t="s">
        <v>815</v>
      </c>
      <c r="E708" s="45">
        <v>-41015.42</v>
      </c>
      <c r="F708" s="45">
        <v>-50</v>
      </c>
      <c r="G708" s="45">
        <v>-100</v>
      </c>
      <c r="H708" s="45">
        <v>-150</v>
      </c>
      <c r="I708" s="45">
        <v>-200</v>
      </c>
      <c r="J708" s="45">
        <v>-200</v>
      </c>
      <c r="K708" s="45">
        <v>-200</v>
      </c>
      <c r="L708" s="45">
        <v>-200</v>
      </c>
      <c r="M708" s="45">
        <v>-277.77999999999997</v>
      </c>
      <c r="N708" s="45">
        <v>-377.78</v>
      </c>
      <c r="O708" s="45">
        <v>-377.78</v>
      </c>
      <c r="P708" s="45">
        <v>-377.78</v>
      </c>
      <c r="Q708" s="45">
        <v>-427.78</v>
      </c>
      <c r="R708" s="47">
        <f t="shared" si="169"/>
        <v>-1936.0599999999997</v>
      </c>
      <c r="V708" s="49">
        <f t="shared" si="171"/>
        <v>-1936.0599999999997</v>
      </c>
      <c r="Y708" s="51"/>
      <c r="Z708" s="51"/>
      <c r="AA708" s="51"/>
      <c r="AC708" s="61">
        <f t="shared" si="170"/>
        <v>-1936.0599999999997</v>
      </c>
    </row>
    <row r="709" spans="1:29">
      <c r="A709" s="25" t="s">
        <v>294</v>
      </c>
      <c r="B709" s="6" t="s">
        <v>254</v>
      </c>
      <c r="C709" s="6" t="s">
        <v>462</v>
      </c>
      <c r="D709" s="3" t="s">
        <v>841</v>
      </c>
      <c r="E709" s="45">
        <v>-2083.2199999999998</v>
      </c>
      <c r="F709" s="45">
        <v>-514.71</v>
      </c>
      <c r="G709" s="45">
        <v>-514.71</v>
      </c>
      <c r="H709" s="45">
        <v>-951.76</v>
      </c>
      <c r="I709" s="45">
        <v>-951.76</v>
      </c>
      <c r="J709" s="45">
        <v>-951.76</v>
      </c>
      <c r="K709" s="45">
        <v>-1016.69</v>
      </c>
      <c r="L709" s="45">
        <v>-1016.69</v>
      </c>
      <c r="M709" s="45">
        <v>-2003.01</v>
      </c>
      <c r="N709" s="45">
        <v>-2359.4</v>
      </c>
      <c r="O709" s="45">
        <v>-2359.4</v>
      </c>
      <c r="P709" s="45">
        <v>-2950.07</v>
      </c>
      <c r="Q709" s="45">
        <v>-3099.44</v>
      </c>
      <c r="R709" s="47">
        <f t="shared" ref="R709:R712" si="172">((E709+Q709)+((F709+G709+H709+I709+J709+K709+L709+M709+N709+O709+P709)*2))/24</f>
        <v>-1515.1075000000001</v>
      </c>
      <c r="V709" s="49">
        <f t="shared" si="171"/>
        <v>-1515.1075000000001</v>
      </c>
      <c r="Y709" s="51"/>
      <c r="Z709" s="51"/>
      <c r="AA709" s="51"/>
      <c r="AC709" s="61">
        <f t="shared" si="170"/>
        <v>-1515.1075000000001</v>
      </c>
    </row>
    <row r="710" spans="1:29">
      <c r="A710" s="25" t="s">
        <v>294</v>
      </c>
      <c r="B710" s="6" t="s">
        <v>254</v>
      </c>
      <c r="C710" s="6" t="s">
        <v>464</v>
      </c>
      <c r="D710" s="3" t="s">
        <v>842</v>
      </c>
      <c r="E710" s="45">
        <v>-14211.57</v>
      </c>
      <c r="F710" s="45">
        <v>-327.29000000000002</v>
      </c>
      <c r="G710" s="45">
        <v>-1502.89</v>
      </c>
      <c r="H710" s="45">
        <v>-1502.89</v>
      </c>
      <c r="I710" s="45">
        <v>-1502.89</v>
      </c>
      <c r="J710" s="45">
        <v>-1983.67</v>
      </c>
      <c r="K710" s="45">
        <v>-1983.67</v>
      </c>
      <c r="L710" s="45">
        <v>-3560.54</v>
      </c>
      <c r="M710" s="45">
        <v>-6582.73</v>
      </c>
      <c r="N710" s="45">
        <v>-6582.73</v>
      </c>
      <c r="O710" s="45">
        <v>-8342.73</v>
      </c>
      <c r="P710" s="45">
        <v>-8342.73</v>
      </c>
      <c r="Q710" s="45">
        <v>-8342.73</v>
      </c>
      <c r="R710" s="47">
        <f t="shared" si="172"/>
        <v>-4457.6591666666664</v>
      </c>
      <c r="V710" s="49">
        <f t="shared" ref="V710:V712" si="173">R710</f>
        <v>-4457.6591666666664</v>
      </c>
      <c r="Y710" s="51"/>
      <c r="Z710" s="51"/>
      <c r="AA710" s="51"/>
      <c r="AC710" s="61">
        <f t="shared" si="170"/>
        <v>-4457.6591666666664</v>
      </c>
    </row>
    <row r="711" spans="1:29">
      <c r="A711" s="25" t="s">
        <v>294</v>
      </c>
      <c r="B711" s="6" t="s">
        <v>255</v>
      </c>
      <c r="C711" s="6"/>
      <c r="D711" s="3" t="s">
        <v>852</v>
      </c>
      <c r="E711" s="45">
        <v>279555.67</v>
      </c>
      <c r="F711" s="45">
        <v>-86282.559999999998</v>
      </c>
      <c r="G711" s="45">
        <v>-172852.39</v>
      </c>
      <c r="H711" s="45">
        <v>-208667.53</v>
      </c>
      <c r="I711" s="45">
        <v>-134037.53</v>
      </c>
      <c r="J711" s="45">
        <v>5817.0699999999797</v>
      </c>
      <c r="K711" s="45">
        <v>247399.34</v>
      </c>
      <c r="L711" s="45">
        <v>424612.24</v>
      </c>
      <c r="M711" s="45">
        <v>619214.91</v>
      </c>
      <c r="N711" s="45">
        <v>795182.35</v>
      </c>
      <c r="O711" s="45">
        <v>897529.62</v>
      </c>
      <c r="P711" s="45">
        <v>930395.7</v>
      </c>
      <c r="Q711" s="45">
        <v>984439.43</v>
      </c>
      <c r="R711" s="47">
        <f t="shared" si="172"/>
        <v>329192.39749999996</v>
      </c>
      <c r="V711" s="49">
        <f t="shared" si="173"/>
        <v>329192.39749999996</v>
      </c>
      <c r="Y711" s="51"/>
      <c r="Z711" s="51"/>
      <c r="AA711" s="51"/>
      <c r="AC711" s="61">
        <f t="shared" si="170"/>
        <v>329192.39749999996</v>
      </c>
    </row>
    <row r="712" spans="1:29">
      <c r="A712" s="25" t="s">
        <v>294</v>
      </c>
      <c r="B712" s="6" t="s">
        <v>255</v>
      </c>
      <c r="C712" s="6" t="s">
        <v>143</v>
      </c>
      <c r="D712" s="3" t="s">
        <v>859</v>
      </c>
      <c r="E712" s="45">
        <v>-608879.27</v>
      </c>
      <c r="F712" s="45">
        <v>-54445.52</v>
      </c>
      <c r="G712" s="45">
        <v>-104877.16</v>
      </c>
      <c r="H712" s="45">
        <v>-168367</v>
      </c>
      <c r="I712" s="45">
        <v>-229213.27</v>
      </c>
      <c r="J712" s="45">
        <v>-269986.05</v>
      </c>
      <c r="K712" s="45">
        <v>-325035.33</v>
      </c>
      <c r="L712" s="45">
        <v>-386956.58</v>
      </c>
      <c r="M712" s="45">
        <v>-448081.87</v>
      </c>
      <c r="N712" s="45">
        <v>-509569.75</v>
      </c>
      <c r="O712" s="45">
        <v>-567322.37</v>
      </c>
      <c r="P712" s="45">
        <v>-616864.80000000005</v>
      </c>
      <c r="Q712" s="45">
        <v>-663318.12</v>
      </c>
      <c r="R712" s="47">
        <f t="shared" si="172"/>
        <v>-359734.86625000002</v>
      </c>
      <c r="V712" s="49">
        <f t="shared" si="173"/>
        <v>-359734.86625000002</v>
      </c>
      <c r="Y712" s="51"/>
      <c r="Z712" s="51"/>
      <c r="AA712" s="51"/>
      <c r="AC712" s="61">
        <f t="shared" si="170"/>
        <v>-359734.86625000002</v>
      </c>
    </row>
    <row r="713" spans="1:29">
      <c r="D713" s="3" t="s">
        <v>256</v>
      </c>
      <c r="E713" s="46">
        <f t="shared" ref="E713:F713" si="174">SUM(E645:E712)</f>
        <v>-337332678.37999994</v>
      </c>
      <c r="F713" s="46">
        <f t="shared" si="174"/>
        <v>-48903032.910000019</v>
      </c>
      <c r="G713" s="46">
        <f t="shared" ref="G713:R713" si="175">SUM(G645:G712)</f>
        <v>-95219914.539999992</v>
      </c>
      <c r="H713" s="46">
        <f t="shared" si="175"/>
        <v>-133488925.14999996</v>
      </c>
      <c r="I713" s="46">
        <f t="shared" si="175"/>
        <v>-159405227.91999996</v>
      </c>
      <c r="J713" s="46">
        <f t="shared" si="175"/>
        <v>-177653650.30000001</v>
      </c>
      <c r="K713" s="46">
        <f t="shared" si="175"/>
        <v>-191319579.83000001</v>
      </c>
      <c r="L713" s="46">
        <f t="shared" si="175"/>
        <v>-205019154.09000006</v>
      </c>
      <c r="M713" s="46">
        <f t="shared" si="175"/>
        <v>-217606956.20000005</v>
      </c>
      <c r="N713" s="46">
        <f t="shared" si="175"/>
        <v>-232908554.65000004</v>
      </c>
      <c r="O713" s="46">
        <f t="shared" si="175"/>
        <v>-258697095.37000009</v>
      </c>
      <c r="P713" s="46">
        <f t="shared" si="175"/>
        <v>-301448096.26999998</v>
      </c>
      <c r="Q713" s="46">
        <f t="shared" si="175"/>
        <v>-364468848.76999998</v>
      </c>
      <c r="R713" s="46">
        <f t="shared" si="175"/>
        <v>-197714245.9004167</v>
      </c>
      <c r="Y713" s="51"/>
      <c r="Z713" s="51"/>
      <c r="AA713" s="51"/>
    </row>
    <row r="714" spans="1:29">
      <c r="D714" s="3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7"/>
      <c r="Y714" s="51"/>
      <c r="Z714" s="51"/>
      <c r="AA714" s="51"/>
    </row>
    <row r="715" spans="1:29">
      <c r="A715" s="6" t="s">
        <v>284</v>
      </c>
      <c r="B715" s="6" t="s">
        <v>262</v>
      </c>
      <c r="D715" s="3" t="s">
        <v>263</v>
      </c>
      <c r="E715" s="45">
        <v>-5925.56</v>
      </c>
      <c r="F715" s="45">
        <v>-1235.31</v>
      </c>
      <c r="G715" s="45">
        <v>-1576.7</v>
      </c>
      <c r="H715" s="45">
        <v>-2155.4</v>
      </c>
      <c r="I715" s="45">
        <v>-2445.25</v>
      </c>
      <c r="J715" s="45">
        <v>-3009.5</v>
      </c>
      <c r="K715" s="45">
        <v>-3629.69</v>
      </c>
      <c r="L715" s="45">
        <v>-3967.52</v>
      </c>
      <c r="M715" s="45">
        <v>-4258.96</v>
      </c>
      <c r="N715" s="45">
        <v>-4621.8900000000003</v>
      </c>
      <c r="O715" s="45">
        <v>-4800.49</v>
      </c>
      <c r="P715" s="45">
        <v>-8591.74</v>
      </c>
      <c r="Q715" s="45">
        <v>-9110.85</v>
      </c>
      <c r="R715" s="47">
        <f t="shared" ref="R715:R725" si="176">((E715+Q715)+((F715+G715+H715+I715+J715+K715+L715+M715+N715+O715+P715)*2))/24</f>
        <v>-3984.2212500000001</v>
      </c>
      <c r="V715" s="49">
        <f t="shared" ref="V715:V725" si="177">R715</f>
        <v>-3984.2212500000001</v>
      </c>
      <c r="Y715" s="51"/>
      <c r="Z715" s="51"/>
      <c r="AA715" s="51"/>
      <c r="AC715" s="61">
        <f t="shared" ref="AC715:AC725" si="178">+R715</f>
        <v>-3984.2212500000001</v>
      </c>
    </row>
    <row r="716" spans="1:29">
      <c r="A716" s="6" t="s">
        <v>284</v>
      </c>
      <c r="B716" s="6" t="s">
        <v>468</v>
      </c>
      <c r="C716" s="6" t="s">
        <v>469</v>
      </c>
      <c r="D716" s="2" t="s">
        <v>257</v>
      </c>
      <c r="E716" s="45">
        <v>-3607.63</v>
      </c>
      <c r="F716" s="45">
        <v>-644.32000000000005</v>
      </c>
      <c r="G716" s="45">
        <v>-906.69</v>
      </c>
      <c r="H716" s="45">
        <v>-1148.93</v>
      </c>
      <c r="I716" s="45">
        <v>-1404.13</v>
      </c>
      <c r="J716" s="45">
        <v>-1653.65</v>
      </c>
      <c r="K716" s="45">
        <v>-1844.19</v>
      </c>
      <c r="L716" s="45">
        <v>-1983.59</v>
      </c>
      <c r="M716" s="45">
        <v>-2133.4699999999998</v>
      </c>
      <c r="N716" s="45">
        <v>-2246.52</v>
      </c>
      <c r="O716" s="45">
        <v>-2365.83</v>
      </c>
      <c r="P716" s="45">
        <v>-2498.5</v>
      </c>
      <c r="Q716" s="45">
        <v>-2727.27</v>
      </c>
      <c r="R716" s="47">
        <f t="shared" si="176"/>
        <v>-1833.1058333333333</v>
      </c>
      <c r="V716" s="49">
        <f t="shared" si="177"/>
        <v>-1833.1058333333333</v>
      </c>
      <c r="Y716" s="51"/>
      <c r="Z716" s="51"/>
      <c r="AA716" s="51"/>
      <c r="AC716" s="61">
        <f t="shared" si="178"/>
        <v>-1833.1058333333333</v>
      </c>
    </row>
    <row r="717" spans="1:29">
      <c r="A717" s="6" t="s">
        <v>284</v>
      </c>
      <c r="B717" s="6" t="s">
        <v>468</v>
      </c>
      <c r="C717" s="6" t="s">
        <v>533</v>
      </c>
      <c r="D717" s="2" t="s">
        <v>855</v>
      </c>
      <c r="E717" s="45">
        <v>-5706.72</v>
      </c>
      <c r="F717" s="45">
        <v>0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-91.66</v>
      </c>
      <c r="O717" s="45">
        <v>-91.66</v>
      </c>
      <c r="P717" s="45">
        <v>-91.66</v>
      </c>
      <c r="Q717" s="45">
        <v>-98.02</v>
      </c>
      <c r="R717" s="47">
        <f t="shared" si="176"/>
        <v>-264.7791666666667</v>
      </c>
      <c r="V717" s="49">
        <f t="shared" si="177"/>
        <v>-264.7791666666667</v>
      </c>
      <c r="Y717" s="51"/>
      <c r="Z717" s="51"/>
      <c r="AA717" s="51"/>
      <c r="AC717" s="61">
        <f t="shared" si="178"/>
        <v>-264.7791666666667</v>
      </c>
    </row>
    <row r="718" spans="1:29">
      <c r="A718" s="6" t="s">
        <v>284</v>
      </c>
      <c r="B718" s="6" t="s">
        <v>260</v>
      </c>
      <c r="D718" s="3" t="s">
        <v>856</v>
      </c>
      <c r="E718" s="45">
        <v>-29359.65</v>
      </c>
      <c r="F718" s="45">
        <v>0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0.01</v>
      </c>
      <c r="Q718" s="45">
        <v>0.01</v>
      </c>
      <c r="R718" s="47">
        <f t="shared" si="176"/>
        <v>-1223.3175000000001</v>
      </c>
      <c r="V718" s="49">
        <f t="shared" si="177"/>
        <v>-1223.3175000000001</v>
      </c>
      <c r="Y718" s="51"/>
      <c r="Z718" s="51"/>
      <c r="AA718" s="51"/>
      <c r="AC718" s="61">
        <f t="shared" si="178"/>
        <v>-1223.3175000000001</v>
      </c>
    </row>
    <row r="719" spans="1:29">
      <c r="A719" s="6" t="s">
        <v>284</v>
      </c>
      <c r="B719" s="6" t="s">
        <v>258</v>
      </c>
      <c r="D719" s="3" t="s">
        <v>259</v>
      </c>
      <c r="E719" s="45">
        <v>-1633.15</v>
      </c>
      <c r="F719" s="45">
        <v>-10257.200000000001</v>
      </c>
      <c r="G719" s="45">
        <v>-10257.200000000001</v>
      </c>
      <c r="H719" s="45">
        <v>-10428.89</v>
      </c>
      <c r="I719" s="45">
        <v>-10653.2</v>
      </c>
      <c r="J719" s="45">
        <v>-10653.2</v>
      </c>
      <c r="K719" s="45">
        <v>-10653.2</v>
      </c>
      <c r="L719" s="45">
        <v>-10653.33</v>
      </c>
      <c r="M719" s="45">
        <v>-10653.33</v>
      </c>
      <c r="N719" s="45">
        <v>-10934.77</v>
      </c>
      <c r="O719" s="45">
        <v>-10934.77</v>
      </c>
      <c r="P719" s="45">
        <v>-10934.77</v>
      </c>
      <c r="Q719" s="45">
        <v>-10981.39</v>
      </c>
      <c r="R719" s="47">
        <f>((E719+Q719)+((F719+G719+H719+I719+J719+K719+L719+M719+N719+O719+P719)*2))/24</f>
        <v>-10276.760833333336</v>
      </c>
      <c r="V719" s="49">
        <f t="shared" si="177"/>
        <v>-10276.760833333336</v>
      </c>
      <c r="Y719" s="51"/>
      <c r="Z719" s="51"/>
      <c r="AA719" s="51"/>
      <c r="AC719" s="61">
        <f t="shared" si="178"/>
        <v>-10276.760833333336</v>
      </c>
    </row>
    <row r="720" spans="1:29">
      <c r="A720" s="6" t="s">
        <v>284</v>
      </c>
      <c r="B720" s="6" t="s">
        <v>258</v>
      </c>
      <c r="C720" s="6" t="s">
        <v>471</v>
      </c>
      <c r="D720" s="3" t="s">
        <v>857</v>
      </c>
      <c r="E720" s="45">
        <v>-4756.04</v>
      </c>
      <c r="F720" s="45">
        <v>-208.35</v>
      </c>
      <c r="G720" s="45">
        <v>-521.79</v>
      </c>
      <c r="H720" s="45">
        <v>-779.8</v>
      </c>
      <c r="I720" s="45">
        <v>-1417.66</v>
      </c>
      <c r="J720" s="45">
        <v>-1554.55</v>
      </c>
      <c r="K720" s="45">
        <v>-2714.32</v>
      </c>
      <c r="L720" s="45">
        <v>-3004.61</v>
      </c>
      <c r="M720" s="45">
        <v>-3110.75</v>
      </c>
      <c r="N720" s="45">
        <v>-3196.25</v>
      </c>
      <c r="O720" s="45">
        <v>-3373.75</v>
      </c>
      <c r="P720" s="45">
        <v>-3402.12</v>
      </c>
      <c r="Q720" s="45">
        <v>-3438.38</v>
      </c>
      <c r="R720" s="47">
        <f t="shared" si="176"/>
        <v>-2281.7633333333333</v>
      </c>
      <c r="V720" s="49">
        <f t="shared" si="177"/>
        <v>-2281.7633333333333</v>
      </c>
      <c r="Y720" s="51"/>
      <c r="Z720" s="51"/>
      <c r="AA720" s="51"/>
      <c r="AC720" s="61">
        <f t="shared" si="178"/>
        <v>-2281.7633333333333</v>
      </c>
    </row>
    <row r="721" spans="1:30">
      <c r="A721" s="6" t="s">
        <v>284</v>
      </c>
      <c r="B721" s="6" t="s">
        <v>261</v>
      </c>
      <c r="D721" s="3" t="s">
        <v>858</v>
      </c>
      <c r="E721" s="45">
        <v>-775997.25</v>
      </c>
      <c r="F721" s="45">
        <v>-7655.29</v>
      </c>
      <c r="G721" s="45">
        <v>-13171.87</v>
      </c>
      <c r="H721" s="45">
        <v>-20140</v>
      </c>
      <c r="I721" s="45">
        <v>-29266.93</v>
      </c>
      <c r="J721" s="45">
        <v>-38020.93</v>
      </c>
      <c r="K721" s="45">
        <v>-49065.97</v>
      </c>
      <c r="L721" s="45">
        <v>-60822.78</v>
      </c>
      <c r="M721" s="45">
        <v>-79045.539999999994</v>
      </c>
      <c r="N721" s="45">
        <v>-97008.41</v>
      </c>
      <c r="O721" s="45">
        <v>-149967.26999999999</v>
      </c>
      <c r="P721" s="45">
        <v>-180883.6</v>
      </c>
      <c r="Q721" s="45">
        <v>-207532.36</v>
      </c>
      <c r="R721" s="47">
        <f t="shared" si="176"/>
        <v>-101401.11625000001</v>
      </c>
      <c r="V721" s="49">
        <f t="shared" si="177"/>
        <v>-101401.11625000001</v>
      </c>
      <c r="Y721" s="51"/>
      <c r="Z721" s="51"/>
      <c r="AA721" s="51"/>
      <c r="AC721" s="61">
        <f t="shared" si="178"/>
        <v>-101401.11625000001</v>
      </c>
    </row>
    <row r="722" spans="1:30">
      <c r="A722" s="6" t="s">
        <v>293</v>
      </c>
      <c r="B722" s="6" t="s">
        <v>468</v>
      </c>
      <c r="C722" s="6" t="s">
        <v>296</v>
      </c>
      <c r="D722" s="2" t="s">
        <v>853</v>
      </c>
      <c r="E722" s="45">
        <v>-198557.92</v>
      </c>
      <c r="F722" s="45">
        <v>-2624.99</v>
      </c>
      <c r="G722" s="45">
        <v>-8481.91</v>
      </c>
      <c r="H722" s="45">
        <v>-20992.04</v>
      </c>
      <c r="I722" s="45">
        <v>-23321.08</v>
      </c>
      <c r="J722" s="45">
        <v>-27867.439999999999</v>
      </c>
      <c r="K722" s="45">
        <v>-31083.42</v>
      </c>
      <c r="L722" s="45">
        <v>-39636.69</v>
      </c>
      <c r="M722" s="45">
        <v>-41176.31</v>
      </c>
      <c r="N722" s="45">
        <v>-48361.84</v>
      </c>
      <c r="O722" s="45">
        <v>-50880.81</v>
      </c>
      <c r="P722" s="45">
        <v>-55204.26</v>
      </c>
      <c r="Q722" s="45">
        <v>-56188.98</v>
      </c>
      <c r="R722" s="47">
        <f t="shared" si="176"/>
        <v>-39750.35333333334</v>
      </c>
      <c r="V722" s="49">
        <f t="shared" si="177"/>
        <v>-39750.35333333334</v>
      </c>
      <c r="Y722" s="51"/>
      <c r="Z722" s="51"/>
      <c r="AA722" s="51"/>
      <c r="AC722" s="61">
        <f t="shared" si="178"/>
        <v>-39750.35333333334</v>
      </c>
    </row>
    <row r="723" spans="1:30">
      <c r="A723" s="6" t="s">
        <v>293</v>
      </c>
      <c r="B723" s="6" t="s">
        <v>468</v>
      </c>
      <c r="C723" s="6" t="s">
        <v>470</v>
      </c>
      <c r="D723" s="2" t="s">
        <v>854</v>
      </c>
      <c r="E723" s="45">
        <v>-272801.17</v>
      </c>
      <c r="F723" s="45">
        <v>-21194.91</v>
      </c>
      <c r="G723" s="45">
        <v>-41572.160000000003</v>
      </c>
      <c r="H723" s="45">
        <v>-60644.1</v>
      </c>
      <c r="I723" s="45">
        <v>-80726.75</v>
      </c>
      <c r="J723" s="45">
        <v>-105052.47</v>
      </c>
      <c r="K723" s="45">
        <v>-131679.07</v>
      </c>
      <c r="L723" s="45">
        <v>-163814.37</v>
      </c>
      <c r="M723" s="45">
        <v>-194658.41</v>
      </c>
      <c r="N723" s="45">
        <v>-233105.99</v>
      </c>
      <c r="O723" s="45">
        <v>-277044.81</v>
      </c>
      <c r="P723" s="45">
        <v>-302628.3</v>
      </c>
      <c r="Q723" s="45">
        <v>-337340.77</v>
      </c>
      <c r="R723" s="47">
        <f t="shared" si="176"/>
        <v>-159766.02583333335</v>
      </c>
      <c r="V723" s="49">
        <f t="shared" si="177"/>
        <v>-159766.02583333335</v>
      </c>
      <c r="Y723" s="51"/>
      <c r="Z723" s="51"/>
      <c r="AA723" s="51"/>
      <c r="AC723" s="61">
        <f t="shared" si="178"/>
        <v>-159766.02583333335</v>
      </c>
    </row>
    <row r="724" spans="1:30">
      <c r="A724" s="6" t="s">
        <v>294</v>
      </c>
      <c r="B724" s="6" t="s">
        <v>468</v>
      </c>
      <c r="C724" s="6" t="s">
        <v>296</v>
      </c>
      <c r="D724" s="2" t="s">
        <v>853</v>
      </c>
      <c r="E724" s="45">
        <v>-283848.56</v>
      </c>
      <c r="F724" s="45">
        <v>-2634.46</v>
      </c>
      <c r="G724" s="45">
        <v>-4717.17</v>
      </c>
      <c r="H724" s="45">
        <v>-6130.41</v>
      </c>
      <c r="I724" s="45">
        <v>-13390.25</v>
      </c>
      <c r="J724" s="45">
        <v>-18069.54</v>
      </c>
      <c r="K724" s="45">
        <v>-43685.85</v>
      </c>
      <c r="L724" s="45">
        <v>-120573.19</v>
      </c>
      <c r="M724" s="45">
        <v>-123680.49</v>
      </c>
      <c r="N724" s="45">
        <v>-124449.23</v>
      </c>
      <c r="O724" s="45">
        <v>-115916.27</v>
      </c>
      <c r="P724" s="45">
        <v>-117382.17</v>
      </c>
      <c r="Q724" s="45">
        <v>-307720.44</v>
      </c>
      <c r="R724" s="47">
        <f t="shared" si="176"/>
        <v>-82201.127500000002</v>
      </c>
      <c r="V724" s="49">
        <f t="shared" si="177"/>
        <v>-82201.127500000002</v>
      </c>
      <c r="Y724" s="51"/>
      <c r="Z724" s="51"/>
      <c r="AA724" s="51"/>
      <c r="AC724" s="61">
        <f t="shared" si="178"/>
        <v>-82201.127500000002</v>
      </c>
    </row>
    <row r="725" spans="1:30">
      <c r="A725" s="6" t="s">
        <v>294</v>
      </c>
      <c r="B725" s="6" t="s">
        <v>468</v>
      </c>
      <c r="C725" s="6" t="s">
        <v>470</v>
      </c>
      <c r="D725" s="2" t="s">
        <v>854</v>
      </c>
      <c r="E725" s="45">
        <v>-3136992.3</v>
      </c>
      <c r="F725" s="45">
        <v>-194934.05</v>
      </c>
      <c r="G725" s="45">
        <v>-365747.81</v>
      </c>
      <c r="H725" s="45">
        <v>-537080.22</v>
      </c>
      <c r="I725" s="45">
        <v>-689279.29</v>
      </c>
      <c r="J725" s="45">
        <v>-843128.57</v>
      </c>
      <c r="K725" s="45">
        <v>-994335.52</v>
      </c>
      <c r="L725" s="45">
        <v>-1157546.57</v>
      </c>
      <c r="M725" s="45">
        <v>-1324385.97</v>
      </c>
      <c r="N725" s="45">
        <v>-1495113.47</v>
      </c>
      <c r="O725" s="45">
        <v>-1680376.36</v>
      </c>
      <c r="P725" s="45">
        <v>-1867206.74</v>
      </c>
      <c r="Q725" s="45">
        <v>-2064204.11</v>
      </c>
      <c r="R725" s="47">
        <f t="shared" si="176"/>
        <v>-1145811.0645833334</v>
      </c>
      <c r="V725" s="49">
        <f t="shared" si="177"/>
        <v>-1145811.0645833334</v>
      </c>
      <c r="Y725" s="51"/>
      <c r="Z725" s="51"/>
      <c r="AA725" s="51"/>
      <c r="AC725" s="61">
        <f t="shared" si="178"/>
        <v>-1145811.0645833334</v>
      </c>
    </row>
    <row r="726" spans="1:30">
      <c r="D726" s="3" t="s">
        <v>264</v>
      </c>
      <c r="E726" s="46">
        <f t="shared" ref="E726:F726" si="179">SUM(E715:E725)</f>
        <v>-4719185.95</v>
      </c>
      <c r="F726" s="46">
        <f t="shared" si="179"/>
        <v>-241388.87999999998</v>
      </c>
      <c r="G726" s="46">
        <f t="shared" ref="G726:R726" si="180">SUM(G715:G725)</f>
        <v>-446953.3</v>
      </c>
      <c r="H726" s="46">
        <f t="shared" si="180"/>
        <v>-659499.79</v>
      </c>
      <c r="I726" s="46">
        <f t="shared" si="180"/>
        <v>-851904.54</v>
      </c>
      <c r="J726" s="46">
        <f t="shared" si="180"/>
        <v>-1049009.8499999999</v>
      </c>
      <c r="K726" s="46">
        <f t="shared" si="180"/>
        <v>-1268691.23</v>
      </c>
      <c r="L726" s="46">
        <f t="shared" si="180"/>
        <v>-1562002.6500000001</v>
      </c>
      <c r="M726" s="46">
        <f t="shared" si="180"/>
        <v>-1783103.23</v>
      </c>
      <c r="N726" s="46">
        <f t="shared" si="180"/>
        <v>-2019130.0299999998</v>
      </c>
      <c r="O726" s="46">
        <f t="shared" si="180"/>
        <v>-2295752.02</v>
      </c>
      <c r="P726" s="46">
        <f t="shared" si="180"/>
        <v>-2548823.85</v>
      </c>
      <c r="Q726" s="46">
        <f t="shared" si="180"/>
        <v>-2999342.56</v>
      </c>
      <c r="R726" s="46">
        <f t="shared" si="180"/>
        <v>-1548793.6354166667</v>
      </c>
      <c r="Y726" s="51"/>
      <c r="Z726" s="51"/>
      <c r="AA726" s="51"/>
    </row>
    <row r="727" spans="1:30">
      <c r="D727" s="3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7"/>
      <c r="Y727" s="51"/>
      <c r="Z727" s="51"/>
      <c r="AA727" s="51"/>
    </row>
    <row r="728" spans="1:30" s="15" customFormat="1" ht="13.5" thickBot="1">
      <c r="D728" s="19" t="s">
        <v>265</v>
      </c>
      <c r="E728" s="16">
        <f t="shared" ref="E728:L728" si="181">+E726+E713+E643+E616+E574+SUM(E481:E520)+E479+E437+E416</f>
        <v>-1255579420.02</v>
      </c>
      <c r="F728" s="16">
        <f t="shared" si="181"/>
        <v>-973205124.52999997</v>
      </c>
      <c r="G728" s="16">
        <f t="shared" si="181"/>
        <v>-1020025267.05</v>
      </c>
      <c r="H728" s="16">
        <f t="shared" si="181"/>
        <v>-1045163956.0999999</v>
      </c>
      <c r="I728" s="16">
        <f t="shared" si="181"/>
        <v>-1057001858.4599998</v>
      </c>
      <c r="J728" s="16">
        <f t="shared" si="181"/>
        <v>-1074129954.8099999</v>
      </c>
      <c r="K728" s="16">
        <f t="shared" si="181"/>
        <v>-1089863025.5</v>
      </c>
      <c r="L728" s="16">
        <f t="shared" si="181"/>
        <v>-1105960550.9100001</v>
      </c>
      <c r="M728" s="16">
        <f t="shared" ref="M728:R728" si="182">+M726+M713+M643+M616+M574+SUM(M481:M520)+M479+M437+M416</f>
        <v>-1132507051.27</v>
      </c>
      <c r="N728" s="16">
        <f t="shared" si="182"/>
        <v>-1165320066.1400001</v>
      </c>
      <c r="O728" s="16">
        <f t="shared" si="182"/>
        <v>-1205093928.9300001</v>
      </c>
      <c r="P728" s="16">
        <f t="shared" si="182"/>
        <v>-1329195173.05</v>
      </c>
      <c r="Q728" s="16">
        <f t="shared" si="182"/>
        <v>-1409289872.6499999</v>
      </c>
      <c r="R728" s="16">
        <f t="shared" si="182"/>
        <v>-1127491716.9237499</v>
      </c>
      <c r="Y728" s="52"/>
      <c r="Z728" s="52"/>
      <c r="AA728" s="52"/>
    </row>
    <row r="729" spans="1:30" ht="13.5" thickTop="1">
      <c r="Y729" s="51"/>
      <c r="Z729" s="51"/>
      <c r="AA729" s="51"/>
    </row>
    <row r="730" spans="1:30">
      <c r="Y730" s="51"/>
      <c r="Z730" s="51"/>
      <c r="AA730" s="51"/>
    </row>
    <row r="731" spans="1:30">
      <c r="D731" s="80" t="s">
        <v>1043</v>
      </c>
      <c r="E731" s="49">
        <f t="shared" ref="E731:L731" si="183">E728+E406</f>
        <v>0</v>
      </c>
      <c r="F731" s="49">
        <f t="shared" si="183"/>
        <v>0</v>
      </c>
      <c r="G731" s="49">
        <f t="shared" si="183"/>
        <v>0</v>
      </c>
      <c r="H731" s="49">
        <f t="shared" si="183"/>
        <v>0</v>
      </c>
      <c r="I731" s="49">
        <f t="shared" si="183"/>
        <v>0</v>
      </c>
      <c r="J731" s="49">
        <f t="shared" si="183"/>
        <v>0</v>
      </c>
      <c r="K731" s="49">
        <f t="shared" si="183"/>
        <v>0</v>
      </c>
      <c r="L731" s="49">
        <f t="shared" si="183"/>
        <v>0</v>
      </c>
      <c r="M731" s="49">
        <f t="shared" ref="M731:R731" si="184">M728+M406</f>
        <v>0</v>
      </c>
      <c r="N731" s="49">
        <f t="shared" si="184"/>
        <v>0</v>
      </c>
      <c r="O731" s="49">
        <f t="shared" si="184"/>
        <v>0</v>
      </c>
      <c r="P731" s="49">
        <f t="shared" si="184"/>
        <v>0</v>
      </c>
      <c r="Q731" s="49">
        <f t="shared" si="184"/>
        <v>0</v>
      </c>
      <c r="R731" s="49">
        <f t="shared" si="184"/>
        <v>0</v>
      </c>
      <c r="T731" s="50">
        <f>SUM(T10:T726)</f>
        <v>145038179.18999997</v>
      </c>
      <c r="U731" s="50">
        <f>SUM(U10:U726)</f>
        <v>-113652233.14166667</v>
      </c>
      <c r="V731" s="50">
        <f>SUM(V10:V726)</f>
        <v>-718813397.49041677</v>
      </c>
      <c r="W731" s="50">
        <f>SUM(W10:W726)</f>
        <v>687427451.44208336</v>
      </c>
      <c r="Y731" s="52">
        <f t="shared" ref="Y731:AD731" si="185">SUM(Y10:Y726)</f>
        <v>449260793.28559375</v>
      </c>
      <c r="Z731" s="52">
        <f t="shared" si="185"/>
        <v>148476548.06982282</v>
      </c>
      <c r="AA731" s="52">
        <f t="shared" si="185"/>
        <v>0</v>
      </c>
      <c r="AB731" s="50">
        <f t="shared" si="185"/>
        <v>89690110.086666688</v>
      </c>
      <c r="AC731" s="50">
        <f t="shared" si="185"/>
        <v>-718813397.49041677</v>
      </c>
      <c r="AD731" s="50">
        <f t="shared" si="185"/>
        <v>31385946.048333284</v>
      </c>
    </row>
    <row r="732" spans="1:30">
      <c r="D732" s="25" t="s">
        <v>487</v>
      </c>
      <c r="U732" s="50">
        <f>+T731+U731</f>
        <v>31385946.048333302</v>
      </c>
      <c r="AC732" s="49">
        <f>+AB731+Z731+Y731</f>
        <v>687427451.44208324</v>
      </c>
    </row>
    <row r="733" spans="1:30">
      <c r="W733" s="49"/>
      <c r="Y733" s="49"/>
      <c r="AD733" s="49"/>
    </row>
    <row r="734" spans="1:30">
      <c r="D734" s="25" t="s">
        <v>488</v>
      </c>
      <c r="K734" s="49"/>
      <c r="L734" s="49"/>
      <c r="M734" s="49"/>
      <c r="N734" s="49"/>
      <c r="O734" s="49"/>
      <c r="P734" s="49"/>
      <c r="Q734" s="49"/>
      <c r="Y734" s="53">
        <f>+Y731/AC732</f>
        <v>0.6535392096186089</v>
      </c>
      <c r="Z734" s="53">
        <f>+Z731/AC732</f>
        <v>0.21598868034488464</v>
      </c>
      <c r="AA734" s="64" t="s">
        <v>479</v>
      </c>
      <c r="AB734" s="64">
        <f>+AD731/-AC731</f>
        <v>4.3663551845180684E-2</v>
      </c>
    </row>
    <row r="735" spans="1:30">
      <c r="U735" s="49"/>
    </row>
    <row r="736" spans="1:30">
      <c r="D736" s="25" t="s">
        <v>489</v>
      </c>
      <c r="Y736" s="54">
        <f>Y734*AD731</f>
        <v>20511946.373560034</v>
      </c>
      <c r="Z736" s="63">
        <f>+AD731*Z734</f>
        <v>6779009.068355253</v>
      </c>
      <c r="AA736" s="51"/>
      <c r="AB736" s="51">
        <f>+U732*AB734</f>
        <v>1370421.8824914449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E736"/>
  <sheetViews>
    <sheetView zoomScaleNormal="100" workbookViewId="0">
      <pane xSplit="4" ySplit="9" topLeftCell="V705" activePane="bottomRight" state="frozen"/>
      <selection activeCell="D749" sqref="D749"/>
      <selection pane="topRight" activeCell="D749" sqref="D749"/>
      <selection pane="bottomLeft" activeCell="D749" sqref="D749"/>
      <selection pane="bottomRight" activeCell="D749" sqref="D749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335</v>
      </c>
      <c r="K2" s="24" t="s">
        <v>335</v>
      </c>
      <c r="L2" s="24" t="s">
        <v>335</v>
      </c>
      <c r="M2" s="24" t="s">
        <v>335</v>
      </c>
      <c r="N2" s="24" t="s">
        <v>335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180</v>
      </c>
      <c r="F5" s="14" t="s">
        <v>276</v>
      </c>
      <c r="G5" s="14" t="s">
        <v>277</v>
      </c>
      <c r="H5" s="14" t="s">
        <v>278</v>
      </c>
      <c r="I5" s="14" t="s">
        <v>279</v>
      </c>
      <c r="J5" s="14" t="s">
        <v>9</v>
      </c>
      <c r="K5" s="14" t="s">
        <v>280</v>
      </c>
      <c r="L5" s="14" t="s">
        <v>281</v>
      </c>
      <c r="M5" s="14" t="s">
        <v>282</v>
      </c>
      <c r="N5" s="14" t="s">
        <v>92</v>
      </c>
      <c r="O5" s="14" t="s">
        <v>143</v>
      </c>
      <c r="P5" s="14" t="s">
        <v>179</v>
      </c>
      <c r="Q5" s="14" t="s">
        <v>180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1039</v>
      </c>
      <c r="F9" s="23" t="s">
        <v>1040</v>
      </c>
      <c r="G9" s="23" t="s">
        <v>1041</v>
      </c>
      <c r="H9" s="23" t="s">
        <v>1042</v>
      </c>
      <c r="I9" s="23" t="s">
        <v>954</v>
      </c>
      <c r="J9" s="23" t="s">
        <v>956</v>
      </c>
      <c r="K9" s="23" t="s">
        <v>957</v>
      </c>
      <c r="L9" s="23" t="s">
        <v>958</v>
      </c>
      <c r="M9" s="23" t="s">
        <v>962</v>
      </c>
      <c r="N9" s="23" t="s">
        <v>965</v>
      </c>
      <c r="O9" s="23" t="s">
        <v>984</v>
      </c>
      <c r="P9" s="23" t="s">
        <v>991</v>
      </c>
      <c r="Q9" s="23" t="s">
        <v>994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1092714463.04</v>
      </c>
      <c r="F10" s="45">
        <v>1096282634.4200001</v>
      </c>
      <c r="G10" s="45">
        <v>1106761076.78</v>
      </c>
      <c r="H10" s="45">
        <v>1106666508.03</v>
      </c>
      <c r="I10" s="45">
        <v>1111171887.8699999</v>
      </c>
      <c r="J10" s="45">
        <v>1114472874.1199999</v>
      </c>
      <c r="K10" s="45">
        <v>1116166185.8599999</v>
      </c>
      <c r="L10" s="45">
        <v>1116932697.9000001</v>
      </c>
      <c r="M10" s="45">
        <v>1118156214.0899999</v>
      </c>
      <c r="N10" s="45">
        <v>1181190214.3099999</v>
      </c>
      <c r="O10" s="45">
        <v>1176359415.3699999</v>
      </c>
      <c r="P10" s="45">
        <v>1176536981.45</v>
      </c>
      <c r="Q10" s="45">
        <v>1180217523.51</v>
      </c>
      <c r="R10" s="47">
        <f>((E10+Q10)+((F10+G10+H10+I10+J10+K10+L10+M10+N10+O10+P10)*2))/24</f>
        <v>1129763556.95625</v>
      </c>
      <c r="T10" s="49"/>
      <c r="W10" s="49">
        <f>+R10</f>
        <v>1129763556.95625</v>
      </c>
      <c r="Y10" s="67">
        <f>+R10*$Z$4</f>
        <v>846079927.80453563</v>
      </c>
      <c r="Z10" s="67">
        <f>+R10*$Z$5</f>
        <v>283683629.15171432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26337831.030000001</v>
      </c>
      <c r="J12" s="45">
        <v>26337831.030000001</v>
      </c>
      <c r="K12" s="45">
        <v>26337831.030000001</v>
      </c>
      <c r="L12" s="45">
        <v>26337831.030000001</v>
      </c>
      <c r="M12" s="45">
        <v>26337831.030000001</v>
      </c>
      <c r="N12" s="45">
        <v>29198499.489999998</v>
      </c>
      <c r="O12" s="45">
        <v>29198499.489999998</v>
      </c>
      <c r="P12" s="45">
        <v>29198499.489999998</v>
      </c>
      <c r="Q12" s="45">
        <v>29198499.18</v>
      </c>
      <c r="R12" s="47">
        <f t="shared" si="0"/>
        <v>27172192.651250005</v>
      </c>
      <c r="T12" s="49"/>
      <c r="W12" s="49">
        <f t="shared" si="1"/>
        <v>27172192.651250005</v>
      </c>
      <c r="Y12" s="67">
        <f t="shared" si="2"/>
        <v>20349255.076521128</v>
      </c>
      <c r="Z12" s="67">
        <f t="shared" si="3"/>
        <v>6822937.5747288764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1423907.27</v>
      </c>
      <c r="Q13" s="45">
        <v>1423907.27</v>
      </c>
      <c r="R13" s="47">
        <f t="shared" si="0"/>
        <v>177988.40875000003</v>
      </c>
      <c r="T13" s="49"/>
      <c r="W13" s="49">
        <f t="shared" si="1"/>
        <v>177988.40875000003</v>
      </c>
      <c r="Y13" s="67">
        <f t="shared" si="2"/>
        <v>133295.51931287503</v>
      </c>
      <c r="Z13" s="67">
        <f t="shared" si="3"/>
        <v>44692.889437125006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46492676.619999997</v>
      </c>
      <c r="F14" s="45">
        <v>44539367.369999997</v>
      </c>
      <c r="G14" s="45">
        <v>37085700.079999998</v>
      </c>
      <c r="H14" s="45">
        <v>41528661.189999998</v>
      </c>
      <c r="I14" s="45">
        <v>42658430.850000001</v>
      </c>
      <c r="J14" s="45">
        <v>49067844.539999999</v>
      </c>
      <c r="K14" s="45">
        <v>54532434.450000003</v>
      </c>
      <c r="L14" s="45">
        <v>61047627.030000001</v>
      </c>
      <c r="M14" s="45">
        <v>71392210.099999994</v>
      </c>
      <c r="N14" s="45">
        <v>50743909.159999996</v>
      </c>
      <c r="O14" s="45">
        <v>51342915.100000001</v>
      </c>
      <c r="P14" s="45">
        <v>52880679.960000001</v>
      </c>
      <c r="Q14" s="45">
        <v>52611421.359999999</v>
      </c>
      <c r="R14" s="47">
        <f>((E14+Q14)+((F14+G14+H14+I14+J14+K14+L14+M14+N14+O14+P14)*2))/24</f>
        <v>50530985.735000007</v>
      </c>
      <c r="T14" s="49"/>
      <c r="W14" s="49">
        <f>+R14</f>
        <v>50530985.735000007</v>
      </c>
      <c r="Y14" s="67">
        <f>+R14*$Z$4</f>
        <v>37842655.216941506</v>
      </c>
      <c r="Z14" s="67">
        <f>+R14*$Z$5</f>
        <v>12688330.518058501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33515130.940000001</v>
      </c>
      <c r="F15" s="45">
        <v>36218296.920000002</v>
      </c>
      <c r="G15" s="45">
        <v>39403558.780000001</v>
      </c>
      <c r="H15" s="45">
        <v>41645401.909999996</v>
      </c>
      <c r="I15" s="45">
        <v>44013560.740000002</v>
      </c>
      <c r="J15" s="45">
        <v>42738936.82</v>
      </c>
      <c r="K15" s="45">
        <v>45009545.090000004</v>
      </c>
      <c r="L15" s="45">
        <v>48549183.509999998</v>
      </c>
      <c r="M15" s="45">
        <v>42890821.390000001</v>
      </c>
      <c r="N15" s="45">
        <v>7469181.9500000002</v>
      </c>
      <c r="O15" s="45">
        <v>7841410.9199999999</v>
      </c>
      <c r="P15" s="45">
        <v>9127816.8300000001</v>
      </c>
      <c r="Q15" s="45">
        <v>9918565.6999999993</v>
      </c>
      <c r="R15" s="47">
        <f>((E15+Q15)+((F15+G15+H15+I15+J15+K15+L15+M15+N15+O15+P15)*2))/24</f>
        <v>32218713.598333329</v>
      </c>
      <c r="T15" s="49"/>
      <c r="W15" s="49">
        <f>+R15</f>
        <v>32218713.598333329</v>
      </c>
      <c r="Y15" s="51"/>
      <c r="Z15" s="51"/>
      <c r="AA15" s="51"/>
      <c r="AB15" s="49">
        <f>+R15</f>
        <v>32218713.598333329</v>
      </c>
    </row>
    <row r="16" spans="1:30">
      <c r="D16" s="41" t="s">
        <v>7</v>
      </c>
      <c r="E16" s="46">
        <f t="shared" ref="E16:R16" si="4">SUM(E10:E15)</f>
        <v>1199060101.6299999</v>
      </c>
      <c r="F16" s="46">
        <f t="shared" si="4"/>
        <v>1203378129.74</v>
      </c>
      <c r="G16" s="46">
        <f t="shared" si="4"/>
        <v>1209588166.6699998</v>
      </c>
      <c r="H16" s="46">
        <f t="shared" si="4"/>
        <v>1216178402.1600001</v>
      </c>
      <c r="I16" s="46">
        <f t="shared" si="4"/>
        <v>1224181710.4899998</v>
      </c>
      <c r="J16" s="46">
        <f t="shared" si="4"/>
        <v>1232617486.5099998</v>
      </c>
      <c r="K16" s="46">
        <f t="shared" si="4"/>
        <v>1242045996.4299998</v>
      </c>
      <c r="L16" s="46">
        <f t="shared" si="4"/>
        <v>1252867339.47</v>
      </c>
      <c r="M16" s="46">
        <f t="shared" si="4"/>
        <v>1258777076.6099999</v>
      </c>
      <c r="N16" s="46">
        <f t="shared" si="4"/>
        <v>1268601804.9100001</v>
      </c>
      <c r="O16" s="46">
        <f t="shared" si="4"/>
        <v>1264742240.8799999</v>
      </c>
      <c r="P16" s="46">
        <f t="shared" si="4"/>
        <v>1269167885</v>
      </c>
      <c r="Q16" s="46">
        <f t="shared" si="4"/>
        <v>1273369917.02</v>
      </c>
      <c r="R16" s="46">
        <f t="shared" si="4"/>
        <v>1239863437.3495834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4220917.3099999996</v>
      </c>
      <c r="F18" s="45">
        <v>2171725.64</v>
      </c>
      <c r="G18" s="45">
        <v>2124432.2599999998</v>
      </c>
      <c r="H18" s="45">
        <v>2435076.1800000002</v>
      </c>
      <c r="I18" s="45">
        <v>2511885.7999999998</v>
      </c>
      <c r="J18" s="45">
        <v>2379960.7599999998</v>
      </c>
      <c r="K18" s="45">
        <v>2392018.02</v>
      </c>
      <c r="L18" s="45">
        <v>2216441.59</v>
      </c>
      <c r="M18" s="45">
        <v>2630635.06</v>
      </c>
      <c r="N18" s="45">
        <v>361121.20999999897</v>
      </c>
      <c r="O18" s="45">
        <v>1109909.78</v>
      </c>
      <c r="P18" s="45">
        <v>1231080.96</v>
      </c>
      <c r="Q18" s="45">
        <v>1135493.18</v>
      </c>
      <c r="R18" s="47">
        <f>((E18+Q18)+((F18+G18+H18+I18+J18+K18+L18+M18+N18+O18+P18)*2))/24</f>
        <v>2020207.70875</v>
      </c>
      <c r="T18" s="49"/>
      <c r="W18" s="49">
        <f>+R18</f>
        <v>2020207.70875</v>
      </c>
      <c r="Y18" s="67">
        <f>+R18*$Z$4</f>
        <v>1512933.553082875</v>
      </c>
      <c r="Z18" s="67">
        <f>+R18*$Z$5</f>
        <v>507274.15566712496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-346262533.31</v>
      </c>
      <c r="F19" s="45">
        <v>-347341216.80000001</v>
      </c>
      <c r="G19" s="45">
        <v>-348722827.23000002</v>
      </c>
      <c r="H19" s="45">
        <v>-350113767.22000003</v>
      </c>
      <c r="I19" s="45">
        <v>-351786312.51999998</v>
      </c>
      <c r="J19" s="45">
        <v>-353632615.36000001</v>
      </c>
      <c r="K19" s="45">
        <v>-355573536.50999999</v>
      </c>
      <c r="L19" s="45">
        <v>-357480153.54000002</v>
      </c>
      <c r="M19" s="45">
        <v>-359513297.08999997</v>
      </c>
      <c r="N19" s="45">
        <v>-360812241.13</v>
      </c>
      <c r="O19" s="45">
        <v>-355196599.49000001</v>
      </c>
      <c r="P19" s="45">
        <v>-356993403.43000001</v>
      </c>
      <c r="Q19" s="45">
        <v>-358315459.63</v>
      </c>
      <c r="R19" s="47">
        <f>((E19+Q19)+((F19+G19+H19+I19+J19+K19+L19+M19+N19+O19+P19)*2))/24</f>
        <v>-354121247.23250002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5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-4780344.1100000003</v>
      </c>
      <c r="F21" s="45">
        <v>-4810723.54</v>
      </c>
      <c r="G21" s="45">
        <v>-4841102.97</v>
      </c>
      <c r="H21" s="45">
        <v>-4871482.4000000004</v>
      </c>
      <c r="I21" s="45">
        <v>-4901861.76</v>
      </c>
      <c r="J21" s="45">
        <v>-4932241.1500000004</v>
      </c>
      <c r="K21" s="45">
        <v>-4962620.5599999996</v>
      </c>
      <c r="L21" s="45">
        <v>-4993000.04</v>
      </c>
      <c r="M21" s="45">
        <v>-5023379.4400000004</v>
      </c>
      <c r="N21" s="45">
        <v>-5068199.03</v>
      </c>
      <c r="O21" s="45">
        <v>-5098578.41</v>
      </c>
      <c r="P21" s="45">
        <v>-5128957.82</v>
      </c>
      <c r="Q21" s="45">
        <v>-5126337.4400000004</v>
      </c>
      <c r="R21" s="47">
        <f t="shared" si="5"/>
        <v>-4965457.324583333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-21563256.41</v>
      </c>
      <c r="F22" s="45">
        <v>-21863028.780000001</v>
      </c>
      <c r="G22" s="45">
        <v>-22162839.98</v>
      </c>
      <c r="H22" s="45">
        <v>-22461871.149999999</v>
      </c>
      <c r="I22" s="45">
        <v>-22763624.890000001</v>
      </c>
      <c r="J22" s="45">
        <v>-23065432.120000001</v>
      </c>
      <c r="K22" s="45">
        <v>-23367182.390000001</v>
      </c>
      <c r="L22" s="45">
        <v>-23656494.52</v>
      </c>
      <c r="M22" s="45">
        <v>-23922460.760000002</v>
      </c>
      <c r="N22" s="45">
        <v>-24188839.18</v>
      </c>
      <c r="O22" s="45">
        <v>-24776811.420000002</v>
      </c>
      <c r="P22" s="45">
        <v>-25095271.719999999</v>
      </c>
      <c r="Q22" s="45">
        <v>-25413841.649999999</v>
      </c>
      <c r="R22" s="47">
        <f>((E22+Q22)+((F22+G22+H22+I22+J22+K22+L22+M22+N22+O22+P22)*2))/24</f>
        <v>-23401033.828333333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R24" si="6">SUM(E18:E23)</f>
        <v>-368385216.52000004</v>
      </c>
      <c r="F24" s="37">
        <f t="shared" si="6"/>
        <v>-371843243.48000002</v>
      </c>
      <c r="G24" s="37">
        <f t="shared" si="6"/>
        <v>-373602337.92000008</v>
      </c>
      <c r="H24" s="37">
        <f t="shared" si="6"/>
        <v>-375012044.58999997</v>
      </c>
      <c r="I24" s="37">
        <f t="shared" si="6"/>
        <v>-376939913.36999995</v>
      </c>
      <c r="J24" s="37">
        <f t="shared" si="6"/>
        <v>-379250327.87</v>
      </c>
      <c r="K24" s="37">
        <f t="shared" si="6"/>
        <v>-381511321.44</v>
      </c>
      <c r="L24" s="37">
        <f t="shared" si="6"/>
        <v>-383913206.51000005</v>
      </c>
      <c r="M24" s="37">
        <f t="shared" si="6"/>
        <v>-385828502.22999996</v>
      </c>
      <c r="N24" s="37">
        <f t="shared" si="6"/>
        <v>-389708158.13</v>
      </c>
      <c r="O24" s="37">
        <f t="shared" si="6"/>
        <v>-383962079.54000008</v>
      </c>
      <c r="P24" s="37">
        <f t="shared" si="6"/>
        <v>-385986552.00999999</v>
      </c>
      <c r="Q24" s="37">
        <f t="shared" si="6"/>
        <v>-387720145.53999996</v>
      </c>
      <c r="R24" s="37">
        <f t="shared" si="6"/>
        <v>-380467530.67666668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-3083048.28</v>
      </c>
      <c r="F26" s="45">
        <v>-1159323.19</v>
      </c>
      <c r="G26" s="45">
        <v>-1117791.93</v>
      </c>
      <c r="H26" s="45">
        <v>-1138745.76</v>
      </c>
      <c r="I26" s="45">
        <v>-1160109.51</v>
      </c>
      <c r="J26" s="45">
        <v>-1147859.24</v>
      </c>
      <c r="K26" s="45">
        <v>-1116022.25</v>
      </c>
      <c r="L26" s="45">
        <v>-1135830.5</v>
      </c>
      <c r="M26" s="45">
        <v>-1158006.53</v>
      </c>
      <c r="N26" s="45">
        <v>-952412.58</v>
      </c>
      <c r="O26" s="45">
        <v>-954911.45</v>
      </c>
      <c r="P26" s="45">
        <v>-987475.79</v>
      </c>
      <c r="Q26" s="45">
        <v>-1012318.21</v>
      </c>
      <c r="R26" s="47">
        <f>((E26+Q26)+((F26+G26+H26+I26+J26+K26+L26+M26+N26+O26+P26)*2))/24</f>
        <v>-1173014.33125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-143215381.13999999</v>
      </c>
      <c r="F27" s="45">
        <v>-143526787.02000001</v>
      </c>
      <c r="G27" s="45">
        <v>-143859470.31999999</v>
      </c>
      <c r="H27" s="45">
        <v>-144406051.34999999</v>
      </c>
      <c r="I27" s="45">
        <v>-144717228.87</v>
      </c>
      <c r="J27" s="45">
        <v>-144858065.99000001</v>
      </c>
      <c r="K27" s="45">
        <v>-145245081.83000001</v>
      </c>
      <c r="L27" s="45">
        <v>-145730762.49000001</v>
      </c>
      <c r="M27" s="45">
        <v>-146162343.5</v>
      </c>
      <c r="N27" s="45">
        <v>-145311809.69999999</v>
      </c>
      <c r="O27" s="45">
        <v>-146165291.44</v>
      </c>
      <c r="P27" s="45">
        <v>-146997090.16999999</v>
      </c>
      <c r="Q27" s="45">
        <v>-147734746.78999999</v>
      </c>
      <c r="R27" s="47">
        <f>((E27+Q27)+((F27+G27+H27+I27+J27+K27+L27+M27+N27+O27+P27)*2))/24</f>
        <v>-145204587.22041669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7">+E26+E27</f>
        <v>-146298429.41999999</v>
      </c>
      <c r="F28" s="38">
        <f t="shared" si="7"/>
        <v>-144686110.21000001</v>
      </c>
      <c r="G28" s="38">
        <f t="shared" si="7"/>
        <v>-144977262.25</v>
      </c>
      <c r="H28" s="38">
        <f t="shared" si="7"/>
        <v>-145544797.10999998</v>
      </c>
      <c r="I28" s="38">
        <f t="shared" si="7"/>
        <v>-145877338.38</v>
      </c>
      <c r="J28" s="38">
        <f t="shared" si="7"/>
        <v>-146005925.23000002</v>
      </c>
      <c r="K28" s="38">
        <f t="shared" si="7"/>
        <v>-146361104.08000001</v>
      </c>
      <c r="L28" s="38">
        <f t="shared" si="7"/>
        <v>-146866592.99000001</v>
      </c>
      <c r="M28" s="38">
        <f t="shared" si="7"/>
        <v>-147320350.03</v>
      </c>
      <c r="N28" s="38">
        <f t="shared" si="7"/>
        <v>-146264222.28</v>
      </c>
      <c r="O28" s="38">
        <f t="shared" si="7"/>
        <v>-147120202.88999999</v>
      </c>
      <c r="P28" s="38">
        <f t="shared" si="7"/>
        <v>-147984565.95999998</v>
      </c>
      <c r="Q28" s="38">
        <f t="shared" si="7"/>
        <v>-148747065</v>
      </c>
      <c r="R28" s="38">
        <f t="shared" si="7"/>
        <v>-146377601.55166671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8">+E28+E24</f>
        <v>-514683645.94000006</v>
      </c>
      <c r="F30" s="39">
        <f t="shared" si="8"/>
        <v>-516529353.69000006</v>
      </c>
      <c r="G30" s="39">
        <f t="shared" si="8"/>
        <v>-518579600.17000008</v>
      </c>
      <c r="H30" s="39">
        <f t="shared" si="8"/>
        <v>-520556841.69999993</v>
      </c>
      <c r="I30" s="39">
        <f t="shared" si="8"/>
        <v>-522817251.74999994</v>
      </c>
      <c r="J30" s="39">
        <f t="shared" si="8"/>
        <v>-525256253.10000002</v>
      </c>
      <c r="K30" s="39">
        <f t="shared" si="8"/>
        <v>-527872425.51999998</v>
      </c>
      <c r="L30" s="39">
        <f t="shared" si="8"/>
        <v>-530779799.50000006</v>
      </c>
      <c r="M30" s="39">
        <f t="shared" si="8"/>
        <v>-533148852.25999999</v>
      </c>
      <c r="N30" s="39">
        <f t="shared" si="8"/>
        <v>-535972380.40999997</v>
      </c>
      <c r="O30" s="39">
        <f t="shared" si="8"/>
        <v>-531082282.43000007</v>
      </c>
      <c r="P30" s="39">
        <f t="shared" si="8"/>
        <v>-533971117.96999997</v>
      </c>
      <c r="Q30" s="39">
        <f t="shared" si="8"/>
        <v>-536467210.53999996</v>
      </c>
      <c r="R30" s="39">
        <f t="shared" si="8"/>
        <v>-526845132.22833335</v>
      </c>
      <c r="W30" s="49">
        <f>+R30-R18</f>
        <v>-528865339.93708336</v>
      </c>
      <c r="Y30" s="67">
        <f>SUM(R30-R18)*$Z$4</f>
        <v>-396067253.07888174</v>
      </c>
      <c r="Z30" s="67">
        <f>SUM(R30-R18)*$Z$5</f>
        <v>-132798086.85820162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9">+E16+E30</f>
        <v>684376455.68999982</v>
      </c>
      <c r="F32" s="9">
        <f t="shared" si="9"/>
        <v>686848776.04999995</v>
      </c>
      <c r="G32" s="9">
        <f t="shared" si="9"/>
        <v>691008566.49999976</v>
      </c>
      <c r="H32" s="9">
        <f t="shared" si="9"/>
        <v>695621560.46000016</v>
      </c>
      <c r="I32" s="9">
        <f t="shared" si="9"/>
        <v>701364458.73999977</v>
      </c>
      <c r="J32" s="9">
        <f t="shared" si="9"/>
        <v>707361233.40999973</v>
      </c>
      <c r="K32" s="9">
        <f t="shared" si="9"/>
        <v>714173570.90999985</v>
      </c>
      <c r="L32" s="9">
        <f t="shared" si="9"/>
        <v>722087539.97000003</v>
      </c>
      <c r="M32" s="9">
        <f t="shared" si="9"/>
        <v>725628224.3499999</v>
      </c>
      <c r="N32" s="9">
        <f t="shared" si="9"/>
        <v>732629424.50000012</v>
      </c>
      <c r="O32" s="9">
        <f t="shared" si="9"/>
        <v>733659958.44999981</v>
      </c>
      <c r="P32" s="9">
        <f t="shared" si="9"/>
        <v>735196767.02999997</v>
      </c>
      <c r="Q32" s="9">
        <f t="shared" si="9"/>
        <v>736902706.48000002</v>
      </c>
      <c r="R32" s="9">
        <f t="shared" si="9"/>
        <v>713018305.12125003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530367.85</v>
      </c>
      <c r="F39" s="45">
        <v>530446.56999999995</v>
      </c>
      <c r="G39" s="45">
        <v>530484.14</v>
      </c>
      <c r="H39" s="45">
        <v>530509.41</v>
      </c>
      <c r="I39" s="45">
        <v>530530.28</v>
      </c>
      <c r="J39" s="45">
        <v>530538.11</v>
      </c>
      <c r="K39" s="45">
        <v>530542.47</v>
      </c>
      <c r="L39" s="45">
        <v>530546.98</v>
      </c>
      <c r="M39" s="45">
        <v>530551.34</v>
      </c>
      <c r="N39" s="45">
        <v>530557.93999999994</v>
      </c>
      <c r="O39" s="45">
        <v>530562.44999999995</v>
      </c>
      <c r="P39" s="45">
        <v>531010.27</v>
      </c>
      <c r="Q39" s="45">
        <v>3341740.85</v>
      </c>
      <c r="R39" s="47">
        <f>((E39+Q39)+((F39+G39+H39+I39+J39+K39+L39+M39+N39+O39+P39)*2))/24</f>
        <v>647694.52583333338</v>
      </c>
      <c r="T39" s="49"/>
      <c r="W39" s="49">
        <f>+R39</f>
        <v>647694.52583333338</v>
      </c>
      <c r="Y39" s="51"/>
      <c r="Z39" s="51"/>
      <c r="AA39" s="51"/>
      <c r="AB39" s="49">
        <f>+R39</f>
        <v>647694.52583333338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11323317.58</v>
      </c>
      <c r="F40" s="45">
        <v>11558794.199999999</v>
      </c>
      <c r="G40" s="45">
        <v>11679450.689999999</v>
      </c>
      <c r="H40" s="45">
        <v>11782103.310000001</v>
      </c>
      <c r="I40" s="45">
        <v>11898197.6</v>
      </c>
      <c r="J40" s="45">
        <v>11968468.01</v>
      </c>
      <c r="K40" s="45">
        <v>12097438.98</v>
      </c>
      <c r="L40" s="45">
        <v>12051098.880000001</v>
      </c>
      <c r="M40" s="45">
        <v>12213349.59</v>
      </c>
      <c r="N40" s="45">
        <v>12327925.800000001</v>
      </c>
      <c r="O40" s="45">
        <v>12313260.26</v>
      </c>
      <c r="P40" s="45">
        <v>12334603.68</v>
      </c>
      <c r="Q40" s="45">
        <v>10148672.5</v>
      </c>
      <c r="R40" s="47">
        <f>((E40+Q40)+((F40+G40+H40+I40+J40+K40+L40+M40+N40+O40+P40)*2))/24</f>
        <v>11913390.503333332</v>
      </c>
      <c r="T40" s="49"/>
      <c r="W40" s="49">
        <f>+R40</f>
        <v>11913390.503333332</v>
      </c>
      <c r="Y40" s="51"/>
      <c r="Z40" s="51"/>
      <c r="AA40" s="51"/>
      <c r="AB40" s="49">
        <f>+R40</f>
        <v>11913390.503333332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0">((E41+Q41)+((F41+G41+H41+I41+J41+K41+L41+M41+N41+O41+P41)*2))/24</f>
        <v>0</v>
      </c>
      <c r="T41" s="49"/>
      <c r="W41" s="49">
        <f t="shared" ref="W41:W42" si="11">+R41</f>
        <v>0</v>
      </c>
      <c r="Y41" s="51"/>
      <c r="Z41" s="51"/>
      <c r="AA41" s="51"/>
      <c r="AB41" s="49">
        <f t="shared" ref="AB41:AB42" si="12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2307.6799999999998</v>
      </c>
      <c r="Q42" s="45">
        <v>4675.28</v>
      </c>
      <c r="R42" s="47">
        <f t="shared" si="10"/>
        <v>387.10999999999996</v>
      </c>
      <c r="T42" s="49"/>
      <c r="W42" s="49">
        <f t="shared" si="11"/>
        <v>387.10999999999996</v>
      </c>
      <c r="Y42" s="51"/>
      <c r="Z42" s="51"/>
      <c r="AA42" s="51"/>
      <c r="AB42" s="49">
        <f t="shared" si="12"/>
        <v>387.10999999999996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7">
        <f>((E43+Q43)+((F43+G43+H43+I43+J43+K43+L43+M43+N43+O43+P43)*2))/24</f>
        <v>0</v>
      </c>
      <c r="T43" s="49"/>
      <c r="W43" s="49">
        <f>+R43</f>
        <v>0</v>
      </c>
      <c r="Y43" s="51"/>
      <c r="Z43" s="51"/>
      <c r="AA43" s="51"/>
      <c r="AB43" s="49">
        <f>+R43</f>
        <v>0</v>
      </c>
    </row>
    <row r="44" spans="1:30">
      <c r="D44" s="3" t="s">
        <v>31</v>
      </c>
      <c r="E44" s="46">
        <f t="shared" ref="E44:R44" si="13">SUM(E37:E43)</f>
        <v>12051649.939999999</v>
      </c>
      <c r="F44" s="46">
        <f t="shared" si="13"/>
        <v>12287205.279999999</v>
      </c>
      <c r="G44" s="46">
        <f t="shared" si="13"/>
        <v>12407899.34</v>
      </c>
      <c r="H44" s="46">
        <f t="shared" si="13"/>
        <v>12510577.23</v>
      </c>
      <c r="I44" s="46">
        <f t="shared" si="13"/>
        <v>12626692.390000001</v>
      </c>
      <c r="J44" s="46">
        <f t="shared" si="13"/>
        <v>12696970.629999999</v>
      </c>
      <c r="K44" s="46">
        <f t="shared" si="13"/>
        <v>12825945.960000001</v>
      </c>
      <c r="L44" s="46">
        <f t="shared" si="13"/>
        <v>12779610.370000001</v>
      </c>
      <c r="M44" s="46">
        <f t="shared" si="13"/>
        <v>12941865.439999999</v>
      </c>
      <c r="N44" s="46">
        <f t="shared" si="13"/>
        <v>13056448.25</v>
      </c>
      <c r="O44" s="46">
        <f t="shared" si="13"/>
        <v>13041787.219999999</v>
      </c>
      <c r="P44" s="46">
        <f t="shared" si="13"/>
        <v>13065886.139999999</v>
      </c>
      <c r="Q44" s="46">
        <f t="shared" si="13"/>
        <v>13693053.139999999</v>
      </c>
      <c r="R44" s="46">
        <f t="shared" si="13"/>
        <v>12759436.649166664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1905257.03</v>
      </c>
      <c r="F46" s="45">
        <v>921642.42</v>
      </c>
      <c r="G46" s="45">
        <v>477302.11</v>
      </c>
      <c r="H46" s="45">
        <v>1013780.38</v>
      </c>
      <c r="I46" s="45">
        <v>337570.22</v>
      </c>
      <c r="J46" s="45">
        <v>576204.07999999996</v>
      </c>
      <c r="K46" s="45">
        <v>-119686.53</v>
      </c>
      <c r="L46" s="45">
        <v>500818.9</v>
      </c>
      <c r="M46" s="45">
        <v>339528.83</v>
      </c>
      <c r="N46" s="45">
        <v>2523372.85</v>
      </c>
      <c r="O46" s="45">
        <v>2216024.09</v>
      </c>
      <c r="P46" s="45">
        <v>2192038.92</v>
      </c>
      <c r="Q46" s="45">
        <v>2361086.4300000002</v>
      </c>
      <c r="R46" s="47">
        <f t="shared" ref="R46:R56" si="14">((E46+Q46)+((F46+G46+H46+I46+J46+K46+L46+M46+N46+O46+P46)*2))/24</f>
        <v>1092647.3333333333</v>
      </c>
      <c r="T46" s="49">
        <f t="shared" ref="T46:T56" si="15">+R46</f>
        <v>1092647.3333333333</v>
      </c>
      <c r="Y46" s="51"/>
      <c r="Z46" s="51"/>
      <c r="AA46" s="51"/>
      <c r="AD46" s="49">
        <f t="shared" ref="AD46:AD56" si="16">+R46</f>
        <v>1092647.3333333333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-923796.81</v>
      </c>
      <c r="F47" s="45">
        <v>-1303301.01</v>
      </c>
      <c r="G47" s="45">
        <v>-706920.61</v>
      </c>
      <c r="H47" s="45">
        <v>-617300.66</v>
      </c>
      <c r="I47" s="45">
        <v>-613702.06999999995</v>
      </c>
      <c r="J47" s="45">
        <v>-456273.33</v>
      </c>
      <c r="K47" s="45">
        <v>-755930</v>
      </c>
      <c r="L47" s="45">
        <v>-862685.39</v>
      </c>
      <c r="M47" s="45">
        <v>-537742.41</v>
      </c>
      <c r="N47" s="45">
        <v>-852173.71</v>
      </c>
      <c r="O47" s="45">
        <v>-1380188.62</v>
      </c>
      <c r="P47" s="45">
        <v>-2239549.2000000002</v>
      </c>
      <c r="Q47" s="45">
        <v>-1111225.6399999999</v>
      </c>
      <c r="R47" s="47">
        <f t="shared" si="14"/>
        <v>-945273.18624999991</v>
      </c>
      <c r="T47" s="49">
        <f t="shared" si="15"/>
        <v>-945273.18624999991</v>
      </c>
      <c r="U47" s="49"/>
      <c r="Y47" s="51"/>
      <c r="Z47" s="51"/>
      <c r="AA47" s="51"/>
      <c r="AD47" s="49">
        <f t="shared" si="16"/>
        <v>-945273.18624999991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-573.24</v>
      </c>
      <c r="L48" s="45">
        <v>0</v>
      </c>
      <c r="M48" s="45">
        <v>0</v>
      </c>
      <c r="N48" s="45">
        <v>0</v>
      </c>
      <c r="O48" s="45">
        <v>1543422</v>
      </c>
      <c r="P48" s="45">
        <v>-8359.2600000000093</v>
      </c>
      <c r="Q48" s="45">
        <v>-11499.5</v>
      </c>
      <c r="R48" s="47">
        <f t="shared" si="14"/>
        <v>127394.97916666667</v>
      </c>
      <c r="T48" s="49">
        <f t="shared" si="15"/>
        <v>127394.97916666667</v>
      </c>
      <c r="U48" s="49"/>
      <c r="Y48" s="51"/>
      <c r="Z48" s="51"/>
      <c r="AA48" s="51"/>
      <c r="AD48" s="49">
        <f t="shared" si="16"/>
        <v>127394.97916666667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740352.04</v>
      </c>
      <c r="F49" s="45">
        <v>517631.63</v>
      </c>
      <c r="G49" s="45">
        <v>428284.07</v>
      </c>
      <c r="H49" s="45">
        <v>2003822.76</v>
      </c>
      <c r="I49" s="45">
        <v>506054.96</v>
      </c>
      <c r="J49" s="45">
        <v>380663.68</v>
      </c>
      <c r="K49" s="45">
        <v>281672.58</v>
      </c>
      <c r="L49" s="45">
        <v>2833374.09</v>
      </c>
      <c r="M49" s="45">
        <v>591846.66</v>
      </c>
      <c r="N49" s="45">
        <v>2157006.89</v>
      </c>
      <c r="O49" s="45">
        <v>-1569885.42</v>
      </c>
      <c r="P49" s="45">
        <v>757680.1</v>
      </c>
      <c r="Q49" s="45">
        <v>937787.48</v>
      </c>
      <c r="R49" s="47">
        <f t="shared" si="14"/>
        <v>810601.81333333335</v>
      </c>
      <c r="T49" s="49">
        <f t="shared" si="15"/>
        <v>810601.81333333335</v>
      </c>
      <c r="U49" s="49"/>
      <c r="Y49" s="51"/>
      <c r="Z49" s="51"/>
      <c r="AA49" s="51"/>
      <c r="AD49" s="49">
        <f t="shared" si="16"/>
        <v>810601.81333333335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4"/>
        <v>0</v>
      </c>
      <c r="T50" s="49">
        <f t="shared" si="15"/>
        <v>0</v>
      </c>
      <c r="U50" s="49"/>
      <c r="Y50" s="51"/>
      <c r="Z50" s="51"/>
      <c r="AA50" s="51"/>
      <c r="AD50" s="49">
        <f t="shared" si="16"/>
        <v>0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4"/>
        <v>0</v>
      </c>
      <c r="T51" s="49">
        <f t="shared" si="15"/>
        <v>0</v>
      </c>
      <c r="Y51" s="51"/>
      <c r="Z51" s="51"/>
      <c r="AA51" s="51"/>
      <c r="AD51" s="49">
        <f t="shared" si="16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4"/>
        <v>0</v>
      </c>
      <c r="T52" s="49">
        <f t="shared" si="15"/>
        <v>0</v>
      </c>
      <c r="U52" s="49"/>
      <c r="Y52" s="51"/>
      <c r="Z52" s="51"/>
      <c r="AA52" s="51"/>
      <c r="AD52" s="49">
        <f t="shared" si="16"/>
        <v>0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4"/>
        <v>0</v>
      </c>
      <c r="T53" s="49">
        <f t="shared" si="15"/>
        <v>0</v>
      </c>
      <c r="U53" s="49"/>
      <c r="Y53" s="51"/>
      <c r="Z53" s="51"/>
      <c r="AA53" s="51"/>
      <c r="AD53" s="49">
        <f t="shared" si="16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4"/>
        <v>0</v>
      </c>
      <c r="T54" s="49">
        <f t="shared" si="15"/>
        <v>0</v>
      </c>
      <c r="U54" s="49"/>
      <c r="Y54" s="51"/>
      <c r="Z54" s="51"/>
      <c r="AA54" s="51"/>
      <c r="AD54" s="49">
        <f t="shared" si="16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4"/>
        <v>0</v>
      </c>
      <c r="T55" s="49">
        <f t="shared" si="15"/>
        <v>0</v>
      </c>
      <c r="U55" s="49"/>
      <c r="Y55" s="51"/>
      <c r="Z55" s="51"/>
      <c r="AA55" s="51"/>
      <c r="AD55" s="49">
        <f t="shared" si="16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4"/>
        <v>0</v>
      </c>
      <c r="T56" s="49">
        <f t="shared" si="15"/>
        <v>0</v>
      </c>
      <c r="U56" s="49"/>
      <c r="Y56" s="51"/>
      <c r="Z56" s="51"/>
      <c r="AA56" s="51"/>
      <c r="AD56" s="49">
        <f t="shared" si="16"/>
        <v>0</v>
      </c>
    </row>
    <row r="57" spans="1:30">
      <c r="D57" s="3" t="s">
        <v>35</v>
      </c>
      <c r="E57" s="46">
        <f t="shared" ref="E57:R57" si="17">SUM(E46:E56)</f>
        <v>1721812.26</v>
      </c>
      <c r="F57" s="46">
        <f t="shared" si="17"/>
        <v>135973.04000000004</v>
      </c>
      <c r="G57" s="46">
        <f t="shared" si="17"/>
        <v>198665.57</v>
      </c>
      <c r="H57" s="46">
        <f t="shared" si="17"/>
        <v>2400302.48</v>
      </c>
      <c r="I57" s="46">
        <f t="shared" si="17"/>
        <v>229923.11000000004</v>
      </c>
      <c r="J57" s="46">
        <f t="shared" si="17"/>
        <v>500594.42999999993</v>
      </c>
      <c r="K57" s="46">
        <f t="shared" si="17"/>
        <v>-594517.18999999994</v>
      </c>
      <c r="L57" s="46">
        <f t="shared" si="17"/>
        <v>2471507.5999999996</v>
      </c>
      <c r="M57" s="46">
        <f t="shared" si="17"/>
        <v>393633.08</v>
      </c>
      <c r="N57" s="46">
        <f t="shared" si="17"/>
        <v>3828206.0300000003</v>
      </c>
      <c r="O57" s="46">
        <f t="shared" si="17"/>
        <v>809372.04999999981</v>
      </c>
      <c r="P57" s="46">
        <f t="shared" si="17"/>
        <v>701810.55999999971</v>
      </c>
      <c r="Q57" s="46">
        <f t="shared" si="17"/>
        <v>2176148.7700000005</v>
      </c>
      <c r="R57" s="46">
        <f t="shared" si="17"/>
        <v>1085370.9395833334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:L61" si="18">SUM(E59:E60)</f>
        <v>0</v>
      </c>
      <c r="F61" s="46">
        <f t="shared" si="18"/>
        <v>0</v>
      </c>
      <c r="G61" s="46">
        <f t="shared" si="18"/>
        <v>0</v>
      </c>
      <c r="H61" s="46">
        <f t="shared" si="18"/>
        <v>0</v>
      </c>
      <c r="I61" s="46">
        <f t="shared" si="18"/>
        <v>0</v>
      </c>
      <c r="J61" s="46">
        <f t="shared" si="18"/>
        <v>0</v>
      </c>
      <c r="K61" s="46">
        <f t="shared" si="18"/>
        <v>0</v>
      </c>
      <c r="L61" s="46">
        <f t="shared" si="18"/>
        <v>0</v>
      </c>
      <c r="M61" s="46">
        <f t="shared" ref="M61:R61" si="19">SUM(M59:M60)</f>
        <v>0</v>
      </c>
      <c r="N61" s="46">
        <f t="shared" si="19"/>
        <v>0</v>
      </c>
      <c r="O61" s="46">
        <f t="shared" si="19"/>
        <v>0</v>
      </c>
      <c r="P61" s="46">
        <f t="shared" si="19"/>
        <v>0</v>
      </c>
      <c r="Q61" s="46">
        <f t="shared" si="19"/>
        <v>0</v>
      </c>
      <c r="R61" s="46">
        <f t="shared" si="19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-11709.56</v>
      </c>
      <c r="F63" s="45">
        <v>-11419.42</v>
      </c>
      <c r="G63" s="45">
        <v>-6012.8700000000099</v>
      </c>
      <c r="H63" s="45">
        <v>-27315.7</v>
      </c>
      <c r="I63" s="45">
        <v>-5467.7700000000104</v>
      </c>
      <c r="J63" s="45">
        <v>-47631.63</v>
      </c>
      <c r="K63" s="45">
        <v>-9926.48</v>
      </c>
      <c r="L63" s="45">
        <v>-15549.33</v>
      </c>
      <c r="M63" s="45">
        <v>-10545.98</v>
      </c>
      <c r="N63" s="45">
        <v>-24214.47</v>
      </c>
      <c r="O63" s="45">
        <v>-20695.169999999998</v>
      </c>
      <c r="P63" s="45">
        <v>-6339.37</v>
      </c>
      <c r="Q63" s="45">
        <v>-21310.1</v>
      </c>
      <c r="R63" s="47">
        <f t="shared" ref="R63:R79" si="20">((E63+Q63)+((F63+G63+H63+I63+J63+K63+L63+M63+N63+O63+P63)*2))/24</f>
        <v>-16802.334999999999</v>
      </c>
      <c r="T63" s="49">
        <f t="shared" ref="T63:T79" si="21">+R63</f>
        <v>-16802.334999999999</v>
      </c>
      <c r="U63" s="49"/>
      <c r="Y63" s="51"/>
      <c r="Z63" s="51"/>
      <c r="AA63" s="51"/>
      <c r="AD63" s="49">
        <f>+R63</f>
        <v>-16802.334999999999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634446.19999999995</v>
      </c>
      <c r="F64" s="45">
        <v>182991.06</v>
      </c>
      <c r="G64" s="45">
        <v>604480.79</v>
      </c>
      <c r="H64" s="45">
        <v>1252449.79</v>
      </c>
      <c r="I64" s="45">
        <v>915335.33</v>
      </c>
      <c r="J64" s="45">
        <v>809436.86</v>
      </c>
      <c r="K64" s="45">
        <v>1782798.65</v>
      </c>
      <c r="L64" s="45">
        <v>1433647.07</v>
      </c>
      <c r="M64" s="45">
        <v>1786995.48</v>
      </c>
      <c r="N64" s="45">
        <v>1434094.23</v>
      </c>
      <c r="O64" s="45">
        <v>1385664.89</v>
      </c>
      <c r="P64" s="45">
        <v>1746852.88</v>
      </c>
      <c r="Q64" s="45">
        <v>2524138.15</v>
      </c>
      <c r="R64" s="47">
        <f t="shared" si="20"/>
        <v>1242836.6004166668</v>
      </c>
      <c r="T64" s="49">
        <f t="shared" si="21"/>
        <v>1242836.6004166668</v>
      </c>
      <c r="U64" s="49"/>
      <c r="Y64" s="51"/>
      <c r="Z64" s="51"/>
      <c r="AA64" s="51"/>
      <c r="AD64" s="49">
        <f>+R64</f>
        <v>1242836.6004166668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0"/>
        <v>0</v>
      </c>
      <c r="T65" s="49">
        <f t="shared" si="21"/>
        <v>0</v>
      </c>
      <c r="U65" s="49"/>
      <c r="Y65" s="51"/>
      <c r="Z65" s="51"/>
      <c r="AA65" s="51"/>
      <c r="AD65" s="49">
        <f t="shared" ref="AD65:AD66" si="22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0"/>
        <v>0</v>
      </c>
      <c r="T66" s="49">
        <f t="shared" si="21"/>
        <v>0</v>
      </c>
      <c r="U66" s="49"/>
      <c r="Y66" s="51"/>
      <c r="Z66" s="51"/>
      <c r="AA66" s="51"/>
      <c r="AD66" s="49">
        <f t="shared" si="22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-1908.63</v>
      </c>
      <c r="F67" s="45">
        <v>-1908.26</v>
      </c>
      <c r="G67" s="45">
        <v>-1908.63</v>
      </c>
      <c r="H67" s="45">
        <v>-1908.63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0"/>
        <v>-1908.5991666666671</v>
      </c>
      <c r="T67" s="49">
        <f t="shared" si="21"/>
        <v>-1908.5991666666671</v>
      </c>
      <c r="U67" s="49"/>
      <c r="V67" s="49"/>
      <c r="Y67" s="51"/>
      <c r="Z67" s="51"/>
      <c r="AA67" s="51"/>
      <c r="AD67" s="49">
        <f>+R67</f>
        <v>-1908.5991666666671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871.27</v>
      </c>
      <c r="F68" s="45">
        <v>274.64</v>
      </c>
      <c r="G68" s="45">
        <v>759.85</v>
      </c>
      <c r="H68" s="45">
        <v>271.92</v>
      </c>
      <c r="I68" s="45">
        <v>683.39</v>
      </c>
      <c r="J68" s="45">
        <v>238</v>
      </c>
      <c r="K68" s="45">
        <v>324.86</v>
      </c>
      <c r="L68" s="45">
        <v>128.31</v>
      </c>
      <c r="M68" s="45">
        <v>183.76</v>
      </c>
      <c r="N68" s="45">
        <v>14.1099999999999</v>
      </c>
      <c r="O68" s="45">
        <v>87.19</v>
      </c>
      <c r="P68" s="45">
        <v>293.11</v>
      </c>
      <c r="Q68" s="45">
        <v>144.32</v>
      </c>
      <c r="R68" s="47">
        <f t="shared" si="20"/>
        <v>313.91125000000005</v>
      </c>
      <c r="T68" s="49">
        <f t="shared" si="21"/>
        <v>313.91125000000005</v>
      </c>
      <c r="U68" s="49"/>
      <c r="Y68" s="51"/>
      <c r="Z68" s="51"/>
      <c r="AA68" s="51"/>
      <c r="AD68" s="49">
        <f>+R68</f>
        <v>313.91125000000005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8084.01</v>
      </c>
      <c r="F69" s="45">
        <v>8084.01</v>
      </c>
      <c r="G69" s="45">
        <v>8148.05</v>
      </c>
      <c r="H69" s="45">
        <v>8084.01</v>
      </c>
      <c r="I69" s="45">
        <v>8084.01</v>
      </c>
      <c r="J69" s="45">
        <v>8084.01</v>
      </c>
      <c r="K69" s="45">
        <v>8084.01</v>
      </c>
      <c r="L69" s="45">
        <v>8084.01</v>
      </c>
      <c r="M69" s="45">
        <v>8084.01</v>
      </c>
      <c r="N69" s="45">
        <v>18914.39</v>
      </c>
      <c r="O69" s="45">
        <v>18914.39</v>
      </c>
      <c r="P69" s="45">
        <v>8084.01</v>
      </c>
      <c r="Q69" s="45">
        <v>8084.01</v>
      </c>
      <c r="R69" s="47">
        <f t="shared" si="20"/>
        <v>9894.41</v>
      </c>
      <c r="T69" s="49">
        <f t="shared" si="21"/>
        <v>9894.41</v>
      </c>
      <c r="U69" s="49"/>
      <c r="Y69" s="51"/>
      <c r="Z69" s="51"/>
      <c r="AA69" s="51"/>
      <c r="AD69" s="49">
        <f>+R69</f>
        <v>9894.41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7">
        <f t="shared" si="20"/>
        <v>0</v>
      </c>
      <c r="T70" s="49">
        <f t="shared" si="21"/>
        <v>0</v>
      </c>
      <c r="U70" s="49"/>
      <c r="Y70" s="51"/>
      <c r="Z70" s="51"/>
      <c r="AA70" s="51"/>
      <c r="AD70" s="49">
        <f>+R70</f>
        <v>0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0</v>
      </c>
      <c r="F71" s="45">
        <v>0</v>
      </c>
      <c r="G71" s="45">
        <v>0</v>
      </c>
      <c r="H71" s="45">
        <v>0</v>
      </c>
      <c r="I71" s="45">
        <v>3942514.35</v>
      </c>
      <c r="J71" s="45">
        <v>5267126.2300000004</v>
      </c>
      <c r="K71" s="45">
        <v>7602542.7800000003</v>
      </c>
      <c r="L71" s="45">
        <v>7328243.0499999998</v>
      </c>
      <c r="M71" s="45">
        <v>5185959.7</v>
      </c>
      <c r="N71" s="45">
        <v>9.3132257461547893E-10</v>
      </c>
      <c r="O71" s="45">
        <v>0</v>
      </c>
      <c r="P71" s="45">
        <v>0</v>
      </c>
      <c r="Q71" s="45">
        <v>0</v>
      </c>
      <c r="R71" s="47">
        <f t="shared" si="20"/>
        <v>2443865.5091666668</v>
      </c>
      <c r="T71" s="49">
        <f t="shared" si="21"/>
        <v>2443865.5091666668</v>
      </c>
      <c r="U71" s="49"/>
      <c r="Y71" s="51"/>
      <c r="Z71" s="51"/>
      <c r="AA71" s="51"/>
      <c r="AD71" s="49">
        <f t="shared" ref="AD71:AD74" si="23">+R71</f>
        <v>2443865.5091666668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7">
        <f t="shared" si="20"/>
        <v>0</v>
      </c>
      <c r="T72" s="49">
        <f t="shared" si="21"/>
        <v>0</v>
      </c>
      <c r="U72" s="49"/>
      <c r="Y72" s="51"/>
      <c r="Z72" s="51"/>
      <c r="AA72" s="51"/>
      <c r="AD72" s="49">
        <f t="shared" si="23"/>
        <v>0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0</v>
      </c>
      <c r="F73" s="45">
        <v>0</v>
      </c>
      <c r="G73" s="45">
        <v>0</v>
      </c>
      <c r="H73" s="45">
        <v>0</v>
      </c>
      <c r="I73" s="45">
        <v>-128355.2</v>
      </c>
      <c r="J73" s="45">
        <v>-128355.2</v>
      </c>
      <c r="K73" s="45">
        <v>-110576.21</v>
      </c>
      <c r="L73" s="45">
        <v>-110576.21</v>
      </c>
      <c r="M73" s="45">
        <v>-86189.01</v>
      </c>
      <c r="N73" s="45">
        <v>0</v>
      </c>
      <c r="O73" s="45">
        <v>0</v>
      </c>
      <c r="P73" s="45">
        <v>0</v>
      </c>
      <c r="Q73" s="45">
        <v>0</v>
      </c>
      <c r="R73" s="47">
        <f>((E73+Q73)+((F73+G73+H73+I73+J73+K73+L73+M73+N73+O73+P73)*2))/24</f>
        <v>-47004.319166666661</v>
      </c>
      <c r="T73" s="49">
        <f>+R73</f>
        <v>-47004.319166666661</v>
      </c>
      <c r="U73" s="49"/>
      <c r="Y73" s="51"/>
      <c r="Z73" s="51"/>
      <c r="AA73" s="51"/>
      <c r="AD73" s="49">
        <f>+R73</f>
        <v>-47004.319166666661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0</v>
      </c>
      <c r="F74" s="45">
        <v>0</v>
      </c>
      <c r="G74" s="45">
        <v>0</v>
      </c>
      <c r="H74" s="45">
        <v>0</v>
      </c>
      <c r="I74" s="45">
        <v>418499.47</v>
      </c>
      <c r="J74" s="45">
        <v>533483.42000000004</v>
      </c>
      <c r="K74" s="45">
        <v>708650.39</v>
      </c>
      <c r="L74" s="45">
        <v>685132.24</v>
      </c>
      <c r="M74" s="45">
        <v>498244.93</v>
      </c>
      <c r="N74" s="45">
        <v>-1.16415321826935E-10</v>
      </c>
      <c r="O74" s="45">
        <v>0</v>
      </c>
      <c r="P74" s="45">
        <v>0</v>
      </c>
      <c r="Q74" s="45">
        <v>0</v>
      </c>
      <c r="R74" s="47">
        <f t="shared" si="20"/>
        <v>237000.87083333335</v>
      </c>
      <c r="T74" s="49">
        <f t="shared" si="21"/>
        <v>237000.87083333335</v>
      </c>
      <c r="U74" s="49"/>
      <c r="Y74" s="51"/>
      <c r="Z74" s="51"/>
      <c r="AA74" s="51"/>
      <c r="AD74" s="49">
        <f t="shared" si="23"/>
        <v>237000.87083333335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0"/>
        <v>0</v>
      </c>
      <c r="T75" s="49">
        <f t="shared" si="21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4491542.66</v>
      </c>
      <c r="F76" s="45">
        <v>3889865.78</v>
      </c>
      <c r="G76" s="45">
        <v>2146984.46</v>
      </c>
      <c r="H76" s="45">
        <v>1728655.19</v>
      </c>
      <c r="I76" s="45">
        <v>1151049.3999999999</v>
      </c>
      <c r="J76" s="45">
        <v>577180.97</v>
      </c>
      <c r="K76" s="45">
        <v>490255.71</v>
      </c>
      <c r="L76" s="45">
        <v>488631.43</v>
      </c>
      <c r="M76" s="45">
        <v>2084360.55</v>
      </c>
      <c r="N76" s="45">
        <v>4526229.6500000004</v>
      </c>
      <c r="O76" s="45">
        <v>5740202.6699999999</v>
      </c>
      <c r="P76" s="45">
        <v>6036127.29</v>
      </c>
      <c r="Q76" s="45">
        <v>5309476.5</v>
      </c>
      <c r="R76" s="47">
        <f t="shared" si="20"/>
        <v>2813337.7233333332</v>
      </c>
      <c r="T76" s="49">
        <f t="shared" si="21"/>
        <v>2813337.7233333332</v>
      </c>
      <c r="U76" s="49"/>
      <c r="Y76" s="51"/>
      <c r="Z76" s="51"/>
      <c r="AA76" s="51"/>
      <c r="AD76" s="49">
        <f t="shared" ref="AD76:AD79" si="24">+R76</f>
        <v>2813337.7233333332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10350.15</v>
      </c>
      <c r="F77" s="45">
        <v>47706.63</v>
      </c>
      <c r="G77" s="45">
        <v>48633.25</v>
      </c>
      <c r="H77" s="45">
        <v>12796.47</v>
      </c>
      <c r="I77" s="45">
        <v>57618.32</v>
      </c>
      <c r="J77" s="45">
        <v>34489.83</v>
      </c>
      <c r="K77" s="45">
        <v>75705.55</v>
      </c>
      <c r="L77" s="45">
        <v>21093.439999999999</v>
      </c>
      <c r="M77" s="45">
        <v>292235.65000000002</v>
      </c>
      <c r="N77" s="45">
        <v>30899.66</v>
      </c>
      <c r="O77" s="45">
        <v>20959</v>
      </c>
      <c r="P77" s="45">
        <v>83372</v>
      </c>
      <c r="Q77" s="45">
        <v>66364.740000000005</v>
      </c>
      <c r="R77" s="47">
        <f t="shared" si="20"/>
        <v>63655.603750000002</v>
      </c>
      <c r="T77" s="49">
        <f t="shared" si="21"/>
        <v>63655.603750000002</v>
      </c>
      <c r="U77" s="49"/>
      <c r="Y77" s="51"/>
      <c r="Z77" s="51"/>
      <c r="AA77" s="51"/>
      <c r="AD77" s="49">
        <f t="shared" si="24"/>
        <v>63655.603750000002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16344272.060000001</v>
      </c>
      <c r="F78" s="45">
        <v>14378818.77</v>
      </c>
      <c r="G78" s="45">
        <v>9218856.0700000003</v>
      </c>
      <c r="H78" s="45">
        <v>6580430.3600000003</v>
      </c>
      <c r="I78" s="45">
        <v>5594880.4100000001</v>
      </c>
      <c r="J78" s="45">
        <v>2545328.66</v>
      </c>
      <c r="K78" s="45">
        <v>1728277.3</v>
      </c>
      <c r="L78" s="45">
        <v>1529001.3</v>
      </c>
      <c r="M78" s="45">
        <v>6471737.1100000003</v>
      </c>
      <c r="N78" s="45">
        <v>13408823.939999999</v>
      </c>
      <c r="O78" s="45">
        <v>18101880.379999999</v>
      </c>
      <c r="P78" s="45">
        <v>21396977.559999999</v>
      </c>
      <c r="Q78" s="45">
        <v>18384667.02</v>
      </c>
      <c r="R78" s="47">
        <f t="shared" si="20"/>
        <v>9859956.7833333313</v>
      </c>
      <c r="T78" s="49">
        <f t="shared" si="21"/>
        <v>9859956.7833333313</v>
      </c>
      <c r="U78" s="49"/>
      <c r="Y78" s="51"/>
      <c r="Z78" s="51"/>
      <c r="AA78" s="51"/>
      <c r="AD78" s="49">
        <f t="shared" si="24"/>
        <v>9859956.7833333313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131981.66</v>
      </c>
      <c r="F79" s="55">
        <v>233407.28</v>
      </c>
      <c r="G79" s="55">
        <v>327060.17</v>
      </c>
      <c r="H79" s="55">
        <v>244827.69</v>
      </c>
      <c r="I79" s="55">
        <v>206276.3</v>
      </c>
      <c r="J79" s="55">
        <v>180169.08</v>
      </c>
      <c r="K79" s="55">
        <v>236409.73</v>
      </c>
      <c r="L79" s="55">
        <v>252521.38</v>
      </c>
      <c r="M79" s="55">
        <v>1372894.86</v>
      </c>
      <c r="N79" s="55">
        <v>288410.87</v>
      </c>
      <c r="O79" s="55">
        <v>212072.06</v>
      </c>
      <c r="P79" s="55">
        <v>342360.49</v>
      </c>
      <c r="Q79" s="55">
        <v>120255.26</v>
      </c>
      <c r="R79" s="56">
        <f t="shared" si="20"/>
        <v>335210.69750000001</v>
      </c>
      <c r="T79" s="49">
        <f t="shared" si="21"/>
        <v>335210.69750000001</v>
      </c>
      <c r="U79" s="49"/>
      <c r="Y79" s="51"/>
      <c r="Z79" s="51"/>
      <c r="AA79" s="51"/>
      <c r="AD79" s="49">
        <f t="shared" si="24"/>
        <v>335210.69750000001</v>
      </c>
    </row>
    <row r="80" spans="1:30">
      <c r="D80" s="3" t="s">
        <v>42</v>
      </c>
      <c r="E80" s="45">
        <f t="shared" ref="E80:K80" si="25">SUM(E63:E79)</f>
        <v>21607929.82</v>
      </c>
      <c r="F80" s="45">
        <f t="shared" si="25"/>
        <v>18727820.490000002</v>
      </c>
      <c r="G80" s="45">
        <f t="shared" si="25"/>
        <v>12347001.140000001</v>
      </c>
      <c r="H80" s="45">
        <f t="shared" si="25"/>
        <v>9798291.0999999996</v>
      </c>
      <c r="I80" s="45">
        <f t="shared" si="25"/>
        <v>12159209.380000001</v>
      </c>
      <c r="J80" s="45">
        <f t="shared" si="25"/>
        <v>9777641.5999999996</v>
      </c>
      <c r="K80" s="45">
        <f t="shared" si="25"/>
        <v>12510637.660000004</v>
      </c>
      <c r="L80" s="45">
        <f t="shared" ref="L80:R80" si="26">SUM(L63:L79)</f>
        <v>11618448.060000001</v>
      </c>
      <c r="M80" s="45">
        <f t="shared" si="26"/>
        <v>17602052.43</v>
      </c>
      <c r="N80" s="45">
        <f t="shared" si="26"/>
        <v>19681263.750000004</v>
      </c>
      <c r="O80" s="45">
        <f t="shared" si="26"/>
        <v>25457176.779999997</v>
      </c>
      <c r="P80" s="45">
        <f t="shared" si="26"/>
        <v>29605819.339999996</v>
      </c>
      <c r="Q80" s="45">
        <f t="shared" si="26"/>
        <v>26389911.27</v>
      </c>
      <c r="R80" s="45">
        <f t="shared" si="26"/>
        <v>16940356.856249999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27">((E82+Q82)+((F82+G82+H82+I82+J82+K82+L82+M82+N82+O82+P82)*2))/24</f>
        <v>0</v>
      </c>
      <c r="T82" s="49">
        <f t="shared" ref="T82:T83" si="28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27"/>
        <v>0</v>
      </c>
      <c r="T83" s="49">
        <f t="shared" si="28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31360.13</v>
      </c>
      <c r="L85" s="45">
        <v>31360.13</v>
      </c>
      <c r="M85" s="45">
        <v>8452.1200000000008</v>
      </c>
      <c r="N85" s="45">
        <v>1.8189894035458601E-12</v>
      </c>
      <c r="O85" s="45">
        <v>0</v>
      </c>
      <c r="P85" s="45">
        <v>0</v>
      </c>
      <c r="Q85" s="45">
        <v>0</v>
      </c>
      <c r="R85" s="47">
        <f t="shared" ref="R85:R93" si="29">((E85+Q85)+((F85+G85+H85+I85+J85+K85+L85+M85+N85+O85+P85)*2))/24</f>
        <v>5931.0316666666668</v>
      </c>
      <c r="W85" s="49">
        <f t="shared" ref="W85:W93" si="30">+R85</f>
        <v>5931.0316666666668</v>
      </c>
      <c r="Y85" s="51"/>
      <c r="Z85" s="51"/>
      <c r="AA85" s="51"/>
      <c r="AB85" s="49">
        <f t="shared" ref="AB85:AB93" si="31">+R85</f>
        <v>5931.0316666666668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13457.54</v>
      </c>
      <c r="F86" s="45">
        <v>9500.5799999999908</v>
      </c>
      <c r="G86" s="45">
        <v>9500.5799999999908</v>
      </c>
      <c r="H86" s="45">
        <v>179016.37</v>
      </c>
      <c r="I86" s="45">
        <v>176006.51</v>
      </c>
      <c r="J86" s="45">
        <v>287578.21999999997</v>
      </c>
      <c r="K86" s="45">
        <v>5.8207660913467401E-11</v>
      </c>
      <c r="L86" s="45">
        <v>5.8207660913467401E-11</v>
      </c>
      <c r="M86" s="45">
        <v>76906.220000000103</v>
      </c>
      <c r="N86" s="45">
        <v>223678.02</v>
      </c>
      <c r="O86" s="45">
        <v>220044.53</v>
      </c>
      <c r="P86" s="45">
        <v>220044.53</v>
      </c>
      <c r="Q86" s="45">
        <v>167020.67000000001</v>
      </c>
      <c r="R86" s="47">
        <f t="shared" si="29"/>
        <v>124376.22208333334</v>
      </c>
      <c r="T86" s="49"/>
      <c r="W86" s="49">
        <f t="shared" si="30"/>
        <v>124376.22208333334</v>
      </c>
      <c r="Y86" s="51"/>
      <c r="Z86" s="51"/>
      <c r="AA86" s="51"/>
      <c r="AB86" s="49">
        <f t="shared" si="31"/>
        <v>124376.22208333334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7">
        <f t="shared" si="29"/>
        <v>0</v>
      </c>
      <c r="T87" s="49"/>
      <c r="W87" s="49">
        <f t="shared" si="30"/>
        <v>0</v>
      </c>
      <c r="Y87" s="51"/>
      <c r="Z87" s="51"/>
      <c r="AA87" s="51"/>
      <c r="AB87" s="49">
        <f t="shared" si="31"/>
        <v>0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6558</v>
      </c>
      <c r="F88" s="45">
        <v>13116</v>
      </c>
      <c r="G88" s="45">
        <v>6558</v>
      </c>
      <c r="H88" s="45">
        <v>6558</v>
      </c>
      <c r="I88" s="45">
        <v>6558</v>
      </c>
      <c r="J88" s="45">
        <v>0</v>
      </c>
      <c r="K88" s="45">
        <v>-6558</v>
      </c>
      <c r="L88" s="45">
        <v>0</v>
      </c>
      <c r="M88" s="45">
        <v>-6558</v>
      </c>
      <c r="N88" s="45">
        <v>0</v>
      </c>
      <c r="O88" s="45">
        <v>0</v>
      </c>
      <c r="P88" s="45">
        <v>0</v>
      </c>
      <c r="Q88" s="45">
        <v>0</v>
      </c>
      <c r="R88" s="47">
        <f t="shared" si="29"/>
        <v>1912.75</v>
      </c>
      <c r="T88" s="49"/>
      <c r="W88" s="49">
        <f t="shared" si="30"/>
        <v>1912.75</v>
      </c>
      <c r="Y88" s="51"/>
      <c r="Z88" s="51"/>
      <c r="AA88" s="51"/>
      <c r="AB88" s="49">
        <f t="shared" si="31"/>
        <v>1912.75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29"/>
        <v>0</v>
      </c>
      <c r="T89" s="49"/>
      <c r="W89" s="49">
        <f t="shared" si="30"/>
        <v>0</v>
      </c>
      <c r="Y89" s="51"/>
      <c r="Z89" s="51"/>
      <c r="AA89" s="51"/>
      <c r="AB89" s="49">
        <f t="shared" si="31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8452.1200000000008</v>
      </c>
      <c r="L90" s="45">
        <v>173092.12</v>
      </c>
      <c r="M90" s="45">
        <v>196000.13</v>
      </c>
      <c r="N90" s="45">
        <v>0</v>
      </c>
      <c r="O90" s="45">
        <v>0</v>
      </c>
      <c r="P90" s="45">
        <v>0</v>
      </c>
      <c r="Q90" s="45">
        <v>54064.97</v>
      </c>
      <c r="R90" s="47">
        <f t="shared" si="29"/>
        <v>33714.737916666665</v>
      </c>
      <c r="T90" s="49"/>
      <c r="W90" s="49">
        <f t="shared" si="30"/>
        <v>33714.737916666665</v>
      </c>
      <c r="Y90" s="51"/>
      <c r="Z90" s="51"/>
      <c r="AA90" s="51"/>
      <c r="AB90" s="49">
        <f t="shared" si="31"/>
        <v>33714.737916666665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-284.52999999999997</v>
      </c>
      <c r="N91" s="45">
        <v>-284.52999999999997</v>
      </c>
      <c r="O91" s="45">
        <v>-284.52999999999997</v>
      </c>
      <c r="P91" s="45">
        <v>-284.52999999999997</v>
      </c>
      <c r="Q91" s="45">
        <v>0</v>
      </c>
      <c r="R91" s="47">
        <f t="shared" si="29"/>
        <v>-94.84333333333332</v>
      </c>
      <c r="T91" s="49"/>
      <c r="W91" s="49">
        <f t="shared" si="30"/>
        <v>-94.84333333333332</v>
      </c>
      <c r="Y91" s="51"/>
      <c r="Z91" s="51"/>
      <c r="AA91" s="51"/>
      <c r="AB91" s="49">
        <f t="shared" si="31"/>
        <v>-94.84333333333332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18085.240000000002</v>
      </c>
      <c r="F92" s="45">
        <v>18085.240000000002</v>
      </c>
      <c r="G92" s="45">
        <v>18085.240000000002</v>
      </c>
      <c r="H92" s="45">
        <v>18085.240000000002</v>
      </c>
      <c r="I92" s="45">
        <v>18085.240000000002</v>
      </c>
      <c r="J92" s="45">
        <v>18085.240000000002</v>
      </c>
      <c r="K92" s="45">
        <v>18085.240000000002</v>
      </c>
      <c r="L92" s="45">
        <v>0</v>
      </c>
      <c r="M92" s="45">
        <v>18611.349999999999</v>
      </c>
      <c r="N92" s="45">
        <v>0</v>
      </c>
      <c r="O92" s="45">
        <v>0</v>
      </c>
      <c r="P92" s="45">
        <v>0</v>
      </c>
      <c r="Q92" s="45">
        <v>0</v>
      </c>
      <c r="R92" s="47">
        <f t="shared" si="29"/>
        <v>11347.1175</v>
      </c>
      <c r="T92" s="49"/>
      <c r="W92" s="49">
        <f t="shared" si="30"/>
        <v>11347.1175</v>
      </c>
      <c r="Y92" s="51"/>
      <c r="Z92" s="51"/>
      <c r="AA92" s="51"/>
      <c r="AB92" s="49">
        <f t="shared" si="31"/>
        <v>11347.1175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7">
        <f t="shared" si="29"/>
        <v>0</v>
      </c>
      <c r="T93" s="49"/>
      <c r="W93" s="49">
        <f t="shared" si="30"/>
        <v>0</v>
      </c>
      <c r="Y93" s="51"/>
      <c r="Z93" s="51"/>
      <c r="AA93" s="51"/>
      <c r="AB93" s="49">
        <f t="shared" si="31"/>
        <v>0</v>
      </c>
    </row>
    <row r="94" spans="1:28">
      <c r="D94" s="3" t="s">
        <v>55</v>
      </c>
      <c r="E94" s="46">
        <f t="shared" ref="E94:R94" si="32">SUM(E82:E93)</f>
        <v>38100.78</v>
      </c>
      <c r="F94" s="46">
        <f t="shared" si="32"/>
        <v>40701.819999999992</v>
      </c>
      <c r="G94" s="46">
        <f t="shared" si="32"/>
        <v>34143.819999999992</v>
      </c>
      <c r="H94" s="46">
        <f t="shared" si="32"/>
        <v>203659.61</v>
      </c>
      <c r="I94" s="46">
        <f t="shared" si="32"/>
        <v>200649.75</v>
      </c>
      <c r="J94" s="46">
        <f t="shared" si="32"/>
        <v>305663.45999999996</v>
      </c>
      <c r="K94" s="46">
        <f t="shared" si="32"/>
        <v>51339.490000000063</v>
      </c>
      <c r="L94" s="46">
        <f t="shared" si="32"/>
        <v>204452.25000000006</v>
      </c>
      <c r="M94" s="46">
        <f t="shared" si="32"/>
        <v>293127.29000000004</v>
      </c>
      <c r="N94" s="46">
        <f t="shared" si="32"/>
        <v>223393.49</v>
      </c>
      <c r="O94" s="46">
        <f t="shared" si="32"/>
        <v>219760</v>
      </c>
      <c r="P94" s="46">
        <f t="shared" si="32"/>
        <v>219760</v>
      </c>
      <c r="Q94" s="46">
        <f t="shared" si="32"/>
        <v>221085.64</v>
      </c>
      <c r="R94" s="46">
        <f t="shared" si="32"/>
        <v>177187.01583333334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3">+E96+E94+E80</f>
        <v>21646030.600000001</v>
      </c>
      <c r="F98" s="45">
        <f t="shared" si="33"/>
        <v>18768522.310000002</v>
      </c>
      <c r="G98" s="45">
        <f t="shared" si="33"/>
        <v>12381144.960000001</v>
      </c>
      <c r="H98" s="45">
        <f t="shared" si="33"/>
        <v>10001950.709999999</v>
      </c>
      <c r="I98" s="45">
        <f t="shared" si="33"/>
        <v>12359859.130000001</v>
      </c>
      <c r="J98" s="45">
        <f t="shared" si="33"/>
        <v>10083305.059999999</v>
      </c>
      <c r="K98" s="45">
        <f t="shared" si="33"/>
        <v>12561977.150000004</v>
      </c>
      <c r="L98" s="45">
        <f t="shared" si="33"/>
        <v>11822900.310000001</v>
      </c>
      <c r="M98" s="45">
        <f t="shared" si="33"/>
        <v>17895179.719999999</v>
      </c>
      <c r="N98" s="45">
        <f t="shared" si="33"/>
        <v>19904657.240000002</v>
      </c>
      <c r="O98" s="45">
        <f t="shared" si="33"/>
        <v>25676936.779999997</v>
      </c>
      <c r="P98" s="45">
        <f t="shared" si="33"/>
        <v>29825579.339999996</v>
      </c>
      <c r="Q98" s="45">
        <f t="shared" si="33"/>
        <v>26610996.91</v>
      </c>
      <c r="R98" s="45">
        <f t="shared" si="33"/>
        <v>17117543.872083332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-14410</v>
      </c>
      <c r="F100" s="45">
        <v>-15000</v>
      </c>
      <c r="G100" s="45">
        <v>-15000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4">((E100+Q100)+((F100+G100+H100+I100+J100+K100+L100+M100+N100+O100+P100)*2))/24</f>
        <v>-14975.416666666666</v>
      </c>
      <c r="T100" s="49">
        <f t="shared" ref="T100:T118" si="35">+R100</f>
        <v>-14975.416666666666</v>
      </c>
      <c r="Y100" s="51"/>
      <c r="Z100" s="51"/>
      <c r="AA100" s="51"/>
      <c r="AD100" s="49">
        <f t="shared" ref="AD100:AD118" si="36">+R100</f>
        <v>-14975.416666666666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4515</v>
      </c>
      <c r="F101" s="45">
        <v>5105</v>
      </c>
      <c r="G101" s="45">
        <v>5105</v>
      </c>
      <c r="H101" s="45">
        <v>5105</v>
      </c>
      <c r="I101" s="45">
        <v>5105</v>
      </c>
      <c r="J101" s="45">
        <v>5105</v>
      </c>
      <c r="K101" s="45">
        <v>5105</v>
      </c>
      <c r="L101" s="45">
        <v>11564.29</v>
      </c>
      <c r="M101" s="45">
        <v>11564.29</v>
      </c>
      <c r="N101" s="45">
        <v>15785.61</v>
      </c>
      <c r="O101" s="45">
        <v>0</v>
      </c>
      <c r="P101" s="45">
        <v>61132.28</v>
      </c>
      <c r="Q101" s="45">
        <v>61132.28</v>
      </c>
      <c r="R101" s="47">
        <f t="shared" si="34"/>
        <v>13625.009166666665</v>
      </c>
      <c r="T101" s="49">
        <f t="shared" si="35"/>
        <v>13625.009166666665</v>
      </c>
      <c r="Y101" s="51"/>
      <c r="Z101" s="51"/>
      <c r="AA101" s="51"/>
      <c r="AD101" s="49">
        <f t="shared" si="36"/>
        <v>13625.009166666665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34"/>
        <v>0</v>
      </c>
      <c r="T102" s="49">
        <f t="shared" si="35"/>
        <v>0</v>
      </c>
      <c r="Y102" s="51"/>
      <c r="Z102" s="51"/>
      <c r="AA102" s="51"/>
      <c r="AD102" s="49">
        <f t="shared" si="36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-15785.61</v>
      </c>
      <c r="O103" s="31">
        <v>0</v>
      </c>
      <c r="P103" s="31">
        <v>-61132.28</v>
      </c>
      <c r="Q103" s="31">
        <v>-61132.28</v>
      </c>
      <c r="R103" s="35">
        <f t="shared" si="34"/>
        <v>-8957.0025000000005</v>
      </c>
      <c r="T103" s="49">
        <f t="shared" si="35"/>
        <v>-8957.0025000000005</v>
      </c>
      <c r="Y103" s="51"/>
      <c r="Z103" s="51"/>
      <c r="AA103" s="51"/>
      <c r="AD103" s="49">
        <f t="shared" si="36"/>
        <v>-8957.0025000000005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-128198.71</v>
      </c>
      <c r="F104" s="45">
        <v>-128198.71</v>
      </c>
      <c r="G104" s="45">
        <v>-128198.71</v>
      </c>
      <c r="H104" s="45">
        <v>-128198.71</v>
      </c>
      <c r="I104" s="45">
        <v>-128198.71</v>
      </c>
      <c r="J104" s="45">
        <v>-128198.71</v>
      </c>
      <c r="K104" s="45">
        <v>-128198.71</v>
      </c>
      <c r="L104" s="45">
        <v>-128198.71</v>
      </c>
      <c r="M104" s="45">
        <v>-128198.71</v>
      </c>
      <c r="N104" s="45">
        <v>-128198.71</v>
      </c>
      <c r="O104" s="45">
        <v>-300989.82</v>
      </c>
      <c r="P104" s="45">
        <v>-300989.82</v>
      </c>
      <c r="Q104" s="45">
        <v>-300989.82</v>
      </c>
      <c r="R104" s="47">
        <f t="shared" si="34"/>
        <v>-164196.85791666666</v>
      </c>
      <c r="T104" s="49">
        <f t="shared" si="35"/>
        <v>-164196.85791666666</v>
      </c>
      <c r="Y104" s="51"/>
      <c r="Z104" s="51"/>
      <c r="AA104" s="51"/>
      <c r="AD104" s="49">
        <f t="shared" si="36"/>
        <v>-164196.85791666666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37134.53</v>
      </c>
      <c r="F105" s="45">
        <v>54634.99</v>
      </c>
      <c r="G105" s="45">
        <v>75461.34</v>
      </c>
      <c r="H105" s="45">
        <v>101498.04</v>
      </c>
      <c r="I105" s="45">
        <v>138389.54</v>
      </c>
      <c r="J105" s="45">
        <v>151777.60999999999</v>
      </c>
      <c r="K105" s="45">
        <v>166632.99</v>
      </c>
      <c r="L105" s="45">
        <v>187630.14</v>
      </c>
      <c r="M105" s="45">
        <v>201301.82</v>
      </c>
      <c r="N105" s="45">
        <v>215926.51</v>
      </c>
      <c r="O105" s="45">
        <v>9332.3300000000199</v>
      </c>
      <c r="P105" s="45">
        <v>28520.76</v>
      </c>
      <c r="Q105" s="45">
        <v>46340.59</v>
      </c>
      <c r="R105" s="47">
        <f t="shared" si="34"/>
        <v>114403.63583333335</v>
      </c>
      <c r="T105" s="49">
        <f t="shared" si="35"/>
        <v>114403.63583333335</v>
      </c>
      <c r="Y105" s="51"/>
      <c r="Z105" s="51"/>
      <c r="AA105" s="51"/>
      <c r="AD105" s="49">
        <f t="shared" si="36"/>
        <v>114403.63583333335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-15675.81</v>
      </c>
      <c r="F106" s="45">
        <v>-21679.17</v>
      </c>
      <c r="G106" s="45">
        <v>-28204.98</v>
      </c>
      <c r="H106" s="45">
        <v>-31880.6</v>
      </c>
      <c r="I106" s="45">
        <v>-35293.410000000003</v>
      </c>
      <c r="J106" s="45">
        <v>-41287.040000000001</v>
      </c>
      <c r="K106" s="45">
        <v>-47341.55</v>
      </c>
      <c r="L106" s="45">
        <v>-55390.2</v>
      </c>
      <c r="M106" s="45">
        <v>-59973.43</v>
      </c>
      <c r="N106" s="45">
        <v>-63995.82</v>
      </c>
      <c r="O106" s="45">
        <v>-6183.26</v>
      </c>
      <c r="P106" s="45">
        <v>-9292.69</v>
      </c>
      <c r="Q106" s="45">
        <v>-13574.66</v>
      </c>
      <c r="R106" s="47">
        <f t="shared" si="34"/>
        <v>-34595.615416666667</v>
      </c>
      <c r="T106" s="49">
        <f t="shared" si="35"/>
        <v>-34595.615416666667</v>
      </c>
      <c r="Y106" s="51"/>
      <c r="Z106" s="51"/>
      <c r="AA106" s="51"/>
      <c r="AD106" s="49">
        <f t="shared" si="36"/>
        <v>-34595.615416666667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-45894.29</v>
      </c>
      <c r="F107" s="45">
        <v>-77966.87</v>
      </c>
      <c r="G107" s="45">
        <v>-75789.98</v>
      </c>
      <c r="H107" s="45">
        <v>-87890.8</v>
      </c>
      <c r="I107" s="45">
        <v>-108306.85</v>
      </c>
      <c r="J107" s="45">
        <v>-103574.31</v>
      </c>
      <c r="K107" s="45">
        <v>-191267.21</v>
      </c>
      <c r="L107" s="45">
        <v>-200357.72</v>
      </c>
      <c r="M107" s="45">
        <v>-221664.12</v>
      </c>
      <c r="N107" s="45">
        <v>-324721.8</v>
      </c>
      <c r="O107" s="45">
        <v>-18918.87</v>
      </c>
      <c r="P107" s="45">
        <v>-39534.74</v>
      </c>
      <c r="Q107" s="45">
        <v>-47405.2</v>
      </c>
      <c r="R107" s="47">
        <f t="shared" si="34"/>
        <v>-124720.25125000002</v>
      </c>
      <c r="T107" s="49">
        <f t="shared" si="35"/>
        <v>-124720.25125000002</v>
      </c>
      <c r="Y107" s="51"/>
      <c r="Z107" s="51"/>
      <c r="AA107" s="51"/>
      <c r="AD107" s="49">
        <f t="shared" si="36"/>
        <v>-124720.25125000002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-7449</v>
      </c>
      <c r="F108" s="45">
        <v>-7449</v>
      </c>
      <c r="G108" s="45">
        <v>-7449</v>
      </c>
      <c r="H108" s="45">
        <v>-7449</v>
      </c>
      <c r="I108" s="45">
        <v>-7449</v>
      </c>
      <c r="J108" s="45">
        <v>-7449</v>
      </c>
      <c r="K108" s="45">
        <v>-7449</v>
      </c>
      <c r="L108" s="45">
        <v>-7449</v>
      </c>
      <c r="M108" s="45">
        <v>-7449</v>
      </c>
      <c r="N108" s="45">
        <v>-7449</v>
      </c>
      <c r="O108" s="45">
        <v>-1918.96</v>
      </c>
      <c r="P108" s="45">
        <v>-1918.96</v>
      </c>
      <c r="Q108" s="45">
        <v>-1918.96</v>
      </c>
      <c r="R108" s="47">
        <f t="shared" si="34"/>
        <v>-6296.9083333333338</v>
      </c>
      <c r="T108" s="49">
        <f t="shared" si="35"/>
        <v>-6296.9083333333338</v>
      </c>
      <c r="Y108" s="51"/>
      <c r="Z108" s="51"/>
      <c r="AA108" s="51"/>
      <c r="AD108" s="49">
        <f t="shared" si="36"/>
        <v>-6296.9083333333338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0</v>
      </c>
      <c r="F109" s="45">
        <v>0</v>
      </c>
      <c r="G109" s="45">
        <v>0</v>
      </c>
      <c r="H109" s="45">
        <v>5</v>
      </c>
      <c r="I109" s="45">
        <v>5</v>
      </c>
      <c r="J109" s="45">
        <v>5</v>
      </c>
      <c r="K109" s="45">
        <v>5</v>
      </c>
      <c r="L109" s="45">
        <v>5</v>
      </c>
      <c r="M109" s="45">
        <v>5</v>
      </c>
      <c r="N109" s="45">
        <v>5</v>
      </c>
      <c r="O109" s="45">
        <v>0</v>
      </c>
      <c r="P109" s="45">
        <v>0</v>
      </c>
      <c r="Q109" s="45">
        <v>0</v>
      </c>
      <c r="R109" s="47">
        <f t="shared" si="34"/>
        <v>2.9166666666666665</v>
      </c>
      <c r="T109" s="49">
        <f t="shared" si="35"/>
        <v>2.9166666666666665</v>
      </c>
      <c r="Y109" s="51"/>
      <c r="Z109" s="51"/>
      <c r="AA109" s="51"/>
      <c r="AD109" s="49">
        <f t="shared" si="36"/>
        <v>2.9166666666666665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5525.04</v>
      </c>
      <c r="O110" s="45">
        <v>0</v>
      </c>
      <c r="P110" s="45">
        <v>0</v>
      </c>
      <c r="Q110" s="45">
        <v>0</v>
      </c>
      <c r="R110" s="47">
        <f t="shared" si="34"/>
        <v>460.42</v>
      </c>
      <c r="T110" s="49">
        <f t="shared" si="35"/>
        <v>460.42</v>
      </c>
      <c r="Y110" s="51"/>
      <c r="Z110" s="51"/>
      <c r="AA110" s="51"/>
      <c r="AD110" s="49">
        <f t="shared" si="36"/>
        <v>460.42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-340156.45</v>
      </c>
      <c r="G111" s="45">
        <v>-340156.45</v>
      </c>
      <c r="H111" s="45">
        <v>-340156.45</v>
      </c>
      <c r="I111" s="45">
        <v>-340156.45</v>
      </c>
      <c r="J111" s="45">
        <v>-340156.45</v>
      </c>
      <c r="K111" s="45">
        <v>-340156.45</v>
      </c>
      <c r="L111" s="45">
        <v>-340156.45</v>
      </c>
      <c r="M111" s="45">
        <v>-340156.45</v>
      </c>
      <c r="N111" s="45">
        <v>-340156.45</v>
      </c>
      <c r="O111" s="45">
        <v>-925523.64</v>
      </c>
      <c r="P111" s="45">
        <v>-925523.64</v>
      </c>
      <c r="Q111" s="45">
        <v>-925523.64</v>
      </c>
      <c r="R111" s="47">
        <f t="shared" si="34"/>
        <v>-462107.94791666669</v>
      </c>
      <c r="T111" s="49">
        <f t="shared" si="35"/>
        <v>-462107.94791666669</v>
      </c>
      <c r="Y111" s="51"/>
      <c r="Z111" s="51"/>
      <c r="AA111" s="51"/>
      <c r="AD111" s="49">
        <f t="shared" si="36"/>
        <v>-462107.94791666669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110337.77</v>
      </c>
      <c r="F112" s="45">
        <v>148602.35999999999</v>
      </c>
      <c r="G112" s="45">
        <v>214618.4</v>
      </c>
      <c r="H112" s="45">
        <v>306599.77</v>
      </c>
      <c r="I112" s="45">
        <v>391144.84</v>
      </c>
      <c r="J112" s="45">
        <v>436571.16</v>
      </c>
      <c r="K112" s="45">
        <v>471108.29</v>
      </c>
      <c r="L112" s="45">
        <v>502403.61</v>
      </c>
      <c r="M112" s="45">
        <v>537962.71</v>
      </c>
      <c r="N112" s="45">
        <v>573545.80000000005</v>
      </c>
      <c r="O112" s="45">
        <v>37155.460000000101</v>
      </c>
      <c r="P112" s="45">
        <v>82552.110000000102</v>
      </c>
      <c r="Q112" s="45">
        <v>138036.63</v>
      </c>
      <c r="R112" s="47">
        <f t="shared" si="34"/>
        <v>318870.97583333339</v>
      </c>
      <c r="T112" s="49">
        <f t="shared" si="35"/>
        <v>318870.97583333339</v>
      </c>
      <c r="Y112" s="51"/>
      <c r="Z112" s="51"/>
      <c r="AA112" s="51"/>
      <c r="AD112" s="49">
        <f t="shared" si="36"/>
        <v>318870.97583333339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-50424.76</v>
      </c>
      <c r="F113" s="45">
        <v>-64881.17</v>
      </c>
      <c r="G113" s="45">
        <v>-82424.37</v>
      </c>
      <c r="H113" s="45">
        <v>-93313.93</v>
      </c>
      <c r="I113" s="45">
        <v>-113128.74</v>
      </c>
      <c r="J113" s="45">
        <v>-125703.3</v>
      </c>
      <c r="K113" s="45">
        <v>-140796.48000000001</v>
      </c>
      <c r="L113" s="45">
        <v>-159806.22</v>
      </c>
      <c r="M113" s="45">
        <v>-175045.94</v>
      </c>
      <c r="N113" s="45">
        <v>-186454.91</v>
      </c>
      <c r="O113" s="45">
        <v>-9645.20999999999</v>
      </c>
      <c r="P113" s="45">
        <v>-19271.98</v>
      </c>
      <c r="Q113" s="45">
        <v>-31703.56</v>
      </c>
      <c r="R113" s="47">
        <f t="shared" si="34"/>
        <v>-100961.36749999998</v>
      </c>
      <c r="T113" s="49">
        <f t="shared" si="35"/>
        <v>-100961.36749999998</v>
      </c>
      <c r="Y113" s="51"/>
      <c r="Z113" s="51"/>
      <c r="AA113" s="51"/>
      <c r="AD113" s="49">
        <f t="shared" si="36"/>
        <v>-100961.36749999998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-221387.14</v>
      </c>
      <c r="F114" s="45">
        <v>-304482.17</v>
      </c>
      <c r="G114" s="45">
        <v>-299105.75</v>
      </c>
      <c r="H114" s="45">
        <v>-323704.90999999997</v>
      </c>
      <c r="I114" s="45">
        <v>-323857.36</v>
      </c>
      <c r="J114" s="45">
        <v>-317181.03999999998</v>
      </c>
      <c r="K114" s="45">
        <v>-554610.69999999995</v>
      </c>
      <c r="L114" s="45">
        <v>-541155.49</v>
      </c>
      <c r="M114" s="45">
        <v>-636733.51</v>
      </c>
      <c r="N114" s="45">
        <v>-972458.08</v>
      </c>
      <c r="O114" s="45">
        <v>-115024.67</v>
      </c>
      <c r="P114" s="45">
        <v>-275626.05</v>
      </c>
      <c r="Q114" s="45">
        <v>-319831.96999999997</v>
      </c>
      <c r="R114" s="47">
        <f t="shared" si="34"/>
        <v>-411212.44041666662</v>
      </c>
      <c r="T114" s="49">
        <f t="shared" si="35"/>
        <v>-411212.44041666662</v>
      </c>
      <c r="Y114" s="51"/>
      <c r="Z114" s="51"/>
      <c r="AA114" s="51"/>
      <c r="AD114" s="49">
        <f t="shared" si="36"/>
        <v>-411212.44041666662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-22551</v>
      </c>
      <c r="F115" s="45">
        <v>-22551</v>
      </c>
      <c r="G115" s="45">
        <v>-22551</v>
      </c>
      <c r="H115" s="45">
        <v>-22551</v>
      </c>
      <c r="I115" s="45">
        <v>-22551</v>
      </c>
      <c r="J115" s="45">
        <v>-22551</v>
      </c>
      <c r="K115" s="45">
        <v>-22551</v>
      </c>
      <c r="L115" s="45">
        <v>-22551</v>
      </c>
      <c r="M115" s="45">
        <v>-22551</v>
      </c>
      <c r="N115" s="45">
        <v>-22551</v>
      </c>
      <c r="O115" s="45">
        <v>-28081.040000000001</v>
      </c>
      <c r="P115" s="45">
        <v>-28081.040000000001</v>
      </c>
      <c r="Q115" s="45">
        <v>-28081.040000000001</v>
      </c>
      <c r="R115" s="47">
        <f t="shared" si="34"/>
        <v>-23703.091666666671</v>
      </c>
      <c r="T115" s="49">
        <f t="shared" si="35"/>
        <v>-23703.091666666671</v>
      </c>
      <c r="Y115" s="51"/>
      <c r="Z115" s="51"/>
      <c r="AA115" s="51"/>
      <c r="AD115" s="49">
        <f t="shared" si="36"/>
        <v>-23703.091666666671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429.47000000000099</v>
      </c>
      <c r="F116" s="45">
        <v>429.47000000000099</v>
      </c>
      <c r="G116" s="45">
        <v>429.47000000000099</v>
      </c>
      <c r="H116" s="45">
        <v>429.47000000000099</v>
      </c>
      <c r="I116" s="45">
        <v>429.47000000000099</v>
      </c>
      <c r="J116" s="45">
        <v>429.47000000000099</v>
      </c>
      <c r="K116" s="45">
        <v>429.47000000000099</v>
      </c>
      <c r="L116" s="45">
        <v>429.47000000000099</v>
      </c>
      <c r="M116" s="45">
        <v>429.47000000000099</v>
      </c>
      <c r="N116" s="45">
        <v>-5566.04</v>
      </c>
      <c r="O116" s="45">
        <v>0</v>
      </c>
      <c r="P116" s="45">
        <v>0</v>
      </c>
      <c r="Q116" s="45">
        <v>0</v>
      </c>
      <c r="R116" s="47">
        <f t="shared" si="34"/>
        <v>-159.62874999999926</v>
      </c>
      <c r="T116" s="49">
        <f t="shared" si="35"/>
        <v>-159.62874999999926</v>
      </c>
      <c r="Y116" s="51"/>
      <c r="Z116" s="51"/>
      <c r="AA116" s="51"/>
      <c r="AD116" s="49">
        <f t="shared" si="36"/>
        <v>-159.62874999999926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-180.6</v>
      </c>
      <c r="F117" s="45">
        <v>-180.6</v>
      </c>
      <c r="G117" s="45">
        <v>-180.6</v>
      </c>
      <c r="H117" s="45">
        <v>-180.6</v>
      </c>
      <c r="I117" s="45">
        <v>-180.6</v>
      </c>
      <c r="J117" s="45">
        <v>-180.6</v>
      </c>
      <c r="K117" s="45">
        <v>-180.6</v>
      </c>
      <c r="L117" s="45">
        <v>-180.6</v>
      </c>
      <c r="M117" s="45">
        <v>-180.6</v>
      </c>
      <c r="N117" s="45">
        <v>-180.6</v>
      </c>
      <c r="O117" s="45">
        <v>0</v>
      </c>
      <c r="P117" s="45">
        <v>0</v>
      </c>
      <c r="Q117" s="45">
        <v>0</v>
      </c>
      <c r="R117" s="47">
        <f t="shared" si="34"/>
        <v>-142.97499999999997</v>
      </c>
      <c r="T117" s="49">
        <f t="shared" si="35"/>
        <v>-142.97499999999997</v>
      </c>
      <c r="Y117" s="51"/>
      <c r="Z117" s="51"/>
      <c r="AA117" s="51"/>
      <c r="AD117" s="49">
        <f t="shared" si="36"/>
        <v>-142.97499999999997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216.6</v>
      </c>
      <c r="O118" s="55">
        <v>0</v>
      </c>
      <c r="P118" s="55">
        <v>0</v>
      </c>
      <c r="Q118" s="55">
        <v>0</v>
      </c>
      <c r="R118" s="56">
        <f t="shared" si="34"/>
        <v>18.05</v>
      </c>
      <c r="T118" s="49">
        <f t="shared" si="35"/>
        <v>18.05</v>
      </c>
      <c r="Y118" s="51"/>
      <c r="Z118" s="51"/>
      <c r="AA118" s="51"/>
      <c r="AD118" s="49">
        <f t="shared" si="36"/>
        <v>18.05</v>
      </c>
    </row>
    <row r="119" spans="1:30">
      <c r="D119" s="3" t="s">
        <v>62</v>
      </c>
      <c r="E119" s="31">
        <f t="shared" ref="E119:R119" si="37">SUM(E100:E118)</f>
        <v>-693910.99000000011</v>
      </c>
      <c r="F119" s="31">
        <f t="shared" si="37"/>
        <v>-773773.32</v>
      </c>
      <c r="G119" s="31">
        <f t="shared" si="37"/>
        <v>-703446.63</v>
      </c>
      <c r="H119" s="31">
        <f t="shared" si="37"/>
        <v>-636688.72</v>
      </c>
      <c r="I119" s="31">
        <f t="shared" si="37"/>
        <v>-559048.2699999999</v>
      </c>
      <c r="J119" s="31">
        <f t="shared" si="37"/>
        <v>-507393.21</v>
      </c>
      <c r="K119" s="31">
        <f t="shared" si="37"/>
        <v>-804270.95000000007</v>
      </c>
      <c r="L119" s="31">
        <f t="shared" si="37"/>
        <v>-768212.88</v>
      </c>
      <c r="M119" s="31">
        <f t="shared" si="37"/>
        <v>-855689.47000000009</v>
      </c>
      <c r="N119" s="31">
        <f t="shared" si="37"/>
        <v>-1271513.46</v>
      </c>
      <c r="O119" s="31">
        <f t="shared" si="37"/>
        <v>-1374797.6799999997</v>
      </c>
      <c r="P119" s="31">
        <f t="shared" si="37"/>
        <v>-1504166.05</v>
      </c>
      <c r="Q119" s="31">
        <f t="shared" si="37"/>
        <v>-1499651.6300000001</v>
      </c>
      <c r="R119" s="31">
        <f t="shared" si="37"/>
        <v>-904648.49583333323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R121" si="38">+E98+E119</f>
        <v>20952119.610000003</v>
      </c>
      <c r="F121" s="46">
        <f t="shared" si="38"/>
        <v>17994748.990000002</v>
      </c>
      <c r="G121" s="46">
        <f t="shared" si="38"/>
        <v>11677698.33</v>
      </c>
      <c r="H121" s="46">
        <f t="shared" si="38"/>
        <v>9365261.9899999984</v>
      </c>
      <c r="I121" s="46">
        <f t="shared" si="38"/>
        <v>11800810.860000001</v>
      </c>
      <c r="J121" s="46">
        <f t="shared" si="38"/>
        <v>9575911.8499999978</v>
      </c>
      <c r="K121" s="46">
        <f t="shared" si="38"/>
        <v>11757706.200000005</v>
      </c>
      <c r="L121" s="46">
        <f t="shared" si="38"/>
        <v>11054687.43</v>
      </c>
      <c r="M121" s="46">
        <f t="shared" si="38"/>
        <v>17039490.25</v>
      </c>
      <c r="N121" s="46">
        <f t="shared" si="38"/>
        <v>18633143.780000001</v>
      </c>
      <c r="O121" s="46">
        <f t="shared" si="38"/>
        <v>24302139.099999998</v>
      </c>
      <c r="P121" s="46">
        <f t="shared" si="38"/>
        <v>28321413.289999995</v>
      </c>
      <c r="Q121" s="46">
        <f t="shared" si="38"/>
        <v>25111345.280000001</v>
      </c>
      <c r="R121" s="46">
        <f t="shared" si="38"/>
        <v>16212895.376249999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1016498.52</v>
      </c>
      <c r="F123" s="45">
        <v>1026641.43</v>
      </c>
      <c r="G123" s="45">
        <v>1065613.24</v>
      </c>
      <c r="H123" s="45">
        <v>1136114.08</v>
      </c>
      <c r="I123" s="45">
        <v>1023403.43</v>
      </c>
      <c r="J123" s="45">
        <v>803830.27</v>
      </c>
      <c r="K123" s="45">
        <v>839752.87</v>
      </c>
      <c r="L123" s="45">
        <v>742786.37</v>
      </c>
      <c r="M123" s="45">
        <v>738621.33</v>
      </c>
      <c r="N123" s="45">
        <v>838523.46</v>
      </c>
      <c r="O123" s="45">
        <v>805421.26</v>
      </c>
      <c r="P123" s="45">
        <v>801726.35</v>
      </c>
      <c r="Q123" s="45">
        <v>777100.99</v>
      </c>
      <c r="R123" s="47">
        <f t="shared" ref="R123:R147" si="39">((E123+Q123)+((F123+G123+H123+I123+J123+K123+L123+M123+N123+O123+P123)*2))/24</f>
        <v>893269.48708333343</v>
      </c>
      <c r="T123" s="49">
        <f t="shared" ref="T123:T147" si="40">+R123</f>
        <v>893269.48708333343</v>
      </c>
      <c r="Y123" s="51"/>
      <c r="Z123" s="51"/>
      <c r="AA123" s="51"/>
      <c r="AD123" s="49">
        <f t="shared" ref="AD123:AD147" si="41">+R123</f>
        <v>893269.48708333343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331792.07</v>
      </c>
      <c r="F124" s="45">
        <v>321627.53999999998</v>
      </c>
      <c r="G124" s="45">
        <v>321733.58</v>
      </c>
      <c r="H124" s="45">
        <v>321116.03999999998</v>
      </c>
      <c r="I124" s="45">
        <v>353561.54</v>
      </c>
      <c r="J124" s="45">
        <v>348070.69</v>
      </c>
      <c r="K124" s="45">
        <v>350204.64</v>
      </c>
      <c r="L124" s="45">
        <v>349576.85</v>
      </c>
      <c r="M124" s="45">
        <v>349501.81</v>
      </c>
      <c r="N124" s="45">
        <v>348607.83</v>
      </c>
      <c r="O124" s="45">
        <v>336447</v>
      </c>
      <c r="P124" s="45">
        <v>336505.27</v>
      </c>
      <c r="Q124" s="45">
        <v>335769.68</v>
      </c>
      <c r="R124" s="47">
        <f t="shared" si="39"/>
        <v>339227.80541666667</v>
      </c>
      <c r="T124" s="49">
        <f t="shared" si="40"/>
        <v>339227.80541666667</v>
      </c>
      <c r="Y124" s="51"/>
      <c r="Z124" s="51"/>
      <c r="AA124" s="51"/>
      <c r="AD124" s="49">
        <f t="shared" si="41"/>
        <v>339227.80541666667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774432.02</v>
      </c>
      <c r="F125" s="45">
        <v>753007.36</v>
      </c>
      <c r="G125" s="45">
        <v>782067.7</v>
      </c>
      <c r="H125" s="45">
        <v>737223.49</v>
      </c>
      <c r="I125" s="45">
        <v>754534.08</v>
      </c>
      <c r="J125" s="45">
        <v>767089.59</v>
      </c>
      <c r="K125" s="45">
        <v>773243.75</v>
      </c>
      <c r="L125" s="45">
        <v>639862.42000000004</v>
      </c>
      <c r="M125" s="45">
        <v>602465.01</v>
      </c>
      <c r="N125" s="45">
        <v>536867.38</v>
      </c>
      <c r="O125" s="45">
        <v>527256.5</v>
      </c>
      <c r="P125" s="45">
        <v>545265.25</v>
      </c>
      <c r="Q125" s="45">
        <v>545275.87</v>
      </c>
      <c r="R125" s="47">
        <f t="shared" si="39"/>
        <v>673228.0395833333</v>
      </c>
      <c r="T125" s="49">
        <f t="shared" si="40"/>
        <v>673228.0395833333</v>
      </c>
      <c r="Y125" s="51"/>
      <c r="Z125" s="51"/>
      <c r="AA125" s="51"/>
      <c r="AD125" s="49">
        <f t="shared" si="41"/>
        <v>673228.0395833333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624722.14</v>
      </c>
      <c r="F126" s="45">
        <v>566251.30000000005</v>
      </c>
      <c r="G126" s="45">
        <v>728740.63</v>
      </c>
      <c r="H126" s="45">
        <v>722988.8</v>
      </c>
      <c r="I126" s="45">
        <v>699594.36</v>
      </c>
      <c r="J126" s="45">
        <v>598917.47</v>
      </c>
      <c r="K126" s="45">
        <v>638594.02</v>
      </c>
      <c r="L126" s="45">
        <v>695467</v>
      </c>
      <c r="M126" s="45">
        <v>644298.36</v>
      </c>
      <c r="N126" s="45">
        <v>616072.66</v>
      </c>
      <c r="O126" s="45">
        <v>650977.96</v>
      </c>
      <c r="P126" s="45">
        <v>631269.37</v>
      </c>
      <c r="Q126" s="45">
        <v>665210.46</v>
      </c>
      <c r="R126" s="47">
        <f t="shared" si="39"/>
        <v>653178.18583333341</v>
      </c>
      <c r="T126" s="49">
        <f t="shared" si="40"/>
        <v>653178.18583333341</v>
      </c>
      <c r="Y126" s="51"/>
      <c r="Z126" s="51"/>
      <c r="AA126" s="51"/>
      <c r="AD126" s="49">
        <f t="shared" si="41"/>
        <v>653178.18583333341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454557.24</v>
      </c>
      <c r="F127" s="45">
        <v>456165.28</v>
      </c>
      <c r="G127" s="45">
        <v>462202.56</v>
      </c>
      <c r="H127" s="45">
        <v>491746.08</v>
      </c>
      <c r="I127" s="45">
        <v>565725.46</v>
      </c>
      <c r="J127" s="45">
        <v>611580.24</v>
      </c>
      <c r="K127" s="45">
        <v>646793.18000000005</v>
      </c>
      <c r="L127" s="45">
        <v>624871.37</v>
      </c>
      <c r="M127" s="45">
        <v>589435.04</v>
      </c>
      <c r="N127" s="45">
        <v>512563.57</v>
      </c>
      <c r="O127" s="45">
        <v>512678.99</v>
      </c>
      <c r="P127" s="45">
        <v>511109.7</v>
      </c>
      <c r="Q127" s="45">
        <v>514904.42</v>
      </c>
      <c r="R127" s="47">
        <f t="shared" si="39"/>
        <v>539133.52500000014</v>
      </c>
      <c r="T127" s="49">
        <f t="shared" si="40"/>
        <v>539133.52500000014</v>
      </c>
      <c r="Y127" s="51"/>
      <c r="Z127" s="51"/>
      <c r="AA127" s="51"/>
      <c r="AD127" s="49">
        <f t="shared" si="41"/>
        <v>539133.52500000014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95196.82</v>
      </c>
      <c r="F128" s="45">
        <v>95641.11</v>
      </c>
      <c r="G128" s="45">
        <v>94599.58</v>
      </c>
      <c r="H128" s="45">
        <v>91228.24</v>
      </c>
      <c r="I128" s="45">
        <v>91636.4</v>
      </c>
      <c r="J128" s="45">
        <v>91124.71</v>
      </c>
      <c r="K128" s="45">
        <v>91094.399999999994</v>
      </c>
      <c r="L128" s="45">
        <v>96983.38</v>
      </c>
      <c r="M128" s="45">
        <v>96941.57</v>
      </c>
      <c r="N128" s="45">
        <v>99132.08</v>
      </c>
      <c r="O128" s="45">
        <v>99132.08</v>
      </c>
      <c r="P128" s="45">
        <v>98249.21</v>
      </c>
      <c r="Q128" s="45">
        <v>97432.960000000006</v>
      </c>
      <c r="R128" s="47">
        <f t="shared" si="39"/>
        <v>95173.137499999997</v>
      </c>
      <c r="T128" s="49">
        <f t="shared" si="40"/>
        <v>95173.137499999997</v>
      </c>
      <c r="Y128" s="51"/>
      <c r="Z128" s="51"/>
      <c r="AA128" s="51"/>
      <c r="AD128" s="49">
        <f t="shared" si="41"/>
        <v>95173.137499999997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313591.36</v>
      </c>
      <c r="F129" s="45">
        <v>319662.76</v>
      </c>
      <c r="G129" s="45">
        <v>314075.96999999997</v>
      </c>
      <c r="H129" s="45">
        <v>313667.55</v>
      </c>
      <c r="I129" s="45">
        <v>356694.95</v>
      </c>
      <c r="J129" s="45">
        <v>373421.02</v>
      </c>
      <c r="K129" s="45">
        <v>336424.47</v>
      </c>
      <c r="L129" s="45">
        <v>300765.96000000002</v>
      </c>
      <c r="M129" s="45">
        <v>243296.42</v>
      </c>
      <c r="N129" s="45">
        <v>395535.87</v>
      </c>
      <c r="O129" s="45">
        <v>314496.84999999998</v>
      </c>
      <c r="P129" s="45">
        <v>321489.48</v>
      </c>
      <c r="Q129" s="45">
        <v>278813.62</v>
      </c>
      <c r="R129" s="47">
        <f t="shared" si="39"/>
        <v>323811.14916666667</v>
      </c>
      <c r="T129" s="49">
        <f t="shared" si="40"/>
        <v>323811.14916666667</v>
      </c>
      <c r="Y129" s="51"/>
      <c r="Z129" s="51"/>
      <c r="AA129" s="51"/>
      <c r="AD129" s="49">
        <f t="shared" si="41"/>
        <v>323811.14916666667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346480.91</v>
      </c>
      <c r="F130" s="45">
        <v>356380.19</v>
      </c>
      <c r="G130" s="45">
        <v>357468.43</v>
      </c>
      <c r="H130" s="45">
        <v>358331.38</v>
      </c>
      <c r="I130" s="45">
        <v>355069.46</v>
      </c>
      <c r="J130" s="45">
        <v>366101.08</v>
      </c>
      <c r="K130" s="45">
        <v>257116.02</v>
      </c>
      <c r="L130" s="45">
        <v>285835.65999999997</v>
      </c>
      <c r="M130" s="45">
        <v>284281.18</v>
      </c>
      <c r="N130" s="45">
        <v>315890.34999999998</v>
      </c>
      <c r="O130" s="45">
        <v>312504.11</v>
      </c>
      <c r="P130" s="45">
        <v>302783.69</v>
      </c>
      <c r="Q130" s="45">
        <v>324260.46000000002</v>
      </c>
      <c r="R130" s="47">
        <f t="shared" si="39"/>
        <v>323927.68625000003</v>
      </c>
      <c r="T130" s="49">
        <f t="shared" si="40"/>
        <v>323927.68625000003</v>
      </c>
      <c r="Y130" s="51"/>
      <c r="Z130" s="51"/>
      <c r="AA130" s="51"/>
      <c r="AD130" s="49">
        <f t="shared" si="41"/>
        <v>323927.68625000003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355564.88</v>
      </c>
      <c r="F131" s="45">
        <v>355401.4</v>
      </c>
      <c r="G131" s="45">
        <v>145125.16</v>
      </c>
      <c r="H131" s="45">
        <v>129182.28</v>
      </c>
      <c r="I131" s="45">
        <v>168330.71</v>
      </c>
      <c r="J131" s="45">
        <v>143175.16</v>
      </c>
      <c r="K131" s="45">
        <v>169509.3</v>
      </c>
      <c r="L131" s="45">
        <v>158741.06</v>
      </c>
      <c r="M131" s="45">
        <v>163936.69</v>
      </c>
      <c r="N131" s="45">
        <v>163671.53</v>
      </c>
      <c r="O131" s="45">
        <v>161967.92000000001</v>
      </c>
      <c r="P131" s="45">
        <v>163388.82</v>
      </c>
      <c r="Q131" s="45">
        <v>158930.01999999999</v>
      </c>
      <c r="R131" s="47">
        <f t="shared" si="39"/>
        <v>181639.79</v>
      </c>
      <c r="T131" s="49">
        <f t="shared" si="40"/>
        <v>181639.79</v>
      </c>
      <c r="Y131" s="51"/>
      <c r="Z131" s="51"/>
      <c r="AA131" s="51"/>
      <c r="AD131" s="49">
        <f t="shared" si="41"/>
        <v>181639.79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698187.16</v>
      </c>
      <c r="F132" s="45">
        <v>733574.74</v>
      </c>
      <c r="G132" s="45">
        <v>671975.43</v>
      </c>
      <c r="H132" s="45">
        <v>697675.63</v>
      </c>
      <c r="I132" s="45">
        <v>695593.23</v>
      </c>
      <c r="J132" s="45">
        <v>640387.6</v>
      </c>
      <c r="K132" s="45">
        <v>680965.99</v>
      </c>
      <c r="L132" s="45">
        <v>648988.14</v>
      </c>
      <c r="M132" s="45">
        <v>517961.54</v>
      </c>
      <c r="N132" s="45">
        <v>521911.43</v>
      </c>
      <c r="O132" s="45">
        <v>524180.69</v>
      </c>
      <c r="P132" s="45">
        <v>523557.41</v>
      </c>
      <c r="Q132" s="45">
        <v>534850.93000000005</v>
      </c>
      <c r="R132" s="47">
        <f t="shared" si="39"/>
        <v>622774.23958333337</v>
      </c>
      <c r="T132" s="49">
        <f t="shared" si="40"/>
        <v>622774.23958333337</v>
      </c>
      <c r="Y132" s="51"/>
      <c r="Z132" s="51"/>
      <c r="AA132" s="51"/>
      <c r="AD132" s="49">
        <f t="shared" si="41"/>
        <v>622774.23958333337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0</v>
      </c>
      <c r="F133" s="45">
        <v>770.27</v>
      </c>
      <c r="G133" s="45">
        <v>0</v>
      </c>
      <c r="H133" s="45">
        <v>-0.01</v>
      </c>
      <c r="I133" s="45">
        <v>-0.01</v>
      </c>
      <c r="J133" s="45">
        <v>-0.01</v>
      </c>
      <c r="K133" s="45">
        <v>9126.7000000000007</v>
      </c>
      <c r="L133" s="45">
        <v>-68.360000000000596</v>
      </c>
      <c r="M133" s="45">
        <v>-2.0000000000578701E-2</v>
      </c>
      <c r="N133" s="45">
        <v>-5.7866558766939095E-13</v>
      </c>
      <c r="O133" s="45">
        <v>0</v>
      </c>
      <c r="P133" s="45">
        <v>0</v>
      </c>
      <c r="Q133" s="45">
        <v>0</v>
      </c>
      <c r="R133" s="47">
        <f t="shared" si="39"/>
        <v>819.04666666666662</v>
      </c>
      <c r="T133" s="49">
        <f t="shared" si="40"/>
        <v>819.04666666666662</v>
      </c>
      <c r="Y133" s="51"/>
      <c r="Z133" s="51"/>
      <c r="AA133" s="51"/>
      <c r="AD133" s="49">
        <f t="shared" si="41"/>
        <v>819.04666666666662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361373.68</v>
      </c>
      <c r="F134" s="45">
        <v>314658.51</v>
      </c>
      <c r="G134" s="45">
        <v>312283.11</v>
      </c>
      <c r="H134" s="45">
        <v>307853.52</v>
      </c>
      <c r="I134" s="45">
        <v>320917.71000000002</v>
      </c>
      <c r="J134" s="45">
        <v>293037.65000000002</v>
      </c>
      <c r="K134" s="45">
        <v>291743.63</v>
      </c>
      <c r="L134" s="45">
        <v>296334.49</v>
      </c>
      <c r="M134" s="45">
        <v>318175.26</v>
      </c>
      <c r="N134" s="45">
        <v>309707.19</v>
      </c>
      <c r="O134" s="45">
        <v>303012.90000000002</v>
      </c>
      <c r="P134" s="45">
        <v>307390.95</v>
      </c>
      <c r="Q134" s="45">
        <v>328757.59000000003</v>
      </c>
      <c r="R134" s="47">
        <f t="shared" si="39"/>
        <v>310015.04624999996</v>
      </c>
      <c r="T134" s="49">
        <f t="shared" si="40"/>
        <v>310015.04624999996</v>
      </c>
      <c r="Y134" s="51"/>
      <c r="Z134" s="51"/>
      <c r="AA134" s="51"/>
      <c r="AD134" s="49">
        <f t="shared" si="41"/>
        <v>310015.04624999996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230076.64</v>
      </c>
      <c r="F135" s="45">
        <v>239631.4</v>
      </c>
      <c r="G135" s="45">
        <v>225047.65</v>
      </c>
      <c r="H135" s="45">
        <v>220321.14</v>
      </c>
      <c r="I135" s="45">
        <v>217847.05</v>
      </c>
      <c r="J135" s="45">
        <v>218577.96</v>
      </c>
      <c r="K135" s="45">
        <v>217039.55</v>
      </c>
      <c r="L135" s="45">
        <v>234465.33</v>
      </c>
      <c r="M135" s="45">
        <v>241585.06</v>
      </c>
      <c r="N135" s="45">
        <v>247272.13</v>
      </c>
      <c r="O135" s="45">
        <v>246645.34</v>
      </c>
      <c r="P135" s="45">
        <v>241760.04</v>
      </c>
      <c r="Q135" s="45">
        <v>241369.97</v>
      </c>
      <c r="R135" s="47">
        <f t="shared" si="39"/>
        <v>232159.66291666668</v>
      </c>
      <c r="T135" s="49">
        <f t="shared" si="40"/>
        <v>232159.66291666668</v>
      </c>
      <c r="Y135" s="51"/>
      <c r="Z135" s="51"/>
      <c r="AA135" s="51"/>
      <c r="AD135" s="49">
        <f t="shared" si="41"/>
        <v>232159.66291666668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139555.99</v>
      </c>
      <c r="F136" s="45">
        <v>139544.88</v>
      </c>
      <c r="G136" s="45">
        <v>144848.72</v>
      </c>
      <c r="H136" s="45">
        <v>145110.88</v>
      </c>
      <c r="I136" s="45">
        <v>153617.29</v>
      </c>
      <c r="J136" s="45">
        <v>164913.60999999999</v>
      </c>
      <c r="K136" s="45">
        <v>374702.56</v>
      </c>
      <c r="L136" s="45">
        <v>378283.61</v>
      </c>
      <c r="M136" s="45">
        <v>162952.39000000001</v>
      </c>
      <c r="N136" s="45">
        <v>132183.98000000001</v>
      </c>
      <c r="O136" s="45">
        <v>141124.78</v>
      </c>
      <c r="P136" s="45">
        <v>143260.04999999999</v>
      </c>
      <c r="Q136" s="45">
        <v>142249.39000000001</v>
      </c>
      <c r="R136" s="47">
        <f t="shared" si="39"/>
        <v>185120.45333333334</v>
      </c>
      <c r="T136" s="49">
        <f t="shared" si="40"/>
        <v>185120.45333333334</v>
      </c>
      <c r="Y136" s="51"/>
      <c r="Z136" s="51"/>
      <c r="AA136" s="51"/>
      <c r="AD136" s="49">
        <f t="shared" si="41"/>
        <v>185120.45333333334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56117.34</v>
      </c>
      <c r="F137" s="45">
        <v>55217.42</v>
      </c>
      <c r="G137" s="45">
        <v>57467.25</v>
      </c>
      <c r="H137" s="45">
        <v>56828.87</v>
      </c>
      <c r="I137" s="45">
        <v>57221.83</v>
      </c>
      <c r="J137" s="45">
        <v>56493.03</v>
      </c>
      <c r="K137" s="45">
        <v>55175.94</v>
      </c>
      <c r="L137" s="45">
        <v>54228.62</v>
      </c>
      <c r="M137" s="45">
        <v>59093.08</v>
      </c>
      <c r="N137" s="45">
        <v>58614.74</v>
      </c>
      <c r="O137" s="45">
        <v>58314.7</v>
      </c>
      <c r="P137" s="45">
        <v>63566.85</v>
      </c>
      <c r="Q137" s="45">
        <v>63249.02</v>
      </c>
      <c r="R137" s="47">
        <f t="shared" si="39"/>
        <v>57658.792500000003</v>
      </c>
      <c r="T137" s="49">
        <f t="shared" si="40"/>
        <v>57658.792500000003</v>
      </c>
      <c r="Y137" s="51"/>
      <c r="Z137" s="51"/>
      <c r="AA137" s="51"/>
      <c r="AD137" s="49">
        <f t="shared" si="41"/>
        <v>57658.792500000003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423512.76</v>
      </c>
      <c r="F138" s="45">
        <v>383316.75</v>
      </c>
      <c r="G138" s="45">
        <v>407066.73</v>
      </c>
      <c r="H138" s="45">
        <v>387437.63</v>
      </c>
      <c r="I138" s="45">
        <v>391986.01</v>
      </c>
      <c r="J138" s="45">
        <v>385070.01</v>
      </c>
      <c r="K138" s="45">
        <v>399936.78</v>
      </c>
      <c r="L138" s="45">
        <v>395975.98</v>
      </c>
      <c r="M138" s="45">
        <v>385246.13</v>
      </c>
      <c r="N138" s="45">
        <v>383543.8</v>
      </c>
      <c r="O138" s="45">
        <v>353386.37</v>
      </c>
      <c r="P138" s="45">
        <v>353570.78</v>
      </c>
      <c r="Q138" s="45">
        <v>348611.31</v>
      </c>
      <c r="R138" s="47">
        <f t="shared" si="39"/>
        <v>384383.25041666668</v>
      </c>
      <c r="T138" s="49">
        <f t="shared" si="40"/>
        <v>384383.25041666668</v>
      </c>
      <c r="Y138" s="51"/>
      <c r="Z138" s="51"/>
      <c r="AA138" s="51"/>
      <c r="AD138" s="49">
        <f t="shared" si="41"/>
        <v>384383.25041666668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-0.01</v>
      </c>
      <c r="K139" s="45">
        <v>-0.01</v>
      </c>
      <c r="L139" s="45">
        <v>-0.01</v>
      </c>
      <c r="M139" s="45">
        <v>-0.01</v>
      </c>
      <c r="N139" s="45">
        <v>0</v>
      </c>
      <c r="O139" s="45">
        <v>0</v>
      </c>
      <c r="P139" s="45">
        <v>0</v>
      </c>
      <c r="Q139" s="45">
        <v>0</v>
      </c>
      <c r="R139" s="47">
        <f t="shared" si="39"/>
        <v>-3.3333333333333335E-3</v>
      </c>
      <c r="T139" s="49">
        <f t="shared" si="40"/>
        <v>-3.3333333333333335E-3</v>
      </c>
      <c r="Y139" s="51"/>
      <c r="Z139" s="51"/>
      <c r="AA139" s="51"/>
      <c r="AD139" s="49">
        <f t="shared" si="41"/>
        <v>-3.3333333333333335E-3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438381.31</v>
      </c>
      <c r="F140" s="45">
        <v>359206.67</v>
      </c>
      <c r="G140" s="45">
        <v>359206.99</v>
      </c>
      <c r="H140" s="45">
        <v>369993.59</v>
      </c>
      <c r="I140" s="45">
        <v>327579.96999999997</v>
      </c>
      <c r="J140" s="45">
        <v>327579.96999999997</v>
      </c>
      <c r="K140" s="45">
        <v>431265.29</v>
      </c>
      <c r="L140" s="45">
        <v>402327.86</v>
      </c>
      <c r="M140" s="45">
        <v>402327.86</v>
      </c>
      <c r="N140" s="45">
        <v>402327.86</v>
      </c>
      <c r="O140" s="45">
        <v>294795.90999999997</v>
      </c>
      <c r="P140" s="45">
        <v>295543.87</v>
      </c>
      <c r="Q140" s="45">
        <v>395041.4</v>
      </c>
      <c r="R140" s="47">
        <f t="shared" si="39"/>
        <v>365738.93291666667</v>
      </c>
      <c r="T140" s="49">
        <f t="shared" si="40"/>
        <v>365738.93291666667</v>
      </c>
      <c r="Y140" s="51"/>
      <c r="Z140" s="51"/>
      <c r="AA140" s="51"/>
      <c r="AD140" s="49">
        <f t="shared" si="41"/>
        <v>365738.93291666667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39"/>
        <v>0</v>
      </c>
      <c r="T141" s="49">
        <f t="shared" si="40"/>
        <v>0</v>
      </c>
      <c r="Y141" s="51"/>
      <c r="Z141" s="51"/>
      <c r="AA141" s="51"/>
      <c r="AD141" s="49">
        <f t="shared" si="41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8119.75</v>
      </c>
      <c r="F142" s="45">
        <v>9310.8799999999992</v>
      </c>
      <c r="G142" s="45">
        <v>11381.38</v>
      </c>
      <c r="H142" s="45">
        <v>12108.12</v>
      </c>
      <c r="I142" s="45">
        <v>15200.03</v>
      </c>
      <c r="J142" s="45">
        <v>16448.64</v>
      </c>
      <c r="K142" s="45">
        <v>19954.2</v>
      </c>
      <c r="L142" s="45">
        <v>21422.04</v>
      </c>
      <c r="M142" s="45">
        <v>22693.34</v>
      </c>
      <c r="N142" s="45">
        <v>0</v>
      </c>
      <c r="O142" s="45">
        <v>2185.2600000000002</v>
      </c>
      <c r="P142" s="45">
        <v>2808.18</v>
      </c>
      <c r="Q142" s="45">
        <v>3415.14</v>
      </c>
      <c r="R142" s="47">
        <f t="shared" si="39"/>
        <v>11606.626250000001</v>
      </c>
      <c r="T142" s="49">
        <f t="shared" si="40"/>
        <v>11606.626250000001</v>
      </c>
      <c r="Y142" s="51"/>
      <c r="Z142" s="51"/>
      <c r="AA142" s="51"/>
      <c r="AD142" s="49">
        <f t="shared" si="41"/>
        <v>11606.626250000001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0</v>
      </c>
      <c r="F143" s="45">
        <v>0</v>
      </c>
      <c r="G143" s="45">
        <v>16467.55</v>
      </c>
      <c r="H143" s="45">
        <v>0</v>
      </c>
      <c r="I143" s="45">
        <v>10179.77</v>
      </c>
      <c r="J143" s="45">
        <v>0</v>
      </c>
      <c r="K143" s="45">
        <v>0</v>
      </c>
      <c r="L143" s="45">
        <v>2657.77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7">
        <f t="shared" si="39"/>
        <v>2442.0908333333332</v>
      </c>
      <c r="T143" s="49">
        <f t="shared" si="40"/>
        <v>2442.0908333333332</v>
      </c>
      <c r="Y143" s="51"/>
      <c r="Z143" s="51"/>
      <c r="AA143" s="51"/>
      <c r="AD143" s="49">
        <f t="shared" si="41"/>
        <v>2442.0908333333332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401.74</v>
      </c>
      <c r="F144" s="45">
        <v>-628.08000000000004</v>
      </c>
      <c r="G144" s="45">
        <v>-579.9</v>
      </c>
      <c r="H144" s="45">
        <v>14096.36</v>
      </c>
      <c r="I144" s="45">
        <v>15561.79</v>
      </c>
      <c r="J144" s="45">
        <v>18480.18</v>
      </c>
      <c r="K144" s="45">
        <v>18503.55</v>
      </c>
      <c r="L144" s="45">
        <v>19963.8</v>
      </c>
      <c r="M144" s="45">
        <v>108871.14</v>
      </c>
      <c r="N144" s="45">
        <v>0</v>
      </c>
      <c r="O144" s="45">
        <v>3088.08</v>
      </c>
      <c r="P144" s="45">
        <v>2072.1</v>
      </c>
      <c r="Q144" s="45">
        <v>2072.1</v>
      </c>
      <c r="R144" s="47">
        <f t="shared" si="39"/>
        <v>16722.16166666667</v>
      </c>
      <c r="T144" s="49">
        <f t="shared" si="40"/>
        <v>16722.16166666667</v>
      </c>
      <c r="Y144" s="51"/>
      <c r="Z144" s="51"/>
      <c r="AA144" s="51"/>
      <c r="AD144" s="49">
        <f t="shared" si="41"/>
        <v>16722.16166666667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186177.06</v>
      </c>
      <c r="F145" s="45">
        <v>178907.65</v>
      </c>
      <c r="G145" s="45">
        <v>1063.3200000000099</v>
      </c>
      <c r="H145" s="45">
        <v>7.0485839387401898E-12</v>
      </c>
      <c r="I145" s="45">
        <v>115860.58</v>
      </c>
      <c r="J145" s="45">
        <v>187142.59</v>
      </c>
      <c r="K145" s="45">
        <v>249999.72</v>
      </c>
      <c r="L145" s="45">
        <v>403622.03</v>
      </c>
      <c r="M145" s="45">
        <v>561446.74</v>
      </c>
      <c r="N145" s="45">
        <v>704148.41</v>
      </c>
      <c r="O145" s="45">
        <v>395860.73</v>
      </c>
      <c r="P145" s="45">
        <v>5.8207660913467401E-11</v>
      </c>
      <c r="Q145" s="45">
        <v>145813.76999999999</v>
      </c>
      <c r="R145" s="47">
        <f t="shared" si="39"/>
        <v>247003.93208333335</v>
      </c>
      <c r="T145" s="49">
        <f t="shared" si="40"/>
        <v>247003.93208333335</v>
      </c>
      <c r="Y145" s="51"/>
      <c r="Z145" s="51"/>
      <c r="AA145" s="51"/>
      <c r="AD145" s="49">
        <f t="shared" si="41"/>
        <v>247003.93208333335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177346.62</v>
      </c>
      <c r="F146" s="45">
        <v>200374.17</v>
      </c>
      <c r="G146" s="45">
        <v>216793.27</v>
      </c>
      <c r="H146" s="45">
        <v>37899.22</v>
      </c>
      <c r="I146" s="45">
        <v>58556.639999999999</v>
      </c>
      <c r="J146" s="45">
        <v>83723.56</v>
      </c>
      <c r="K146" s="45">
        <v>114006.99</v>
      </c>
      <c r="L146" s="45">
        <v>21946.95</v>
      </c>
      <c r="M146" s="45">
        <v>52377.72</v>
      </c>
      <c r="N146" s="45">
        <v>85356.52</v>
      </c>
      <c r="O146" s="45">
        <v>22170.59</v>
      </c>
      <c r="P146" s="45">
        <v>51489.86</v>
      </c>
      <c r="Q146" s="45">
        <v>75895.759999999995</v>
      </c>
      <c r="R146" s="47">
        <f t="shared" si="39"/>
        <v>89276.39</v>
      </c>
      <c r="T146" s="49">
        <f t="shared" si="40"/>
        <v>89276.39</v>
      </c>
      <c r="Y146" s="51"/>
      <c r="Z146" s="51"/>
      <c r="AA146" s="51"/>
      <c r="AD146" s="49">
        <f t="shared" si="41"/>
        <v>89276.39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1092584.52</v>
      </c>
      <c r="F147" s="45">
        <v>1069556.97</v>
      </c>
      <c r="G147" s="45">
        <v>1141243.19</v>
      </c>
      <c r="H147" s="45">
        <v>1375417.96</v>
      </c>
      <c r="I147" s="45">
        <v>1825729.27</v>
      </c>
      <c r="J147" s="45">
        <v>1800562.35</v>
      </c>
      <c r="K147" s="45">
        <v>1946410.87</v>
      </c>
      <c r="L147" s="45">
        <v>2071749.67</v>
      </c>
      <c r="M147" s="45">
        <v>2041318.9</v>
      </c>
      <c r="N147" s="45">
        <v>2008340.1</v>
      </c>
      <c r="O147" s="45">
        <v>2096782.82</v>
      </c>
      <c r="P147" s="45">
        <v>1513348.55</v>
      </c>
      <c r="Q147" s="45">
        <v>1488942.65</v>
      </c>
      <c r="R147" s="47">
        <f t="shared" si="39"/>
        <v>1681768.68625</v>
      </c>
      <c r="T147" s="49">
        <f t="shared" si="40"/>
        <v>1681768.68625</v>
      </c>
      <c r="Y147" s="51"/>
      <c r="Z147" s="51"/>
      <c r="AA147" s="51"/>
      <c r="AD147" s="49">
        <f t="shared" si="41"/>
        <v>1681768.68625</v>
      </c>
    </row>
    <row r="148" spans="1:30">
      <c r="D148" s="41" t="s">
        <v>73</v>
      </c>
      <c r="E148" s="46">
        <f t="shared" ref="E148:R148" si="42">SUM(E123:E147)</f>
        <v>8124670.5299999993</v>
      </c>
      <c r="F148" s="46">
        <f t="shared" si="42"/>
        <v>7934220.5999999996</v>
      </c>
      <c r="G148" s="46">
        <f t="shared" si="42"/>
        <v>7835891.5399999991</v>
      </c>
      <c r="H148" s="46">
        <f t="shared" si="42"/>
        <v>7926340.8499999996</v>
      </c>
      <c r="I148" s="46">
        <f t="shared" si="42"/>
        <v>8574401.5499999989</v>
      </c>
      <c r="J148" s="46">
        <f t="shared" si="42"/>
        <v>8295727.3599999994</v>
      </c>
      <c r="K148" s="46">
        <f t="shared" si="42"/>
        <v>8911564.4100000001</v>
      </c>
      <c r="L148" s="46">
        <f t="shared" si="42"/>
        <v>8846787.9900000021</v>
      </c>
      <c r="M148" s="46">
        <f t="shared" si="42"/>
        <v>8586826.5399999991</v>
      </c>
      <c r="N148" s="46">
        <f t="shared" si="42"/>
        <v>8680270.8900000006</v>
      </c>
      <c r="O148" s="46">
        <f t="shared" si="42"/>
        <v>8162430.8400000017</v>
      </c>
      <c r="P148" s="46">
        <f t="shared" si="42"/>
        <v>7210155.7799999993</v>
      </c>
      <c r="Q148" s="46">
        <f t="shared" si="42"/>
        <v>7467967.5099999979</v>
      </c>
      <c r="R148" s="46">
        <f t="shared" si="42"/>
        <v>8230078.1141666668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998945.2</v>
      </c>
      <c r="F150" s="45">
        <v>879283.15</v>
      </c>
      <c r="G150" s="45">
        <v>759621.1</v>
      </c>
      <c r="H150" s="45">
        <v>665331.66</v>
      </c>
      <c r="I150" s="45">
        <v>545669.61</v>
      </c>
      <c r="J150" s="45">
        <v>419280.05</v>
      </c>
      <c r="K150" s="45">
        <v>312127.48</v>
      </c>
      <c r="L150" s="45">
        <v>198995.66</v>
      </c>
      <c r="M150" s="45">
        <v>299824.02</v>
      </c>
      <c r="N150" s="45">
        <v>182791.93</v>
      </c>
      <c r="O150" s="45">
        <v>1370679.08</v>
      </c>
      <c r="P150" s="45">
        <v>1280030.31</v>
      </c>
      <c r="Q150" s="45">
        <v>1177753.79</v>
      </c>
      <c r="R150" s="47">
        <f t="shared" ref="R150:R166" si="43">((E150+Q150)+((F150+G150+H150+I150+J150+K150+L150+M150+N150+O150+P150)*2))/24</f>
        <v>666831.9620833334</v>
      </c>
      <c r="T150" s="49">
        <f t="shared" ref="T150:T166" si="44">+R150</f>
        <v>666831.9620833334</v>
      </c>
      <c r="Y150" s="51"/>
      <c r="Z150" s="51"/>
      <c r="AA150" s="51"/>
      <c r="AD150" s="49">
        <f t="shared" ref="AD150:AD166" si="45">+R150</f>
        <v>666831.9620833334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43"/>
        <v>0</v>
      </c>
      <c r="T151" s="49">
        <f t="shared" si="44"/>
        <v>0</v>
      </c>
      <c r="Y151" s="51"/>
      <c r="Z151" s="51"/>
      <c r="AA151" s="51"/>
      <c r="AD151" s="49">
        <f t="shared" si="45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5308.07</v>
      </c>
      <c r="N152" s="45">
        <v>211022.38</v>
      </c>
      <c r="O152" s="45">
        <v>0</v>
      </c>
      <c r="P152" s="45">
        <v>0</v>
      </c>
      <c r="Q152" s="45">
        <v>0</v>
      </c>
      <c r="R152" s="47">
        <f t="shared" si="43"/>
        <v>18027.537500000002</v>
      </c>
      <c r="T152" s="49">
        <f t="shared" si="44"/>
        <v>18027.537500000002</v>
      </c>
      <c r="Y152" s="51"/>
      <c r="Z152" s="51"/>
      <c r="AA152" s="51"/>
      <c r="AD152" s="49">
        <f t="shared" si="45"/>
        <v>18027.537500000002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3"/>
        <v>0</v>
      </c>
      <c r="T153" s="49">
        <f t="shared" si="44"/>
        <v>0</v>
      </c>
      <c r="Y153" s="51"/>
      <c r="Z153" s="51"/>
      <c r="AA153" s="51"/>
      <c r="AD153" s="49">
        <f t="shared" si="45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43"/>
        <v>0</v>
      </c>
      <c r="T154" s="49">
        <f t="shared" si="44"/>
        <v>0</v>
      </c>
      <c r="Y154" s="51"/>
      <c r="Z154" s="51"/>
      <c r="AA154" s="51"/>
      <c r="AD154" s="49">
        <f t="shared" si="45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43"/>
        <v>0</v>
      </c>
      <c r="T155" s="49">
        <f t="shared" si="44"/>
        <v>0</v>
      </c>
      <c r="Y155" s="51"/>
      <c r="Z155" s="51"/>
      <c r="AA155" s="51"/>
      <c r="AD155" s="49">
        <f t="shared" si="45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278117.46000000002</v>
      </c>
      <c r="F156" s="45">
        <v>964243.43</v>
      </c>
      <c r="G156" s="45">
        <v>1506918.3</v>
      </c>
      <c r="H156" s="45">
        <v>1930841.53</v>
      </c>
      <c r="I156" s="45">
        <v>2449205.9500000002</v>
      </c>
      <c r="J156" s="45">
        <v>3019442.62</v>
      </c>
      <c r="K156" s="45">
        <v>3359964.43</v>
      </c>
      <c r="L156" s="45">
        <v>2968197.33</v>
      </c>
      <c r="M156" s="45">
        <v>2824385.07</v>
      </c>
      <c r="N156" s="45">
        <v>2990098.25</v>
      </c>
      <c r="O156" s="45">
        <v>3210234.06</v>
      </c>
      <c r="P156" s="45">
        <v>975792.04</v>
      </c>
      <c r="Q156" s="45">
        <v>51004.51</v>
      </c>
      <c r="R156" s="47">
        <f t="shared" si="43"/>
        <v>2196990.3329166663</v>
      </c>
      <c r="T156" s="49">
        <f t="shared" si="44"/>
        <v>2196990.3329166663</v>
      </c>
      <c r="Y156" s="51"/>
      <c r="Z156" s="51"/>
      <c r="AA156" s="51"/>
      <c r="AD156" s="49">
        <f t="shared" si="45"/>
        <v>2196990.3329166663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46628.33</v>
      </c>
      <c r="M157" s="45">
        <v>46628.33</v>
      </c>
      <c r="N157" s="45">
        <v>243628.33</v>
      </c>
      <c r="O157" s="45">
        <v>46628.33</v>
      </c>
      <c r="P157" s="45">
        <v>-1.45519152283669E-11</v>
      </c>
      <c r="Q157" s="45">
        <v>-1.45519152283669E-11</v>
      </c>
      <c r="R157" s="47">
        <f t="shared" si="43"/>
        <v>31959.443333333333</v>
      </c>
      <c r="T157" s="49">
        <f t="shared" si="44"/>
        <v>31959.443333333333</v>
      </c>
      <c r="Y157" s="51"/>
      <c r="Z157" s="51"/>
      <c r="AA157" s="51"/>
      <c r="AD157" s="49">
        <f t="shared" si="45"/>
        <v>31959.443333333333</v>
      </c>
    </row>
    <row r="158" spans="1:30">
      <c r="A158" s="6" t="s">
        <v>284</v>
      </c>
      <c r="B158" s="6" t="s">
        <v>76</v>
      </c>
      <c r="C158" s="6" t="s">
        <v>108</v>
      </c>
      <c r="D158" s="11" t="s">
        <v>1034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43"/>
        <v>0</v>
      </c>
      <c r="T158" s="49">
        <f t="shared" si="44"/>
        <v>0</v>
      </c>
      <c r="Y158" s="51"/>
      <c r="Z158" s="51"/>
      <c r="AA158" s="51"/>
      <c r="AD158" s="49">
        <f t="shared" si="45"/>
        <v>0</v>
      </c>
    </row>
    <row r="159" spans="1:30">
      <c r="A159" s="6" t="s">
        <v>284</v>
      </c>
      <c r="B159" s="6" t="s">
        <v>80</v>
      </c>
      <c r="C159" s="6" t="s">
        <v>83</v>
      </c>
      <c r="D159" s="41" t="s">
        <v>81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7">
        <f t="shared" si="43"/>
        <v>0</v>
      </c>
      <c r="T159" s="49">
        <f t="shared" si="44"/>
        <v>0</v>
      </c>
      <c r="Y159" s="51"/>
      <c r="Z159" s="51"/>
      <c r="AA159" s="51"/>
      <c r="AD159" s="49">
        <f t="shared" si="45"/>
        <v>0</v>
      </c>
    </row>
    <row r="160" spans="1:30">
      <c r="A160" s="6" t="s">
        <v>284</v>
      </c>
      <c r="B160" s="6" t="s">
        <v>82</v>
      </c>
      <c r="C160" s="6" t="s">
        <v>83</v>
      </c>
      <c r="D160" s="41" t="s">
        <v>84</v>
      </c>
      <c r="E160" s="45">
        <v>0</v>
      </c>
      <c r="F160" s="45">
        <v>155625.42000000001</v>
      </c>
      <c r="G160" s="45">
        <v>63020.27</v>
      </c>
      <c r="H160" s="45">
        <v>2.18278728425503E-11</v>
      </c>
      <c r="I160" s="45">
        <v>17094.080000000002</v>
      </c>
      <c r="J160" s="45">
        <v>126114.47</v>
      </c>
      <c r="K160" s="45">
        <v>246339.07</v>
      </c>
      <c r="L160" s="45">
        <v>595127.11</v>
      </c>
      <c r="M160" s="45">
        <v>0</v>
      </c>
      <c r="N160" s="45">
        <v>0</v>
      </c>
      <c r="O160" s="45">
        <v>0</v>
      </c>
      <c r="P160" s="45">
        <v>83109.149999999994</v>
      </c>
      <c r="Q160" s="45">
        <v>81416</v>
      </c>
      <c r="R160" s="47">
        <f t="shared" si="43"/>
        <v>110594.79749999999</v>
      </c>
      <c r="T160" s="61">
        <f t="shared" si="44"/>
        <v>110594.79749999999</v>
      </c>
      <c r="Y160" s="51"/>
      <c r="Z160" s="51"/>
      <c r="AA160" s="51"/>
      <c r="AD160" s="49">
        <f t="shared" si="45"/>
        <v>110594.79749999999</v>
      </c>
    </row>
    <row r="161" spans="1:30">
      <c r="A161" s="6" t="s">
        <v>293</v>
      </c>
      <c r="B161" s="6" t="s">
        <v>76</v>
      </c>
      <c r="C161" s="6" t="s">
        <v>83</v>
      </c>
      <c r="D161" s="41" t="s">
        <v>601</v>
      </c>
      <c r="E161" s="45">
        <v>183394.79</v>
      </c>
      <c r="F161" s="45">
        <v>163017.59</v>
      </c>
      <c r="G161" s="45">
        <v>142640.39000000001</v>
      </c>
      <c r="H161" s="45">
        <v>122263.19</v>
      </c>
      <c r="I161" s="45">
        <v>101885.99</v>
      </c>
      <c r="J161" s="45">
        <v>81508.789999999994</v>
      </c>
      <c r="K161" s="45">
        <v>61131.59</v>
      </c>
      <c r="L161" s="45">
        <v>40754.39</v>
      </c>
      <c r="M161" s="45">
        <v>20377.189999999999</v>
      </c>
      <c r="N161" s="45">
        <v>-1.00000000311411E-2</v>
      </c>
      <c r="O161" s="45">
        <v>-0.01</v>
      </c>
      <c r="P161" s="45">
        <v>-0.01</v>
      </c>
      <c r="Q161" s="45">
        <v>205714.97</v>
      </c>
      <c r="R161" s="47">
        <f t="shared" si="43"/>
        <v>77344.497499999998</v>
      </c>
      <c r="T161" s="49">
        <f t="shared" si="44"/>
        <v>77344.497499999998</v>
      </c>
      <c r="Y161" s="51"/>
      <c r="Z161" s="51"/>
      <c r="AA161" s="51"/>
      <c r="AD161" s="49">
        <f t="shared" si="45"/>
        <v>77344.497499999998</v>
      </c>
    </row>
    <row r="162" spans="1:30">
      <c r="A162" s="6" t="s">
        <v>293</v>
      </c>
      <c r="B162" s="6" t="s">
        <v>76</v>
      </c>
      <c r="C162" s="6" t="s">
        <v>67</v>
      </c>
      <c r="D162" s="41" t="s">
        <v>602</v>
      </c>
      <c r="E162" s="45">
        <v>12155.6</v>
      </c>
      <c r="F162" s="45">
        <v>6077.82</v>
      </c>
      <c r="G162" s="45">
        <v>4.0000000002692097E-2</v>
      </c>
      <c r="H162" s="45">
        <v>72172.259999999995</v>
      </c>
      <c r="I162" s="45">
        <v>65611.100000000006</v>
      </c>
      <c r="J162" s="45">
        <v>59049.99</v>
      </c>
      <c r="K162" s="45">
        <v>52488.88</v>
      </c>
      <c r="L162" s="45">
        <v>45927.77</v>
      </c>
      <c r="M162" s="45">
        <v>39366.660000000003</v>
      </c>
      <c r="N162" s="45">
        <v>32805.550000000003</v>
      </c>
      <c r="O162" s="45">
        <v>26244.44</v>
      </c>
      <c r="P162" s="45">
        <v>19683.330000000002</v>
      </c>
      <c r="Q162" s="45">
        <v>13122.22</v>
      </c>
      <c r="R162" s="47">
        <f t="shared" si="43"/>
        <v>36005.5625</v>
      </c>
      <c r="T162" s="49">
        <f t="shared" si="44"/>
        <v>36005.5625</v>
      </c>
      <c r="Y162" s="51"/>
      <c r="Z162" s="51"/>
      <c r="AA162" s="51"/>
      <c r="AD162" s="49">
        <f t="shared" si="45"/>
        <v>36005.5625</v>
      </c>
    </row>
    <row r="163" spans="1:30">
      <c r="A163" s="6" t="s">
        <v>293</v>
      </c>
      <c r="B163" s="6" t="s">
        <v>76</v>
      </c>
      <c r="C163" s="6" t="s">
        <v>113</v>
      </c>
      <c r="D163" s="41" t="s">
        <v>603</v>
      </c>
      <c r="E163" s="45">
        <v>469578</v>
      </c>
      <c r="F163" s="45">
        <v>313052</v>
      </c>
      <c r="G163" s="45">
        <v>156526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1284577</v>
      </c>
      <c r="N163" s="45">
        <v>1101066</v>
      </c>
      <c r="O163" s="45">
        <v>917555</v>
      </c>
      <c r="P163" s="45">
        <v>734044</v>
      </c>
      <c r="Q163" s="45">
        <v>550533</v>
      </c>
      <c r="R163" s="47">
        <f t="shared" si="43"/>
        <v>418072.95833333331</v>
      </c>
      <c r="T163" s="49">
        <f t="shared" si="44"/>
        <v>418072.95833333331</v>
      </c>
      <c r="Y163" s="51"/>
      <c r="Z163" s="51"/>
      <c r="AA163" s="51"/>
      <c r="AD163" s="49">
        <f t="shared" si="45"/>
        <v>418072.95833333331</v>
      </c>
    </row>
    <row r="164" spans="1:30">
      <c r="A164" s="6" t="s">
        <v>293</v>
      </c>
      <c r="B164" s="6" t="s">
        <v>76</v>
      </c>
      <c r="C164" s="6" t="s">
        <v>100</v>
      </c>
      <c r="D164" s="11" t="s">
        <v>600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7">
        <f t="shared" si="43"/>
        <v>0</v>
      </c>
      <c r="T164" s="49">
        <f t="shared" si="44"/>
        <v>0</v>
      </c>
      <c r="Y164" s="51"/>
      <c r="Z164" s="51"/>
      <c r="AA164" s="51"/>
      <c r="AD164" s="49">
        <f t="shared" si="45"/>
        <v>0</v>
      </c>
    </row>
    <row r="165" spans="1:30">
      <c r="A165" s="6" t="s">
        <v>293</v>
      </c>
      <c r="B165" s="6" t="s">
        <v>79</v>
      </c>
      <c r="C165" s="6" t="s">
        <v>318</v>
      </c>
      <c r="D165" s="41" t="s">
        <v>605</v>
      </c>
      <c r="E165" s="45">
        <v>17716.62</v>
      </c>
      <c r="F165" s="45">
        <v>0</v>
      </c>
      <c r="G165" s="45">
        <v>0</v>
      </c>
      <c r="H165" s="45">
        <v>84.69</v>
      </c>
      <c r="I165" s="45">
        <v>0</v>
      </c>
      <c r="J165" s="45">
        <v>0</v>
      </c>
      <c r="K165" s="45">
        <v>0</v>
      </c>
      <c r="L165" s="45">
        <v>0</v>
      </c>
      <c r="M165" s="45">
        <v>68260.69</v>
      </c>
      <c r="N165" s="45">
        <v>140934.53</v>
      </c>
      <c r="O165" s="45">
        <v>106778.56</v>
      </c>
      <c r="P165" s="45">
        <v>40385.129999999997</v>
      </c>
      <c r="Q165" s="45">
        <v>7.2759576141834308E-12</v>
      </c>
      <c r="R165" s="47">
        <f t="shared" si="43"/>
        <v>30441.825833333332</v>
      </c>
      <c r="T165" s="49">
        <f t="shared" si="44"/>
        <v>30441.825833333332</v>
      </c>
      <c r="Y165" s="51"/>
      <c r="Z165" s="51"/>
      <c r="AA165" s="51"/>
      <c r="AD165" s="49">
        <f t="shared" si="45"/>
        <v>30441.825833333332</v>
      </c>
    </row>
    <row r="166" spans="1:30">
      <c r="A166" s="6" t="s">
        <v>294</v>
      </c>
      <c r="B166" s="6" t="s">
        <v>79</v>
      </c>
      <c r="C166" s="6" t="s">
        <v>319</v>
      </c>
      <c r="D166" s="41" t="s">
        <v>605</v>
      </c>
      <c r="E166" s="45">
        <v>64086.25</v>
      </c>
      <c r="F166" s="45">
        <v>0</v>
      </c>
      <c r="G166" s="45">
        <v>0</v>
      </c>
      <c r="H166" s="45">
        <v>306.37</v>
      </c>
      <c r="I166" s="45">
        <v>0</v>
      </c>
      <c r="J166" s="45">
        <v>0</v>
      </c>
      <c r="K166" s="45">
        <v>0</v>
      </c>
      <c r="L166" s="45">
        <v>0</v>
      </c>
      <c r="M166" s="45">
        <v>246304.71</v>
      </c>
      <c r="N166" s="45">
        <v>418063.31</v>
      </c>
      <c r="O166" s="45">
        <v>316744.23</v>
      </c>
      <c r="P166" s="45">
        <v>119797.04</v>
      </c>
      <c r="Q166" s="45">
        <v>-1.45519152283669E-11</v>
      </c>
      <c r="R166" s="47">
        <f t="shared" si="43"/>
        <v>94438.232083333321</v>
      </c>
      <c r="T166" s="49">
        <f t="shared" si="44"/>
        <v>94438.232083333321</v>
      </c>
      <c r="Y166" s="51"/>
      <c r="Z166" s="51"/>
      <c r="AA166" s="51"/>
      <c r="AD166" s="49">
        <f t="shared" si="45"/>
        <v>94438.232083333321</v>
      </c>
    </row>
    <row r="167" spans="1:30">
      <c r="D167" s="41" t="s">
        <v>85</v>
      </c>
      <c r="E167" s="46">
        <f t="shared" ref="E167:M167" si="46">SUM(E150:E166)</f>
        <v>2023993.9200000002</v>
      </c>
      <c r="F167" s="46">
        <f t="shared" si="46"/>
        <v>2481299.4099999997</v>
      </c>
      <c r="G167" s="46">
        <f t="shared" si="46"/>
        <v>2628726.1</v>
      </c>
      <c r="H167" s="46">
        <f t="shared" si="46"/>
        <v>2790999.6999999997</v>
      </c>
      <c r="I167" s="46">
        <f t="shared" si="46"/>
        <v>3179466.7300000004</v>
      </c>
      <c r="J167" s="46">
        <f t="shared" si="46"/>
        <v>3705395.9200000004</v>
      </c>
      <c r="K167" s="46">
        <f t="shared" si="46"/>
        <v>4032051.4499999997</v>
      </c>
      <c r="L167" s="46">
        <f t="shared" si="46"/>
        <v>3895630.5900000003</v>
      </c>
      <c r="M167" s="46">
        <f t="shared" si="46"/>
        <v>4835031.74</v>
      </c>
      <c r="N167" s="46">
        <f t="shared" ref="N167:R167" si="47">SUM(N150:N166)</f>
        <v>5320410.2699999996</v>
      </c>
      <c r="O167" s="46">
        <f t="shared" si="47"/>
        <v>5994863.6900000013</v>
      </c>
      <c r="P167" s="46">
        <f t="shared" si="47"/>
        <v>3252840.99</v>
      </c>
      <c r="Q167" s="46">
        <f t="shared" si="47"/>
        <v>2079544.49</v>
      </c>
      <c r="R167" s="46">
        <f t="shared" si="47"/>
        <v>3680707.1495833327</v>
      </c>
      <c r="Y167" s="51"/>
      <c r="Z167" s="51"/>
      <c r="AA167" s="51"/>
    </row>
    <row r="168" spans="1:30">
      <c r="D168" s="3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7"/>
      <c r="Y168" s="51"/>
      <c r="Z168" s="51"/>
      <c r="AA168" s="51"/>
    </row>
    <row r="169" spans="1:30">
      <c r="A169" s="6" t="s">
        <v>293</v>
      </c>
      <c r="B169" s="6" t="s">
        <v>86</v>
      </c>
      <c r="C169" s="6" t="s">
        <v>83</v>
      </c>
      <c r="D169" s="41" t="s">
        <v>606</v>
      </c>
      <c r="E169" s="45">
        <v>2404461.13</v>
      </c>
      <c r="F169" s="45">
        <v>1038413.91</v>
      </c>
      <c r="G169" s="45">
        <v>676837.24</v>
      </c>
      <c r="H169" s="45">
        <v>381264</v>
      </c>
      <c r="I169" s="45">
        <v>212937.1</v>
      </c>
      <c r="J169" s="45">
        <v>360105.41</v>
      </c>
      <c r="K169" s="45">
        <v>528249.82999999996</v>
      </c>
      <c r="L169" s="45">
        <v>1688408</v>
      </c>
      <c r="M169" s="45">
        <v>3602492.96</v>
      </c>
      <c r="N169" s="45">
        <v>4079218.54</v>
      </c>
      <c r="O169" s="45">
        <v>3907535.72</v>
      </c>
      <c r="P169" s="45">
        <v>4224990.29</v>
      </c>
      <c r="Q169" s="45">
        <v>2544711.04</v>
      </c>
      <c r="R169" s="47">
        <f t="shared" ref="R169:R178" si="48">((E169+Q169)+((F169+G169+H169+I169+J169+K169+L169+M169+N169+O169+P169)*2))/24</f>
        <v>1931253.2570833333</v>
      </c>
      <c r="T169" s="49">
        <f t="shared" ref="T169:T178" si="49">+R169</f>
        <v>1931253.2570833333</v>
      </c>
      <c r="Y169" s="51"/>
      <c r="Z169" s="51"/>
      <c r="AA169" s="51"/>
      <c r="AD169" s="49">
        <f t="shared" ref="AD169:AD178" si="50">+R169</f>
        <v>1931253.2570833333</v>
      </c>
    </row>
    <row r="170" spans="1:30">
      <c r="A170" s="6" t="s">
        <v>293</v>
      </c>
      <c r="B170" s="6" t="s">
        <v>86</v>
      </c>
      <c r="C170" s="6" t="s">
        <v>67</v>
      </c>
      <c r="D170" s="41" t="s">
        <v>607</v>
      </c>
      <c r="E170" s="45">
        <v>1421626.92</v>
      </c>
      <c r="F170" s="45">
        <v>613721.06999999995</v>
      </c>
      <c r="G170" s="45">
        <v>388932.67</v>
      </c>
      <c r="H170" s="45">
        <v>248679.44</v>
      </c>
      <c r="I170" s="45">
        <v>180384.34</v>
      </c>
      <c r="J170" s="45">
        <v>282733.32</v>
      </c>
      <c r="K170" s="45">
        <v>401064.62</v>
      </c>
      <c r="L170" s="45">
        <v>1092583.6299999999</v>
      </c>
      <c r="M170" s="45">
        <v>2059195.74</v>
      </c>
      <c r="N170" s="45">
        <v>2341346.5099999998</v>
      </c>
      <c r="O170" s="45">
        <v>2130978.17</v>
      </c>
      <c r="P170" s="45">
        <v>2312768.06</v>
      </c>
      <c r="Q170" s="45">
        <v>1498319.09</v>
      </c>
      <c r="R170" s="47">
        <f t="shared" si="48"/>
        <v>1126030.0479166666</v>
      </c>
      <c r="T170" s="49">
        <f t="shared" si="49"/>
        <v>1126030.0479166666</v>
      </c>
      <c r="Y170" s="51"/>
      <c r="Z170" s="51"/>
      <c r="AA170" s="51"/>
      <c r="AD170" s="49">
        <f t="shared" si="50"/>
        <v>1126030.0479166666</v>
      </c>
    </row>
    <row r="171" spans="1:30">
      <c r="A171" s="6" t="s">
        <v>293</v>
      </c>
      <c r="B171" s="6" t="s">
        <v>86</v>
      </c>
      <c r="C171" s="6" t="s">
        <v>113</v>
      </c>
      <c r="D171" s="41" t="s">
        <v>608</v>
      </c>
      <c r="E171" s="45">
        <v>7340.92</v>
      </c>
      <c r="F171" s="45">
        <v>5051.95</v>
      </c>
      <c r="G171" s="45">
        <v>3806.89</v>
      </c>
      <c r="H171" s="45">
        <v>3200.73</v>
      </c>
      <c r="I171" s="45">
        <v>2875.87</v>
      </c>
      <c r="J171" s="45">
        <v>2895.93</v>
      </c>
      <c r="K171" s="45">
        <v>3123.14</v>
      </c>
      <c r="L171" s="45">
        <v>92042.91</v>
      </c>
      <c r="M171" s="45">
        <v>51771.42</v>
      </c>
      <c r="N171" s="45">
        <v>9017.9700000000103</v>
      </c>
      <c r="O171" s="45">
        <v>8632.33</v>
      </c>
      <c r="P171" s="45">
        <v>8389.57</v>
      </c>
      <c r="Q171" s="45">
        <v>6987.1</v>
      </c>
      <c r="R171" s="47">
        <f t="shared" si="48"/>
        <v>16497.726666666666</v>
      </c>
      <c r="T171" s="49">
        <f t="shared" si="49"/>
        <v>16497.726666666666</v>
      </c>
      <c r="Y171" s="51"/>
      <c r="Z171" s="51"/>
      <c r="AA171" s="51"/>
      <c r="AD171" s="49">
        <f t="shared" si="50"/>
        <v>16497.726666666666</v>
      </c>
    </row>
    <row r="172" spans="1:30">
      <c r="A172" s="6" t="s">
        <v>293</v>
      </c>
      <c r="B172" s="6" t="s">
        <v>87</v>
      </c>
      <c r="C172" s="6" t="s">
        <v>113</v>
      </c>
      <c r="D172" s="41" t="s">
        <v>609</v>
      </c>
      <c r="E172" s="45">
        <v>248621.77</v>
      </c>
      <c r="F172" s="45">
        <v>207494.58</v>
      </c>
      <c r="G172" s="45">
        <v>225318.24</v>
      </c>
      <c r="H172" s="45">
        <v>225012.68</v>
      </c>
      <c r="I172" s="45">
        <v>232203.74</v>
      </c>
      <c r="J172" s="45">
        <v>238335.27</v>
      </c>
      <c r="K172" s="45">
        <v>241295.2</v>
      </c>
      <c r="L172" s="45">
        <v>258534.7</v>
      </c>
      <c r="M172" s="45">
        <v>238132.3</v>
      </c>
      <c r="N172" s="45">
        <v>258966.5</v>
      </c>
      <c r="O172" s="45">
        <v>264554.08</v>
      </c>
      <c r="P172" s="45">
        <v>252742.22</v>
      </c>
      <c r="Q172" s="45">
        <v>269787.93</v>
      </c>
      <c r="R172" s="47">
        <f t="shared" si="48"/>
        <v>241816.19666666668</v>
      </c>
      <c r="T172" s="49">
        <f t="shared" si="49"/>
        <v>241816.19666666668</v>
      </c>
      <c r="Y172" s="51"/>
      <c r="Z172" s="51"/>
      <c r="AA172" s="51"/>
      <c r="AD172" s="49">
        <f t="shared" si="50"/>
        <v>241816.19666666668</v>
      </c>
    </row>
    <row r="173" spans="1:30">
      <c r="A173" s="6" t="s">
        <v>293</v>
      </c>
      <c r="B173" s="6" t="s">
        <v>87</v>
      </c>
      <c r="C173" s="6" t="s">
        <v>69</v>
      </c>
      <c r="D173" s="41" t="s">
        <v>610</v>
      </c>
      <c r="E173" s="45">
        <v>129576.78</v>
      </c>
      <c r="F173" s="45">
        <v>115027.92</v>
      </c>
      <c r="G173" s="45">
        <v>94635</v>
      </c>
      <c r="H173" s="45">
        <v>108217.71</v>
      </c>
      <c r="I173" s="45">
        <v>108596.33</v>
      </c>
      <c r="J173" s="45">
        <v>123969.04</v>
      </c>
      <c r="K173" s="45">
        <v>127546.4</v>
      </c>
      <c r="L173" s="45">
        <v>123097.9</v>
      </c>
      <c r="M173" s="45">
        <v>109894.87</v>
      </c>
      <c r="N173" s="45">
        <v>112953.62</v>
      </c>
      <c r="O173" s="45">
        <v>110230.61</v>
      </c>
      <c r="P173" s="45">
        <v>114962.83</v>
      </c>
      <c r="Q173" s="45">
        <v>123938.84</v>
      </c>
      <c r="R173" s="47">
        <f t="shared" si="48"/>
        <v>114657.50333333336</v>
      </c>
      <c r="T173" s="49">
        <f t="shared" si="49"/>
        <v>114657.50333333336</v>
      </c>
      <c r="Y173" s="51"/>
      <c r="Z173" s="51"/>
      <c r="AA173" s="51"/>
      <c r="AD173" s="49">
        <f t="shared" si="50"/>
        <v>114657.50333333336</v>
      </c>
    </row>
    <row r="174" spans="1:30">
      <c r="A174" s="6" t="s">
        <v>294</v>
      </c>
      <c r="B174" s="6" t="s">
        <v>86</v>
      </c>
      <c r="C174" s="6" t="s">
        <v>83</v>
      </c>
      <c r="D174" s="41" t="s">
        <v>606</v>
      </c>
      <c r="E174" s="45">
        <v>8039733.9400000004</v>
      </c>
      <c r="F174" s="45">
        <v>3335477.63</v>
      </c>
      <c r="G174" s="45">
        <v>2057299.22</v>
      </c>
      <c r="H174" s="45">
        <v>1104056.74</v>
      </c>
      <c r="I174" s="45">
        <v>723502.78</v>
      </c>
      <c r="J174" s="45">
        <v>1188168.02</v>
      </c>
      <c r="K174" s="45">
        <v>1704191.24</v>
      </c>
      <c r="L174" s="45">
        <v>5398890.3700000001</v>
      </c>
      <c r="M174" s="45">
        <v>11271031.82</v>
      </c>
      <c r="N174" s="45">
        <v>12043489.82</v>
      </c>
      <c r="O174" s="45">
        <v>11538728.52</v>
      </c>
      <c r="P174" s="45">
        <v>12474275.67</v>
      </c>
      <c r="Q174" s="45">
        <v>8089904.46</v>
      </c>
      <c r="R174" s="47">
        <f t="shared" si="48"/>
        <v>5908660.9191666665</v>
      </c>
      <c r="T174" s="49">
        <f t="shared" si="49"/>
        <v>5908660.9191666665</v>
      </c>
      <c r="Y174" s="51"/>
      <c r="Z174" s="51"/>
      <c r="AA174" s="51"/>
      <c r="AD174" s="49">
        <f t="shared" si="50"/>
        <v>5908660.9191666665</v>
      </c>
    </row>
    <row r="175" spans="1:30">
      <c r="A175" s="6" t="s">
        <v>294</v>
      </c>
      <c r="B175" s="6" t="s">
        <v>86</v>
      </c>
      <c r="C175" s="6" t="s">
        <v>67</v>
      </c>
      <c r="D175" s="41" t="s">
        <v>607</v>
      </c>
      <c r="E175" s="45">
        <v>6183695.3200000003</v>
      </c>
      <c r="F175" s="45">
        <v>2469148.2400000002</v>
      </c>
      <c r="G175" s="45">
        <v>1660539.17</v>
      </c>
      <c r="H175" s="45">
        <v>919534.84</v>
      </c>
      <c r="I175" s="45">
        <v>664126.59</v>
      </c>
      <c r="J175" s="45">
        <v>1248882.07</v>
      </c>
      <c r="K175" s="45">
        <v>1782254.23</v>
      </c>
      <c r="L175" s="45">
        <v>4973893.0199999996</v>
      </c>
      <c r="M175" s="45">
        <v>7134095.25</v>
      </c>
      <c r="N175" s="45">
        <v>7937370.2199999997</v>
      </c>
      <c r="O175" s="45">
        <v>7647688.1299999999</v>
      </c>
      <c r="P175" s="45">
        <v>8199937.5999999996</v>
      </c>
      <c r="Q175" s="45">
        <v>5480595.7000000002</v>
      </c>
      <c r="R175" s="47">
        <f t="shared" si="48"/>
        <v>4205801.2391666668</v>
      </c>
      <c r="T175" s="49">
        <f t="shared" si="49"/>
        <v>4205801.2391666668</v>
      </c>
      <c r="Y175" s="51"/>
      <c r="Z175" s="51"/>
      <c r="AA175" s="51"/>
      <c r="AD175" s="49">
        <f t="shared" si="50"/>
        <v>4205801.2391666668</v>
      </c>
    </row>
    <row r="176" spans="1:30">
      <c r="A176" s="6" t="s">
        <v>294</v>
      </c>
      <c r="B176" s="6" t="s">
        <v>86</v>
      </c>
      <c r="C176" s="6" t="s">
        <v>113</v>
      </c>
      <c r="D176" s="41" t="s">
        <v>608</v>
      </c>
      <c r="E176" s="45">
        <v>1262711.82</v>
      </c>
      <c r="F176" s="45">
        <v>1021517.42</v>
      </c>
      <c r="G176" s="45">
        <v>725707.29</v>
      </c>
      <c r="H176" s="45">
        <v>551192.22</v>
      </c>
      <c r="I176" s="45">
        <v>522627.66</v>
      </c>
      <c r="J176" s="45">
        <v>492969.85</v>
      </c>
      <c r="K176" s="45">
        <v>478432.73</v>
      </c>
      <c r="L176" s="45">
        <v>150025.57999999999</v>
      </c>
      <c r="M176" s="45">
        <v>208091.36</v>
      </c>
      <c r="N176" s="45">
        <v>291088.88</v>
      </c>
      <c r="O176" s="45">
        <v>242680.47</v>
      </c>
      <c r="P176" s="45">
        <v>232924.7</v>
      </c>
      <c r="Q176" s="45">
        <v>205201.81</v>
      </c>
      <c r="R176" s="47">
        <f t="shared" si="48"/>
        <v>470934.58125000005</v>
      </c>
      <c r="T176" s="49">
        <f t="shared" si="49"/>
        <v>470934.58125000005</v>
      </c>
      <c r="Y176" s="51"/>
      <c r="Z176" s="51"/>
      <c r="AA176" s="51"/>
      <c r="AD176" s="49">
        <f t="shared" si="50"/>
        <v>470934.58125000005</v>
      </c>
    </row>
    <row r="177" spans="1:30">
      <c r="A177" s="6" t="s">
        <v>294</v>
      </c>
      <c r="B177" s="6" t="s">
        <v>87</v>
      </c>
      <c r="C177" s="1" t="s">
        <v>113</v>
      </c>
      <c r="D177" s="41" t="s">
        <v>609</v>
      </c>
      <c r="E177" s="45">
        <v>1428764.58</v>
      </c>
      <c r="F177" s="45">
        <v>1277363.6599999999</v>
      </c>
      <c r="G177" s="45">
        <v>1246256.5</v>
      </c>
      <c r="H177" s="45">
        <v>1271629.31</v>
      </c>
      <c r="I177" s="45">
        <v>1276341.43</v>
      </c>
      <c r="J177" s="45">
        <v>1318001.51</v>
      </c>
      <c r="K177" s="45">
        <v>1390882.26</v>
      </c>
      <c r="L177" s="45">
        <v>1507856.02</v>
      </c>
      <c r="M177" s="45">
        <v>1525325.79</v>
      </c>
      <c r="N177" s="45">
        <v>1517775.64</v>
      </c>
      <c r="O177" s="45">
        <v>1526435.8400000001</v>
      </c>
      <c r="P177" s="45">
        <v>1480142.59</v>
      </c>
      <c r="Q177" s="45">
        <v>1522791.73</v>
      </c>
      <c r="R177" s="47">
        <f t="shared" si="48"/>
        <v>1401149.0587500001</v>
      </c>
      <c r="T177" s="49">
        <f t="shared" si="49"/>
        <v>1401149.0587500001</v>
      </c>
      <c r="Y177" s="51"/>
      <c r="Z177" s="51"/>
      <c r="AA177" s="51"/>
      <c r="AD177" s="49">
        <f t="shared" si="50"/>
        <v>1401149.0587500001</v>
      </c>
    </row>
    <row r="178" spans="1:30">
      <c r="A178" s="6" t="s">
        <v>294</v>
      </c>
      <c r="B178" s="6" t="s">
        <v>87</v>
      </c>
      <c r="C178" s="6" t="s">
        <v>69</v>
      </c>
      <c r="D178" s="41" t="s">
        <v>610</v>
      </c>
      <c r="E178" s="45">
        <v>902489.42</v>
      </c>
      <c r="F178" s="45">
        <v>816356.38</v>
      </c>
      <c r="G178" s="45">
        <v>580806.77</v>
      </c>
      <c r="H178" s="45">
        <v>559599.07999999996</v>
      </c>
      <c r="I178" s="45">
        <v>695780.16</v>
      </c>
      <c r="J178" s="45">
        <v>841880.73</v>
      </c>
      <c r="K178" s="45">
        <v>891485.2</v>
      </c>
      <c r="L178" s="45">
        <v>714401.69</v>
      </c>
      <c r="M178" s="45">
        <v>632811.80000000005</v>
      </c>
      <c r="N178" s="45">
        <v>775920.99</v>
      </c>
      <c r="O178" s="45">
        <v>701956.39</v>
      </c>
      <c r="P178" s="45">
        <v>704778.66</v>
      </c>
      <c r="Q178" s="45">
        <v>869972.05</v>
      </c>
      <c r="R178" s="47">
        <f t="shared" si="48"/>
        <v>733500.71541666659</v>
      </c>
      <c r="T178" s="49">
        <f t="shared" si="49"/>
        <v>733500.71541666659</v>
      </c>
      <c r="Y178" s="51"/>
      <c r="Z178" s="51"/>
      <c r="AA178" s="51"/>
      <c r="AD178" s="49">
        <f t="shared" si="50"/>
        <v>733500.71541666659</v>
      </c>
    </row>
    <row r="179" spans="1:30">
      <c r="D179" s="41" t="s">
        <v>88</v>
      </c>
      <c r="E179" s="46">
        <f t="shared" ref="E179:Q179" si="51">SUM(E169:E178)</f>
        <v>22029022.600000001</v>
      </c>
      <c r="F179" s="46">
        <f t="shared" si="51"/>
        <v>10899572.760000002</v>
      </c>
      <c r="G179" s="46">
        <f t="shared" si="51"/>
        <v>7660138.9900000002</v>
      </c>
      <c r="H179" s="46">
        <f t="shared" si="51"/>
        <v>5372386.75</v>
      </c>
      <c r="I179" s="46">
        <f t="shared" si="51"/>
        <v>4619376</v>
      </c>
      <c r="J179" s="46">
        <f t="shared" si="51"/>
        <v>6097941.1500000004</v>
      </c>
      <c r="K179" s="46">
        <f t="shared" si="51"/>
        <v>7548524.8500000006</v>
      </c>
      <c r="L179" s="46">
        <f t="shared" si="51"/>
        <v>15999733.819999998</v>
      </c>
      <c r="M179" s="46">
        <f t="shared" si="51"/>
        <v>26832843.309999999</v>
      </c>
      <c r="N179" s="46">
        <f t="shared" si="51"/>
        <v>29367148.689999998</v>
      </c>
      <c r="O179" s="46">
        <f t="shared" si="51"/>
        <v>28079420.259999998</v>
      </c>
      <c r="P179" s="46">
        <f t="shared" si="51"/>
        <v>30005912.190000001</v>
      </c>
      <c r="Q179" s="46">
        <f t="shared" si="51"/>
        <v>20612209.75</v>
      </c>
      <c r="R179" s="46">
        <f>SUM(R169:R178)</f>
        <v>16150301.245416667</v>
      </c>
      <c r="Y179" s="51"/>
      <c r="Z179" s="51"/>
      <c r="AA179" s="51"/>
    </row>
    <row r="180" spans="1:30">
      <c r="D180" s="3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7"/>
      <c r="Y180" s="51"/>
      <c r="Z180" s="51"/>
      <c r="AA180" s="51"/>
    </row>
    <row r="181" spans="1:30">
      <c r="A181" s="6" t="s">
        <v>284</v>
      </c>
      <c r="B181" s="6" t="s">
        <v>89</v>
      </c>
      <c r="C181" s="6" t="s">
        <v>440</v>
      </c>
      <c r="D181" s="41" t="s">
        <v>612</v>
      </c>
      <c r="E181" s="45">
        <v>-68396.42</v>
      </c>
      <c r="F181" s="45">
        <v>-67434.539999999994</v>
      </c>
      <c r="G181" s="45">
        <v>-66472.63</v>
      </c>
      <c r="H181" s="45">
        <v>-65510.73</v>
      </c>
      <c r="I181" s="45">
        <v>-64548.83</v>
      </c>
      <c r="J181" s="45">
        <v>-63586.93</v>
      </c>
      <c r="K181" s="45">
        <v>-62625.02</v>
      </c>
      <c r="L181" s="45">
        <v>-61663.12</v>
      </c>
      <c r="M181" s="45">
        <v>-60701.21</v>
      </c>
      <c r="N181" s="45">
        <v>-59739.33</v>
      </c>
      <c r="O181" s="45">
        <v>-59739.33</v>
      </c>
      <c r="P181" s="45">
        <v>-57815.51</v>
      </c>
      <c r="Q181" s="45">
        <v>-56853.599999999999</v>
      </c>
      <c r="R181" s="47">
        <f t="shared" ref="R181:R197" si="52">((E181+Q181)+((F181+G181+H181+I181+J181+K181+L181+M181+N181+O181+P181)*2))/24</f>
        <v>-62705.182499999995</v>
      </c>
      <c r="W181" s="49">
        <f>+R181</f>
        <v>-62705.182499999995</v>
      </c>
      <c r="Y181" s="51"/>
      <c r="Z181" s="51"/>
      <c r="AA181" s="51"/>
      <c r="AB181" s="49">
        <f>+W181</f>
        <v>-62705.182499999995</v>
      </c>
    </row>
    <row r="182" spans="1:30">
      <c r="A182" s="6" t="s">
        <v>284</v>
      </c>
      <c r="B182" s="6" t="s">
        <v>89</v>
      </c>
      <c r="C182" s="6" t="s">
        <v>441</v>
      </c>
      <c r="D182" s="41" t="s">
        <v>611</v>
      </c>
      <c r="E182" s="45">
        <v>-259160.08</v>
      </c>
      <c r="F182" s="45">
        <v>-255493.81</v>
      </c>
      <c r="G182" s="45">
        <v>-251827.57</v>
      </c>
      <c r="H182" s="45">
        <v>-248161.3</v>
      </c>
      <c r="I182" s="45">
        <v>-244495.04</v>
      </c>
      <c r="J182" s="45">
        <v>-240828.75</v>
      </c>
      <c r="K182" s="45">
        <v>-237162.53</v>
      </c>
      <c r="L182" s="45">
        <v>-233496.28</v>
      </c>
      <c r="M182" s="45">
        <v>-229830.02</v>
      </c>
      <c r="N182" s="45">
        <v>-226163.76</v>
      </c>
      <c r="O182" s="45">
        <v>-226163.73</v>
      </c>
      <c r="P182" s="45">
        <v>-218831.22</v>
      </c>
      <c r="Q182" s="45">
        <v>-215164.92</v>
      </c>
      <c r="R182" s="47">
        <f t="shared" si="52"/>
        <v>-237468.04250000001</v>
      </c>
      <c r="W182" s="49">
        <f>+R182</f>
        <v>-237468.04250000001</v>
      </c>
      <c r="Y182" s="51"/>
      <c r="Z182" s="51"/>
      <c r="AA182" s="51"/>
      <c r="AB182" s="49">
        <f>+W182</f>
        <v>-237468.04250000001</v>
      </c>
    </row>
    <row r="183" spans="1:30">
      <c r="A183" s="6" t="s">
        <v>284</v>
      </c>
      <c r="B183" s="6" t="s">
        <v>89</v>
      </c>
      <c r="C183" s="6" t="s">
        <v>499</v>
      </c>
      <c r="D183" s="41" t="s">
        <v>613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7">
        <f t="shared" si="52"/>
        <v>0</v>
      </c>
      <c r="W183" s="49">
        <f>+R183</f>
        <v>0</v>
      </c>
      <c r="Y183" s="67">
        <f>+R183*$Z$4</f>
        <v>0</v>
      </c>
      <c r="Z183" s="67">
        <f>+R183*$Z$5</f>
        <v>0</v>
      </c>
      <c r="AA183" s="51"/>
      <c r="AB183" s="49"/>
    </row>
    <row r="184" spans="1:30">
      <c r="A184" s="6" t="s">
        <v>284</v>
      </c>
      <c r="B184" s="6" t="s">
        <v>89</v>
      </c>
      <c r="C184" s="6" t="s">
        <v>500</v>
      </c>
      <c r="D184" s="41" t="s">
        <v>614</v>
      </c>
      <c r="E184" s="45">
        <v>1402892.24</v>
      </c>
      <c r="F184" s="45">
        <v>1403473.73</v>
      </c>
      <c r="G184" s="45">
        <v>1404055.22</v>
      </c>
      <c r="H184" s="45">
        <v>1406254.74</v>
      </c>
      <c r="I184" s="45">
        <v>1407105.91</v>
      </c>
      <c r="J184" s="45">
        <v>1407957.08</v>
      </c>
      <c r="K184" s="45">
        <v>1408808.24</v>
      </c>
      <c r="L184" s="45">
        <v>1409659.41</v>
      </c>
      <c r="M184" s="45">
        <v>1410510.56</v>
      </c>
      <c r="N184" s="45">
        <v>953296.83</v>
      </c>
      <c r="O184" s="45">
        <v>948046.85</v>
      </c>
      <c r="P184" s="45">
        <v>942796.86</v>
      </c>
      <c r="Q184" s="45">
        <v>939264.75</v>
      </c>
      <c r="R184" s="47">
        <f t="shared" si="52"/>
        <v>1272753.6604166667</v>
      </c>
      <c r="W184" s="49">
        <f>+R184</f>
        <v>1272753.6604166667</v>
      </c>
      <c r="Y184" s="51"/>
      <c r="Z184" s="51"/>
      <c r="AA184" s="51"/>
      <c r="AB184" s="49">
        <f>+W184</f>
        <v>1272753.6604166667</v>
      </c>
    </row>
    <row r="185" spans="1:30">
      <c r="A185" s="6" t="s">
        <v>284</v>
      </c>
      <c r="B185" s="6" t="s">
        <v>89</v>
      </c>
      <c r="C185" s="6" t="s">
        <v>321</v>
      </c>
      <c r="D185" s="41" t="s">
        <v>615</v>
      </c>
      <c r="E185" s="45">
        <v>3715551.45</v>
      </c>
      <c r="F185" s="45">
        <v>3713036.48</v>
      </c>
      <c r="G185" s="45">
        <v>3666632.76</v>
      </c>
      <c r="H185" s="45">
        <v>3584178.43</v>
      </c>
      <c r="I185" s="45">
        <v>3536018.51</v>
      </c>
      <c r="J185" s="45">
        <v>3496599.13</v>
      </c>
      <c r="K185" s="45">
        <v>5798605.25</v>
      </c>
      <c r="L185" s="45">
        <v>5842695.25</v>
      </c>
      <c r="M185" s="45">
        <v>5780985.6799999997</v>
      </c>
      <c r="N185" s="45">
        <v>6428812.5300000003</v>
      </c>
      <c r="O185" s="45">
        <v>6384654.3700000001</v>
      </c>
      <c r="P185" s="45">
        <v>6343157.7699999996</v>
      </c>
      <c r="Q185" s="45">
        <v>6323038.3499999996</v>
      </c>
      <c r="R185" s="47">
        <f t="shared" si="52"/>
        <v>4966222.5883333329</v>
      </c>
      <c r="T185" s="49">
        <f t="shared" ref="T185:T193" si="53">+R185</f>
        <v>4966222.5883333329</v>
      </c>
      <c r="Y185" s="51"/>
      <c r="Z185" s="51"/>
      <c r="AA185" s="51"/>
      <c r="AD185" s="49">
        <f>+R185</f>
        <v>4966222.5883333329</v>
      </c>
    </row>
    <row r="186" spans="1:30">
      <c r="A186" s="6" t="s">
        <v>284</v>
      </c>
      <c r="B186" s="6" t="s">
        <v>89</v>
      </c>
      <c r="C186" s="6" t="s">
        <v>322</v>
      </c>
      <c r="D186" s="41" t="s">
        <v>616</v>
      </c>
      <c r="E186" s="45">
        <v>1217440.58</v>
      </c>
      <c r="F186" s="45">
        <v>1197725.3</v>
      </c>
      <c r="G186" s="45">
        <v>1178302.1599999999</v>
      </c>
      <c r="H186" s="45">
        <v>1172011.58</v>
      </c>
      <c r="I186" s="45">
        <v>1157847.96</v>
      </c>
      <c r="J186" s="45">
        <v>1181461.05</v>
      </c>
      <c r="K186" s="45">
        <v>1341764.53</v>
      </c>
      <c r="L186" s="45">
        <v>1399994.64</v>
      </c>
      <c r="M186" s="45">
        <v>1379131.5</v>
      </c>
      <c r="N186" s="45">
        <v>1552823.13</v>
      </c>
      <c r="O186" s="45">
        <v>1548399.41</v>
      </c>
      <c r="P186" s="45">
        <v>1257947.25</v>
      </c>
      <c r="Q186" s="45">
        <v>1244157.55</v>
      </c>
      <c r="R186" s="47">
        <f t="shared" si="52"/>
        <v>1299850.6312500001</v>
      </c>
      <c r="T186" s="49">
        <f t="shared" si="53"/>
        <v>1299850.6312500001</v>
      </c>
      <c r="Y186" s="51"/>
      <c r="Z186" s="51"/>
      <c r="AA186" s="51"/>
      <c r="AD186" s="49">
        <f>+R186</f>
        <v>1299850.6312500001</v>
      </c>
    </row>
    <row r="187" spans="1:30">
      <c r="A187" s="6" t="s">
        <v>293</v>
      </c>
      <c r="B187" s="6" t="s">
        <v>89</v>
      </c>
      <c r="C187" s="6" t="s">
        <v>443</v>
      </c>
      <c r="D187" s="41" t="s">
        <v>617</v>
      </c>
      <c r="E187" s="45">
        <v>-5986.46</v>
      </c>
      <c r="F187" s="45">
        <v>-5902.27</v>
      </c>
      <c r="G187" s="45">
        <v>-5818.08</v>
      </c>
      <c r="H187" s="45">
        <v>-5733.89</v>
      </c>
      <c r="I187" s="45">
        <v>-5649.7</v>
      </c>
      <c r="J187" s="45">
        <v>-5565.51</v>
      </c>
      <c r="K187" s="45">
        <v>-5481.32</v>
      </c>
      <c r="L187" s="45">
        <v>-5397.13</v>
      </c>
      <c r="M187" s="45">
        <v>-5312.94</v>
      </c>
      <c r="N187" s="45">
        <v>-5228.75</v>
      </c>
      <c r="O187" s="45">
        <v>-5228.75</v>
      </c>
      <c r="P187" s="45">
        <v>-5060.3599999999997</v>
      </c>
      <c r="Q187" s="45">
        <v>-4976.17</v>
      </c>
      <c r="R187" s="47">
        <f t="shared" si="52"/>
        <v>-5488.3345833333333</v>
      </c>
      <c r="W187" s="49">
        <f>+R187</f>
        <v>-5488.3345833333333</v>
      </c>
      <c r="Y187" s="51"/>
      <c r="Z187" s="51"/>
      <c r="AA187" s="51"/>
      <c r="AB187" s="49">
        <f>+W187</f>
        <v>-5488.3345833333333</v>
      </c>
    </row>
    <row r="188" spans="1:30">
      <c r="A188" s="6" t="s">
        <v>293</v>
      </c>
      <c r="B188" s="6" t="s">
        <v>89</v>
      </c>
      <c r="C188" s="6" t="s">
        <v>444</v>
      </c>
      <c r="D188" s="41" t="s">
        <v>618</v>
      </c>
      <c r="E188" s="45">
        <v>1859.2</v>
      </c>
      <c r="F188" s="45">
        <v>1811.51</v>
      </c>
      <c r="G188" s="45">
        <v>1763.83</v>
      </c>
      <c r="H188" s="45">
        <v>1716.16</v>
      </c>
      <c r="I188" s="45">
        <v>1668.52</v>
      </c>
      <c r="J188" s="45">
        <v>1620.85</v>
      </c>
      <c r="K188" s="45">
        <v>1573.14</v>
      </c>
      <c r="L188" s="45">
        <v>1525.47</v>
      </c>
      <c r="M188" s="45">
        <v>1477.78</v>
      </c>
      <c r="N188" s="45">
        <v>1430.13</v>
      </c>
      <c r="O188" s="45">
        <v>1430.15</v>
      </c>
      <c r="P188" s="45">
        <v>1334.77</v>
      </c>
      <c r="Q188" s="45">
        <v>1287.1099999999999</v>
      </c>
      <c r="R188" s="47">
        <f t="shared" si="52"/>
        <v>1577.122083333333</v>
      </c>
      <c r="W188" s="49">
        <f>+R188</f>
        <v>1577.122083333333</v>
      </c>
      <c r="Y188" s="51"/>
      <c r="Z188" s="51"/>
      <c r="AA188" s="51"/>
      <c r="AB188" s="49">
        <f>+W188</f>
        <v>1577.122083333333</v>
      </c>
    </row>
    <row r="189" spans="1:30">
      <c r="A189" s="6" t="s">
        <v>293</v>
      </c>
      <c r="B189" s="6" t="s">
        <v>89</v>
      </c>
      <c r="C189" s="6" t="s">
        <v>502</v>
      </c>
      <c r="D189" s="41" t="s">
        <v>619</v>
      </c>
      <c r="E189" s="45">
        <v>55452.9</v>
      </c>
      <c r="F189" s="45">
        <v>55452.9</v>
      </c>
      <c r="G189" s="45">
        <v>55452.9</v>
      </c>
      <c r="H189" s="45">
        <v>55522.559999999998</v>
      </c>
      <c r="I189" s="45">
        <v>55522.559999999998</v>
      </c>
      <c r="J189" s="45">
        <v>55526.239999999998</v>
      </c>
      <c r="K189" s="45">
        <v>55255.59</v>
      </c>
      <c r="L189" s="45">
        <v>55255.59</v>
      </c>
      <c r="M189" s="45">
        <v>55249.65</v>
      </c>
      <c r="N189" s="45">
        <v>55249.65</v>
      </c>
      <c r="O189" s="45">
        <v>55273.72</v>
      </c>
      <c r="P189" s="45">
        <v>55293.8</v>
      </c>
      <c r="Q189" s="45">
        <v>55432.72</v>
      </c>
      <c r="R189" s="47">
        <f t="shared" si="52"/>
        <v>55374.830833333333</v>
      </c>
      <c r="W189" s="49">
        <f>+R189</f>
        <v>55374.830833333333</v>
      </c>
      <c r="Y189" s="51"/>
      <c r="Z189" s="49">
        <f>+W189</f>
        <v>55374.830833333333</v>
      </c>
      <c r="AA189" s="51"/>
    </row>
    <row r="190" spans="1:30">
      <c r="A190" s="6" t="s">
        <v>293</v>
      </c>
      <c r="B190" s="6" t="s">
        <v>89</v>
      </c>
      <c r="C190" s="6" t="s">
        <v>503</v>
      </c>
      <c r="D190" s="41" t="s">
        <v>620</v>
      </c>
      <c r="E190" s="45">
        <v>-1859.18</v>
      </c>
      <c r="F190" s="45">
        <v>-1811.51</v>
      </c>
      <c r="G190" s="45">
        <v>-1763.84</v>
      </c>
      <c r="H190" s="45">
        <v>-1716.16</v>
      </c>
      <c r="I190" s="45">
        <v>-1668.49</v>
      </c>
      <c r="J190" s="45">
        <v>-1620.82</v>
      </c>
      <c r="K190" s="45">
        <v>-1573.15</v>
      </c>
      <c r="L190" s="45">
        <v>-1525.48</v>
      </c>
      <c r="M190" s="45">
        <v>-1477.81</v>
      </c>
      <c r="N190" s="45">
        <v>-1430.13</v>
      </c>
      <c r="O190" s="45">
        <v>-1430.13</v>
      </c>
      <c r="P190" s="45">
        <v>-1334.79</v>
      </c>
      <c r="Q190" s="45">
        <v>-1287.1199999999999</v>
      </c>
      <c r="R190" s="47">
        <f t="shared" si="52"/>
        <v>-1577.1216666666669</v>
      </c>
      <c r="W190" s="49">
        <f>+R190</f>
        <v>-1577.1216666666669</v>
      </c>
      <c r="Y190" s="51"/>
      <c r="Z190" s="49">
        <f>+W190</f>
        <v>-1577.1216666666669</v>
      </c>
      <c r="AA190" s="51"/>
    </row>
    <row r="191" spans="1:30">
      <c r="A191" s="6" t="s">
        <v>293</v>
      </c>
      <c r="B191" s="6" t="s">
        <v>89</v>
      </c>
      <c r="C191" s="6" t="s">
        <v>504</v>
      </c>
      <c r="D191" s="41" t="s">
        <v>621</v>
      </c>
      <c r="E191" s="45">
        <v>122789.5</v>
      </c>
      <c r="F191" s="45">
        <v>122840.4</v>
      </c>
      <c r="G191" s="45">
        <v>122891.29</v>
      </c>
      <c r="H191" s="45">
        <v>123083.81</v>
      </c>
      <c r="I191" s="45">
        <v>123158.3</v>
      </c>
      <c r="J191" s="45">
        <v>123232.8</v>
      </c>
      <c r="K191" s="45">
        <v>123307.3</v>
      </c>
      <c r="L191" s="45">
        <v>123381.81</v>
      </c>
      <c r="M191" s="45">
        <v>123456.3</v>
      </c>
      <c r="N191" s="45">
        <v>83438.23</v>
      </c>
      <c r="O191" s="45">
        <v>82978.73</v>
      </c>
      <c r="P191" s="45">
        <v>82519.22</v>
      </c>
      <c r="Q191" s="45">
        <v>82210.06</v>
      </c>
      <c r="R191" s="47">
        <f t="shared" si="52"/>
        <v>111398.9975</v>
      </c>
      <c r="W191" s="49">
        <f>+R191</f>
        <v>111398.9975</v>
      </c>
      <c r="Y191" s="51"/>
      <c r="Z191" s="51"/>
      <c r="AA191" s="51"/>
      <c r="AB191" s="49">
        <f>+W191</f>
        <v>111398.9975</v>
      </c>
    </row>
    <row r="192" spans="1:30">
      <c r="A192" s="6" t="s">
        <v>293</v>
      </c>
      <c r="B192" s="6" t="s">
        <v>89</v>
      </c>
      <c r="C192" s="6" t="s">
        <v>323</v>
      </c>
      <c r="D192" s="41" t="s">
        <v>622</v>
      </c>
      <c r="E192" s="45">
        <v>325207.21000000002</v>
      </c>
      <c r="F192" s="45">
        <v>324987.09999999998</v>
      </c>
      <c r="G192" s="45">
        <v>320925.57</v>
      </c>
      <c r="H192" s="45">
        <v>313708.68</v>
      </c>
      <c r="I192" s="45">
        <v>309493.43</v>
      </c>
      <c r="J192" s="45">
        <v>306043.21000000002</v>
      </c>
      <c r="K192" s="45">
        <v>507528.53</v>
      </c>
      <c r="L192" s="45">
        <v>511387.55</v>
      </c>
      <c r="M192" s="45">
        <v>505986.37</v>
      </c>
      <c r="N192" s="45">
        <v>562688.04</v>
      </c>
      <c r="O192" s="45">
        <v>558823.04</v>
      </c>
      <c r="P192" s="45">
        <v>555191.01</v>
      </c>
      <c r="Q192" s="45">
        <v>553430.04</v>
      </c>
      <c r="R192" s="47">
        <f t="shared" si="52"/>
        <v>434673.42958333326</v>
      </c>
      <c r="T192" s="49">
        <f t="shared" si="53"/>
        <v>434673.42958333326</v>
      </c>
      <c r="Y192" s="51"/>
      <c r="Z192" s="51"/>
      <c r="AA192" s="51"/>
      <c r="AD192" s="49">
        <f>+R192</f>
        <v>434673.42958333326</v>
      </c>
    </row>
    <row r="193" spans="1:30">
      <c r="A193" s="6" t="s">
        <v>293</v>
      </c>
      <c r="B193" s="6" t="s">
        <v>89</v>
      </c>
      <c r="C193" s="6" t="s">
        <v>324</v>
      </c>
      <c r="D193" s="41" t="s">
        <v>623</v>
      </c>
      <c r="E193" s="45">
        <v>106557.65</v>
      </c>
      <c r="F193" s="45">
        <v>104832.07</v>
      </c>
      <c r="G193" s="45">
        <v>103132.03</v>
      </c>
      <c r="H193" s="45">
        <v>102581.46</v>
      </c>
      <c r="I193" s="45">
        <v>101341.75</v>
      </c>
      <c r="J193" s="45">
        <v>103408.52</v>
      </c>
      <c r="K193" s="45">
        <v>117439.24</v>
      </c>
      <c r="L193" s="45">
        <v>122535.89</v>
      </c>
      <c r="M193" s="45">
        <v>120709.85</v>
      </c>
      <c r="N193" s="45">
        <v>135912.37</v>
      </c>
      <c r="O193" s="45">
        <v>135525.17000000001</v>
      </c>
      <c r="P193" s="45">
        <v>110103.07</v>
      </c>
      <c r="Q193" s="45">
        <v>108896.12</v>
      </c>
      <c r="R193" s="47">
        <f t="shared" si="52"/>
        <v>113770.69208333334</v>
      </c>
      <c r="T193" s="49">
        <f t="shared" si="53"/>
        <v>113770.69208333334</v>
      </c>
      <c r="Y193" s="51"/>
      <c r="Z193" s="51"/>
      <c r="AA193" s="51"/>
      <c r="AD193" s="49">
        <f>+R193</f>
        <v>113770.69208333334</v>
      </c>
    </row>
    <row r="194" spans="1:30">
      <c r="A194" s="6" t="s">
        <v>293</v>
      </c>
      <c r="B194" s="6" t="s">
        <v>89</v>
      </c>
      <c r="C194" s="6" t="s">
        <v>499</v>
      </c>
      <c r="D194" s="41" t="s">
        <v>613</v>
      </c>
      <c r="E194" s="45">
        <v>46288.52</v>
      </c>
      <c r="F194" s="45">
        <v>46288.52</v>
      </c>
      <c r="G194" s="45">
        <v>46288.52</v>
      </c>
      <c r="H194" s="45">
        <v>48283.42</v>
      </c>
      <c r="I194" s="45">
        <v>48283.42</v>
      </c>
      <c r="J194" s="45">
        <v>48325.5</v>
      </c>
      <c r="K194" s="45">
        <v>47290.23</v>
      </c>
      <c r="L194" s="45">
        <v>47290.23</v>
      </c>
      <c r="M194" s="45">
        <v>47222.39</v>
      </c>
      <c r="N194" s="45">
        <v>47222.39</v>
      </c>
      <c r="O194" s="45">
        <v>47222.39</v>
      </c>
      <c r="P194" s="45">
        <v>47451.75</v>
      </c>
      <c r="Q194" s="45">
        <v>49038.94</v>
      </c>
      <c r="R194" s="47">
        <f t="shared" si="52"/>
        <v>47402.707499999997</v>
      </c>
      <c r="W194" s="49">
        <f>+R194</f>
        <v>47402.707499999997</v>
      </c>
      <c r="Y194" s="51"/>
      <c r="Z194" s="49">
        <f>+W194</f>
        <v>47402.707499999997</v>
      </c>
      <c r="AA194" s="51"/>
    </row>
    <row r="195" spans="1:30">
      <c r="A195" s="6" t="s">
        <v>293</v>
      </c>
      <c r="B195" s="6" t="s">
        <v>89</v>
      </c>
      <c r="C195" s="6" t="s">
        <v>501</v>
      </c>
      <c r="D195" s="41" t="s">
        <v>624</v>
      </c>
      <c r="E195" s="45">
        <v>44990.66</v>
      </c>
      <c r="F195" s="45">
        <v>43627.31</v>
      </c>
      <c r="G195" s="45">
        <v>42263.96</v>
      </c>
      <c r="H195" s="45">
        <v>40900.6</v>
      </c>
      <c r="I195" s="45">
        <v>39537.25</v>
      </c>
      <c r="J195" s="45">
        <v>38173.9</v>
      </c>
      <c r="K195" s="45">
        <v>36810.54</v>
      </c>
      <c r="L195" s="45">
        <v>35447.19</v>
      </c>
      <c r="M195" s="45">
        <v>34083.839999999997</v>
      </c>
      <c r="N195" s="45">
        <v>32720.48</v>
      </c>
      <c r="O195" s="45">
        <v>32720.48</v>
      </c>
      <c r="P195" s="45">
        <v>29993.78</v>
      </c>
      <c r="Q195" s="45">
        <v>28630.42</v>
      </c>
      <c r="R195" s="47">
        <f t="shared" si="52"/>
        <v>36924.155833333331</v>
      </c>
      <c r="W195" s="49">
        <f>+R195</f>
        <v>36924.155833333331</v>
      </c>
      <c r="Y195" s="51"/>
      <c r="Z195" s="49">
        <f>+W195</f>
        <v>36924.155833333331</v>
      </c>
      <c r="AA195" s="51"/>
    </row>
    <row r="196" spans="1:30">
      <c r="A196" s="6" t="s">
        <v>294</v>
      </c>
      <c r="B196" s="6" t="s">
        <v>89</v>
      </c>
      <c r="C196" s="6" t="s">
        <v>499</v>
      </c>
      <c r="D196" s="41" t="s">
        <v>613</v>
      </c>
      <c r="E196" s="45">
        <v>587270.96</v>
      </c>
      <c r="F196" s="45">
        <v>587270.96</v>
      </c>
      <c r="G196" s="45">
        <v>587270.96</v>
      </c>
      <c r="H196" s="45">
        <v>586071.85</v>
      </c>
      <c r="I196" s="45">
        <v>586071.85</v>
      </c>
      <c r="J196" s="45">
        <v>586071.85</v>
      </c>
      <c r="K196" s="45">
        <v>584014.9</v>
      </c>
      <c r="L196" s="45">
        <v>584014.9</v>
      </c>
      <c r="M196" s="45">
        <v>584014.9</v>
      </c>
      <c r="N196" s="45">
        <v>584014.9</v>
      </c>
      <c r="O196" s="45">
        <v>584289.93999999994</v>
      </c>
      <c r="P196" s="45">
        <v>584289.93999999994</v>
      </c>
      <c r="Q196" s="45">
        <v>584289.93999999994</v>
      </c>
      <c r="R196" s="47">
        <f t="shared" si="52"/>
        <v>585264.78333333333</v>
      </c>
      <c r="W196" s="49">
        <f>+R196</f>
        <v>585264.78333333333</v>
      </c>
      <c r="Y196" s="49">
        <f>+W196</f>
        <v>585264.78333333333</v>
      </c>
      <c r="Z196" s="51"/>
      <c r="AA196" s="51"/>
    </row>
    <row r="197" spans="1:30">
      <c r="A197" s="6" t="s">
        <v>294</v>
      </c>
      <c r="B197" s="6" t="s">
        <v>89</v>
      </c>
      <c r="C197" s="6" t="s">
        <v>501</v>
      </c>
      <c r="D197" s="41" t="s">
        <v>624</v>
      </c>
      <c r="E197" s="45">
        <v>214169.43</v>
      </c>
      <c r="F197" s="45">
        <v>211866.53</v>
      </c>
      <c r="G197" s="45">
        <v>209563.63</v>
      </c>
      <c r="H197" s="45">
        <v>207260.74</v>
      </c>
      <c r="I197" s="45">
        <v>204957.84</v>
      </c>
      <c r="J197" s="45">
        <v>202654.94</v>
      </c>
      <c r="K197" s="45">
        <v>200352.05</v>
      </c>
      <c r="L197" s="45">
        <v>198049.15</v>
      </c>
      <c r="M197" s="45">
        <v>195746.25</v>
      </c>
      <c r="N197" s="45">
        <v>193443.36</v>
      </c>
      <c r="O197" s="45">
        <v>193443.36</v>
      </c>
      <c r="P197" s="45">
        <v>188837.56</v>
      </c>
      <c r="Q197" s="45">
        <v>186534.67</v>
      </c>
      <c r="R197" s="47">
        <f t="shared" si="52"/>
        <v>200543.95499999996</v>
      </c>
      <c r="W197" s="49">
        <f>+R197</f>
        <v>200543.95499999996</v>
      </c>
      <c r="Y197" s="49">
        <f>+W197</f>
        <v>200543.95499999996</v>
      </c>
      <c r="Z197" s="51"/>
      <c r="AA197" s="51"/>
    </row>
    <row r="198" spans="1:30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7"/>
      <c r="Y198" s="51"/>
      <c r="Z198" s="51"/>
      <c r="AA198" s="51"/>
    </row>
    <row r="199" spans="1:30">
      <c r="A199" s="25" t="s">
        <v>293</v>
      </c>
      <c r="B199" s="6" t="s">
        <v>90</v>
      </c>
      <c r="C199" s="6" t="s">
        <v>67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30">
      <c r="A200" s="25" t="s">
        <v>293</v>
      </c>
      <c r="B200" s="6" t="s">
        <v>90</v>
      </c>
      <c r="C200" s="6" t="s">
        <v>417</v>
      </c>
      <c r="D200" s="41" t="s">
        <v>1026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7">
        <f t="shared" ref="R200:R208" si="54">((E200+Q200)+((F200+G200+H200+I200+J200+K200+L200+M200+N200+O200+P200)*2))/24</f>
        <v>0</v>
      </c>
      <c r="T200" s="49"/>
      <c r="W200" s="49">
        <f t="shared" ref="W200:W208" si="55">+R200</f>
        <v>0</v>
      </c>
      <c r="Y200" s="51"/>
      <c r="Z200" s="51"/>
      <c r="AA200" s="51"/>
      <c r="AB200" s="49">
        <f t="shared" ref="AB200:AB208" si="56">+R200</f>
        <v>0</v>
      </c>
    </row>
    <row r="201" spans="1:30">
      <c r="A201" s="25" t="s">
        <v>293</v>
      </c>
      <c r="B201" s="6" t="s">
        <v>90</v>
      </c>
      <c r="C201" s="6" t="s">
        <v>418</v>
      </c>
      <c r="D201" s="41" t="s">
        <v>1027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7">
        <f t="shared" si="54"/>
        <v>0</v>
      </c>
      <c r="T201" s="49"/>
      <c r="W201" s="49">
        <f t="shared" si="55"/>
        <v>0</v>
      </c>
      <c r="Y201" s="51"/>
      <c r="Z201" s="51"/>
      <c r="AA201" s="51"/>
      <c r="AB201" s="49">
        <f t="shared" si="56"/>
        <v>0</v>
      </c>
    </row>
    <row r="202" spans="1:30">
      <c r="A202" s="25" t="s">
        <v>293</v>
      </c>
      <c r="B202" s="6" t="s">
        <v>90</v>
      </c>
      <c r="C202" s="6" t="s">
        <v>419</v>
      </c>
      <c r="D202" s="41" t="s">
        <v>1028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7">
        <f t="shared" si="54"/>
        <v>0</v>
      </c>
      <c r="T202" s="49"/>
      <c r="W202" s="49">
        <f t="shared" si="55"/>
        <v>0</v>
      </c>
      <c r="Y202" s="51"/>
      <c r="Z202" s="51"/>
      <c r="AA202" s="51"/>
      <c r="AB202" s="49">
        <f t="shared" si="56"/>
        <v>0</v>
      </c>
    </row>
    <row r="203" spans="1:30">
      <c r="A203" s="25" t="s">
        <v>293</v>
      </c>
      <c r="B203" s="6" t="s">
        <v>90</v>
      </c>
      <c r="C203" s="6" t="s">
        <v>420</v>
      </c>
      <c r="D203" s="41" t="s">
        <v>1029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54"/>
        <v>0</v>
      </c>
      <c r="T203" s="49"/>
      <c r="W203" s="49">
        <f t="shared" si="55"/>
        <v>0</v>
      </c>
      <c r="Y203" s="51"/>
      <c r="Z203" s="51"/>
      <c r="AA203" s="51"/>
      <c r="AB203" s="49">
        <f t="shared" si="56"/>
        <v>0</v>
      </c>
    </row>
    <row r="204" spans="1:30">
      <c r="A204" s="25" t="s">
        <v>294</v>
      </c>
      <c r="B204" s="6" t="s">
        <v>90</v>
      </c>
      <c r="C204" s="6" t="s">
        <v>83</v>
      </c>
      <c r="D204" s="41" t="s">
        <v>625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54"/>
        <v>0</v>
      </c>
      <c r="T204" s="49"/>
      <c r="W204" s="49">
        <f t="shared" si="55"/>
        <v>0</v>
      </c>
      <c r="Y204" s="51"/>
      <c r="Z204" s="51"/>
      <c r="AA204" s="51"/>
      <c r="AB204" s="49">
        <f t="shared" si="56"/>
        <v>0</v>
      </c>
    </row>
    <row r="205" spans="1:30">
      <c r="A205" s="25" t="s">
        <v>294</v>
      </c>
      <c r="B205" s="6" t="s">
        <v>90</v>
      </c>
      <c r="C205" s="6" t="s">
        <v>423</v>
      </c>
      <c r="D205" s="41" t="s">
        <v>1026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7">
        <f t="shared" si="54"/>
        <v>0</v>
      </c>
      <c r="T205" s="49"/>
      <c r="W205" s="49">
        <f t="shared" si="55"/>
        <v>0</v>
      </c>
      <c r="Y205" s="51"/>
      <c r="Z205" s="51"/>
      <c r="AA205" s="51"/>
      <c r="AB205" s="49">
        <f t="shared" si="56"/>
        <v>0</v>
      </c>
    </row>
    <row r="206" spans="1:30">
      <c r="A206" s="25" t="s">
        <v>294</v>
      </c>
      <c r="B206" s="6" t="s">
        <v>90</v>
      </c>
      <c r="C206" s="6" t="s">
        <v>424</v>
      </c>
      <c r="D206" s="41" t="s">
        <v>1027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7">
        <f t="shared" si="54"/>
        <v>0</v>
      </c>
      <c r="T206" s="49"/>
      <c r="W206" s="49">
        <f t="shared" si="55"/>
        <v>0</v>
      </c>
      <c r="Y206" s="51"/>
      <c r="Z206" s="51"/>
      <c r="AA206" s="51"/>
      <c r="AB206" s="49">
        <f t="shared" si="56"/>
        <v>0</v>
      </c>
    </row>
    <row r="207" spans="1:30">
      <c r="A207" s="25" t="s">
        <v>294</v>
      </c>
      <c r="B207" s="6" t="s">
        <v>90</v>
      </c>
      <c r="C207" s="6" t="s">
        <v>425</v>
      </c>
      <c r="D207" s="41" t="s">
        <v>1028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7">
        <f t="shared" si="54"/>
        <v>0</v>
      </c>
      <c r="T207" s="49"/>
      <c r="W207" s="49">
        <f t="shared" si="55"/>
        <v>0</v>
      </c>
      <c r="Y207" s="51"/>
      <c r="Z207" s="51"/>
      <c r="AA207" s="51"/>
      <c r="AB207" s="49">
        <f t="shared" si="56"/>
        <v>0</v>
      </c>
    </row>
    <row r="208" spans="1:30">
      <c r="A208" s="25" t="s">
        <v>294</v>
      </c>
      <c r="B208" s="6" t="s">
        <v>90</v>
      </c>
      <c r="C208" s="6" t="s">
        <v>877</v>
      </c>
      <c r="D208" s="41" t="s">
        <v>1030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7">
        <f t="shared" si="54"/>
        <v>0</v>
      </c>
      <c r="T208" s="49"/>
      <c r="W208" s="49">
        <f t="shared" si="55"/>
        <v>0</v>
      </c>
      <c r="Y208" s="51"/>
      <c r="Z208" s="51"/>
      <c r="AA208" s="51"/>
      <c r="AB208" s="49">
        <f t="shared" si="56"/>
        <v>0</v>
      </c>
    </row>
    <row r="209" spans="1:29">
      <c r="A209" s="25" t="s">
        <v>294</v>
      </c>
      <c r="B209" s="6" t="s">
        <v>90</v>
      </c>
      <c r="C209" s="6" t="s">
        <v>420</v>
      </c>
      <c r="D209" s="41" t="s">
        <v>1029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7">
        <f>((E209+Q209)+((F209+G209+H209+I209+J209+K209+L209+M209+N209+O209+P209)*2))/24</f>
        <v>0</v>
      </c>
      <c r="T209" s="49"/>
      <c r="W209" s="49">
        <f>+R209</f>
        <v>0</v>
      </c>
      <c r="Y209" s="51"/>
      <c r="Z209" s="51"/>
      <c r="AA209" s="51"/>
      <c r="AB209" s="49">
        <f>+R209</f>
        <v>0</v>
      </c>
    </row>
    <row r="210" spans="1:29">
      <c r="D210" s="3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7"/>
      <c r="Y210" s="51"/>
      <c r="Z210" s="51"/>
      <c r="AA210" s="51"/>
    </row>
    <row r="211" spans="1:29">
      <c r="A211" s="6" t="s">
        <v>284</v>
      </c>
      <c r="B211" s="1" t="s">
        <v>91</v>
      </c>
      <c r="C211" s="6" t="s">
        <v>92</v>
      </c>
      <c r="D211" s="41" t="s">
        <v>93</v>
      </c>
      <c r="E211" s="45">
        <v>50071.67</v>
      </c>
      <c r="F211" s="45">
        <v>49512.21</v>
      </c>
      <c r="G211" s="45">
        <v>48952.75</v>
      </c>
      <c r="H211" s="45">
        <v>48393.29</v>
      </c>
      <c r="I211" s="45">
        <v>47833.83</v>
      </c>
      <c r="J211" s="45">
        <v>47274.37</v>
      </c>
      <c r="K211" s="45">
        <v>46714.91</v>
      </c>
      <c r="L211" s="45">
        <v>46155.45</v>
      </c>
      <c r="M211" s="45">
        <v>45595.99</v>
      </c>
      <c r="N211" s="45">
        <v>45036.53</v>
      </c>
      <c r="O211" s="45">
        <v>44477.07</v>
      </c>
      <c r="P211" s="45">
        <v>43917.61</v>
      </c>
      <c r="Q211" s="45">
        <v>43358.15</v>
      </c>
      <c r="R211" s="47">
        <f t="shared" ref="R211:R228" si="57">((E211+Q211)+((F211+G211+H211+I211+J211+K211+L211+M211+N211+O211+P211)*2))/24</f>
        <v>46714.909999999996</v>
      </c>
      <c r="T211" s="49"/>
      <c r="V211" s="49">
        <f t="shared" ref="V211:V228" si="58">+R211</f>
        <v>46714.909999999996</v>
      </c>
      <c r="Y211" s="51"/>
      <c r="Z211" s="51"/>
      <c r="AA211" s="51"/>
      <c r="AC211" s="49">
        <f t="shared" ref="AC211:AC228" si="59">+R211</f>
        <v>46714.909999999996</v>
      </c>
    </row>
    <row r="212" spans="1:29">
      <c r="A212" s="6" t="s">
        <v>284</v>
      </c>
      <c r="B212" s="1" t="s">
        <v>91</v>
      </c>
      <c r="C212" s="6" t="s">
        <v>94</v>
      </c>
      <c r="D212" s="41" t="s">
        <v>95</v>
      </c>
      <c r="E212" s="45">
        <v>44895.82</v>
      </c>
      <c r="F212" s="45">
        <v>44476.22</v>
      </c>
      <c r="G212" s="45">
        <v>44056.62</v>
      </c>
      <c r="H212" s="45">
        <v>43637.02</v>
      </c>
      <c r="I212" s="45">
        <v>43217.42</v>
      </c>
      <c r="J212" s="45">
        <v>42797.82</v>
      </c>
      <c r="K212" s="45">
        <v>42378.22</v>
      </c>
      <c r="L212" s="45">
        <v>41958.62</v>
      </c>
      <c r="M212" s="45">
        <v>41539.019999999997</v>
      </c>
      <c r="N212" s="45">
        <v>41119.42</v>
      </c>
      <c r="O212" s="45">
        <v>40699.82</v>
      </c>
      <c r="P212" s="45">
        <v>40280.22</v>
      </c>
      <c r="Q212" s="45">
        <v>39860.620000000003</v>
      </c>
      <c r="R212" s="47">
        <f t="shared" si="57"/>
        <v>42378.22</v>
      </c>
      <c r="T212" s="49"/>
      <c r="V212" s="49">
        <f t="shared" si="58"/>
        <v>42378.22</v>
      </c>
      <c r="Y212" s="51"/>
      <c r="Z212" s="51"/>
      <c r="AA212" s="51"/>
      <c r="AC212" s="49">
        <f t="shared" si="59"/>
        <v>42378.22</v>
      </c>
    </row>
    <row r="213" spans="1:29">
      <c r="A213" s="6" t="s">
        <v>284</v>
      </c>
      <c r="B213" s="1" t="s">
        <v>91</v>
      </c>
      <c r="C213" s="6" t="s">
        <v>96</v>
      </c>
      <c r="D213" s="41" t="s">
        <v>97</v>
      </c>
      <c r="E213" s="45">
        <v>781652.29</v>
      </c>
      <c r="F213" s="45">
        <v>777260.98</v>
      </c>
      <c r="G213" s="45">
        <v>772869.68</v>
      </c>
      <c r="H213" s="45">
        <v>768478.37</v>
      </c>
      <c r="I213" s="45">
        <v>764087.07</v>
      </c>
      <c r="J213" s="45">
        <v>759287.9</v>
      </c>
      <c r="K213" s="45">
        <v>754898.95</v>
      </c>
      <c r="L213" s="45">
        <v>750510</v>
      </c>
      <c r="M213" s="45">
        <v>-3.4924596548080398E-10</v>
      </c>
      <c r="N213" s="45">
        <v>-3.4924596548080398E-10</v>
      </c>
      <c r="O213" s="45">
        <v>0</v>
      </c>
      <c r="P213" s="45">
        <v>0</v>
      </c>
      <c r="Q213" s="45">
        <v>0</v>
      </c>
      <c r="R213" s="47">
        <f t="shared" si="57"/>
        <v>478184.92458333337</v>
      </c>
      <c r="T213" s="49"/>
      <c r="V213" s="49">
        <f t="shared" si="58"/>
        <v>478184.92458333337</v>
      </c>
      <c r="Y213" s="51"/>
      <c r="Z213" s="51"/>
      <c r="AA213" s="51"/>
      <c r="AC213" s="49">
        <f t="shared" si="59"/>
        <v>478184.92458333337</v>
      </c>
    </row>
    <row r="214" spans="1:29">
      <c r="A214" s="6" t="s">
        <v>284</v>
      </c>
      <c r="B214" s="1" t="s">
        <v>91</v>
      </c>
      <c r="C214" s="6" t="s">
        <v>98</v>
      </c>
      <c r="D214" s="41" t="s">
        <v>99</v>
      </c>
      <c r="E214" s="45">
        <v>5075.58</v>
      </c>
      <c r="F214" s="45">
        <v>3727.52</v>
      </c>
      <c r="G214" s="45">
        <v>2379.46</v>
      </c>
      <c r="H214" s="45">
        <v>1031.4000000000001</v>
      </c>
      <c r="I214" s="45">
        <v>1.8189894035458601E-12</v>
      </c>
      <c r="J214" s="45">
        <v>1.8189894035458601E-12</v>
      </c>
      <c r="K214" s="45">
        <v>1.8189894035458601E-12</v>
      </c>
      <c r="L214" s="45">
        <v>1.8189894035458601E-12</v>
      </c>
      <c r="M214" s="45">
        <v>1.8189894035458601E-12</v>
      </c>
      <c r="N214" s="45">
        <v>1.8189894035458601E-12</v>
      </c>
      <c r="O214" s="45">
        <v>0</v>
      </c>
      <c r="P214" s="45">
        <v>0</v>
      </c>
      <c r="Q214" s="45">
        <v>0</v>
      </c>
      <c r="R214" s="47">
        <f t="shared" si="57"/>
        <v>806.34750000000076</v>
      </c>
      <c r="T214" s="49"/>
      <c r="V214" s="49">
        <f t="shared" si="58"/>
        <v>806.34750000000076</v>
      </c>
      <c r="Y214" s="51"/>
      <c r="Z214" s="51"/>
      <c r="AA214" s="51"/>
      <c r="AC214" s="49">
        <f t="shared" si="59"/>
        <v>806.34750000000076</v>
      </c>
    </row>
    <row r="215" spans="1:29">
      <c r="A215" s="6" t="s">
        <v>284</v>
      </c>
      <c r="B215" s="1" t="s">
        <v>91</v>
      </c>
      <c r="C215" s="6" t="s">
        <v>100</v>
      </c>
      <c r="D215" s="41" t="s">
        <v>101</v>
      </c>
      <c r="E215" s="45">
        <v>131492.57999999999</v>
      </c>
      <c r="F215" s="45">
        <v>130845.08</v>
      </c>
      <c r="G215" s="45">
        <v>130197.58</v>
      </c>
      <c r="H215" s="45">
        <v>129550.08</v>
      </c>
      <c r="I215" s="45">
        <v>128902.58</v>
      </c>
      <c r="J215" s="45">
        <v>128255.08</v>
      </c>
      <c r="K215" s="45">
        <v>127607.58</v>
      </c>
      <c r="L215" s="45">
        <v>126960.08</v>
      </c>
      <c r="M215" s="45">
        <v>126312.58</v>
      </c>
      <c r="N215" s="45">
        <v>125665.08</v>
      </c>
      <c r="O215" s="45">
        <v>125017.58</v>
      </c>
      <c r="P215" s="45">
        <v>124370.08</v>
      </c>
      <c r="Q215" s="45">
        <v>123722.58</v>
      </c>
      <c r="R215" s="47">
        <f t="shared" si="57"/>
        <v>127607.58000000002</v>
      </c>
      <c r="T215" s="49"/>
      <c r="V215" s="49">
        <f t="shared" si="58"/>
        <v>127607.58000000002</v>
      </c>
      <c r="Y215" s="51"/>
      <c r="Z215" s="51"/>
      <c r="AA215" s="51"/>
      <c r="AC215" s="49">
        <f t="shared" si="59"/>
        <v>127607.58000000002</v>
      </c>
    </row>
    <row r="216" spans="1:29">
      <c r="A216" s="6" t="s">
        <v>284</v>
      </c>
      <c r="B216" s="1" t="s">
        <v>91</v>
      </c>
      <c r="C216" s="6" t="s">
        <v>102</v>
      </c>
      <c r="D216" s="27" t="s">
        <v>103</v>
      </c>
      <c r="E216" s="45">
        <v>67114.539999999994</v>
      </c>
      <c r="F216" s="45">
        <v>66065.87</v>
      </c>
      <c r="G216" s="45">
        <v>65017.2</v>
      </c>
      <c r="H216" s="45">
        <v>63968.53</v>
      </c>
      <c r="I216" s="45">
        <v>62919.86</v>
      </c>
      <c r="J216" s="45">
        <v>61871.19</v>
      </c>
      <c r="K216" s="45">
        <v>60822.52</v>
      </c>
      <c r="L216" s="45">
        <v>59773.85</v>
      </c>
      <c r="M216" s="45">
        <v>58725.18</v>
      </c>
      <c r="N216" s="45">
        <v>57676.51</v>
      </c>
      <c r="O216" s="45">
        <v>56627.839999999997</v>
      </c>
      <c r="P216" s="45">
        <v>55579.17</v>
      </c>
      <c r="Q216" s="45">
        <v>54530.5</v>
      </c>
      <c r="R216" s="47">
        <f t="shared" si="57"/>
        <v>60822.52</v>
      </c>
      <c r="T216" s="49"/>
      <c r="V216" s="49">
        <f t="shared" si="58"/>
        <v>60822.52</v>
      </c>
      <c r="Y216" s="51"/>
      <c r="Z216" s="51"/>
      <c r="AA216" s="51"/>
      <c r="AC216" s="49">
        <f t="shared" si="59"/>
        <v>60822.52</v>
      </c>
    </row>
    <row r="217" spans="1:29">
      <c r="A217" s="6" t="s">
        <v>284</v>
      </c>
      <c r="B217" s="1" t="s">
        <v>91</v>
      </c>
      <c r="C217" s="6" t="s">
        <v>104</v>
      </c>
      <c r="D217" s="27" t="s">
        <v>105</v>
      </c>
      <c r="E217" s="45">
        <v>83893.54</v>
      </c>
      <c r="F217" s="45">
        <v>83054.61</v>
      </c>
      <c r="G217" s="45">
        <v>82215.679999999993</v>
      </c>
      <c r="H217" s="45">
        <v>81376.75</v>
      </c>
      <c r="I217" s="45">
        <v>80537.820000000094</v>
      </c>
      <c r="J217" s="45">
        <v>79698.890000000101</v>
      </c>
      <c r="K217" s="45">
        <v>78859.960000000094</v>
      </c>
      <c r="L217" s="45">
        <v>78021.030000000101</v>
      </c>
      <c r="M217" s="45">
        <v>77182.100000000093</v>
      </c>
      <c r="N217" s="45">
        <v>76343.1700000001</v>
      </c>
      <c r="O217" s="45">
        <v>75504.240000000005</v>
      </c>
      <c r="P217" s="45">
        <v>74665.31</v>
      </c>
      <c r="Q217" s="45">
        <v>73826.38</v>
      </c>
      <c r="R217" s="47">
        <f t="shared" si="57"/>
        <v>78859.960000000065</v>
      </c>
      <c r="T217" s="49"/>
      <c r="V217" s="49">
        <f t="shared" si="58"/>
        <v>78859.960000000065</v>
      </c>
      <c r="Y217" s="51"/>
      <c r="Z217" s="51"/>
      <c r="AA217" s="51"/>
      <c r="AC217" s="49">
        <f t="shared" si="59"/>
        <v>78859.960000000065</v>
      </c>
    </row>
    <row r="218" spans="1:29">
      <c r="A218" s="6" t="s">
        <v>284</v>
      </c>
      <c r="B218" s="1" t="s">
        <v>91</v>
      </c>
      <c r="C218" s="6" t="s">
        <v>77</v>
      </c>
      <c r="D218" s="27" t="s">
        <v>106</v>
      </c>
      <c r="E218" s="45">
        <v>329782.69</v>
      </c>
      <c r="F218" s="45">
        <v>323187.03999999998</v>
      </c>
      <c r="G218" s="45">
        <v>316591.39</v>
      </c>
      <c r="H218" s="45">
        <v>309995.74</v>
      </c>
      <c r="I218" s="45">
        <v>303400.09000000003</v>
      </c>
      <c r="J218" s="45">
        <v>296804.44</v>
      </c>
      <c r="K218" s="45">
        <v>290208.78999999998</v>
      </c>
      <c r="L218" s="45">
        <v>283613.14</v>
      </c>
      <c r="M218" s="45">
        <v>277017.49</v>
      </c>
      <c r="N218" s="45">
        <v>270421.84000000003</v>
      </c>
      <c r="O218" s="45">
        <v>263826.19</v>
      </c>
      <c r="P218" s="45">
        <v>257230.54</v>
      </c>
      <c r="Q218" s="45">
        <v>250634.89</v>
      </c>
      <c r="R218" s="47">
        <f t="shared" si="57"/>
        <v>290208.78999999998</v>
      </c>
      <c r="T218" s="49"/>
      <c r="V218" s="49">
        <f t="shared" si="58"/>
        <v>290208.78999999998</v>
      </c>
      <c r="Y218" s="51"/>
      <c r="Z218" s="51"/>
      <c r="AA218" s="51"/>
      <c r="AC218" s="49">
        <f t="shared" si="59"/>
        <v>290208.78999999998</v>
      </c>
    </row>
    <row r="219" spans="1:29">
      <c r="A219" s="6" t="s">
        <v>284</v>
      </c>
      <c r="B219" s="1" t="s">
        <v>91</v>
      </c>
      <c r="C219" s="6" t="s">
        <v>107</v>
      </c>
      <c r="D219" s="27" t="s">
        <v>626</v>
      </c>
      <c r="E219" s="45">
        <v>51178.49</v>
      </c>
      <c r="F219" s="45">
        <v>51005</v>
      </c>
      <c r="G219" s="45">
        <v>50831.51</v>
      </c>
      <c r="H219" s="45">
        <v>50658.02</v>
      </c>
      <c r="I219" s="45">
        <v>50484.53</v>
      </c>
      <c r="J219" s="45">
        <v>50311.040000000001</v>
      </c>
      <c r="K219" s="45">
        <v>50137.55</v>
      </c>
      <c r="L219" s="45">
        <v>49964.06</v>
      </c>
      <c r="M219" s="45">
        <v>49790.57</v>
      </c>
      <c r="N219" s="45">
        <v>49617.08</v>
      </c>
      <c r="O219" s="45">
        <v>49443.59</v>
      </c>
      <c r="P219" s="45">
        <v>49270.1</v>
      </c>
      <c r="Q219" s="45">
        <v>49096.61</v>
      </c>
      <c r="R219" s="47">
        <f t="shared" si="57"/>
        <v>50137.55000000001</v>
      </c>
      <c r="T219" s="49"/>
      <c r="V219" s="49">
        <f t="shared" si="58"/>
        <v>50137.55000000001</v>
      </c>
      <c r="Y219" s="51"/>
      <c r="Z219" s="51"/>
      <c r="AA219" s="51"/>
      <c r="AC219" s="49">
        <f t="shared" si="59"/>
        <v>50137.55000000001</v>
      </c>
    </row>
    <row r="220" spans="1:29">
      <c r="A220" s="6" t="s">
        <v>284</v>
      </c>
      <c r="B220" s="1" t="s">
        <v>91</v>
      </c>
      <c r="C220" s="6" t="s">
        <v>108</v>
      </c>
      <c r="D220" s="27" t="s">
        <v>627</v>
      </c>
      <c r="E220" s="45">
        <v>52830.84</v>
      </c>
      <c r="F220" s="45">
        <v>52703.54</v>
      </c>
      <c r="G220" s="45">
        <v>52576.24</v>
      </c>
      <c r="H220" s="45">
        <v>52448.94</v>
      </c>
      <c r="I220" s="45">
        <v>52321.64</v>
      </c>
      <c r="J220" s="45">
        <v>52194.34</v>
      </c>
      <c r="K220" s="45">
        <v>52067.040000000001</v>
      </c>
      <c r="L220" s="45">
        <v>51939.74</v>
      </c>
      <c r="M220" s="45">
        <v>51812.44</v>
      </c>
      <c r="N220" s="45">
        <v>51685.14</v>
      </c>
      <c r="O220" s="45">
        <v>51557.84</v>
      </c>
      <c r="P220" s="45">
        <v>51430.54</v>
      </c>
      <c r="Q220" s="45">
        <v>51303.24</v>
      </c>
      <c r="R220" s="47">
        <f t="shared" si="57"/>
        <v>52067.040000000001</v>
      </c>
      <c r="T220" s="49"/>
      <c r="V220" s="49">
        <f t="shared" si="58"/>
        <v>52067.040000000001</v>
      </c>
      <c r="Y220" s="51"/>
      <c r="Z220" s="51"/>
      <c r="AA220" s="51"/>
      <c r="AC220" s="49">
        <f t="shared" si="59"/>
        <v>52067.040000000001</v>
      </c>
    </row>
    <row r="221" spans="1:29">
      <c r="A221" s="6" t="s">
        <v>284</v>
      </c>
      <c r="B221" s="1" t="s">
        <v>91</v>
      </c>
      <c r="C221" s="6" t="s">
        <v>109</v>
      </c>
      <c r="D221" s="27" t="s">
        <v>628</v>
      </c>
      <c r="E221" s="45">
        <v>51525.47</v>
      </c>
      <c r="F221" s="45">
        <v>51351.98</v>
      </c>
      <c r="G221" s="45">
        <v>51178.49</v>
      </c>
      <c r="H221" s="45">
        <v>51005</v>
      </c>
      <c r="I221" s="45">
        <v>50831.51</v>
      </c>
      <c r="J221" s="45">
        <v>50658.02</v>
      </c>
      <c r="K221" s="45">
        <v>50484.53</v>
      </c>
      <c r="L221" s="45">
        <v>50311.040000000001</v>
      </c>
      <c r="M221" s="45">
        <v>50137.55</v>
      </c>
      <c r="N221" s="45">
        <v>49964.06</v>
      </c>
      <c r="O221" s="45">
        <v>49790.57</v>
      </c>
      <c r="P221" s="45">
        <v>49617.08</v>
      </c>
      <c r="Q221" s="45">
        <v>49443.59</v>
      </c>
      <c r="R221" s="47">
        <f t="shared" si="57"/>
        <v>50484.53</v>
      </c>
      <c r="T221" s="49"/>
      <c r="V221" s="49">
        <f t="shared" si="58"/>
        <v>50484.53</v>
      </c>
      <c r="Y221" s="51"/>
      <c r="Z221" s="51"/>
      <c r="AA221" s="51"/>
      <c r="AC221" s="49">
        <f t="shared" si="59"/>
        <v>50484.53</v>
      </c>
    </row>
    <row r="222" spans="1:29">
      <c r="A222" s="6" t="s">
        <v>284</v>
      </c>
      <c r="B222" s="1" t="s">
        <v>91</v>
      </c>
      <c r="C222" s="6" t="s">
        <v>110</v>
      </c>
      <c r="D222" s="27" t="s">
        <v>629</v>
      </c>
      <c r="E222" s="45">
        <v>53085.440000000002</v>
      </c>
      <c r="F222" s="45">
        <v>52958.14</v>
      </c>
      <c r="G222" s="45">
        <v>52830.84</v>
      </c>
      <c r="H222" s="45">
        <v>52703.54</v>
      </c>
      <c r="I222" s="45">
        <v>52576.24</v>
      </c>
      <c r="J222" s="45">
        <v>52448.94</v>
      </c>
      <c r="K222" s="45">
        <v>52321.64</v>
      </c>
      <c r="L222" s="45">
        <v>52194.34</v>
      </c>
      <c r="M222" s="45">
        <v>52067.040000000001</v>
      </c>
      <c r="N222" s="45">
        <v>51939.74</v>
      </c>
      <c r="O222" s="45">
        <v>51812.44</v>
      </c>
      <c r="P222" s="45">
        <v>51685.14</v>
      </c>
      <c r="Q222" s="45">
        <v>51557.84</v>
      </c>
      <c r="R222" s="47">
        <f t="shared" si="57"/>
        <v>52321.639999999992</v>
      </c>
      <c r="T222" s="49"/>
      <c r="V222" s="49">
        <f t="shared" si="58"/>
        <v>52321.639999999992</v>
      </c>
      <c r="Y222" s="51"/>
      <c r="Z222" s="51"/>
      <c r="AA222" s="51"/>
      <c r="AC222" s="49">
        <f t="shared" si="59"/>
        <v>52321.639999999992</v>
      </c>
    </row>
    <row r="223" spans="1:29">
      <c r="A223" s="6" t="s">
        <v>284</v>
      </c>
      <c r="B223" s="1" t="s">
        <v>91</v>
      </c>
      <c r="C223" s="6" t="s">
        <v>893</v>
      </c>
      <c r="D223" s="27" t="s">
        <v>903</v>
      </c>
      <c r="E223" s="45">
        <v>117754.47</v>
      </c>
      <c r="F223" s="45">
        <v>116683.98</v>
      </c>
      <c r="G223" s="45">
        <v>115613.49</v>
      </c>
      <c r="H223" s="45">
        <v>114543</v>
      </c>
      <c r="I223" s="45">
        <v>113472.51</v>
      </c>
      <c r="J223" s="45">
        <v>112402.02</v>
      </c>
      <c r="K223" s="45">
        <v>111331.53</v>
      </c>
      <c r="L223" s="45">
        <v>110261.04</v>
      </c>
      <c r="M223" s="45">
        <v>109190.55</v>
      </c>
      <c r="N223" s="45">
        <v>108120.06</v>
      </c>
      <c r="O223" s="45">
        <v>107049.57</v>
      </c>
      <c r="P223" s="45">
        <v>105979.08</v>
      </c>
      <c r="Q223" s="45">
        <v>104908.59</v>
      </c>
      <c r="R223" s="47">
        <f t="shared" si="57"/>
        <v>111331.53000000003</v>
      </c>
      <c r="T223" s="49"/>
      <c r="V223" s="49">
        <f t="shared" si="58"/>
        <v>111331.53000000003</v>
      </c>
      <c r="Y223" s="51"/>
      <c r="Z223" s="51"/>
      <c r="AA223" s="51"/>
      <c r="AC223" s="49">
        <f t="shared" si="59"/>
        <v>111331.53000000003</v>
      </c>
    </row>
    <row r="224" spans="1:29">
      <c r="A224" s="6" t="s">
        <v>284</v>
      </c>
      <c r="B224" s="1" t="s">
        <v>91</v>
      </c>
      <c r="C224" s="6" t="s">
        <v>889</v>
      </c>
      <c r="D224" s="27" t="s">
        <v>904</v>
      </c>
      <c r="E224" s="45">
        <v>97058.2</v>
      </c>
      <c r="F224" s="45">
        <v>96487.27</v>
      </c>
      <c r="G224" s="45">
        <v>95916.34</v>
      </c>
      <c r="H224" s="45">
        <v>95345.41</v>
      </c>
      <c r="I224" s="45">
        <v>94774.480000000098</v>
      </c>
      <c r="J224" s="45">
        <v>94203.550000000105</v>
      </c>
      <c r="K224" s="45">
        <v>93632.620000000097</v>
      </c>
      <c r="L224" s="45">
        <v>93061.690000000104</v>
      </c>
      <c r="M224" s="45">
        <v>92490.760000000097</v>
      </c>
      <c r="N224" s="45">
        <v>91919.830000000104</v>
      </c>
      <c r="O224" s="45">
        <v>91348.9</v>
      </c>
      <c r="P224" s="45">
        <v>90777.97</v>
      </c>
      <c r="Q224" s="45">
        <v>90207.039999999994</v>
      </c>
      <c r="R224" s="47">
        <f t="shared" si="57"/>
        <v>93632.620000000039</v>
      </c>
      <c r="T224" s="49"/>
      <c r="V224" s="49">
        <f t="shared" si="58"/>
        <v>93632.620000000039</v>
      </c>
      <c r="Y224" s="51"/>
      <c r="Z224" s="51"/>
      <c r="AA224" s="51"/>
      <c r="AC224" s="49">
        <f t="shared" si="59"/>
        <v>93632.620000000039</v>
      </c>
    </row>
    <row r="225" spans="1:30">
      <c r="A225" s="6" t="s">
        <v>284</v>
      </c>
      <c r="B225" s="1" t="s">
        <v>91</v>
      </c>
      <c r="C225" s="6" t="s">
        <v>890</v>
      </c>
      <c r="D225" s="27" t="s">
        <v>905</v>
      </c>
      <c r="E225" s="45">
        <v>149869.24</v>
      </c>
      <c r="F225" s="45">
        <v>149441.04</v>
      </c>
      <c r="G225" s="45">
        <v>149012.84</v>
      </c>
      <c r="H225" s="45">
        <v>148584.64000000001</v>
      </c>
      <c r="I225" s="45">
        <v>148156.44</v>
      </c>
      <c r="J225" s="45">
        <v>147728.24</v>
      </c>
      <c r="K225" s="45">
        <v>147300.04</v>
      </c>
      <c r="L225" s="45">
        <v>146871.84</v>
      </c>
      <c r="M225" s="45">
        <v>146443.64000000001</v>
      </c>
      <c r="N225" s="45">
        <v>146015.44</v>
      </c>
      <c r="O225" s="45">
        <v>145587.24</v>
      </c>
      <c r="P225" s="45">
        <v>145159.04000000001</v>
      </c>
      <c r="Q225" s="45">
        <v>144730.84</v>
      </c>
      <c r="R225" s="47">
        <f t="shared" si="57"/>
        <v>147300.04</v>
      </c>
      <c r="T225" s="49"/>
      <c r="V225" s="49">
        <f t="shared" si="58"/>
        <v>147300.04</v>
      </c>
      <c r="Y225" s="51"/>
      <c r="Z225" s="51"/>
      <c r="AA225" s="51"/>
      <c r="AC225" s="49">
        <f t="shared" si="59"/>
        <v>147300.04</v>
      </c>
    </row>
    <row r="226" spans="1:30">
      <c r="A226" s="6" t="s">
        <v>284</v>
      </c>
      <c r="B226" s="1" t="s">
        <v>91</v>
      </c>
      <c r="C226" s="6" t="s">
        <v>406</v>
      </c>
      <c r="D226" s="27" t="s">
        <v>948</v>
      </c>
      <c r="E226" s="45">
        <v>0</v>
      </c>
      <c r="F226" s="45">
        <v>0</v>
      </c>
      <c r="G226" s="45">
        <v>21000</v>
      </c>
      <c r="H226" s="45">
        <v>116381.72</v>
      </c>
      <c r="I226" s="45">
        <v>128843.94</v>
      </c>
      <c r="J226" s="45">
        <v>128484.04</v>
      </c>
      <c r="K226" s="45">
        <v>128124.14</v>
      </c>
      <c r="L226" s="45">
        <v>127764.24</v>
      </c>
      <c r="M226" s="45">
        <v>127404.34</v>
      </c>
      <c r="N226" s="45">
        <v>127044.44</v>
      </c>
      <c r="O226" s="45">
        <v>126684.54</v>
      </c>
      <c r="P226" s="45">
        <v>126324.64</v>
      </c>
      <c r="Q226" s="45">
        <v>125964.74</v>
      </c>
      <c r="R226" s="47">
        <f t="shared" si="57"/>
        <v>101753.20083333335</v>
      </c>
      <c r="T226" s="49"/>
      <c r="V226" s="49">
        <f t="shared" si="58"/>
        <v>101753.20083333335</v>
      </c>
      <c r="Y226" s="51"/>
      <c r="Z226" s="51"/>
      <c r="AA226" s="51"/>
      <c r="AC226" s="49">
        <f t="shared" si="59"/>
        <v>101753.20083333335</v>
      </c>
    </row>
    <row r="227" spans="1:30">
      <c r="A227" s="6" t="s">
        <v>284</v>
      </c>
      <c r="B227" s="1" t="s">
        <v>91</v>
      </c>
      <c r="C227" s="6" t="s">
        <v>407</v>
      </c>
      <c r="D227" s="27" t="s">
        <v>949</v>
      </c>
      <c r="E227" s="45">
        <v>0</v>
      </c>
      <c r="F227" s="45">
        <v>0</v>
      </c>
      <c r="G227" s="45">
        <v>14000</v>
      </c>
      <c r="H227" s="45">
        <v>77641.850000000006</v>
      </c>
      <c r="I227" s="45">
        <v>86015.93</v>
      </c>
      <c r="J227" s="45">
        <v>85835.98</v>
      </c>
      <c r="K227" s="45">
        <v>85656.03</v>
      </c>
      <c r="L227" s="45">
        <v>85476.08</v>
      </c>
      <c r="M227" s="45">
        <v>85296.13</v>
      </c>
      <c r="N227" s="45">
        <v>85116.18</v>
      </c>
      <c r="O227" s="45">
        <v>84936.23</v>
      </c>
      <c r="P227" s="45">
        <v>84756.28</v>
      </c>
      <c r="Q227" s="45">
        <v>84576.33</v>
      </c>
      <c r="R227" s="47">
        <f t="shared" si="57"/>
        <v>68084.904583333337</v>
      </c>
      <c r="T227" s="49"/>
      <c r="V227" s="49">
        <f t="shared" si="58"/>
        <v>68084.904583333337</v>
      </c>
      <c r="Y227" s="51"/>
      <c r="Z227" s="51"/>
      <c r="AA227" s="51"/>
      <c r="AC227" s="49">
        <f t="shared" si="59"/>
        <v>68084.904583333337</v>
      </c>
    </row>
    <row r="228" spans="1:30">
      <c r="A228" s="6" t="s">
        <v>284</v>
      </c>
      <c r="B228" s="1" t="s">
        <v>91</v>
      </c>
      <c r="C228" s="6" t="s">
        <v>959</v>
      </c>
      <c r="D228" s="27" t="s">
        <v>960</v>
      </c>
      <c r="E228" s="55">
        <v>0</v>
      </c>
      <c r="F228" s="55">
        <v>0</v>
      </c>
      <c r="G228" s="55">
        <v>0</v>
      </c>
      <c r="H228" s="55">
        <v>0</v>
      </c>
      <c r="I228" s="55">
        <v>0</v>
      </c>
      <c r="J228" s="55">
        <v>0</v>
      </c>
      <c r="K228" s="55">
        <v>0</v>
      </c>
      <c r="L228" s="55">
        <v>122380.51</v>
      </c>
      <c r="M228" s="55">
        <v>132675.96</v>
      </c>
      <c r="N228" s="55">
        <v>144583.67000000001</v>
      </c>
      <c r="O228" s="55">
        <v>144280.56</v>
      </c>
      <c r="P228" s="55">
        <v>143977.45000000001</v>
      </c>
      <c r="Q228" s="55">
        <v>143674.34</v>
      </c>
      <c r="R228" s="56">
        <f t="shared" si="57"/>
        <v>63311.276666666665</v>
      </c>
      <c r="T228" s="49"/>
      <c r="V228" s="49">
        <f t="shared" si="58"/>
        <v>63311.276666666665</v>
      </c>
      <c r="Y228" s="51"/>
      <c r="Z228" s="51"/>
      <c r="AA228" s="51"/>
      <c r="AC228" s="49">
        <f t="shared" si="59"/>
        <v>63311.276666666665</v>
      </c>
    </row>
    <row r="229" spans="1:30">
      <c r="D229" s="28" t="s">
        <v>111</v>
      </c>
      <c r="E229" s="45">
        <f t="shared" ref="E229:R229" si="60">SUM(E211:E228)</f>
        <v>2067280.8599999999</v>
      </c>
      <c r="F229" s="45">
        <f t="shared" si="60"/>
        <v>2048760.48</v>
      </c>
      <c r="G229" s="45">
        <f t="shared" si="60"/>
        <v>2065240.11</v>
      </c>
      <c r="H229" s="45">
        <f t="shared" si="60"/>
        <v>2205743.3000000003</v>
      </c>
      <c r="I229" s="45">
        <f t="shared" si="60"/>
        <v>2208375.89</v>
      </c>
      <c r="J229" s="45">
        <f t="shared" si="60"/>
        <v>2190255.8600000003</v>
      </c>
      <c r="K229" s="45">
        <f t="shared" si="60"/>
        <v>2172546.0500000003</v>
      </c>
      <c r="L229" s="45">
        <f t="shared" si="60"/>
        <v>2277216.75</v>
      </c>
      <c r="M229" s="45">
        <f t="shared" si="60"/>
        <v>1523681.3399999999</v>
      </c>
      <c r="N229" s="45">
        <f t="shared" si="60"/>
        <v>1522268.1899999997</v>
      </c>
      <c r="O229" s="45">
        <f t="shared" si="60"/>
        <v>1508644.2200000002</v>
      </c>
      <c r="P229" s="45">
        <f t="shared" si="60"/>
        <v>1495020.2499999998</v>
      </c>
      <c r="Q229" s="45">
        <f t="shared" si="60"/>
        <v>1481396.28</v>
      </c>
      <c r="R229" s="45">
        <f t="shared" si="60"/>
        <v>1916007.584166667</v>
      </c>
      <c r="Y229" s="51"/>
      <c r="Z229" s="51"/>
      <c r="AA229" s="51"/>
    </row>
    <row r="230" spans="1:30">
      <c r="D230" s="29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7"/>
      <c r="Y230" s="51"/>
      <c r="Z230" s="51"/>
      <c r="AA230" s="51"/>
    </row>
    <row r="231" spans="1:30">
      <c r="A231" s="6" t="s">
        <v>284</v>
      </c>
      <c r="B231" s="6" t="s">
        <v>112</v>
      </c>
      <c r="C231" s="6" t="s">
        <v>69</v>
      </c>
      <c r="D231" s="41" t="s">
        <v>114</v>
      </c>
      <c r="E231" s="45">
        <v>693087.17</v>
      </c>
      <c r="F231" s="45">
        <v>689672.95</v>
      </c>
      <c r="G231" s="45">
        <v>686258.73</v>
      </c>
      <c r="H231" s="45">
        <v>682844.51</v>
      </c>
      <c r="I231" s="45">
        <v>679430.29</v>
      </c>
      <c r="J231" s="45">
        <v>676016.07</v>
      </c>
      <c r="K231" s="45">
        <v>672601.85</v>
      </c>
      <c r="L231" s="45">
        <v>669187.63</v>
      </c>
      <c r="M231" s="45">
        <v>665773.41</v>
      </c>
      <c r="N231" s="45">
        <v>662359.18999999994</v>
      </c>
      <c r="O231" s="45">
        <v>658944.97</v>
      </c>
      <c r="P231" s="45">
        <v>655530.75</v>
      </c>
      <c r="Q231" s="45">
        <v>652116.53</v>
      </c>
      <c r="R231" s="47">
        <f>((E231+Q231)+((F231+G231+H231+I231+J231+K231+L231+M231+N231+O231+P231)*2))/24</f>
        <v>672601.85000000009</v>
      </c>
      <c r="T231" s="49"/>
      <c r="V231" s="49">
        <f>+R231</f>
        <v>672601.85000000009</v>
      </c>
      <c r="Y231" s="51"/>
      <c r="Z231" s="51"/>
      <c r="AA231" s="51"/>
      <c r="AC231" s="49">
        <f>+R231</f>
        <v>672601.85000000009</v>
      </c>
    </row>
    <row r="232" spans="1:30">
      <c r="A232" s="6" t="s">
        <v>284</v>
      </c>
      <c r="B232" s="6" t="s">
        <v>112</v>
      </c>
      <c r="C232" s="6" t="s">
        <v>390</v>
      </c>
      <c r="D232" s="41" t="s">
        <v>963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751441.23</v>
      </c>
      <c r="N232" s="45">
        <v>752398.69</v>
      </c>
      <c r="O232" s="45">
        <v>750824.63</v>
      </c>
      <c r="P232" s="45">
        <v>749250.57</v>
      </c>
      <c r="Q232" s="45">
        <v>747676.51</v>
      </c>
      <c r="R232" s="47">
        <f>((E232+Q232)+((F232+G232+H232+I232+J232+K232+L232+M232+N232+O232+P232)*2))/24</f>
        <v>281479.44791666663</v>
      </c>
      <c r="T232" s="49"/>
      <c r="V232" s="49">
        <f>+R232</f>
        <v>281479.44791666663</v>
      </c>
      <c r="Y232" s="51"/>
      <c r="Z232" s="51"/>
      <c r="AA232" s="51"/>
      <c r="AC232" s="49">
        <f>+R232</f>
        <v>281479.44791666663</v>
      </c>
    </row>
    <row r="233" spans="1:30">
      <c r="D233" s="41" t="s">
        <v>111</v>
      </c>
      <c r="E233" s="46">
        <f t="shared" ref="E233:G233" si="61">SUM(E231:E232)</f>
        <v>693087.17</v>
      </c>
      <c r="F233" s="46">
        <f t="shared" si="61"/>
        <v>689672.95</v>
      </c>
      <c r="G233" s="46">
        <f t="shared" si="61"/>
        <v>686258.73</v>
      </c>
      <c r="H233" s="46">
        <f t="shared" ref="H233:R233" si="62">SUM(H231:H232)</f>
        <v>682844.51</v>
      </c>
      <c r="I233" s="46">
        <f t="shared" si="62"/>
        <v>679430.29</v>
      </c>
      <c r="J233" s="46">
        <f t="shared" si="62"/>
        <v>676016.07</v>
      </c>
      <c r="K233" s="46">
        <f t="shared" si="62"/>
        <v>672601.85</v>
      </c>
      <c r="L233" s="46">
        <f t="shared" si="62"/>
        <v>669187.63</v>
      </c>
      <c r="M233" s="46">
        <f t="shared" si="62"/>
        <v>1417214.6400000001</v>
      </c>
      <c r="N233" s="46">
        <f t="shared" si="62"/>
        <v>1414757.88</v>
      </c>
      <c r="O233" s="46">
        <f t="shared" si="62"/>
        <v>1409769.6</v>
      </c>
      <c r="P233" s="46">
        <f t="shared" si="62"/>
        <v>1404781.3199999998</v>
      </c>
      <c r="Q233" s="46">
        <f t="shared" si="62"/>
        <v>1399793.04</v>
      </c>
      <c r="R233" s="46">
        <f t="shared" si="62"/>
        <v>954081.29791666672</v>
      </c>
      <c r="Y233" s="51"/>
      <c r="Z233" s="51"/>
      <c r="AA233" s="51"/>
    </row>
    <row r="234" spans="1:30">
      <c r="D234" s="3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7"/>
      <c r="Y234" s="51"/>
      <c r="Z234" s="51"/>
      <c r="AA234" s="51"/>
    </row>
    <row r="235" spans="1:30">
      <c r="A235" s="6" t="s">
        <v>284</v>
      </c>
      <c r="B235" s="6" t="s">
        <v>82</v>
      </c>
      <c r="C235" s="6" t="s">
        <v>67</v>
      </c>
      <c r="D235" s="41" t="s">
        <v>115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31398.87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ref="R235:R298" si="63">((E235+Q235)+((F235+G235+H235+I235+J235+K235+L235+M235+N235+O235+P235)*2))/24</f>
        <v>2616.5724999999998</v>
      </c>
      <c r="T235" s="61">
        <f t="shared" ref="T235:T278" si="64">+R235</f>
        <v>2616.5724999999998</v>
      </c>
      <c r="Y235" s="51"/>
      <c r="Z235" s="51"/>
      <c r="AA235" s="51"/>
      <c r="AD235" s="49">
        <f t="shared" ref="AD235:AD279" si="65">+R235</f>
        <v>2616.5724999999998</v>
      </c>
    </row>
    <row r="236" spans="1:30">
      <c r="A236" s="6" t="s">
        <v>284</v>
      </c>
      <c r="B236" s="6" t="s">
        <v>494</v>
      </c>
      <c r="C236" s="6" t="s">
        <v>2</v>
      </c>
      <c r="D236" s="41" t="s">
        <v>495</v>
      </c>
      <c r="E236" s="45">
        <v>0.49</v>
      </c>
      <c r="F236" s="45">
        <v>0</v>
      </c>
      <c r="G236" s="45">
        <v>0</v>
      </c>
      <c r="H236" s="45">
        <v>0</v>
      </c>
      <c r="I236" s="45">
        <v>21049.22</v>
      </c>
      <c r="J236" s="45">
        <v>73748.81</v>
      </c>
      <c r="K236" s="45">
        <v>77811.31</v>
      </c>
      <c r="L236" s="45">
        <v>181507.58</v>
      </c>
      <c r="M236" s="45">
        <v>181507.58</v>
      </c>
      <c r="N236" s="45">
        <v>2.91038304567337E-11</v>
      </c>
      <c r="O236" s="45">
        <v>3003.46</v>
      </c>
      <c r="P236" s="45">
        <v>3003.46</v>
      </c>
      <c r="Q236" s="45">
        <v>3003.46</v>
      </c>
      <c r="R236" s="47">
        <f t="shared" si="63"/>
        <v>45261.116249999992</v>
      </c>
      <c r="T236" s="49">
        <f t="shared" si="64"/>
        <v>45261.116249999992</v>
      </c>
      <c r="Y236" s="51"/>
      <c r="Z236" s="51"/>
      <c r="AA236" s="51"/>
      <c r="AD236" s="49">
        <f t="shared" si="65"/>
        <v>45261.116249999992</v>
      </c>
    </row>
    <row r="237" spans="1:30">
      <c r="A237" s="6" t="s">
        <v>284</v>
      </c>
      <c r="B237" s="6" t="s">
        <v>116</v>
      </c>
      <c r="C237" s="6" t="s">
        <v>326</v>
      </c>
      <c r="D237" s="41" t="s">
        <v>906</v>
      </c>
      <c r="E237" s="45">
        <v>38966901</v>
      </c>
      <c r="F237" s="45">
        <v>38966901</v>
      </c>
      <c r="G237" s="45">
        <v>38966901</v>
      </c>
      <c r="H237" s="45">
        <v>38966901</v>
      </c>
      <c r="I237" s="45">
        <v>38966901</v>
      </c>
      <c r="J237" s="45">
        <v>38966901</v>
      </c>
      <c r="K237" s="45">
        <v>38966901</v>
      </c>
      <c r="L237" s="45">
        <v>38966901</v>
      </c>
      <c r="M237" s="45">
        <v>38966901</v>
      </c>
      <c r="N237" s="45">
        <v>39212051</v>
      </c>
      <c r="O237" s="45">
        <v>39212051</v>
      </c>
      <c r="P237" s="45">
        <v>39212051</v>
      </c>
      <c r="Q237" s="45">
        <v>39212051</v>
      </c>
      <c r="R237" s="47">
        <f t="shared" si="63"/>
        <v>39038403.083333336</v>
      </c>
      <c r="T237" s="49">
        <f t="shared" si="64"/>
        <v>39038403.083333336</v>
      </c>
      <c r="Y237" s="51"/>
      <c r="Z237" s="51"/>
      <c r="AA237" s="51"/>
      <c r="AD237" s="49">
        <f t="shared" si="65"/>
        <v>39038403.083333336</v>
      </c>
    </row>
    <row r="238" spans="1:30">
      <c r="A238" s="6" t="s">
        <v>284</v>
      </c>
      <c r="B238" s="6" t="s">
        <v>116</v>
      </c>
      <c r="C238" s="6" t="s">
        <v>327</v>
      </c>
      <c r="D238" s="41" t="s">
        <v>492</v>
      </c>
      <c r="E238" s="45">
        <v>1045610</v>
      </c>
      <c r="F238" s="45">
        <v>1045610</v>
      </c>
      <c r="G238" s="45">
        <v>1045610</v>
      </c>
      <c r="H238" s="45">
        <v>1045610</v>
      </c>
      <c r="I238" s="45">
        <v>1045610</v>
      </c>
      <c r="J238" s="45">
        <v>1045610</v>
      </c>
      <c r="K238" s="45">
        <v>1045610</v>
      </c>
      <c r="L238" s="45">
        <v>1045610</v>
      </c>
      <c r="M238" s="45">
        <v>1045610</v>
      </c>
      <c r="N238" s="45">
        <v>1044516</v>
      </c>
      <c r="O238" s="45">
        <v>1044516</v>
      </c>
      <c r="P238" s="45">
        <v>1044516</v>
      </c>
      <c r="Q238" s="45">
        <v>1044516</v>
      </c>
      <c r="R238" s="47">
        <f t="shared" si="63"/>
        <v>1045290.9166666666</v>
      </c>
      <c r="T238" s="49">
        <f t="shared" si="64"/>
        <v>1045290.9166666666</v>
      </c>
      <c r="Y238" s="51"/>
      <c r="Z238" s="51"/>
      <c r="AA238" s="51"/>
      <c r="AD238" s="49">
        <f t="shared" si="65"/>
        <v>1045290.9166666666</v>
      </c>
    </row>
    <row r="239" spans="1:30">
      <c r="A239" s="6" t="s">
        <v>284</v>
      </c>
      <c r="B239" s="6" t="s">
        <v>116</v>
      </c>
      <c r="C239" s="6" t="s">
        <v>909</v>
      </c>
      <c r="D239" s="41" t="s">
        <v>910</v>
      </c>
      <c r="E239" s="45">
        <v>-197919</v>
      </c>
      <c r="F239" s="45">
        <v>-197919</v>
      </c>
      <c r="G239" s="45">
        <v>-197919</v>
      </c>
      <c r="H239" s="45">
        <v>-197919</v>
      </c>
      <c r="I239" s="45">
        <v>-197919</v>
      </c>
      <c r="J239" s="45">
        <v>-197919</v>
      </c>
      <c r="K239" s="45">
        <v>-197919</v>
      </c>
      <c r="L239" s="45">
        <v>-197919</v>
      </c>
      <c r="M239" s="45">
        <v>-197919</v>
      </c>
      <c r="N239" s="45">
        <v>-253608</v>
      </c>
      <c r="O239" s="45">
        <v>-253608</v>
      </c>
      <c r="P239" s="45">
        <v>-253608</v>
      </c>
      <c r="Q239" s="45">
        <v>-253608</v>
      </c>
      <c r="R239" s="47">
        <f t="shared" si="63"/>
        <v>-214161.625</v>
      </c>
      <c r="T239" s="49">
        <f t="shared" si="64"/>
        <v>-214161.625</v>
      </c>
      <c r="Y239" s="51"/>
      <c r="Z239" s="51"/>
      <c r="AA239" s="51"/>
      <c r="AD239" s="49">
        <f t="shared" si="65"/>
        <v>-214161.625</v>
      </c>
    </row>
    <row r="240" spans="1:30">
      <c r="A240" s="6" t="s">
        <v>284</v>
      </c>
      <c r="B240" s="6" t="s">
        <v>116</v>
      </c>
      <c r="C240" s="6" t="s">
        <v>907</v>
      </c>
      <c r="D240" s="41" t="s">
        <v>908</v>
      </c>
      <c r="E240" s="45">
        <v>1644093</v>
      </c>
      <c r="F240" s="45">
        <v>1644093</v>
      </c>
      <c r="G240" s="45">
        <v>1644093</v>
      </c>
      <c r="H240" s="45">
        <v>1644093</v>
      </c>
      <c r="I240" s="45">
        <v>1644093</v>
      </c>
      <c r="J240" s="45">
        <v>1644093</v>
      </c>
      <c r="K240" s="45">
        <v>1644093</v>
      </c>
      <c r="L240" s="45">
        <v>1644093</v>
      </c>
      <c r="M240" s="45">
        <v>1644093</v>
      </c>
      <c r="N240" s="45">
        <v>2115746</v>
      </c>
      <c r="O240" s="45">
        <v>2115746</v>
      </c>
      <c r="P240" s="45">
        <v>2115746</v>
      </c>
      <c r="Q240" s="45">
        <v>2115746</v>
      </c>
      <c r="R240" s="47">
        <f t="shared" si="63"/>
        <v>1781658.4583333333</v>
      </c>
      <c r="T240" s="49">
        <f t="shared" si="64"/>
        <v>1781658.4583333333</v>
      </c>
      <c r="Y240" s="51"/>
      <c r="Z240" s="51"/>
      <c r="AA240" s="51"/>
      <c r="AD240" s="49">
        <f t="shared" si="65"/>
        <v>1781658.4583333333</v>
      </c>
    </row>
    <row r="241" spans="1:30">
      <c r="A241" s="6" t="s">
        <v>293</v>
      </c>
      <c r="B241" s="6" t="s">
        <v>116</v>
      </c>
      <c r="C241" s="6" t="s">
        <v>325</v>
      </c>
      <c r="D241" s="41" t="s">
        <v>631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63"/>
        <v>0</v>
      </c>
      <c r="T241" s="49">
        <f t="shared" si="64"/>
        <v>0</v>
      </c>
      <c r="Y241" s="51"/>
      <c r="Z241" s="51"/>
      <c r="AA241" s="51"/>
      <c r="AD241" s="49">
        <f t="shared" si="65"/>
        <v>0</v>
      </c>
    </row>
    <row r="242" spans="1:30">
      <c r="A242" s="6" t="s">
        <v>293</v>
      </c>
      <c r="B242" s="6" t="s">
        <v>116</v>
      </c>
      <c r="C242" s="6" t="s">
        <v>493</v>
      </c>
      <c r="D242" s="41" t="s">
        <v>630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63"/>
        <v>0</v>
      </c>
      <c r="T242" s="49">
        <f t="shared" si="64"/>
        <v>0</v>
      </c>
      <c r="Y242" s="51"/>
      <c r="Z242" s="51"/>
      <c r="AA242" s="51"/>
      <c r="AD242" s="49">
        <f t="shared" si="65"/>
        <v>0</v>
      </c>
    </row>
    <row r="243" spans="1:30">
      <c r="A243" s="6" t="s">
        <v>293</v>
      </c>
      <c r="B243" s="6" t="s">
        <v>116</v>
      </c>
      <c r="C243" s="6" t="s">
        <v>939</v>
      </c>
      <c r="D243" s="41" t="s">
        <v>940</v>
      </c>
      <c r="E243" s="45">
        <v>75000</v>
      </c>
      <c r="F243" s="45">
        <v>75000</v>
      </c>
      <c r="G243" s="45">
        <v>75000</v>
      </c>
      <c r="H243" s="45">
        <v>150000</v>
      </c>
      <c r="I243" s="45">
        <v>150000</v>
      </c>
      <c r="J243" s="45">
        <v>150000</v>
      </c>
      <c r="K243" s="45">
        <v>225000</v>
      </c>
      <c r="L243" s="45">
        <v>231200.13</v>
      </c>
      <c r="M243" s="45">
        <v>231951</v>
      </c>
      <c r="N243" s="45">
        <v>308383.19</v>
      </c>
      <c r="O243" s="45">
        <v>310287.31</v>
      </c>
      <c r="P243" s="45">
        <v>312017.78000000003</v>
      </c>
      <c r="Q243" s="45">
        <v>313843.95</v>
      </c>
      <c r="R243" s="47">
        <f t="shared" si="63"/>
        <v>201105.1154166667</v>
      </c>
      <c r="T243" s="49">
        <f t="shared" si="64"/>
        <v>201105.1154166667</v>
      </c>
      <c r="Y243" s="51"/>
      <c r="Z243" s="51"/>
      <c r="AA243" s="51"/>
      <c r="AD243" s="49">
        <f t="shared" si="65"/>
        <v>201105.1154166667</v>
      </c>
    </row>
    <row r="244" spans="1:30">
      <c r="A244" s="6" t="s">
        <v>293</v>
      </c>
      <c r="B244" s="6" t="s">
        <v>116</v>
      </c>
      <c r="C244" s="6" t="s">
        <v>968</v>
      </c>
      <c r="D244" s="41" t="s">
        <v>1007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160988.04999999999</v>
      </c>
      <c r="O244" s="45">
        <v>140537.39000000001</v>
      </c>
      <c r="P244" s="45">
        <v>128227.95</v>
      </c>
      <c r="Q244" s="45">
        <v>109917.12</v>
      </c>
      <c r="R244" s="47">
        <f t="shared" si="63"/>
        <v>40392.662499999999</v>
      </c>
      <c r="T244" s="49">
        <f t="shared" si="64"/>
        <v>40392.662499999999</v>
      </c>
      <c r="Y244" s="51"/>
      <c r="Z244" s="51"/>
      <c r="AA244" s="51"/>
      <c r="AD244" s="49">
        <f t="shared" si="65"/>
        <v>40392.662499999999</v>
      </c>
    </row>
    <row r="245" spans="1:30">
      <c r="A245" s="6" t="s">
        <v>293</v>
      </c>
      <c r="B245" s="6" t="s">
        <v>116</v>
      </c>
      <c r="C245" s="6" t="s">
        <v>1000</v>
      </c>
      <c r="D245" s="41" t="s">
        <v>1001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7">
        <f t="shared" si="63"/>
        <v>0</v>
      </c>
      <c r="T245" s="49">
        <f t="shared" si="64"/>
        <v>0</v>
      </c>
      <c r="Y245" s="51"/>
      <c r="Z245" s="51"/>
      <c r="AA245" s="51"/>
      <c r="AD245" s="49">
        <f t="shared" si="65"/>
        <v>0</v>
      </c>
    </row>
    <row r="246" spans="1:30">
      <c r="A246" s="6" t="s">
        <v>293</v>
      </c>
      <c r="B246" s="6" t="s">
        <v>116</v>
      </c>
      <c r="C246" s="6" t="s">
        <v>1009</v>
      </c>
      <c r="D246" s="41" t="s">
        <v>1008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3"/>
        <v>0</v>
      </c>
      <c r="T246" s="49">
        <f t="shared" si="64"/>
        <v>0</v>
      </c>
      <c r="Y246" s="51"/>
      <c r="Z246" s="51"/>
      <c r="AA246" s="51"/>
      <c r="AD246" s="49">
        <f t="shared" si="65"/>
        <v>0</v>
      </c>
    </row>
    <row r="247" spans="1:30">
      <c r="A247" s="6" t="s">
        <v>294</v>
      </c>
      <c r="B247" s="6" t="s">
        <v>116</v>
      </c>
      <c r="C247" s="6" t="s">
        <v>326</v>
      </c>
      <c r="D247" s="41" t="s">
        <v>906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3"/>
        <v>0</v>
      </c>
      <c r="T247" s="49">
        <f t="shared" si="64"/>
        <v>0</v>
      </c>
      <c r="Y247" s="51"/>
      <c r="Z247" s="51"/>
      <c r="AA247" s="51"/>
      <c r="AD247" s="49">
        <f t="shared" si="65"/>
        <v>0</v>
      </c>
    </row>
    <row r="248" spans="1:30">
      <c r="A248" s="6" t="s">
        <v>294</v>
      </c>
      <c r="B248" s="6" t="s">
        <v>116</v>
      </c>
      <c r="C248" s="6" t="s">
        <v>327</v>
      </c>
      <c r="D248" s="41" t="s">
        <v>492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3"/>
        <v>0</v>
      </c>
      <c r="T248" s="49">
        <f t="shared" si="64"/>
        <v>0</v>
      </c>
      <c r="Y248" s="51"/>
      <c r="Z248" s="51"/>
      <c r="AA248" s="51"/>
      <c r="AD248" s="49">
        <f t="shared" si="65"/>
        <v>0</v>
      </c>
    </row>
    <row r="249" spans="1:30">
      <c r="A249" s="6" t="s">
        <v>294</v>
      </c>
      <c r="B249" s="6" t="s">
        <v>116</v>
      </c>
      <c r="C249" s="6" t="s">
        <v>909</v>
      </c>
      <c r="D249" s="41" t="s">
        <v>910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3"/>
        <v>0</v>
      </c>
      <c r="T249" s="49">
        <f t="shared" si="64"/>
        <v>0</v>
      </c>
      <c r="Y249" s="51"/>
      <c r="Z249" s="51"/>
      <c r="AA249" s="51"/>
      <c r="AD249" s="49">
        <f t="shared" si="65"/>
        <v>0</v>
      </c>
    </row>
    <row r="250" spans="1:30">
      <c r="A250" s="6" t="s">
        <v>294</v>
      </c>
      <c r="B250" s="6" t="s">
        <v>116</v>
      </c>
      <c r="C250" s="6" t="s">
        <v>907</v>
      </c>
      <c r="D250" s="41" t="s">
        <v>908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3"/>
        <v>0</v>
      </c>
      <c r="T250" s="49">
        <f t="shared" si="64"/>
        <v>0</v>
      </c>
      <c r="Y250" s="51"/>
      <c r="Z250" s="51"/>
      <c r="AA250" s="51"/>
      <c r="AD250" s="49">
        <f t="shared" si="65"/>
        <v>0</v>
      </c>
    </row>
    <row r="251" spans="1:30">
      <c r="A251" s="6" t="s">
        <v>294</v>
      </c>
      <c r="B251" s="6" t="s">
        <v>116</v>
      </c>
      <c r="C251" s="6" t="s">
        <v>510</v>
      </c>
      <c r="D251" s="41" t="s">
        <v>633</v>
      </c>
      <c r="E251" s="45">
        <v>561531.25</v>
      </c>
      <c r="F251" s="45">
        <v>596119.6</v>
      </c>
      <c r="G251" s="45">
        <v>652961.25</v>
      </c>
      <c r="H251" s="45">
        <v>770580.47999999998</v>
      </c>
      <c r="I251" s="45">
        <v>863362.8</v>
      </c>
      <c r="J251" s="45">
        <v>950414.91</v>
      </c>
      <c r="K251" s="45">
        <v>1020386.3</v>
      </c>
      <c r="L251" s="45">
        <v>1165748.8500000001</v>
      </c>
      <c r="M251" s="45">
        <v>349981.48</v>
      </c>
      <c r="N251" s="45">
        <v>395851.5</v>
      </c>
      <c r="O251" s="45">
        <v>450693.42</v>
      </c>
      <c r="P251" s="45">
        <v>520590.93</v>
      </c>
      <c r="Q251" s="45">
        <v>633631.4</v>
      </c>
      <c r="R251" s="47">
        <f t="shared" si="63"/>
        <v>694522.73708333331</v>
      </c>
      <c r="W251" s="49">
        <f>+R251</f>
        <v>694522.73708333331</v>
      </c>
      <c r="Y251" s="51"/>
      <c r="Z251" s="51"/>
      <c r="AA251" s="51"/>
      <c r="AB251" s="49">
        <f>+R251</f>
        <v>694522.73708333331</v>
      </c>
    </row>
    <row r="252" spans="1:30">
      <c r="A252" s="6" t="s">
        <v>294</v>
      </c>
      <c r="B252" s="6" t="s">
        <v>116</v>
      </c>
      <c r="C252" s="6" t="s">
        <v>511</v>
      </c>
      <c r="D252" s="41" t="s">
        <v>632</v>
      </c>
      <c r="E252" s="45">
        <v>736669.74</v>
      </c>
      <c r="F252" s="45">
        <v>810426.24</v>
      </c>
      <c r="G252" s="45">
        <v>875916.36</v>
      </c>
      <c r="H252" s="45">
        <v>900494.55</v>
      </c>
      <c r="I252" s="45">
        <v>971455.86</v>
      </c>
      <c r="J252" s="45">
        <v>1039049.29</v>
      </c>
      <c r="K252" s="45">
        <v>1089035.4099999999</v>
      </c>
      <c r="L252" s="45">
        <v>1092041.45</v>
      </c>
      <c r="M252" s="45">
        <v>165652.1</v>
      </c>
      <c r="N252" s="45">
        <v>199854.33</v>
      </c>
      <c r="O252" s="45">
        <v>265861.94</v>
      </c>
      <c r="P252" s="45">
        <v>266524.77</v>
      </c>
      <c r="Q252" s="45">
        <v>354488.7</v>
      </c>
      <c r="R252" s="47">
        <f t="shared" si="63"/>
        <v>685157.62666666671</v>
      </c>
      <c r="W252" s="49">
        <f>+R252</f>
        <v>685157.62666666671</v>
      </c>
      <c r="Y252" s="51"/>
      <c r="Z252" s="51"/>
      <c r="AA252" s="51"/>
      <c r="AB252" s="49">
        <f>+R252</f>
        <v>685157.62666666671</v>
      </c>
    </row>
    <row r="253" spans="1:30">
      <c r="A253" s="6" t="s">
        <v>294</v>
      </c>
      <c r="B253" s="6" t="s">
        <v>116</v>
      </c>
      <c r="C253" s="6" t="s">
        <v>512</v>
      </c>
      <c r="D253" s="41" t="s">
        <v>634</v>
      </c>
      <c r="E253" s="45">
        <v>1614196.97</v>
      </c>
      <c r="F253" s="45">
        <v>2028891.11</v>
      </c>
      <c r="G253" s="45">
        <v>2196455.69</v>
      </c>
      <c r="H253" s="45">
        <v>2396974.2999999998</v>
      </c>
      <c r="I253" s="45">
        <v>2474906.94</v>
      </c>
      <c r="J253" s="45">
        <v>2556048.31</v>
      </c>
      <c r="K253" s="45">
        <v>2715173.78</v>
      </c>
      <c r="L253" s="45">
        <v>2939906.89</v>
      </c>
      <c r="M253" s="45">
        <v>557664.93000000005</v>
      </c>
      <c r="N253" s="45">
        <v>672490.62</v>
      </c>
      <c r="O253" s="45">
        <v>803898.99</v>
      </c>
      <c r="P253" s="45">
        <v>1099233.55</v>
      </c>
      <c r="Q253" s="45">
        <v>1369598.1</v>
      </c>
      <c r="R253" s="47">
        <f t="shared" si="63"/>
        <v>1827795.2204166667</v>
      </c>
      <c r="W253" s="49">
        <f>+R253</f>
        <v>1827795.2204166667</v>
      </c>
      <c r="Y253" s="51"/>
      <c r="Z253" s="51"/>
      <c r="AA253" s="51"/>
      <c r="AB253" s="49">
        <f>+R253</f>
        <v>1827795.2204166667</v>
      </c>
    </row>
    <row r="254" spans="1:30">
      <c r="A254" s="6" t="s">
        <v>294</v>
      </c>
      <c r="B254" s="6" t="s">
        <v>116</v>
      </c>
      <c r="C254" s="6" t="s">
        <v>513</v>
      </c>
      <c r="D254" s="41" t="s">
        <v>635</v>
      </c>
      <c r="E254" s="45">
        <v>1526160.36</v>
      </c>
      <c r="F254" s="45">
        <v>1722909.66</v>
      </c>
      <c r="G254" s="45">
        <v>2021894.7</v>
      </c>
      <c r="H254" s="45">
        <v>2246567.7000000002</v>
      </c>
      <c r="I254" s="45">
        <v>2398542.69</v>
      </c>
      <c r="J254" s="45">
        <v>2487928.96</v>
      </c>
      <c r="K254" s="45">
        <v>2693570.72</v>
      </c>
      <c r="L254" s="45">
        <v>2878941.41</v>
      </c>
      <c r="M254" s="45">
        <v>602434.58000000101</v>
      </c>
      <c r="N254" s="45">
        <v>758750.66</v>
      </c>
      <c r="O254" s="45">
        <v>1043133.82</v>
      </c>
      <c r="P254" s="45">
        <v>1320854.46</v>
      </c>
      <c r="Q254" s="45">
        <v>1724210.09</v>
      </c>
      <c r="R254" s="47">
        <f t="shared" si="63"/>
        <v>1816726.2154166671</v>
      </c>
      <c r="W254" s="49">
        <f>+R254</f>
        <v>1816726.2154166671</v>
      </c>
      <c r="Y254" s="51"/>
      <c r="Z254" s="51"/>
      <c r="AA254" s="51"/>
      <c r="AB254" s="49">
        <f>+R254</f>
        <v>1816726.2154166671</v>
      </c>
    </row>
    <row r="255" spans="1:30">
      <c r="A255" s="6" t="s">
        <v>294</v>
      </c>
      <c r="B255" s="6" t="s">
        <v>116</v>
      </c>
      <c r="C255" s="6" t="s">
        <v>514</v>
      </c>
      <c r="D255" s="41" t="s">
        <v>636</v>
      </c>
      <c r="E255" s="45">
        <v>1740943.23</v>
      </c>
      <c r="F255" s="45">
        <v>1315316.24</v>
      </c>
      <c r="G255" s="45">
        <v>1039942.85</v>
      </c>
      <c r="H255" s="45">
        <v>826457.84</v>
      </c>
      <c r="I255" s="45">
        <v>618338.59</v>
      </c>
      <c r="J255" s="45">
        <v>420027.35</v>
      </c>
      <c r="K255" s="45">
        <v>205249.52</v>
      </c>
      <c r="L255" s="45">
        <v>-230085.94</v>
      </c>
      <c r="M255" s="45">
        <v>5837826.0499999998</v>
      </c>
      <c r="N255" s="45">
        <v>4952099.62</v>
      </c>
      <c r="O255" s="45">
        <v>4084621.47</v>
      </c>
      <c r="P255" s="45">
        <v>3199331.96</v>
      </c>
      <c r="Q255" s="45">
        <v>2496580.29</v>
      </c>
      <c r="R255" s="47">
        <f t="shared" si="63"/>
        <v>2032323.9424999997</v>
      </c>
      <c r="W255" s="49">
        <f>+R255</f>
        <v>2032323.9424999997</v>
      </c>
      <c r="Y255" s="51"/>
      <c r="Z255" s="51"/>
      <c r="AA255" s="51"/>
      <c r="AB255" s="49">
        <f>+R255</f>
        <v>2032323.9424999997</v>
      </c>
    </row>
    <row r="256" spans="1:30">
      <c r="A256" s="6" t="s">
        <v>284</v>
      </c>
      <c r="B256" s="6" t="s">
        <v>117</v>
      </c>
      <c r="C256" s="6" t="s">
        <v>328</v>
      </c>
      <c r="D256" s="41" t="s">
        <v>637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3"/>
        <v>0</v>
      </c>
      <c r="T256" s="49">
        <f t="shared" si="64"/>
        <v>0</v>
      </c>
      <c r="Y256" s="51"/>
      <c r="Z256" s="51"/>
      <c r="AA256" s="51"/>
      <c r="AD256" s="49">
        <f t="shared" si="65"/>
        <v>0</v>
      </c>
    </row>
    <row r="257" spans="1:30">
      <c r="A257" s="6" t="s">
        <v>284</v>
      </c>
      <c r="B257" s="6" t="s">
        <v>117</v>
      </c>
      <c r="C257" s="1" t="s">
        <v>329</v>
      </c>
      <c r="D257" s="41" t="s">
        <v>649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3"/>
        <v>0</v>
      </c>
      <c r="T257" s="49">
        <f t="shared" si="64"/>
        <v>0</v>
      </c>
      <c r="Y257" s="51"/>
      <c r="Z257" s="51"/>
      <c r="AA257" s="51"/>
      <c r="AD257" s="49">
        <f t="shared" si="65"/>
        <v>0</v>
      </c>
    </row>
    <row r="258" spans="1:30">
      <c r="A258" s="6" t="s">
        <v>284</v>
      </c>
      <c r="B258" s="6" t="s">
        <v>117</v>
      </c>
      <c r="C258" s="6" t="s">
        <v>330</v>
      </c>
      <c r="D258" s="41" t="s">
        <v>650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3"/>
        <v>0</v>
      </c>
      <c r="T258" s="49">
        <f t="shared" si="64"/>
        <v>0</v>
      </c>
      <c r="Y258" s="51"/>
      <c r="Z258" s="51"/>
      <c r="AA258" s="51"/>
      <c r="AD258" s="49">
        <f t="shared" si="65"/>
        <v>0</v>
      </c>
    </row>
    <row r="259" spans="1:30">
      <c r="A259" s="6" t="s">
        <v>284</v>
      </c>
      <c r="B259" s="6" t="s">
        <v>117</v>
      </c>
      <c r="C259" s="6" t="s">
        <v>331</v>
      </c>
      <c r="D259" s="41" t="s">
        <v>638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3"/>
        <v>0</v>
      </c>
      <c r="T259" s="49">
        <f t="shared" si="64"/>
        <v>0</v>
      </c>
      <c r="Y259" s="51"/>
      <c r="Z259" s="51"/>
      <c r="AA259" s="51"/>
      <c r="AD259" s="49">
        <f t="shared" si="65"/>
        <v>0</v>
      </c>
    </row>
    <row r="260" spans="1:30">
      <c r="A260" s="6" t="s">
        <v>284</v>
      </c>
      <c r="B260" s="6" t="s">
        <v>117</v>
      </c>
      <c r="C260" s="6" t="s">
        <v>332</v>
      </c>
      <c r="D260" s="41" t="s">
        <v>651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3"/>
        <v>0</v>
      </c>
      <c r="T260" s="49">
        <f t="shared" si="64"/>
        <v>0</v>
      </c>
      <c r="Y260" s="51"/>
      <c r="Z260" s="51"/>
      <c r="AA260" s="51"/>
      <c r="AD260" s="49">
        <f t="shared" si="65"/>
        <v>0</v>
      </c>
    </row>
    <row r="261" spans="1:30">
      <c r="A261" s="6" t="s">
        <v>284</v>
      </c>
      <c r="B261" s="6" t="s">
        <v>117</v>
      </c>
      <c r="C261" s="6" t="s">
        <v>333</v>
      </c>
      <c r="D261" s="41" t="s">
        <v>652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3"/>
        <v>0</v>
      </c>
      <c r="T261" s="49">
        <f t="shared" si="64"/>
        <v>0</v>
      </c>
      <c r="Y261" s="51"/>
      <c r="Z261" s="51"/>
      <c r="AA261" s="51"/>
      <c r="AD261" s="49">
        <f t="shared" si="65"/>
        <v>0</v>
      </c>
    </row>
    <row r="262" spans="1:30">
      <c r="A262" s="6" t="s">
        <v>284</v>
      </c>
      <c r="B262" s="6" t="s">
        <v>117</v>
      </c>
      <c r="C262" s="6" t="s">
        <v>334</v>
      </c>
      <c r="D262" s="41" t="s">
        <v>639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3"/>
        <v>0</v>
      </c>
      <c r="T262" s="49">
        <f t="shared" si="64"/>
        <v>0</v>
      </c>
      <c r="Y262" s="51"/>
      <c r="Z262" s="51"/>
      <c r="AA262" s="51"/>
      <c r="AD262" s="49">
        <f t="shared" si="65"/>
        <v>0</v>
      </c>
    </row>
    <row r="263" spans="1:30">
      <c r="A263" s="6" t="s">
        <v>284</v>
      </c>
      <c r="B263" s="6" t="s">
        <v>117</v>
      </c>
      <c r="C263" s="6" t="s">
        <v>27</v>
      </c>
      <c r="D263" s="41" t="s">
        <v>653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63"/>
        <v>0</v>
      </c>
      <c r="T263" s="49">
        <f t="shared" si="64"/>
        <v>0</v>
      </c>
      <c r="Y263" s="51"/>
      <c r="Z263" s="51"/>
      <c r="AA263" s="51"/>
      <c r="AD263" s="49">
        <f t="shared" si="65"/>
        <v>0</v>
      </c>
    </row>
    <row r="264" spans="1:30">
      <c r="A264" s="6" t="s">
        <v>284</v>
      </c>
      <c r="B264" s="6" t="s">
        <v>117</v>
      </c>
      <c r="C264" s="1" t="s">
        <v>335</v>
      </c>
      <c r="D264" s="41" t="s">
        <v>654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63"/>
        <v>0</v>
      </c>
      <c r="T264" s="49">
        <f t="shared" si="64"/>
        <v>0</v>
      </c>
      <c r="Y264" s="51"/>
      <c r="Z264" s="51"/>
      <c r="AA264" s="51"/>
      <c r="AD264" s="49">
        <f t="shared" si="65"/>
        <v>0</v>
      </c>
    </row>
    <row r="265" spans="1:30">
      <c r="A265" s="6" t="s">
        <v>284</v>
      </c>
      <c r="B265" s="6" t="s">
        <v>117</v>
      </c>
      <c r="C265" s="6" t="s">
        <v>184</v>
      </c>
      <c r="D265" s="41" t="s">
        <v>640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63"/>
        <v>0</v>
      </c>
      <c r="T265" s="49">
        <f t="shared" si="64"/>
        <v>0</v>
      </c>
      <c r="Y265" s="51"/>
      <c r="Z265" s="51"/>
      <c r="AA265" s="51"/>
      <c r="AD265" s="49">
        <f t="shared" si="65"/>
        <v>0</v>
      </c>
    </row>
    <row r="266" spans="1:30">
      <c r="A266" s="6" t="s">
        <v>284</v>
      </c>
      <c r="B266" s="6" t="s">
        <v>117</v>
      </c>
      <c r="C266" s="6" t="s">
        <v>336</v>
      </c>
      <c r="D266" s="41" t="s">
        <v>641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63"/>
        <v>0</v>
      </c>
      <c r="T266" s="49">
        <f t="shared" si="64"/>
        <v>0</v>
      </c>
      <c r="Y266" s="51"/>
      <c r="Z266" s="51"/>
      <c r="AA266" s="51"/>
      <c r="AD266" s="49">
        <f t="shared" si="65"/>
        <v>0</v>
      </c>
    </row>
    <row r="267" spans="1:30">
      <c r="A267" s="6" t="s">
        <v>284</v>
      </c>
      <c r="B267" s="6" t="s">
        <v>117</v>
      </c>
      <c r="C267" s="6" t="s">
        <v>337</v>
      </c>
      <c r="D267" s="41" t="s">
        <v>655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63"/>
        <v>0</v>
      </c>
      <c r="T267" s="49">
        <f t="shared" si="64"/>
        <v>0</v>
      </c>
      <c r="Y267" s="51"/>
      <c r="Z267" s="51"/>
      <c r="AA267" s="51"/>
      <c r="AD267" s="49">
        <f t="shared" si="65"/>
        <v>0</v>
      </c>
    </row>
    <row r="268" spans="1:30">
      <c r="A268" s="6" t="s">
        <v>284</v>
      </c>
      <c r="B268" s="6" t="s">
        <v>117</v>
      </c>
      <c r="C268" s="6" t="s">
        <v>234</v>
      </c>
      <c r="D268" s="41" t="s">
        <v>642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63"/>
        <v>0</v>
      </c>
      <c r="T268" s="49">
        <f t="shared" si="64"/>
        <v>0</v>
      </c>
      <c r="Y268" s="51"/>
      <c r="Z268" s="51"/>
      <c r="AA268" s="51"/>
      <c r="AD268" s="49">
        <f t="shared" si="65"/>
        <v>0</v>
      </c>
    </row>
    <row r="269" spans="1:30">
      <c r="A269" s="6" t="s">
        <v>284</v>
      </c>
      <c r="B269" s="6" t="s">
        <v>117</v>
      </c>
      <c r="C269" s="6" t="s">
        <v>312</v>
      </c>
      <c r="D269" s="41" t="s">
        <v>643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63"/>
        <v>0</v>
      </c>
      <c r="T269" s="49">
        <f t="shared" si="64"/>
        <v>0</v>
      </c>
      <c r="Y269" s="51"/>
      <c r="Z269" s="51"/>
      <c r="AA269" s="51"/>
      <c r="AD269" s="49">
        <f t="shared" si="65"/>
        <v>0</v>
      </c>
    </row>
    <row r="270" spans="1:30">
      <c r="A270" s="6" t="s">
        <v>284</v>
      </c>
      <c r="B270" s="6" t="s">
        <v>117</v>
      </c>
      <c r="C270" s="6" t="s">
        <v>338</v>
      </c>
      <c r="D270" s="41" t="s">
        <v>644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63"/>
        <v>0</v>
      </c>
      <c r="T270" s="49">
        <f t="shared" si="64"/>
        <v>0</v>
      </c>
      <c r="Y270" s="51"/>
      <c r="Z270" s="51"/>
      <c r="AA270" s="51"/>
      <c r="AD270" s="49">
        <f t="shared" si="65"/>
        <v>0</v>
      </c>
    </row>
    <row r="271" spans="1:30">
      <c r="A271" s="6" t="s">
        <v>284</v>
      </c>
      <c r="B271" s="6" t="s">
        <v>117</v>
      </c>
      <c r="C271" s="6" t="s">
        <v>339</v>
      </c>
      <c r="D271" s="41" t="s">
        <v>645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63"/>
        <v>0</v>
      </c>
      <c r="T271" s="49">
        <f t="shared" si="64"/>
        <v>0</v>
      </c>
      <c r="Y271" s="51"/>
      <c r="Z271" s="51"/>
      <c r="AA271" s="51"/>
      <c r="AD271" s="49">
        <f t="shared" si="65"/>
        <v>0</v>
      </c>
    </row>
    <row r="272" spans="1:30">
      <c r="A272" s="6" t="s">
        <v>284</v>
      </c>
      <c r="B272" s="6" t="s">
        <v>117</v>
      </c>
      <c r="C272" s="1" t="s">
        <v>340</v>
      </c>
      <c r="D272" s="41" t="s">
        <v>656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63"/>
        <v>0</v>
      </c>
      <c r="T272" s="49">
        <f t="shared" si="64"/>
        <v>0</v>
      </c>
      <c r="Y272" s="51"/>
      <c r="Z272" s="51"/>
      <c r="AA272" s="51"/>
      <c r="AD272" s="49">
        <f t="shared" si="65"/>
        <v>0</v>
      </c>
    </row>
    <row r="273" spans="1:30">
      <c r="A273" s="6" t="s">
        <v>284</v>
      </c>
      <c r="B273" s="6" t="s">
        <v>117</v>
      </c>
      <c r="C273" s="6" t="s">
        <v>341</v>
      </c>
      <c r="D273" s="41" t="s">
        <v>657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63"/>
        <v>0</v>
      </c>
      <c r="T273" s="49">
        <f t="shared" si="64"/>
        <v>0</v>
      </c>
      <c r="Y273" s="51"/>
      <c r="Z273" s="51"/>
      <c r="AA273" s="51"/>
      <c r="AD273" s="49">
        <f t="shared" si="65"/>
        <v>0</v>
      </c>
    </row>
    <row r="274" spans="1:30">
      <c r="A274" s="6" t="s">
        <v>284</v>
      </c>
      <c r="B274" s="6" t="s">
        <v>117</v>
      </c>
      <c r="C274" s="6" t="s">
        <v>985</v>
      </c>
      <c r="D274" s="41" t="s">
        <v>986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si="63"/>
        <v>0</v>
      </c>
      <c r="T274" s="49">
        <f t="shared" si="64"/>
        <v>0</v>
      </c>
      <c r="Y274" s="51"/>
      <c r="Z274" s="51"/>
      <c r="AA274" s="51"/>
      <c r="AD274" s="49">
        <f t="shared" si="65"/>
        <v>0</v>
      </c>
    </row>
    <row r="275" spans="1:30">
      <c r="A275" s="6" t="s">
        <v>284</v>
      </c>
      <c r="B275" s="6" t="s">
        <v>117</v>
      </c>
      <c r="C275" s="6" t="s">
        <v>227</v>
      </c>
      <c r="D275" s="41" t="s">
        <v>646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63"/>
        <v>0</v>
      </c>
      <c r="T275" s="49">
        <f t="shared" si="64"/>
        <v>0</v>
      </c>
      <c r="Y275" s="51"/>
      <c r="Z275" s="51"/>
      <c r="AA275" s="51"/>
      <c r="AD275" s="49">
        <f t="shared" si="65"/>
        <v>0</v>
      </c>
    </row>
    <row r="276" spans="1:30">
      <c r="A276" s="6" t="s">
        <v>284</v>
      </c>
      <c r="B276" s="6" t="s">
        <v>117</v>
      </c>
      <c r="C276" s="6" t="s">
        <v>342</v>
      </c>
      <c r="D276" s="41" t="s">
        <v>647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63"/>
        <v>0</v>
      </c>
      <c r="T276" s="49">
        <f t="shared" si="64"/>
        <v>0</v>
      </c>
      <c r="Y276" s="51"/>
      <c r="Z276" s="51"/>
      <c r="AA276" s="51"/>
      <c r="AD276" s="49">
        <f t="shared" si="65"/>
        <v>0</v>
      </c>
    </row>
    <row r="277" spans="1:30">
      <c r="A277" s="6" t="s">
        <v>284</v>
      </c>
      <c r="B277" s="6" t="s">
        <v>117</v>
      </c>
      <c r="C277" s="6" t="s">
        <v>226</v>
      </c>
      <c r="D277" s="41" t="s">
        <v>648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7">
        <f t="shared" si="63"/>
        <v>0</v>
      </c>
      <c r="T277" s="49">
        <f t="shared" si="64"/>
        <v>0</v>
      </c>
      <c r="Y277" s="51"/>
      <c r="Z277" s="51"/>
      <c r="AA277" s="51"/>
      <c r="AD277" s="49">
        <f t="shared" si="65"/>
        <v>0</v>
      </c>
    </row>
    <row r="278" spans="1:30">
      <c r="A278" s="6" t="s">
        <v>2</v>
      </c>
      <c r="B278" s="40" t="s">
        <v>881</v>
      </c>
      <c r="C278" s="25" t="s">
        <v>2</v>
      </c>
      <c r="D278" s="41" t="s">
        <v>118</v>
      </c>
      <c r="E278" s="45">
        <v>279788.79999999999</v>
      </c>
      <c r="F278" s="45">
        <v>259181.09</v>
      </c>
      <c r="G278" s="45">
        <v>229099.37</v>
      </c>
      <c r="H278" s="45">
        <v>174782.67</v>
      </c>
      <c r="I278" s="45">
        <v>82168.039999999994</v>
      </c>
      <c r="J278" s="45">
        <v>-74211.289999999906</v>
      </c>
      <c r="K278" s="45">
        <v>-69592.879999999903</v>
      </c>
      <c r="L278" s="45">
        <v>-142374.1</v>
      </c>
      <c r="M278" s="45">
        <v>-95839.039999999906</v>
      </c>
      <c r="N278" s="45">
        <v>43665.620000000097</v>
      </c>
      <c r="O278" s="45">
        <v>-68812.460000000006</v>
      </c>
      <c r="P278" s="45">
        <v>12648.4</v>
      </c>
      <c r="Q278" s="45">
        <v>-11373.25</v>
      </c>
      <c r="R278" s="47">
        <f t="shared" si="63"/>
        <v>40410.266250000037</v>
      </c>
      <c r="T278" s="49">
        <f t="shared" si="64"/>
        <v>40410.266250000037</v>
      </c>
      <c r="Y278" s="51"/>
      <c r="Z278" s="51"/>
      <c r="AA278" s="51"/>
      <c r="AD278" s="49">
        <f t="shared" si="65"/>
        <v>40410.266250000037</v>
      </c>
    </row>
    <row r="279" spans="1:30">
      <c r="A279" s="6" t="s">
        <v>284</v>
      </c>
      <c r="B279" s="6" t="s">
        <v>79</v>
      </c>
      <c r="C279" s="6" t="s">
        <v>344</v>
      </c>
      <c r="D279" s="41" t="s">
        <v>658</v>
      </c>
      <c r="E279" s="45">
        <v>4597093.99</v>
      </c>
      <c r="F279" s="45">
        <v>4637270.0999999996</v>
      </c>
      <c r="G279" s="45">
        <v>4677566.76</v>
      </c>
      <c r="H279" s="45">
        <v>4664730.5999999996</v>
      </c>
      <c r="I279" s="45">
        <v>4692179.03</v>
      </c>
      <c r="J279" s="45">
        <v>4722965.67</v>
      </c>
      <c r="K279" s="45">
        <v>4748100.4000000004</v>
      </c>
      <c r="L279" s="45">
        <v>4778452.43</v>
      </c>
      <c r="M279" s="45">
        <v>4809135.92</v>
      </c>
      <c r="N279" s="45">
        <v>4381078.18</v>
      </c>
      <c r="O279" s="45">
        <v>4424757.5</v>
      </c>
      <c r="P279" s="45">
        <v>4468778.0199999996</v>
      </c>
      <c r="Q279" s="45">
        <v>4512822.3600000003</v>
      </c>
      <c r="R279" s="47">
        <f t="shared" si="63"/>
        <v>4629997.7320833327</v>
      </c>
      <c r="T279" s="49">
        <f>+R279</f>
        <v>4629997.7320833327</v>
      </c>
      <c r="Y279" s="51"/>
      <c r="Z279" s="51"/>
      <c r="AA279" s="51"/>
      <c r="AD279" s="49">
        <f t="shared" si="65"/>
        <v>4629997.7320833327</v>
      </c>
    </row>
    <row r="280" spans="1:30">
      <c r="A280" s="6" t="s">
        <v>293</v>
      </c>
      <c r="B280" s="6" t="s">
        <v>79</v>
      </c>
      <c r="C280" s="6" t="s">
        <v>355</v>
      </c>
      <c r="D280" s="41" t="s">
        <v>659</v>
      </c>
      <c r="E280" s="45">
        <v>21208.959999999999</v>
      </c>
      <c r="F280" s="45">
        <v>13413.43</v>
      </c>
      <c r="G280" s="45">
        <v>9371.7199999999993</v>
      </c>
      <c r="H280" s="45">
        <v>6225.95</v>
      </c>
      <c r="I280" s="45">
        <v>4077.33</v>
      </c>
      <c r="J280" s="45">
        <v>2564.67</v>
      </c>
      <c r="K280" s="45">
        <v>871.26000000000499</v>
      </c>
      <c r="L280" s="45">
        <v>-1592.06</v>
      </c>
      <c r="M280" s="45">
        <v>47049.75</v>
      </c>
      <c r="N280" s="45">
        <v>39273.85</v>
      </c>
      <c r="O280" s="45">
        <v>30960.62</v>
      </c>
      <c r="P280" s="45">
        <v>23417.439999999999</v>
      </c>
      <c r="Q280" s="45">
        <v>15846.86</v>
      </c>
      <c r="R280" s="47">
        <f t="shared" si="63"/>
        <v>16180.155833333332</v>
      </c>
      <c r="T280" s="49"/>
      <c r="W280" s="61">
        <f t="shared" ref="W280:W286" si="66">+R280</f>
        <v>16180.155833333332</v>
      </c>
      <c r="Y280" s="51"/>
      <c r="Z280" s="51"/>
      <c r="AA280" s="51"/>
      <c r="AB280" s="61">
        <f>+R280</f>
        <v>16180.155833333332</v>
      </c>
      <c r="AD280" s="49"/>
    </row>
    <row r="281" spans="1:30">
      <c r="A281" s="6" t="s">
        <v>293</v>
      </c>
      <c r="B281" s="6" t="s">
        <v>79</v>
      </c>
      <c r="C281" s="6" t="s">
        <v>347</v>
      </c>
      <c r="D281" s="41" t="s">
        <v>660</v>
      </c>
      <c r="E281" s="45">
        <v>51621.43</v>
      </c>
      <c r="F281" s="45">
        <v>51929.89</v>
      </c>
      <c r="G281" s="45">
        <v>52250.53</v>
      </c>
      <c r="H281" s="45">
        <v>52562.74</v>
      </c>
      <c r="I281" s="45">
        <v>52887.29</v>
      </c>
      <c r="J281" s="45">
        <v>53213.84</v>
      </c>
      <c r="K281" s="45">
        <v>53531.81</v>
      </c>
      <c r="L281" s="45">
        <v>53862.34</v>
      </c>
      <c r="M281" s="45">
        <v>11099.99</v>
      </c>
      <c r="N281" s="45">
        <v>11832.53</v>
      </c>
      <c r="O281" s="45">
        <v>51405.59</v>
      </c>
      <c r="P281" s="45">
        <v>51692.28</v>
      </c>
      <c r="Q281" s="45">
        <v>51994.82</v>
      </c>
      <c r="R281" s="47">
        <f t="shared" si="63"/>
        <v>45673.07958333334</v>
      </c>
      <c r="T281" s="49"/>
      <c r="W281" s="61">
        <f t="shared" si="66"/>
        <v>45673.07958333334</v>
      </c>
      <c r="Y281" s="51"/>
      <c r="Z281" s="51"/>
      <c r="AA281" s="51"/>
      <c r="AB281" s="61">
        <f>+R281</f>
        <v>45673.07958333334</v>
      </c>
      <c r="AD281" s="49"/>
    </row>
    <row r="282" spans="1:30">
      <c r="A282" s="6" t="s">
        <v>293</v>
      </c>
      <c r="B282" s="6" t="s">
        <v>79</v>
      </c>
      <c r="C282" s="6" t="s">
        <v>356</v>
      </c>
      <c r="D282" s="41" t="s">
        <v>661</v>
      </c>
      <c r="E282" s="45">
        <v>22195.05</v>
      </c>
      <c r="F282" s="45">
        <v>19319</v>
      </c>
      <c r="G282" s="45">
        <v>16015.41</v>
      </c>
      <c r="H282" s="45">
        <v>12917.85</v>
      </c>
      <c r="I282" s="45">
        <v>9565.32</v>
      </c>
      <c r="J282" s="45">
        <v>5943.07</v>
      </c>
      <c r="K282" s="45">
        <v>2133.96</v>
      </c>
      <c r="L282" s="45">
        <v>-2339.1</v>
      </c>
      <c r="M282" s="45">
        <v>27231.14</v>
      </c>
      <c r="N282" s="45">
        <v>24225.97</v>
      </c>
      <c r="O282" s="45">
        <v>21269.94</v>
      </c>
      <c r="P282" s="45">
        <v>18521.11</v>
      </c>
      <c r="Q282" s="45">
        <v>15735.58</v>
      </c>
      <c r="R282" s="47">
        <f t="shared" si="63"/>
        <v>14480.748749999999</v>
      </c>
      <c r="T282" s="49"/>
      <c r="W282" s="61">
        <f t="shared" si="66"/>
        <v>14480.748749999999</v>
      </c>
      <c r="Y282" s="51"/>
      <c r="Z282" s="51"/>
      <c r="AA282" s="51"/>
      <c r="AB282" s="61">
        <f>+R282</f>
        <v>14480.748749999999</v>
      </c>
      <c r="AD282" s="49"/>
    </row>
    <row r="283" spans="1:30">
      <c r="A283" s="6" t="s">
        <v>293</v>
      </c>
      <c r="B283" s="6" t="s">
        <v>79</v>
      </c>
      <c r="C283" s="6" t="s">
        <v>348</v>
      </c>
      <c r="D283" s="41" t="s">
        <v>660</v>
      </c>
      <c r="E283" s="45">
        <v>25463.51</v>
      </c>
      <c r="F283" s="45">
        <v>31043.71</v>
      </c>
      <c r="G283" s="45">
        <v>31235.39</v>
      </c>
      <c r="H283" s="45">
        <v>31422.03</v>
      </c>
      <c r="I283" s="45">
        <v>31616.05</v>
      </c>
      <c r="J283" s="45">
        <v>31811.26</v>
      </c>
      <c r="K283" s="45">
        <v>32001.34</v>
      </c>
      <c r="L283" s="45">
        <v>39191.449999999997</v>
      </c>
      <c r="M283" s="45">
        <v>28745.29</v>
      </c>
      <c r="N283" s="45">
        <v>28922.78</v>
      </c>
      <c r="O283" s="45">
        <v>29101.360000000001</v>
      </c>
      <c r="P283" s="45">
        <v>29263.66</v>
      </c>
      <c r="Q283" s="45">
        <v>29434.94</v>
      </c>
      <c r="R283" s="47">
        <f t="shared" si="63"/>
        <v>30983.628749999993</v>
      </c>
      <c r="W283" s="49">
        <f t="shared" si="66"/>
        <v>30983.628749999993</v>
      </c>
      <c r="Y283" s="51"/>
      <c r="Z283" s="51"/>
      <c r="AA283" s="51"/>
      <c r="AB283" s="61">
        <f>+R283</f>
        <v>30983.628749999993</v>
      </c>
      <c r="AD283" s="49"/>
    </row>
    <row r="284" spans="1:30">
      <c r="A284" s="6" t="s">
        <v>293</v>
      </c>
      <c r="B284" s="6" t="s">
        <v>79</v>
      </c>
      <c r="C284" s="6" t="s">
        <v>353</v>
      </c>
      <c r="D284" s="41" t="s">
        <v>662</v>
      </c>
      <c r="E284" s="45">
        <v>1102261.3600000001</v>
      </c>
      <c r="F284" s="45">
        <v>1120536.71</v>
      </c>
      <c r="G284" s="45">
        <v>1105395.1599999999</v>
      </c>
      <c r="H284" s="45">
        <v>1107151.94</v>
      </c>
      <c r="I284" s="45">
        <v>1045186.25</v>
      </c>
      <c r="J284" s="45">
        <v>1057080.8799999999</v>
      </c>
      <c r="K284" s="45">
        <v>1067009.6299999999</v>
      </c>
      <c r="L284" s="45">
        <v>1076576.47</v>
      </c>
      <c r="M284" s="45">
        <v>1079984.08</v>
      </c>
      <c r="N284" s="45">
        <v>1087376.8799999999</v>
      </c>
      <c r="O284" s="45">
        <v>1094468.9099999999</v>
      </c>
      <c r="P284" s="45">
        <v>1103255.1100000001</v>
      </c>
      <c r="Q284" s="45">
        <v>1111138.8999999999</v>
      </c>
      <c r="R284" s="47">
        <f t="shared" si="63"/>
        <v>1087560.1791666665</v>
      </c>
      <c r="T284" s="49"/>
      <c r="W284" s="49">
        <f t="shared" si="66"/>
        <v>1087560.1791666665</v>
      </c>
      <c r="Y284" s="51"/>
      <c r="Z284" s="51"/>
      <c r="AA284" s="51"/>
      <c r="AB284" s="49">
        <f>+R284</f>
        <v>1087560.1791666665</v>
      </c>
      <c r="AD284" s="49"/>
    </row>
    <row r="285" spans="1:30">
      <c r="A285" s="6" t="s">
        <v>293</v>
      </c>
      <c r="B285" s="6" t="s">
        <v>79</v>
      </c>
      <c r="C285" s="6" t="s">
        <v>496</v>
      </c>
      <c r="D285" s="41" t="s">
        <v>665</v>
      </c>
      <c r="E285" s="45">
        <v>209070.25</v>
      </c>
      <c r="F285" s="45">
        <v>206536.69</v>
      </c>
      <c r="G285" s="45">
        <v>205101.18</v>
      </c>
      <c r="H285" s="45">
        <v>203968.62</v>
      </c>
      <c r="I285" s="45">
        <v>202991.31</v>
      </c>
      <c r="J285" s="45">
        <v>202151.79</v>
      </c>
      <c r="K285" s="45">
        <v>201180.2</v>
      </c>
      <c r="L285" s="45">
        <v>199837.52</v>
      </c>
      <c r="M285" s="45">
        <v>197364.27</v>
      </c>
      <c r="N285" s="45">
        <v>193065.03</v>
      </c>
      <c r="O285" s="45">
        <v>188594.12</v>
      </c>
      <c r="P285" s="45">
        <v>184482.46</v>
      </c>
      <c r="Q285" s="45">
        <v>180330.64</v>
      </c>
      <c r="R285" s="47">
        <f t="shared" si="63"/>
        <v>198331.13624999998</v>
      </c>
      <c r="W285" s="49">
        <f t="shared" si="66"/>
        <v>198331.13624999998</v>
      </c>
      <c r="Y285" s="51"/>
      <c r="Z285" s="51"/>
      <c r="AA285" s="51"/>
      <c r="AB285" s="49">
        <f>+W285</f>
        <v>198331.13624999998</v>
      </c>
    </row>
    <row r="286" spans="1:30">
      <c r="A286" s="6" t="s">
        <v>293</v>
      </c>
      <c r="B286" s="6" t="s">
        <v>79</v>
      </c>
      <c r="C286" s="6" t="s">
        <v>525</v>
      </c>
      <c r="D286" s="41" t="s">
        <v>672</v>
      </c>
      <c r="E286" s="45">
        <v>388849.71</v>
      </c>
      <c r="F286" s="45">
        <v>372647.64</v>
      </c>
      <c r="G286" s="45">
        <v>356445.57</v>
      </c>
      <c r="H286" s="45">
        <v>340243.5</v>
      </c>
      <c r="I286" s="45">
        <v>324041.43</v>
      </c>
      <c r="J286" s="45">
        <v>307839.35999999999</v>
      </c>
      <c r="K286" s="45">
        <v>291637.28999999998</v>
      </c>
      <c r="L286" s="45">
        <v>275435.21999999997</v>
      </c>
      <c r="M286" s="45">
        <v>259233.15</v>
      </c>
      <c r="N286" s="45">
        <v>243031.08</v>
      </c>
      <c r="O286" s="45">
        <v>226829.01</v>
      </c>
      <c r="P286" s="45">
        <v>210626.94</v>
      </c>
      <c r="Q286" s="45">
        <v>194424.87</v>
      </c>
      <c r="R286" s="47">
        <f t="shared" si="63"/>
        <v>291637.28999999998</v>
      </c>
      <c r="W286" s="49">
        <f t="shared" si="66"/>
        <v>291637.28999999998</v>
      </c>
      <c r="Y286" s="51"/>
      <c r="Z286" s="51"/>
      <c r="AA286" s="51"/>
      <c r="AB286" s="49">
        <f>+W286</f>
        <v>291637.28999999998</v>
      </c>
    </row>
    <row r="287" spans="1:30">
      <c r="A287" s="6" t="s">
        <v>294</v>
      </c>
      <c r="B287" s="6" t="s">
        <v>79</v>
      </c>
      <c r="C287" s="6" t="s">
        <v>357</v>
      </c>
      <c r="D287" s="41" t="s">
        <v>663</v>
      </c>
      <c r="E287" s="45">
        <v>12603530.91</v>
      </c>
      <c r="F287" s="45">
        <v>12613727.130000001</v>
      </c>
      <c r="G287" s="45">
        <v>12251417.560000001</v>
      </c>
      <c r="H287" s="45">
        <v>11730364.92</v>
      </c>
      <c r="I287" s="45">
        <v>11736810.35</v>
      </c>
      <c r="J287" s="45">
        <v>11740074.35</v>
      </c>
      <c r="K287" s="45">
        <v>22882143.350000001</v>
      </c>
      <c r="L287" s="45">
        <v>22921917.98</v>
      </c>
      <c r="M287" s="45">
        <v>22617881.359999999</v>
      </c>
      <c r="N287" s="45">
        <v>23161573.359999999</v>
      </c>
      <c r="O287" s="45">
        <v>23161537.359999999</v>
      </c>
      <c r="P287" s="45">
        <v>22718593.309999999</v>
      </c>
      <c r="Q287" s="45">
        <v>22729822.809999999</v>
      </c>
      <c r="R287" s="47">
        <f t="shared" si="63"/>
        <v>17933559.82416667</v>
      </c>
      <c r="T287" s="49">
        <f t="shared" ref="T287:T297" si="67">+R287</f>
        <v>17933559.82416667</v>
      </c>
      <c r="Y287" s="51"/>
      <c r="Z287" s="51"/>
      <c r="AA287" s="51"/>
      <c r="AD287" s="49">
        <f t="shared" ref="AD287:AD297" si="68">+R287</f>
        <v>17933559.82416667</v>
      </c>
    </row>
    <row r="288" spans="1:30">
      <c r="A288" s="6" t="s">
        <v>294</v>
      </c>
      <c r="B288" s="6" t="s">
        <v>79</v>
      </c>
      <c r="C288" s="6" t="s">
        <v>540</v>
      </c>
      <c r="D288" s="41" t="s">
        <v>664</v>
      </c>
      <c r="E288" s="45">
        <v>466500</v>
      </c>
      <c r="F288" s="45">
        <v>466500</v>
      </c>
      <c r="G288" s="45">
        <v>466500</v>
      </c>
      <c r="H288" s="45">
        <v>466500</v>
      </c>
      <c r="I288" s="45">
        <v>466500</v>
      </c>
      <c r="J288" s="45">
        <v>466500</v>
      </c>
      <c r="K288" s="45">
        <v>466500</v>
      </c>
      <c r="L288" s="45">
        <v>466500</v>
      </c>
      <c r="M288" s="45">
        <v>466500</v>
      </c>
      <c r="N288" s="45">
        <v>466500</v>
      </c>
      <c r="O288" s="45">
        <v>466500</v>
      </c>
      <c r="P288" s="45">
        <v>466500</v>
      </c>
      <c r="Q288" s="45">
        <v>466500</v>
      </c>
      <c r="R288" s="47">
        <f t="shared" si="63"/>
        <v>466500</v>
      </c>
      <c r="T288" s="49">
        <f t="shared" si="67"/>
        <v>466500</v>
      </c>
      <c r="Y288" s="51"/>
      <c r="Z288" s="51"/>
      <c r="AA288" s="51"/>
      <c r="AD288" s="49">
        <f t="shared" si="68"/>
        <v>466500</v>
      </c>
    </row>
    <row r="289" spans="1:30">
      <c r="A289" s="6" t="s">
        <v>294</v>
      </c>
      <c r="B289" s="6" t="s">
        <v>79</v>
      </c>
      <c r="C289" s="6" t="s">
        <v>358</v>
      </c>
      <c r="D289" s="41" t="s">
        <v>672</v>
      </c>
      <c r="E289" s="45">
        <v>1823400.66</v>
      </c>
      <c r="F289" s="45">
        <v>1825482.35</v>
      </c>
      <c r="G289" s="45">
        <v>2172258.4</v>
      </c>
      <c r="H289" s="45">
        <v>3392241.27</v>
      </c>
      <c r="I289" s="45">
        <v>3707416.3</v>
      </c>
      <c r="J289" s="45">
        <v>4382769.38</v>
      </c>
      <c r="K289" s="45">
        <v>4853893.62</v>
      </c>
      <c r="L289" s="45">
        <v>5674800.3600000003</v>
      </c>
      <c r="M289" s="45">
        <v>6181868.6799999997</v>
      </c>
      <c r="N289" s="45">
        <v>7308127.2699999996</v>
      </c>
      <c r="O289" s="45">
        <v>7117611.3799999999</v>
      </c>
      <c r="P289" s="45">
        <v>7119243.2999999998</v>
      </c>
      <c r="Q289" s="45">
        <v>7132573.1900000004</v>
      </c>
      <c r="R289" s="47">
        <f t="shared" si="63"/>
        <v>4851141.6029166663</v>
      </c>
      <c r="T289" s="49">
        <f t="shared" si="67"/>
        <v>4851141.6029166663</v>
      </c>
      <c r="Y289" s="51"/>
      <c r="Z289" s="51"/>
      <c r="AA289" s="51"/>
      <c r="AD289" s="49">
        <f t="shared" si="68"/>
        <v>4851141.6029166663</v>
      </c>
    </row>
    <row r="290" spans="1:30">
      <c r="A290" s="6" t="s">
        <v>294</v>
      </c>
      <c r="B290" s="6" t="s">
        <v>79</v>
      </c>
      <c r="C290" s="6" t="s">
        <v>524</v>
      </c>
      <c r="D290" s="41" t="s">
        <v>666</v>
      </c>
      <c r="E290" s="45">
        <v>1085509.71</v>
      </c>
      <c r="F290" s="45">
        <v>1085509.71</v>
      </c>
      <c r="G290" s="45">
        <v>1085509.71</v>
      </c>
      <c r="H290" s="45">
        <v>1085509.71</v>
      </c>
      <c r="I290" s="45">
        <v>1085509.71</v>
      </c>
      <c r="J290" s="45">
        <v>1085509.71</v>
      </c>
      <c r="K290" s="45">
        <v>1085509.71</v>
      </c>
      <c r="L290" s="45">
        <v>1085509.71</v>
      </c>
      <c r="M290" s="45">
        <v>1085509.71</v>
      </c>
      <c r="N290" s="45">
        <v>9.3132257461547893E-10</v>
      </c>
      <c r="O290" s="45">
        <v>0</v>
      </c>
      <c r="P290" s="45">
        <v>0</v>
      </c>
      <c r="Q290" s="45">
        <v>0</v>
      </c>
      <c r="R290" s="47">
        <f t="shared" si="63"/>
        <v>768902.71125000005</v>
      </c>
      <c r="T290" s="49">
        <f t="shared" si="67"/>
        <v>768902.71125000005</v>
      </c>
      <c r="Y290" s="51"/>
      <c r="Z290" s="51"/>
      <c r="AA290" s="51"/>
      <c r="AD290" s="49">
        <f t="shared" si="68"/>
        <v>768902.71125000005</v>
      </c>
    </row>
    <row r="291" spans="1:30">
      <c r="A291" s="6" t="s">
        <v>294</v>
      </c>
      <c r="B291" s="6" t="s">
        <v>79</v>
      </c>
      <c r="C291" s="6" t="s">
        <v>526</v>
      </c>
      <c r="D291" s="41" t="s">
        <v>933</v>
      </c>
      <c r="E291" s="45">
        <v>277480.27</v>
      </c>
      <c r="F291" s="45">
        <v>277480.27</v>
      </c>
      <c r="G291" s="45">
        <v>277480.27</v>
      </c>
      <c r="H291" s="45">
        <v>277480.27</v>
      </c>
      <c r="I291" s="45">
        <v>277480.27</v>
      </c>
      <c r="J291" s="45">
        <v>277480.27</v>
      </c>
      <c r="K291" s="45">
        <v>277480.27</v>
      </c>
      <c r="L291" s="45">
        <v>277480.27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7">
        <f t="shared" si="63"/>
        <v>173425.16875000001</v>
      </c>
      <c r="T291" s="49">
        <f t="shared" si="67"/>
        <v>173425.16875000001</v>
      </c>
      <c r="Y291" s="51"/>
      <c r="Z291" s="51"/>
      <c r="AA291" s="51"/>
      <c r="AD291" s="49">
        <f t="shared" si="68"/>
        <v>173425.16875000001</v>
      </c>
    </row>
    <row r="292" spans="1:30">
      <c r="A292" s="6" t="s">
        <v>294</v>
      </c>
      <c r="B292" s="6" t="s">
        <v>79</v>
      </c>
      <c r="C292" s="6" t="s">
        <v>527</v>
      </c>
      <c r="D292" s="41" t="s">
        <v>978</v>
      </c>
      <c r="E292" s="45">
        <v>9679128.2599999998</v>
      </c>
      <c r="F292" s="45">
        <v>9588669.1199999992</v>
      </c>
      <c r="G292" s="45">
        <v>9498209.9800000004</v>
      </c>
      <c r="H292" s="45">
        <v>9407750.8399999999</v>
      </c>
      <c r="I292" s="45">
        <v>9317291.6999999993</v>
      </c>
      <c r="J292" s="45">
        <v>9226832.5600000005</v>
      </c>
      <c r="K292" s="45">
        <v>9136373.4199999999</v>
      </c>
      <c r="L292" s="45">
        <v>9045914.2799999993</v>
      </c>
      <c r="M292" s="45">
        <v>8955455.1400000006</v>
      </c>
      <c r="N292" s="45">
        <v>4112454.8599999901</v>
      </c>
      <c r="O292" s="45">
        <v>4067263.05</v>
      </c>
      <c r="P292" s="45">
        <v>4022071.24</v>
      </c>
      <c r="Q292" s="45">
        <v>3976879.43</v>
      </c>
      <c r="R292" s="47">
        <f t="shared" si="63"/>
        <v>7767190.8362499988</v>
      </c>
      <c r="T292" s="49">
        <f t="shared" si="67"/>
        <v>7767190.8362499988</v>
      </c>
      <c r="Y292" s="51"/>
      <c r="Z292" s="51"/>
      <c r="AA292" s="51"/>
      <c r="AD292" s="49">
        <f t="shared" si="68"/>
        <v>7767190.8362499988</v>
      </c>
    </row>
    <row r="293" spans="1:30">
      <c r="A293" s="6" t="s">
        <v>294</v>
      </c>
      <c r="B293" s="6" t="s">
        <v>79</v>
      </c>
      <c r="C293" s="6" t="s">
        <v>528</v>
      </c>
      <c r="D293" s="41" t="s">
        <v>979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4979406.46</v>
      </c>
      <c r="O293" s="45">
        <v>4934139.13</v>
      </c>
      <c r="P293" s="45">
        <v>4888871.8</v>
      </c>
      <c r="Q293" s="45">
        <v>4843604.47</v>
      </c>
      <c r="R293" s="47">
        <f t="shared" si="63"/>
        <v>1435351.6354166667</v>
      </c>
      <c r="T293" s="49">
        <f t="shared" si="67"/>
        <v>1435351.6354166667</v>
      </c>
      <c r="Y293" s="51"/>
      <c r="Z293" s="51"/>
      <c r="AA293" s="51"/>
      <c r="AD293" s="49">
        <f t="shared" si="68"/>
        <v>1435351.6354166667</v>
      </c>
    </row>
    <row r="294" spans="1:30">
      <c r="A294" s="6" t="s">
        <v>294</v>
      </c>
      <c r="B294" s="6" t="s">
        <v>79</v>
      </c>
      <c r="C294" s="6" t="s">
        <v>529</v>
      </c>
      <c r="D294" s="41" t="s">
        <v>980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63"/>
        <v>0</v>
      </c>
      <c r="T294" s="49">
        <f t="shared" si="67"/>
        <v>0</v>
      </c>
      <c r="Y294" s="51"/>
      <c r="Z294" s="51"/>
      <c r="AA294" s="51"/>
      <c r="AD294" s="49">
        <f t="shared" si="68"/>
        <v>0</v>
      </c>
    </row>
    <row r="295" spans="1:30">
      <c r="A295" s="6" t="s">
        <v>294</v>
      </c>
      <c r="B295" s="6" t="s">
        <v>79</v>
      </c>
      <c r="C295" s="6" t="s">
        <v>530</v>
      </c>
      <c r="D295" s="41" t="s">
        <v>1010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377288.6</v>
      </c>
      <c r="O295" s="45">
        <v>386892.03</v>
      </c>
      <c r="P295" s="45">
        <v>439009.55</v>
      </c>
      <c r="Q295" s="45">
        <v>393227.64</v>
      </c>
      <c r="R295" s="47">
        <f t="shared" si="63"/>
        <v>116650.33333333333</v>
      </c>
      <c r="T295" s="49">
        <f t="shared" si="67"/>
        <v>116650.33333333333</v>
      </c>
      <c r="Y295" s="51"/>
      <c r="Z295" s="51"/>
      <c r="AA295" s="51"/>
      <c r="AD295" s="49">
        <f t="shared" si="68"/>
        <v>116650.33333333333</v>
      </c>
    </row>
    <row r="296" spans="1:30">
      <c r="A296" s="6" t="s">
        <v>294</v>
      </c>
      <c r="B296" s="6" t="s">
        <v>79</v>
      </c>
      <c r="C296" s="6" t="s">
        <v>879</v>
      </c>
      <c r="D296" s="41" t="s">
        <v>1002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7">
        <f t="shared" si="63"/>
        <v>0</v>
      </c>
      <c r="T296" s="49">
        <f t="shared" si="67"/>
        <v>0</v>
      </c>
      <c r="Y296" s="51"/>
      <c r="Z296" s="51"/>
      <c r="AA296" s="51"/>
      <c r="AD296" s="49">
        <f t="shared" si="68"/>
        <v>0</v>
      </c>
    </row>
    <row r="297" spans="1:30">
      <c r="A297" s="6" t="s">
        <v>294</v>
      </c>
      <c r="B297" s="6" t="s">
        <v>79</v>
      </c>
      <c r="C297" s="6" t="s">
        <v>927</v>
      </c>
      <c r="D297" s="41" t="s">
        <v>1011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63"/>
        <v>0</v>
      </c>
      <c r="T297" s="49">
        <f t="shared" si="67"/>
        <v>0</v>
      </c>
      <c r="Y297" s="51"/>
      <c r="Z297" s="51"/>
      <c r="AA297" s="51"/>
      <c r="AD297" s="49">
        <f t="shared" si="68"/>
        <v>0</v>
      </c>
    </row>
    <row r="298" spans="1:30">
      <c r="A298" s="6" t="s">
        <v>293</v>
      </c>
      <c r="B298" s="6" t="s">
        <v>119</v>
      </c>
      <c r="C298" s="6" t="s">
        <v>349</v>
      </c>
      <c r="D298" s="41" t="s">
        <v>667</v>
      </c>
      <c r="E298" s="45">
        <v>455868.3</v>
      </c>
      <c r="F298" s="45">
        <v>666768.72</v>
      </c>
      <c r="G298" s="45">
        <v>841502.84</v>
      </c>
      <c r="H298" s="45">
        <v>866087.21</v>
      </c>
      <c r="I298" s="45">
        <v>871434.88</v>
      </c>
      <c r="J298" s="45">
        <v>876815.57</v>
      </c>
      <c r="K298" s="45">
        <v>999352.27</v>
      </c>
      <c r="L298" s="45">
        <v>1185002.3400000001</v>
      </c>
      <c r="M298" s="45">
        <v>495556.44</v>
      </c>
      <c r="N298" s="45">
        <v>1036900.09</v>
      </c>
      <c r="O298" s="45">
        <v>1403365.26</v>
      </c>
      <c r="P298" s="45">
        <v>1410186.77</v>
      </c>
      <c r="Q298" s="45">
        <v>1413336.7</v>
      </c>
      <c r="R298" s="47">
        <f t="shared" si="63"/>
        <v>965631.24083333334</v>
      </c>
      <c r="T298" s="49"/>
      <c r="W298" s="49">
        <f t="shared" ref="W298:W314" si="69">+R298</f>
        <v>965631.24083333334</v>
      </c>
      <c r="Y298" s="51"/>
      <c r="Z298" s="51"/>
      <c r="AA298" s="51"/>
      <c r="AB298" s="49">
        <f t="shared" ref="AB298:AB314" si="70">+R298</f>
        <v>965631.24083333334</v>
      </c>
      <c r="AD298" s="49"/>
    </row>
    <row r="299" spans="1:30">
      <c r="A299" s="6" t="s">
        <v>293</v>
      </c>
      <c r="B299" s="6" t="s">
        <v>119</v>
      </c>
      <c r="C299" s="6" t="s">
        <v>350</v>
      </c>
      <c r="D299" s="41" t="s">
        <v>668</v>
      </c>
      <c r="E299" s="45">
        <v>-1290336.1599999999</v>
      </c>
      <c r="F299" s="45">
        <v>-1388179.25</v>
      </c>
      <c r="G299" s="45">
        <v>-1416973.65</v>
      </c>
      <c r="H299" s="45">
        <v>-1510401.19</v>
      </c>
      <c r="I299" s="45">
        <v>-1549721.35</v>
      </c>
      <c r="J299" s="45">
        <v>-1564874.37</v>
      </c>
      <c r="K299" s="45">
        <v>-1589539.59</v>
      </c>
      <c r="L299" s="45">
        <v>-1670356.03</v>
      </c>
      <c r="M299" s="45">
        <v>-541723.23</v>
      </c>
      <c r="N299" s="45">
        <v>-1071014.79</v>
      </c>
      <c r="O299" s="45">
        <v>-1332322.1499999999</v>
      </c>
      <c r="P299" s="45">
        <v>-1335010.1599999999</v>
      </c>
      <c r="Q299" s="45">
        <v>-1337992.17</v>
      </c>
      <c r="R299" s="47">
        <f t="shared" ref="R299:R314" si="71">((E299+Q299)+((F299+G299+H299+I299+J299+K299+L299+M299+N299+O299+P299)*2))/24</f>
        <v>-1357023.3270833334</v>
      </c>
      <c r="T299" s="49"/>
      <c r="W299" s="49">
        <f t="shared" si="69"/>
        <v>-1357023.3270833334</v>
      </c>
      <c r="Y299" s="51"/>
      <c r="Z299" s="51"/>
      <c r="AA299" s="51"/>
      <c r="AB299" s="49">
        <f t="shared" si="70"/>
        <v>-1357023.3270833334</v>
      </c>
      <c r="AD299" s="49"/>
    </row>
    <row r="300" spans="1:30">
      <c r="A300" s="6" t="s">
        <v>293</v>
      </c>
      <c r="B300" s="6" t="s">
        <v>119</v>
      </c>
      <c r="C300" s="6" t="s">
        <v>354</v>
      </c>
      <c r="D300" s="41" t="s">
        <v>669</v>
      </c>
      <c r="E300" s="45">
        <v>-555271.5</v>
      </c>
      <c r="F300" s="45">
        <v>-364562.87</v>
      </c>
      <c r="G300" s="45">
        <v>-269901.28999999998</v>
      </c>
      <c r="H300" s="45">
        <v>-195052.15</v>
      </c>
      <c r="I300" s="45">
        <v>-139722.72</v>
      </c>
      <c r="J300" s="45">
        <v>-99554.65</v>
      </c>
      <c r="K300" s="45">
        <v>-54267.93</v>
      </c>
      <c r="L300" s="45">
        <v>8373.3700000000408</v>
      </c>
      <c r="M300" s="45">
        <v>-524432.23</v>
      </c>
      <c r="N300" s="45">
        <v>-434317.89</v>
      </c>
      <c r="O300" s="45">
        <v>-339095.07</v>
      </c>
      <c r="P300" s="45">
        <v>-252001.63</v>
      </c>
      <c r="Q300" s="45">
        <v>-163280.99</v>
      </c>
      <c r="R300" s="47">
        <f t="shared" si="71"/>
        <v>-251984.27541666664</v>
      </c>
      <c r="T300" s="49"/>
      <c r="W300" s="49">
        <f t="shared" si="69"/>
        <v>-251984.27541666664</v>
      </c>
      <c r="Y300" s="51"/>
      <c r="Z300" s="51"/>
      <c r="AA300" s="51"/>
      <c r="AB300" s="49">
        <f t="shared" si="70"/>
        <v>-251984.27541666664</v>
      </c>
      <c r="AD300" s="49"/>
    </row>
    <row r="301" spans="1:30">
      <c r="A301" s="6" t="s">
        <v>293</v>
      </c>
      <c r="B301" s="6" t="s">
        <v>119</v>
      </c>
      <c r="C301" s="6" t="s">
        <v>525</v>
      </c>
      <c r="D301" s="41" t="s">
        <v>987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-128458.11</v>
      </c>
      <c r="Q301" s="45">
        <v>-163905.54</v>
      </c>
      <c r="R301" s="47">
        <f t="shared" si="71"/>
        <v>-17534.240000000002</v>
      </c>
      <c r="T301" s="49"/>
      <c r="W301" s="49">
        <f t="shared" si="69"/>
        <v>-17534.240000000002</v>
      </c>
      <c r="Y301" s="51"/>
      <c r="Z301" s="51"/>
      <c r="AA301" s="51"/>
      <c r="AB301" s="49">
        <f t="shared" si="70"/>
        <v>-17534.240000000002</v>
      </c>
      <c r="AD301" s="49"/>
    </row>
    <row r="302" spans="1:30">
      <c r="A302" s="6" t="s">
        <v>293</v>
      </c>
      <c r="B302" s="6" t="s">
        <v>119</v>
      </c>
      <c r="C302" s="6" t="s">
        <v>526</v>
      </c>
      <c r="D302" s="41" t="s">
        <v>988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-170475.56</v>
      </c>
      <c r="Q302" s="45">
        <v>-51109.61</v>
      </c>
      <c r="R302" s="47">
        <f t="shared" si="71"/>
        <v>-16335.863749999999</v>
      </c>
      <c r="T302" s="49"/>
      <c r="W302" s="49">
        <f t="shared" si="69"/>
        <v>-16335.863749999999</v>
      </c>
      <c r="Y302" s="51"/>
      <c r="Z302" s="51"/>
      <c r="AA302" s="51"/>
      <c r="AB302" s="49">
        <f t="shared" si="70"/>
        <v>-16335.863749999999</v>
      </c>
      <c r="AD302" s="49"/>
    </row>
    <row r="303" spans="1:30">
      <c r="A303" s="6" t="s">
        <v>293</v>
      </c>
      <c r="B303" s="6" t="s">
        <v>119</v>
      </c>
      <c r="C303" s="6" t="s">
        <v>527</v>
      </c>
      <c r="D303" s="41" t="s">
        <v>989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-54189.73</v>
      </c>
      <c r="Q303" s="45">
        <v>-64016.75</v>
      </c>
      <c r="R303" s="47">
        <f t="shared" si="71"/>
        <v>-7183.1754166666678</v>
      </c>
      <c r="T303" s="49"/>
      <c r="W303" s="49">
        <f t="shared" si="69"/>
        <v>-7183.1754166666678</v>
      </c>
      <c r="Y303" s="51"/>
      <c r="Z303" s="51"/>
      <c r="AA303" s="51"/>
      <c r="AB303" s="49">
        <f t="shared" si="70"/>
        <v>-7183.1754166666678</v>
      </c>
      <c r="AD303" s="49"/>
    </row>
    <row r="304" spans="1:30">
      <c r="A304" s="6" t="s">
        <v>293</v>
      </c>
      <c r="B304" s="6" t="s">
        <v>119</v>
      </c>
      <c r="C304" s="6" t="s">
        <v>528</v>
      </c>
      <c r="D304" s="41" t="s">
        <v>990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-69108.490000000005</v>
      </c>
      <c r="Q304" s="45">
        <v>-104820.15</v>
      </c>
      <c r="R304" s="47">
        <f t="shared" si="71"/>
        <v>-10126.547083333333</v>
      </c>
      <c r="T304" s="49"/>
      <c r="W304" s="49">
        <f t="shared" si="69"/>
        <v>-10126.547083333333</v>
      </c>
      <c r="Y304" s="51"/>
      <c r="Z304" s="51"/>
      <c r="AA304" s="51"/>
      <c r="AB304" s="49">
        <f t="shared" si="70"/>
        <v>-10126.547083333333</v>
      </c>
      <c r="AD304" s="49"/>
    </row>
    <row r="305" spans="1:30">
      <c r="A305" s="6" t="s">
        <v>293</v>
      </c>
      <c r="B305" s="6" t="s">
        <v>119</v>
      </c>
      <c r="C305" s="6" t="s">
        <v>919</v>
      </c>
      <c r="D305" s="41" t="s">
        <v>868</v>
      </c>
      <c r="E305" s="45">
        <v>113774.73</v>
      </c>
      <c r="F305" s="45">
        <v>47788.47</v>
      </c>
      <c r="G305" s="45">
        <v>30404.37</v>
      </c>
      <c r="H305" s="45">
        <v>17452.080000000002</v>
      </c>
      <c r="I305" s="45">
        <v>10475.200000000001</v>
      </c>
      <c r="J305" s="45">
        <v>18302.189999999999</v>
      </c>
      <c r="K305" s="45">
        <v>27144.959999999999</v>
      </c>
      <c r="L305" s="45">
        <v>83489.929999999993</v>
      </c>
      <c r="M305" s="45">
        <v>52375.89</v>
      </c>
      <c r="N305" s="45">
        <v>59244.84</v>
      </c>
      <c r="O305" s="45">
        <v>55519.51</v>
      </c>
      <c r="P305" s="45">
        <v>58478.87</v>
      </c>
      <c r="Q305" s="45">
        <v>35997.160000000003</v>
      </c>
      <c r="R305" s="47">
        <f t="shared" si="71"/>
        <v>44630.187916666655</v>
      </c>
      <c r="T305" s="49"/>
      <c r="W305" s="49">
        <f t="shared" si="69"/>
        <v>44630.187916666655</v>
      </c>
      <c r="Y305" s="51"/>
      <c r="Z305" s="51"/>
      <c r="AA305" s="51"/>
      <c r="AB305" s="49">
        <f t="shared" si="70"/>
        <v>44630.187916666655</v>
      </c>
      <c r="AD305" s="49"/>
    </row>
    <row r="306" spans="1:30">
      <c r="A306" s="6" t="s">
        <v>294</v>
      </c>
      <c r="B306" s="6" t="s">
        <v>119</v>
      </c>
      <c r="C306" s="6" t="s">
        <v>345</v>
      </c>
      <c r="D306" s="41" t="s">
        <v>633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71"/>
        <v>0</v>
      </c>
      <c r="T306" s="49"/>
      <c r="W306" s="49">
        <f t="shared" si="69"/>
        <v>0</v>
      </c>
      <c r="Y306" s="51"/>
      <c r="Z306" s="51"/>
      <c r="AA306" s="51"/>
      <c r="AB306" s="49">
        <f t="shared" si="70"/>
        <v>0</v>
      </c>
      <c r="AD306" s="49"/>
    </row>
    <row r="307" spans="1:30">
      <c r="A307" s="6" t="s">
        <v>294</v>
      </c>
      <c r="B307" s="6" t="s">
        <v>119</v>
      </c>
      <c r="C307" s="6" t="s">
        <v>346</v>
      </c>
      <c r="D307" s="41" t="s">
        <v>632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71"/>
        <v>0</v>
      </c>
      <c r="T307" s="49"/>
      <c r="W307" s="49">
        <f t="shared" si="69"/>
        <v>0</v>
      </c>
      <c r="Y307" s="51"/>
      <c r="Z307" s="51"/>
      <c r="AA307" s="51"/>
      <c r="AB307" s="49">
        <f t="shared" si="70"/>
        <v>0</v>
      </c>
      <c r="AD307" s="49"/>
    </row>
    <row r="308" spans="1:30">
      <c r="A308" s="6" t="s">
        <v>294</v>
      </c>
      <c r="B308" s="6" t="s">
        <v>119</v>
      </c>
      <c r="C308" s="6" t="s">
        <v>347</v>
      </c>
      <c r="D308" s="41" t="s">
        <v>634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71"/>
        <v>0</v>
      </c>
      <c r="T308" s="49"/>
      <c r="W308" s="49">
        <f t="shared" si="69"/>
        <v>0</v>
      </c>
      <c r="Y308" s="51"/>
      <c r="Z308" s="51"/>
      <c r="AA308" s="51"/>
      <c r="AB308" s="49">
        <f t="shared" si="70"/>
        <v>0</v>
      </c>
      <c r="AD308" s="49"/>
    </row>
    <row r="309" spans="1:30">
      <c r="A309" s="6" t="s">
        <v>294</v>
      </c>
      <c r="B309" s="6" t="s">
        <v>119</v>
      </c>
      <c r="C309" s="6" t="s">
        <v>348</v>
      </c>
      <c r="D309" s="41" t="s">
        <v>635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71"/>
        <v>0</v>
      </c>
      <c r="T309" s="49"/>
      <c r="W309" s="49">
        <f t="shared" si="69"/>
        <v>0</v>
      </c>
      <c r="Y309" s="51"/>
      <c r="Z309" s="51"/>
      <c r="AA309" s="51"/>
      <c r="AB309" s="49">
        <f t="shared" si="70"/>
        <v>0</v>
      </c>
      <c r="AD309" s="49"/>
    </row>
    <row r="310" spans="1:30">
      <c r="A310" s="6" t="s">
        <v>294</v>
      </c>
      <c r="B310" s="6" t="s">
        <v>119</v>
      </c>
      <c r="C310" s="6" t="s">
        <v>351</v>
      </c>
      <c r="D310" s="41" t="s">
        <v>670</v>
      </c>
      <c r="E310" s="45">
        <v>-5014839.3899999997</v>
      </c>
      <c r="F310" s="45">
        <v>-4015237.89</v>
      </c>
      <c r="G310" s="45">
        <v>-3656173.07</v>
      </c>
      <c r="H310" s="45">
        <v>-3488352.04</v>
      </c>
      <c r="I310" s="45">
        <v>-3704434.85</v>
      </c>
      <c r="J310" s="45">
        <v>-4621944.66</v>
      </c>
      <c r="K310" s="45">
        <v>-4204713.67</v>
      </c>
      <c r="L310" s="45">
        <v>-3887257.35</v>
      </c>
      <c r="M310" s="45">
        <v>1635509.13</v>
      </c>
      <c r="N310" s="45">
        <v>3321217.35</v>
      </c>
      <c r="O310" s="45">
        <v>5441476.9100000001</v>
      </c>
      <c r="P310" s="45">
        <v>5027950.6900000004</v>
      </c>
      <c r="Q310" s="45">
        <v>4879696.4400000004</v>
      </c>
      <c r="R310" s="47">
        <f t="shared" si="71"/>
        <v>-1018294.2437499999</v>
      </c>
      <c r="T310" s="49"/>
      <c r="W310" s="49">
        <f t="shared" si="69"/>
        <v>-1018294.2437499999</v>
      </c>
      <c r="Y310" s="51"/>
      <c r="Z310" s="51"/>
      <c r="AA310" s="51"/>
      <c r="AB310" s="49">
        <f t="shared" si="70"/>
        <v>-1018294.2437499999</v>
      </c>
      <c r="AD310" s="49"/>
    </row>
    <row r="311" spans="1:30">
      <c r="A311" s="6" t="s">
        <v>294</v>
      </c>
      <c r="B311" s="6" t="s">
        <v>119</v>
      </c>
      <c r="C311" s="6" t="s">
        <v>352</v>
      </c>
      <c r="D311" s="41" t="s">
        <v>636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si="71"/>
        <v>0</v>
      </c>
      <c r="T311" s="49"/>
      <c r="W311" s="49">
        <f t="shared" si="69"/>
        <v>0</v>
      </c>
      <c r="Y311" s="51"/>
      <c r="Z311" s="51"/>
      <c r="AA311" s="51"/>
      <c r="AB311" s="49">
        <f t="shared" si="70"/>
        <v>0</v>
      </c>
      <c r="AD311" s="49"/>
    </row>
    <row r="312" spans="1:30">
      <c r="A312" s="6" t="s">
        <v>294</v>
      </c>
      <c r="B312" s="6" t="s">
        <v>119</v>
      </c>
      <c r="C312" s="6" t="s">
        <v>496</v>
      </c>
      <c r="D312" s="41" t="s">
        <v>671</v>
      </c>
      <c r="E312" s="45">
        <v>1032061.3</v>
      </c>
      <c r="F312" s="45">
        <v>895490.68</v>
      </c>
      <c r="G312" s="45">
        <v>836084.45</v>
      </c>
      <c r="H312" s="45">
        <v>801089.66</v>
      </c>
      <c r="I312" s="45">
        <v>776781.56</v>
      </c>
      <c r="J312" s="45">
        <v>764839.54</v>
      </c>
      <c r="K312" s="45">
        <v>750775.8</v>
      </c>
      <c r="L312" s="45">
        <v>711085.42</v>
      </c>
      <c r="M312" s="45">
        <v>-3857375.92</v>
      </c>
      <c r="N312" s="45">
        <v>-3355826.44</v>
      </c>
      <c r="O312" s="45">
        <v>-2824423.96</v>
      </c>
      <c r="P312" s="45">
        <v>-2322555.34</v>
      </c>
      <c r="Q312" s="45">
        <v>-1778630.37</v>
      </c>
      <c r="R312" s="47">
        <f t="shared" si="71"/>
        <v>-599776.59041666659</v>
      </c>
      <c r="T312" s="49"/>
      <c r="W312" s="49">
        <f t="shared" si="69"/>
        <v>-599776.59041666659</v>
      </c>
      <c r="Y312" s="51"/>
      <c r="Z312" s="51"/>
      <c r="AA312" s="51"/>
      <c r="AB312" s="49">
        <f t="shared" si="70"/>
        <v>-599776.59041666659</v>
      </c>
      <c r="AD312" s="49"/>
    </row>
    <row r="313" spans="1:30">
      <c r="A313" s="6" t="s">
        <v>294</v>
      </c>
      <c r="B313" s="6" t="s">
        <v>119</v>
      </c>
      <c r="C313" s="6" t="s">
        <v>919</v>
      </c>
      <c r="D313" s="41" t="s">
        <v>868</v>
      </c>
      <c r="E313" s="45">
        <v>-127399.82</v>
      </c>
      <c r="F313" s="45">
        <v>-52764</v>
      </c>
      <c r="G313" s="45">
        <v>-32680.75</v>
      </c>
      <c r="H313" s="45">
        <v>-17569.73</v>
      </c>
      <c r="I313" s="45">
        <v>-11576.66</v>
      </c>
      <c r="J313" s="45">
        <v>-19158.810000000001</v>
      </c>
      <c r="K313" s="45">
        <v>-27465.18</v>
      </c>
      <c r="L313" s="45">
        <v>-86372.58</v>
      </c>
      <c r="M313" s="45">
        <v>320441.02</v>
      </c>
      <c r="N313" s="45">
        <v>351178.5</v>
      </c>
      <c r="O313" s="45">
        <v>337370.09</v>
      </c>
      <c r="P313" s="45">
        <v>362878.47</v>
      </c>
      <c r="Q313" s="45">
        <v>240028.95</v>
      </c>
      <c r="R313" s="47">
        <f t="shared" si="71"/>
        <v>98382.911250000005</v>
      </c>
      <c r="T313" s="49"/>
      <c r="W313" s="49">
        <f t="shared" si="69"/>
        <v>98382.911250000005</v>
      </c>
      <c r="Y313" s="51"/>
      <c r="Z313" s="51"/>
      <c r="AA313" s="51"/>
      <c r="AB313" s="49">
        <f t="shared" si="70"/>
        <v>98382.911250000005</v>
      </c>
      <c r="AD313" s="49"/>
    </row>
    <row r="314" spans="1:30">
      <c r="A314" s="6" t="s">
        <v>284</v>
      </c>
      <c r="B314" s="6" t="s">
        <v>120</v>
      </c>
      <c r="C314" s="6" t="s">
        <v>83</v>
      </c>
      <c r="D314" s="7" t="s">
        <v>121</v>
      </c>
      <c r="E314" s="45">
        <v>5114217</v>
      </c>
      <c r="F314" s="45">
        <v>5114217</v>
      </c>
      <c r="G314" s="45">
        <v>5114217</v>
      </c>
      <c r="H314" s="45">
        <v>5114217</v>
      </c>
      <c r="I314" s="45">
        <v>5114217</v>
      </c>
      <c r="J314" s="45">
        <v>5114217</v>
      </c>
      <c r="K314" s="45">
        <v>5114217</v>
      </c>
      <c r="L314" s="45">
        <v>5114217</v>
      </c>
      <c r="M314" s="45">
        <v>5114217</v>
      </c>
      <c r="N314" s="45">
        <v>5343728</v>
      </c>
      <c r="O314" s="45">
        <v>5343728</v>
      </c>
      <c r="P314" s="45">
        <v>5343728</v>
      </c>
      <c r="Q314" s="45">
        <v>5343728</v>
      </c>
      <c r="R314" s="47">
        <f t="shared" si="71"/>
        <v>5181157.708333333</v>
      </c>
      <c r="T314" s="49"/>
      <c r="W314" s="49">
        <f t="shared" si="69"/>
        <v>5181157.708333333</v>
      </c>
      <c r="Y314" s="51"/>
      <c r="Z314" s="51"/>
      <c r="AA314" s="51"/>
      <c r="AB314" s="49">
        <f t="shared" si="70"/>
        <v>5181157.708333333</v>
      </c>
      <c r="AD314" s="49"/>
    </row>
    <row r="315" spans="1:30">
      <c r="D315" s="41" t="s">
        <v>122</v>
      </c>
      <c r="E315" s="46">
        <f t="shared" ref="E315:R315" si="72">SUM(E235:E314)</f>
        <v>80074364.36999999</v>
      </c>
      <c r="F315" s="46">
        <f t="shared" si="72"/>
        <v>81480115.549999997</v>
      </c>
      <c r="G315" s="46">
        <f t="shared" si="72"/>
        <v>82201192.75999999</v>
      </c>
      <c r="H315" s="46">
        <f t="shared" si="72"/>
        <v>83291083.61999996</v>
      </c>
      <c r="I315" s="46">
        <f t="shared" si="72"/>
        <v>83359514.539999992</v>
      </c>
      <c r="J315" s="46">
        <f t="shared" si="72"/>
        <v>83093069.959999979</v>
      </c>
      <c r="K315" s="46">
        <f t="shared" si="72"/>
        <v>95560587.949999973</v>
      </c>
      <c r="L315" s="46">
        <f t="shared" si="72"/>
        <v>96925300.240000024</v>
      </c>
      <c r="M315" s="46">
        <f t="shared" si="72"/>
        <v>97751490.259999976</v>
      </c>
      <c r="N315" s="46">
        <f t="shared" si="72"/>
        <v>101276055.09999995</v>
      </c>
      <c r="O315" s="46">
        <f t="shared" si="72"/>
        <v>103438878.93000001</v>
      </c>
      <c r="P315" s="46">
        <f t="shared" si="72"/>
        <v>102596888.25999998</v>
      </c>
      <c r="Q315" s="46">
        <f t="shared" si="72"/>
        <v>103015973.03999999</v>
      </c>
      <c r="R315" s="46">
        <f t="shared" si="72"/>
        <v>91876612.15625</v>
      </c>
      <c r="Y315" s="51"/>
      <c r="Z315" s="51"/>
      <c r="AA315" s="51"/>
      <c r="AB315" s="49"/>
    </row>
    <row r="316" spans="1:30" ht="13.5" customHeight="1">
      <c r="D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7"/>
      <c r="Y316" s="51"/>
      <c r="Z316" s="51"/>
      <c r="AA316" s="51"/>
    </row>
    <row r="317" spans="1:30">
      <c r="A317" s="25" t="s">
        <v>2</v>
      </c>
      <c r="B317" s="25" t="s">
        <v>367</v>
      </c>
      <c r="C317" s="25" t="s">
        <v>2</v>
      </c>
      <c r="D317" s="41" t="s">
        <v>123</v>
      </c>
      <c r="E317" s="45">
        <v>68670977.620000005</v>
      </c>
      <c r="F317" s="45">
        <v>80411738.459999993</v>
      </c>
      <c r="G317" s="45">
        <v>88010264.829999998</v>
      </c>
      <c r="H317" s="45">
        <v>93950731.239999995</v>
      </c>
      <c r="I317" s="45">
        <v>99489912.25</v>
      </c>
      <c r="J317" s="45">
        <v>104783251.8</v>
      </c>
      <c r="K317" s="45">
        <v>110558058.02</v>
      </c>
      <c r="L317" s="45">
        <v>122323029.09</v>
      </c>
      <c r="M317" s="45">
        <v>142343326.31</v>
      </c>
      <c r="N317" s="45">
        <v>167715766.99000001</v>
      </c>
      <c r="O317" s="45">
        <v>24530746.34</v>
      </c>
      <c r="P317" s="45">
        <v>49278313.229999997</v>
      </c>
      <c r="Q317" s="45">
        <v>68620693.840000004</v>
      </c>
      <c r="R317" s="47">
        <f t="shared" ref="R317:R320" si="73">((E317+Q317)+((F317+G317+H317+I317+J317+K317+L317+M317+N317+O317+P317)*2))/24</f>
        <v>96003414.524166659</v>
      </c>
      <c r="V317" s="49">
        <f>R317</f>
        <v>96003414.524166659</v>
      </c>
      <c r="Y317" s="51"/>
      <c r="Z317" s="51"/>
      <c r="AA317" s="51"/>
      <c r="AC317" s="49">
        <f>+R317</f>
        <v>96003414.524166659</v>
      </c>
    </row>
    <row r="318" spans="1:30">
      <c r="A318" s="25" t="s">
        <v>2</v>
      </c>
      <c r="B318" s="25" t="s">
        <v>368</v>
      </c>
      <c r="C318" s="25" t="s">
        <v>2</v>
      </c>
      <c r="D318" s="41" t="s">
        <v>124</v>
      </c>
      <c r="E318" s="45">
        <v>14784127.91</v>
      </c>
      <c r="F318" s="45">
        <v>19795427.190000001</v>
      </c>
      <c r="G318" s="45">
        <v>23724175.27</v>
      </c>
      <c r="H318" s="45">
        <v>27862939.75</v>
      </c>
      <c r="I318" s="45">
        <v>33458510.98</v>
      </c>
      <c r="J318" s="45">
        <v>37352961.030000001</v>
      </c>
      <c r="K318" s="45">
        <v>42442395.490000002</v>
      </c>
      <c r="L318" s="45">
        <v>47374622.689999998</v>
      </c>
      <c r="M318" s="45">
        <v>52152170.829999998</v>
      </c>
      <c r="N318" s="45">
        <v>58986390.289999999</v>
      </c>
      <c r="O318" s="45">
        <v>6191397.3799999999</v>
      </c>
      <c r="P318" s="45">
        <v>11571755.800000001</v>
      </c>
      <c r="Q318" s="45">
        <v>17282193.649999999</v>
      </c>
      <c r="R318" s="47">
        <f t="shared" si="73"/>
        <v>31412158.956666667</v>
      </c>
      <c r="V318" s="49">
        <f>R318</f>
        <v>31412158.956666667</v>
      </c>
      <c r="Y318" s="51"/>
      <c r="Z318" s="51"/>
      <c r="AA318" s="51"/>
      <c r="AC318" s="49">
        <f>+R318</f>
        <v>31412158.956666667</v>
      </c>
    </row>
    <row r="319" spans="1:30">
      <c r="A319" s="25" t="s">
        <v>2</v>
      </c>
      <c r="B319" s="25" t="s">
        <v>369</v>
      </c>
      <c r="C319" s="25" t="s">
        <v>370</v>
      </c>
      <c r="D319" s="41" t="s">
        <v>125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7">
        <f t="shared" si="73"/>
        <v>0</v>
      </c>
      <c r="V319" s="49">
        <f>R319</f>
        <v>0</v>
      </c>
      <c r="Y319" s="51"/>
      <c r="Z319" s="51"/>
      <c r="AA319" s="51"/>
      <c r="AC319" s="49">
        <f>+R319</f>
        <v>0</v>
      </c>
    </row>
    <row r="320" spans="1:30">
      <c r="A320" s="25" t="s">
        <v>2</v>
      </c>
      <c r="B320" s="25" t="s">
        <v>371</v>
      </c>
      <c r="C320" s="25" t="s">
        <v>2</v>
      </c>
      <c r="D320" s="41" t="s">
        <v>126</v>
      </c>
      <c r="E320" s="45">
        <v>2157776.3199999998</v>
      </c>
      <c r="F320" s="45">
        <v>2811283.26</v>
      </c>
      <c r="G320" s="45">
        <v>3508293.6</v>
      </c>
      <c r="H320" s="45">
        <v>4226022.3</v>
      </c>
      <c r="I320" s="45">
        <v>5084707.0999999996</v>
      </c>
      <c r="J320" s="45">
        <v>5820997.25</v>
      </c>
      <c r="K320" s="45">
        <v>6501816.54</v>
      </c>
      <c r="L320" s="45">
        <v>7387945.46</v>
      </c>
      <c r="M320" s="45">
        <v>8022733.1699999999</v>
      </c>
      <c r="N320" s="45">
        <v>8775877.5800000001</v>
      </c>
      <c r="O320" s="45">
        <v>827046.16</v>
      </c>
      <c r="P320" s="45">
        <v>1468373.56</v>
      </c>
      <c r="Q320" s="45">
        <v>2261486.13</v>
      </c>
      <c r="R320" s="47">
        <f t="shared" si="73"/>
        <v>4720393.9337499999</v>
      </c>
      <c r="V320" s="49">
        <f>R320</f>
        <v>4720393.9337499999</v>
      </c>
      <c r="Y320" s="51"/>
      <c r="Z320" s="51"/>
      <c r="AA320" s="51"/>
      <c r="AC320" s="49">
        <f>+R320</f>
        <v>4720393.9337499999</v>
      </c>
    </row>
    <row r="321" spans="1:29">
      <c r="D321" s="41" t="s">
        <v>127</v>
      </c>
      <c r="E321" s="46">
        <f t="shared" ref="E321:R321" si="74">SUM(E317:E320)</f>
        <v>85612881.849999994</v>
      </c>
      <c r="F321" s="46">
        <f t="shared" si="74"/>
        <v>103018448.91</v>
      </c>
      <c r="G321" s="46">
        <f t="shared" si="74"/>
        <v>115242733.69999999</v>
      </c>
      <c r="H321" s="46">
        <f t="shared" si="74"/>
        <v>126039693.28999999</v>
      </c>
      <c r="I321" s="46">
        <f t="shared" si="74"/>
        <v>138033130.33000001</v>
      </c>
      <c r="J321" s="46">
        <f t="shared" si="74"/>
        <v>147957210.07999998</v>
      </c>
      <c r="K321" s="46">
        <f t="shared" si="74"/>
        <v>159502270.04999998</v>
      </c>
      <c r="L321" s="46">
        <f t="shared" si="74"/>
        <v>177085597.24000001</v>
      </c>
      <c r="M321" s="46">
        <f t="shared" si="74"/>
        <v>202518230.30999997</v>
      </c>
      <c r="N321" s="46">
        <f t="shared" si="74"/>
        <v>235478034.86000001</v>
      </c>
      <c r="O321" s="46">
        <f t="shared" si="74"/>
        <v>31549189.879999999</v>
      </c>
      <c r="P321" s="46">
        <f t="shared" si="74"/>
        <v>62318442.590000004</v>
      </c>
      <c r="Q321" s="46">
        <f t="shared" si="74"/>
        <v>88164373.620000005</v>
      </c>
      <c r="R321" s="46">
        <f t="shared" si="74"/>
        <v>132135967.41458333</v>
      </c>
      <c r="Y321" s="51"/>
      <c r="Z321" s="51"/>
      <c r="AA321" s="51"/>
    </row>
    <row r="322" spans="1:29">
      <c r="D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Y322" s="51"/>
      <c r="Z322" s="51"/>
      <c r="AA322" s="51"/>
    </row>
    <row r="323" spans="1:29">
      <c r="A323" s="6" t="s">
        <v>293</v>
      </c>
      <c r="B323" s="6" t="s">
        <v>128</v>
      </c>
      <c r="D323" s="41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ref="R323:R324" si="75">((E323+Q323)+((F323+G323+H323+I323+J323+K323+L323+M323+N323+O323+P323)*2))/24</f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A324" s="6" t="s">
        <v>294</v>
      </c>
      <c r="B324" s="6" t="s">
        <v>128</v>
      </c>
      <c r="D324" s="41" t="s">
        <v>129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7">
        <f t="shared" si="75"/>
        <v>0</v>
      </c>
      <c r="V324" s="49">
        <f>R324</f>
        <v>0</v>
      </c>
      <c r="Y324" s="51"/>
      <c r="Z324" s="51"/>
      <c r="AA324" s="51"/>
      <c r="AC324" s="49">
        <f>+R324</f>
        <v>0</v>
      </c>
    </row>
    <row r="325" spans="1:29">
      <c r="D325" s="3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7"/>
      <c r="Y325" s="51"/>
      <c r="Z325" s="51"/>
      <c r="AA325" s="51"/>
    </row>
    <row r="326" spans="1:29">
      <c r="A326" s="6" t="s">
        <v>284</v>
      </c>
      <c r="B326" s="6" t="s">
        <v>130</v>
      </c>
      <c r="C326" s="6" t="s">
        <v>913</v>
      </c>
      <c r="D326" s="41" t="s">
        <v>914</v>
      </c>
      <c r="E326" s="45">
        <v>9954</v>
      </c>
      <c r="F326" s="45">
        <v>13272</v>
      </c>
      <c r="G326" s="45">
        <v>16590</v>
      </c>
      <c r="H326" s="45">
        <v>22995.46</v>
      </c>
      <c r="I326" s="45">
        <v>25628.85</v>
      </c>
      <c r="J326" s="45">
        <v>28262.240000000002</v>
      </c>
      <c r="K326" s="45">
        <v>30895.63</v>
      </c>
      <c r="L326" s="45">
        <v>33529.019999999997</v>
      </c>
      <c r="M326" s="45">
        <v>36162.410000000003</v>
      </c>
      <c r="N326" s="45">
        <v>38803.06</v>
      </c>
      <c r="O326" s="45">
        <v>2666.72</v>
      </c>
      <c r="P326" s="45">
        <v>5333.44</v>
      </c>
      <c r="Q326" s="45">
        <v>8000.16</v>
      </c>
      <c r="R326" s="47">
        <f t="shared" ref="R326:R341" si="76">((E326+Q326)+((F326+G326+H326+I326+J326+K326+L326+M326+N326+O326+P326)*2))/24</f>
        <v>21926.325833333332</v>
      </c>
      <c r="V326" s="49">
        <f t="shared" ref="V326:V341" si="77">R326</f>
        <v>21926.325833333332</v>
      </c>
      <c r="Y326" s="51"/>
      <c r="Z326" s="51"/>
      <c r="AA326" s="51"/>
      <c r="AC326" s="49">
        <f t="shared" ref="AC326:AC341" si="78">+R326</f>
        <v>21926.325833333332</v>
      </c>
    </row>
    <row r="327" spans="1:29">
      <c r="A327" s="6" t="s">
        <v>284</v>
      </c>
      <c r="B327" s="6" t="s">
        <v>130</v>
      </c>
      <c r="C327" s="6" t="s">
        <v>364</v>
      </c>
      <c r="D327" s="41" t="s">
        <v>674</v>
      </c>
      <c r="E327" s="45">
        <v>50045.08</v>
      </c>
      <c r="F327" s="45">
        <v>47767.28</v>
      </c>
      <c r="G327" s="45">
        <v>69697.279999999999</v>
      </c>
      <c r="H327" s="45">
        <v>87598.33</v>
      </c>
      <c r="I327" s="45">
        <v>105504.33</v>
      </c>
      <c r="J327" s="45">
        <v>135671.32999999999</v>
      </c>
      <c r="K327" s="45">
        <v>155110.32999999999</v>
      </c>
      <c r="L327" s="45">
        <v>174487.45</v>
      </c>
      <c r="M327" s="45">
        <v>193926.45</v>
      </c>
      <c r="N327" s="45">
        <v>213365.45</v>
      </c>
      <c r="O327" s="45">
        <v>17301</v>
      </c>
      <c r="P327" s="45">
        <v>34602</v>
      </c>
      <c r="Q327" s="45">
        <v>51903</v>
      </c>
      <c r="R327" s="47">
        <f t="shared" si="76"/>
        <v>107167.10583333333</v>
      </c>
      <c r="V327" s="49">
        <f t="shared" si="77"/>
        <v>107167.10583333333</v>
      </c>
      <c r="Y327" s="51"/>
      <c r="Z327" s="51"/>
      <c r="AA327" s="51"/>
      <c r="AC327" s="49">
        <f t="shared" si="78"/>
        <v>107167.10583333333</v>
      </c>
    </row>
    <row r="328" spans="1:29">
      <c r="A328" s="6" t="s">
        <v>284</v>
      </c>
      <c r="B328" s="6" t="s">
        <v>130</v>
      </c>
      <c r="C328" s="6" t="s">
        <v>365</v>
      </c>
      <c r="D328" s="41" t="s">
        <v>680</v>
      </c>
      <c r="E328" s="45">
        <v>547.70000000000005</v>
      </c>
      <c r="F328" s="45">
        <v>547.70000000000005</v>
      </c>
      <c r="G328" s="45">
        <v>2671.83</v>
      </c>
      <c r="H328" s="45">
        <v>2778.32</v>
      </c>
      <c r="I328" s="45">
        <v>2778.32</v>
      </c>
      <c r="J328" s="45">
        <v>2778.32</v>
      </c>
      <c r="K328" s="45">
        <v>2778.32</v>
      </c>
      <c r="L328" s="45">
        <v>2778.32</v>
      </c>
      <c r="M328" s="45">
        <v>2790.36</v>
      </c>
      <c r="N328" s="45">
        <v>2969.2</v>
      </c>
      <c r="O328" s="45">
        <v>24.58</v>
      </c>
      <c r="P328" s="45">
        <v>24.58</v>
      </c>
      <c r="Q328" s="45">
        <v>24.58</v>
      </c>
      <c r="R328" s="47">
        <f t="shared" si="76"/>
        <v>1933.8325000000004</v>
      </c>
      <c r="V328" s="49">
        <f t="shared" si="77"/>
        <v>1933.8325000000004</v>
      </c>
      <c r="Y328" s="51"/>
      <c r="Z328" s="51"/>
      <c r="AA328" s="51"/>
      <c r="AC328" s="49">
        <f t="shared" si="78"/>
        <v>1933.8325000000004</v>
      </c>
    </row>
    <row r="329" spans="1:29">
      <c r="A329" s="6" t="s">
        <v>293</v>
      </c>
      <c r="B329" s="6" t="s">
        <v>130</v>
      </c>
      <c r="C329" s="6" t="s">
        <v>360</v>
      </c>
      <c r="D329" s="41" t="s">
        <v>673</v>
      </c>
      <c r="E329" s="45">
        <v>51351.72</v>
      </c>
      <c r="F329" s="45">
        <v>71728.92</v>
      </c>
      <c r="G329" s="45">
        <v>92106.12</v>
      </c>
      <c r="H329" s="45">
        <v>112483.32</v>
      </c>
      <c r="I329" s="45">
        <v>132860.51999999999</v>
      </c>
      <c r="J329" s="45">
        <v>153237.72</v>
      </c>
      <c r="K329" s="45">
        <v>173614.92</v>
      </c>
      <c r="L329" s="45">
        <v>193992.12</v>
      </c>
      <c r="M329" s="45">
        <v>214369.32</v>
      </c>
      <c r="N329" s="45">
        <v>234746.52</v>
      </c>
      <c r="O329" s="45">
        <v>20377.2</v>
      </c>
      <c r="P329" s="45">
        <v>40754.400000000001</v>
      </c>
      <c r="Q329" s="45">
        <v>63611.61</v>
      </c>
      <c r="R329" s="47">
        <f t="shared" si="76"/>
        <v>124812.72874999999</v>
      </c>
      <c r="V329" s="49">
        <f t="shared" si="77"/>
        <v>124812.72874999999</v>
      </c>
      <c r="Y329" s="51"/>
      <c r="Z329" s="51"/>
      <c r="AA329" s="51"/>
      <c r="AC329" s="49">
        <f t="shared" si="78"/>
        <v>124812.72874999999</v>
      </c>
    </row>
    <row r="330" spans="1:29">
      <c r="A330" s="6" t="s">
        <v>293</v>
      </c>
      <c r="B330" s="6" t="s">
        <v>130</v>
      </c>
      <c r="C330" s="1" t="s">
        <v>361</v>
      </c>
      <c r="D330" s="41" t="s">
        <v>677</v>
      </c>
      <c r="E330" s="45">
        <v>18233.34</v>
      </c>
      <c r="F330" s="45">
        <v>24311.119999999999</v>
      </c>
      <c r="G330" s="45">
        <v>30388.9</v>
      </c>
      <c r="H330" s="45">
        <v>36466.68</v>
      </c>
      <c r="I330" s="45">
        <v>43027.839999999997</v>
      </c>
      <c r="J330" s="45">
        <v>49588.95</v>
      </c>
      <c r="K330" s="45">
        <v>56150.06</v>
      </c>
      <c r="L330" s="45">
        <v>62711.17</v>
      </c>
      <c r="M330" s="45">
        <v>69272.28</v>
      </c>
      <c r="N330" s="45">
        <v>75833.39</v>
      </c>
      <c r="O330" s="45">
        <v>6561.11</v>
      </c>
      <c r="P330" s="45">
        <v>13122.22</v>
      </c>
      <c r="Q330" s="45">
        <v>19683.330000000002</v>
      </c>
      <c r="R330" s="47">
        <f t="shared" si="76"/>
        <v>40532.671249999999</v>
      </c>
      <c r="V330" s="49">
        <f t="shared" si="77"/>
        <v>40532.671249999999</v>
      </c>
      <c r="Y330" s="51"/>
      <c r="Z330" s="51"/>
      <c r="AA330" s="51"/>
      <c r="AC330" s="49">
        <f t="shared" si="78"/>
        <v>40532.671249999999</v>
      </c>
    </row>
    <row r="331" spans="1:29">
      <c r="A331" s="6" t="s">
        <v>293</v>
      </c>
      <c r="B331" s="6" t="s">
        <v>130</v>
      </c>
      <c r="C331" s="1" t="s">
        <v>362</v>
      </c>
      <c r="D331" s="41" t="s">
        <v>678</v>
      </c>
      <c r="E331" s="45">
        <v>625966.47</v>
      </c>
      <c r="F331" s="45">
        <v>748378.74</v>
      </c>
      <c r="G331" s="45">
        <v>847346.41</v>
      </c>
      <c r="H331" s="45">
        <v>896351.27</v>
      </c>
      <c r="I331" s="45">
        <v>950660.28</v>
      </c>
      <c r="J331" s="45">
        <v>1002800.1</v>
      </c>
      <c r="K331" s="45">
        <v>1059509.3400000001</v>
      </c>
      <c r="L331" s="45">
        <v>1160875.56</v>
      </c>
      <c r="M331" s="45">
        <v>1343662.24</v>
      </c>
      <c r="N331" s="45">
        <v>1594344.8</v>
      </c>
      <c r="O331" s="45">
        <v>244371.46</v>
      </c>
      <c r="P331" s="45">
        <v>485273.38</v>
      </c>
      <c r="Q331" s="45">
        <v>674582.6</v>
      </c>
      <c r="R331" s="47">
        <f t="shared" si="76"/>
        <v>915320.67625000014</v>
      </c>
      <c r="V331" s="49">
        <f t="shared" si="77"/>
        <v>915320.67625000014</v>
      </c>
      <c r="Y331" s="51"/>
      <c r="Z331" s="51"/>
      <c r="AA331" s="51"/>
      <c r="AC331" s="49">
        <f t="shared" si="78"/>
        <v>915320.67625000014</v>
      </c>
    </row>
    <row r="332" spans="1:29">
      <c r="A332" s="6" t="s">
        <v>293</v>
      </c>
      <c r="B332" s="6" t="s">
        <v>130</v>
      </c>
      <c r="C332" s="6" t="s">
        <v>363</v>
      </c>
      <c r="D332" s="41" t="s">
        <v>679</v>
      </c>
      <c r="E332" s="45">
        <v>744827.53</v>
      </c>
      <c r="F332" s="45">
        <v>932071.49</v>
      </c>
      <c r="G332" s="45">
        <v>1034773.01</v>
      </c>
      <c r="H332" s="45">
        <v>1122168.25</v>
      </c>
      <c r="I332" s="45">
        <v>1186256.47</v>
      </c>
      <c r="J332" s="45">
        <v>1236787.5900000001</v>
      </c>
      <c r="K332" s="45">
        <v>1295492.83</v>
      </c>
      <c r="L332" s="45">
        <v>1366301.8</v>
      </c>
      <c r="M332" s="45">
        <v>1511075.27</v>
      </c>
      <c r="N332" s="45">
        <v>1786897.79</v>
      </c>
      <c r="O332" s="45">
        <v>287732.71999999997</v>
      </c>
      <c r="P332" s="45">
        <v>558127.67000000004</v>
      </c>
      <c r="Q332" s="45">
        <v>846782.93</v>
      </c>
      <c r="R332" s="47">
        <f t="shared" si="76"/>
        <v>1092790.8433333335</v>
      </c>
      <c r="V332" s="49">
        <f t="shared" si="77"/>
        <v>1092790.8433333335</v>
      </c>
      <c r="Y332" s="51"/>
      <c r="Z332" s="51"/>
      <c r="AA332" s="51"/>
      <c r="AC332" s="49">
        <f t="shared" si="78"/>
        <v>1092790.8433333335</v>
      </c>
    </row>
    <row r="333" spans="1:29">
      <c r="A333" s="6" t="s">
        <v>293</v>
      </c>
      <c r="B333" s="6" t="s">
        <v>130</v>
      </c>
      <c r="C333" s="6" t="s">
        <v>364</v>
      </c>
      <c r="D333" s="41" t="s">
        <v>674</v>
      </c>
      <c r="E333" s="45">
        <v>469578</v>
      </c>
      <c r="F333" s="45">
        <v>626104</v>
      </c>
      <c r="G333" s="45">
        <v>782630</v>
      </c>
      <c r="H333" s="45">
        <v>939156</v>
      </c>
      <c r="I333" s="45">
        <v>1121537</v>
      </c>
      <c r="J333" s="45">
        <v>1303918</v>
      </c>
      <c r="K333" s="45">
        <v>1486299</v>
      </c>
      <c r="L333" s="45">
        <v>1668680</v>
      </c>
      <c r="M333" s="45">
        <v>1852188.94</v>
      </c>
      <c r="N333" s="45">
        <v>2035699.94</v>
      </c>
      <c r="O333" s="45">
        <v>183511</v>
      </c>
      <c r="P333" s="45">
        <v>367022</v>
      </c>
      <c r="Q333" s="45">
        <v>550533</v>
      </c>
      <c r="R333" s="47">
        <f t="shared" si="76"/>
        <v>1073066.7816666665</v>
      </c>
      <c r="V333" s="49">
        <f t="shared" si="77"/>
        <v>1073066.7816666665</v>
      </c>
      <c r="Y333" s="51"/>
      <c r="Z333" s="51"/>
      <c r="AA333" s="51"/>
      <c r="AC333" s="49">
        <f t="shared" si="78"/>
        <v>1073066.7816666665</v>
      </c>
    </row>
    <row r="334" spans="1:29">
      <c r="A334" s="6" t="s">
        <v>293</v>
      </c>
      <c r="B334" s="6" t="s">
        <v>130</v>
      </c>
      <c r="C334" s="6" t="s">
        <v>365</v>
      </c>
      <c r="D334" s="41" t="s">
        <v>680</v>
      </c>
      <c r="E334" s="45">
        <v>707.19</v>
      </c>
      <c r="F334" s="45">
        <v>1161.73</v>
      </c>
      <c r="G334" s="45">
        <v>1716.49</v>
      </c>
      <c r="H334" s="45">
        <v>2058.6999999999998</v>
      </c>
      <c r="I334" s="45">
        <v>2535.41</v>
      </c>
      <c r="J334" s="45">
        <v>2877.91</v>
      </c>
      <c r="K334" s="45">
        <v>3269.78</v>
      </c>
      <c r="L334" s="45">
        <v>29749.75</v>
      </c>
      <c r="M334" s="45">
        <v>30062.42</v>
      </c>
      <c r="N334" s="45">
        <v>30360.12</v>
      </c>
      <c r="O334" s="45">
        <v>226.95</v>
      </c>
      <c r="P334" s="45">
        <v>458.74</v>
      </c>
      <c r="Q334" s="45">
        <v>768.06</v>
      </c>
      <c r="R334" s="47">
        <f t="shared" si="76"/>
        <v>8767.96875</v>
      </c>
      <c r="V334" s="49">
        <f t="shared" si="77"/>
        <v>8767.96875</v>
      </c>
      <c r="Y334" s="51"/>
      <c r="Z334" s="51"/>
      <c r="AA334" s="51"/>
      <c r="AC334" s="49">
        <f t="shared" si="78"/>
        <v>8767.96875</v>
      </c>
    </row>
    <row r="335" spans="1:29">
      <c r="A335" s="6" t="s">
        <v>294</v>
      </c>
      <c r="B335" s="6" t="s">
        <v>130</v>
      </c>
      <c r="C335" s="6" t="s">
        <v>360</v>
      </c>
      <c r="D335" s="41" t="s">
        <v>673</v>
      </c>
      <c r="E335" s="45">
        <v>217434.38</v>
      </c>
      <c r="F335" s="45">
        <v>273861.58</v>
      </c>
      <c r="G335" s="45">
        <v>305814.42</v>
      </c>
      <c r="H335" s="45">
        <v>331531.57</v>
      </c>
      <c r="I335" s="45">
        <v>354221.66</v>
      </c>
      <c r="J335" s="45">
        <v>372988.06</v>
      </c>
      <c r="K335" s="45">
        <v>393235.8</v>
      </c>
      <c r="L335" s="45">
        <v>418259.33</v>
      </c>
      <c r="M335" s="45">
        <v>460791.3</v>
      </c>
      <c r="N335" s="45">
        <v>530154.43000000005</v>
      </c>
      <c r="O335" s="45">
        <v>73488.570000000007</v>
      </c>
      <c r="P335" s="45">
        <v>143026.96</v>
      </c>
      <c r="Q335" s="45">
        <v>233092.09</v>
      </c>
      <c r="R335" s="47">
        <f t="shared" si="76"/>
        <v>323553.07624999998</v>
      </c>
      <c r="V335" s="49">
        <f t="shared" si="77"/>
        <v>323553.07624999998</v>
      </c>
      <c r="Y335" s="51"/>
      <c r="Z335" s="51"/>
      <c r="AA335" s="51"/>
      <c r="AC335" s="49">
        <f t="shared" si="78"/>
        <v>323553.07624999998</v>
      </c>
    </row>
    <row r="336" spans="1:29">
      <c r="A336" s="6" t="s">
        <v>294</v>
      </c>
      <c r="B336" s="6" t="s">
        <v>130</v>
      </c>
      <c r="C336" s="6" t="s">
        <v>59</v>
      </c>
      <c r="D336" s="41" t="s">
        <v>675</v>
      </c>
      <c r="E336" s="45">
        <v>4922491.49</v>
      </c>
      <c r="F336" s="45">
        <v>6129398.2300000004</v>
      </c>
      <c r="G336" s="45">
        <v>6770657.9800000004</v>
      </c>
      <c r="H336" s="45">
        <v>7288456.0199999996</v>
      </c>
      <c r="I336" s="45">
        <v>7743127.7699999996</v>
      </c>
      <c r="J336" s="45">
        <v>8119947.6299999999</v>
      </c>
      <c r="K336" s="45">
        <v>8520257.4900000002</v>
      </c>
      <c r="L336" s="45">
        <v>8995199.2799999993</v>
      </c>
      <c r="M336" s="45">
        <v>9916856.1699999999</v>
      </c>
      <c r="N336" s="45">
        <v>11525551.67</v>
      </c>
      <c r="O336" s="45">
        <v>1698425.19</v>
      </c>
      <c r="P336" s="45">
        <v>3299857.9</v>
      </c>
      <c r="Q336" s="45">
        <v>5009062.12</v>
      </c>
      <c r="R336" s="47">
        <f t="shared" si="76"/>
        <v>7081126.0112500014</v>
      </c>
      <c r="V336" s="49">
        <f t="shared" si="77"/>
        <v>7081126.0112500014</v>
      </c>
      <c r="Y336" s="51"/>
      <c r="Z336" s="51"/>
      <c r="AA336" s="51"/>
      <c r="AC336" s="49">
        <f t="shared" si="78"/>
        <v>7081126.0112500014</v>
      </c>
    </row>
    <row r="337" spans="1:29">
      <c r="A337" s="6" t="s">
        <v>294</v>
      </c>
      <c r="B337" s="6" t="s">
        <v>130</v>
      </c>
      <c r="C337" s="6" t="s">
        <v>60</v>
      </c>
      <c r="D337" s="41" t="s">
        <v>676</v>
      </c>
      <c r="E337" s="45">
        <v>3881371.99</v>
      </c>
      <c r="F337" s="45">
        <v>4622244.59</v>
      </c>
      <c r="G337" s="45">
        <v>5133289.0599999996</v>
      </c>
      <c r="H337" s="45">
        <v>5550348.9800000004</v>
      </c>
      <c r="I337" s="45">
        <v>5961923.7699999996</v>
      </c>
      <c r="J337" s="45">
        <v>6365390.9500000002</v>
      </c>
      <c r="K337" s="45">
        <v>6796746.1699999999</v>
      </c>
      <c r="L337" s="45">
        <v>7524905.3300000001</v>
      </c>
      <c r="M337" s="45">
        <v>8651081.5299999993</v>
      </c>
      <c r="N337" s="45">
        <v>10053364.970000001</v>
      </c>
      <c r="O337" s="45">
        <v>1376503.3</v>
      </c>
      <c r="P337" s="45">
        <v>2767346.73</v>
      </c>
      <c r="Q337" s="45">
        <v>3920324.47</v>
      </c>
      <c r="R337" s="47">
        <f t="shared" si="76"/>
        <v>5725332.8008333324</v>
      </c>
      <c r="V337" s="49">
        <f t="shared" si="77"/>
        <v>5725332.8008333324</v>
      </c>
      <c r="Y337" s="51"/>
      <c r="Z337" s="51"/>
      <c r="AA337" s="51"/>
      <c r="AC337" s="49">
        <f t="shared" si="78"/>
        <v>5725332.8008333324</v>
      </c>
    </row>
    <row r="338" spans="1:29">
      <c r="A338" s="6" t="s">
        <v>294</v>
      </c>
      <c r="B338" s="6" t="s">
        <v>130</v>
      </c>
      <c r="C338" s="6" t="s">
        <v>362</v>
      </c>
      <c r="D338" s="41" t="s">
        <v>678</v>
      </c>
      <c r="E338" s="45">
        <v>101419.07</v>
      </c>
      <c r="F338" s="45">
        <v>132393.57999999999</v>
      </c>
      <c r="G338" s="45">
        <v>150302.01999999999</v>
      </c>
      <c r="H338" s="45">
        <v>162228.9</v>
      </c>
      <c r="I338" s="45">
        <v>173046.44</v>
      </c>
      <c r="J338" s="45">
        <v>180895.11</v>
      </c>
      <c r="K338" s="45">
        <v>189252.9</v>
      </c>
      <c r="L338" s="45">
        <v>198563.96</v>
      </c>
      <c r="M338" s="45">
        <v>216144.55</v>
      </c>
      <c r="N338" s="45">
        <v>249975.58</v>
      </c>
      <c r="O338" s="45">
        <v>32256.01</v>
      </c>
      <c r="P338" s="45">
        <v>64399.19</v>
      </c>
      <c r="Q338" s="45">
        <v>102892.65</v>
      </c>
      <c r="R338" s="47">
        <f t="shared" si="76"/>
        <v>154301.17500000002</v>
      </c>
      <c r="V338" s="49">
        <f t="shared" si="77"/>
        <v>154301.17500000002</v>
      </c>
      <c r="Y338" s="51"/>
      <c r="Z338" s="51"/>
      <c r="AA338" s="51"/>
      <c r="AC338" s="49">
        <f t="shared" si="78"/>
        <v>154301.17500000002</v>
      </c>
    </row>
    <row r="339" spans="1:29">
      <c r="A339" s="6" t="s">
        <v>294</v>
      </c>
      <c r="B339" s="6" t="s">
        <v>130</v>
      </c>
      <c r="C339" s="6" t="s">
        <v>364</v>
      </c>
      <c r="D339" s="41" t="s">
        <v>674</v>
      </c>
      <c r="E339" s="45">
        <v>586518</v>
      </c>
      <c r="F339" s="45">
        <v>577198.44999999995</v>
      </c>
      <c r="G339" s="45">
        <v>830599.45</v>
      </c>
      <c r="H339" s="45">
        <v>1028328.29</v>
      </c>
      <c r="I339" s="45">
        <v>1235228.29</v>
      </c>
      <c r="J339" s="45">
        <v>1583797.29</v>
      </c>
      <c r="K339" s="45">
        <v>1808405.29</v>
      </c>
      <c r="L339" s="45">
        <v>2033013.29</v>
      </c>
      <c r="M339" s="45">
        <v>2257621.29</v>
      </c>
      <c r="N339" s="45">
        <v>2482229.29</v>
      </c>
      <c r="O339" s="45">
        <v>238949</v>
      </c>
      <c r="P339" s="45">
        <v>477898</v>
      </c>
      <c r="Q339" s="45">
        <v>716847</v>
      </c>
      <c r="R339" s="47">
        <f t="shared" si="76"/>
        <v>1267079.2024999999</v>
      </c>
      <c r="V339" s="49">
        <f t="shared" si="77"/>
        <v>1267079.2024999999</v>
      </c>
      <c r="Y339" s="51"/>
      <c r="Z339" s="51"/>
      <c r="AA339" s="51"/>
      <c r="AC339" s="49">
        <f t="shared" si="78"/>
        <v>1267079.2024999999</v>
      </c>
    </row>
    <row r="340" spans="1:29">
      <c r="A340" s="6" t="s">
        <v>294</v>
      </c>
      <c r="B340" s="6" t="s">
        <v>130</v>
      </c>
      <c r="C340" s="6" t="s">
        <v>365</v>
      </c>
      <c r="D340" s="41" t="s">
        <v>680</v>
      </c>
      <c r="E340" s="45">
        <v>4065.39</v>
      </c>
      <c r="F340" s="45">
        <v>8796.9599999999991</v>
      </c>
      <c r="G340" s="45">
        <v>9226.66</v>
      </c>
      <c r="H340" s="45">
        <v>10766.27</v>
      </c>
      <c r="I340" s="45">
        <v>-77963.03</v>
      </c>
      <c r="J340" s="45">
        <v>-77532.06</v>
      </c>
      <c r="K340" s="45">
        <v>-58551.97</v>
      </c>
      <c r="L340" s="45">
        <v>-57247.18</v>
      </c>
      <c r="M340" s="45">
        <v>-54967.360000000001</v>
      </c>
      <c r="N340" s="45">
        <v>-50592.21</v>
      </c>
      <c r="O340" s="45">
        <v>481.15</v>
      </c>
      <c r="P340" s="45">
        <v>724.48</v>
      </c>
      <c r="Q340" s="45">
        <v>5173.67</v>
      </c>
      <c r="R340" s="47">
        <f t="shared" si="76"/>
        <v>-28519.896666666664</v>
      </c>
      <c r="V340" s="49">
        <f t="shared" si="77"/>
        <v>-28519.896666666664</v>
      </c>
      <c r="Y340" s="51"/>
      <c r="Z340" s="51"/>
      <c r="AA340" s="51"/>
      <c r="AC340" s="49">
        <f t="shared" si="78"/>
        <v>-28519.896666666664</v>
      </c>
    </row>
    <row r="341" spans="1:29">
      <c r="A341" s="6" t="s">
        <v>2</v>
      </c>
      <c r="B341" s="6" t="s">
        <v>366</v>
      </c>
      <c r="C341" s="6" t="s">
        <v>2</v>
      </c>
      <c r="D341" s="41" t="s">
        <v>131</v>
      </c>
      <c r="E341" s="45">
        <v>617771.65</v>
      </c>
      <c r="F341" s="45">
        <v>817381.03</v>
      </c>
      <c r="G341" s="45">
        <v>1008966.51</v>
      </c>
      <c r="H341" s="45">
        <v>1203311.8899999999</v>
      </c>
      <c r="I341" s="45">
        <v>1404170.63</v>
      </c>
      <c r="J341" s="45">
        <v>1585684.77</v>
      </c>
      <c r="K341" s="45">
        <v>1784368.72</v>
      </c>
      <c r="L341" s="45">
        <v>1987428.32</v>
      </c>
      <c r="M341" s="45">
        <v>2175409.71</v>
      </c>
      <c r="N341" s="45">
        <v>2351148.16</v>
      </c>
      <c r="O341" s="45">
        <v>259115.38</v>
      </c>
      <c r="P341" s="45">
        <v>501515.19</v>
      </c>
      <c r="Q341" s="45">
        <v>730296.37</v>
      </c>
      <c r="R341" s="47">
        <f t="shared" si="76"/>
        <v>1312711.1933333331</v>
      </c>
      <c r="V341" s="49">
        <f t="shared" si="77"/>
        <v>1312711.1933333331</v>
      </c>
      <c r="Y341" s="51"/>
      <c r="Z341" s="51"/>
      <c r="AA341" s="51"/>
      <c r="AC341" s="49">
        <f t="shared" si="78"/>
        <v>1312711.1933333331</v>
      </c>
    </row>
    <row r="342" spans="1:29">
      <c r="A342" s="6"/>
      <c r="B342" s="6"/>
      <c r="C342" s="6"/>
      <c r="D342" s="41" t="s">
        <v>132</v>
      </c>
      <c r="E342" s="46">
        <f t="shared" ref="E342:R342" si="79">SUM(E326:E341)</f>
        <v>12302283.000000002</v>
      </c>
      <c r="F342" s="46">
        <f t="shared" si="79"/>
        <v>15026617.4</v>
      </c>
      <c r="G342" s="46">
        <f t="shared" si="79"/>
        <v>17086776.140000001</v>
      </c>
      <c r="H342" s="46">
        <f t="shared" si="79"/>
        <v>18797028.25</v>
      </c>
      <c r="I342" s="46">
        <f t="shared" si="79"/>
        <v>20364544.549999997</v>
      </c>
      <c r="J342" s="46">
        <f t="shared" si="79"/>
        <v>22047093.91</v>
      </c>
      <c r="K342" s="46">
        <f t="shared" si="79"/>
        <v>23696834.609999999</v>
      </c>
      <c r="L342" s="46">
        <f t="shared" si="79"/>
        <v>25793227.520000003</v>
      </c>
      <c r="M342" s="46">
        <f t="shared" si="79"/>
        <v>28876446.879999999</v>
      </c>
      <c r="N342" s="46">
        <f t="shared" si="79"/>
        <v>33154852.16</v>
      </c>
      <c r="O342" s="46">
        <f t="shared" si="79"/>
        <v>4441991.34</v>
      </c>
      <c r="P342" s="46">
        <f t="shared" si="79"/>
        <v>8759486.8800000008</v>
      </c>
      <c r="Q342" s="46">
        <f t="shared" si="79"/>
        <v>12933577.640000001</v>
      </c>
      <c r="R342" s="46">
        <f t="shared" si="79"/>
        <v>19221902.496666666</v>
      </c>
      <c r="Y342" s="51"/>
      <c r="Z342" s="51"/>
      <c r="AA342" s="51"/>
    </row>
    <row r="343" spans="1:29">
      <c r="D343" s="3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7"/>
      <c r="Y343" s="51"/>
      <c r="Z343" s="51"/>
      <c r="AA343" s="51"/>
    </row>
    <row r="344" spans="1:29">
      <c r="A344" s="6" t="s">
        <v>284</v>
      </c>
      <c r="B344" s="6" t="s">
        <v>133</v>
      </c>
      <c r="D344" s="41" t="s">
        <v>134</v>
      </c>
      <c r="E344" s="45">
        <v>7667957.1699999999</v>
      </c>
      <c r="F344" s="45">
        <v>10247492.640000001</v>
      </c>
      <c r="G344" s="45">
        <v>12830612.939999999</v>
      </c>
      <c r="H344" s="45">
        <v>15419057.09</v>
      </c>
      <c r="I344" s="45">
        <v>18020859.960000001</v>
      </c>
      <c r="J344" s="45">
        <v>20637535.760000002</v>
      </c>
      <c r="K344" s="45">
        <v>23270347</v>
      </c>
      <c r="L344" s="45">
        <v>25918672.199999999</v>
      </c>
      <c r="M344" s="45">
        <v>28582313.68</v>
      </c>
      <c r="N344" s="45">
        <v>31270347.91</v>
      </c>
      <c r="O344" s="45">
        <v>2792093.49</v>
      </c>
      <c r="P344" s="45">
        <v>5476803.3399999999</v>
      </c>
      <c r="Q344" s="45">
        <v>8167805.6600000001</v>
      </c>
      <c r="R344" s="47">
        <f t="shared" ref="R344:R346" si="80">((E344+Q344)+((F344+G344+H344+I344+J344+K344+L344+M344+N344+O344+P344)*2))/24</f>
        <v>16865334.785416666</v>
      </c>
      <c r="V344" s="49">
        <f t="shared" ref="V344:V346" si="81">R344</f>
        <v>16865334.785416666</v>
      </c>
      <c r="Y344" s="51"/>
      <c r="Z344" s="51"/>
      <c r="AA344" s="51"/>
      <c r="AC344" s="49">
        <f t="shared" ref="AC344:AC346" si="82">+R344</f>
        <v>16865334.785416666</v>
      </c>
    </row>
    <row r="345" spans="1:29">
      <c r="A345" s="6" t="s">
        <v>284</v>
      </c>
      <c r="B345" s="6" t="s">
        <v>135</v>
      </c>
      <c r="D345" s="41" t="s">
        <v>681</v>
      </c>
      <c r="E345" s="45">
        <v>891837.16</v>
      </c>
      <c r="F345" s="45">
        <v>1191609.53</v>
      </c>
      <c r="G345" s="45">
        <v>1491420.73</v>
      </c>
      <c r="H345" s="45">
        <v>1790451.9</v>
      </c>
      <c r="I345" s="45">
        <v>2092205.64</v>
      </c>
      <c r="J345" s="45">
        <v>2394012.87</v>
      </c>
      <c r="K345" s="45">
        <v>2695763.14</v>
      </c>
      <c r="L345" s="45">
        <v>2985075.27</v>
      </c>
      <c r="M345" s="45">
        <v>3251041.51</v>
      </c>
      <c r="N345" s="45">
        <v>3517419.93</v>
      </c>
      <c r="O345" s="45">
        <v>587972.24</v>
      </c>
      <c r="P345" s="45">
        <v>906432.54</v>
      </c>
      <c r="Q345" s="45">
        <v>1225002.47</v>
      </c>
      <c r="R345" s="47">
        <f t="shared" si="80"/>
        <v>1996818.7595833333</v>
      </c>
      <c r="V345" s="49">
        <f t="shared" si="81"/>
        <v>1996818.7595833333</v>
      </c>
      <c r="Y345" s="51"/>
      <c r="Z345" s="51"/>
      <c r="AA345" s="51"/>
      <c r="AC345" s="49">
        <f t="shared" si="82"/>
        <v>1996818.7595833333</v>
      </c>
    </row>
    <row r="346" spans="1:29">
      <c r="A346" s="6" t="s">
        <v>284</v>
      </c>
      <c r="B346" s="1" t="s">
        <v>136</v>
      </c>
      <c r="D346" s="41" t="s">
        <v>137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80"/>
        <v>0</v>
      </c>
      <c r="V346" s="49">
        <f t="shared" si="81"/>
        <v>0</v>
      </c>
      <c r="Y346" s="51"/>
      <c r="Z346" s="51"/>
      <c r="AA346" s="51"/>
      <c r="AC346" s="49">
        <f t="shared" si="82"/>
        <v>0</v>
      </c>
    </row>
    <row r="347" spans="1:29">
      <c r="D347" s="41" t="s">
        <v>138</v>
      </c>
      <c r="E347" s="46">
        <f t="shared" ref="E347:R347" si="83">SUM(E344:E346)</f>
        <v>8559794.3300000001</v>
      </c>
      <c r="F347" s="46">
        <f t="shared" si="83"/>
        <v>11439102.17</v>
      </c>
      <c r="G347" s="46">
        <f t="shared" si="83"/>
        <v>14322033.67</v>
      </c>
      <c r="H347" s="46">
        <f t="shared" si="83"/>
        <v>17209508.989999998</v>
      </c>
      <c r="I347" s="46">
        <f t="shared" si="83"/>
        <v>20113065.600000001</v>
      </c>
      <c r="J347" s="46">
        <f t="shared" si="83"/>
        <v>23031548.630000003</v>
      </c>
      <c r="K347" s="46">
        <f t="shared" si="83"/>
        <v>25966110.140000001</v>
      </c>
      <c r="L347" s="46">
        <f t="shared" si="83"/>
        <v>28903747.469999999</v>
      </c>
      <c r="M347" s="46">
        <f t="shared" si="83"/>
        <v>31833355.189999998</v>
      </c>
      <c r="N347" s="46">
        <f t="shared" si="83"/>
        <v>34787767.840000004</v>
      </c>
      <c r="O347" s="46">
        <f t="shared" si="83"/>
        <v>3380065.7300000004</v>
      </c>
      <c r="P347" s="46">
        <f t="shared" si="83"/>
        <v>6383235.8799999999</v>
      </c>
      <c r="Q347" s="46">
        <f t="shared" si="83"/>
        <v>9392808.1300000008</v>
      </c>
      <c r="R347" s="46">
        <f t="shared" si="83"/>
        <v>18862153.544999998</v>
      </c>
      <c r="Y347" s="51"/>
      <c r="Z347" s="51"/>
      <c r="AA347" s="51"/>
    </row>
    <row r="348" spans="1:29">
      <c r="D348" s="3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7"/>
      <c r="Y348" s="51"/>
      <c r="Z348" s="51"/>
      <c r="AA348" s="51"/>
    </row>
    <row r="349" spans="1:29">
      <c r="A349" s="6" t="s">
        <v>284</v>
      </c>
      <c r="B349" s="6" t="s">
        <v>139</v>
      </c>
      <c r="D349" s="41" t="s">
        <v>140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ref="R349:R364" si="84">((E349+Q349)+((F349+G349+H349+I349+J349+K349+L349+M349+N349+O349+P349)*2))/24</f>
        <v>0</v>
      </c>
      <c r="V349" s="49">
        <f t="shared" ref="V349:V364" si="85">R349</f>
        <v>0</v>
      </c>
      <c r="Y349" s="51"/>
      <c r="Z349" s="51"/>
      <c r="AA349" s="51"/>
      <c r="AC349" s="49">
        <f t="shared" ref="AC349:AC364" si="86">+R349</f>
        <v>0</v>
      </c>
    </row>
    <row r="350" spans="1:29">
      <c r="A350" s="6" t="s">
        <v>284</v>
      </c>
      <c r="B350" s="6" t="s">
        <v>141</v>
      </c>
      <c r="C350" s="6" t="s">
        <v>143</v>
      </c>
      <c r="D350" s="5" t="s">
        <v>144</v>
      </c>
      <c r="E350" s="45">
        <v>421743.91</v>
      </c>
      <c r="F350" s="45">
        <v>506288.91</v>
      </c>
      <c r="G350" s="45">
        <v>579140.80000000005</v>
      </c>
      <c r="H350" s="45">
        <v>620019.06000000006</v>
      </c>
      <c r="I350" s="45">
        <v>639514.62</v>
      </c>
      <c r="J350" s="45">
        <v>679468.62</v>
      </c>
      <c r="K350" s="45">
        <v>758430.75</v>
      </c>
      <c r="L350" s="45">
        <v>845594.95</v>
      </c>
      <c r="M350" s="45">
        <v>932601.67</v>
      </c>
      <c r="N350" s="45">
        <v>1014898.94</v>
      </c>
      <c r="O350" s="45">
        <v>65182.81</v>
      </c>
      <c r="P350" s="45">
        <v>127151.21</v>
      </c>
      <c r="Q350" s="45">
        <v>182998.52</v>
      </c>
      <c r="R350" s="47">
        <f t="shared" si="84"/>
        <v>589221.96291666664</v>
      </c>
      <c r="V350" s="49">
        <f t="shared" si="85"/>
        <v>589221.96291666664</v>
      </c>
      <c r="Y350" s="51"/>
      <c r="Z350" s="51"/>
      <c r="AA350" s="51"/>
      <c r="AC350" s="49">
        <f t="shared" si="86"/>
        <v>589221.96291666664</v>
      </c>
    </row>
    <row r="351" spans="1:29">
      <c r="A351" s="6" t="s">
        <v>284</v>
      </c>
      <c r="B351" s="6" t="s">
        <v>141</v>
      </c>
      <c r="C351" s="6" t="s">
        <v>179</v>
      </c>
      <c r="D351" s="5" t="s">
        <v>876</v>
      </c>
      <c r="E351" s="45">
        <v>31597.22</v>
      </c>
      <c r="F351" s="45">
        <v>42013.89</v>
      </c>
      <c r="G351" s="45">
        <v>52777.78</v>
      </c>
      <c r="H351" s="45">
        <v>63194.44</v>
      </c>
      <c r="I351" s="45">
        <v>73958.33</v>
      </c>
      <c r="J351" s="45">
        <v>84722.22</v>
      </c>
      <c r="K351" s="45">
        <v>95138.880000000005</v>
      </c>
      <c r="L351" s="45">
        <v>105902.77</v>
      </c>
      <c r="M351" s="45">
        <v>116319.44</v>
      </c>
      <c r="N351" s="45">
        <v>127083.32</v>
      </c>
      <c r="O351" s="45">
        <v>10763.89</v>
      </c>
      <c r="P351" s="45">
        <v>20486.11</v>
      </c>
      <c r="Q351" s="45">
        <v>31250</v>
      </c>
      <c r="R351" s="47">
        <f t="shared" si="84"/>
        <v>68648.723333333342</v>
      </c>
      <c r="V351" s="49">
        <f t="shared" si="85"/>
        <v>68648.723333333342</v>
      </c>
      <c r="Y351" s="51"/>
      <c r="Z351" s="51"/>
      <c r="AA351" s="51"/>
      <c r="AC351" s="49">
        <f t="shared" si="86"/>
        <v>68648.723333333342</v>
      </c>
    </row>
    <row r="352" spans="1:29">
      <c r="A352" s="6" t="s">
        <v>284</v>
      </c>
      <c r="B352" s="6" t="s">
        <v>141</v>
      </c>
      <c r="D352" s="41" t="s">
        <v>142</v>
      </c>
      <c r="E352" s="45">
        <v>3519108.75</v>
      </c>
      <c r="F352" s="45">
        <v>4692145</v>
      </c>
      <c r="G352" s="45">
        <v>5865181.2400000002</v>
      </c>
      <c r="H352" s="45">
        <v>7190717.5</v>
      </c>
      <c r="I352" s="45">
        <v>8516253.75</v>
      </c>
      <c r="J352" s="45">
        <v>9841733.1199999992</v>
      </c>
      <c r="K352" s="45">
        <v>11102087.51</v>
      </c>
      <c r="L352" s="45">
        <v>12362441.880000001</v>
      </c>
      <c r="M352" s="45">
        <v>13586500.199999999</v>
      </c>
      <c r="N352" s="45">
        <v>14810558.539999999</v>
      </c>
      <c r="O352" s="45">
        <v>1224058.3400000001</v>
      </c>
      <c r="P352" s="45">
        <v>2448116.66</v>
      </c>
      <c r="Q352" s="45">
        <v>3672175</v>
      </c>
      <c r="R352" s="47">
        <f t="shared" si="84"/>
        <v>7936286.3012500005</v>
      </c>
      <c r="V352" s="49">
        <f t="shared" si="85"/>
        <v>7936286.3012500005</v>
      </c>
      <c r="Y352" s="51"/>
      <c r="Z352" s="51"/>
      <c r="AA352" s="51"/>
      <c r="AC352" s="49">
        <f t="shared" si="86"/>
        <v>7936286.3012500005</v>
      </c>
    </row>
    <row r="353" spans="1:29">
      <c r="A353" s="6" t="s">
        <v>284</v>
      </c>
      <c r="B353" s="6" t="s">
        <v>146</v>
      </c>
      <c r="D353" s="41" t="s">
        <v>147</v>
      </c>
      <c r="E353" s="45">
        <v>55561.120000000003</v>
      </c>
      <c r="F353" s="45">
        <v>74081.5</v>
      </c>
      <c r="G353" s="45">
        <v>92601.87</v>
      </c>
      <c r="H353" s="45">
        <v>111608.52</v>
      </c>
      <c r="I353" s="45">
        <v>130405.66</v>
      </c>
      <c r="J353" s="45">
        <v>148525.69</v>
      </c>
      <c r="K353" s="45">
        <v>166235.5</v>
      </c>
      <c r="L353" s="45">
        <v>184200.8</v>
      </c>
      <c r="M353" s="45">
        <v>197821.21</v>
      </c>
      <c r="N353" s="45">
        <v>211496.36</v>
      </c>
      <c r="O353" s="45">
        <v>13623.97</v>
      </c>
      <c r="P353" s="45">
        <v>27247.94</v>
      </c>
      <c r="Q353" s="45">
        <v>40871.910000000003</v>
      </c>
      <c r="R353" s="47">
        <f t="shared" si="84"/>
        <v>117172.12791666664</v>
      </c>
      <c r="V353" s="49">
        <f t="shared" si="85"/>
        <v>117172.12791666664</v>
      </c>
      <c r="Y353" s="51"/>
      <c r="Z353" s="51"/>
      <c r="AA353" s="51"/>
      <c r="AC353" s="49">
        <f t="shared" si="86"/>
        <v>117172.12791666664</v>
      </c>
    </row>
    <row r="354" spans="1:29">
      <c r="A354" s="6" t="s">
        <v>284</v>
      </c>
      <c r="B354" s="6" t="s">
        <v>148</v>
      </c>
      <c r="D354" s="41" t="s">
        <v>682</v>
      </c>
      <c r="E354" s="45">
        <v>10242.66</v>
      </c>
      <c r="F354" s="45">
        <v>13656.88</v>
      </c>
      <c r="G354" s="45">
        <v>17071.099999999999</v>
      </c>
      <c r="H354" s="45">
        <v>20485.32</v>
      </c>
      <c r="I354" s="45">
        <v>23899.54</v>
      </c>
      <c r="J354" s="45">
        <v>27313.759999999998</v>
      </c>
      <c r="K354" s="45">
        <v>30727.98</v>
      </c>
      <c r="L354" s="45">
        <v>34142.199999999997</v>
      </c>
      <c r="M354" s="45">
        <v>39125.19</v>
      </c>
      <c r="N354" s="45">
        <v>44118.75</v>
      </c>
      <c r="O354" s="45">
        <v>4988.28</v>
      </c>
      <c r="P354" s="45">
        <v>9976.56</v>
      </c>
      <c r="Q354" s="45">
        <v>14964.84</v>
      </c>
      <c r="R354" s="47">
        <f t="shared" si="84"/>
        <v>23175.775833333333</v>
      </c>
      <c r="V354" s="49">
        <f t="shared" si="85"/>
        <v>23175.775833333333</v>
      </c>
      <c r="Y354" s="51"/>
      <c r="Z354" s="51"/>
      <c r="AA354" s="51"/>
      <c r="AC354" s="49">
        <f t="shared" si="86"/>
        <v>23175.775833333333</v>
      </c>
    </row>
    <row r="355" spans="1:29">
      <c r="A355" s="6" t="s">
        <v>284</v>
      </c>
      <c r="B355" s="6" t="s">
        <v>145</v>
      </c>
      <c r="C355" s="6" t="s">
        <v>872</v>
      </c>
      <c r="D355" s="41" t="s">
        <v>873</v>
      </c>
      <c r="E355" s="45">
        <v>1050</v>
      </c>
      <c r="F355" s="45">
        <v>1050</v>
      </c>
      <c r="G355" s="45">
        <v>1050</v>
      </c>
      <c r="H355" s="45">
        <v>2114</v>
      </c>
      <c r="I355" s="45">
        <v>2114</v>
      </c>
      <c r="J355" s="45">
        <v>2114</v>
      </c>
      <c r="K355" s="45">
        <v>2885</v>
      </c>
      <c r="L355" s="45">
        <v>2885</v>
      </c>
      <c r="M355" s="45">
        <v>2885</v>
      </c>
      <c r="N355" s="45">
        <v>3709</v>
      </c>
      <c r="O355" s="45">
        <v>0</v>
      </c>
      <c r="P355" s="45">
        <v>0</v>
      </c>
      <c r="Q355" s="45">
        <v>833</v>
      </c>
      <c r="R355" s="47">
        <f t="shared" si="84"/>
        <v>1812.2916666666667</v>
      </c>
      <c r="V355" s="49">
        <f t="shared" si="85"/>
        <v>1812.2916666666667</v>
      </c>
      <c r="Y355" s="51"/>
      <c r="Z355" s="51"/>
      <c r="AA355" s="51"/>
      <c r="AC355" s="49">
        <f t="shared" si="86"/>
        <v>1812.2916666666667</v>
      </c>
    </row>
    <row r="356" spans="1:29">
      <c r="A356" s="6" t="s">
        <v>284</v>
      </c>
      <c r="B356" s="6" t="s">
        <v>145</v>
      </c>
      <c r="C356" s="6" t="s">
        <v>869</v>
      </c>
      <c r="D356" s="41" t="s">
        <v>870</v>
      </c>
      <c r="E356" s="45">
        <v>-0.01</v>
      </c>
      <c r="F356" s="45">
        <v>-0.01</v>
      </c>
      <c r="G356" s="45">
        <v>-0.01</v>
      </c>
      <c r="H356" s="45">
        <v>-0.01</v>
      </c>
      <c r="I356" s="45">
        <v>-0.01</v>
      </c>
      <c r="J356" s="45">
        <v>-0.01</v>
      </c>
      <c r="K356" s="45">
        <v>-0.01</v>
      </c>
      <c r="L356" s="45">
        <v>-0.01</v>
      </c>
      <c r="M356" s="45">
        <v>-0.01</v>
      </c>
      <c r="N356" s="45">
        <v>-0.01</v>
      </c>
      <c r="O356" s="45">
        <v>0</v>
      </c>
      <c r="P356" s="45">
        <v>0</v>
      </c>
      <c r="Q356" s="45">
        <v>0</v>
      </c>
      <c r="R356" s="47">
        <f t="shared" si="84"/>
        <v>-7.9166666666666673E-3</v>
      </c>
      <c r="V356" s="49">
        <f t="shared" si="85"/>
        <v>-7.9166666666666673E-3</v>
      </c>
      <c r="Y356" s="51"/>
      <c r="Z356" s="51"/>
      <c r="AA356" s="51"/>
      <c r="AC356" s="49">
        <f t="shared" si="86"/>
        <v>-7.9166666666666673E-3</v>
      </c>
    </row>
    <row r="357" spans="1:29">
      <c r="A357" s="6" t="s">
        <v>284</v>
      </c>
      <c r="B357" s="6" t="s">
        <v>145</v>
      </c>
      <c r="C357" s="6" t="s">
        <v>12</v>
      </c>
      <c r="D357" s="41" t="s">
        <v>683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si="84"/>
        <v>0</v>
      </c>
      <c r="V357" s="49">
        <f t="shared" si="85"/>
        <v>0</v>
      </c>
      <c r="Y357" s="51"/>
      <c r="Z357" s="51"/>
      <c r="AA357" s="51"/>
      <c r="AC357" s="49">
        <f t="shared" si="86"/>
        <v>0</v>
      </c>
    </row>
    <row r="358" spans="1:29">
      <c r="A358" s="6" t="s">
        <v>284</v>
      </c>
      <c r="B358" s="6" t="s">
        <v>145</v>
      </c>
      <c r="C358" s="6" t="s">
        <v>154</v>
      </c>
      <c r="D358" s="41" t="s">
        <v>871</v>
      </c>
      <c r="E358" s="45">
        <v>8444.42</v>
      </c>
      <c r="F358" s="45">
        <v>8444.42</v>
      </c>
      <c r="G358" s="45">
        <v>14937.12</v>
      </c>
      <c r="H358" s="45">
        <v>18135.3</v>
      </c>
      <c r="I358" s="45">
        <v>18135.3</v>
      </c>
      <c r="J358" s="45">
        <v>18135.3</v>
      </c>
      <c r="K358" s="45">
        <v>27285.99</v>
      </c>
      <c r="L358" s="45">
        <v>27468.55</v>
      </c>
      <c r="M358" s="45">
        <v>27285.99</v>
      </c>
      <c r="N358" s="45">
        <v>36361.96</v>
      </c>
      <c r="O358" s="45">
        <v>0</v>
      </c>
      <c r="P358" s="45">
        <v>0</v>
      </c>
      <c r="Q358" s="45">
        <v>7558.06</v>
      </c>
      <c r="R358" s="47">
        <f t="shared" si="84"/>
        <v>17015.930833333332</v>
      </c>
      <c r="V358" s="49">
        <f t="shared" si="85"/>
        <v>17015.930833333332</v>
      </c>
      <c r="Y358" s="51"/>
      <c r="Z358" s="51"/>
      <c r="AA358" s="51"/>
      <c r="AC358" s="49">
        <f t="shared" si="86"/>
        <v>17015.930833333332</v>
      </c>
    </row>
    <row r="359" spans="1:29">
      <c r="A359" s="6" t="s">
        <v>293</v>
      </c>
      <c r="B359" s="6" t="s">
        <v>145</v>
      </c>
      <c r="C359" s="6" t="s">
        <v>372</v>
      </c>
      <c r="D359" s="41" t="s">
        <v>684</v>
      </c>
      <c r="E359" s="45">
        <v>103.18</v>
      </c>
      <c r="F359" s="45">
        <v>130.78</v>
      </c>
      <c r="G359" s="45">
        <v>252.71</v>
      </c>
      <c r="H359" s="45">
        <v>332.5</v>
      </c>
      <c r="I359" s="45">
        <v>384.72</v>
      </c>
      <c r="J359" s="45">
        <v>458.81</v>
      </c>
      <c r="K359" s="45">
        <v>567.53</v>
      </c>
      <c r="L359" s="45">
        <v>701.8</v>
      </c>
      <c r="M359" s="45">
        <v>788.18</v>
      </c>
      <c r="N359" s="45">
        <v>1386.35</v>
      </c>
      <c r="O359" s="45">
        <v>1.35</v>
      </c>
      <c r="P359" s="45">
        <v>2.52</v>
      </c>
      <c r="Q359" s="45">
        <v>3.67</v>
      </c>
      <c r="R359" s="47">
        <f t="shared" si="84"/>
        <v>421.72291666666678</v>
      </c>
      <c r="V359" s="49">
        <f t="shared" si="85"/>
        <v>421.72291666666678</v>
      </c>
      <c r="Y359" s="51"/>
      <c r="Z359" s="51"/>
      <c r="AA359" s="51"/>
      <c r="AC359" s="49">
        <f t="shared" si="86"/>
        <v>421.72291666666678</v>
      </c>
    </row>
    <row r="360" spans="1:29">
      <c r="A360" s="6" t="s">
        <v>293</v>
      </c>
      <c r="B360" s="6" t="s">
        <v>145</v>
      </c>
      <c r="C360" s="6" t="s">
        <v>373</v>
      </c>
      <c r="D360" s="41" t="s">
        <v>685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84"/>
        <v>0</v>
      </c>
      <c r="V360" s="49">
        <f t="shared" si="85"/>
        <v>0</v>
      </c>
      <c r="Y360" s="51"/>
      <c r="Z360" s="51"/>
      <c r="AA360" s="51"/>
      <c r="AC360" s="49">
        <f t="shared" si="86"/>
        <v>0</v>
      </c>
    </row>
    <row r="361" spans="1:29">
      <c r="A361" s="6" t="s">
        <v>293</v>
      </c>
      <c r="B361" s="6" t="s">
        <v>145</v>
      </c>
      <c r="C361" s="6" t="s">
        <v>374</v>
      </c>
      <c r="D361" s="41" t="s">
        <v>686</v>
      </c>
      <c r="E361" s="45">
        <v>9092.27</v>
      </c>
      <c r="F361" s="45">
        <v>10234.33</v>
      </c>
      <c r="G361" s="45">
        <v>10234.33</v>
      </c>
      <c r="H361" s="45">
        <v>10234.33</v>
      </c>
      <c r="I361" s="45">
        <v>10234.33</v>
      </c>
      <c r="J361" s="45">
        <v>10234.33</v>
      </c>
      <c r="K361" s="45">
        <v>10234.33</v>
      </c>
      <c r="L361" s="45">
        <v>10234.33</v>
      </c>
      <c r="M361" s="45">
        <v>10234.33</v>
      </c>
      <c r="N361" s="45">
        <v>13347.42</v>
      </c>
      <c r="O361" s="45">
        <v>0</v>
      </c>
      <c r="P361" s="45">
        <v>0</v>
      </c>
      <c r="Q361" s="45">
        <v>0</v>
      </c>
      <c r="R361" s="47">
        <f t="shared" si="84"/>
        <v>8314.0162499999988</v>
      </c>
      <c r="V361" s="49">
        <f t="shared" si="85"/>
        <v>8314.0162499999988</v>
      </c>
      <c r="Y361" s="51"/>
      <c r="Z361" s="51"/>
      <c r="AA361" s="51"/>
      <c r="AC361" s="49">
        <f t="shared" si="86"/>
        <v>8314.0162499999988</v>
      </c>
    </row>
    <row r="362" spans="1:29">
      <c r="A362" s="6" t="s">
        <v>294</v>
      </c>
      <c r="B362" s="6" t="s">
        <v>145</v>
      </c>
      <c r="C362" s="6" t="s">
        <v>372</v>
      </c>
      <c r="D362" s="41" t="s">
        <v>684</v>
      </c>
      <c r="E362" s="45">
        <v>477.29</v>
      </c>
      <c r="F362" s="45">
        <v>740.81</v>
      </c>
      <c r="G362" s="45">
        <v>1214.43</v>
      </c>
      <c r="H362" s="45">
        <v>1777.6</v>
      </c>
      <c r="I362" s="45">
        <v>2475.8000000000002</v>
      </c>
      <c r="J362" s="45">
        <v>3053.27</v>
      </c>
      <c r="K362" s="45">
        <v>3960.22</v>
      </c>
      <c r="L362" s="45">
        <v>5233.59</v>
      </c>
      <c r="M362" s="45">
        <v>6337.36</v>
      </c>
      <c r="N362" s="45">
        <v>9422.17</v>
      </c>
      <c r="O362" s="45">
        <v>72.010000000000005</v>
      </c>
      <c r="P362" s="45">
        <v>79.47</v>
      </c>
      <c r="Q362" s="45">
        <v>91.15</v>
      </c>
      <c r="R362" s="47">
        <f t="shared" si="84"/>
        <v>2887.5791666666669</v>
      </c>
      <c r="V362" s="49">
        <f t="shared" si="85"/>
        <v>2887.5791666666669</v>
      </c>
      <c r="Y362" s="51"/>
      <c r="Z362" s="51"/>
      <c r="AA362" s="51"/>
      <c r="AC362" s="49">
        <f t="shared" si="86"/>
        <v>2887.5791666666669</v>
      </c>
    </row>
    <row r="363" spans="1:29">
      <c r="A363" s="6" t="s">
        <v>294</v>
      </c>
      <c r="B363" s="6" t="s">
        <v>145</v>
      </c>
      <c r="C363" s="6" t="s">
        <v>373</v>
      </c>
      <c r="D363" s="41" t="s">
        <v>685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84"/>
        <v>0</v>
      </c>
      <c r="V363" s="49">
        <f t="shared" si="85"/>
        <v>0</v>
      </c>
      <c r="Y363" s="51"/>
      <c r="Z363" s="51"/>
      <c r="AA363" s="51"/>
      <c r="AC363" s="49">
        <f t="shared" si="86"/>
        <v>0</v>
      </c>
    </row>
    <row r="364" spans="1:29">
      <c r="A364" s="6" t="s">
        <v>294</v>
      </c>
      <c r="B364" s="6" t="s">
        <v>145</v>
      </c>
      <c r="C364" s="6" t="s">
        <v>374</v>
      </c>
      <c r="D364" s="41" t="s">
        <v>686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7">
        <f t="shared" si="84"/>
        <v>0</v>
      </c>
      <c r="V364" s="49">
        <f t="shared" si="85"/>
        <v>0</v>
      </c>
      <c r="Y364" s="51"/>
      <c r="Z364" s="51"/>
      <c r="AA364" s="51"/>
      <c r="AC364" s="49">
        <f t="shared" si="86"/>
        <v>0</v>
      </c>
    </row>
    <row r="365" spans="1:29">
      <c r="D365" s="41" t="s">
        <v>149</v>
      </c>
      <c r="E365" s="46">
        <f t="shared" ref="E365" si="87">SUM(E349:E364)</f>
        <v>4057420.8100000005</v>
      </c>
      <c r="F365" s="46">
        <f t="shared" ref="F365:R365" si="88">SUM(F349:F364)</f>
        <v>5348786.51</v>
      </c>
      <c r="G365" s="46">
        <f t="shared" si="88"/>
        <v>6634461.3700000001</v>
      </c>
      <c r="H365" s="46">
        <f t="shared" si="88"/>
        <v>8038618.5599999996</v>
      </c>
      <c r="I365" s="46">
        <f t="shared" si="88"/>
        <v>9417376.040000001</v>
      </c>
      <c r="J365" s="46">
        <f t="shared" si="88"/>
        <v>10815759.109999999</v>
      </c>
      <c r="K365" s="46">
        <f t="shared" si="88"/>
        <v>12197553.680000002</v>
      </c>
      <c r="L365" s="46">
        <f t="shared" si="88"/>
        <v>13578805.860000003</v>
      </c>
      <c r="M365" s="46">
        <f t="shared" si="88"/>
        <v>14919898.559999999</v>
      </c>
      <c r="N365" s="46">
        <f t="shared" si="88"/>
        <v>16272382.799999999</v>
      </c>
      <c r="O365" s="46">
        <f t="shared" si="88"/>
        <v>1318690.6500000001</v>
      </c>
      <c r="P365" s="46">
        <f t="shared" si="88"/>
        <v>2633060.4700000002</v>
      </c>
      <c r="Q365" s="46">
        <f t="shared" si="88"/>
        <v>3950746.15</v>
      </c>
      <c r="R365" s="46">
        <f t="shared" si="88"/>
        <v>8764956.4241666663</v>
      </c>
      <c r="Y365" s="51"/>
      <c r="Z365" s="51"/>
      <c r="AA365" s="51"/>
    </row>
    <row r="366" spans="1:29">
      <c r="D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7"/>
      <c r="Y366" s="51"/>
      <c r="Z366" s="51"/>
      <c r="AA366" s="51"/>
    </row>
    <row r="367" spans="1:29">
      <c r="A367" s="6" t="s">
        <v>284</v>
      </c>
      <c r="B367" s="6" t="s">
        <v>151</v>
      </c>
      <c r="C367" s="6" t="s">
        <v>375</v>
      </c>
      <c r="D367" s="41" t="s">
        <v>687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ref="R367:R387" si="89">((E367+Q367)+((F367+G367+H367+I367+J367+K367+L367+M367+N367+O367+P367)*2))/24</f>
        <v>0</v>
      </c>
      <c r="V367" s="49">
        <f t="shared" ref="V367:V387" si="90">R367</f>
        <v>0</v>
      </c>
      <c r="Y367" s="51"/>
      <c r="Z367" s="51"/>
      <c r="AA367" s="51"/>
      <c r="AC367" s="49">
        <f t="shared" ref="AC367:AC387" si="91">+R367</f>
        <v>0</v>
      </c>
    </row>
    <row r="368" spans="1:29">
      <c r="A368" s="6" t="s">
        <v>284</v>
      </c>
      <c r="B368" s="6" t="s">
        <v>153</v>
      </c>
      <c r="C368" s="6" t="s">
        <v>375</v>
      </c>
      <c r="D368" s="41" t="s">
        <v>689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7">
        <f t="shared" si="89"/>
        <v>0</v>
      </c>
      <c r="V368" s="49">
        <f t="shared" si="90"/>
        <v>0</v>
      </c>
      <c r="Y368" s="51"/>
      <c r="Z368" s="51"/>
      <c r="AA368" s="51"/>
      <c r="AC368" s="49">
        <f t="shared" si="91"/>
        <v>0</v>
      </c>
    </row>
    <row r="369" spans="1:29">
      <c r="A369" s="6" t="s">
        <v>284</v>
      </c>
      <c r="B369" s="6" t="s">
        <v>377</v>
      </c>
      <c r="D369" s="41" t="s">
        <v>691</v>
      </c>
      <c r="E369" s="45">
        <v>-10504.74</v>
      </c>
      <c r="F369" s="45">
        <v>-14006.32</v>
      </c>
      <c r="G369" s="45">
        <v>-17507.900000000001</v>
      </c>
      <c r="H369" s="45">
        <v>-21009.48</v>
      </c>
      <c r="I369" s="45">
        <v>-24511.06</v>
      </c>
      <c r="J369" s="45">
        <v>-28012.639999999999</v>
      </c>
      <c r="K369" s="45">
        <v>-31514.22</v>
      </c>
      <c r="L369" s="45">
        <v>-35015.800000000003</v>
      </c>
      <c r="M369" s="45">
        <v>-38517.379999999997</v>
      </c>
      <c r="N369" s="45">
        <v>-42018.96</v>
      </c>
      <c r="O369" s="45">
        <v>-3501.58</v>
      </c>
      <c r="P369" s="45">
        <v>-7003.16</v>
      </c>
      <c r="Q369" s="45">
        <v>-10504.74</v>
      </c>
      <c r="R369" s="47">
        <f t="shared" si="89"/>
        <v>-22760.269999999993</v>
      </c>
      <c r="V369" s="49">
        <f t="shared" si="90"/>
        <v>-22760.269999999993</v>
      </c>
      <c r="Y369" s="51"/>
      <c r="Z369" s="51"/>
      <c r="AA369" s="51"/>
      <c r="AC369" s="49">
        <f t="shared" si="91"/>
        <v>-22760.269999999993</v>
      </c>
    </row>
    <row r="370" spans="1:29">
      <c r="A370" s="6" t="s">
        <v>293</v>
      </c>
      <c r="B370" s="6" t="s">
        <v>150</v>
      </c>
      <c r="C370" s="6" t="s">
        <v>375</v>
      </c>
      <c r="D370" s="41" t="s">
        <v>692</v>
      </c>
      <c r="E370" s="45">
        <v>974827.02</v>
      </c>
      <c r="F370" s="45">
        <v>951179.27</v>
      </c>
      <c r="G370" s="45">
        <v>856739.88</v>
      </c>
      <c r="H370" s="45">
        <v>670177.22</v>
      </c>
      <c r="I370" s="45">
        <v>102307.01</v>
      </c>
      <c r="J370" s="45">
        <v>-126461.44</v>
      </c>
      <c r="K370" s="45">
        <v>-372360.01</v>
      </c>
      <c r="L370" s="45">
        <v>-291841.81</v>
      </c>
      <c r="M370" s="45">
        <v>77384.039999999994</v>
      </c>
      <c r="N370" s="45">
        <v>485092.4</v>
      </c>
      <c r="O370" s="45">
        <v>394793.07</v>
      </c>
      <c r="P370" s="45">
        <v>742861.83</v>
      </c>
      <c r="Q370" s="45">
        <v>927893.17</v>
      </c>
      <c r="R370" s="47">
        <f t="shared" si="89"/>
        <v>370102.62958333333</v>
      </c>
      <c r="V370" s="49">
        <f t="shared" si="90"/>
        <v>370102.62958333333</v>
      </c>
      <c r="Y370" s="51"/>
      <c r="Z370" s="51"/>
      <c r="AA370" s="51"/>
      <c r="AC370" s="49">
        <f t="shared" si="91"/>
        <v>370102.62958333333</v>
      </c>
    </row>
    <row r="371" spans="1:29">
      <c r="A371" s="6" t="s">
        <v>293</v>
      </c>
      <c r="B371" s="6" t="s">
        <v>150</v>
      </c>
      <c r="C371" s="6" t="s">
        <v>376</v>
      </c>
      <c r="D371" s="41" t="s">
        <v>693</v>
      </c>
      <c r="E371" s="45">
        <v>535835.34</v>
      </c>
      <c r="F371" s="45">
        <v>592637.09</v>
      </c>
      <c r="G371" s="45">
        <v>564272.03</v>
      </c>
      <c r="H371" s="45">
        <v>481804.37</v>
      </c>
      <c r="I371" s="45">
        <v>263621.01</v>
      </c>
      <c r="J371" s="45">
        <v>145966.26999999999</v>
      </c>
      <c r="K371" s="45">
        <v>79520.3</v>
      </c>
      <c r="L371" s="45">
        <v>99923.89</v>
      </c>
      <c r="M371" s="45">
        <v>274617.82</v>
      </c>
      <c r="N371" s="45">
        <v>521437.46</v>
      </c>
      <c r="O371" s="45">
        <v>232018.92</v>
      </c>
      <c r="P371" s="45">
        <v>506353.24</v>
      </c>
      <c r="Q371" s="45">
        <v>667295.85</v>
      </c>
      <c r="R371" s="47">
        <f t="shared" si="89"/>
        <v>363644.8329166667</v>
      </c>
      <c r="V371" s="49">
        <f t="shared" si="90"/>
        <v>363644.8329166667</v>
      </c>
      <c r="Y371" s="51"/>
      <c r="Z371" s="51"/>
      <c r="AA371" s="51"/>
      <c r="AC371" s="49">
        <f t="shared" si="91"/>
        <v>363644.8329166667</v>
      </c>
    </row>
    <row r="372" spans="1:29">
      <c r="A372" s="6" t="s">
        <v>293</v>
      </c>
      <c r="B372" s="6" t="s">
        <v>151</v>
      </c>
      <c r="C372" s="6" t="s">
        <v>375</v>
      </c>
      <c r="D372" s="41" t="s">
        <v>687</v>
      </c>
      <c r="E372" s="45">
        <v>1232.8499999999999</v>
      </c>
      <c r="F372" s="45">
        <v>-404.26</v>
      </c>
      <c r="G372" s="45">
        <v>-187.42</v>
      </c>
      <c r="H372" s="45">
        <v>50728.41</v>
      </c>
      <c r="I372" s="45">
        <v>48848.83</v>
      </c>
      <c r="J372" s="45">
        <v>48595.94</v>
      </c>
      <c r="K372" s="45">
        <v>74827</v>
      </c>
      <c r="L372" s="45">
        <v>81374.11</v>
      </c>
      <c r="M372" s="45">
        <v>76721.649999999994</v>
      </c>
      <c r="N372" s="45">
        <v>233562.31</v>
      </c>
      <c r="O372" s="45">
        <v>4826.43</v>
      </c>
      <c r="P372" s="45">
        <v>9140.2000000000007</v>
      </c>
      <c r="Q372" s="45">
        <v>14351.92</v>
      </c>
      <c r="R372" s="47">
        <f t="shared" si="89"/>
        <v>52985.465416666673</v>
      </c>
      <c r="V372" s="49">
        <f t="shared" si="90"/>
        <v>52985.465416666673</v>
      </c>
      <c r="Y372" s="51"/>
      <c r="Z372" s="51"/>
      <c r="AA372" s="51"/>
      <c r="AC372" s="49">
        <f t="shared" si="91"/>
        <v>52985.465416666673</v>
      </c>
    </row>
    <row r="373" spans="1:29">
      <c r="A373" s="6" t="s">
        <v>293</v>
      </c>
      <c r="B373" s="6" t="s">
        <v>151</v>
      </c>
      <c r="C373" s="6" t="s">
        <v>376</v>
      </c>
      <c r="D373" s="41" t="s">
        <v>688</v>
      </c>
      <c r="E373" s="45">
        <v>18928.82</v>
      </c>
      <c r="F373" s="45">
        <v>23051.66</v>
      </c>
      <c r="G373" s="45">
        <v>27063.49</v>
      </c>
      <c r="H373" s="45">
        <v>41428.660000000003</v>
      </c>
      <c r="I373" s="45">
        <v>43895.51</v>
      </c>
      <c r="J373" s="45">
        <v>46566.3</v>
      </c>
      <c r="K373" s="45">
        <v>60845.3</v>
      </c>
      <c r="L373" s="45">
        <v>63959.86</v>
      </c>
      <c r="M373" s="45">
        <v>76153.240000000005</v>
      </c>
      <c r="N373" s="45">
        <v>137241.26</v>
      </c>
      <c r="O373" s="45">
        <v>4240.42</v>
      </c>
      <c r="P373" s="45">
        <v>8106.95</v>
      </c>
      <c r="Q373" s="45">
        <v>11585.54</v>
      </c>
      <c r="R373" s="47">
        <f t="shared" si="89"/>
        <v>45650.819166666661</v>
      </c>
      <c r="V373" s="49">
        <f t="shared" si="90"/>
        <v>45650.819166666661</v>
      </c>
      <c r="Y373" s="51"/>
      <c r="Z373" s="51"/>
      <c r="AA373" s="51"/>
      <c r="AC373" s="49">
        <f t="shared" si="91"/>
        <v>45650.819166666661</v>
      </c>
    </row>
    <row r="374" spans="1:29">
      <c r="A374" s="6" t="s">
        <v>293</v>
      </c>
      <c r="B374" s="6" t="s">
        <v>152</v>
      </c>
      <c r="C374" s="6" t="s">
        <v>375</v>
      </c>
      <c r="D374" s="41" t="s">
        <v>694</v>
      </c>
      <c r="E374" s="45">
        <v>368316.21</v>
      </c>
      <c r="F374" s="45">
        <v>436062.01</v>
      </c>
      <c r="G374" s="45">
        <v>481450.34</v>
      </c>
      <c r="H374" s="45">
        <v>574726.92000000004</v>
      </c>
      <c r="I374" s="45">
        <v>937347.36</v>
      </c>
      <c r="J374" s="45">
        <v>1036470.46</v>
      </c>
      <c r="K374" s="45">
        <v>1160494.3999999999</v>
      </c>
      <c r="L374" s="45">
        <v>1214434.71</v>
      </c>
      <c r="M374" s="45">
        <v>1446864.87</v>
      </c>
      <c r="N374" s="45">
        <v>2116757.21</v>
      </c>
      <c r="O374" s="45">
        <v>31521.4</v>
      </c>
      <c r="P374" s="45">
        <v>146314.23000000001</v>
      </c>
      <c r="Q374" s="45">
        <v>180397.05</v>
      </c>
      <c r="R374" s="47">
        <f t="shared" si="89"/>
        <v>821400.04500000027</v>
      </c>
      <c r="V374" s="49">
        <f t="shared" si="90"/>
        <v>821400.04500000027</v>
      </c>
      <c r="Y374" s="51"/>
      <c r="Z374" s="51"/>
      <c r="AA374" s="51"/>
      <c r="AC374" s="49">
        <f t="shared" si="91"/>
        <v>821400.04500000027</v>
      </c>
    </row>
    <row r="375" spans="1:29">
      <c r="A375" s="6" t="s">
        <v>293</v>
      </c>
      <c r="B375" s="6" t="s">
        <v>152</v>
      </c>
      <c r="C375" s="6" t="s">
        <v>376</v>
      </c>
      <c r="D375" s="41" t="s">
        <v>695</v>
      </c>
      <c r="E375" s="45">
        <v>151047.19</v>
      </c>
      <c r="F375" s="45">
        <v>192570.95</v>
      </c>
      <c r="G375" s="45">
        <v>235724.93</v>
      </c>
      <c r="H375" s="45">
        <v>308957.98</v>
      </c>
      <c r="I375" s="45">
        <v>456606.54</v>
      </c>
      <c r="J375" s="45">
        <v>523630.26</v>
      </c>
      <c r="K375" s="45">
        <v>786358.69</v>
      </c>
      <c r="L375" s="45">
        <v>837364.85</v>
      </c>
      <c r="M375" s="45">
        <v>936447.8</v>
      </c>
      <c r="N375" s="45">
        <v>1145102.26</v>
      </c>
      <c r="O375" s="45">
        <v>31316.3</v>
      </c>
      <c r="P375" s="45">
        <v>94314.89</v>
      </c>
      <c r="Q375" s="45">
        <v>129893.69</v>
      </c>
      <c r="R375" s="47">
        <f t="shared" si="89"/>
        <v>474072.15749999997</v>
      </c>
      <c r="V375" s="49">
        <f t="shared" si="90"/>
        <v>474072.15749999997</v>
      </c>
      <c r="Y375" s="51"/>
      <c r="Z375" s="51"/>
      <c r="AA375" s="51"/>
      <c r="AC375" s="49">
        <f t="shared" si="91"/>
        <v>474072.15749999997</v>
      </c>
    </row>
    <row r="376" spans="1:29">
      <c r="A376" s="6" t="s">
        <v>293</v>
      </c>
      <c r="B376" s="6" t="s">
        <v>153</v>
      </c>
      <c r="C376" s="6" t="s">
        <v>375</v>
      </c>
      <c r="D376" s="41" t="s">
        <v>689</v>
      </c>
      <c r="E376" s="45">
        <v>8</v>
      </c>
      <c r="F376" s="45">
        <v>10.66</v>
      </c>
      <c r="G376" s="45">
        <v>13.33</v>
      </c>
      <c r="H376" s="45">
        <v>23.42</v>
      </c>
      <c r="I376" s="45">
        <v>27.32</v>
      </c>
      <c r="J376" s="45">
        <v>31.22</v>
      </c>
      <c r="K376" s="45">
        <v>35.130000000000003</v>
      </c>
      <c r="L376" s="45">
        <v>39.03</v>
      </c>
      <c r="M376" s="45">
        <v>42.95</v>
      </c>
      <c r="N376" s="45">
        <v>295168.48</v>
      </c>
      <c r="O376" s="45">
        <v>1342.5</v>
      </c>
      <c r="P376" s="45">
        <v>2685</v>
      </c>
      <c r="Q376" s="45">
        <v>3897.92</v>
      </c>
      <c r="R376" s="47">
        <f t="shared" si="89"/>
        <v>25114.333333333332</v>
      </c>
      <c r="V376" s="49">
        <f t="shared" si="90"/>
        <v>25114.333333333332</v>
      </c>
      <c r="Y376" s="51"/>
      <c r="Z376" s="51"/>
      <c r="AA376" s="51"/>
      <c r="AC376" s="49">
        <f t="shared" si="91"/>
        <v>25114.333333333332</v>
      </c>
    </row>
    <row r="377" spans="1:29">
      <c r="A377" s="6" t="s">
        <v>293</v>
      </c>
      <c r="B377" s="6" t="s">
        <v>153</v>
      </c>
      <c r="C377" s="6" t="s">
        <v>376</v>
      </c>
      <c r="D377" s="41" t="s">
        <v>690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0.01</v>
      </c>
      <c r="N377" s="45">
        <v>100652.67</v>
      </c>
      <c r="O377" s="45">
        <v>459.5</v>
      </c>
      <c r="P377" s="45">
        <v>919.01</v>
      </c>
      <c r="Q377" s="45">
        <v>1332.3</v>
      </c>
      <c r="R377" s="47">
        <f t="shared" si="89"/>
        <v>8558.1116666666658</v>
      </c>
      <c r="V377" s="49">
        <f t="shared" si="90"/>
        <v>8558.1116666666658</v>
      </c>
      <c r="Y377" s="51"/>
      <c r="Z377" s="51"/>
      <c r="AA377" s="51"/>
      <c r="AC377" s="49">
        <f t="shared" si="91"/>
        <v>8558.1116666666658</v>
      </c>
    </row>
    <row r="378" spans="1:29">
      <c r="A378" s="6" t="s">
        <v>293</v>
      </c>
      <c r="B378" s="6" t="s">
        <v>154</v>
      </c>
      <c r="C378" s="6" t="s">
        <v>375</v>
      </c>
      <c r="D378" s="41" t="s">
        <v>696</v>
      </c>
      <c r="E378" s="45">
        <v>-592259.86</v>
      </c>
      <c r="F378" s="45">
        <v>-699373</v>
      </c>
      <c r="G378" s="45">
        <v>-767755.5</v>
      </c>
      <c r="H378" s="45">
        <v>-862951.75</v>
      </c>
      <c r="I378" s="45">
        <v>-938492.95</v>
      </c>
      <c r="J378" s="45">
        <v>-1002617.24</v>
      </c>
      <c r="K378" s="45">
        <v>-1159045.02</v>
      </c>
      <c r="L378" s="45">
        <v>-1388379.21</v>
      </c>
      <c r="M378" s="45">
        <v>-1744758.26</v>
      </c>
      <c r="N378" s="45">
        <v>-2411249.15</v>
      </c>
      <c r="O378" s="45">
        <v>-107277.27</v>
      </c>
      <c r="P378" s="45">
        <v>-297769.09999999998</v>
      </c>
      <c r="Q378" s="45">
        <v>-361713.6</v>
      </c>
      <c r="R378" s="47">
        <f t="shared" si="89"/>
        <v>-988054.5983333335</v>
      </c>
      <c r="V378" s="49">
        <f t="shared" si="90"/>
        <v>-988054.5983333335</v>
      </c>
      <c r="Y378" s="51"/>
      <c r="Z378" s="51"/>
      <c r="AA378" s="51"/>
      <c r="AC378" s="49">
        <f t="shared" si="91"/>
        <v>-988054.5983333335</v>
      </c>
    </row>
    <row r="379" spans="1:29">
      <c r="A379" s="6" t="s">
        <v>293</v>
      </c>
      <c r="B379" s="6" t="s">
        <v>154</v>
      </c>
      <c r="C379" s="6" t="s">
        <v>376</v>
      </c>
      <c r="D379" s="41" t="s">
        <v>697</v>
      </c>
      <c r="E379" s="45">
        <v>-351079.89</v>
      </c>
      <c r="F379" s="45">
        <v>-417656.98</v>
      </c>
      <c r="G379" s="45">
        <v>-444149.95</v>
      </c>
      <c r="H379" s="45">
        <v>-473849.87</v>
      </c>
      <c r="I379" s="45">
        <v>-481739.43</v>
      </c>
      <c r="J379" s="45">
        <v>-491204.15</v>
      </c>
      <c r="K379" s="45">
        <v>-733231.83</v>
      </c>
      <c r="L379" s="45">
        <v>-790485.41</v>
      </c>
      <c r="M379" s="45">
        <v>-945657.56</v>
      </c>
      <c r="N379" s="45">
        <v>-1255819.98</v>
      </c>
      <c r="O379" s="45">
        <v>-109686.11</v>
      </c>
      <c r="P379" s="45">
        <v>-263038.57</v>
      </c>
      <c r="Q379" s="45">
        <v>-356440.63</v>
      </c>
      <c r="R379" s="47">
        <f t="shared" si="89"/>
        <v>-563356.67500000005</v>
      </c>
      <c r="V379" s="49">
        <f t="shared" si="90"/>
        <v>-563356.67500000005</v>
      </c>
      <c r="Y379" s="51"/>
      <c r="Z379" s="51"/>
      <c r="AA379" s="51"/>
      <c r="AC379" s="49">
        <f t="shared" si="91"/>
        <v>-563356.67500000005</v>
      </c>
    </row>
    <row r="380" spans="1:29">
      <c r="A380" s="6" t="s">
        <v>293</v>
      </c>
      <c r="B380" s="6" t="s">
        <v>155</v>
      </c>
      <c r="C380" s="6" t="s">
        <v>375</v>
      </c>
      <c r="D380" s="41" t="s">
        <v>698</v>
      </c>
      <c r="E380" s="45">
        <v>-443.25</v>
      </c>
      <c r="F380" s="45">
        <v>-590.99</v>
      </c>
      <c r="G380" s="45">
        <v>-738.74</v>
      </c>
      <c r="H380" s="45">
        <v>-1297.6099999999999</v>
      </c>
      <c r="I380" s="45">
        <v>-1513.88</v>
      </c>
      <c r="J380" s="45">
        <v>-1730.15</v>
      </c>
      <c r="K380" s="45">
        <v>-1946.42</v>
      </c>
      <c r="L380" s="45">
        <v>-2162.69</v>
      </c>
      <c r="M380" s="45">
        <v>-2378.9699999999998</v>
      </c>
      <c r="N380" s="45">
        <v>-170164.03</v>
      </c>
      <c r="O380" s="45">
        <v>-24.23</v>
      </c>
      <c r="P380" s="45">
        <v>-48.46</v>
      </c>
      <c r="Q380" s="45">
        <v>-374.47</v>
      </c>
      <c r="R380" s="47">
        <f t="shared" si="89"/>
        <v>-15250.419166666667</v>
      </c>
      <c r="V380" s="49">
        <f t="shared" si="90"/>
        <v>-15250.419166666667</v>
      </c>
      <c r="Y380" s="51"/>
      <c r="Z380" s="51"/>
      <c r="AA380" s="51"/>
      <c r="AC380" s="49">
        <f t="shared" si="91"/>
        <v>-15250.419166666667</v>
      </c>
    </row>
    <row r="381" spans="1:29">
      <c r="A381" s="6" t="s">
        <v>293</v>
      </c>
      <c r="B381" s="6" t="s">
        <v>155</v>
      </c>
      <c r="C381" s="6" t="s">
        <v>376</v>
      </c>
      <c r="D381" s="41" t="s">
        <v>699</v>
      </c>
      <c r="E381" s="45">
        <v>-152.69</v>
      </c>
      <c r="F381" s="45">
        <v>-203.59</v>
      </c>
      <c r="G381" s="45">
        <v>-254.48</v>
      </c>
      <c r="H381" s="45">
        <v>-447</v>
      </c>
      <c r="I381" s="45">
        <v>-521.49</v>
      </c>
      <c r="J381" s="45">
        <v>-595.99</v>
      </c>
      <c r="K381" s="45">
        <v>-670.49</v>
      </c>
      <c r="L381" s="45">
        <v>-745</v>
      </c>
      <c r="M381" s="45">
        <v>-819.5</v>
      </c>
      <c r="N381" s="45">
        <v>-56800.43</v>
      </c>
      <c r="O381" s="45">
        <v>0</v>
      </c>
      <c r="P381" s="45">
        <v>0</v>
      </c>
      <c r="Q381" s="45">
        <v>-104.13</v>
      </c>
      <c r="R381" s="47">
        <f t="shared" si="89"/>
        <v>-5098.8650000000007</v>
      </c>
      <c r="V381" s="49">
        <f t="shared" si="90"/>
        <v>-5098.8650000000007</v>
      </c>
      <c r="Y381" s="51"/>
      <c r="Z381" s="51"/>
      <c r="AA381" s="51"/>
      <c r="AC381" s="49">
        <f t="shared" si="91"/>
        <v>-5098.8650000000007</v>
      </c>
    </row>
    <row r="382" spans="1:29">
      <c r="A382" s="6" t="s">
        <v>294</v>
      </c>
      <c r="B382" s="6" t="s">
        <v>150</v>
      </c>
      <c r="C382" s="6" t="s">
        <v>375</v>
      </c>
      <c r="D382" s="41" t="s">
        <v>692</v>
      </c>
      <c r="E382" s="45">
        <v>5141241.01</v>
      </c>
      <c r="F382" s="45">
        <v>5809459.6699999999</v>
      </c>
      <c r="G382" s="45">
        <v>5575423.7300000004</v>
      </c>
      <c r="H382" s="45">
        <v>4791429.04</v>
      </c>
      <c r="I382" s="45">
        <v>2855615.24</v>
      </c>
      <c r="J382" s="45">
        <v>1729257.55</v>
      </c>
      <c r="K382" s="45">
        <v>1335049.44</v>
      </c>
      <c r="L382" s="45">
        <v>1493246.46</v>
      </c>
      <c r="M382" s="45">
        <v>3220221.33</v>
      </c>
      <c r="N382" s="45">
        <v>5466343.1399999997</v>
      </c>
      <c r="O382" s="45">
        <v>2263756.02</v>
      </c>
      <c r="P382" s="45">
        <v>4475938.3899999997</v>
      </c>
      <c r="Q382" s="45">
        <v>5841516.9100000001</v>
      </c>
      <c r="R382" s="47">
        <f t="shared" si="89"/>
        <v>3708926.580833334</v>
      </c>
      <c r="V382" s="49">
        <f t="shared" si="90"/>
        <v>3708926.580833334</v>
      </c>
      <c r="Y382" s="51"/>
      <c r="Z382" s="51"/>
      <c r="AA382" s="51"/>
      <c r="AC382" s="49">
        <f t="shared" si="91"/>
        <v>3708926.580833334</v>
      </c>
    </row>
    <row r="383" spans="1:29">
      <c r="A383" s="6" t="s">
        <v>294</v>
      </c>
      <c r="B383" s="6" t="s">
        <v>151</v>
      </c>
      <c r="C383" s="6" t="s">
        <v>375</v>
      </c>
      <c r="D383" s="41" t="s">
        <v>687</v>
      </c>
      <c r="E383" s="45">
        <v>215032.32000000001</v>
      </c>
      <c r="F383" s="45">
        <v>263773.63</v>
      </c>
      <c r="G383" s="45">
        <v>309392.8</v>
      </c>
      <c r="H383" s="45">
        <v>422601.61</v>
      </c>
      <c r="I383" s="45">
        <v>452665.34</v>
      </c>
      <c r="J383" s="45">
        <v>483432.49</v>
      </c>
      <c r="K383" s="45">
        <v>620341.56999999995</v>
      </c>
      <c r="L383" s="45">
        <v>649378.97</v>
      </c>
      <c r="M383" s="45">
        <v>675726.86</v>
      </c>
      <c r="N383" s="45">
        <v>1216827.98</v>
      </c>
      <c r="O383" s="45">
        <v>43621.1</v>
      </c>
      <c r="P383" s="45">
        <v>83483.16</v>
      </c>
      <c r="Q383" s="45">
        <v>118014.99</v>
      </c>
      <c r="R383" s="47">
        <f t="shared" si="89"/>
        <v>448980.76374999998</v>
      </c>
      <c r="V383" s="49">
        <f t="shared" si="90"/>
        <v>448980.76374999998</v>
      </c>
      <c r="Y383" s="51"/>
      <c r="Z383" s="51"/>
      <c r="AA383" s="51"/>
      <c r="AC383" s="49">
        <f t="shared" si="91"/>
        <v>448980.76374999998</v>
      </c>
    </row>
    <row r="384" spans="1:29">
      <c r="A384" s="6" t="s">
        <v>294</v>
      </c>
      <c r="B384" s="6" t="s">
        <v>152</v>
      </c>
      <c r="C384" s="6" t="s">
        <v>375</v>
      </c>
      <c r="D384" s="41" t="s">
        <v>694</v>
      </c>
      <c r="E384" s="45">
        <v>834610.82</v>
      </c>
      <c r="F384" s="45">
        <v>1066220.6499999999</v>
      </c>
      <c r="G384" s="45">
        <v>1330738.96</v>
      </c>
      <c r="H384" s="45">
        <v>1896796.38</v>
      </c>
      <c r="I384" s="45">
        <v>3055989.1</v>
      </c>
      <c r="J384" s="45">
        <v>3540925.42</v>
      </c>
      <c r="K384" s="45">
        <v>6324764.2699999996</v>
      </c>
      <c r="L384" s="45">
        <v>6678551.9400000004</v>
      </c>
      <c r="M384" s="45">
        <v>7433199.8799999999</v>
      </c>
      <c r="N384" s="45">
        <v>9612418.3699999992</v>
      </c>
      <c r="O384" s="45">
        <v>127932.19</v>
      </c>
      <c r="P384" s="45">
        <v>511893.5</v>
      </c>
      <c r="Q384" s="45">
        <v>664192.76</v>
      </c>
      <c r="R384" s="47">
        <f t="shared" si="89"/>
        <v>3527402.7041666661</v>
      </c>
      <c r="V384" s="49">
        <f t="shared" si="90"/>
        <v>3527402.7041666661</v>
      </c>
      <c r="Y384" s="51"/>
      <c r="Z384" s="51"/>
      <c r="AA384" s="51"/>
      <c r="AC384" s="49">
        <f t="shared" si="91"/>
        <v>3527402.7041666661</v>
      </c>
    </row>
    <row r="385" spans="1:29">
      <c r="A385" s="6" t="s">
        <v>294</v>
      </c>
      <c r="B385" s="6" t="s">
        <v>153</v>
      </c>
      <c r="C385" s="6" t="s">
        <v>375</v>
      </c>
      <c r="D385" s="41" t="s">
        <v>689</v>
      </c>
      <c r="E385" s="45">
        <v>24.06</v>
      </c>
      <c r="F385" s="45">
        <v>32.090000000000003</v>
      </c>
      <c r="G385" s="45">
        <v>40.11</v>
      </c>
      <c r="H385" s="45">
        <v>70.45</v>
      </c>
      <c r="I385" s="45">
        <v>82.19</v>
      </c>
      <c r="J385" s="45">
        <v>93.93</v>
      </c>
      <c r="K385" s="45">
        <v>105.67</v>
      </c>
      <c r="L385" s="45">
        <v>117.41</v>
      </c>
      <c r="M385" s="45">
        <v>129.16999999999999</v>
      </c>
      <c r="N385" s="45">
        <v>887871.47</v>
      </c>
      <c r="O385" s="45">
        <v>4003.97</v>
      </c>
      <c r="P385" s="45">
        <v>8007.95</v>
      </c>
      <c r="Q385" s="45">
        <v>11625.47</v>
      </c>
      <c r="R385" s="47">
        <f t="shared" si="89"/>
        <v>75531.597916666666</v>
      </c>
      <c r="V385" s="49">
        <f t="shared" si="90"/>
        <v>75531.597916666666</v>
      </c>
      <c r="Y385" s="51"/>
      <c r="Z385" s="51"/>
      <c r="AA385" s="51"/>
      <c r="AC385" s="49">
        <f t="shared" si="91"/>
        <v>75531.597916666666</v>
      </c>
    </row>
    <row r="386" spans="1:29">
      <c r="A386" s="6" t="s">
        <v>294</v>
      </c>
      <c r="B386" s="6" t="s">
        <v>154</v>
      </c>
      <c r="C386" s="6" t="s">
        <v>375</v>
      </c>
      <c r="D386" s="41" t="s">
        <v>696</v>
      </c>
      <c r="E386" s="45">
        <v>-3926039.24</v>
      </c>
      <c r="F386" s="45">
        <v>-4747842.03</v>
      </c>
      <c r="G386" s="45">
        <v>-5142331.32</v>
      </c>
      <c r="H386" s="45">
        <v>-5552415.4900000002</v>
      </c>
      <c r="I386" s="45">
        <v>-5745236.9299999997</v>
      </c>
      <c r="J386" s="45">
        <v>-5950870.7000000002</v>
      </c>
      <c r="K386" s="45">
        <v>-8809116.4299999997</v>
      </c>
      <c r="L386" s="45">
        <v>-9402208.8800000008</v>
      </c>
      <c r="M386" s="45">
        <v>-10948927.16</v>
      </c>
      <c r="N386" s="45">
        <v>-14016587.960000001</v>
      </c>
      <c r="O386" s="45">
        <v>-1194245</v>
      </c>
      <c r="P386" s="45">
        <v>-2979366.08</v>
      </c>
      <c r="Q386" s="45">
        <v>-4108059.7</v>
      </c>
      <c r="R386" s="47">
        <f t="shared" si="89"/>
        <v>-6542183.1208333336</v>
      </c>
      <c r="V386" s="49">
        <f t="shared" si="90"/>
        <v>-6542183.1208333336</v>
      </c>
      <c r="Y386" s="51"/>
      <c r="Z386" s="51"/>
      <c r="AA386" s="51"/>
      <c r="AC386" s="49">
        <f t="shared" si="91"/>
        <v>-6542183.1208333336</v>
      </c>
    </row>
    <row r="387" spans="1:29">
      <c r="A387" s="6" t="s">
        <v>294</v>
      </c>
      <c r="B387" s="6" t="s">
        <v>155</v>
      </c>
      <c r="C387" s="6" t="s">
        <v>375</v>
      </c>
      <c r="D387" s="41" t="s">
        <v>698</v>
      </c>
      <c r="E387" s="45">
        <v>-1333.29</v>
      </c>
      <c r="F387" s="45">
        <v>-1777.73</v>
      </c>
      <c r="G387" s="45">
        <v>-2222.16</v>
      </c>
      <c r="H387" s="45">
        <v>-3903.24</v>
      </c>
      <c r="I387" s="45">
        <v>-4553.78</v>
      </c>
      <c r="J387" s="45">
        <v>-5204.32</v>
      </c>
      <c r="K387" s="45">
        <v>-5854.86</v>
      </c>
      <c r="L387" s="45">
        <v>-6505.4</v>
      </c>
      <c r="M387" s="45">
        <v>-7155.95</v>
      </c>
      <c r="N387" s="45">
        <v>-511856.07</v>
      </c>
      <c r="O387" s="45">
        <v>-72.27</v>
      </c>
      <c r="P387" s="45">
        <v>-144.53</v>
      </c>
      <c r="Q387" s="45">
        <v>-1116.8499999999999</v>
      </c>
      <c r="R387" s="47">
        <f t="shared" si="89"/>
        <v>-45872.948333333334</v>
      </c>
      <c r="V387" s="49">
        <f t="shared" si="90"/>
        <v>-45872.948333333334</v>
      </c>
      <c r="Y387" s="51"/>
      <c r="Z387" s="51"/>
      <c r="AA387" s="51"/>
      <c r="AC387" s="49">
        <f t="shared" si="91"/>
        <v>-45872.948333333334</v>
      </c>
    </row>
    <row r="388" spans="1:29">
      <c r="D388" s="41" t="s">
        <v>156</v>
      </c>
      <c r="E388" s="46">
        <f t="shared" ref="E388:R388" si="92">SUM(E367:E387)</f>
        <v>3359290.6799999997</v>
      </c>
      <c r="F388" s="46">
        <f t="shared" si="92"/>
        <v>3453142.7799999989</v>
      </c>
      <c r="G388" s="46">
        <f t="shared" si="92"/>
        <v>3005712.13</v>
      </c>
      <c r="H388" s="46">
        <f t="shared" si="92"/>
        <v>2322870.0199999996</v>
      </c>
      <c r="I388" s="46">
        <f t="shared" si="92"/>
        <v>1020435.9300000018</v>
      </c>
      <c r="J388" s="46">
        <f t="shared" si="92"/>
        <v>-51726.79000000067</v>
      </c>
      <c r="K388" s="46">
        <f t="shared" si="92"/>
        <v>-671397.51000000036</v>
      </c>
      <c r="L388" s="46">
        <f t="shared" si="92"/>
        <v>-798952.97000000032</v>
      </c>
      <c r="M388" s="46">
        <f t="shared" si="92"/>
        <v>529294.83999999915</v>
      </c>
      <c r="N388" s="46">
        <f t="shared" si="92"/>
        <v>3753978.4299999964</v>
      </c>
      <c r="O388" s="46">
        <f t="shared" si="92"/>
        <v>1725025.3600000003</v>
      </c>
      <c r="P388" s="46">
        <f t="shared" si="92"/>
        <v>3042648.4499999997</v>
      </c>
      <c r="Q388" s="46">
        <f t="shared" si="92"/>
        <v>3733683.4499999997</v>
      </c>
      <c r="R388" s="46">
        <f t="shared" si="92"/>
        <v>1739793.1445833324</v>
      </c>
      <c r="Y388" s="51"/>
      <c r="Z388" s="51"/>
      <c r="AA388" s="51"/>
    </row>
    <row r="389" spans="1:29">
      <c r="D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7"/>
      <c r="Y389" s="51"/>
      <c r="Z389" s="51"/>
      <c r="AA389" s="51"/>
    </row>
    <row r="390" spans="1:29">
      <c r="D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7"/>
      <c r="Y390" s="51"/>
      <c r="Z390" s="51"/>
      <c r="AA390" s="51"/>
    </row>
    <row r="391" spans="1:29">
      <c r="A391" s="6" t="s">
        <v>284</v>
      </c>
      <c r="B391" s="6" t="s">
        <v>157</v>
      </c>
      <c r="D391" s="41" t="s">
        <v>158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ref="R391:R400" si="93">((E391+Q391)+((F391+G391+H391+I391+J391+K391+L391+M391+N391+O391+P391)*2))/24</f>
        <v>0</v>
      </c>
      <c r="V391" s="49">
        <f t="shared" ref="V391:V400" si="94">R391</f>
        <v>0</v>
      </c>
      <c r="Y391" s="51"/>
      <c r="Z391" s="51"/>
      <c r="AA391" s="51"/>
      <c r="AC391" s="49">
        <f t="shared" ref="AC391:AC400" si="95">+R391</f>
        <v>0</v>
      </c>
    </row>
    <row r="392" spans="1:29">
      <c r="A392" s="6" t="s">
        <v>284</v>
      </c>
      <c r="B392" s="6" t="s">
        <v>159</v>
      </c>
      <c r="D392" s="41" t="s">
        <v>160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7">
        <f t="shared" si="93"/>
        <v>0</v>
      </c>
      <c r="V392" s="49">
        <f t="shared" si="94"/>
        <v>0</v>
      </c>
      <c r="Y392" s="51"/>
      <c r="Z392" s="51"/>
      <c r="AA392" s="51"/>
      <c r="AC392" s="49">
        <f t="shared" si="95"/>
        <v>0</v>
      </c>
    </row>
    <row r="393" spans="1:29">
      <c r="A393" s="42" t="s">
        <v>2</v>
      </c>
      <c r="B393" s="42" t="s">
        <v>2</v>
      </c>
      <c r="C393" s="6" t="s">
        <v>161</v>
      </c>
      <c r="D393" s="41" t="s">
        <v>162</v>
      </c>
      <c r="E393" s="45">
        <v>42949.5</v>
      </c>
      <c r="F393" s="45">
        <v>50370.5</v>
      </c>
      <c r="G393" s="45">
        <v>57720.5</v>
      </c>
      <c r="H393" s="45">
        <v>71370.5</v>
      </c>
      <c r="I393" s="45">
        <v>109684.62</v>
      </c>
      <c r="J393" s="45">
        <v>110070.14</v>
      </c>
      <c r="K393" s="45">
        <v>112776.69</v>
      </c>
      <c r="L393" s="45">
        <v>118593.3</v>
      </c>
      <c r="M393" s="45">
        <v>126224.7</v>
      </c>
      <c r="N393" s="45">
        <v>135910.32</v>
      </c>
      <c r="O393" s="45">
        <v>10040</v>
      </c>
      <c r="P393" s="45">
        <v>27540</v>
      </c>
      <c r="Q393" s="45">
        <v>51015.55</v>
      </c>
      <c r="R393" s="47">
        <f t="shared" si="93"/>
        <v>81440.316250000003</v>
      </c>
      <c r="V393" s="49">
        <f t="shared" si="94"/>
        <v>81440.316250000003</v>
      </c>
      <c r="Y393" s="51"/>
      <c r="Z393" s="51"/>
      <c r="AA393" s="51"/>
      <c r="AC393" s="49">
        <f t="shared" si="95"/>
        <v>81440.316250000003</v>
      </c>
    </row>
    <row r="394" spans="1:29">
      <c r="A394" s="57" t="s">
        <v>2</v>
      </c>
      <c r="B394" s="42" t="s">
        <v>2</v>
      </c>
      <c r="C394" s="6" t="s">
        <v>498</v>
      </c>
      <c r="D394" s="41" t="s">
        <v>497</v>
      </c>
      <c r="E394" s="45">
        <v>581670.07999999996</v>
      </c>
      <c r="F394" s="45">
        <v>90099.850000000093</v>
      </c>
      <c r="G394" s="45">
        <v>-127530.33</v>
      </c>
      <c r="H394" s="45">
        <v>-252573.73</v>
      </c>
      <c r="I394" s="45">
        <v>-457846.78</v>
      </c>
      <c r="J394" s="45">
        <v>-548980.29</v>
      </c>
      <c r="K394" s="45">
        <v>-565360.61</v>
      </c>
      <c r="L394" s="45">
        <v>-390722.08</v>
      </c>
      <c r="M394" s="45">
        <v>-706071.87</v>
      </c>
      <c r="N394" s="45">
        <v>-6436487.3399999999</v>
      </c>
      <c r="O394" s="45">
        <v>74303.89</v>
      </c>
      <c r="P394" s="45">
        <v>74457.75</v>
      </c>
      <c r="Q394" s="45">
        <v>-510219.4</v>
      </c>
      <c r="R394" s="47">
        <f t="shared" si="93"/>
        <v>-767582.18333333323</v>
      </c>
      <c r="V394" s="49">
        <f t="shared" si="94"/>
        <v>-767582.18333333323</v>
      </c>
      <c r="Y394" s="51"/>
      <c r="Z394" s="51"/>
      <c r="AA394" s="51"/>
      <c r="AC394" s="49">
        <f t="shared" si="95"/>
        <v>-767582.18333333323</v>
      </c>
    </row>
    <row r="395" spans="1:29">
      <c r="A395" s="42" t="s">
        <v>2</v>
      </c>
      <c r="B395" s="42" t="s">
        <v>2</v>
      </c>
      <c r="C395" s="6" t="s">
        <v>163</v>
      </c>
      <c r="D395" s="41" t="s">
        <v>164</v>
      </c>
      <c r="E395" s="45">
        <v>24.66</v>
      </c>
      <c r="F395" s="45">
        <v>24.66</v>
      </c>
      <c r="G395" s="45">
        <v>46.47</v>
      </c>
      <c r="H395" s="45">
        <v>46.47</v>
      </c>
      <c r="I395" s="45">
        <v>46.47</v>
      </c>
      <c r="J395" s="45">
        <v>46.47</v>
      </c>
      <c r="K395" s="45">
        <v>46.47</v>
      </c>
      <c r="L395" s="45">
        <v>106.32</v>
      </c>
      <c r="M395" s="45">
        <v>54.94</v>
      </c>
      <c r="N395" s="45">
        <v>54.94</v>
      </c>
      <c r="O395" s="45">
        <v>0</v>
      </c>
      <c r="P395" s="45">
        <v>0</v>
      </c>
      <c r="Q395" s="45">
        <v>0</v>
      </c>
      <c r="R395" s="47">
        <f t="shared" si="93"/>
        <v>40.461666666666666</v>
      </c>
      <c r="V395" s="49">
        <f t="shared" si="94"/>
        <v>40.461666666666666</v>
      </c>
      <c r="Y395" s="51"/>
      <c r="Z395" s="51"/>
      <c r="AA395" s="51"/>
      <c r="AC395" s="49">
        <f t="shared" si="95"/>
        <v>40.461666666666666</v>
      </c>
    </row>
    <row r="396" spans="1:29">
      <c r="A396" s="42" t="s">
        <v>2</v>
      </c>
      <c r="B396" s="42" t="s">
        <v>2</v>
      </c>
      <c r="C396" s="6" t="s">
        <v>165</v>
      </c>
      <c r="D396" s="41" t="s">
        <v>700</v>
      </c>
      <c r="E396" s="45">
        <v>45622.58</v>
      </c>
      <c r="F396" s="45">
        <v>56272.58</v>
      </c>
      <c r="G396" s="45">
        <v>77877.06</v>
      </c>
      <c r="H396" s="45">
        <v>84934.48</v>
      </c>
      <c r="I396" s="45">
        <v>96434.48</v>
      </c>
      <c r="J396" s="45">
        <v>217024.1</v>
      </c>
      <c r="K396" s="45">
        <v>233149.1</v>
      </c>
      <c r="L396" s="45">
        <v>249185.38</v>
      </c>
      <c r="M396" s="45">
        <v>266685.38</v>
      </c>
      <c r="N396" s="45">
        <v>270185.38</v>
      </c>
      <c r="O396" s="45">
        <v>18307.650000000001</v>
      </c>
      <c r="P396" s="45">
        <v>29044.32</v>
      </c>
      <c r="Q396" s="45">
        <v>39904.32</v>
      </c>
      <c r="R396" s="47">
        <f t="shared" si="93"/>
        <v>136821.94666666666</v>
      </c>
      <c r="V396" s="49">
        <f t="shared" si="94"/>
        <v>136821.94666666666</v>
      </c>
      <c r="Y396" s="51"/>
      <c r="Z396" s="51"/>
      <c r="AA396" s="51"/>
      <c r="AC396" s="49">
        <f t="shared" si="95"/>
        <v>136821.94666666666</v>
      </c>
    </row>
    <row r="397" spans="1:29">
      <c r="A397" s="44" t="s">
        <v>2</v>
      </c>
      <c r="B397" s="44" t="s">
        <v>2</v>
      </c>
      <c r="C397" s="6" t="s">
        <v>166</v>
      </c>
      <c r="D397" s="41" t="s">
        <v>701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93"/>
        <v>0</v>
      </c>
      <c r="V397" s="49">
        <f t="shared" si="94"/>
        <v>0</v>
      </c>
      <c r="Y397" s="51"/>
      <c r="Z397" s="51"/>
      <c r="AA397" s="51"/>
      <c r="AC397" s="49">
        <f t="shared" si="95"/>
        <v>0</v>
      </c>
    </row>
    <row r="398" spans="1:29">
      <c r="A398" s="43" t="s">
        <v>2</v>
      </c>
      <c r="B398" s="43" t="s">
        <v>2</v>
      </c>
      <c r="C398" s="6" t="s">
        <v>167</v>
      </c>
      <c r="D398" s="41" t="s">
        <v>168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93"/>
        <v>0</v>
      </c>
      <c r="V398" s="49">
        <f t="shared" si="94"/>
        <v>0</v>
      </c>
      <c r="Y398" s="51"/>
      <c r="Z398" s="51"/>
      <c r="AA398" s="51"/>
      <c r="AC398" s="49">
        <f t="shared" si="95"/>
        <v>0</v>
      </c>
    </row>
    <row r="399" spans="1:29">
      <c r="A399" s="6" t="s">
        <v>2</v>
      </c>
      <c r="B399" s="6" t="s">
        <v>378</v>
      </c>
      <c r="C399" s="6" t="s">
        <v>167</v>
      </c>
      <c r="D399" s="36" t="s">
        <v>169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7">
        <f t="shared" si="93"/>
        <v>0</v>
      </c>
      <c r="V399" s="49">
        <f t="shared" si="94"/>
        <v>0</v>
      </c>
      <c r="Y399" s="51"/>
      <c r="Z399" s="51"/>
      <c r="AA399" s="51"/>
      <c r="AC399" s="49">
        <f t="shared" si="95"/>
        <v>0</v>
      </c>
    </row>
    <row r="400" spans="1:29">
      <c r="A400" s="6" t="s">
        <v>294</v>
      </c>
      <c r="B400" s="6" t="s">
        <v>170</v>
      </c>
      <c r="C400" s="6" t="s">
        <v>364</v>
      </c>
      <c r="D400" s="41" t="s">
        <v>702</v>
      </c>
      <c r="E400" s="45">
        <v>0</v>
      </c>
      <c r="F400" s="45">
        <v>0</v>
      </c>
      <c r="G400" s="45">
        <v>0</v>
      </c>
      <c r="H400" s="45">
        <v>558.49</v>
      </c>
      <c r="I400" s="45">
        <v>558.49</v>
      </c>
      <c r="J400" s="45">
        <v>558.49</v>
      </c>
      <c r="K400" s="45">
        <v>1116.98</v>
      </c>
      <c r="L400" s="45">
        <v>1116.98</v>
      </c>
      <c r="M400" s="45">
        <v>1116.98</v>
      </c>
      <c r="N400" s="45">
        <v>1116.98</v>
      </c>
      <c r="O400" s="45">
        <v>0</v>
      </c>
      <c r="P400" s="45">
        <v>0</v>
      </c>
      <c r="Q400" s="45">
        <v>0</v>
      </c>
      <c r="R400" s="47">
        <f t="shared" si="93"/>
        <v>511.9491666666666</v>
      </c>
      <c r="V400" s="49">
        <f t="shared" si="94"/>
        <v>511.9491666666666</v>
      </c>
      <c r="Y400" s="51"/>
      <c r="Z400" s="51"/>
      <c r="AA400" s="51"/>
      <c r="AC400" s="49">
        <f t="shared" si="95"/>
        <v>511.9491666666666</v>
      </c>
    </row>
    <row r="401" spans="1:29">
      <c r="D401" s="41" t="s">
        <v>171</v>
      </c>
      <c r="E401" s="46">
        <f t="shared" ref="E401:R401" si="96">SUM(E391:E400)</f>
        <v>670266.81999999995</v>
      </c>
      <c r="F401" s="46">
        <f t="shared" si="96"/>
        <v>196767.59000000008</v>
      </c>
      <c r="G401" s="46">
        <f t="shared" si="96"/>
        <v>8113.6999999999971</v>
      </c>
      <c r="H401" s="46">
        <f t="shared" si="96"/>
        <v>-95663.790000000008</v>
      </c>
      <c r="I401" s="46">
        <f t="shared" si="96"/>
        <v>-251122.72000000009</v>
      </c>
      <c r="J401" s="46">
        <f t="shared" si="96"/>
        <v>-221281.09000000005</v>
      </c>
      <c r="K401" s="46">
        <f t="shared" si="96"/>
        <v>-218271.37</v>
      </c>
      <c r="L401" s="46">
        <f t="shared" si="96"/>
        <v>-21720.100000000017</v>
      </c>
      <c r="M401" s="46">
        <f t="shared" si="96"/>
        <v>-311989.87000000011</v>
      </c>
      <c r="N401" s="46">
        <f t="shared" si="96"/>
        <v>-6029219.7199999988</v>
      </c>
      <c r="O401" s="46">
        <f t="shared" si="96"/>
        <v>102651.54000000001</v>
      </c>
      <c r="P401" s="46">
        <f t="shared" si="96"/>
        <v>131042.07</v>
      </c>
      <c r="Q401" s="46">
        <f t="shared" si="96"/>
        <v>-419299.53</v>
      </c>
      <c r="R401" s="46">
        <f t="shared" si="96"/>
        <v>-548767.50958333316</v>
      </c>
      <c r="Y401" s="51"/>
      <c r="Z401" s="51"/>
      <c r="AA401" s="51"/>
    </row>
    <row r="402" spans="1:29">
      <c r="D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7"/>
      <c r="Y402" s="51"/>
      <c r="Z402" s="51"/>
      <c r="AA402" s="51"/>
    </row>
    <row r="403" spans="1:29">
      <c r="A403" s="6" t="s">
        <v>284</v>
      </c>
      <c r="B403" s="6" t="s">
        <v>172</v>
      </c>
      <c r="C403" s="6" t="s">
        <v>143</v>
      </c>
      <c r="D403" s="41" t="s">
        <v>173</v>
      </c>
      <c r="E403" s="45">
        <v>2835000</v>
      </c>
      <c r="F403" s="45">
        <v>2835000</v>
      </c>
      <c r="G403" s="45">
        <v>5670000</v>
      </c>
      <c r="H403" s="45">
        <v>5670000</v>
      </c>
      <c r="I403" s="45">
        <v>5670000</v>
      </c>
      <c r="J403" s="45">
        <v>8505000</v>
      </c>
      <c r="K403" s="45">
        <v>8505000</v>
      </c>
      <c r="L403" s="45">
        <v>8505000</v>
      </c>
      <c r="M403" s="45">
        <v>12095000</v>
      </c>
      <c r="N403" s="45">
        <v>12095000</v>
      </c>
      <c r="O403" s="45">
        <v>0</v>
      </c>
      <c r="P403" s="45">
        <v>3590000</v>
      </c>
      <c r="Q403" s="45">
        <v>3590000</v>
      </c>
      <c r="R403" s="47">
        <f>((E403+Q403)+((F403+G403+H403+I403+J403+K403+L403+M403+N403+O403+P403)*2))/24</f>
        <v>6362708.333333333</v>
      </c>
      <c r="V403" s="49">
        <f>R403</f>
        <v>6362708.333333333</v>
      </c>
      <c r="Y403" s="51"/>
      <c r="Z403" s="51"/>
      <c r="AA403" s="51"/>
      <c r="AC403" s="49">
        <f>+R403</f>
        <v>6362708.333333333</v>
      </c>
    </row>
    <row r="404" spans="1:29">
      <c r="D404" s="41" t="s">
        <v>174</v>
      </c>
      <c r="E404" s="46">
        <f t="shared" ref="E404:R404" si="97">+E403</f>
        <v>2835000</v>
      </c>
      <c r="F404" s="46">
        <f t="shared" si="97"/>
        <v>2835000</v>
      </c>
      <c r="G404" s="46">
        <f t="shared" si="97"/>
        <v>5670000</v>
      </c>
      <c r="H404" s="46">
        <f t="shared" si="97"/>
        <v>5670000</v>
      </c>
      <c r="I404" s="46">
        <f t="shared" si="97"/>
        <v>5670000</v>
      </c>
      <c r="J404" s="46">
        <f t="shared" si="97"/>
        <v>8505000</v>
      </c>
      <c r="K404" s="46">
        <f t="shared" si="97"/>
        <v>8505000</v>
      </c>
      <c r="L404" s="46">
        <f t="shared" si="97"/>
        <v>8505000</v>
      </c>
      <c r="M404" s="46">
        <f t="shared" si="97"/>
        <v>12095000</v>
      </c>
      <c r="N404" s="46">
        <f t="shared" si="97"/>
        <v>12095000</v>
      </c>
      <c r="O404" s="46">
        <f t="shared" si="97"/>
        <v>0</v>
      </c>
      <c r="P404" s="46">
        <f t="shared" si="97"/>
        <v>3590000</v>
      </c>
      <c r="Q404" s="46">
        <f t="shared" si="97"/>
        <v>3590000</v>
      </c>
      <c r="R404" s="46">
        <f t="shared" si="97"/>
        <v>6362708.333333333</v>
      </c>
      <c r="Y404" s="51"/>
      <c r="Z404" s="51"/>
      <c r="AA404" s="51"/>
    </row>
    <row r="405" spans="1:29">
      <c r="D405" s="41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47"/>
      <c r="Y405" s="51"/>
      <c r="Z405" s="51"/>
      <c r="AA405" s="51"/>
    </row>
    <row r="406" spans="1:29" s="15" customFormat="1" ht="13.5" thickBot="1">
      <c r="D406" s="20" t="s">
        <v>175</v>
      </c>
      <c r="E406" s="16">
        <f t="shared" ref="E406:L406" si="98">+E404+E401+E388+E365+E347+E342+E324+E323+E321+E315+E233+E229+SUM(E199:E209)+SUM(E181:E197)+E179+E167+E148+E121+E61+E44+E35+E32+E57</f>
        <v>959016462.59999979</v>
      </c>
      <c r="F406" s="16">
        <f t="shared" si="98"/>
        <v>971600781.14999986</v>
      </c>
      <c r="G406" s="16">
        <f t="shared" si="98"/>
        <v>987752769.38999975</v>
      </c>
      <c r="H406" s="16">
        <f t="shared" si="98"/>
        <v>1007469608.1600001</v>
      </c>
      <c r="I406" s="16">
        <f t="shared" si="98"/>
        <v>1030264525.0699998</v>
      </c>
      <c r="J406" s="16">
        <f t="shared" si="98"/>
        <v>1053516193.5499996</v>
      </c>
      <c r="K406" s="16">
        <f t="shared" si="98"/>
        <v>1095954589.5599997</v>
      </c>
      <c r="L406" s="16">
        <f t="shared" si="98"/>
        <v>1140082062.48</v>
      </c>
      <c r="M406" s="16">
        <f t="shared" ref="M406:R406" si="99">+M404+M401+M388+M365+M347+M342+M324+M323+M321+M315+M233+M229+SUM(M199:M209)+SUM(M181:M197)+M179+M167+M148+M121+M61+M44+M35+M32+M57</f>
        <v>1197351789.9499998</v>
      </c>
      <c r="N406" s="16">
        <f t="shared" si="99"/>
        <v>1255579420.02</v>
      </c>
      <c r="O406" s="16">
        <f t="shared" si="99"/>
        <v>973205124.52999973</v>
      </c>
      <c r="P406" s="16">
        <f t="shared" si="99"/>
        <v>1020025267.05</v>
      </c>
      <c r="Q406" s="16">
        <f t="shared" si="99"/>
        <v>1045163956.0999999</v>
      </c>
      <c r="R406" s="16">
        <f t="shared" si="99"/>
        <v>1061241028.355</v>
      </c>
      <c r="Y406" s="52"/>
      <c r="Z406" s="52"/>
      <c r="AA406" s="52"/>
    </row>
    <row r="407" spans="1:29" ht="13.5" thickTop="1">
      <c r="D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7"/>
      <c r="Y407" s="51"/>
      <c r="Z407" s="51"/>
      <c r="AA407" s="51"/>
    </row>
    <row r="408" spans="1:29">
      <c r="D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7"/>
      <c r="Y408" s="51"/>
      <c r="Z408" s="51"/>
      <c r="AA408" s="51"/>
    </row>
    <row r="409" spans="1:29">
      <c r="A409" s="6" t="s">
        <v>284</v>
      </c>
      <c r="B409" s="6" t="s">
        <v>176</v>
      </c>
      <c r="C409" s="6" t="s">
        <v>385</v>
      </c>
      <c r="D409" s="3" t="s">
        <v>177</v>
      </c>
      <c r="E409" s="45">
        <v>-1000</v>
      </c>
      <c r="F409" s="45">
        <v>-1000</v>
      </c>
      <c r="G409" s="45">
        <v>-1000</v>
      </c>
      <c r="H409" s="45">
        <v>-1000</v>
      </c>
      <c r="I409" s="45">
        <v>-1000</v>
      </c>
      <c r="J409" s="45">
        <v>-1000</v>
      </c>
      <c r="K409" s="45">
        <v>-1000</v>
      </c>
      <c r="L409" s="45">
        <v>-1000</v>
      </c>
      <c r="M409" s="45">
        <v>-1000</v>
      </c>
      <c r="N409" s="45">
        <v>-1000</v>
      </c>
      <c r="O409" s="45">
        <v>-1000</v>
      </c>
      <c r="P409" s="45">
        <v>-1000</v>
      </c>
      <c r="Q409" s="45">
        <v>-1000</v>
      </c>
      <c r="R409" s="47">
        <f t="shared" ref="R409:R415" si="100">((E409+Q409)+((F409+G409+H409+I409+J409+K409+L409+M409+N409+O409+P409)*2))/24</f>
        <v>-1000</v>
      </c>
      <c r="U409" s="49"/>
      <c r="V409" s="49">
        <f>+R409</f>
        <v>-1000</v>
      </c>
      <c r="W409" s="49"/>
      <c r="Y409" s="51"/>
      <c r="Z409" s="51"/>
      <c r="AA409" s="51"/>
      <c r="AC409" s="49">
        <f>+R409</f>
        <v>-1000</v>
      </c>
    </row>
    <row r="410" spans="1:29">
      <c r="A410" s="6" t="s">
        <v>284</v>
      </c>
      <c r="B410" s="6" t="s">
        <v>386</v>
      </c>
      <c r="C410" s="6" t="s">
        <v>143</v>
      </c>
      <c r="D410" s="3" t="s">
        <v>178</v>
      </c>
      <c r="E410" s="45">
        <v>-40331709.530000001</v>
      </c>
      <c r="F410" s="45">
        <v>-40331709.530000001</v>
      </c>
      <c r="G410" s="45">
        <v>-40331709.530000001</v>
      </c>
      <c r="H410" s="45">
        <v>-40331709.530000001</v>
      </c>
      <c r="I410" s="45">
        <v>-40331709.530000001</v>
      </c>
      <c r="J410" s="45">
        <v>-40331709.530000001</v>
      </c>
      <c r="K410" s="45">
        <v>-40331709.530000001</v>
      </c>
      <c r="L410" s="45">
        <v>-40331709.530000001</v>
      </c>
      <c r="M410" s="45">
        <v>-40331709.530000001</v>
      </c>
      <c r="N410" s="45">
        <v>-40331709.530000001</v>
      </c>
      <c r="O410" s="45">
        <v>-52820556.490000002</v>
      </c>
      <c r="P410" s="45">
        <v>-52820556.490000002</v>
      </c>
      <c r="Q410" s="45">
        <v>-52820556.490000002</v>
      </c>
      <c r="R410" s="47">
        <f t="shared" si="100"/>
        <v>-42933552.646666668</v>
      </c>
      <c r="V410" s="49">
        <f>+R410</f>
        <v>-42933552.646666668</v>
      </c>
      <c r="W410" s="49"/>
      <c r="Y410" s="51"/>
      <c r="Z410" s="51"/>
      <c r="AA410" s="51"/>
      <c r="AC410" s="49">
        <f>+V410</f>
        <v>-42933552.646666668</v>
      </c>
    </row>
    <row r="411" spans="1:29">
      <c r="A411" s="6" t="s">
        <v>284</v>
      </c>
      <c r="B411" s="6" t="s">
        <v>386</v>
      </c>
      <c r="C411" s="6" t="s">
        <v>180</v>
      </c>
      <c r="D411" s="3" t="s">
        <v>181</v>
      </c>
      <c r="E411" s="45">
        <v>8448</v>
      </c>
      <c r="F411" s="45">
        <v>11264</v>
      </c>
      <c r="G411" s="45">
        <v>14080</v>
      </c>
      <c r="H411" s="45">
        <v>17971</v>
      </c>
      <c r="I411" s="45">
        <v>21862</v>
      </c>
      <c r="J411" s="45">
        <v>25753</v>
      </c>
      <c r="K411" s="45">
        <v>30585</v>
      </c>
      <c r="L411" s="45">
        <v>36044</v>
      </c>
      <c r="M411" s="45">
        <v>41503</v>
      </c>
      <c r="N411" s="45">
        <v>50221</v>
      </c>
      <c r="O411" s="45">
        <v>3197</v>
      </c>
      <c r="P411" s="45">
        <v>6394</v>
      </c>
      <c r="Q411" s="45">
        <v>9591</v>
      </c>
      <c r="R411" s="47">
        <f t="shared" si="100"/>
        <v>22324.458333333332</v>
      </c>
      <c r="U411" s="49"/>
      <c r="V411" s="49">
        <f t="shared" ref="V411:V415" si="101">+R411</f>
        <v>22324.458333333332</v>
      </c>
      <c r="W411" s="49"/>
      <c r="Y411" s="51"/>
      <c r="Z411" s="51"/>
      <c r="AA411" s="51"/>
      <c r="AC411" s="49">
        <f>+R411</f>
        <v>22324.458333333332</v>
      </c>
    </row>
    <row r="412" spans="1:29">
      <c r="A412" s="6" t="s">
        <v>284</v>
      </c>
      <c r="B412" s="6" t="s">
        <v>182</v>
      </c>
      <c r="C412" s="6" t="s">
        <v>143</v>
      </c>
      <c r="D412" s="3" t="s">
        <v>183</v>
      </c>
      <c r="E412" s="45">
        <v>-266117553.21000001</v>
      </c>
      <c r="F412" s="45">
        <v>-266117553.21000001</v>
      </c>
      <c r="G412" s="45">
        <v>-266117553.21000001</v>
      </c>
      <c r="H412" s="45">
        <v>-266117553.21000001</v>
      </c>
      <c r="I412" s="45">
        <v>-266117553.21000001</v>
      </c>
      <c r="J412" s="45">
        <v>-266117553.21000001</v>
      </c>
      <c r="K412" s="45">
        <v>-266117553.21000001</v>
      </c>
      <c r="L412" s="45">
        <v>-266117553.21000001</v>
      </c>
      <c r="M412" s="45">
        <v>-266117553.21000001</v>
      </c>
      <c r="N412" s="45">
        <v>-286117553.20999998</v>
      </c>
      <c r="O412" s="45">
        <v>-286117553.20999998</v>
      </c>
      <c r="P412" s="45">
        <v>-286117553.20999998</v>
      </c>
      <c r="Q412" s="45">
        <v>-286117553.20999998</v>
      </c>
      <c r="R412" s="47">
        <f t="shared" si="100"/>
        <v>-271950886.54333335</v>
      </c>
      <c r="U412" s="49"/>
      <c r="V412" s="49">
        <f t="shared" si="101"/>
        <v>-271950886.54333335</v>
      </c>
      <c r="W412" s="49"/>
      <c r="Y412" s="51"/>
      <c r="Z412" s="51"/>
      <c r="AA412" s="51"/>
      <c r="AC412" s="49">
        <f>+R412</f>
        <v>-271950886.54333335</v>
      </c>
    </row>
    <row r="413" spans="1:29">
      <c r="A413" s="6" t="s">
        <v>284</v>
      </c>
      <c r="B413" s="6" t="s">
        <v>532</v>
      </c>
      <c r="C413" s="6"/>
      <c r="D413" s="3" t="s">
        <v>185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7">
        <f t="shared" si="100"/>
        <v>0</v>
      </c>
      <c r="U413" s="49"/>
      <c r="V413" s="49">
        <f t="shared" si="101"/>
        <v>0</v>
      </c>
      <c r="W413" s="49"/>
      <c r="Y413" s="51"/>
      <c r="Z413" s="51"/>
      <c r="AA413" s="51"/>
      <c r="AC413" s="49">
        <f>+R413</f>
        <v>0</v>
      </c>
    </row>
    <row r="414" spans="1:29">
      <c r="A414" s="6" t="s">
        <v>284</v>
      </c>
      <c r="B414" s="6" t="s">
        <v>186</v>
      </c>
      <c r="C414" s="6" t="s">
        <v>179</v>
      </c>
      <c r="D414" s="3" t="s">
        <v>703</v>
      </c>
      <c r="E414" s="45">
        <v>-2506034.75</v>
      </c>
      <c r="F414" s="45">
        <v>-2506034.75</v>
      </c>
      <c r="G414" s="45">
        <v>-2506034.75</v>
      </c>
      <c r="H414" s="45">
        <v>-2506034.75</v>
      </c>
      <c r="I414" s="45">
        <v>-2506034.75</v>
      </c>
      <c r="J414" s="45">
        <v>-2506034.75</v>
      </c>
      <c r="K414" s="45">
        <v>-2506034.75</v>
      </c>
      <c r="L414" s="45">
        <v>-2506034.75</v>
      </c>
      <c r="M414" s="45">
        <v>-2506034.75</v>
      </c>
      <c r="N414" s="45">
        <v>1827414.09</v>
      </c>
      <c r="O414" s="45">
        <v>1827414.07</v>
      </c>
      <c r="P414" s="45">
        <v>1827414.07</v>
      </c>
      <c r="Q414" s="45">
        <v>1827414.07</v>
      </c>
      <c r="R414" s="47">
        <f t="shared" si="100"/>
        <v>-1242112.1758333333</v>
      </c>
      <c r="U414" s="49"/>
      <c r="V414" s="49">
        <f t="shared" si="101"/>
        <v>-1242112.1758333333</v>
      </c>
      <c r="W414" s="49"/>
      <c r="Y414" s="51"/>
      <c r="Z414" s="51"/>
      <c r="AA414" s="51"/>
      <c r="AC414" s="49">
        <f>+R414</f>
        <v>-1242112.1758333333</v>
      </c>
    </row>
    <row r="415" spans="1:29">
      <c r="A415" s="6" t="s">
        <v>284</v>
      </c>
      <c r="B415" s="6" t="s">
        <v>186</v>
      </c>
      <c r="C415" s="6" t="s">
        <v>276</v>
      </c>
      <c r="D415" s="3" t="s">
        <v>704</v>
      </c>
      <c r="E415" s="45">
        <v>430592.4</v>
      </c>
      <c r="F415" s="45">
        <v>430592.4</v>
      </c>
      <c r="G415" s="45">
        <v>430592.4</v>
      </c>
      <c r="H415" s="45">
        <v>430592.4</v>
      </c>
      <c r="I415" s="45">
        <v>430592.4</v>
      </c>
      <c r="J415" s="45">
        <v>430592.4</v>
      </c>
      <c r="K415" s="45">
        <v>430592.4</v>
      </c>
      <c r="L415" s="45">
        <v>430592.4</v>
      </c>
      <c r="M415" s="45">
        <v>430592.4</v>
      </c>
      <c r="N415" s="45">
        <v>630608.81999999995</v>
      </c>
      <c r="O415" s="45">
        <v>630608.81000000006</v>
      </c>
      <c r="P415" s="45">
        <v>630608.81000000006</v>
      </c>
      <c r="Q415" s="45">
        <v>630608.81000000006</v>
      </c>
      <c r="R415" s="47">
        <f t="shared" si="100"/>
        <v>488930.52041666675</v>
      </c>
      <c r="U415" s="49"/>
      <c r="V415" s="49">
        <f t="shared" si="101"/>
        <v>488930.52041666675</v>
      </c>
      <c r="W415" s="49"/>
      <c r="Y415" s="51"/>
      <c r="Z415" s="51"/>
      <c r="AA415" s="51"/>
      <c r="AC415" s="49">
        <f>+R415</f>
        <v>488930.52041666675</v>
      </c>
    </row>
    <row r="416" spans="1:29">
      <c r="D416" s="3" t="s">
        <v>187</v>
      </c>
      <c r="E416" s="46">
        <f t="shared" ref="E416:M416" si="102">SUM(E409:E415)</f>
        <v>-308517257.09000003</v>
      </c>
      <c r="F416" s="46">
        <f t="shared" si="102"/>
        <v>-308514441.09000003</v>
      </c>
      <c r="G416" s="46">
        <f t="shared" si="102"/>
        <v>-308511625.09000003</v>
      </c>
      <c r="H416" s="46">
        <f t="shared" si="102"/>
        <v>-308507734.09000003</v>
      </c>
      <c r="I416" s="46">
        <f t="shared" si="102"/>
        <v>-308503843.09000003</v>
      </c>
      <c r="J416" s="46">
        <f t="shared" si="102"/>
        <v>-308499952.09000003</v>
      </c>
      <c r="K416" s="46">
        <f t="shared" si="102"/>
        <v>-308495120.09000003</v>
      </c>
      <c r="L416" s="46">
        <f t="shared" si="102"/>
        <v>-308489661.09000003</v>
      </c>
      <c r="M416" s="46">
        <f t="shared" si="102"/>
        <v>-308484202.09000003</v>
      </c>
      <c r="N416" s="46">
        <f t="shared" ref="N416:R416" si="103">SUM(N409:N415)</f>
        <v>-323942018.83000004</v>
      </c>
      <c r="O416" s="46">
        <f t="shared" si="103"/>
        <v>-336477889.81999999</v>
      </c>
      <c r="P416" s="46">
        <f t="shared" si="103"/>
        <v>-336474692.81999999</v>
      </c>
      <c r="Q416" s="46">
        <f t="shared" si="103"/>
        <v>-336471495.81999999</v>
      </c>
      <c r="R416" s="46">
        <f t="shared" si="103"/>
        <v>-315616296.38708335</v>
      </c>
      <c r="Y416" s="51"/>
      <c r="Z416" s="51"/>
      <c r="AA416" s="51"/>
    </row>
    <row r="417" spans="1:29">
      <c r="D417" s="3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47"/>
      <c r="Y417" s="51"/>
      <c r="Z417" s="51"/>
      <c r="AA417" s="51"/>
    </row>
    <row r="418" spans="1:29">
      <c r="A418" s="6" t="s">
        <v>284</v>
      </c>
      <c r="B418" s="6" t="s">
        <v>387</v>
      </c>
      <c r="C418" s="6" t="s">
        <v>92</v>
      </c>
      <c r="D418" s="12" t="s">
        <v>188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ref="R418:R436" si="104">((E418+Q418)+((F418+G418+H418+I418+J418+K418+L418+M418+N418+O418+P418)*2))/24</f>
        <v>-20000000</v>
      </c>
      <c r="U418" s="49"/>
      <c r="V418" s="49">
        <f t="shared" ref="V418:V436" si="105">+R418</f>
        <v>-20000000</v>
      </c>
      <c r="W418" s="49"/>
      <c r="Y418" s="51"/>
      <c r="Z418" s="51"/>
      <c r="AA418" s="51"/>
      <c r="AC418" s="49">
        <f t="shared" ref="AC418:AC436" si="106">+R418</f>
        <v>-20000000</v>
      </c>
    </row>
    <row r="419" spans="1:29">
      <c r="A419" s="6" t="s">
        <v>284</v>
      </c>
      <c r="B419" s="6" t="s">
        <v>387</v>
      </c>
      <c r="C419" s="6" t="s">
        <v>94</v>
      </c>
      <c r="D419" s="12" t="s">
        <v>189</v>
      </c>
      <c r="E419" s="45">
        <v>-15000000</v>
      </c>
      <c r="F419" s="45">
        <v>-15000000</v>
      </c>
      <c r="G419" s="45">
        <v>-15000000</v>
      </c>
      <c r="H419" s="45">
        <v>-15000000</v>
      </c>
      <c r="I419" s="45">
        <v>-15000000</v>
      </c>
      <c r="J419" s="45">
        <v>-15000000</v>
      </c>
      <c r="K419" s="45">
        <v>-15000000</v>
      </c>
      <c r="L419" s="45">
        <v>-15000000</v>
      </c>
      <c r="M419" s="45">
        <v>-15000000</v>
      </c>
      <c r="N419" s="45">
        <v>-15000000</v>
      </c>
      <c r="O419" s="45">
        <v>-15000000</v>
      </c>
      <c r="P419" s="45">
        <v>-15000000</v>
      </c>
      <c r="Q419" s="45">
        <v>-15000000</v>
      </c>
      <c r="R419" s="47">
        <f t="shared" si="104"/>
        <v>-15000000</v>
      </c>
      <c r="U419" s="49"/>
      <c r="V419" s="49">
        <f t="shared" si="105"/>
        <v>-15000000</v>
      </c>
      <c r="W419" s="49"/>
      <c r="Y419" s="51"/>
      <c r="Z419" s="51"/>
      <c r="AA419" s="51"/>
      <c r="AC419" s="49">
        <f t="shared" si="106"/>
        <v>-15000000</v>
      </c>
    </row>
    <row r="420" spans="1:29">
      <c r="A420" s="6" t="s">
        <v>284</v>
      </c>
      <c r="B420" s="6" t="s">
        <v>387</v>
      </c>
      <c r="C420" s="6" t="s">
        <v>96</v>
      </c>
      <c r="D420" s="12" t="s">
        <v>190</v>
      </c>
      <c r="E420" s="45">
        <v>-24214000</v>
      </c>
      <c r="F420" s="45">
        <v>-24214000</v>
      </c>
      <c r="G420" s="45">
        <v>-24214000</v>
      </c>
      <c r="H420" s="45">
        <v>-24214000</v>
      </c>
      <c r="I420" s="45">
        <v>-24214000</v>
      </c>
      <c r="J420" s="45">
        <v>-24201000</v>
      </c>
      <c r="K420" s="45">
        <v>-24201000</v>
      </c>
      <c r="L420" s="45">
        <v>-24201000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104"/>
        <v>-15130500</v>
      </c>
      <c r="U420" s="49"/>
      <c r="V420" s="49">
        <f t="shared" si="105"/>
        <v>-15130500</v>
      </c>
      <c r="W420" s="49"/>
      <c r="Y420" s="51"/>
      <c r="Z420" s="51"/>
      <c r="AA420" s="51"/>
      <c r="AC420" s="49">
        <f t="shared" si="106"/>
        <v>-15130500</v>
      </c>
    </row>
    <row r="421" spans="1:29">
      <c r="A421" s="6" t="s">
        <v>284</v>
      </c>
      <c r="B421" s="6" t="s">
        <v>387</v>
      </c>
      <c r="C421" s="6" t="s">
        <v>98</v>
      </c>
      <c r="D421" s="12" t="s">
        <v>191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7">
        <f t="shared" si="104"/>
        <v>0</v>
      </c>
      <c r="U421" s="49"/>
      <c r="V421" s="49">
        <f t="shared" si="105"/>
        <v>0</v>
      </c>
      <c r="W421" s="49"/>
      <c r="Y421" s="51"/>
      <c r="Z421" s="51"/>
      <c r="AA421" s="51"/>
      <c r="AC421" s="49">
        <f t="shared" si="106"/>
        <v>0</v>
      </c>
    </row>
    <row r="422" spans="1:29">
      <c r="A422" s="6" t="s">
        <v>284</v>
      </c>
      <c r="B422" s="6" t="s">
        <v>387</v>
      </c>
      <c r="C422" s="6" t="s">
        <v>100</v>
      </c>
      <c r="D422" s="12" t="s">
        <v>192</v>
      </c>
      <c r="E422" s="45">
        <v>-40000000</v>
      </c>
      <c r="F422" s="45">
        <v>-40000000</v>
      </c>
      <c r="G422" s="45">
        <v>-40000000</v>
      </c>
      <c r="H422" s="45">
        <v>-40000000</v>
      </c>
      <c r="I422" s="45">
        <v>-40000000</v>
      </c>
      <c r="J422" s="45">
        <v>-40000000</v>
      </c>
      <c r="K422" s="45">
        <v>-40000000</v>
      </c>
      <c r="L422" s="45">
        <v>-40000000</v>
      </c>
      <c r="M422" s="45">
        <v>-40000000</v>
      </c>
      <c r="N422" s="45">
        <v>-40000000</v>
      </c>
      <c r="O422" s="45">
        <v>-40000000</v>
      </c>
      <c r="P422" s="45">
        <v>-40000000</v>
      </c>
      <c r="Q422" s="45">
        <v>-40000000</v>
      </c>
      <c r="R422" s="47">
        <f t="shared" si="104"/>
        <v>-40000000</v>
      </c>
      <c r="U422" s="49"/>
      <c r="V422" s="49">
        <f t="shared" si="105"/>
        <v>-40000000</v>
      </c>
      <c r="W422" s="49"/>
      <c r="Y422" s="51"/>
      <c r="Z422" s="51"/>
      <c r="AA422" s="51"/>
      <c r="AC422" s="49">
        <f t="shared" si="106"/>
        <v>-40000000</v>
      </c>
    </row>
    <row r="423" spans="1:29">
      <c r="A423" s="6" t="s">
        <v>284</v>
      </c>
      <c r="B423" s="6" t="s">
        <v>387</v>
      </c>
      <c r="C423" s="6" t="s">
        <v>102</v>
      </c>
      <c r="D423" s="13" t="s">
        <v>193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104"/>
        <v>-25000000</v>
      </c>
      <c r="U423" s="49"/>
      <c r="V423" s="49">
        <f t="shared" si="105"/>
        <v>-25000000</v>
      </c>
      <c r="W423" s="49"/>
      <c r="Y423" s="51"/>
      <c r="Z423" s="51"/>
      <c r="AA423" s="51"/>
      <c r="AC423" s="49">
        <f t="shared" si="106"/>
        <v>-25000000</v>
      </c>
    </row>
    <row r="424" spans="1:29">
      <c r="A424" s="6" t="s">
        <v>284</v>
      </c>
      <c r="B424" s="6" t="s">
        <v>387</v>
      </c>
      <c r="C424" s="6" t="s">
        <v>104</v>
      </c>
      <c r="D424" s="13" t="s">
        <v>194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104"/>
        <v>-25000000</v>
      </c>
      <c r="U424" s="49"/>
      <c r="V424" s="49">
        <f t="shared" si="105"/>
        <v>-25000000</v>
      </c>
      <c r="W424" s="49"/>
      <c r="Y424" s="51"/>
      <c r="Z424" s="51"/>
      <c r="AA424" s="51"/>
      <c r="AC424" s="49">
        <f t="shared" si="106"/>
        <v>-25000000</v>
      </c>
    </row>
    <row r="425" spans="1:29">
      <c r="A425" s="6" t="s">
        <v>284</v>
      </c>
      <c r="B425" s="6" t="s">
        <v>387</v>
      </c>
      <c r="C425" s="6" t="s">
        <v>107</v>
      </c>
      <c r="D425" s="13" t="s">
        <v>705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104"/>
        <v>-12500000</v>
      </c>
      <c r="U425" s="49"/>
      <c r="V425" s="49">
        <f t="shared" si="105"/>
        <v>-12500000</v>
      </c>
      <c r="W425" s="49"/>
      <c r="Y425" s="51"/>
      <c r="Z425" s="51"/>
      <c r="AA425" s="51"/>
      <c r="AC425" s="49">
        <f t="shared" si="106"/>
        <v>-12500000</v>
      </c>
    </row>
    <row r="426" spans="1:29">
      <c r="A426" s="6" t="s">
        <v>284</v>
      </c>
      <c r="B426" s="6" t="s">
        <v>387</v>
      </c>
      <c r="C426" s="6" t="s">
        <v>108</v>
      </c>
      <c r="D426" s="13" t="s">
        <v>706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104"/>
        <v>-12500000</v>
      </c>
      <c r="U426" s="49"/>
      <c r="V426" s="49">
        <f t="shared" si="105"/>
        <v>-12500000</v>
      </c>
      <c r="W426" s="49"/>
      <c r="Y426" s="51"/>
      <c r="Z426" s="51"/>
      <c r="AA426" s="51"/>
      <c r="AC426" s="49">
        <f t="shared" si="106"/>
        <v>-12500000</v>
      </c>
    </row>
    <row r="427" spans="1:29">
      <c r="A427" s="6" t="s">
        <v>284</v>
      </c>
      <c r="B427" s="6" t="s">
        <v>387</v>
      </c>
      <c r="C427" s="6" t="s">
        <v>109</v>
      </c>
      <c r="D427" s="13" t="s">
        <v>707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104"/>
        <v>-12500000</v>
      </c>
      <c r="U427" s="49"/>
      <c r="V427" s="49">
        <f t="shared" si="105"/>
        <v>-12500000</v>
      </c>
      <c r="W427" s="49"/>
      <c r="Y427" s="51"/>
      <c r="Z427" s="51"/>
      <c r="AA427" s="51"/>
      <c r="AC427" s="49">
        <f t="shared" si="106"/>
        <v>-12500000</v>
      </c>
    </row>
    <row r="428" spans="1:29">
      <c r="A428" s="6" t="s">
        <v>284</v>
      </c>
      <c r="B428" s="6" t="s">
        <v>387</v>
      </c>
      <c r="C428" s="6" t="s">
        <v>110</v>
      </c>
      <c r="D428" s="13" t="s">
        <v>708</v>
      </c>
      <c r="E428" s="45">
        <v>-12500000</v>
      </c>
      <c r="F428" s="45">
        <v>-12500000</v>
      </c>
      <c r="G428" s="45">
        <v>-12500000</v>
      </c>
      <c r="H428" s="45">
        <v>-12500000</v>
      </c>
      <c r="I428" s="45">
        <v>-12500000</v>
      </c>
      <c r="J428" s="45">
        <v>-12500000</v>
      </c>
      <c r="K428" s="45">
        <v>-12500000</v>
      </c>
      <c r="L428" s="45">
        <v>-12500000</v>
      </c>
      <c r="M428" s="45">
        <v>-12500000</v>
      </c>
      <c r="N428" s="45">
        <v>-12500000</v>
      </c>
      <c r="O428" s="45">
        <v>-12500000</v>
      </c>
      <c r="P428" s="45">
        <v>-12500000</v>
      </c>
      <c r="Q428" s="45">
        <v>-12500000</v>
      </c>
      <c r="R428" s="47">
        <f t="shared" si="104"/>
        <v>-12500000</v>
      </c>
      <c r="U428" s="49"/>
      <c r="V428" s="49">
        <f t="shared" si="105"/>
        <v>-12500000</v>
      </c>
      <c r="W428" s="49"/>
      <c r="Y428" s="51"/>
      <c r="Z428" s="51"/>
      <c r="AA428" s="51"/>
      <c r="AC428" s="49">
        <f t="shared" si="106"/>
        <v>-12500000</v>
      </c>
    </row>
    <row r="429" spans="1:29">
      <c r="A429" s="6" t="s">
        <v>284</v>
      </c>
      <c r="B429" s="6" t="s">
        <v>387</v>
      </c>
      <c r="C429" s="6" t="s">
        <v>893</v>
      </c>
      <c r="D429" s="13" t="s">
        <v>895</v>
      </c>
      <c r="E429" s="45">
        <v>-25000000</v>
      </c>
      <c r="F429" s="45">
        <v>-25000000</v>
      </c>
      <c r="G429" s="45">
        <v>-25000000</v>
      </c>
      <c r="H429" s="45">
        <v>-25000000</v>
      </c>
      <c r="I429" s="45">
        <v>-25000000</v>
      </c>
      <c r="J429" s="45">
        <v>-25000000</v>
      </c>
      <c r="K429" s="45">
        <v>-25000000</v>
      </c>
      <c r="L429" s="45">
        <v>-25000000</v>
      </c>
      <c r="M429" s="45">
        <v>-25000000</v>
      </c>
      <c r="N429" s="45">
        <v>-25000000</v>
      </c>
      <c r="O429" s="45">
        <v>-25000000</v>
      </c>
      <c r="P429" s="45">
        <v>-25000000</v>
      </c>
      <c r="Q429" s="45">
        <v>-25000000</v>
      </c>
      <c r="R429" s="47">
        <f t="shared" si="104"/>
        <v>-25000000</v>
      </c>
      <c r="U429" s="49"/>
      <c r="V429" s="49">
        <f t="shared" si="105"/>
        <v>-25000000</v>
      </c>
      <c r="W429" s="49"/>
      <c r="Y429" s="51"/>
      <c r="Z429" s="51"/>
      <c r="AA429" s="51"/>
      <c r="AC429" s="49">
        <f t="shared" si="106"/>
        <v>-25000000</v>
      </c>
    </row>
    <row r="430" spans="1:29">
      <c r="A430" s="6" t="s">
        <v>284</v>
      </c>
      <c r="B430" s="6" t="s">
        <v>387</v>
      </c>
      <c r="C430" s="6" t="s">
        <v>889</v>
      </c>
      <c r="D430" s="13" t="s">
        <v>896</v>
      </c>
      <c r="E430" s="45">
        <v>-20000000</v>
      </c>
      <c r="F430" s="45">
        <v>-20000000</v>
      </c>
      <c r="G430" s="45">
        <v>-20000000</v>
      </c>
      <c r="H430" s="45">
        <v>-20000000</v>
      </c>
      <c r="I430" s="45">
        <v>-20000000</v>
      </c>
      <c r="J430" s="45">
        <v>-20000000</v>
      </c>
      <c r="K430" s="45">
        <v>-20000000</v>
      </c>
      <c r="L430" s="45">
        <v>-20000000</v>
      </c>
      <c r="M430" s="45">
        <v>-20000000</v>
      </c>
      <c r="N430" s="45">
        <v>-20000000</v>
      </c>
      <c r="O430" s="45">
        <v>-20000000</v>
      </c>
      <c r="P430" s="45">
        <v>-20000000</v>
      </c>
      <c r="Q430" s="45">
        <v>-20000000</v>
      </c>
      <c r="R430" s="47">
        <f t="shared" si="104"/>
        <v>-20000000</v>
      </c>
      <c r="U430" s="49"/>
      <c r="V430" s="49">
        <f t="shared" si="105"/>
        <v>-20000000</v>
      </c>
      <c r="W430" s="49"/>
      <c r="Y430" s="51"/>
      <c r="Z430" s="51"/>
      <c r="AA430" s="51"/>
      <c r="AC430" s="49">
        <f t="shared" si="106"/>
        <v>-20000000</v>
      </c>
    </row>
    <row r="431" spans="1:29">
      <c r="A431" s="6" t="s">
        <v>284</v>
      </c>
      <c r="B431" s="6" t="s">
        <v>387</v>
      </c>
      <c r="C431" s="6" t="s">
        <v>890</v>
      </c>
      <c r="D431" s="13" t="s">
        <v>897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104"/>
        <v>-30000000</v>
      </c>
      <c r="U431" s="49"/>
      <c r="V431" s="49">
        <f t="shared" si="105"/>
        <v>-30000000</v>
      </c>
      <c r="W431" s="49"/>
      <c r="Y431" s="51"/>
      <c r="Z431" s="51"/>
      <c r="AA431" s="51"/>
      <c r="AC431" s="49">
        <f t="shared" si="106"/>
        <v>-30000000</v>
      </c>
    </row>
    <row r="432" spans="1:29">
      <c r="A432" s="6" t="s">
        <v>284</v>
      </c>
      <c r="B432" s="6" t="s">
        <v>387</v>
      </c>
      <c r="C432" s="6" t="s">
        <v>406</v>
      </c>
      <c r="D432" s="13" t="s">
        <v>950</v>
      </c>
      <c r="E432" s="45">
        <v>0</v>
      </c>
      <c r="F432" s="45">
        <v>0</v>
      </c>
      <c r="G432" s="45">
        <v>0</v>
      </c>
      <c r="H432" s="45">
        <v>-30000000</v>
      </c>
      <c r="I432" s="45">
        <v>-30000000</v>
      </c>
      <c r="J432" s="45">
        <v>-30000000</v>
      </c>
      <c r="K432" s="45">
        <v>-30000000</v>
      </c>
      <c r="L432" s="45">
        <v>-30000000</v>
      </c>
      <c r="M432" s="45">
        <v>-30000000</v>
      </c>
      <c r="N432" s="45">
        <v>-30000000</v>
      </c>
      <c r="O432" s="45">
        <v>-30000000</v>
      </c>
      <c r="P432" s="45">
        <v>-30000000</v>
      </c>
      <c r="Q432" s="45">
        <v>-30000000</v>
      </c>
      <c r="R432" s="47">
        <f t="shared" si="104"/>
        <v>-23750000</v>
      </c>
      <c r="U432" s="49"/>
      <c r="V432" s="49">
        <f t="shared" si="105"/>
        <v>-23750000</v>
      </c>
      <c r="W432" s="49"/>
      <c r="Y432" s="51"/>
      <c r="Z432" s="51"/>
      <c r="AA432" s="51"/>
      <c r="AC432" s="49">
        <f t="shared" si="106"/>
        <v>-23750000</v>
      </c>
    </row>
    <row r="433" spans="1:30">
      <c r="A433" s="6" t="s">
        <v>284</v>
      </c>
      <c r="B433" s="6" t="s">
        <v>387</v>
      </c>
      <c r="C433" s="6" t="s">
        <v>407</v>
      </c>
      <c r="D433" s="13" t="s">
        <v>951</v>
      </c>
      <c r="E433" s="45">
        <v>0</v>
      </c>
      <c r="F433" s="45">
        <v>0</v>
      </c>
      <c r="G433" s="45">
        <v>0</v>
      </c>
      <c r="H433" s="45">
        <v>-20000000</v>
      </c>
      <c r="I433" s="45">
        <v>-20000000</v>
      </c>
      <c r="J433" s="45">
        <v>-20000000</v>
      </c>
      <c r="K433" s="45">
        <v>-20000000</v>
      </c>
      <c r="L433" s="45">
        <v>-20000000</v>
      </c>
      <c r="M433" s="45">
        <v>-20000000</v>
      </c>
      <c r="N433" s="45">
        <v>-20000000</v>
      </c>
      <c r="O433" s="45">
        <v>-20000000</v>
      </c>
      <c r="P433" s="45">
        <v>-20000000</v>
      </c>
      <c r="Q433" s="45">
        <v>-20000000</v>
      </c>
      <c r="R433" s="47">
        <f t="shared" si="104"/>
        <v>-15833333.333333334</v>
      </c>
      <c r="U433" s="49"/>
      <c r="V433" s="49">
        <f t="shared" si="105"/>
        <v>-15833333.333333334</v>
      </c>
      <c r="W433" s="49"/>
      <c r="Y433" s="51"/>
      <c r="Z433" s="51"/>
      <c r="AA433" s="51"/>
      <c r="AC433" s="49">
        <f t="shared" si="106"/>
        <v>-15833333.333333334</v>
      </c>
    </row>
    <row r="434" spans="1:30">
      <c r="A434" s="6" t="s">
        <v>284</v>
      </c>
      <c r="B434" s="6" t="s">
        <v>387</v>
      </c>
      <c r="C434" s="6" t="s">
        <v>959</v>
      </c>
      <c r="D434" s="13" t="s">
        <v>961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-25000000</v>
      </c>
      <c r="M434" s="45">
        <v>-25000000</v>
      </c>
      <c r="N434" s="45">
        <v>-25000000</v>
      </c>
      <c r="O434" s="45">
        <v>-25000000</v>
      </c>
      <c r="P434" s="45">
        <v>-25000000</v>
      </c>
      <c r="Q434" s="45">
        <v>-25000000</v>
      </c>
      <c r="R434" s="47">
        <f t="shared" si="104"/>
        <v>-11458333.333333334</v>
      </c>
      <c r="U434" s="49"/>
      <c r="V434" s="49">
        <f t="shared" si="105"/>
        <v>-11458333.333333334</v>
      </c>
      <c r="W434" s="49"/>
      <c r="Y434" s="51"/>
      <c r="Z434" s="51"/>
      <c r="AA434" s="51"/>
      <c r="AC434" s="49">
        <f t="shared" si="106"/>
        <v>-11458333.333333334</v>
      </c>
    </row>
    <row r="435" spans="1:30">
      <c r="A435" s="6" t="s">
        <v>284</v>
      </c>
      <c r="B435" s="6" t="s">
        <v>918</v>
      </c>
      <c r="C435" s="6" t="s">
        <v>98</v>
      </c>
      <c r="D435" s="12" t="s">
        <v>917</v>
      </c>
      <c r="E435" s="45">
        <v>-15000000</v>
      </c>
      <c r="F435" s="45">
        <v>-15000000</v>
      </c>
      <c r="G435" s="45">
        <v>-15000000</v>
      </c>
      <c r="H435" s="45">
        <v>-15000000</v>
      </c>
      <c r="I435" s="45">
        <v>-15000000</v>
      </c>
      <c r="J435" s="45">
        <v>-15000000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7">
        <f t="shared" si="104"/>
        <v>-6875000</v>
      </c>
      <c r="U435" s="49"/>
      <c r="V435" s="49">
        <f t="shared" si="105"/>
        <v>-6875000</v>
      </c>
      <c r="W435" s="49"/>
      <c r="Y435" s="51"/>
      <c r="Z435" s="51"/>
      <c r="AA435" s="51"/>
      <c r="AC435" s="49">
        <f t="shared" si="106"/>
        <v>-6875000</v>
      </c>
    </row>
    <row r="436" spans="1:30">
      <c r="A436" s="6" t="s">
        <v>284</v>
      </c>
      <c r="B436" s="6" t="s">
        <v>388</v>
      </c>
      <c r="C436" s="6" t="s">
        <v>83</v>
      </c>
      <c r="D436" s="2" t="s">
        <v>195</v>
      </c>
      <c r="E436" s="45">
        <v>-53550000</v>
      </c>
      <c r="F436" s="45">
        <v>-48350000</v>
      </c>
      <c r="G436" s="45">
        <v>-46050000</v>
      </c>
      <c r="H436" s="45">
        <v>0</v>
      </c>
      <c r="I436" s="45">
        <v>-15950000</v>
      </c>
      <c r="J436" s="45">
        <v>-22200000</v>
      </c>
      <c r="K436" s="45">
        <v>-52500000</v>
      </c>
      <c r="L436" s="45">
        <v>-45000000</v>
      </c>
      <c r="M436" s="45">
        <v>-76200000</v>
      </c>
      <c r="N436" s="45">
        <v>-54000000</v>
      </c>
      <c r="O436" s="45">
        <v>-50500000</v>
      </c>
      <c r="P436" s="45">
        <v>-48000000</v>
      </c>
      <c r="Q436" s="45">
        <v>-30350000</v>
      </c>
      <c r="R436" s="47">
        <f t="shared" si="104"/>
        <v>-41725000</v>
      </c>
      <c r="U436" s="49"/>
      <c r="V436" s="49">
        <f t="shared" si="105"/>
        <v>-41725000</v>
      </c>
      <c r="W436" s="49"/>
      <c r="Y436" s="51"/>
      <c r="Z436" s="51"/>
      <c r="AA436" s="51"/>
      <c r="AC436" s="49">
        <f t="shared" si="106"/>
        <v>-41725000</v>
      </c>
    </row>
    <row r="437" spans="1:30">
      <c r="D437" s="3" t="s">
        <v>196</v>
      </c>
      <c r="E437" s="46">
        <f t="shared" ref="E437:R437" si="107">SUM(E418:E436)</f>
        <v>-342764000</v>
      </c>
      <c r="F437" s="46">
        <f t="shared" si="107"/>
        <v>-337564000</v>
      </c>
      <c r="G437" s="46">
        <f t="shared" si="107"/>
        <v>-335264000</v>
      </c>
      <c r="H437" s="46">
        <f t="shared" si="107"/>
        <v>-339214000</v>
      </c>
      <c r="I437" s="46">
        <f t="shared" si="107"/>
        <v>-355164000</v>
      </c>
      <c r="J437" s="46">
        <f t="shared" si="107"/>
        <v>-361401000</v>
      </c>
      <c r="K437" s="46">
        <f t="shared" si="107"/>
        <v>-376701000</v>
      </c>
      <c r="L437" s="46">
        <f t="shared" si="107"/>
        <v>-394201000</v>
      </c>
      <c r="M437" s="46">
        <f t="shared" si="107"/>
        <v>-401200000</v>
      </c>
      <c r="N437" s="46">
        <f t="shared" si="107"/>
        <v>-379000000</v>
      </c>
      <c r="O437" s="46">
        <f t="shared" si="107"/>
        <v>-375500000</v>
      </c>
      <c r="P437" s="46">
        <f t="shared" si="107"/>
        <v>-373000000</v>
      </c>
      <c r="Q437" s="46">
        <f t="shared" si="107"/>
        <v>-355350000</v>
      </c>
      <c r="R437" s="46">
        <f t="shared" si="107"/>
        <v>-364772166.66666663</v>
      </c>
      <c r="Y437" s="51"/>
      <c r="Z437" s="51"/>
      <c r="AA437" s="51"/>
    </row>
    <row r="438" spans="1:30" s="59" customFormat="1">
      <c r="D438" s="3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7"/>
      <c r="Y438" s="60"/>
      <c r="Z438" s="60"/>
      <c r="AA438" s="60"/>
    </row>
    <row r="439" spans="1:30">
      <c r="A439" s="6" t="s">
        <v>284</v>
      </c>
      <c r="B439" s="6" t="s">
        <v>197</v>
      </c>
      <c r="C439" s="25" t="s">
        <v>2</v>
      </c>
      <c r="D439" s="3" t="s">
        <v>198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ref="R439:R440" si="108">((E439+Q439)+((F439+G439+H439+I439+J439+K439+L439+M439+N439+O439+P439)*2))/24</f>
        <v>0</v>
      </c>
      <c r="U439" s="49"/>
      <c r="V439" s="49">
        <f t="shared" ref="V439:V440" si="109">+R439</f>
        <v>0</v>
      </c>
      <c r="W439" s="49"/>
      <c r="Y439" s="51"/>
      <c r="Z439" s="51"/>
      <c r="AA439" s="51"/>
      <c r="AC439" s="49">
        <f>+R439</f>
        <v>0</v>
      </c>
    </row>
    <row r="440" spans="1:30">
      <c r="A440" s="6" t="s">
        <v>284</v>
      </c>
      <c r="B440" s="6" t="s">
        <v>391</v>
      </c>
      <c r="C440" s="6" t="s">
        <v>392</v>
      </c>
      <c r="D440" s="2" t="s">
        <v>199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7">
        <f t="shared" si="108"/>
        <v>0</v>
      </c>
      <c r="U440" s="49"/>
      <c r="V440" s="49">
        <f t="shared" si="109"/>
        <v>0</v>
      </c>
      <c r="W440" s="49"/>
      <c r="Y440" s="51"/>
      <c r="Z440" s="51"/>
      <c r="AA440" s="51"/>
      <c r="AC440" s="49">
        <f>+R440</f>
        <v>0</v>
      </c>
    </row>
    <row r="441" spans="1:30">
      <c r="D441" s="3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7"/>
      <c r="Y441" s="51"/>
      <c r="Z441" s="51"/>
      <c r="AA441" s="51"/>
    </row>
    <row r="442" spans="1:30">
      <c r="A442" s="6" t="s">
        <v>284</v>
      </c>
      <c r="B442" s="6" t="s">
        <v>200</v>
      </c>
      <c r="C442" s="6" t="s">
        <v>143</v>
      </c>
      <c r="D442" s="3" t="s">
        <v>709</v>
      </c>
      <c r="E442" s="45">
        <v>-3918656.59</v>
      </c>
      <c r="F442" s="45">
        <v>-1923501.23</v>
      </c>
      <c r="G442" s="45">
        <v>-3159733.53</v>
      </c>
      <c r="H442" s="45">
        <v>-2474586.7200000002</v>
      </c>
      <c r="I442" s="45">
        <v>-1111845.6100000001</v>
      </c>
      <c r="J442" s="45">
        <v>-2126229.83</v>
      </c>
      <c r="K442" s="45">
        <v>-2153492.65</v>
      </c>
      <c r="L442" s="45">
        <v>-2518397.61</v>
      </c>
      <c r="M442" s="45">
        <v>-3147322.17</v>
      </c>
      <c r="N442" s="45">
        <v>-2255512.64</v>
      </c>
      <c r="O442" s="45">
        <v>-1300900.8400000001</v>
      </c>
      <c r="P442" s="45">
        <v>-1433511.53</v>
      </c>
      <c r="Q442" s="45">
        <v>-1976059.79</v>
      </c>
      <c r="R442" s="47">
        <f t="shared" ref="R442:R457" si="110">((E442+Q442)+((F442+G442+H442+I442+J442+K442+L442+M442+N442+O442+P442)*2))/24</f>
        <v>-2212699.3791666669</v>
      </c>
      <c r="U442" s="49">
        <f t="shared" ref="U442:U457" si="111">+R442</f>
        <v>-2212699.3791666669</v>
      </c>
      <c r="V442" s="49"/>
      <c r="W442" s="49"/>
      <c r="Y442" s="51"/>
      <c r="Z442" s="51"/>
      <c r="AA442" s="51"/>
      <c r="AD442" s="49">
        <f t="shared" ref="AD442:AD458" si="112">+R442</f>
        <v>-2212699.3791666669</v>
      </c>
    </row>
    <row r="443" spans="1:30">
      <c r="A443" s="6" t="s">
        <v>284</v>
      </c>
      <c r="B443" s="6" t="s">
        <v>201</v>
      </c>
      <c r="C443" s="6" t="s">
        <v>202</v>
      </c>
      <c r="D443" s="21" t="s">
        <v>710</v>
      </c>
      <c r="E443" s="45">
        <v>-323004.65000000002</v>
      </c>
      <c r="F443" s="45">
        <v>-191861.93</v>
      </c>
      <c r="G443" s="45">
        <v>-264032.96000000002</v>
      </c>
      <c r="H443" s="45">
        <v>-444507.86</v>
      </c>
      <c r="I443" s="45">
        <v>-840487.84</v>
      </c>
      <c r="J443" s="45">
        <v>-654632.56000000006</v>
      </c>
      <c r="K443" s="45">
        <v>-535765.93999999994</v>
      </c>
      <c r="L443" s="45">
        <v>-523753.18</v>
      </c>
      <c r="M443" s="45">
        <v>-666195.36</v>
      </c>
      <c r="N443" s="45">
        <v>-425566.02</v>
      </c>
      <c r="O443" s="45">
        <v>-170807.14</v>
      </c>
      <c r="P443" s="45">
        <v>-168313.85</v>
      </c>
      <c r="Q443" s="45">
        <v>-178190.42</v>
      </c>
      <c r="R443" s="47">
        <f t="shared" si="110"/>
        <v>-428043.51458333334</v>
      </c>
      <c r="U443" s="49">
        <f t="shared" si="111"/>
        <v>-428043.51458333334</v>
      </c>
      <c r="V443" s="49"/>
      <c r="W443" s="49"/>
      <c r="Y443" s="51"/>
      <c r="Z443" s="51"/>
      <c r="AA443" s="51"/>
      <c r="AD443" s="49">
        <f t="shared" si="112"/>
        <v>-428043.51458333334</v>
      </c>
    </row>
    <row r="444" spans="1:30">
      <c r="A444" s="6" t="s">
        <v>284</v>
      </c>
      <c r="B444" s="6" t="s">
        <v>201</v>
      </c>
      <c r="C444" s="6" t="s">
        <v>996</v>
      </c>
      <c r="D444" s="21" t="s">
        <v>997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7">
        <f t="shared" si="110"/>
        <v>0</v>
      </c>
      <c r="U444" s="49">
        <f t="shared" si="111"/>
        <v>0</v>
      </c>
      <c r="V444" s="49"/>
      <c r="W444" s="49"/>
      <c r="Y444" s="51"/>
      <c r="Z444" s="51"/>
      <c r="AA444" s="51"/>
      <c r="AD444" s="49">
        <f t="shared" si="112"/>
        <v>0</v>
      </c>
    </row>
    <row r="445" spans="1:30">
      <c r="A445" s="6" t="s">
        <v>284</v>
      </c>
      <c r="B445" s="6" t="s">
        <v>201</v>
      </c>
      <c r="C445" s="6" t="s">
        <v>396</v>
      </c>
      <c r="D445" s="3" t="s">
        <v>711</v>
      </c>
      <c r="E445" s="45">
        <v>-1137865.1599999999</v>
      </c>
      <c r="F445" s="45">
        <v>-719198.37</v>
      </c>
      <c r="G445" s="45">
        <v>-843841.76</v>
      </c>
      <c r="H445" s="45">
        <v>-1588213.3</v>
      </c>
      <c r="I445" s="45">
        <v>-991002.66</v>
      </c>
      <c r="J445" s="45">
        <v>-1360850.66</v>
      </c>
      <c r="K445" s="45">
        <v>-1005713.93</v>
      </c>
      <c r="L445" s="45">
        <v>-835916.68</v>
      </c>
      <c r="M445" s="45">
        <v>-715060.81</v>
      </c>
      <c r="N445" s="45">
        <v>-581594</v>
      </c>
      <c r="O445" s="45">
        <v>-609929.67000000004</v>
      </c>
      <c r="P445" s="45">
        <v>-851037.39</v>
      </c>
      <c r="Q445" s="45">
        <v>-827923.68</v>
      </c>
      <c r="R445" s="47">
        <f t="shared" si="110"/>
        <v>-923771.13750000007</v>
      </c>
      <c r="U445" s="49">
        <f t="shared" si="111"/>
        <v>-923771.13750000007</v>
      </c>
      <c r="V445" s="49"/>
      <c r="W445" s="49"/>
      <c r="Y445" s="51"/>
      <c r="Z445" s="51"/>
      <c r="AA445" s="51"/>
      <c r="AD445" s="49">
        <f t="shared" si="112"/>
        <v>-923771.13750000007</v>
      </c>
    </row>
    <row r="446" spans="1:30">
      <c r="A446" s="6" t="s">
        <v>284</v>
      </c>
      <c r="B446" s="6" t="s">
        <v>201</v>
      </c>
      <c r="C446" s="6" t="s">
        <v>394</v>
      </c>
      <c r="D446" s="18" t="s">
        <v>712</v>
      </c>
      <c r="E446" s="45">
        <v>-5171725.2</v>
      </c>
      <c r="F446" s="45">
        <v>-3338185.59</v>
      </c>
      <c r="G446" s="45">
        <v>-3298156.01</v>
      </c>
      <c r="H446" s="45">
        <v>-2807263.96</v>
      </c>
      <c r="I446" s="45">
        <v>-3352529.75</v>
      </c>
      <c r="J446" s="45">
        <v>-3916004.39</v>
      </c>
      <c r="K446" s="45">
        <v>-4078387.56</v>
      </c>
      <c r="L446" s="45">
        <v>-5719852.1900000004</v>
      </c>
      <c r="M446" s="45">
        <v>-3893496.12</v>
      </c>
      <c r="N446" s="45">
        <v>-4735591.24</v>
      </c>
      <c r="O446" s="45">
        <v>-3581286.11</v>
      </c>
      <c r="P446" s="45">
        <v>-3693484.63</v>
      </c>
      <c r="Q446" s="45">
        <v>-3394692.66</v>
      </c>
      <c r="R446" s="47">
        <f t="shared" si="110"/>
        <v>-3891453.8733333335</v>
      </c>
      <c r="U446" s="49">
        <f t="shared" si="111"/>
        <v>-3891453.8733333335</v>
      </c>
      <c r="V446" s="49"/>
      <c r="W446" s="49"/>
      <c r="Y446" s="51"/>
      <c r="Z446" s="51"/>
      <c r="AA446" s="51"/>
      <c r="AD446" s="49">
        <f t="shared" si="112"/>
        <v>-3891453.8733333335</v>
      </c>
    </row>
    <row r="447" spans="1:30">
      <c r="A447" s="6" t="s">
        <v>284</v>
      </c>
      <c r="B447" s="6" t="s">
        <v>201</v>
      </c>
      <c r="C447" s="6" t="s">
        <v>393</v>
      </c>
      <c r="D447" s="3" t="s">
        <v>203</v>
      </c>
      <c r="E447" s="45">
        <v>-12433168.49</v>
      </c>
      <c r="F447" s="45">
        <v>-9612138.1899999995</v>
      </c>
      <c r="G447" s="45">
        <v>-7566313.0099999998</v>
      </c>
      <c r="H447" s="45">
        <v>-6809422.29</v>
      </c>
      <c r="I447" s="45">
        <v>-7494546.1200000001</v>
      </c>
      <c r="J447" s="45">
        <v>-7355020.4199999999</v>
      </c>
      <c r="K447" s="45">
        <v>-8373940.5999999996</v>
      </c>
      <c r="L447" s="45">
        <v>-9681989.1400000006</v>
      </c>
      <c r="M447" s="45">
        <v>-16749658.789999999</v>
      </c>
      <c r="N447" s="45">
        <v>-21867233.859999999</v>
      </c>
      <c r="O447" s="45">
        <v>-20306459</v>
      </c>
      <c r="P447" s="45">
        <v>-14313058.52</v>
      </c>
      <c r="Q447" s="45">
        <v>-15447819.17</v>
      </c>
      <c r="R447" s="47">
        <f t="shared" si="110"/>
        <v>-12005856.147500001</v>
      </c>
      <c r="U447" s="49">
        <f t="shared" si="111"/>
        <v>-12005856.147500001</v>
      </c>
      <c r="V447" s="49"/>
      <c r="W447" s="49"/>
      <c r="Y447" s="51"/>
      <c r="Z447" s="51"/>
      <c r="AA447" s="51"/>
      <c r="AD447" s="49">
        <f t="shared" si="112"/>
        <v>-12005856.147500001</v>
      </c>
    </row>
    <row r="448" spans="1:30">
      <c r="A448" s="6" t="s">
        <v>284</v>
      </c>
      <c r="B448" s="6" t="s">
        <v>201</v>
      </c>
      <c r="C448" s="6" t="s">
        <v>46</v>
      </c>
      <c r="D448" s="18" t="s">
        <v>713</v>
      </c>
      <c r="E448" s="45">
        <v>-44894.19</v>
      </c>
      <c r="F448" s="45">
        <v>-69090.7</v>
      </c>
      <c r="G448" s="45">
        <v>-91511.38</v>
      </c>
      <c r="H448" s="45">
        <v>-111696.26</v>
      </c>
      <c r="I448" s="45">
        <v>-131279.06</v>
      </c>
      <c r="J448" s="45">
        <v>-151528.32000000001</v>
      </c>
      <c r="K448" s="45">
        <v>-172108.07</v>
      </c>
      <c r="L448" s="45">
        <v>-192559.72</v>
      </c>
      <c r="M448" s="45">
        <v>-212960.53</v>
      </c>
      <c r="N448" s="45">
        <v>-232744.38</v>
      </c>
      <c r="O448" s="45">
        <v>0</v>
      </c>
      <c r="P448" s="45">
        <v>-20921.509999999998</v>
      </c>
      <c r="Q448" s="45">
        <v>-42271.05</v>
      </c>
      <c r="R448" s="47">
        <f t="shared" si="110"/>
        <v>-119165.21250000001</v>
      </c>
      <c r="U448" s="49">
        <f t="shared" si="111"/>
        <v>-119165.21250000001</v>
      </c>
      <c r="V448" s="49"/>
      <c r="W448" s="49"/>
      <c r="Y448" s="51"/>
      <c r="Z448" s="51"/>
      <c r="AA448" s="51"/>
      <c r="AD448" s="49">
        <f t="shared" si="112"/>
        <v>-119165.21250000001</v>
      </c>
    </row>
    <row r="449" spans="1:30">
      <c r="A449" s="6" t="s">
        <v>284</v>
      </c>
      <c r="B449" s="6" t="s">
        <v>201</v>
      </c>
      <c r="C449" s="6" t="s">
        <v>1035</v>
      </c>
      <c r="D449" s="3" t="s">
        <v>1036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7">
        <f t="shared" si="110"/>
        <v>0</v>
      </c>
      <c r="U449" s="49">
        <f t="shared" si="111"/>
        <v>0</v>
      </c>
      <c r="V449" s="49"/>
      <c r="W449" s="49"/>
      <c r="Y449" s="51"/>
      <c r="Z449" s="51"/>
      <c r="AA449" s="51"/>
      <c r="AD449" s="49">
        <f t="shared" si="112"/>
        <v>0</v>
      </c>
    </row>
    <row r="450" spans="1:30">
      <c r="A450" s="6" t="s">
        <v>284</v>
      </c>
      <c r="B450" s="6" t="s">
        <v>201</v>
      </c>
      <c r="C450" s="6" t="s">
        <v>399</v>
      </c>
      <c r="D450" s="3" t="s">
        <v>719</v>
      </c>
      <c r="E450" s="45">
        <v>18.920000000000002</v>
      </c>
      <c r="F450" s="45">
        <v>18.920000000000002</v>
      </c>
      <c r="G450" s="45">
        <v>18.920000000000002</v>
      </c>
      <c r="H450" s="45">
        <v>18.920000000000002</v>
      </c>
      <c r="I450" s="45">
        <v>18.920000000000002</v>
      </c>
      <c r="J450" s="45">
        <v>-18.920000000000002</v>
      </c>
      <c r="K450" s="45">
        <v>0</v>
      </c>
      <c r="L450" s="45">
        <v>6.42</v>
      </c>
      <c r="M450" s="45">
        <v>0</v>
      </c>
      <c r="N450" s="45">
        <v>0</v>
      </c>
      <c r="O450" s="45">
        <v>115</v>
      </c>
      <c r="P450" s="45">
        <v>115</v>
      </c>
      <c r="Q450" s="45">
        <v>1002.07</v>
      </c>
      <c r="R450" s="47">
        <f t="shared" si="110"/>
        <v>66.972916666666663</v>
      </c>
      <c r="U450" s="49">
        <f t="shared" si="111"/>
        <v>66.972916666666663</v>
      </c>
      <c r="V450" s="49"/>
      <c r="W450" s="49"/>
      <c r="Y450" s="51"/>
      <c r="Z450" s="51"/>
      <c r="AA450" s="51"/>
      <c r="AD450" s="49">
        <f t="shared" si="112"/>
        <v>66.972916666666663</v>
      </c>
    </row>
    <row r="451" spans="1:30">
      <c r="A451" s="6" t="s">
        <v>284</v>
      </c>
      <c r="B451" s="6" t="s">
        <v>201</v>
      </c>
      <c r="C451" s="6" t="s">
        <v>397</v>
      </c>
      <c r="D451" s="3" t="s">
        <v>714</v>
      </c>
      <c r="E451" s="45">
        <v>-75922.59</v>
      </c>
      <c r="F451" s="45">
        <v>49074.82</v>
      </c>
      <c r="G451" s="45">
        <v>49074.82</v>
      </c>
      <c r="H451" s="45">
        <v>49074.82</v>
      </c>
      <c r="I451" s="45">
        <v>-73249.27</v>
      </c>
      <c r="J451" s="45">
        <v>-124440.79</v>
      </c>
      <c r="K451" s="45">
        <v>-119865.79</v>
      </c>
      <c r="L451" s="45">
        <v>1.45519152283669E-11</v>
      </c>
      <c r="M451" s="45">
        <v>1.45519152283669E-11</v>
      </c>
      <c r="N451" s="45">
        <v>-108799.5</v>
      </c>
      <c r="O451" s="45">
        <v>-139098.99</v>
      </c>
      <c r="P451" s="45">
        <v>-136718.72</v>
      </c>
      <c r="Q451" s="45">
        <v>-140876.9</v>
      </c>
      <c r="R451" s="47">
        <f t="shared" si="110"/>
        <v>-55279.028749999998</v>
      </c>
      <c r="U451" s="49">
        <f t="shared" si="111"/>
        <v>-55279.028749999998</v>
      </c>
      <c r="V451" s="49"/>
      <c r="W451" s="49"/>
      <c r="Y451" s="51"/>
      <c r="Z451" s="51"/>
      <c r="AA451" s="51"/>
      <c r="AD451" s="49">
        <f t="shared" si="112"/>
        <v>-55279.028749999998</v>
      </c>
    </row>
    <row r="452" spans="1:30">
      <c r="A452" s="6" t="s">
        <v>284</v>
      </c>
      <c r="B452" s="6" t="s">
        <v>201</v>
      </c>
      <c r="C452" s="6" t="s">
        <v>398</v>
      </c>
      <c r="D452" s="3" t="s">
        <v>715</v>
      </c>
      <c r="E452" s="45">
        <v>-12438.16</v>
      </c>
      <c r="F452" s="45">
        <v>-13783.33</v>
      </c>
      <c r="G452" s="45">
        <v>-15173.91</v>
      </c>
      <c r="H452" s="45">
        <v>-17443.580000000002</v>
      </c>
      <c r="I452" s="45">
        <v>-17653.8</v>
      </c>
      <c r="J452" s="45">
        <v>-19109.349999999999</v>
      </c>
      <c r="K452" s="45">
        <v>-20744.98</v>
      </c>
      <c r="L452" s="45">
        <v>-21488.98</v>
      </c>
      <c r="M452" s="45">
        <v>-19588.490000000002</v>
      </c>
      <c r="N452" s="45">
        <v>-19655.93</v>
      </c>
      <c r="O452" s="45">
        <v>-17289.07</v>
      </c>
      <c r="P452" s="45">
        <v>-15753.24</v>
      </c>
      <c r="Q452" s="45">
        <v>-14332.11</v>
      </c>
      <c r="R452" s="47">
        <f t="shared" si="110"/>
        <v>-17589.149583333332</v>
      </c>
      <c r="U452" s="49">
        <f t="shared" si="111"/>
        <v>-17589.149583333332</v>
      </c>
      <c r="V452" s="49"/>
      <c r="W452" s="49"/>
      <c r="Y452" s="51"/>
      <c r="Z452" s="51"/>
      <c r="AA452" s="51"/>
      <c r="AD452" s="49">
        <f t="shared" si="112"/>
        <v>-17589.149583333332</v>
      </c>
    </row>
    <row r="453" spans="1:30">
      <c r="A453" s="6" t="s">
        <v>284</v>
      </c>
      <c r="B453" s="6" t="s">
        <v>201</v>
      </c>
      <c r="C453" s="6" t="s">
        <v>915</v>
      </c>
      <c r="D453" s="3" t="s">
        <v>916</v>
      </c>
      <c r="E453" s="45">
        <v>-220.5</v>
      </c>
      <c r="F453" s="45">
        <v>220.5</v>
      </c>
      <c r="G453" s="45">
        <v>0</v>
      </c>
      <c r="H453" s="45">
        <v>0</v>
      </c>
      <c r="I453" s="45">
        <v>-220.5</v>
      </c>
      <c r="J453" s="45">
        <v>-220.5</v>
      </c>
      <c r="K453" s="45">
        <v>-220.5</v>
      </c>
      <c r="L453" s="45">
        <v>0</v>
      </c>
      <c r="M453" s="45">
        <v>0</v>
      </c>
      <c r="N453" s="45">
        <v>-220.5</v>
      </c>
      <c r="O453" s="45">
        <v>-358.96</v>
      </c>
      <c r="P453" s="45">
        <v>-358.96</v>
      </c>
      <c r="Q453" s="45">
        <v>-5.6843418860808002E-14</v>
      </c>
      <c r="R453" s="47">
        <f t="shared" si="110"/>
        <v>-124.13916666666667</v>
      </c>
      <c r="U453" s="49">
        <f t="shared" si="111"/>
        <v>-124.13916666666667</v>
      </c>
      <c r="V453" s="49"/>
      <c r="W453" s="49"/>
      <c r="Y453" s="51"/>
      <c r="Z453" s="51"/>
      <c r="AA453" s="51"/>
      <c r="AD453" s="49">
        <f t="shared" si="112"/>
        <v>-124.13916666666667</v>
      </c>
    </row>
    <row r="454" spans="1:30">
      <c r="A454" s="6" t="s">
        <v>284</v>
      </c>
      <c r="B454" s="6" t="s">
        <v>201</v>
      </c>
      <c r="C454" s="6" t="s">
        <v>400</v>
      </c>
      <c r="D454" s="3" t="s">
        <v>718</v>
      </c>
      <c r="E454" s="45">
        <v>0</v>
      </c>
      <c r="F454" s="45">
        <v>0</v>
      </c>
      <c r="G454" s="45">
        <v>0</v>
      </c>
      <c r="H454" s="45">
        <v>0</v>
      </c>
      <c r="I454" s="45">
        <v>0</v>
      </c>
      <c r="J454" s="45">
        <v>-20.2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-127963.25</v>
      </c>
      <c r="Q454" s="45">
        <v>0</v>
      </c>
      <c r="R454" s="47">
        <f t="shared" si="110"/>
        <v>-10665.2875</v>
      </c>
      <c r="U454" s="49">
        <f t="shared" si="111"/>
        <v>-10665.2875</v>
      </c>
      <c r="V454" s="49"/>
      <c r="W454" s="49"/>
      <c r="Y454" s="51"/>
      <c r="Z454" s="51"/>
      <c r="AA454" s="51"/>
      <c r="AD454" s="49">
        <f t="shared" si="112"/>
        <v>-10665.2875</v>
      </c>
    </row>
    <row r="455" spans="1:30">
      <c r="A455" s="6" t="s">
        <v>284</v>
      </c>
      <c r="B455" s="6" t="s">
        <v>201</v>
      </c>
      <c r="C455" s="6" t="s">
        <v>401</v>
      </c>
      <c r="D455" s="3" t="s">
        <v>717</v>
      </c>
      <c r="E455" s="45">
        <v>-45960.71</v>
      </c>
      <c r="F455" s="45">
        <v>-22348.69</v>
      </c>
      <c r="G455" s="45">
        <v>-22348.69</v>
      </c>
      <c r="H455" s="45">
        <v>-22348.69</v>
      </c>
      <c r="I455" s="45">
        <v>-41756.49</v>
      </c>
      <c r="J455" s="45">
        <v>-19664.3</v>
      </c>
      <c r="K455" s="45">
        <v>-19968.53</v>
      </c>
      <c r="L455" s="45">
        <v>0</v>
      </c>
      <c r="M455" s="45">
        <v>0</v>
      </c>
      <c r="N455" s="45">
        <v>-19731.93</v>
      </c>
      <c r="O455" s="45">
        <v>-20099.07</v>
      </c>
      <c r="P455" s="45">
        <v>-19213.41</v>
      </c>
      <c r="Q455" s="45">
        <v>-19719.669999999998</v>
      </c>
      <c r="R455" s="47">
        <f t="shared" si="110"/>
        <v>-20026.665833333336</v>
      </c>
      <c r="U455" s="49">
        <f t="shared" si="111"/>
        <v>-20026.665833333336</v>
      </c>
      <c r="V455" s="49"/>
      <c r="W455" s="49"/>
      <c r="Y455" s="51"/>
      <c r="Z455" s="51"/>
      <c r="AA455" s="51"/>
      <c r="AD455" s="49">
        <f t="shared" si="112"/>
        <v>-20026.665833333336</v>
      </c>
    </row>
    <row r="456" spans="1:30">
      <c r="A456" s="6" t="s">
        <v>284</v>
      </c>
      <c r="B456" s="6" t="s">
        <v>201</v>
      </c>
      <c r="C456" s="6" t="s">
        <v>395</v>
      </c>
      <c r="D456" s="3" t="s">
        <v>716</v>
      </c>
      <c r="E456" s="45">
        <v>-2451.7199999999998</v>
      </c>
      <c r="F456" s="45">
        <v>-5495.04</v>
      </c>
      <c r="G456" s="45">
        <v>-160.91000000000099</v>
      </c>
      <c r="H456" s="45">
        <v>-3265.89</v>
      </c>
      <c r="I456" s="45">
        <v>-2018</v>
      </c>
      <c r="J456" s="45">
        <v>-1328.19</v>
      </c>
      <c r="K456" s="45">
        <v>-7072.53</v>
      </c>
      <c r="L456" s="45">
        <v>893.469999999999</v>
      </c>
      <c r="M456" s="45">
        <v>-3186.93</v>
      </c>
      <c r="N456" s="45">
        <v>-4563.1000000000004</v>
      </c>
      <c r="O456" s="45">
        <v>-133.68</v>
      </c>
      <c r="P456" s="45">
        <v>-272.61</v>
      </c>
      <c r="Q456" s="45">
        <v>-1744.34</v>
      </c>
      <c r="R456" s="47">
        <f t="shared" si="110"/>
        <v>-2391.7866666666669</v>
      </c>
      <c r="U456" s="49">
        <f t="shared" si="111"/>
        <v>-2391.7866666666669</v>
      </c>
      <c r="V456" s="49"/>
      <c r="W456" s="49"/>
      <c r="Y456" s="51"/>
      <c r="Z456" s="51"/>
      <c r="AA456" s="51"/>
      <c r="AD456" s="49">
        <f t="shared" si="112"/>
        <v>-2391.7866666666669</v>
      </c>
    </row>
    <row r="457" spans="1:30">
      <c r="A457" s="6" t="s">
        <v>284</v>
      </c>
      <c r="B457" s="6" t="s">
        <v>204</v>
      </c>
      <c r="C457" s="6" t="s">
        <v>143</v>
      </c>
      <c r="D457" s="3" t="s">
        <v>947</v>
      </c>
      <c r="E457" s="45">
        <v>-1163823.6100000001</v>
      </c>
      <c r="F457" s="45">
        <v>-2944974.51</v>
      </c>
      <c r="G457" s="45">
        <v>-2673549.36</v>
      </c>
      <c r="H457" s="45">
        <v>-4886454.3</v>
      </c>
      <c r="I457" s="45">
        <v>-5238610.72</v>
      </c>
      <c r="J457" s="45">
        <v>-4654764.04</v>
      </c>
      <c r="K457" s="45">
        <v>-5539155.0199999996</v>
      </c>
      <c r="L457" s="45">
        <v>-3480510.07</v>
      </c>
      <c r="M457" s="45">
        <v>-1771711.8</v>
      </c>
      <c r="N457" s="45">
        <v>-2087546.22</v>
      </c>
      <c r="O457" s="45">
        <v>-1091638.1200000001</v>
      </c>
      <c r="P457" s="45">
        <v>-653014.02</v>
      </c>
      <c r="Q457" s="45">
        <v>-816844.98</v>
      </c>
      <c r="R457" s="47">
        <f t="shared" si="110"/>
        <v>-3001021.8729166668</v>
      </c>
      <c r="U457" s="49">
        <f t="shared" si="111"/>
        <v>-3001021.8729166668</v>
      </c>
      <c r="V457" s="49"/>
      <c r="W457" s="49"/>
      <c r="Y457" s="51"/>
      <c r="Z457" s="51"/>
      <c r="AA457" s="51"/>
      <c r="AD457" s="49">
        <f t="shared" si="112"/>
        <v>-3001021.8729166668</v>
      </c>
    </row>
    <row r="458" spans="1:30" s="59" customFormat="1">
      <c r="D458" s="3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7"/>
      <c r="Y458" s="60"/>
      <c r="Z458" s="60"/>
      <c r="AA458" s="60"/>
      <c r="AD458" s="61">
        <f t="shared" si="112"/>
        <v>0</v>
      </c>
    </row>
    <row r="459" spans="1:30">
      <c r="A459" s="6" t="s">
        <v>284</v>
      </c>
      <c r="B459" s="6" t="s">
        <v>402</v>
      </c>
      <c r="C459" s="6" t="s">
        <v>379</v>
      </c>
      <c r="D459" s="10" t="s">
        <v>515</v>
      </c>
      <c r="E459" s="45">
        <v>-1133992.07</v>
      </c>
      <c r="F459" s="45">
        <v>-1254889.99</v>
      </c>
      <c r="G459" s="45">
        <v>-1142177.51</v>
      </c>
      <c r="H459" s="45">
        <v>-2031446.63</v>
      </c>
      <c r="I459" s="45">
        <v>-1127485.53</v>
      </c>
      <c r="J459" s="45">
        <v>-2180106.63</v>
      </c>
      <c r="K459" s="45">
        <v>-1114529.3899999999</v>
      </c>
      <c r="L459" s="45">
        <v>-1449861.32</v>
      </c>
      <c r="M459" s="45">
        <v>-964182.72</v>
      </c>
      <c r="N459" s="45">
        <v>-1569700.6</v>
      </c>
      <c r="O459" s="45">
        <v>-3025617.36</v>
      </c>
      <c r="P459" s="45">
        <v>-1260396.45</v>
      </c>
      <c r="Q459" s="45">
        <v>-1674889.06</v>
      </c>
      <c r="R459" s="47">
        <f t="shared" ref="R459:R468" si="113">((E459+Q459)+((F459+G459+H459+I459+J459+K459+L459+M459+N459+O459+P459)*2))/24</f>
        <v>-1543736.2245833334</v>
      </c>
      <c r="U459" s="49"/>
      <c r="V459" s="49"/>
      <c r="W459" s="49">
        <f t="shared" ref="W459:W468" si="114">+R459</f>
        <v>-1543736.2245833334</v>
      </c>
      <c r="Y459" s="51"/>
      <c r="Z459" s="51"/>
      <c r="AA459" s="51"/>
      <c r="AB459" s="49">
        <f t="shared" ref="AB459:AB468" si="115">+R459</f>
        <v>-1543736.2245833334</v>
      </c>
      <c r="AD459" s="49"/>
    </row>
    <row r="460" spans="1:30">
      <c r="A460" s="6" t="s">
        <v>284</v>
      </c>
      <c r="B460" s="6" t="s">
        <v>402</v>
      </c>
      <c r="C460" s="6" t="s">
        <v>516</v>
      </c>
      <c r="D460" s="10" t="s">
        <v>720</v>
      </c>
      <c r="E460" s="45">
        <v>-790894.83</v>
      </c>
      <c r="F460" s="45">
        <v>-1344105.6</v>
      </c>
      <c r="G460" s="45">
        <v>-383590.43</v>
      </c>
      <c r="H460" s="45">
        <v>-860358.08</v>
      </c>
      <c r="I460" s="45">
        <v>-558866.4</v>
      </c>
      <c r="J460" s="45">
        <v>-988809.31</v>
      </c>
      <c r="K460" s="45">
        <v>-753716.54</v>
      </c>
      <c r="L460" s="45">
        <v>-730654.02</v>
      </c>
      <c r="M460" s="45">
        <v>-399693.37</v>
      </c>
      <c r="N460" s="45">
        <v>-844192.45</v>
      </c>
      <c r="O460" s="45">
        <v>-1620149.36</v>
      </c>
      <c r="P460" s="45">
        <v>-1427044.33</v>
      </c>
      <c r="Q460" s="45">
        <v>-771791.28</v>
      </c>
      <c r="R460" s="47">
        <f t="shared" si="113"/>
        <v>-891043.57874999987</v>
      </c>
      <c r="U460" s="49"/>
      <c r="V460" s="49"/>
      <c r="W460" s="49">
        <f t="shared" si="114"/>
        <v>-891043.57874999987</v>
      </c>
      <c r="Y460" s="51"/>
      <c r="Z460" s="51"/>
      <c r="AA460" s="51"/>
      <c r="AB460" s="49">
        <f t="shared" si="115"/>
        <v>-891043.57874999987</v>
      </c>
      <c r="AD460" s="49"/>
    </row>
    <row r="461" spans="1:30">
      <c r="A461" s="6" t="s">
        <v>284</v>
      </c>
      <c r="B461" s="6" t="s">
        <v>402</v>
      </c>
      <c r="C461" s="6" t="s">
        <v>937</v>
      </c>
      <c r="D461" s="3" t="s">
        <v>936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7">
        <f t="shared" si="113"/>
        <v>0</v>
      </c>
      <c r="U461" s="49"/>
      <c r="V461" s="49"/>
      <c r="W461" s="49">
        <f t="shared" si="114"/>
        <v>0</v>
      </c>
      <c r="Y461" s="51"/>
      <c r="Z461" s="51"/>
      <c r="AA461" s="51"/>
      <c r="AB461" s="49">
        <f t="shared" si="115"/>
        <v>0</v>
      </c>
      <c r="AD461" s="49"/>
    </row>
    <row r="462" spans="1:30">
      <c r="A462" s="6" t="s">
        <v>284</v>
      </c>
      <c r="B462" s="6" t="s">
        <v>402</v>
      </c>
      <c r="C462" s="6" t="s">
        <v>403</v>
      </c>
      <c r="D462" s="3" t="s">
        <v>721</v>
      </c>
      <c r="E462" s="45">
        <v>-145370.54</v>
      </c>
      <c r="F462" s="45">
        <v>-995.70999999993398</v>
      </c>
      <c r="G462" s="45">
        <v>-1039.99999999993</v>
      </c>
      <c r="H462" s="45">
        <v>-43225.839999999902</v>
      </c>
      <c r="I462" s="45">
        <v>6.5483618527650794E-11</v>
      </c>
      <c r="J462" s="45">
        <v>-76590.599999999904</v>
      </c>
      <c r="K462" s="45">
        <v>-21186.029999999901</v>
      </c>
      <c r="L462" s="45">
        <v>-721.99999999994895</v>
      </c>
      <c r="M462" s="45">
        <v>-222216.42</v>
      </c>
      <c r="N462" s="45">
        <v>-222638.92</v>
      </c>
      <c r="O462" s="45">
        <v>-1338398.3</v>
      </c>
      <c r="P462" s="45">
        <v>-1392508.13</v>
      </c>
      <c r="Q462" s="45">
        <v>-21278.5699999998</v>
      </c>
      <c r="R462" s="47">
        <f t="shared" si="113"/>
        <v>-283570.54208333325</v>
      </c>
      <c r="U462" s="49"/>
      <c r="V462" s="49"/>
      <c r="W462" s="49">
        <f t="shared" si="114"/>
        <v>-283570.54208333325</v>
      </c>
      <c r="Y462" s="51"/>
      <c r="Z462" s="51"/>
      <c r="AA462" s="51"/>
      <c r="AB462" s="49">
        <f t="shared" si="115"/>
        <v>-283570.54208333325</v>
      </c>
      <c r="AD462" s="49"/>
    </row>
    <row r="463" spans="1:30">
      <c r="A463" s="6" t="s">
        <v>284</v>
      </c>
      <c r="B463" s="6" t="s">
        <v>402</v>
      </c>
      <c r="C463" s="6" t="s">
        <v>404</v>
      </c>
      <c r="D463" s="3" t="s">
        <v>205</v>
      </c>
      <c r="E463" s="45">
        <v>13116</v>
      </c>
      <c r="F463" s="45">
        <v>13116</v>
      </c>
      <c r="G463" s="45">
        <v>13116</v>
      </c>
      <c r="H463" s="45">
        <v>13116</v>
      </c>
      <c r="I463" s="45">
        <v>12752</v>
      </c>
      <c r="J463" s="45">
        <v>12752</v>
      </c>
      <c r="K463" s="45">
        <v>0</v>
      </c>
      <c r="L463" s="45">
        <v>0</v>
      </c>
      <c r="M463" s="45">
        <v>0</v>
      </c>
      <c r="N463" s="45">
        <v>0</v>
      </c>
      <c r="O463" s="45">
        <v>-671</v>
      </c>
      <c r="P463" s="45">
        <v>-1342</v>
      </c>
      <c r="Q463" s="45">
        <v>-671</v>
      </c>
      <c r="R463" s="47">
        <f t="shared" si="113"/>
        <v>5755.125</v>
      </c>
      <c r="U463" s="49"/>
      <c r="V463" s="49"/>
      <c r="W463" s="49">
        <f t="shared" si="114"/>
        <v>5755.125</v>
      </c>
      <c r="Y463" s="51"/>
      <c r="Z463" s="51"/>
      <c r="AA463" s="51"/>
      <c r="AB463" s="49">
        <f t="shared" si="115"/>
        <v>5755.125</v>
      </c>
      <c r="AD463" s="49"/>
    </row>
    <row r="464" spans="1:30">
      <c r="A464" s="6" t="s">
        <v>284</v>
      </c>
      <c r="B464" s="6" t="s">
        <v>402</v>
      </c>
      <c r="C464" s="6" t="s">
        <v>381</v>
      </c>
      <c r="D464" s="3" t="s">
        <v>208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7">
        <f t="shared" si="113"/>
        <v>0</v>
      </c>
      <c r="U464" s="49"/>
      <c r="V464" s="49"/>
      <c r="W464" s="49">
        <f t="shared" si="114"/>
        <v>0</v>
      </c>
      <c r="Y464" s="51"/>
      <c r="Z464" s="51"/>
      <c r="AA464" s="51"/>
      <c r="AB464" s="49">
        <f t="shared" si="115"/>
        <v>0</v>
      </c>
      <c r="AD464" s="49"/>
    </row>
    <row r="465" spans="1:30">
      <c r="A465" s="6" t="s">
        <v>284</v>
      </c>
      <c r="B465" s="6" t="s">
        <v>402</v>
      </c>
      <c r="C465" s="6" t="s">
        <v>382</v>
      </c>
      <c r="D465" s="3" t="s">
        <v>722</v>
      </c>
      <c r="E465" s="45">
        <v>-110191.73</v>
      </c>
      <c r="F465" s="45">
        <v>-122371.47</v>
      </c>
      <c r="G465" s="45">
        <v>-105897.55</v>
      </c>
      <c r="H465" s="45">
        <v>-216074.43</v>
      </c>
      <c r="I465" s="45">
        <v>-252342.93</v>
      </c>
      <c r="J465" s="45">
        <v>-252611.36</v>
      </c>
      <c r="K465" s="45">
        <v>-94070.030000000101</v>
      </c>
      <c r="L465" s="45">
        <v>-106146.07</v>
      </c>
      <c r="M465" s="45">
        <v>-95344.380000000107</v>
      </c>
      <c r="N465" s="45">
        <v>-104245.61</v>
      </c>
      <c r="O465" s="45">
        <v>-202556.09</v>
      </c>
      <c r="P465" s="45">
        <v>-132612.17000000001</v>
      </c>
      <c r="Q465" s="45">
        <v>-34301.69</v>
      </c>
      <c r="R465" s="47">
        <f t="shared" si="113"/>
        <v>-146376.56666666668</v>
      </c>
      <c r="U465" s="49"/>
      <c r="V465" s="49"/>
      <c r="W465" s="49">
        <f t="shared" si="114"/>
        <v>-146376.56666666668</v>
      </c>
      <c r="Y465" s="51"/>
      <c r="Z465" s="51"/>
      <c r="AA465" s="51"/>
      <c r="AB465" s="49">
        <f t="shared" si="115"/>
        <v>-146376.56666666668</v>
      </c>
      <c r="AD465" s="49"/>
    </row>
    <row r="466" spans="1:30">
      <c r="A466" s="6" t="s">
        <v>284</v>
      </c>
      <c r="B466" s="6" t="s">
        <v>402</v>
      </c>
      <c r="C466" s="6" t="s">
        <v>383</v>
      </c>
      <c r="D466" s="3" t="s">
        <v>723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7">
        <f t="shared" si="113"/>
        <v>0</v>
      </c>
      <c r="U466" s="49"/>
      <c r="V466" s="49"/>
      <c r="W466" s="49">
        <f t="shared" si="114"/>
        <v>0</v>
      </c>
      <c r="Y466" s="51"/>
      <c r="Z466" s="51"/>
      <c r="AA466" s="51"/>
      <c r="AB466" s="49">
        <f t="shared" si="115"/>
        <v>0</v>
      </c>
      <c r="AD466" s="49"/>
    </row>
    <row r="467" spans="1:30">
      <c r="A467" s="6" t="s">
        <v>284</v>
      </c>
      <c r="B467" s="6" t="s">
        <v>402</v>
      </c>
      <c r="C467" s="6" t="s">
        <v>384</v>
      </c>
      <c r="D467" s="10" t="s">
        <v>206</v>
      </c>
      <c r="E467" s="45">
        <v>-1145.9000000000001</v>
      </c>
      <c r="F467" s="45">
        <v>-2321.83</v>
      </c>
      <c r="G467" s="45">
        <v>1434.96</v>
      </c>
      <c r="H467" s="45">
        <v>-5164.76</v>
      </c>
      <c r="I467" s="45">
        <v>1434.96</v>
      </c>
      <c r="J467" s="45">
        <v>-7446.75</v>
      </c>
      <c r="K467" s="45">
        <v>9.0949470177292804E-13</v>
      </c>
      <c r="L467" s="45">
        <v>-6027.54</v>
      </c>
      <c r="M467" s="45">
        <v>-5433.37</v>
      </c>
      <c r="N467" s="45">
        <v>-263.51999999999902</v>
      </c>
      <c r="O467" s="45">
        <v>-4121.7</v>
      </c>
      <c r="P467" s="45">
        <v>-5044.42</v>
      </c>
      <c r="Q467" s="45">
        <v>-3796.8</v>
      </c>
      <c r="R467" s="47">
        <f t="shared" si="113"/>
        <v>-2952.11</v>
      </c>
      <c r="U467" s="49"/>
      <c r="V467" s="49"/>
      <c r="W467" s="49">
        <f t="shared" si="114"/>
        <v>-2952.11</v>
      </c>
      <c r="Y467" s="51"/>
      <c r="Z467" s="51"/>
      <c r="AA467" s="51"/>
      <c r="AB467" s="49">
        <f t="shared" si="115"/>
        <v>-2952.11</v>
      </c>
      <c r="AD467" s="49"/>
    </row>
    <row r="468" spans="1:30">
      <c r="A468" s="6" t="s">
        <v>284</v>
      </c>
      <c r="B468" s="6" t="s">
        <v>402</v>
      </c>
      <c r="C468" s="6" t="s">
        <v>380</v>
      </c>
      <c r="D468" s="10" t="s">
        <v>207</v>
      </c>
      <c r="E468" s="45">
        <v>-178.6</v>
      </c>
      <c r="F468" s="45">
        <v>-220.5</v>
      </c>
      <c r="G468" s="45">
        <v>0</v>
      </c>
      <c r="H468" s="45">
        <v>0</v>
      </c>
      <c r="I468" s="45">
        <v>-11.95</v>
      </c>
      <c r="J468" s="45">
        <v>-11.95</v>
      </c>
      <c r="K468" s="45">
        <v>-11.95</v>
      </c>
      <c r="L468" s="45">
        <v>-11.95</v>
      </c>
      <c r="M468" s="45">
        <v>-11.95</v>
      </c>
      <c r="N468" s="45">
        <v>-11.95</v>
      </c>
      <c r="O468" s="45">
        <v>-11.95</v>
      </c>
      <c r="P468" s="45">
        <v>-18.059999999999999</v>
      </c>
      <c r="Q468" s="45">
        <v>-18.059999999999999</v>
      </c>
      <c r="R468" s="47">
        <f t="shared" si="113"/>
        <v>-35.044999999999995</v>
      </c>
      <c r="U468" s="49"/>
      <c r="V468" s="49"/>
      <c r="W468" s="49">
        <f t="shared" si="114"/>
        <v>-35.044999999999995</v>
      </c>
      <c r="Y468" s="51"/>
      <c r="Z468" s="51"/>
      <c r="AA468" s="51"/>
      <c r="AB468" s="49">
        <f t="shared" si="115"/>
        <v>-35.044999999999995</v>
      </c>
      <c r="AD468" s="49"/>
    </row>
    <row r="469" spans="1:30">
      <c r="D469" s="3" t="s">
        <v>209</v>
      </c>
      <c r="E469" s="46">
        <f t="shared" ref="E469:R469" si="116">SUM(E459:E468)</f>
        <v>-2168657.67</v>
      </c>
      <c r="F469" s="46">
        <f t="shared" si="116"/>
        <v>-2711789.1</v>
      </c>
      <c r="G469" s="46">
        <f t="shared" si="116"/>
        <v>-1618154.53</v>
      </c>
      <c r="H469" s="46">
        <f t="shared" si="116"/>
        <v>-3143153.7399999998</v>
      </c>
      <c r="I469" s="46">
        <f t="shared" si="116"/>
        <v>-1924519.85</v>
      </c>
      <c r="J469" s="46">
        <f t="shared" si="116"/>
        <v>-3492824.6</v>
      </c>
      <c r="K469" s="46">
        <f t="shared" si="116"/>
        <v>-1983513.9399999997</v>
      </c>
      <c r="L469" s="46">
        <f t="shared" si="116"/>
        <v>-2293422.9</v>
      </c>
      <c r="M469" s="46">
        <f t="shared" si="116"/>
        <v>-1686882.21</v>
      </c>
      <c r="N469" s="46">
        <f t="shared" si="116"/>
        <v>-2741053.05</v>
      </c>
      <c r="O469" s="46">
        <f t="shared" si="116"/>
        <v>-6191525.7599999998</v>
      </c>
      <c r="P469" s="46">
        <f t="shared" si="116"/>
        <v>-4218965.5599999996</v>
      </c>
      <c r="Q469" s="46">
        <f t="shared" si="116"/>
        <v>-2506746.4599999995</v>
      </c>
      <c r="R469" s="46">
        <f t="shared" si="116"/>
        <v>-2861958.9420833332</v>
      </c>
      <c r="Y469" s="51"/>
      <c r="Z469" s="51"/>
      <c r="AA469" s="51"/>
    </row>
    <row r="470" spans="1:30">
      <c r="D470" s="3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7"/>
      <c r="Y470" s="51"/>
      <c r="Z470" s="51"/>
      <c r="AA470" s="51"/>
    </row>
    <row r="471" spans="1:30">
      <c r="A471" s="6" t="s">
        <v>284</v>
      </c>
      <c r="B471" s="6" t="s">
        <v>211</v>
      </c>
      <c r="C471" s="6" t="s">
        <v>143</v>
      </c>
      <c r="D471" s="3" t="s">
        <v>724</v>
      </c>
      <c r="E471" s="45">
        <v>0</v>
      </c>
      <c r="F471" s="45">
        <v>0</v>
      </c>
      <c r="G471" s="45">
        <v>0</v>
      </c>
      <c r="H471" s="45">
        <v>0</v>
      </c>
      <c r="I471" s="45">
        <v>-113750.31</v>
      </c>
      <c r="J471" s="45">
        <v>0</v>
      </c>
      <c r="K471" s="45">
        <v>0</v>
      </c>
      <c r="L471" s="45">
        <v>0</v>
      </c>
      <c r="M471" s="45">
        <v>0</v>
      </c>
      <c r="N471" s="45">
        <v>-139722.44</v>
      </c>
      <c r="O471" s="45">
        <v>-114348.67</v>
      </c>
      <c r="P471" s="45">
        <v>-396024.71</v>
      </c>
      <c r="Q471" s="45">
        <v>257.20000000001198</v>
      </c>
      <c r="R471" s="47">
        <f t="shared" ref="R471:R476" si="117">((E471+Q471)+((F471+G471+H471+I471+J471+K471+L471+M471+N471+O471+P471)*2))/24</f>
        <v>-63643.127500000002</v>
      </c>
      <c r="U471" s="49">
        <f t="shared" ref="U471:U476" si="118">+R471</f>
        <v>-63643.127500000002</v>
      </c>
      <c r="V471" s="49"/>
      <c r="W471" s="49"/>
      <c r="Y471" s="51"/>
      <c r="Z471" s="51"/>
      <c r="AA471" s="51"/>
      <c r="AD471" s="49">
        <f t="shared" ref="AD471:AD476" si="119">+R471</f>
        <v>-63643.127500000002</v>
      </c>
    </row>
    <row r="472" spans="1:30">
      <c r="A472" s="6" t="s">
        <v>284</v>
      </c>
      <c r="B472" s="6" t="s">
        <v>211</v>
      </c>
      <c r="C472" s="6" t="s">
        <v>179</v>
      </c>
      <c r="D472" s="3" t="s">
        <v>725</v>
      </c>
      <c r="E472" s="45">
        <v>907.79999999998802</v>
      </c>
      <c r="F472" s="45">
        <v>907.79999999998802</v>
      </c>
      <c r="G472" s="45">
        <v>907.79999999998802</v>
      </c>
      <c r="H472" s="45">
        <v>-1.1596057447604799E-11</v>
      </c>
      <c r="I472" s="45">
        <v>-65483.19</v>
      </c>
      <c r="J472" s="45">
        <v>-1.45519152283669E-11</v>
      </c>
      <c r="K472" s="45">
        <v>-1.45519152283669E-11</v>
      </c>
      <c r="L472" s="45">
        <v>-1.45519152283669E-11</v>
      </c>
      <c r="M472" s="45">
        <v>-1.45519152283669E-11</v>
      </c>
      <c r="N472" s="45">
        <v>-66722.81</v>
      </c>
      <c r="O472" s="45">
        <v>-69497.05</v>
      </c>
      <c r="P472" s="45">
        <v>-148373.95000000001</v>
      </c>
      <c r="Q472" s="45">
        <v>0</v>
      </c>
      <c r="R472" s="47">
        <f t="shared" si="117"/>
        <v>-28983.958333333347</v>
      </c>
      <c r="U472" s="49">
        <f t="shared" si="118"/>
        <v>-28983.958333333347</v>
      </c>
      <c r="V472" s="49"/>
      <c r="W472" s="49"/>
      <c r="Y472" s="51"/>
      <c r="Z472" s="51"/>
      <c r="AA472" s="51"/>
      <c r="AD472" s="49">
        <f t="shared" si="119"/>
        <v>-28983.958333333347</v>
      </c>
    </row>
    <row r="473" spans="1:30">
      <c r="A473" s="6" t="s">
        <v>284</v>
      </c>
      <c r="B473" s="6" t="s">
        <v>211</v>
      </c>
      <c r="C473" s="6" t="s">
        <v>180</v>
      </c>
      <c r="D473" s="3" t="s">
        <v>955</v>
      </c>
      <c r="E473" s="45">
        <v>0</v>
      </c>
      <c r="F473" s="45">
        <v>0</v>
      </c>
      <c r="G473" s="45">
        <v>0</v>
      </c>
      <c r="H473" s="45">
        <v>0</v>
      </c>
      <c r="I473" s="45">
        <v>-15837.09</v>
      </c>
      <c r="J473" s="45">
        <v>0</v>
      </c>
      <c r="K473" s="45">
        <v>0</v>
      </c>
      <c r="L473" s="45">
        <v>0</v>
      </c>
      <c r="M473" s="45">
        <v>0</v>
      </c>
      <c r="N473" s="45">
        <v>-17986.45</v>
      </c>
      <c r="O473" s="45">
        <v>-16253.36</v>
      </c>
      <c r="P473" s="45">
        <v>-34700.26</v>
      </c>
      <c r="Q473" s="45">
        <v>0</v>
      </c>
      <c r="R473" s="47">
        <f t="shared" si="117"/>
        <v>-7064.7633333333333</v>
      </c>
      <c r="U473" s="49">
        <f t="shared" si="118"/>
        <v>-7064.7633333333333</v>
      </c>
      <c r="V473" s="49"/>
      <c r="W473" s="49"/>
      <c r="Y473" s="51"/>
      <c r="Z473" s="51"/>
      <c r="AA473" s="51"/>
      <c r="AD473" s="49">
        <f t="shared" si="119"/>
        <v>-7064.7633333333333</v>
      </c>
    </row>
    <row r="474" spans="1:30">
      <c r="A474" s="6" t="s">
        <v>284</v>
      </c>
      <c r="B474" s="6" t="s">
        <v>210</v>
      </c>
      <c r="C474" s="25" t="s">
        <v>227</v>
      </c>
      <c r="D474" s="3" t="s">
        <v>726</v>
      </c>
      <c r="E474" s="45">
        <v>0</v>
      </c>
      <c r="F474" s="45">
        <v>0</v>
      </c>
      <c r="G474" s="45">
        <v>0</v>
      </c>
      <c r="H474" s="45">
        <v>0</v>
      </c>
      <c r="I474" s="45">
        <v>-13495.43</v>
      </c>
      <c r="J474" s="45">
        <v>0</v>
      </c>
      <c r="K474" s="45">
        <v>0</v>
      </c>
      <c r="L474" s="45">
        <v>0</v>
      </c>
      <c r="M474" s="45">
        <v>0</v>
      </c>
      <c r="N474" s="45">
        <v>-14968.48</v>
      </c>
      <c r="O474" s="45">
        <v>-12853.91</v>
      </c>
      <c r="P474" s="45">
        <v>-22392.1</v>
      </c>
      <c r="Q474" s="45">
        <v>0</v>
      </c>
      <c r="R474" s="47">
        <f t="shared" si="117"/>
        <v>-5309.16</v>
      </c>
      <c r="U474" s="49">
        <f t="shared" si="118"/>
        <v>-5309.16</v>
      </c>
      <c r="V474" s="49"/>
      <c r="W474" s="49"/>
      <c r="Y474" s="51"/>
      <c r="Z474" s="51"/>
      <c r="AA474" s="51"/>
      <c r="AD474" s="49">
        <f t="shared" si="119"/>
        <v>-5309.16</v>
      </c>
    </row>
    <row r="475" spans="1:30">
      <c r="A475" s="6" t="s">
        <v>284</v>
      </c>
      <c r="B475" s="6" t="s">
        <v>210</v>
      </c>
      <c r="C475" s="25" t="s">
        <v>1005</v>
      </c>
      <c r="D475" s="3" t="s">
        <v>726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7">
        <f t="shared" si="117"/>
        <v>0</v>
      </c>
      <c r="U475" s="49">
        <f t="shared" si="118"/>
        <v>0</v>
      </c>
      <c r="V475" s="49"/>
      <c r="W475" s="49"/>
      <c r="Y475" s="51"/>
      <c r="Z475" s="51"/>
      <c r="AA475" s="51"/>
      <c r="AD475" s="49">
        <f t="shared" si="119"/>
        <v>0</v>
      </c>
    </row>
    <row r="476" spans="1:30">
      <c r="A476" s="6" t="s">
        <v>284</v>
      </c>
      <c r="B476" s="6" t="s">
        <v>210</v>
      </c>
      <c r="C476" s="6" t="s">
        <v>531</v>
      </c>
      <c r="D476" s="3" t="s">
        <v>727</v>
      </c>
      <c r="E476" s="45">
        <v>-1507.91</v>
      </c>
      <c r="F476" s="45">
        <v>-1918.54</v>
      </c>
      <c r="G476" s="45">
        <v>-809.1</v>
      </c>
      <c r="H476" s="45">
        <v>-1230.3900000000001</v>
      </c>
      <c r="I476" s="45">
        <v>-619.19000000000005</v>
      </c>
      <c r="J476" s="45">
        <v>-1041.77</v>
      </c>
      <c r="K476" s="45">
        <v>-1435.38</v>
      </c>
      <c r="L476" s="45">
        <v>-1833.62</v>
      </c>
      <c r="M476" s="45">
        <v>-826.85</v>
      </c>
      <c r="N476" s="45">
        <v>-1472.97</v>
      </c>
      <c r="O476" s="45">
        <v>-401.68</v>
      </c>
      <c r="P476" s="45">
        <v>-900.24</v>
      </c>
      <c r="Q476" s="45">
        <v>-1306.21</v>
      </c>
      <c r="R476" s="47">
        <f t="shared" si="117"/>
        <v>-1158.0658333333333</v>
      </c>
      <c r="U476" s="49">
        <f t="shared" si="118"/>
        <v>-1158.0658333333333</v>
      </c>
      <c r="V476" s="49"/>
      <c r="W476" s="49"/>
      <c r="Y476" s="51"/>
      <c r="Z476" s="51"/>
      <c r="AA476" s="51"/>
      <c r="AD476" s="49">
        <f t="shared" si="119"/>
        <v>-1158.0658333333333</v>
      </c>
    </row>
    <row r="477" spans="1:30">
      <c r="D477" s="3" t="s">
        <v>212</v>
      </c>
      <c r="E477" s="46">
        <f t="shared" ref="E477:M477" si="120">SUM(E471:E476)</f>
        <v>-600.11000000001206</v>
      </c>
      <c r="F477" s="46">
        <f t="shared" si="120"/>
        <v>-1010.7400000000119</v>
      </c>
      <c r="G477" s="46">
        <f t="shared" si="120"/>
        <v>98.699999999987995</v>
      </c>
      <c r="H477" s="46">
        <f t="shared" si="120"/>
        <v>-1230.3900000000117</v>
      </c>
      <c r="I477" s="46">
        <f t="shared" si="120"/>
        <v>-209185.21</v>
      </c>
      <c r="J477" s="46">
        <f t="shared" si="120"/>
        <v>-1041.7700000000145</v>
      </c>
      <c r="K477" s="46">
        <f t="shared" si="120"/>
        <v>-1435.3800000000147</v>
      </c>
      <c r="L477" s="46">
        <f t="shared" si="120"/>
        <v>-1833.6200000000144</v>
      </c>
      <c r="M477" s="46">
        <f t="shared" si="120"/>
        <v>-826.85000000001457</v>
      </c>
      <c r="N477" s="46">
        <f t="shared" ref="N477:R477" si="121">SUM(N471:N476)</f>
        <v>-240873.15000000002</v>
      </c>
      <c r="O477" s="46">
        <f t="shared" si="121"/>
        <v>-213354.67</v>
      </c>
      <c r="P477" s="46">
        <f t="shared" si="121"/>
        <v>-602391.26</v>
      </c>
      <c r="Q477" s="46">
        <f t="shared" si="121"/>
        <v>-1049.0099999999879</v>
      </c>
      <c r="R477" s="46">
        <f t="shared" si="121"/>
        <v>-106159.07500000001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7"/>
      <c r="Y478" s="51"/>
      <c r="Z478" s="51"/>
      <c r="AA478" s="51"/>
    </row>
    <row r="479" spans="1:30">
      <c r="D479" s="3" t="s">
        <v>213</v>
      </c>
      <c r="E479" s="46">
        <f t="shared" ref="E479:I479" si="122">E439+E440+SUM(E442:E457)+E469+E477</f>
        <v>-26499370.43</v>
      </c>
      <c r="F479" s="46">
        <f t="shared" si="122"/>
        <v>-21504063.179999996</v>
      </c>
      <c r="G479" s="46">
        <f t="shared" si="122"/>
        <v>-19503783.610000003</v>
      </c>
      <c r="H479" s="46">
        <f t="shared" si="122"/>
        <v>-22260493.239999998</v>
      </c>
      <c r="I479" s="46">
        <f t="shared" si="122"/>
        <v>-21428885.960000005</v>
      </c>
      <c r="J479" s="46">
        <f t="shared" ref="J479" si="123">J439+J440+SUM(J442:J457)+J469+J477</f>
        <v>-23877698.84</v>
      </c>
      <c r="K479" s="46">
        <f t="shared" ref="K479:R479" si="124">K439+K440+SUM(K442:K457)+K469+K477</f>
        <v>-24011385.419999998</v>
      </c>
      <c r="L479" s="46">
        <f t="shared" si="124"/>
        <v>-25268824.199999999</v>
      </c>
      <c r="M479" s="46">
        <f t="shared" si="124"/>
        <v>-28866890.060000002</v>
      </c>
      <c r="N479" s="46">
        <f t="shared" si="124"/>
        <v>-35320685.519999996</v>
      </c>
      <c r="O479" s="46">
        <f t="shared" si="124"/>
        <v>-33642766.079999998</v>
      </c>
      <c r="P479" s="46">
        <f t="shared" si="124"/>
        <v>-26254863.460000001</v>
      </c>
      <c r="Q479" s="46">
        <f t="shared" si="124"/>
        <v>-25367268.170000002</v>
      </c>
      <c r="R479" s="46">
        <f t="shared" si="124"/>
        <v>-25656138.239166662</v>
      </c>
      <c r="Y479" s="51"/>
      <c r="Z479" s="51"/>
      <c r="AA479" s="51"/>
    </row>
    <row r="480" spans="1:30">
      <c r="D480" s="3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7"/>
      <c r="Y480" s="51"/>
      <c r="Z480" s="51"/>
      <c r="AA480" s="51"/>
    </row>
    <row r="481" spans="1:30">
      <c r="A481" s="6" t="s">
        <v>284</v>
      </c>
      <c r="B481" s="6" t="s">
        <v>228</v>
      </c>
      <c r="C481" s="6" t="s">
        <v>83</v>
      </c>
      <c r="D481" s="3" t="s">
        <v>920</v>
      </c>
      <c r="E481" s="45">
        <v>-39000</v>
      </c>
      <c r="F481" s="45">
        <v>-39000</v>
      </c>
      <c r="G481" s="45">
        <v>-28900</v>
      </c>
      <c r="H481" s="45">
        <v>-198800</v>
      </c>
      <c r="I481" s="45">
        <v>-28900</v>
      </c>
      <c r="J481" s="45">
        <v>-28900</v>
      </c>
      <c r="K481" s="45">
        <v>-29900</v>
      </c>
      <c r="L481" s="45">
        <v>-32700</v>
      </c>
      <c r="M481" s="45">
        <v>-36500</v>
      </c>
      <c r="N481" s="45">
        <v>-36500</v>
      </c>
      <c r="O481" s="45">
        <v>-29000</v>
      </c>
      <c r="P481" s="45">
        <v>-29000</v>
      </c>
      <c r="Q481" s="45">
        <v>-500</v>
      </c>
      <c r="R481" s="47">
        <f t="shared" ref="R481:R544" si="125">((E481+Q481)+((F481+G481+H481+I481+J481+K481+L481+M481+N481+O481+P481)*2))/24</f>
        <v>-44820.833333333336</v>
      </c>
      <c r="U481" s="49">
        <f t="shared" ref="U481:U520" si="126">+R481</f>
        <v>-44820.833333333336</v>
      </c>
      <c r="V481" s="49"/>
      <c r="W481" s="49"/>
      <c r="Y481" s="51"/>
      <c r="Z481" s="51"/>
      <c r="AA481" s="51"/>
      <c r="AD481" s="49">
        <f t="shared" ref="AD481:AD520" si="127">+R481</f>
        <v>-44820.833333333336</v>
      </c>
    </row>
    <row r="482" spans="1:30">
      <c r="A482" s="6" t="s">
        <v>284</v>
      </c>
      <c r="B482" s="6" t="s">
        <v>415</v>
      </c>
      <c r="C482" s="6" t="s">
        <v>113</v>
      </c>
      <c r="D482" s="3" t="s">
        <v>229</v>
      </c>
      <c r="E482" s="45">
        <v>-24135</v>
      </c>
      <c r="F482" s="45">
        <v>-24135</v>
      </c>
      <c r="G482" s="45">
        <v>-24135</v>
      </c>
      <c r="H482" s="45">
        <v>-24135</v>
      </c>
      <c r="I482" s="45">
        <v>-24135</v>
      </c>
      <c r="J482" s="45">
        <v>-24135</v>
      </c>
      <c r="K482" s="45">
        <v>-24135</v>
      </c>
      <c r="L482" s="45">
        <v>-24135</v>
      </c>
      <c r="M482" s="45">
        <v>-24135</v>
      </c>
      <c r="N482" s="45">
        <v>-24135</v>
      </c>
      <c r="O482" s="45">
        <v>-24135</v>
      </c>
      <c r="P482" s="45">
        <v>-24135</v>
      </c>
      <c r="Q482" s="45">
        <v>-24135</v>
      </c>
      <c r="R482" s="47">
        <f t="shared" si="125"/>
        <v>-24135</v>
      </c>
      <c r="U482" s="49">
        <f t="shared" si="126"/>
        <v>-24135</v>
      </c>
      <c r="V482" s="49"/>
      <c r="W482" s="49"/>
      <c r="Y482" s="51"/>
      <c r="Z482" s="51"/>
      <c r="AA482" s="51"/>
      <c r="AD482" s="49">
        <f t="shared" si="127"/>
        <v>-24135</v>
      </c>
    </row>
    <row r="483" spans="1:30">
      <c r="A483" s="6" t="s">
        <v>284</v>
      </c>
      <c r="B483" s="6" t="s">
        <v>405</v>
      </c>
      <c r="C483" s="6" t="s">
        <v>282</v>
      </c>
      <c r="D483" s="3" t="s">
        <v>731</v>
      </c>
      <c r="E483" s="45">
        <v>-2962432.42</v>
      </c>
      <c r="F483" s="45">
        <v>-3654107.53</v>
      </c>
      <c r="G483" s="45">
        <v>-3371468.21</v>
      </c>
      <c r="H483" s="45">
        <v>-2549985.5099999998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30646.74</v>
      </c>
      <c r="O483" s="45">
        <v>-2676349.88</v>
      </c>
      <c r="P483" s="45">
        <v>-5280776.84</v>
      </c>
      <c r="Q483" s="45">
        <v>-6869880.25</v>
      </c>
      <c r="R483" s="47">
        <f t="shared" si="125"/>
        <v>-1868183.1304166669</v>
      </c>
      <c r="U483" s="49">
        <f t="shared" si="126"/>
        <v>-1868183.1304166669</v>
      </c>
      <c r="V483" s="49"/>
      <c r="W483" s="49"/>
      <c r="Y483" s="51"/>
      <c r="Z483" s="51"/>
      <c r="AA483" s="51"/>
      <c r="AD483" s="49">
        <f t="shared" si="127"/>
        <v>-1868183.1304166669</v>
      </c>
    </row>
    <row r="484" spans="1:30">
      <c r="A484" s="6" t="s">
        <v>284</v>
      </c>
      <c r="B484" s="6" t="s">
        <v>405</v>
      </c>
      <c r="C484" s="6" t="s">
        <v>875</v>
      </c>
      <c r="D484" s="3" t="s">
        <v>938</v>
      </c>
      <c r="E484" s="45">
        <v>-112241.21</v>
      </c>
      <c r="F484" s="45">
        <v>-112241.21</v>
      </c>
      <c r="G484" s="45">
        <v>-112241.21</v>
      </c>
      <c r="H484" s="45">
        <v>-128355.2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-88263</v>
      </c>
      <c r="O484" s="45">
        <v>-88263</v>
      </c>
      <c r="P484" s="45">
        <v>-88263</v>
      </c>
      <c r="Q484" s="45">
        <v>-90346</v>
      </c>
      <c r="R484" s="47">
        <f t="shared" si="125"/>
        <v>-59910.018749999996</v>
      </c>
      <c r="U484" s="49">
        <f t="shared" si="126"/>
        <v>-59910.018749999996</v>
      </c>
      <c r="V484" s="49"/>
      <c r="W484" s="49"/>
      <c r="Y484" s="51"/>
      <c r="Z484" s="51"/>
      <c r="AA484" s="51"/>
      <c r="AD484" s="49">
        <f t="shared" si="127"/>
        <v>-59910.018749999996</v>
      </c>
    </row>
    <row r="485" spans="1:30">
      <c r="A485" s="6" t="s">
        <v>284</v>
      </c>
      <c r="B485" s="6" t="s">
        <v>215</v>
      </c>
      <c r="C485" s="6" t="s">
        <v>281</v>
      </c>
      <c r="D485" s="3" t="s">
        <v>732</v>
      </c>
      <c r="E485" s="45">
        <v>-97720.68</v>
      </c>
      <c r="F485" s="45">
        <v>-14743.53</v>
      </c>
      <c r="G485" s="45">
        <v>-14743.53</v>
      </c>
      <c r="H485" s="45">
        <v>-15651.33</v>
      </c>
      <c r="I485" s="45">
        <v>-15651.33</v>
      </c>
      <c r="J485" s="45">
        <v>-1.2732925824821E-11</v>
      </c>
      <c r="K485" s="45">
        <v>-1.2732925824821E-11</v>
      </c>
      <c r="L485" s="45">
        <v>-1.2732925824821E-11</v>
      </c>
      <c r="M485" s="45">
        <v>-1.2732925824821E-11</v>
      </c>
      <c r="N485" s="45">
        <v>-1.2732925824821E-11</v>
      </c>
      <c r="O485" s="45">
        <v>-187822.74</v>
      </c>
      <c r="P485" s="45">
        <v>-316198.45</v>
      </c>
      <c r="Q485" s="45">
        <v>-110213.83</v>
      </c>
      <c r="R485" s="47">
        <f t="shared" si="125"/>
        <v>-55731.513750000013</v>
      </c>
      <c r="U485" s="49">
        <f t="shared" si="126"/>
        <v>-55731.513750000013</v>
      </c>
      <c r="V485" s="49"/>
      <c r="W485" s="49"/>
      <c r="Y485" s="51"/>
      <c r="Z485" s="51"/>
      <c r="AA485" s="51"/>
      <c r="AD485" s="49">
        <f t="shared" si="127"/>
        <v>-55731.513750000013</v>
      </c>
    </row>
    <row r="486" spans="1:30">
      <c r="A486" s="6" t="s">
        <v>284</v>
      </c>
      <c r="B486" s="6" t="s">
        <v>215</v>
      </c>
      <c r="C486" s="6" t="s">
        <v>393</v>
      </c>
      <c r="D486" s="3" t="s">
        <v>733</v>
      </c>
      <c r="E486" s="45">
        <v>-27736.63</v>
      </c>
      <c r="F486" s="45">
        <v>-31198.22</v>
      </c>
      <c r="G486" s="45">
        <v>-34853.599999999999</v>
      </c>
      <c r="H486" s="45">
        <v>-38679.629999999997</v>
      </c>
      <c r="I486" s="45">
        <v>-46831.5</v>
      </c>
      <c r="J486" s="45">
        <v>-53998.9</v>
      </c>
      <c r="K486" s="45">
        <v>-68141.31</v>
      </c>
      <c r="L486" s="45">
        <v>-86977.52</v>
      </c>
      <c r="M486" s="45">
        <v>-105424.06</v>
      </c>
      <c r="N486" s="45">
        <v>-116367.72</v>
      </c>
      <c r="O486" s="45">
        <v>-128413.14</v>
      </c>
      <c r="P486" s="45">
        <v>-27567.73</v>
      </c>
      <c r="Q486" s="45">
        <v>-40638.5</v>
      </c>
      <c r="R486" s="47">
        <f t="shared" si="125"/>
        <v>-64386.741249999999</v>
      </c>
      <c r="U486" s="49">
        <f t="shared" si="126"/>
        <v>-64386.741249999999</v>
      </c>
      <c r="V486" s="49"/>
      <c r="W486" s="49"/>
      <c r="Y486" s="51"/>
      <c r="Z486" s="51"/>
      <c r="AA486" s="51"/>
      <c r="AD486" s="49">
        <f t="shared" si="127"/>
        <v>-64386.741249999999</v>
      </c>
    </row>
    <row r="487" spans="1:30">
      <c r="A487" s="6" t="s">
        <v>284</v>
      </c>
      <c r="B487" s="6" t="s">
        <v>215</v>
      </c>
      <c r="C487" s="6" t="s">
        <v>941</v>
      </c>
      <c r="D487" s="3" t="s">
        <v>942</v>
      </c>
      <c r="E487" s="45">
        <v>0</v>
      </c>
      <c r="F487" s="45">
        <v>-226126.78</v>
      </c>
      <c r="G487" s="45">
        <v>-369574.68</v>
      </c>
      <c r="H487" s="45">
        <v>-516048.71</v>
      </c>
      <c r="I487" s="45">
        <v>-668029.13</v>
      </c>
      <c r="J487" s="45">
        <v>-808712.05</v>
      </c>
      <c r="K487" s="45">
        <v>-950731.04</v>
      </c>
      <c r="L487" s="45">
        <v>-1096052.19</v>
      </c>
      <c r="M487" s="45">
        <v>-1229986.74</v>
      </c>
      <c r="N487" s="45">
        <v>-720542.66</v>
      </c>
      <c r="O487" s="45">
        <v>-662939.05000000005</v>
      </c>
      <c r="P487" s="45">
        <v>-662939.05000000005</v>
      </c>
      <c r="Q487" s="45">
        <v>-662250.56000000006</v>
      </c>
      <c r="R487" s="47">
        <f t="shared" si="125"/>
        <v>-686900.6133333334</v>
      </c>
      <c r="U487" s="49">
        <f t="shared" si="126"/>
        <v>-686900.6133333334</v>
      </c>
      <c r="V487" s="49"/>
      <c r="W487" s="49"/>
      <c r="Y487" s="51"/>
      <c r="Z487" s="51"/>
      <c r="AA487" s="51"/>
      <c r="AD487" s="49">
        <f t="shared" si="127"/>
        <v>-686900.6133333334</v>
      </c>
    </row>
    <row r="488" spans="1:30">
      <c r="A488" s="6" t="s">
        <v>284</v>
      </c>
      <c r="B488" s="6" t="s">
        <v>215</v>
      </c>
      <c r="C488" s="6" t="s">
        <v>945</v>
      </c>
      <c r="D488" s="3" t="s">
        <v>946</v>
      </c>
      <c r="E488" s="45">
        <v>0</v>
      </c>
      <c r="F488" s="45">
        <v>-6430.7</v>
      </c>
      <c r="G488" s="45">
        <v>-8912.5400000000009</v>
      </c>
      <c r="H488" s="45">
        <v>-11274.58</v>
      </c>
      <c r="I488" s="45">
        <v>-15940.27</v>
      </c>
      <c r="J488" s="45">
        <v>-17190.5</v>
      </c>
      <c r="K488" s="45">
        <v>-20350.68</v>
      </c>
      <c r="L488" s="45">
        <v>-24205.08</v>
      </c>
      <c r="M488" s="45">
        <v>-25442.53</v>
      </c>
      <c r="N488" s="45">
        <v>-32452.03</v>
      </c>
      <c r="O488" s="45">
        <v>17356.52</v>
      </c>
      <c r="P488" s="45">
        <v>49667.12</v>
      </c>
      <c r="Q488" s="45">
        <v>0</v>
      </c>
      <c r="R488" s="47">
        <f t="shared" si="125"/>
        <v>-7931.2724999999991</v>
      </c>
      <c r="U488" s="49">
        <f t="shared" si="126"/>
        <v>-7931.2724999999991</v>
      </c>
      <c r="V488" s="49"/>
      <c r="W488" s="49"/>
      <c r="Y488" s="51"/>
      <c r="Z488" s="51"/>
      <c r="AA488" s="51"/>
      <c r="AD488" s="49">
        <f t="shared" si="127"/>
        <v>-7931.2724999999991</v>
      </c>
    </row>
    <row r="489" spans="1:30">
      <c r="A489" s="6" t="s">
        <v>284</v>
      </c>
      <c r="B489" s="6" t="s">
        <v>215</v>
      </c>
      <c r="C489" s="6" t="s">
        <v>282</v>
      </c>
      <c r="D489" s="3" t="s">
        <v>734</v>
      </c>
      <c r="E489" s="45">
        <v>-14262.33</v>
      </c>
      <c r="F489" s="45">
        <v>-13.450000000000699</v>
      </c>
      <c r="G489" s="45">
        <v>-13.450000000000699</v>
      </c>
      <c r="H489" s="45">
        <v>-13.450000000000699</v>
      </c>
      <c r="I489" s="45">
        <v>-7.2830630415410299E-13</v>
      </c>
      <c r="J489" s="45">
        <v>-63.070000000000697</v>
      </c>
      <c r="K489" s="45">
        <v>-114.030000000001</v>
      </c>
      <c r="L489" s="45">
        <v>-202.83000000000101</v>
      </c>
      <c r="M489" s="45">
        <v>-227.10000000000099</v>
      </c>
      <c r="N489" s="45">
        <v>-277.43000000000097</v>
      </c>
      <c r="O489" s="45">
        <v>-13669.29</v>
      </c>
      <c r="P489" s="45">
        <v>-14356.37</v>
      </c>
      <c r="Q489" s="45">
        <v>-14303.28</v>
      </c>
      <c r="R489" s="47">
        <f t="shared" si="125"/>
        <v>-3602.7729166666672</v>
      </c>
      <c r="U489" s="49">
        <f t="shared" si="126"/>
        <v>-3602.7729166666672</v>
      </c>
      <c r="V489" s="49"/>
      <c r="W489" s="49"/>
      <c r="Y489" s="51"/>
      <c r="Z489" s="51"/>
      <c r="AA489" s="51"/>
      <c r="AD489" s="49">
        <f t="shared" si="127"/>
        <v>-3602.7729166666672</v>
      </c>
    </row>
    <row r="490" spans="1:30">
      <c r="A490" s="6" t="s">
        <v>284</v>
      </c>
      <c r="B490" s="6" t="s">
        <v>215</v>
      </c>
      <c r="C490" s="6" t="s">
        <v>966</v>
      </c>
      <c r="D490" s="3" t="s">
        <v>967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-87733.82</v>
      </c>
      <c r="O490" s="45">
        <v>-150264.24</v>
      </c>
      <c r="P490" s="45">
        <v>-128434.33</v>
      </c>
      <c r="Q490" s="45">
        <v>-186370.86</v>
      </c>
      <c r="R490" s="47">
        <f t="shared" si="125"/>
        <v>-38301.485000000001</v>
      </c>
      <c r="U490" s="49">
        <f t="shared" si="126"/>
        <v>-38301.485000000001</v>
      </c>
      <c r="V490" s="49"/>
      <c r="W490" s="49"/>
      <c r="Y490" s="51"/>
      <c r="Z490" s="51"/>
      <c r="AA490" s="51"/>
      <c r="AD490" s="49">
        <f t="shared" si="127"/>
        <v>-38301.485000000001</v>
      </c>
    </row>
    <row r="491" spans="1:30">
      <c r="A491" s="6" t="s">
        <v>284</v>
      </c>
      <c r="B491" s="6" t="s">
        <v>215</v>
      </c>
      <c r="C491" s="6" t="s">
        <v>1005</v>
      </c>
      <c r="D491" s="3" t="s">
        <v>1016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7">
        <f t="shared" si="125"/>
        <v>0</v>
      </c>
      <c r="U491" s="49">
        <f t="shared" si="126"/>
        <v>0</v>
      </c>
      <c r="V491" s="49"/>
      <c r="W491" s="49"/>
      <c r="Y491" s="51"/>
      <c r="Z491" s="51"/>
      <c r="AA491" s="51"/>
      <c r="AD491" s="49">
        <f t="shared" si="127"/>
        <v>0</v>
      </c>
    </row>
    <row r="492" spans="1:30">
      <c r="A492" s="6" t="s">
        <v>284</v>
      </c>
      <c r="B492" s="6" t="s">
        <v>215</v>
      </c>
      <c r="C492" s="6" t="s">
        <v>227</v>
      </c>
      <c r="D492" s="3" t="s">
        <v>736</v>
      </c>
      <c r="E492" s="45">
        <v>-19833.759999999998</v>
      </c>
      <c r="F492" s="45">
        <v>-7338.38</v>
      </c>
      <c r="G492" s="45">
        <v>-10507.63</v>
      </c>
      <c r="H492" s="45">
        <v>-12204.15</v>
      </c>
      <c r="I492" s="45">
        <v>-2366.8000000000002</v>
      </c>
      <c r="J492" s="45">
        <v>-2725.69</v>
      </c>
      <c r="K492" s="45">
        <v>-2968.49</v>
      </c>
      <c r="L492" s="45">
        <v>-451.67000000000297</v>
      </c>
      <c r="M492" s="45">
        <v>-586.79000000000303</v>
      </c>
      <c r="N492" s="45">
        <v>-761.080000000003</v>
      </c>
      <c r="O492" s="45">
        <v>-9136.56</v>
      </c>
      <c r="P492" s="45">
        <v>-16275.08</v>
      </c>
      <c r="Q492" s="45">
        <v>-23299.74</v>
      </c>
      <c r="R492" s="47">
        <f t="shared" si="125"/>
        <v>-7240.7558333333336</v>
      </c>
      <c r="U492" s="49">
        <f t="shared" si="126"/>
        <v>-7240.7558333333336</v>
      </c>
      <c r="V492" s="49"/>
      <c r="W492" s="49"/>
      <c r="Y492" s="51"/>
      <c r="Z492" s="51"/>
      <c r="AA492" s="51"/>
      <c r="AD492" s="49">
        <f t="shared" si="127"/>
        <v>-7240.7558333333336</v>
      </c>
    </row>
    <row r="493" spans="1:30">
      <c r="A493" s="6" t="s">
        <v>284</v>
      </c>
      <c r="B493" s="6" t="s">
        <v>215</v>
      </c>
      <c r="C493" s="6" t="s">
        <v>342</v>
      </c>
      <c r="D493" s="3" t="s">
        <v>737</v>
      </c>
      <c r="E493" s="45">
        <v>11370</v>
      </c>
      <c r="F493" s="45">
        <v>15156.65</v>
      </c>
      <c r="G493" s="45">
        <v>19314.25</v>
      </c>
      <c r="H493" s="45">
        <v>23452.53</v>
      </c>
      <c r="I493" s="45">
        <v>27515.26</v>
      </c>
      <c r="J493" s="45">
        <v>31761.91</v>
      </c>
      <c r="K493" s="45">
        <v>36314.58</v>
      </c>
      <c r="L493" s="45">
        <v>35572.04</v>
      </c>
      <c r="M493" s="45">
        <v>35291.589999999997</v>
      </c>
      <c r="N493" s="45">
        <v>0</v>
      </c>
      <c r="O493" s="45">
        <v>0</v>
      </c>
      <c r="P493" s="45">
        <v>0</v>
      </c>
      <c r="Q493" s="45">
        <v>0</v>
      </c>
      <c r="R493" s="47">
        <f t="shared" si="125"/>
        <v>19171.984166666665</v>
      </c>
      <c r="U493" s="49">
        <f t="shared" si="126"/>
        <v>19171.984166666665</v>
      </c>
      <c r="V493" s="49"/>
      <c r="W493" s="49"/>
      <c r="Y493" s="51"/>
      <c r="Z493" s="51"/>
      <c r="AA493" s="51"/>
      <c r="AD493" s="49">
        <f t="shared" si="127"/>
        <v>19171.984166666665</v>
      </c>
    </row>
    <row r="494" spans="1:30">
      <c r="A494" s="6" t="s">
        <v>284</v>
      </c>
      <c r="B494" s="6" t="s">
        <v>215</v>
      </c>
      <c r="C494" s="6" t="s">
        <v>517</v>
      </c>
      <c r="D494" s="3" t="s">
        <v>739</v>
      </c>
      <c r="E494" s="45">
        <v>-800.31</v>
      </c>
      <c r="F494" s="45">
        <v>-309.22000000000003</v>
      </c>
      <c r="G494" s="45">
        <v>-555.15</v>
      </c>
      <c r="H494" s="45">
        <v>-790.96</v>
      </c>
      <c r="I494" s="45">
        <v>-376.91</v>
      </c>
      <c r="J494" s="45">
        <v>-624.92999999999995</v>
      </c>
      <c r="K494" s="45">
        <v>-844.89</v>
      </c>
      <c r="L494" s="45">
        <v>-297.39</v>
      </c>
      <c r="M494" s="45">
        <v>-519.70000000000005</v>
      </c>
      <c r="N494" s="45">
        <v>-798.49</v>
      </c>
      <c r="O494" s="45">
        <v>-258.48</v>
      </c>
      <c r="P494" s="45">
        <v>-489.74</v>
      </c>
      <c r="Q494" s="45">
        <v>-745.72</v>
      </c>
      <c r="R494" s="47">
        <f t="shared" si="125"/>
        <v>-553.23958333333326</v>
      </c>
      <c r="U494" s="49">
        <f t="shared" si="126"/>
        <v>-553.23958333333326</v>
      </c>
      <c r="V494" s="49"/>
      <c r="W494" s="49"/>
      <c r="Y494" s="51"/>
      <c r="Z494" s="51"/>
      <c r="AA494" s="51"/>
      <c r="AD494" s="49">
        <f t="shared" si="127"/>
        <v>-553.23958333333326</v>
      </c>
    </row>
    <row r="495" spans="1:30">
      <c r="A495" s="6" t="s">
        <v>284</v>
      </c>
      <c r="B495" s="6" t="s">
        <v>215</v>
      </c>
      <c r="C495" s="6" t="s">
        <v>226</v>
      </c>
      <c r="D495" s="3" t="s">
        <v>735</v>
      </c>
      <c r="E495" s="45">
        <v>-41448.14</v>
      </c>
      <c r="F495" s="45">
        <v>-13205.37</v>
      </c>
      <c r="G495" s="45">
        <v>-20070.23</v>
      </c>
      <c r="H495" s="45">
        <v>-25602.29</v>
      </c>
      <c r="I495" s="45">
        <v>-5853.21</v>
      </c>
      <c r="J495" s="45">
        <v>-8620.82</v>
      </c>
      <c r="K495" s="45">
        <v>-9698.35</v>
      </c>
      <c r="L495" s="45">
        <v>-1272.75</v>
      </c>
      <c r="M495" s="45">
        <v>-1818.18</v>
      </c>
      <c r="N495" s="45">
        <v>-2325.4299999999998</v>
      </c>
      <c r="O495" s="45">
        <v>-25233.87</v>
      </c>
      <c r="P495" s="45">
        <v>-47211.44</v>
      </c>
      <c r="Q495" s="45">
        <v>-63962.38</v>
      </c>
      <c r="R495" s="47">
        <f t="shared" si="125"/>
        <v>-17801.433333333334</v>
      </c>
      <c r="U495" s="49">
        <f t="shared" si="126"/>
        <v>-17801.433333333334</v>
      </c>
      <c r="V495" s="49"/>
      <c r="W495" s="49"/>
      <c r="Y495" s="51"/>
      <c r="Z495" s="51"/>
      <c r="AA495" s="51"/>
      <c r="AD495" s="49">
        <f t="shared" si="127"/>
        <v>-17801.433333333334</v>
      </c>
    </row>
    <row r="496" spans="1:30">
      <c r="A496" s="6" t="s">
        <v>284</v>
      </c>
      <c r="B496" s="6" t="s">
        <v>215</v>
      </c>
      <c r="C496" s="6" t="s">
        <v>518</v>
      </c>
      <c r="D496" s="3" t="s">
        <v>738</v>
      </c>
      <c r="E496" s="45">
        <v>-92063.86</v>
      </c>
      <c r="F496" s="45">
        <v>-118008.4</v>
      </c>
      <c r="G496" s="45">
        <v>-63411.67</v>
      </c>
      <c r="H496" s="45">
        <v>-88805.6</v>
      </c>
      <c r="I496" s="45">
        <v>-117005.89</v>
      </c>
      <c r="J496" s="45">
        <v>-67879.72</v>
      </c>
      <c r="K496" s="45">
        <v>-93655.05</v>
      </c>
      <c r="L496" s="45">
        <v>-119246.76</v>
      </c>
      <c r="M496" s="45">
        <v>-62318.5</v>
      </c>
      <c r="N496" s="45">
        <v>-44.969999999979301</v>
      </c>
      <c r="O496" s="45">
        <v>-44.97</v>
      </c>
      <c r="P496" s="45">
        <v>0</v>
      </c>
      <c r="Q496" s="45">
        <v>0</v>
      </c>
      <c r="R496" s="47">
        <f t="shared" si="125"/>
        <v>-64704.455000000009</v>
      </c>
      <c r="U496" s="49">
        <f t="shared" si="126"/>
        <v>-64704.455000000009</v>
      </c>
      <c r="V496" s="49"/>
      <c r="W496" s="49"/>
      <c r="Y496" s="51"/>
      <c r="Z496" s="51"/>
      <c r="AA496" s="51"/>
      <c r="AD496" s="49">
        <f t="shared" si="127"/>
        <v>-64704.455000000009</v>
      </c>
    </row>
    <row r="497" spans="1:30">
      <c r="A497" s="6" t="s">
        <v>284</v>
      </c>
      <c r="B497" s="6" t="s">
        <v>215</v>
      </c>
      <c r="C497" s="6" t="s">
        <v>860</v>
      </c>
      <c r="D497" s="3" t="s">
        <v>738</v>
      </c>
      <c r="E497" s="45">
        <v>-32567.26</v>
      </c>
      <c r="F497" s="45">
        <v>-39969.230000000003</v>
      </c>
      <c r="G497" s="45">
        <v>-16275.89</v>
      </c>
      <c r="H497" s="45">
        <v>-23821.78</v>
      </c>
      <c r="I497" s="45">
        <v>-33574.15</v>
      </c>
      <c r="J497" s="45">
        <v>-19434.45</v>
      </c>
      <c r="K497" s="45">
        <v>-26763.35</v>
      </c>
      <c r="L497" s="45">
        <v>-34077.53</v>
      </c>
      <c r="M497" s="45">
        <v>-16111.36</v>
      </c>
      <c r="N497" s="45">
        <v>-25374.95</v>
      </c>
      <c r="O497" s="45">
        <v>-33561.58</v>
      </c>
      <c r="P497" s="45">
        <v>-21697.23</v>
      </c>
      <c r="Q497" s="45">
        <v>-29740.2</v>
      </c>
      <c r="R497" s="47">
        <f t="shared" si="125"/>
        <v>-26817.935833333333</v>
      </c>
      <c r="U497" s="49">
        <f t="shared" si="126"/>
        <v>-26817.935833333333</v>
      </c>
      <c r="V497" s="49"/>
      <c r="W497" s="49"/>
      <c r="Y497" s="51"/>
      <c r="Z497" s="51"/>
      <c r="AA497" s="51"/>
      <c r="AD497" s="49">
        <f t="shared" si="127"/>
        <v>-26817.935833333333</v>
      </c>
    </row>
    <row r="498" spans="1:30">
      <c r="A498" s="6" t="s">
        <v>284</v>
      </c>
      <c r="B498" s="6" t="s">
        <v>215</v>
      </c>
      <c r="C498" s="6" t="s">
        <v>1032</v>
      </c>
      <c r="D498" s="3" t="s">
        <v>1033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si="125"/>
        <v>0</v>
      </c>
      <c r="U498" s="49">
        <f t="shared" si="126"/>
        <v>0</v>
      </c>
      <c r="V498" s="49"/>
      <c r="W498" s="49"/>
      <c r="Y498" s="51"/>
      <c r="Z498" s="51"/>
      <c r="AA498" s="51"/>
      <c r="AD498" s="49">
        <f t="shared" si="127"/>
        <v>0</v>
      </c>
    </row>
    <row r="499" spans="1:30">
      <c r="A499" s="6" t="s">
        <v>284</v>
      </c>
      <c r="B499" s="6" t="s">
        <v>216</v>
      </c>
      <c r="D499" s="3" t="s">
        <v>740</v>
      </c>
      <c r="E499" s="45">
        <v>1317.75</v>
      </c>
      <c r="F499" s="45">
        <v>-1974.11</v>
      </c>
      <c r="G499" s="45">
        <v>-587.71</v>
      </c>
      <c r="H499" s="45">
        <v>-6076.43</v>
      </c>
      <c r="I499" s="45">
        <v>88489.91</v>
      </c>
      <c r="J499" s="45">
        <v>-562.05000000000302</v>
      </c>
      <c r="K499" s="45">
        <v>-26323.66</v>
      </c>
      <c r="L499" s="45">
        <v>-1782.87</v>
      </c>
      <c r="M499" s="45">
        <v>-4274.79</v>
      </c>
      <c r="N499" s="45">
        <v>-9745.14</v>
      </c>
      <c r="O499" s="45">
        <v>-5072.93</v>
      </c>
      <c r="P499" s="45">
        <v>-416.37999999999897</v>
      </c>
      <c r="Q499" s="45">
        <v>-776.18999999999903</v>
      </c>
      <c r="R499" s="47">
        <f t="shared" si="125"/>
        <v>2662.0516666666663</v>
      </c>
      <c r="U499" s="49">
        <f t="shared" si="126"/>
        <v>2662.0516666666663</v>
      </c>
      <c r="V499" s="49"/>
      <c r="W499" s="49"/>
      <c r="Y499" s="51"/>
      <c r="Z499" s="51"/>
      <c r="AA499" s="51"/>
      <c r="AD499" s="49">
        <f t="shared" si="127"/>
        <v>2662.0516666666663</v>
      </c>
    </row>
    <row r="500" spans="1:30">
      <c r="A500" s="6" t="s">
        <v>284</v>
      </c>
      <c r="B500" s="6" t="s">
        <v>216</v>
      </c>
      <c r="C500" s="6" t="s">
        <v>143</v>
      </c>
      <c r="D500" s="3" t="s">
        <v>741</v>
      </c>
      <c r="E500" s="45">
        <v>-0.46</v>
      </c>
      <c r="F500" s="45">
        <v>-0.46</v>
      </c>
      <c r="G500" s="45">
        <v>-0.46</v>
      </c>
      <c r="H500" s="45">
        <v>-0.46</v>
      </c>
      <c r="I500" s="45">
        <v>-48.51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7">
        <f t="shared" si="125"/>
        <v>-4.1766666666666667</v>
      </c>
      <c r="U500" s="49">
        <f t="shared" si="126"/>
        <v>-4.1766666666666667</v>
      </c>
      <c r="V500" s="49"/>
      <c r="W500" s="49"/>
      <c r="Y500" s="51"/>
      <c r="Z500" s="51"/>
      <c r="AA500" s="51"/>
      <c r="AD500" s="49">
        <f t="shared" si="127"/>
        <v>-4.1766666666666667</v>
      </c>
    </row>
    <row r="501" spans="1:30">
      <c r="A501" s="6" t="s">
        <v>284</v>
      </c>
      <c r="B501" s="6" t="s">
        <v>863</v>
      </c>
      <c r="C501" s="6" t="s">
        <v>2</v>
      </c>
      <c r="D501" s="3" t="s">
        <v>864</v>
      </c>
      <c r="E501" s="45">
        <v>0</v>
      </c>
      <c r="F501" s="45">
        <v>0</v>
      </c>
      <c r="G501" s="45">
        <v>30943.83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7">
        <f t="shared" si="125"/>
        <v>2578.6525000000001</v>
      </c>
      <c r="U501" s="49">
        <f t="shared" si="126"/>
        <v>2578.6525000000001</v>
      </c>
      <c r="V501" s="49"/>
      <c r="W501" s="49"/>
      <c r="Y501" s="51"/>
      <c r="Z501" s="51"/>
      <c r="AA501" s="51"/>
      <c r="AD501" s="49">
        <f t="shared" si="127"/>
        <v>2578.6525000000001</v>
      </c>
    </row>
    <row r="502" spans="1:30">
      <c r="A502" s="6" t="s">
        <v>284</v>
      </c>
      <c r="B502" s="6" t="s">
        <v>222</v>
      </c>
      <c r="C502" s="6" t="s">
        <v>296</v>
      </c>
      <c r="D502" s="3" t="s">
        <v>505</v>
      </c>
      <c r="E502" s="45">
        <v>0</v>
      </c>
      <c r="F502" s="45">
        <v>-10416.67</v>
      </c>
      <c r="G502" s="45">
        <v>-21180.560000000001</v>
      </c>
      <c r="H502" s="45">
        <v>3.6379788070917101E-12</v>
      </c>
      <c r="I502" s="45">
        <v>-10763.89</v>
      </c>
      <c r="J502" s="45">
        <v>-21527.78</v>
      </c>
      <c r="K502" s="45">
        <v>3.6379788070917101E-12</v>
      </c>
      <c r="L502" s="45">
        <v>-10763.89</v>
      </c>
      <c r="M502" s="45">
        <v>-21180.560000000001</v>
      </c>
      <c r="N502" s="45">
        <v>3.6379788070917101E-12</v>
      </c>
      <c r="O502" s="45">
        <v>-10763.89</v>
      </c>
      <c r="P502" s="45">
        <v>-20486.11</v>
      </c>
      <c r="Q502" s="45">
        <v>0</v>
      </c>
      <c r="R502" s="47">
        <f t="shared" si="125"/>
        <v>-10590.279166666665</v>
      </c>
      <c r="U502" s="49">
        <f t="shared" si="126"/>
        <v>-10590.279166666665</v>
      </c>
      <c r="V502" s="49"/>
      <c r="W502" s="49"/>
      <c r="Y502" s="51"/>
      <c r="Z502" s="51"/>
      <c r="AA502" s="51"/>
      <c r="AD502" s="49">
        <f t="shared" si="127"/>
        <v>-10590.279166666665</v>
      </c>
    </row>
    <row r="503" spans="1:30">
      <c r="A503" s="6" t="s">
        <v>284</v>
      </c>
      <c r="B503" s="6" t="s">
        <v>222</v>
      </c>
      <c r="C503" s="6" t="s">
        <v>393</v>
      </c>
      <c r="D503" s="3" t="s">
        <v>506</v>
      </c>
      <c r="E503" s="45">
        <v>-48481.16</v>
      </c>
      <c r="F503" s="45">
        <v>-60936.57</v>
      </c>
      <c r="G503" s="45">
        <v>-113168.55</v>
      </c>
      <c r="H503" s="45">
        <v>-1.45519152283669E-11</v>
      </c>
      <c r="I503" s="45">
        <v>-19495.560000000001</v>
      </c>
      <c r="J503" s="45">
        <v>-59449.56</v>
      </c>
      <c r="K503" s="45">
        <v>-12308.59</v>
      </c>
      <c r="L503" s="45">
        <v>-76805.490000000005</v>
      </c>
      <c r="M503" s="45">
        <v>-122504.5</v>
      </c>
      <c r="N503" s="45">
        <v>-30509.360000000001</v>
      </c>
      <c r="O503" s="45">
        <v>-63688.72</v>
      </c>
      <c r="P503" s="45">
        <v>-108303.49</v>
      </c>
      <c r="Q503" s="45">
        <v>-12379.75</v>
      </c>
      <c r="R503" s="47">
        <f t="shared" si="125"/>
        <v>-58133.403749999998</v>
      </c>
      <c r="U503" s="49">
        <f t="shared" si="126"/>
        <v>-58133.403749999998</v>
      </c>
      <c r="V503" s="49"/>
      <c r="W503" s="49"/>
      <c r="Y503" s="51"/>
      <c r="Z503" s="51"/>
      <c r="AA503" s="51"/>
      <c r="AD503" s="49">
        <f t="shared" si="127"/>
        <v>-58133.403749999998</v>
      </c>
    </row>
    <row r="504" spans="1:30">
      <c r="A504" s="6" t="s">
        <v>284</v>
      </c>
      <c r="B504" s="6" t="s">
        <v>222</v>
      </c>
      <c r="C504" s="6" t="s">
        <v>92</v>
      </c>
      <c r="D504" s="3" t="s">
        <v>742</v>
      </c>
      <c r="E504" s="45">
        <v>-748000</v>
      </c>
      <c r="F504" s="45">
        <v>-124666.67</v>
      </c>
      <c r="G504" s="45">
        <v>-249333.34</v>
      </c>
      <c r="H504" s="45">
        <v>-374000</v>
      </c>
      <c r="I504" s="45">
        <v>-498666.67</v>
      </c>
      <c r="J504" s="45">
        <v>-623333.34</v>
      </c>
      <c r="K504" s="45">
        <v>-748000</v>
      </c>
      <c r="L504" s="45">
        <v>-124666.67</v>
      </c>
      <c r="M504" s="45">
        <v>-249333.34</v>
      </c>
      <c r="N504" s="45">
        <v>-374000</v>
      </c>
      <c r="O504" s="45">
        <v>-498666.67</v>
      </c>
      <c r="P504" s="45">
        <v>-623333.34</v>
      </c>
      <c r="Q504" s="45">
        <v>-748000</v>
      </c>
      <c r="R504" s="47">
        <f t="shared" si="125"/>
        <v>-436333.33666666667</v>
      </c>
      <c r="U504" s="49">
        <f t="shared" si="126"/>
        <v>-436333.33666666667</v>
      </c>
      <c r="V504" s="49"/>
      <c r="W504" s="49"/>
      <c r="Y504" s="51"/>
      <c r="Z504" s="51"/>
      <c r="AA504" s="51"/>
      <c r="AD504" s="49">
        <f t="shared" si="127"/>
        <v>-436333.33666666667</v>
      </c>
    </row>
    <row r="505" spans="1:30">
      <c r="A505" s="6" t="s">
        <v>284</v>
      </c>
      <c r="B505" s="6" t="s">
        <v>222</v>
      </c>
      <c r="C505" s="6" t="s">
        <v>94</v>
      </c>
      <c r="D505" s="3" t="s">
        <v>743</v>
      </c>
      <c r="E505" s="45">
        <v>-532350</v>
      </c>
      <c r="F505" s="45">
        <v>-88725</v>
      </c>
      <c r="G505" s="45">
        <v>-177450</v>
      </c>
      <c r="H505" s="45">
        <v>-266175</v>
      </c>
      <c r="I505" s="45">
        <v>-354900</v>
      </c>
      <c r="J505" s="45">
        <v>-443625</v>
      </c>
      <c r="K505" s="45">
        <v>-532350</v>
      </c>
      <c r="L505" s="45">
        <v>-88725</v>
      </c>
      <c r="M505" s="45">
        <v>-177450</v>
      </c>
      <c r="N505" s="45">
        <v>-266175</v>
      </c>
      <c r="O505" s="45">
        <v>-354900</v>
      </c>
      <c r="P505" s="45">
        <v>-443625</v>
      </c>
      <c r="Q505" s="45">
        <v>-532350</v>
      </c>
      <c r="R505" s="47">
        <f t="shared" si="125"/>
        <v>-310537.5</v>
      </c>
      <c r="U505" s="49">
        <f t="shared" si="126"/>
        <v>-310537.5</v>
      </c>
      <c r="V505" s="49"/>
      <c r="W505" s="49"/>
      <c r="Y505" s="51"/>
      <c r="Z505" s="51"/>
      <c r="AA505" s="51"/>
      <c r="AD505" s="49">
        <f t="shared" si="127"/>
        <v>-310537.5</v>
      </c>
    </row>
    <row r="506" spans="1:30">
      <c r="A506" s="6" t="s">
        <v>284</v>
      </c>
      <c r="B506" s="6" t="s">
        <v>222</v>
      </c>
      <c r="C506" s="6" t="s">
        <v>96</v>
      </c>
      <c r="D506" s="3" t="s">
        <v>744</v>
      </c>
      <c r="E506" s="45">
        <v>-211872.5</v>
      </c>
      <c r="F506" s="45">
        <v>-317808.75</v>
      </c>
      <c r="G506" s="45">
        <v>-105936.25</v>
      </c>
      <c r="H506" s="45">
        <v>-211872.5</v>
      </c>
      <c r="I506" s="45">
        <v>-317808.75</v>
      </c>
      <c r="J506" s="45">
        <v>-105879.38</v>
      </c>
      <c r="K506" s="45">
        <v>-211758.76</v>
      </c>
      <c r="L506" s="45">
        <v>-317638.13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7">
        <f t="shared" si="125"/>
        <v>-141219.89749999999</v>
      </c>
      <c r="U506" s="49">
        <f t="shared" si="126"/>
        <v>-141219.89749999999</v>
      </c>
      <c r="V506" s="49"/>
      <c r="W506" s="49"/>
      <c r="Y506" s="51"/>
      <c r="Z506" s="51"/>
      <c r="AA506" s="51"/>
      <c r="AD506" s="49">
        <f t="shared" si="127"/>
        <v>-141219.89749999999</v>
      </c>
    </row>
    <row r="507" spans="1:30">
      <c r="A507" s="6" t="s">
        <v>284</v>
      </c>
      <c r="B507" s="6" t="s">
        <v>222</v>
      </c>
      <c r="C507" s="6" t="s">
        <v>98</v>
      </c>
      <c r="D507" s="3" t="s">
        <v>745</v>
      </c>
      <c r="E507" s="45">
        <v>-65125</v>
      </c>
      <c r="F507" s="45">
        <v>-130250</v>
      </c>
      <c r="G507" s="45">
        <v>-195375</v>
      </c>
      <c r="H507" s="45">
        <v>-260500</v>
      </c>
      <c r="I507" s="45">
        <v>-325625</v>
      </c>
      <c r="J507" s="45">
        <v>-390750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7">
        <f t="shared" si="125"/>
        <v>-111255.20833333333</v>
      </c>
      <c r="U507" s="49">
        <f t="shared" si="126"/>
        <v>-111255.20833333333</v>
      </c>
      <c r="V507" s="49"/>
      <c r="W507" s="49"/>
      <c r="Y507" s="51"/>
      <c r="Z507" s="51"/>
      <c r="AA507" s="51"/>
      <c r="AD507" s="49">
        <f t="shared" si="127"/>
        <v>-111255.20833333333</v>
      </c>
    </row>
    <row r="508" spans="1:30">
      <c r="A508" s="6" t="s">
        <v>284</v>
      </c>
      <c r="B508" s="6" t="s">
        <v>222</v>
      </c>
      <c r="C508" s="6" t="s">
        <v>100</v>
      </c>
      <c r="D508" s="3" t="s">
        <v>746</v>
      </c>
      <c r="E508" s="45">
        <v>-193000</v>
      </c>
      <c r="F508" s="45">
        <v>-386000</v>
      </c>
      <c r="G508" s="45">
        <v>-579000</v>
      </c>
      <c r="H508" s="45">
        <v>-772000</v>
      </c>
      <c r="I508" s="45">
        <v>-965000</v>
      </c>
      <c r="J508" s="45">
        <v>-1158000</v>
      </c>
      <c r="K508" s="45">
        <v>-193000</v>
      </c>
      <c r="L508" s="45">
        <v>-386000</v>
      </c>
      <c r="M508" s="45">
        <v>-579000</v>
      </c>
      <c r="N508" s="45">
        <v>-772000</v>
      </c>
      <c r="O508" s="45">
        <v>-965000</v>
      </c>
      <c r="P508" s="45">
        <v>-1158000</v>
      </c>
      <c r="Q508" s="45">
        <v>-193000</v>
      </c>
      <c r="R508" s="47">
        <f t="shared" si="125"/>
        <v>-675500</v>
      </c>
      <c r="U508" s="49">
        <f t="shared" si="126"/>
        <v>-675500</v>
      </c>
      <c r="V508" s="49"/>
      <c r="W508" s="49"/>
      <c r="Y508" s="51"/>
      <c r="Z508" s="51"/>
      <c r="AA508" s="51"/>
      <c r="AD508" s="49">
        <f t="shared" si="127"/>
        <v>-675500</v>
      </c>
    </row>
    <row r="509" spans="1:30">
      <c r="A509" s="6" t="s">
        <v>284</v>
      </c>
      <c r="B509" s="6" t="s">
        <v>222</v>
      </c>
      <c r="C509" s="6" t="s">
        <v>102</v>
      </c>
      <c r="D509" s="3" t="s">
        <v>747</v>
      </c>
      <c r="E509" s="45">
        <v>-85625</v>
      </c>
      <c r="F509" s="45">
        <v>-171250</v>
      </c>
      <c r="G509" s="45">
        <v>-256875</v>
      </c>
      <c r="H509" s="45">
        <v>-342500</v>
      </c>
      <c r="I509" s="45">
        <v>-428125</v>
      </c>
      <c r="J509" s="45">
        <v>0</v>
      </c>
      <c r="K509" s="45">
        <v>-85625</v>
      </c>
      <c r="L509" s="45">
        <v>-171250</v>
      </c>
      <c r="M509" s="45">
        <v>-256875</v>
      </c>
      <c r="N509" s="45">
        <v>-342500</v>
      </c>
      <c r="O509" s="45">
        <v>-428125</v>
      </c>
      <c r="P509" s="45">
        <v>0</v>
      </c>
      <c r="Q509" s="45">
        <v>-85625</v>
      </c>
      <c r="R509" s="47">
        <f t="shared" si="125"/>
        <v>-214062.5</v>
      </c>
      <c r="U509" s="49">
        <f t="shared" si="126"/>
        <v>-214062.5</v>
      </c>
      <c r="V509" s="49"/>
      <c r="W509" s="49"/>
      <c r="Y509" s="51"/>
      <c r="Z509" s="51"/>
      <c r="AA509" s="51"/>
      <c r="AD509" s="49">
        <f t="shared" si="127"/>
        <v>-214062.5</v>
      </c>
    </row>
    <row r="510" spans="1:30">
      <c r="A510" s="6" t="s">
        <v>284</v>
      </c>
      <c r="B510" s="6" t="s">
        <v>222</v>
      </c>
      <c r="C510" s="6" t="s">
        <v>104</v>
      </c>
      <c r="D510" s="3" t="s">
        <v>748</v>
      </c>
      <c r="E510" s="45">
        <v>-90833.330000000104</v>
      </c>
      <c r="F510" s="45">
        <v>-181666.66</v>
      </c>
      <c r="G510" s="45">
        <v>-272500</v>
      </c>
      <c r="H510" s="45">
        <v>-363333.33</v>
      </c>
      <c r="I510" s="45">
        <v>-454166.66</v>
      </c>
      <c r="J510" s="45">
        <v>-1.16415321826935E-10</v>
      </c>
      <c r="K510" s="45">
        <v>-90833.330000000104</v>
      </c>
      <c r="L510" s="45">
        <v>-181666.66</v>
      </c>
      <c r="M510" s="45">
        <v>-272500</v>
      </c>
      <c r="N510" s="45">
        <v>-363333.33</v>
      </c>
      <c r="O510" s="45">
        <v>-454166.66</v>
      </c>
      <c r="P510" s="45">
        <v>-5.8207660913467401E-11</v>
      </c>
      <c r="Q510" s="45">
        <v>-90833.330000000104</v>
      </c>
      <c r="R510" s="47">
        <f t="shared" si="125"/>
        <v>-227083.33</v>
      </c>
      <c r="U510" s="49">
        <f t="shared" si="126"/>
        <v>-227083.33</v>
      </c>
      <c r="V510" s="49"/>
      <c r="W510" s="49"/>
      <c r="Y510" s="51"/>
      <c r="Z510" s="51"/>
      <c r="AA510" s="51"/>
      <c r="AD510" s="49">
        <f t="shared" si="127"/>
        <v>-227083.33</v>
      </c>
    </row>
    <row r="511" spans="1:30">
      <c r="A511" s="6" t="s">
        <v>284</v>
      </c>
      <c r="B511" s="6" t="s">
        <v>222</v>
      </c>
      <c r="C511" s="6" t="s">
        <v>107</v>
      </c>
      <c r="D511" s="3" t="s">
        <v>749</v>
      </c>
      <c r="E511" s="45">
        <v>-170416.67</v>
      </c>
      <c r="F511" s="45">
        <v>-213020.84</v>
      </c>
      <c r="G511" s="45">
        <v>2.91038304567337E-11</v>
      </c>
      <c r="H511" s="45">
        <v>-42604.17</v>
      </c>
      <c r="I511" s="45">
        <v>-85208.34</v>
      </c>
      <c r="J511" s="45">
        <v>-127812.5</v>
      </c>
      <c r="K511" s="45">
        <v>-170416.67</v>
      </c>
      <c r="L511" s="45">
        <v>-213020.84</v>
      </c>
      <c r="M511" s="45">
        <v>2.91038304567337E-11</v>
      </c>
      <c r="N511" s="45">
        <v>-42604.17</v>
      </c>
      <c r="O511" s="45">
        <v>170416.66</v>
      </c>
      <c r="P511" s="45">
        <v>127812.5</v>
      </c>
      <c r="Q511" s="45">
        <v>85208.33</v>
      </c>
      <c r="R511" s="47">
        <f t="shared" si="125"/>
        <v>-53255.21166666667</v>
      </c>
      <c r="U511" s="49">
        <f t="shared" si="126"/>
        <v>-53255.21166666667</v>
      </c>
      <c r="V511" s="49"/>
      <c r="W511" s="49"/>
      <c r="Y511" s="51"/>
      <c r="Z511" s="51"/>
      <c r="AA511" s="51"/>
      <c r="AD511" s="49">
        <f t="shared" si="127"/>
        <v>-53255.21166666667</v>
      </c>
    </row>
    <row r="512" spans="1:30">
      <c r="A512" s="6" t="s">
        <v>284</v>
      </c>
      <c r="B512" s="6" t="s">
        <v>222</v>
      </c>
      <c r="C512" s="6" t="s">
        <v>108</v>
      </c>
      <c r="D512" s="3" t="s">
        <v>750</v>
      </c>
      <c r="E512" s="45">
        <v>-176666.67</v>
      </c>
      <c r="F512" s="45">
        <v>-220833.34</v>
      </c>
      <c r="G512" s="45">
        <v>2.91038304567337E-11</v>
      </c>
      <c r="H512" s="45">
        <v>-44166.67</v>
      </c>
      <c r="I512" s="45">
        <v>-88333.34</v>
      </c>
      <c r="J512" s="45">
        <v>-132500</v>
      </c>
      <c r="K512" s="45">
        <v>-176666.67</v>
      </c>
      <c r="L512" s="45">
        <v>-220833.34</v>
      </c>
      <c r="M512" s="45">
        <v>2.91038304567337E-11</v>
      </c>
      <c r="N512" s="45">
        <v>-44166.67</v>
      </c>
      <c r="O512" s="45">
        <v>176666.66</v>
      </c>
      <c r="P512" s="45">
        <v>132500</v>
      </c>
      <c r="Q512" s="45">
        <v>88333.33</v>
      </c>
      <c r="R512" s="47">
        <f t="shared" si="125"/>
        <v>-55208.33666666667</v>
      </c>
      <c r="U512" s="49">
        <f t="shared" si="126"/>
        <v>-55208.33666666667</v>
      </c>
      <c r="V512" s="49"/>
      <c r="W512" s="49"/>
      <c r="Y512" s="51"/>
      <c r="Z512" s="51"/>
      <c r="AA512" s="51"/>
      <c r="AD512" s="49">
        <f t="shared" si="127"/>
        <v>-55208.33666666667</v>
      </c>
    </row>
    <row r="513" spans="1:30">
      <c r="A513" s="6" t="s">
        <v>284</v>
      </c>
      <c r="B513" s="6" t="s">
        <v>222</v>
      </c>
      <c r="C513" s="6" t="s">
        <v>109</v>
      </c>
      <c r="D513" s="3" t="s">
        <v>751</v>
      </c>
      <c r="E513" s="45">
        <v>-85208.34</v>
      </c>
      <c r="F513" s="45">
        <v>-127812.5</v>
      </c>
      <c r="G513" s="45">
        <v>-170416.67</v>
      </c>
      <c r="H513" s="45">
        <v>-213020.84</v>
      </c>
      <c r="I513" s="45">
        <v>2.91038304567337E-11</v>
      </c>
      <c r="J513" s="45">
        <v>-42604.17</v>
      </c>
      <c r="K513" s="45">
        <v>-85208.34</v>
      </c>
      <c r="L513" s="45">
        <v>-127812.5</v>
      </c>
      <c r="M513" s="45">
        <v>-170416.67</v>
      </c>
      <c r="N513" s="45">
        <v>-213020.84</v>
      </c>
      <c r="O513" s="45">
        <v>-255625</v>
      </c>
      <c r="P513" s="45">
        <v>-298229.17</v>
      </c>
      <c r="Q513" s="45">
        <v>-340833.34</v>
      </c>
      <c r="R513" s="47">
        <f t="shared" si="125"/>
        <v>-159765.62833333333</v>
      </c>
      <c r="U513" s="49">
        <f t="shared" si="126"/>
        <v>-159765.62833333333</v>
      </c>
      <c r="V513" s="49"/>
      <c r="W513" s="49"/>
      <c r="Y513" s="51"/>
      <c r="Z513" s="51"/>
      <c r="AA513" s="51"/>
      <c r="AD513" s="49">
        <f t="shared" si="127"/>
        <v>-159765.62833333333</v>
      </c>
    </row>
    <row r="514" spans="1:30">
      <c r="A514" s="6" t="s">
        <v>284</v>
      </c>
      <c r="B514" s="6" t="s">
        <v>222</v>
      </c>
      <c r="C514" s="6" t="s">
        <v>110</v>
      </c>
      <c r="D514" s="3" t="s">
        <v>752</v>
      </c>
      <c r="E514" s="45">
        <v>-88333.34</v>
      </c>
      <c r="F514" s="45">
        <v>-132500</v>
      </c>
      <c r="G514" s="45">
        <v>-176666.67</v>
      </c>
      <c r="H514" s="45">
        <v>-220833.34</v>
      </c>
      <c r="I514" s="45">
        <v>2.91038304567337E-11</v>
      </c>
      <c r="J514" s="45">
        <v>-44166.67</v>
      </c>
      <c r="K514" s="45">
        <v>-88333.34</v>
      </c>
      <c r="L514" s="45">
        <v>-132500</v>
      </c>
      <c r="M514" s="45">
        <v>-176666.67</v>
      </c>
      <c r="N514" s="45">
        <v>-220833.34</v>
      </c>
      <c r="O514" s="45">
        <v>-265000</v>
      </c>
      <c r="P514" s="45">
        <v>-309166.67</v>
      </c>
      <c r="Q514" s="45">
        <v>-353333.34</v>
      </c>
      <c r="R514" s="47">
        <f t="shared" si="125"/>
        <v>-165625.00333333333</v>
      </c>
      <c r="U514" s="49">
        <f t="shared" si="126"/>
        <v>-165625.00333333333</v>
      </c>
      <c r="V514" s="49"/>
      <c r="W514" s="49"/>
      <c r="Y514" s="51"/>
      <c r="Z514" s="51"/>
      <c r="AA514" s="51"/>
      <c r="AD514" s="49">
        <f t="shared" si="127"/>
        <v>-165625.00333333333</v>
      </c>
    </row>
    <row r="515" spans="1:30">
      <c r="A515" s="6" t="s">
        <v>284</v>
      </c>
      <c r="B515" s="6" t="s">
        <v>222</v>
      </c>
      <c r="C515" s="6" t="s">
        <v>893</v>
      </c>
      <c r="D515" s="3" t="s">
        <v>894</v>
      </c>
      <c r="E515" s="45">
        <v>-301666.67</v>
      </c>
      <c r="F515" s="45">
        <v>-377083.34</v>
      </c>
      <c r="G515" s="45">
        <v>-452500</v>
      </c>
      <c r="H515" s="45">
        <v>-75416.67</v>
      </c>
      <c r="I515" s="45">
        <v>-150833.34</v>
      </c>
      <c r="J515" s="45">
        <v>-226250</v>
      </c>
      <c r="K515" s="45">
        <v>-301666.67</v>
      </c>
      <c r="L515" s="45">
        <v>-377083.34</v>
      </c>
      <c r="M515" s="45">
        <v>-452500</v>
      </c>
      <c r="N515" s="45">
        <v>-75416.67</v>
      </c>
      <c r="O515" s="45">
        <v>-150833.34</v>
      </c>
      <c r="P515" s="45">
        <v>-226250</v>
      </c>
      <c r="Q515" s="45">
        <v>-301666.67</v>
      </c>
      <c r="R515" s="47">
        <f t="shared" si="125"/>
        <v>-263958.33666666667</v>
      </c>
      <c r="U515" s="49">
        <f t="shared" si="126"/>
        <v>-263958.33666666667</v>
      </c>
      <c r="V515" s="49"/>
      <c r="W515" s="49"/>
      <c r="Y515" s="51"/>
      <c r="Z515" s="51"/>
      <c r="AA515" s="51"/>
      <c r="AD515" s="49">
        <f t="shared" si="127"/>
        <v>-263958.33666666667</v>
      </c>
    </row>
    <row r="516" spans="1:30">
      <c r="A516" s="6" t="s">
        <v>284</v>
      </c>
      <c r="B516" s="6" t="s">
        <v>222</v>
      </c>
      <c r="C516" s="6" t="s">
        <v>889</v>
      </c>
      <c r="D516" s="3" t="s">
        <v>891</v>
      </c>
      <c r="E516" s="45">
        <v>-254666.67</v>
      </c>
      <c r="F516" s="45">
        <v>-318333.34000000003</v>
      </c>
      <c r="G516" s="45">
        <v>-382000</v>
      </c>
      <c r="H516" s="45">
        <v>-63666.67</v>
      </c>
      <c r="I516" s="45">
        <v>-127333.34</v>
      </c>
      <c r="J516" s="45">
        <v>-191000</v>
      </c>
      <c r="K516" s="45">
        <v>-254666.67</v>
      </c>
      <c r="L516" s="45">
        <v>-318333.34000000003</v>
      </c>
      <c r="M516" s="45">
        <v>-382000</v>
      </c>
      <c r="N516" s="45">
        <v>-63666.67</v>
      </c>
      <c r="O516" s="45">
        <v>-127333.34</v>
      </c>
      <c r="P516" s="45">
        <v>-191000</v>
      </c>
      <c r="Q516" s="45">
        <v>-254666.67</v>
      </c>
      <c r="R516" s="47">
        <f t="shared" si="125"/>
        <v>-222833.33666666667</v>
      </c>
      <c r="U516" s="49">
        <f t="shared" si="126"/>
        <v>-222833.33666666667</v>
      </c>
      <c r="V516" s="49"/>
      <c r="W516" s="49"/>
      <c r="Y516" s="51"/>
      <c r="Z516" s="51"/>
      <c r="AA516" s="51"/>
      <c r="AD516" s="49">
        <f t="shared" si="127"/>
        <v>-222833.33666666667</v>
      </c>
    </row>
    <row r="517" spans="1:30">
      <c r="A517" s="6" t="s">
        <v>284</v>
      </c>
      <c r="B517" s="6" t="s">
        <v>222</v>
      </c>
      <c r="C517" s="6" t="s">
        <v>890</v>
      </c>
      <c r="D517" s="3" t="s">
        <v>892</v>
      </c>
      <c r="E517" s="45">
        <v>-426000</v>
      </c>
      <c r="F517" s="45">
        <v>-532500</v>
      </c>
      <c r="G517" s="45">
        <v>-639000</v>
      </c>
      <c r="H517" s="45">
        <v>-106500</v>
      </c>
      <c r="I517" s="45">
        <v>-213000</v>
      </c>
      <c r="J517" s="45">
        <v>-319500</v>
      </c>
      <c r="K517" s="45">
        <v>-426000</v>
      </c>
      <c r="L517" s="45">
        <v>-532500</v>
      </c>
      <c r="M517" s="45">
        <v>-639000</v>
      </c>
      <c r="N517" s="45">
        <v>-106500</v>
      </c>
      <c r="O517" s="45">
        <v>-213000</v>
      </c>
      <c r="P517" s="45">
        <v>-319500</v>
      </c>
      <c r="Q517" s="45">
        <v>-426000</v>
      </c>
      <c r="R517" s="47">
        <f t="shared" si="125"/>
        <v>-372750</v>
      </c>
      <c r="U517" s="49">
        <f t="shared" si="126"/>
        <v>-372750</v>
      </c>
      <c r="V517" s="49"/>
      <c r="W517" s="49"/>
      <c r="Y517" s="51"/>
      <c r="Z517" s="51"/>
      <c r="AA517" s="51"/>
      <c r="AD517" s="49">
        <f t="shared" si="127"/>
        <v>-372750</v>
      </c>
    </row>
    <row r="518" spans="1:30">
      <c r="A518" s="6" t="s">
        <v>284</v>
      </c>
      <c r="B518" s="6" t="s">
        <v>222</v>
      </c>
      <c r="C518" s="6" t="s">
        <v>406</v>
      </c>
      <c r="D518" s="3" t="s">
        <v>952</v>
      </c>
      <c r="E518" s="45">
        <v>0</v>
      </c>
      <c r="F518" s="45">
        <v>0</v>
      </c>
      <c r="G518" s="45">
        <v>0</v>
      </c>
      <c r="H518" s="45">
        <v>-89500</v>
      </c>
      <c r="I518" s="45">
        <v>-179000</v>
      </c>
      <c r="J518" s="45">
        <v>-268500</v>
      </c>
      <c r="K518" s="45">
        <v>-358000</v>
      </c>
      <c r="L518" s="45">
        <v>-447500</v>
      </c>
      <c r="M518" s="45">
        <v>-537000</v>
      </c>
      <c r="N518" s="45">
        <v>-89500</v>
      </c>
      <c r="O518" s="45">
        <v>-179000</v>
      </c>
      <c r="P518" s="45">
        <v>-268500</v>
      </c>
      <c r="Q518" s="45">
        <v>-358000</v>
      </c>
      <c r="R518" s="47">
        <f t="shared" si="125"/>
        <v>-216291.66666666666</v>
      </c>
      <c r="U518" s="49">
        <f t="shared" si="126"/>
        <v>-216291.66666666666</v>
      </c>
      <c r="V518" s="49"/>
      <c r="W518" s="49"/>
      <c r="Y518" s="51"/>
      <c r="Z518" s="51"/>
      <c r="AA518" s="51"/>
      <c r="AD518" s="49">
        <f t="shared" si="127"/>
        <v>-216291.66666666666</v>
      </c>
    </row>
    <row r="519" spans="1:30">
      <c r="A519" s="6" t="s">
        <v>284</v>
      </c>
      <c r="B519" s="6" t="s">
        <v>222</v>
      </c>
      <c r="C519" s="6" t="s">
        <v>407</v>
      </c>
      <c r="D519" s="3" t="s">
        <v>953</v>
      </c>
      <c r="E519" s="45">
        <v>0</v>
      </c>
      <c r="F519" s="45">
        <v>0</v>
      </c>
      <c r="G519" s="45">
        <v>0</v>
      </c>
      <c r="H519" s="45">
        <v>-63000</v>
      </c>
      <c r="I519" s="45">
        <v>-126000</v>
      </c>
      <c r="J519" s="45">
        <v>-189000</v>
      </c>
      <c r="K519" s="45">
        <v>-252000</v>
      </c>
      <c r="L519" s="45">
        <v>-315000</v>
      </c>
      <c r="M519" s="45">
        <v>-378000</v>
      </c>
      <c r="N519" s="45">
        <v>-63000</v>
      </c>
      <c r="O519" s="45">
        <v>-126000</v>
      </c>
      <c r="P519" s="45">
        <v>-189000</v>
      </c>
      <c r="Q519" s="45">
        <v>-252000</v>
      </c>
      <c r="R519" s="47">
        <f t="shared" si="125"/>
        <v>-152250</v>
      </c>
      <c r="U519" s="49">
        <f t="shared" si="126"/>
        <v>-152250</v>
      </c>
      <c r="V519" s="49"/>
      <c r="W519" s="49"/>
      <c r="Y519" s="51"/>
      <c r="Z519" s="51"/>
      <c r="AA519" s="51"/>
      <c r="AD519" s="49">
        <f t="shared" si="127"/>
        <v>-152250</v>
      </c>
    </row>
    <row r="520" spans="1:30">
      <c r="A520" s="6" t="s">
        <v>284</v>
      </c>
      <c r="B520" s="6" t="s">
        <v>222</v>
      </c>
      <c r="C520" s="6" t="s">
        <v>959</v>
      </c>
      <c r="D520" s="3" t="s">
        <v>964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-69583.33</v>
      </c>
      <c r="N520" s="45">
        <v>-139166.66</v>
      </c>
      <c r="O520" s="45">
        <v>-208750</v>
      </c>
      <c r="P520" s="45">
        <v>-278333.33</v>
      </c>
      <c r="Q520" s="45">
        <v>-347916.66</v>
      </c>
      <c r="R520" s="47">
        <f t="shared" si="125"/>
        <v>-72482.637499999997</v>
      </c>
      <c r="U520" s="49">
        <f t="shared" si="126"/>
        <v>-72482.637499999997</v>
      </c>
      <c r="V520" s="49"/>
      <c r="W520" s="49"/>
      <c r="Y520" s="51"/>
      <c r="Z520" s="51"/>
      <c r="AA520" s="51"/>
      <c r="AD520" s="49">
        <f t="shared" si="127"/>
        <v>-72482.637499999997</v>
      </c>
    </row>
    <row r="521" spans="1:30">
      <c r="A521" s="6" t="s">
        <v>284</v>
      </c>
      <c r="B521" s="6" t="s">
        <v>218</v>
      </c>
      <c r="C521" s="6" t="s">
        <v>295</v>
      </c>
      <c r="D521" s="3" t="s">
        <v>219</v>
      </c>
      <c r="E521" s="45">
        <v>-2835000</v>
      </c>
      <c r="F521" s="45">
        <v>0</v>
      </c>
      <c r="G521" s="45">
        <v>-2835000</v>
      </c>
      <c r="H521" s="45">
        <v>-2835000</v>
      </c>
      <c r="I521" s="45">
        <v>0</v>
      </c>
      <c r="J521" s="45">
        <v>-2835000</v>
      </c>
      <c r="K521" s="45">
        <v>-2835000</v>
      </c>
      <c r="L521" s="45">
        <v>0</v>
      </c>
      <c r="M521" s="45">
        <v>-3590000</v>
      </c>
      <c r="N521" s="45">
        <v>-3590000</v>
      </c>
      <c r="O521" s="45">
        <v>0</v>
      </c>
      <c r="P521" s="45">
        <v>-3590000</v>
      </c>
      <c r="Q521" s="45">
        <v>-3590000</v>
      </c>
      <c r="R521" s="47">
        <f t="shared" si="125"/>
        <v>-2110208.3333333335</v>
      </c>
      <c r="U521" s="61"/>
      <c r="V521" s="61">
        <f>+R521</f>
        <v>-2110208.3333333335</v>
      </c>
      <c r="W521" s="49"/>
      <c r="Y521" s="51"/>
      <c r="Z521" s="51"/>
      <c r="AA521" s="51"/>
      <c r="AC521" s="61">
        <f>+R521</f>
        <v>-2110208.3333333335</v>
      </c>
      <c r="AD521" s="49"/>
    </row>
    <row r="522" spans="1:30">
      <c r="A522" s="6" t="s">
        <v>284</v>
      </c>
      <c r="B522" s="6" t="s">
        <v>408</v>
      </c>
      <c r="C522" s="6" t="s">
        <v>343</v>
      </c>
      <c r="D522" s="62" t="s">
        <v>753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-66090</v>
      </c>
      <c r="O522" s="45">
        <v>-66090</v>
      </c>
      <c r="P522" s="45">
        <v>-66090</v>
      </c>
      <c r="Q522" s="45">
        <v>0</v>
      </c>
      <c r="R522" s="47">
        <f t="shared" si="125"/>
        <v>-16522.5</v>
      </c>
      <c r="T522" s="49"/>
      <c r="U522" s="49">
        <f>R522-T522</f>
        <v>-16522.5</v>
      </c>
      <c r="V522" s="49"/>
      <c r="W522" s="49"/>
      <c r="Y522" s="51"/>
      <c r="Z522" s="51"/>
      <c r="AA522" s="51"/>
      <c r="AD522" s="49">
        <f t="shared" ref="AD522:AD535" si="128">+R522</f>
        <v>-16522.5</v>
      </c>
    </row>
    <row r="523" spans="1:30">
      <c r="A523" s="6" t="s">
        <v>284</v>
      </c>
      <c r="B523" s="6" t="s">
        <v>408</v>
      </c>
      <c r="C523" s="6" t="s">
        <v>409</v>
      </c>
      <c r="D523" s="3" t="s">
        <v>754</v>
      </c>
      <c r="E523" s="45">
        <v>-73256.14</v>
      </c>
      <c r="F523" s="45">
        <v>-25871.93</v>
      </c>
      <c r="G523" s="45">
        <v>-49128.07</v>
      </c>
      <c r="H523" s="45">
        <v>-72384.210000000006</v>
      </c>
      <c r="I523" s="45">
        <v>-29614.35</v>
      </c>
      <c r="J523" s="45">
        <v>-48256.14</v>
      </c>
      <c r="K523" s="45">
        <v>-5661.3899999999903</v>
      </c>
      <c r="L523" s="45">
        <v>-24478.29</v>
      </c>
      <c r="M523" s="45">
        <v>-43120.08</v>
      </c>
      <c r="N523" s="45">
        <v>-61761.87</v>
      </c>
      <c r="O523" s="45">
        <v>-21943.09</v>
      </c>
      <c r="P523" s="45">
        <v>-43886.18</v>
      </c>
      <c r="Q523" s="45">
        <v>-67079.14</v>
      </c>
      <c r="R523" s="47">
        <f t="shared" si="125"/>
        <v>-41356.10333333334</v>
      </c>
      <c r="U523" s="49">
        <f t="shared" ref="U523:U535" si="129">+R523</f>
        <v>-41356.10333333334</v>
      </c>
      <c r="V523" s="49"/>
      <c r="W523" s="49"/>
      <c r="Y523" s="51"/>
      <c r="Z523" s="51"/>
      <c r="AA523" s="51"/>
      <c r="AD523" s="49">
        <f t="shared" si="128"/>
        <v>-41356.10333333334</v>
      </c>
    </row>
    <row r="524" spans="1:30">
      <c r="A524" s="6" t="s">
        <v>284</v>
      </c>
      <c r="B524" s="6" t="s">
        <v>408</v>
      </c>
      <c r="C524" s="6" t="s">
        <v>410</v>
      </c>
      <c r="D524" s="3" t="s">
        <v>755</v>
      </c>
      <c r="E524" s="45">
        <v>-554325</v>
      </c>
      <c r="F524" s="45">
        <v>-554325</v>
      </c>
      <c r="G524" s="45">
        <v>-554325</v>
      </c>
      <c r="H524" s="45">
        <v>-554325</v>
      </c>
      <c r="I524" s="45">
        <v>-554325</v>
      </c>
      <c r="J524" s="45">
        <v>-554325</v>
      </c>
      <c r="K524" s="45">
        <v>-554325</v>
      </c>
      <c r="L524" s="45">
        <v>-554325</v>
      </c>
      <c r="M524" s="45">
        <v>-554325</v>
      </c>
      <c r="N524" s="45">
        <v>-570707</v>
      </c>
      <c r="O524" s="45">
        <v>-570707</v>
      </c>
      <c r="P524" s="45">
        <v>-570707</v>
      </c>
      <c r="Q524" s="45">
        <v>-570707</v>
      </c>
      <c r="R524" s="47">
        <f t="shared" si="125"/>
        <v>-559103.08333333337</v>
      </c>
      <c r="U524" s="49">
        <f t="shared" si="129"/>
        <v>-559103.08333333337</v>
      </c>
      <c r="V524" s="49"/>
      <c r="W524" s="49"/>
      <c r="Y524" s="51"/>
      <c r="Z524" s="51"/>
      <c r="AA524" s="51"/>
      <c r="AD524" s="49">
        <f t="shared" si="128"/>
        <v>-559103.08333333337</v>
      </c>
    </row>
    <row r="525" spans="1:30">
      <c r="A525" s="6" t="s">
        <v>284</v>
      </c>
      <c r="B525" s="6" t="s">
        <v>223</v>
      </c>
      <c r="C525" s="6" t="s">
        <v>143</v>
      </c>
      <c r="D525" s="3" t="s">
        <v>756</v>
      </c>
      <c r="E525" s="45">
        <v>-1356576.95</v>
      </c>
      <c r="F525" s="45">
        <v>-1594504.36</v>
      </c>
      <c r="G525" s="45">
        <v>-1771197.42</v>
      </c>
      <c r="H525" s="45">
        <v>-1944337.85</v>
      </c>
      <c r="I525" s="45">
        <v>-1137038.46</v>
      </c>
      <c r="J525" s="45">
        <v>-1241361.32</v>
      </c>
      <c r="K525" s="45">
        <v>-1469706.02</v>
      </c>
      <c r="L525" s="45">
        <v>-1746137.36</v>
      </c>
      <c r="M525" s="45">
        <v>-1835241.4</v>
      </c>
      <c r="N525" s="45">
        <v>-1026586.12</v>
      </c>
      <c r="O525" s="45">
        <v>-1162725.33</v>
      </c>
      <c r="P525" s="45">
        <v>-1139089.24</v>
      </c>
      <c r="Q525" s="45">
        <v>-1507548.46</v>
      </c>
      <c r="R525" s="47">
        <f t="shared" si="125"/>
        <v>-1458332.2987500001</v>
      </c>
      <c r="U525" s="49">
        <f t="shared" si="129"/>
        <v>-1458332.2987500001</v>
      </c>
      <c r="V525" s="49"/>
      <c r="W525" s="49"/>
      <c r="Y525" s="51"/>
      <c r="Z525" s="51"/>
      <c r="AA525" s="51"/>
      <c r="AD525" s="49">
        <f t="shared" si="128"/>
        <v>-1458332.2987500001</v>
      </c>
    </row>
    <row r="526" spans="1:30">
      <c r="A526" s="6" t="s">
        <v>284</v>
      </c>
      <c r="B526" s="6" t="s">
        <v>223</v>
      </c>
      <c r="C526" s="6" t="s">
        <v>180</v>
      </c>
      <c r="D526" s="3" t="s">
        <v>757</v>
      </c>
      <c r="E526" s="45">
        <v>-285570.96999999997</v>
      </c>
      <c r="F526" s="45">
        <v>-330818.46999999997</v>
      </c>
      <c r="G526" s="45">
        <v>-378599.67</v>
      </c>
      <c r="H526" s="45">
        <v>-505611.55</v>
      </c>
      <c r="I526" s="45">
        <v>-612172.01</v>
      </c>
      <c r="J526" s="45">
        <v>-705864.88</v>
      </c>
      <c r="K526" s="45">
        <v>-1089425.81</v>
      </c>
      <c r="L526" s="45">
        <v>-1335651.52</v>
      </c>
      <c r="M526" s="45">
        <v>-1378091.8</v>
      </c>
      <c r="N526" s="45">
        <v>-1521146.44</v>
      </c>
      <c r="O526" s="45">
        <v>-1594988.02</v>
      </c>
      <c r="P526" s="45">
        <v>-293182.7</v>
      </c>
      <c r="Q526" s="45">
        <v>-386566.98</v>
      </c>
      <c r="R526" s="47">
        <f t="shared" si="125"/>
        <v>-840135.15374999994</v>
      </c>
      <c r="U526" s="49">
        <f t="shared" si="129"/>
        <v>-840135.15374999994</v>
      </c>
      <c r="V526" s="49"/>
      <c r="W526" s="49"/>
      <c r="Y526" s="51"/>
      <c r="Z526" s="51"/>
      <c r="AA526" s="51"/>
      <c r="AD526" s="49">
        <f t="shared" si="128"/>
        <v>-840135.15374999994</v>
      </c>
    </row>
    <row r="527" spans="1:30">
      <c r="A527" s="6" t="s">
        <v>284</v>
      </c>
      <c r="B527" s="6" t="s">
        <v>224</v>
      </c>
      <c r="C527" s="6" t="s">
        <v>143</v>
      </c>
      <c r="D527" s="3" t="s">
        <v>225</v>
      </c>
      <c r="E527" s="45">
        <v>-2154047.64</v>
      </c>
      <c r="F527" s="45">
        <v>-2162920.21</v>
      </c>
      <c r="G527" s="45">
        <v>-2097912.2200000002</v>
      </c>
      <c r="H527" s="45">
        <v>-2104500.14</v>
      </c>
      <c r="I527" s="45">
        <v>-2099812.4300000002</v>
      </c>
      <c r="J527" s="45">
        <v>-2074851.52</v>
      </c>
      <c r="K527" s="45">
        <v>-2083578.04</v>
      </c>
      <c r="L527" s="45">
        <v>-2092320.34</v>
      </c>
      <c r="M527" s="45">
        <v>-2091675.51</v>
      </c>
      <c r="N527" s="45">
        <v>-2449529.34</v>
      </c>
      <c r="O527" s="45">
        <v>-2434538.69</v>
      </c>
      <c r="P527" s="45">
        <v>-2456879.7400000002</v>
      </c>
      <c r="Q527" s="45">
        <v>-2481640.12</v>
      </c>
      <c r="R527" s="47">
        <f t="shared" si="125"/>
        <v>-2205530.1716666664</v>
      </c>
      <c r="U527" s="49">
        <f t="shared" si="129"/>
        <v>-2205530.1716666664</v>
      </c>
      <c r="V527" s="49"/>
      <c r="W527" s="49"/>
      <c r="Y527" s="51"/>
      <c r="Z527" s="51"/>
      <c r="AA527" s="51"/>
      <c r="AD527" s="49">
        <f t="shared" si="128"/>
        <v>-2205530.1716666664</v>
      </c>
    </row>
    <row r="528" spans="1:30">
      <c r="A528" s="6" t="s">
        <v>284</v>
      </c>
      <c r="B528" s="6" t="s">
        <v>507</v>
      </c>
      <c r="C528" s="6" t="s">
        <v>143</v>
      </c>
      <c r="D528" s="3" t="s">
        <v>68</v>
      </c>
      <c r="E528" s="45">
        <v>-22421.81</v>
      </c>
      <c r="F528" s="45">
        <v>-31763.65</v>
      </c>
      <c r="G528" s="45">
        <v>-82805.19</v>
      </c>
      <c r="H528" s="45">
        <v>-370249.46</v>
      </c>
      <c r="I528" s="45">
        <v>-663576.93000000005</v>
      </c>
      <c r="J528" s="45">
        <v>-620018.16</v>
      </c>
      <c r="K528" s="45">
        <v>1.16415321826935E-10</v>
      </c>
      <c r="L528" s="45">
        <v>-40693.849999999897</v>
      </c>
      <c r="M528" s="45">
        <v>-159437.01999999999</v>
      </c>
      <c r="N528" s="45">
        <v>-213748.65</v>
      </c>
      <c r="O528" s="45">
        <v>-21604.11</v>
      </c>
      <c r="P528" s="45">
        <v>-366890.1</v>
      </c>
      <c r="Q528" s="45">
        <v>-126997.28</v>
      </c>
      <c r="R528" s="47">
        <f t="shared" si="125"/>
        <v>-220458.05541666667</v>
      </c>
      <c r="U528" s="49">
        <f t="shared" si="129"/>
        <v>-220458.05541666667</v>
      </c>
      <c r="V528" s="49"/>
      <c r="W528" s="49"/>
      <c r="Y528" s="51"/>
      <c r="Z528" s="51"/>
      <c r="AA528" s="51"/>
      <c r="AD528" s="49">
        <f t="shared" si="128"/>
        <v>-220458.05541666667</v>
      </c>
    </row>
    <row r="529" spans="1:30">
      <c r="A529" s="6" t="s">
        <v>284</v>
      </c>
      <c r="B529" s="6" t="s">
        <v>411</v>
      </c>
      <c r="C529" s="6" t="s">
        <v>412</v>
      </c>
      <c r="D529" s="3" t="s">
        <v>758</v>
      </c>
      <c r="E529" s="45">
        <v>-87420.7</v>
      </c>
      <c r="F529" s="45">
        <v>-64987.93</v>
      </c>
      <c r="G529" s="45">
        <v>-70097.03</v>
      </c>
      <c r="H529" s="45">
        <v>-74991.41</v>
      </c>
      <c r="I529" s="45">
        <v>-82935.570000000007</v>
      </c>
      <c r="J529" s="45">
        <v>-59359.92</v>
      </c>
      <c r="K529" s="45">
        <v>-62695.91</v>
      </c>
      <c r="L529" s="45">
        <v>-42483.74</v>
      </c>
      <c r="M529" s="45">
        <v>-41470.5</v>
      </c>
      <c r="N529" s="45">
        <v>-67919.5</v>
      </c>
      <c r="O529" s="45">
        <v>-58340.26</v>
      </c>
      <c r="P529" s="45">
        <v>-57636.88</v>
      </c>
      <c r="Q529" s="45">
        <v>-67712.36</v>
      </c>
      <c r="R529" s="47">
        <f t="shared" si="125"/>
        <v>-63373.765000000007</v>
      </c>
      <c r="U529" s="49">
        <f t="shared" si="129"/>
        <v>-63373.765000000007</v>
      </c>
      <c r="V529" s="49"/>
      <c r="W529" s="49"/>
      <c r="Y529" s="51"/>
      <c r="Z529" s="51"/>
      <c r="AA529" s="51"/>
      <c r="AD529" s="49">
        <f t="shared" si="128"/>
        <v>-63373.765000000007</v>
      </c>
    </row>
    <row r="530" spans="1:30">
      <c r="A530" s="6" t="s">
        <v>284</v>
      </c>
      <c r="B530" s="6" t="s">
        <v>411</v>
      </c>
      <c r="C530" s="6" t="s">
        <v>413</v>
      </c>
      <c r="D530" s="3" t="s">
        <v>759</v>
      </c>
      <c r="E530" s="45">
        <v>-591153.12</v>
      </c>
      <c r="F530" s="45">
        <v>-749732.25</v>
      </c>
      <c r="G530" s="45">
        <v>-903047.87</v>
      </c>
      <c r="H530" s="45">
        <v>-1061710.1000000001</v>
      </c>
      <c r="I530" s="45">
        <v>-1229013.1399999999</v>
      </c>
      <c r="J530" s="45">
        <v>-590585.78</v>
      </c>
      <c r="K530" s="45">
        <v>-748392.14</v>
      </c>
      <c r="L530" s="45">
        <v>-907506.14</v>
      </c>
      <c r="M530" s="45">
        <v>-1059898.94</v>
      </c>
      <c r="N530" s="45">
        <v>-1228898.25</v>
      </c>
      <c r="O530" s="45">
        <v>-1381120.42</v>
      </c>
      <c r="P530" s="45">
        <v>-359188.71</v>
      </c>
      <c r="Q530" s="45">
        <v>-527793</v>
      </c>
      <c r="R530" s="47">
        <f t="shared" si="125"/>
        <v>-898213.9</v>
      </c>
      <c r="U530" s="49">
        <f t="shared" si="129"/>
        <v>-898213.9</v>
      </c>
      <c r="V530" s="49"/>
      <c r="W530" s="49"/>
      <c r="Y530" s="51"/>
      <c r="Z530" s="51"/>
      <c r="AA530" s="51"/>
      <c r="AD530" s="49">
        <f t="shared" si="128"/>
        <v>-898213.9</v>
      </c>
    </row>
    <row r="531" spans="1:30">
      <c r="A531" s="6" t="s">
        <v>284</v>
      </c>
      <c r="B531" s="6" t="s">
        <v>411</v>
      </c>
      <c r="C531" s="6" t="s">
        <v>508</v>
      </c>
      <c r="D531" s="3" t="s">
        <v>760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7">
        <f t="shared" si="125"/>
        <v>0</v>
      </c>
      <c r="U531" s="49">
        <f t="shared" si="129"/>
        <v>0</v>
      </c>
      <c r="V531" s="49"/>
      <c r="W531" s="49"/>
      <c r="Y531" s="51"/>
      <c r="Z531" s="51"/>
      <c r="AA531" s="51"/>
      <c r="AD531" s="49">
        <f t="shared" si="128"/>
        <v>0</v>
      </c>
    </row>
    <row r="532" spans="1:30">
      <c r="A532" s="6" t="s">
        <v>284</v>
      </c>
      <c r="B532" s="6" t="s">
        <v>411</v>
      </c>
      <c r="C532" s="6" t="s">
        <v>414</v>
      </c>
      <c r="D532" s="3" t="s">
        <v>761</v>
      </c>
      <c r="E532" s="45">
        <v>-92439.23</v>
      </c>
      <c r="F532" s="45">
        <v>-75919.520000000004</v>
      </c>
      <c r="G532" s="45">
        <v>-42972.160000000003</v>
      </c>
      <c r="H532" s="45">
        <v>-17121.21</v>
      </c>
      <c r="I532" s="45">
        <v>-14264.23</v>
      </c>
      <c r="J532" s="45">
        <v>-15309.23</v>
      </c>
      <c r="K532" s="45">
        <v>-12245.16</v>
      </c>
      <c r="L532" s="45">
        <v>-22678.69</v>
      </c>
      <c r="M532" s="45">
        <v>-28501.66</v>
      </c>
      <c r="N532" s="45">
        <v>-36542.800000000003</v>
      </c>
      <c r="O532" s="45">
        <v>-54029.67</v>
      </c>
      <c r="P532" s="45">
        <v>-58086.79</v>
      </c>
      <c r="Q532" s="45">
        <v>-68033.91</v>
      </c>
      <c r="R532" s="47">
        <f t="shared" si="125"/>
        <v>-38158.974166666667</v>
      </c>
      <c r="U532" s="49">
        <f t="shared" si="129"/>
        <v>-38158.974166666667</v>
      </c>
      <c r="V532" s="49"/>
      <c r="W532" s="49"/>
      <c r="Y532" s="51"/>
      <c r="Z532" s="51"/>
      <c r="AA532" s="51"/>
      <c r="AD532" s="49">
        <f t="shared" si="128"/>
        <v>-38158.974166666667</v>
      </c>
    </row>
    <row r="533" spans="1:30">
      <c r="A533" s="6" t="s">
        <v>284</v>
      </c>
      <c r="B533" s="6" t="s">
        <v>426</v>
      </c>
      <c r="C533" s="6" t="s">
        <v>143</v>
      </c>
      <c r="D533" s="3" t="s">
        <v>84</v>
      </c>
      <c r="E533" s="45">
        <v>-81802.87</v>
      </c>
      <c r="F533" s="45">
        <v>0</v>
      </c>
      <c r="G533" s="45">
        <v>0</v>
      </c>
      <c r="H533" s="45">
        <v>-391.06</v>
      </c>
      <c r="I533" s="45">
        <v>0</v>
      </c>
      <c r="J533" s="45">
        <v>0</v>
      </c>
      <c r="K533" s="45">
        <v>0</v>
      </c>
      <c r="L533" s="45">
        <v>0</v>
      </c>
      <c r="M533" s="45">
        <v>-314565.40000000002</v>
      </c>
      <c r="N533" s="45">
        <v>-558997.84</v>
      </c>
      <c r="O533" s="45">
        <v>-423522.79</v>
      </c>
      <c r="P533" s="45">
        <v>-160182.17000000001</v>
      </c>
      <c r="Q533" s="45">
        <v>2.91038304567337E-11</v>
      </c>
      <c r="R533" s="47">
        <f t="shared" si="125"/>
        <v>-124880.05791666667</v>
      </c>
      <c r="U533" s="49">
        <f t="shared" si="129"/>
        <v>-124880.05791666667</v>
      </c>
      <c r="V533" s="49"/>
      <c r="W533" s="49"/>
      <c r="Y533" s="51"/>
      <c r="Z533" s="51"/>
      <c r="AA533" s="51"/>
      <c r="AD533" s="49">
        <f t="shared" si="128"/>
        <v>-124880.05791666667</v>
      </c>
    </row>
    <row r="534" spans="1:30">
      <c r="A534" s="6" t="s">
        <v>284</v>
      </c>
      <c r="B534" s="6" t="s">
        <v>430</v>
      </c>
      <c r="C534" s="6" t="s">
        <v>1014</v>
      </c>
      <c r="D534" s="3" t="s">
        <v>1015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7">
        <f t="shared" si="125"/>
        <v>0</v>
      </c>
      <c r="U534" s="49">
        <f t="shared" si="129"/>
        <v>0</v>
      </c>
      <c r="V534" s="49"/>
      <c r="W534" s="49"/>
      <c r="Y534" s="51"/>
      <c r="Z534" s="51"/>
      <c r="AA534" s="51"/>
      <c r="AD534" s="49">
        <f t="shared" si="128"/>
        <v>0</v>
      </c>
    </row>
    <row r="535" spans="1:30">
      <c r="A535" s="6" t="s">
        <v>293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25"/>
        <v>0</v>
      </c>
      <c r="U535" s="49">
        <f t="shared" si="129"/>
        <v>0</v>
      </c>
      <c r="V535" s="49"/>
      <c r="W535" s="49"/>
      <c r="Y535" s="51"/>
      <c r="Z535" s="51"/>
      <c r="AA535" s="51"/>
      <c r="AD535" s="49">
        <f t="shared" si="128"/>
        <v>0</v>
      </c>
    </row>
    <row r="536" spans="1:30">
      <c r="A536" s="6" t="s">
        <v>293</v>
      </c>
      <c r="B536" s="6" t="s">
        <v>220</v>
      </c>
      <c r="C536" s="6" t="s">
        <v>385</v>
      </c>
      <c r="D536" s="3" t="s">
        <v>221</v>
      </c>
      <c r="E536" s="45">
        <v>-107275</v>
      </c>
      <c r="F536" s="45">
        <v>-104603</v>
      </c>
      <c r="G536" s="45">
        <v>-88279.01</v>
      </c>
      <c r="H536" s="45">
        <v>-80997.45</v>
      </c>
      <c r="I536" s="45">
        <v>-77336.460000000006</v>
      </c>
      <c r="J536" s="45">
        <v>-82958.399999999994</v>
      </c>
      <c r="K536" s="45">
        <v>-76208.66</v>
      </c>
      <c r="L536" s="45">
        <v>-70638.52</v>
      </c>
      <c r="M536" s="45">
        <v>-73408.479999999996</v>
      </c>
      <c r="N536" s="45">
        <v>-67384.36</v>
      </c>
      <c r="O536" s="45">
        <v>-58554.19</v>
      </c>
      <c r="P536" s="45">
        <v>-58078</v>
      </c>
      <c r="Q536" s="45">
        <v>-65674.009999999995</v>
      </c>
      <c r="R536" s="47">
        <f t="shared" si="125"/>
        <v>-77076.752916666665</v>
      </c>
      <c r="U536" s="49"/>
      <c r="V536" s="49"/>
      <c r="W536" s="49">
        <f>+R536</f>
        <v>-77076.752916666665</v>
      </c>
      <c r="Y536" s="51"/>
      <c r="Z536" s="51"/>
      <c r="AA536" s="51"/>
      <c r="AB536" s="49">
        <f>+R536</f>
        <v>-77076.752916666665</v>
      </c>
      <c r="AD536" s="49"/>
    </row>
    <row r="537" spans="1:30">
      <c r="A537" s="6" t="s">
        <v>293</v>
      </c>
      <c r="B537" s="6" t="s">
        <v>405</v>
      </c>
      <c r="C537" s="6" t="s">
        <v>104</v>
      </c>
      <c r="D537" s="3" t="s">
        <v>214</v>
      </c>
      <c r="E537" s="45">
        <v>-272748.17</v>
      </c>
      <c r="F537" s="45">
        <v>-333672.76</v>
      </c>
      <c r="G537" s="45">
        <v>-309319.53000000003</v>
      </c>
      <c r="H537" s="45">
        <v>-241217.04</v>
      </c>
      <c r="I537" s="45">
        <v>-2.91038304567337E-11</v>
      </c>
      <c r="J537" s="45">
        <v>-2.91038304567337E-11</v>
      </c>
      <c r="K537" s="45">
        <v>-2.91038304567337E-11</v>
      </c>
      <c r="L537" s="45">
        <v>-2.91038304567337E-11</v>
      </c>
      <c r="M537" s="45">
        <v>-2.91038304567337E-11</v>
      </c>
      <c r="N537" s="45">
        <v>-185595.73</v>
      </c>
      <c r="O537" s="45">
        <v>-421855.07</v>
      </c>
      <c r="P537" s="45">
        <v>-850055.92</v>
      </c>
      <c r="Q537" s="45">
        <v>-1014477.12</v>
      </c>
      <c r="R537" s="47">
        <f t="shared" si="125"/>
        <v>-248777.39125000002</v>
      </c>
      <c r="U537" s="49">
        <f t="shared" ref="U537:U554" si="130">+R537</f>
        <v>-248777.39125000002</v>
      </c>
      <c r="V537" s="49"/>
      <c r="W537" s="49"/>
      <c r="Y537" s="51"/>
      <c r="Z537" s="51"/>
      <c r="AA537" s="51"/>
      <c r="AD537" s="49">
        <f t="shared" ref="AD537:AD546" si="131">+R537</f>
        <v>-248777.39125000002</v>
      </c>
    </row>
    <row r="538" spans="1:30">
      <c r="A538" s="6" t="s">
        <v>293</v>
      </c>
      <c r="B538" s="6" t="s">
        <v>217</v>
      </c>
      <c r="C538" s="6" t="s">
        <v>281</v>
      </c>
      <c r="D538" s="3" t="s">
        <v>767</v>
      </c>
      <c r="E538" s="45">
        <v>0</v>
      </c>
      <c r="F538" s="45">
        <v>0</v>
      </c>
      <c r="G538" s="45">
        <v>0</v>
      </c>
      <c r="H538" s="45">
        <v>0</v>
      </c>
      <c r="I538" s="45">
        <v>-182381</v>
      </c>
      <c r="J538" s="45">
        <v>-364762</v>
      </c>
      <c r="K538" s="45">
        <v>-547143</v>
      </c>
      <c r="L538" s="45">
        <v>-729524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7">
        <f t="shared" si="125"/>
        <v>-151984.16666666666</v>
      </c>
      <c r="U538" s="49">
        <f t="shared" si="130"/>
        <v>-151984.16666666666</v>
      </c>
      <c r="V538" s="49"/>
      <c r="W538" s="49"/>
      <c r="Y538" s="51"/>
      <c r="Z538" s="51"/>
      <c r="AA538" s="51"/>
      <c r="AD538" s="49">
        <f t="shared" si="131"/>
        <v>-151984.16666666666</v>
      </c>
    </row>
    <row r="539" spans="1:30">
      <c r="A539" s="6" t="s">
        <v>293</v>
      </c>
      <c r="B539" s="6" t="s">
        <v>217</v>
      </c>
      <c r="C539" s="6" t="s">
        <v>102</v>
      </c>
      <c r="D539" s="3" t="s">
        <v>768</v>
      </c>
      <c r="E539" s="45">
        <v>-1198004.44</v>
      </c>
      <c r="F539" s="45">
        <v>-411757.19</v>
      </c>
      <c r="G539" s="45">
        <v>-494697.81</v>
      </c>
      <c r="H539" s="45">
        <v>-574281.56999999995</v>
      </c>
      <c r="I539" s="45">
        <v>-157960.82999999999</v>
      </c>
      <c r="J539" s="45">
        <v>-221996.79999999999</v>
      </c>
      <c r="K539" s="45">
        <v>-306469.76000000001</v>
      </c>
      <c r="L539" s="45">
        <v>-216800.66</v>
      </c>
      <c r="M539" s="45">
        <v>-500260.4</v>
      </c>
      <c r="N539" s="45">
        <v>-924639.48</v>
      </c>
      <c r="O539" s="45">
        <v>-673595.55</v>
      </c>
      <c r="P539" s="45">
        <v>-996757.05</v>
      </c>
      <c r="Q539" s="45">
        <v>-1297382.07</v>
      </c>
      <c r="R539" s="47">
        <f t="shared" si="125"/>
        <v>-560575.86291666667</v>
      </c>
      <c r="U539" s="49">
        <f t="shared" si="130"/>
        <v>-560575.86291666667</v>
      </c>
      <c r="V539" s="49"/>
      <c r="W539" s="49"/>
      <c r="Y539" s="51"/>
      <c r="Z539" s="51"/>
      <c r="AA539" s="51"/>
      <c r="AD539" s="49">
        <f t="shared" si="131"/>
        <v>-560575.86291666667</v>
      </c>
    </row>
    <row r="540" spans="1:30">
      <c r="A540" s="6" t="s">
        <v>293</v>
      </c>
      <c r="B540" s="6" t="s">
        <v>217</v>
      </c>
      <c r="C540" s="6" t="s">
        <v>406</v>
      </c>
      <c r="D540" s="3" t="s">
        <v>772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-20377.2</v>
      </c>
      <c r="P540" s="45">
        <v>-40754.400000000001</v>
      </c>
      <c r="Q540" s="45">
        <v>0</v>
      </c>
      <c r="R540" s="47">
        <f t="shared" si="125"/>
        <v>-5094.3</v>
      </c>
      <c r="U540" s="49">
        <f t="shared" si="130"/>
        <v>-5094.3</v>
      </c>
      <c r="V540" s="49"/>
      <c r="W540" s="49"/>
      <c r="Y540" s="51"/>
      <c r="Z540" s="51"/>
      <c r="AA540" s="51"/>
      <c r="AD540" s="49">
        <f t="shared" si="131"/>
        <v>-5094.3</v>
      </c>
    </row>
    <row r="541" spans="1:30">
      <c r="A541" s="6" t="s">
        <v>293</v>
      </c>
      <c r="B541" s="6" t="s">
        <v>217</v>
      </c>
      <c r="C541" s="6" t="s">
        <v>874</v>
      </c>
      <c r="D541" s="3" t="s">
        <v>912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7">
        <f t="shared" si="125"/>
        <v>0</v>
      </c>
      <c r="U541" s="49">
        <f t="shared" si="130"/>
        <v>0</v>
      </c>
      <c r="V541" s="49"/>
      <c r="W541" s="49"/>
      <c r="Y541" s="51"/>
      <c r="Z541" s="51"/>
      <c r="AA541" s="51"/>
      <c r="AD541" s="49">
        <f t="shared" si="131"/>
        <v>0</v>
      </c>
    </row>
    <row r="542" spans="1:30">
      <c r="A542" s="6" t="s">
        <v>293</v>
      </c>
      <c r="B542" s="6" t="s">
        <v>217</v>
      </c>
      <c r="C542" s="6" t="s">
        <v>943</v>
      </c>
      <c r="D542" s="3" t="s">
        <v>944</v>
      </c>
      <c r="E542" s="45">
        <v>-75000</v>
      </c>
      <c r="F542" s="45">
        <v>0</v>
      </c>
      <c r="G542" s="45">
        <v>0</v>
      </c>
      <c r="H542" s="45">
        <v>-75000</v>
      </c>
      <c r="I542" s="45">
        <v>0</v>
      </c>
      <c r="J542" s="45">
        <v>0</v>
      </c>
      <c r="K542" s="45">
        <v>-75000</v>
      </c>
      <c r="L542" s="45">
        <v>-75000</v>
      </c>
      <c r="M542" s="45">
        <v>-75000</v>
      </c>
      <c r="N542" s="45">
        <v>-150000</v>
      </c>
      <c r="O542" s="45">
        <v>-150000</v>
      </c>
      <c r="P542" s="45">
        <v>0</v>
      </c>
      <c r="Q542" s="45">
        <v>0</v>
      </c>
      <c r="R542" s="47">
        <f t="shared" si="125"/>
        <v>-53125</v>
      </c>
      <c r="U542" s="49">
        <f t="shared" si="130"/>
        <v>-53125</v>
      </c>
      <c r="V542" s="49"/>
      <c r="W542" s="49"/>
      <c r="Y542" s="51"/>
      <c r="Z542" s="51"/>
      <c r="AA542" s="51"/>
      <c r="AD542" s="49">
        <f t="shared" si="131"/>
        <v>-53125</v>
      </c>
    </row>
    <row r="543" spans="1:30">
      <c r="A543" s="6" t="s">
        <v>293</v>
      </c>
      <c r="B543" s="6" t="s">
        <v>411</v>
      </c>
      <c r="C543" s="6" t="s">
        <v>295</v>
      </c>
      <c r="D543" s="3" t="s">
        <v>762</v>
      </c>
      <c r="E543" s="45">
        <v>-334984.5</v>
      </c>
      <c r="F543" s="45">
        <v>-195539.25</v>
      </c>
      <c r="G543" s="45">
        <v>-143031.43</v>
      </c>
      <c r="H543" s="45">
        <v>-119935.67999999999</v>
      </c>
      <c r="I543" s="45">
        <v>-100445.33</v>
      </c>
      <c r="J543" s="45">
        <v>-104857</v>
      </c>
      <c r="K543" s="45">
        <v>-115781.97</v>
      </c>
      <c r="L543" s="45">
        <v>-239135.9</v>
      </c>
      <c r="M543" s="45">
        <v>-430821.37</v>
      </c>
      <c r="N543" s="45">
        <v>-506755.45</v>
      </c>
      <c r="O543" s="45">
        <v>-459198.34</v>
      </c>
      <c r="P543" s="45">
        <v>-485566.8</v>
      </c>
      <c r="Q543" s="45">
        <v>-331260.26</v>
      </c>
      <c r="R543" s="47">
        <f t="shared" si="125"/>
        <v>-269515.90833333327</v>
      </c>
      <c r="U543" s="49">
        <f t="shared" si="130"/>
        <v>-269515.90833333327</v>
      </c>
      <c r="V543" s="49"/>
      <c r="W543" s="49"/>
      <c r="Y543" s="51"/>
      <c r="Z543" s="51"/>
      <c r="AA543" s="51"/>
      <c r="AD543" s="49">
        <f t="shared" si="131"/>
        <v>-269515.90833333327</v>
      </c>
    </row>
    <row r="544" spans="1:30">
      <c r="A544" s="6" t="s">
        <v>293</v>
      </c>
      <c r="B544" s="6" t="s">
        <v>411</v>
      </c>
      <c r="C544" s="6" t="s">
        <v>83</v>
      </c>
      <c r="D544" s="3" t="s">
        <v>763</v>
      </c>
      <c r="E544" s="45">
        <v>-990673.87</v>
      </c>
      <c r="F544" s="45">
        <v>-987770.06</v>
      </c>
      <c r="G544" s="45">
        <v>-985646.06</v>
      </c>
      <c r="H544" s="45">
        <v>-983865.07</v>
      </c>
      <c r="I544" s="45">
        <v>-982373.43</v>
      </c>
      <c r="J544" s="45">
        <v>-980816.24</v>
      </c>
      <c r="K544" s="45">
        <v>-979096.87</v>
      </c>
      <c r="L544" s="45">
        <v>-975545.69</v>
      </c>
      <c r="M544" s="45">
        <v>-969148.01</v>
      </c>
      <c r="N544" s="45">
        <v>-965203.02</v>
      </c>
      <c r="O544" s="45">
        <v>-957422.89</v>
      </c>
      <c r="P544" s="45">
        <v>-949196.01</v>
      </c>
      <c r="Q544" s="45">
        <v>-943583.52</v>
      </c>
      <c r="R544" s="47">
        <f t="shared" si="125"/>
        <v>-973601.00375000003</v>
      </c>
      <c r="U544" s="49">
        <f t="shared" si="130"/>
        <v>-973601.00375000003</v>
      </c>
      <c r="V544" s="49"/>
      <c r="W544" s="49"/>
      <c r="Y544" s="51"/>
      <c r="Z544" s="51"/>
      <c r="AA544" s="51"/>
      <c r="AD544" s="49">
        <f t="shared" si="131"/>
        <v>-973601.00375000003</v>
      </c>
    </row>
    <row r="545" spans="1:30">
      <c r="A545" s="6" t="s">
        <v>293</v>
      </c>
      <c r="B545" s="6" t="s">
        <v>411</v>
      </c>
      <c r="C545" s="6" t="s">
        <v>67</v>
      </c>
      <c r="D545" s="3" t="s">
        <v>764</v>
      </c>
      <c r="E545" s="45">
        <v>-12686</v>
      </c>
      <c r="F545" s="45">
        <v>-10186.75</v>
      </c>
      <c r="G545" s="45">
        <v>-7393.59</v>
      </c>
      <c r="H545" s="45">
        <v>-5674.2</v>
      </c>
      <c r="I545" s="45">
        <v>-1279.47</v>
      </c>
      <c r="J545" s="45">
        <v>6470.56</v>
      </c>
      <c r="K545" s="45">
        <v>14536.57</v>
      </c>
      <c r="L545" s="45">
        <v>14864.75</v>
      </c>
      <c r="M545" s="45">
        <v>11403.15</v>
      </c>
      <c r="N545" s="45">
        <v>19876.919999999998</v>
      </c>
      <c r="O545" s="45">
        <v>5206.47</v>
      </c>
      <c r="P545" s="45">
        <v>19393.41</v>
      </c>
      <c r="Q545" s="45">
        <v>35801.53</v>
      </c>
      <c r="R545" s="47">
        <f t="shared" ref="R545:R573" si="132">((E545+Q545)+((F545+G545+H545+I545+J545+K545+L545+M545+N545+O545+P545)*2))/24</f>
        <v>6564.632083333333</v>
      </c>
      <c r="U545" s="49">
        <f t="shared" si="130"/>
        <v>6564.632083333333</v>
      </c>
      <c r="V545" s="49"/>
      <c r="W545" s="49"/>
      <c r="Y545" s="51"/>
      <c r="Z545" s="51"/>
      <c r="AA545" s="51"/>
      <c r="AD545" s="49">
        <f t="shared" si="131"/>
        <v>6564.632083333333</v>
      </c>
    </row>
    <row r="546" spans="1:30">
      <c r="A546" s="6" t="s">
        <v>293</v>
      </c>
      <c r="B546" s="6" t="s">
        <v>411</v>
      </c>
      <c r="C546" s="6" t="s">
        <v>113</v>
      </c>
      <c r="D546" s="3" t="s">
        <v>765</v>
      </c>
      <c r="E546" s="45">
        <v>502715.93</v>
      </c>
      <c r="F546" s="45">
        <v>502715.93</v>
      </c>
      <c r="G546" s="45">
        <v>502715.93</v>
      </c>
      <c r="H546" s="45">
        <v>502715.93</v>
      </c>
      <c r="I546" s="45">
        <v>502715.93</v>
      </c>
      <c r="J546" s="45">
        <v>502715.93</v>
      </c>
      <c r="K546" s="45">
        <v>502715.93</v>
      </c>
      <c r="L546" s="45">
        <v>502715.93</v>
      </c>
      <c r="M546" s="45">
        <v>502715.93</v>
      </c>
      <c r="N546" s="45">
        <v>495465.93</v>
      </c>
      <c r="O546" s="45">
        <v>495465.93</v>
      </c>
      <c r="P546" s="45">
        <v>495465.93</v>
      </c>
      <c r="Q546" s="45">
        <v>495465.93</v>
      </c>
      <c r="R546" s="47">
        <f t="shared" si="132"/>
        <v>500601.34666666662</v>
      </c>
      <c r="U546" s="49">
        <f t="shared" si="130"/>
        <v>500601.34666666662</v>
      </c>
      <c r="V546" s="49"/>
      <c r="W546" s="49"/>
      <c r="Y546" s="51"/>
      <c r="Z546" s="51"/>
      <c r="AA546" s="51"/>
      <c r="AD546" s="49">
        <f t="shared" si="131"/>
        <v>500601.34666666662</v>
      </c>
    </row>
    <row r="547" spans="1:30">
      <c r="A547" s="6" t="s">
        <v>293</v>
      </c>
      <c r="B547" s="6" t="s">
        <v>416</v>
      </c>
      <c r="C547" s="6" t="s">
        <v>83</v>
      </c>
      <c r="D547" s="3" t="s">
        <v>774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7">
        <f t="shared" si="132"/>
        <v>0</v>
      </c>
      <c r="V547" s="49"/>
      <c r="W547" s="49">
        <f t="shared" ref="W547:W552" si="133">+R547</f>
        <v>0</v>
      </c>
      <c r="Y547" s="51"/>
      <c r="Z547" s="51"/>
      <c r="AA547" s="51"/>
      <c r="AB547" s="49">
        <f t="shared" ref="AB547:AB552" si="134">+W547</f>
        <v>0</v>
      </c>
    </row>
    <row r="548" spans="1:30">
      <c r="A548" s="6" t="s">
        <v>293</v>
      </c>
      <c r="B548" s="6" t="s">
        <v>416</v>
      </c>
      <c r="C548" s="6" t="s">
        <v>417</v>
      </c>
      <c r="D548" s="3" t="s">
        <v>775</v>
      </c>
      <c r="E548" s="45">
        <v>5183843.9400000004</v>
      </c>
      <c r="F548" s="45">
        <v>5117129.46</v>
      </c>
      <c r="G548" s="45">
        <v>5075765.97</v>
      </c>
      <c r="H548" s="45">
        <v>5079052.58</v>
      </c>
      <c r="I548" s="45">
        <v>5101325.05</v>
      </c>
      <c r="J548" s="45">
        <v>5119288.28</v>
      </c>
      <c r="K548" s="45">
        <v>5235646.2300000004</v>
      </c>
      <c r="L548" s="45">
        <v>4996113.91</v>
      </c>
      <c r="M548" s="45">
        <v>14494.6699999999</v>
      </c>
      <c r="N548" s="45">
        <v>893069.05</v>
      </c>
      <c r="O548" s="45">
        <v>1546238.96</v>
      </c>
      <c r="P548" s="45">
        <v>2010879.77</v>
      </c>
      <c r="Q548" s="45">
        <v>2307085.7000000002</v>
      </c>
      <c r="R548" s="47">
        <f t="shared" si="132"/>
        <v>3661205.7291666674</v>
      </c>
      <c r="V548" s="49"/>
      <c r="W548" s="49">
        <f t="shared" si="133"/>
        <v>3661205.7291666674</v>
      </c>
      <c r="Y548" s="51"/>
      <c r="Z548" s="51"/>
      <c r="AA548" s="51"/>
      <c r="AB548" s="49">
        <f t="shared" si="134"/>
        <v>3661205.7291666674</v>
      </c>
      <c r="AD548" s="49"/>
    </row>
    <row r="549" spans="1:30">
      <c r="A549" s="6" t="s">
        <v>293</v>
      </c>
      <c r="B549" s="6" t="s">
        <v>416</v>
      </c>
      <c r="C549" s="6" t="s">
        <v>418</v>
      </c>
      <c r="D549" s="3" t="s">
        <v>776</v>
      </c>
      <c r="E549" s="45">
        <v>-3593812.04</v>
      </c>
      <c r="F549" s="45">
        <v>-3272096.7</v>
      </c>
      <c r="G549" s="45">
        <v>-2997477.27</v>
      </c>
      <c r="H549" s="45">
        <v>-2667112.09</v>
      </c>
      <c r="I549" s="45">
        <v>-2200113.27</v>
      </c>
      <c r="J549" s="45">
        <v>-1764176.61</v>
      </c>
      <c r="K549" s="45">
        <v>-1363437.49</v>
      </c>
      <c r="L549" s="45">
        <v>-1431012.51</v>
      </c>
      <c r="M549" s="45">
        <v>1082148.8400000001</v>
      </c>
      <c r="N549" s="45">
        <v>471950.01</v>
      </c>
      <c r="O549" s="45">
        <v>-24036.44</v>
      </c>
      <c r="P549" s="45">
        <v>-572476.01</v>
      </c>
      <c r="Q549" s="45">
        <v>-557306.72</v>
      </c>
      <c r="R549" s="47">
        <f t="shared" si="132"/>
        <v>-1401116.5766666664</v>
      </c>
      <c r="V549" s="49"/>
      <c r="W549" s="49">
        <f t="shared" si="133"/>
        <v>-1401116.5766666664</v>
      </c>
      <c r="Y549" s="51"/>
      <c r="Z549" s="51"/>
      <c r="AA549" s="51"/>
      <c r="AB549" s="49">
        <f t="shared" si="134"/>
        <v>-1401116.5766666664</v>
      </c>
    </row>
    <row r="550" spans="1:30">
      <c r="A550" s="6" t="s">
        <v>293</v>
      </c>
      <c r="B550" s="6" t="s">
        <v>416</v>
      </c>
      <c r="C550" s="6" t="s">
        <v>419</v>
      </c>
      <c r="D550" s="3" t="s">
        <v>777</v>
      </c>
      <c r="E550" s="45">
        <v>2134420.77</v>
      </c>
      <c r="F550" s="45">
        <v>1567523.92</v>
      </c>
      <c r="G550" s="45">
        <v>1276376.28</v>
      </c>
      <c r="H550" s="45">
        <v>1043516.35</v>
      </c>
      <c r="I550" s="45">
        <v>867802.09999999905</v>
      </c>
      <c r="J550" s="45">
        <v>737422.52999999898</v>
      </c>
      <c r="K550" s="45">
        <v>588877.929999999</v>
      </c>
      <c r="L550" s="45">
        <v>374922.34999999899</v>
      </c>
      <c r="M550" s="45">
        <v>2392593.36</v>
      </c>
      <c r="N550" s="45">
        <v>1993693.98</v>
      </c>
      <c r="O550" s="45">
        <v>1577487.05</v>
      </c>
      <c r="P550" s="45">
        <v>1195670.3700000001</v>
      </c>
      <c r="Q550" s="45">
        <v>808205.89</v>
      </c>
      <c r="R550" s="47">
        <f t="shared" si="132"/>
        <v>1257266.6291666667</v>
      </c>
      <c r="V550" s="49"/>
      <c r="W550" s="49">
        <f t="shared" si="133"/>
        <v>1257266.6291666667</v>
      </c>
      <c r="Y550" s="51"/>
      <c r="Z550" s="51"/>
      <c r="AA550" s="51"/>
      <c r="AB550" s="49">
        <f t="shared" si="134"/>
        <v>1257266.6291666667</v>
      </c>
    </row>
    <row r="551" spans="1:30">
      <c r="A551" s="6" t="s">
        <v>293</v>
      </c>
      <c r="B551" s="6" t="s">
        <v>416</v>
      </c>
      <c r="C551" s="6" t="s">
        <v>969</v>
      </c>
      <c r="D551" s="3" t="s">
        <v>970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-188000.76</v>
      </c>
      <c r="O551" s="45">
        <v>-202374.3</v>
      </c>
      <c r="P551" s="45">
        <v>-220055.45</v>
      </c>
      <c r="Q551" s="45">
        <v>-254030.19</v>
      </c>
      <c r="R551" s="47">
        <f t="shared" si="132"/>
        <v>-61453.800416666665</v>
      </c>
      <c r="V551" s="49"/>
      <c r="W551" s="49">
        <f t="shared" si="133"/>
        <v>-61453.800416666665</v>
      </c>
      <c r="Y551" s="51"/>
      <c r="Z551" s="51"/>
      <c r="AA551" s="51"/>
      <c r="AB551" s="49">
        <f t="shared" si="134"/>
        <v>-61453.800416666665</v>
      </c>
    </row>
    <row r="552" spans="1:30">
      <c r="A552" s="6" t="s">
        <v>293</v>
      </c>
      <c r="B552" s="6" t="s">
        <v>416</v>
      </c>
      <c r="C552" s="6" t="s">
        <v>420</v>
      </c>
      <c r="D552" s="3" t="s">
        <v>778</v>
      </c>
      <c r="E552" s="45">
        <v>-323817.87</v>
      </c>
      <c r="F552" s="45">
        <v>-136172.85</v>
      </c>
      <c r="G552" s="45">
        <v>-86728.17</v>
      </c>
      <c r="H552" s="45">
        <v>-49741.08</v>
      </c>
      <c r="I552" s="45">
        <v>-29766.2</v>
      </c>
      <c r="J552" s="45">
        <v>-51939.97</v>
      </c>
      <c r="K552" s="45">
        <v>-77002.009999999995</v>
      </c>
      <c r="L552" s="45">
        <v>-237194.61</v>
      </c>
      <c r="M552" s="45">
        <v>-230663.09</v>
      </c>
      <c r="N552" s="45">
        <v>-260938.27</v>
      </c>
      <c r="O552" s="45">
        <v>-245015.06</v>
      </c>
      <c r="P552" s="45">
        <v>-257925.24</v>
      </c>
      <c r="Q552" s="45">
        <v>-158458.29</v>
      </c>
      <c r="R552" s="47">
        <f t="shared" si="132"/>
        <v>-158685.38583333333</v>
      </c>
      <c r="V552" s="49"/>
      <c r="W552" s="49">
        <f t="shared" si="133"/>
        <v>-158685.38583333333</v>
      </c>
      <c r="Y552" s="51"/>
      <c r="Z552" s="51"/>
      <c r="AA552" s="51"/>
      <c r="AB552" s="49">
        <f t="shared" si="134"/>
        <v>-158685.38583333333</v>
      </c>
    </row>
    <row r="553" spans="1:30">
      <c r="A553" s="6" t="s">
        <v>293</v>
      </c>
      <c r="B553" s="6" t="s">
        <v>416</v>
      </c>
      <c r="C553" s="6" t="s">
        <v>421</v>
      </c>
      <c r="D553" s="3" t="s">
        <v>231</v>
      </c>
      <c r="E553" s="45">
        <v>0</v>
      </c>
      <c r="F553" s="45">
        <v>-33704.89</v>
      </c>
      <c r="G553" s="45">
        <v>-13648.74</v>
      </c>
      <c r="H553" s="45">
        <v>1.8189894035458601E-12</v>
      </c>
      <c r="I553" s="45">
        <v>-3702.18</v>
      </c>
      <c r="J553" s="45">
        <v>-27313.49</v>
      </c>
      <c r="K553" s="45">
        <v>-53351.37</v>
      </c>
      <c r="L553" s="45">
        <v>-128890.85</v>
      </c>
      <c r="M553" s="45">
        <v>1.45519152283669E-11</v>
      </c>
      <c r="N553" s="45">
        <v>1.45519152283669E-11</v>
      </c>
      <c r="O553" s="45">
        <v>0</v>
      </c>
      <c r="P553" s="45">
        <v>-20953.48</v>
      </c>
      <c r="Q553" s="45">
        <v>-20526.599999999999</v>
      </c>
      <c r="R553" s="47">
        <f t="shared" si="132"/>
        <v>-24319.024999999998</v>
      </c>
      <c r="U553" s="61">
        <f t="shared" si="130"/>
        <v>-24319.024999999998</v>
      </c>
      <c r="V553" s="49"/>
      <c r="W553" s="49"/>
      <c r="Y553" s="51"/>
      <c r="Z553" s="51"/>
      <c r="AA553" s="51"/>
      <c r="AD553" s="49">
        <f>+R553</f>
        <v>-24319.024999999998</v>
      </c>
    </row>
    <row r="554" spans="1:30">
      <c r="A554" s="6" t="s">
        <v>294</v>
      </c>
      <c r="B554" s="6" t="s">
        <v>230</v>
      </c>
      <c r="C554" s="25" t="s">
        <v>2</v>
      </c>
      <c r="D554" s="3" t="s">
        <v>766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132"/>
        <v>0</v>
      </c>
      <c r="U554" s="49">
        <f t="shared" si="130"/>
        <v>0</v>
      </c>
      <c r="V554" s="49"/>
      <c r="W554" s="49"/>
      <c r="Y554" s="51"/>
      <c r="Z554" s="51"/>
      <c r="AA554" s="51"/>
      <c r="AD554" s="49">
        <f>+R554</f>
        <v>0</v>
      </c>
    </row>
    <row r="555" spans="1:30">
      <c r="A555" s="6" t="s">
        <v>294</v>
      </c>
      <c r="B555" s="6" t="s">
        <v>220</v>
      </c>
      <c r="C555" s="6" t="s">
        <v>385</v>
      </c>
      <c r="D555" s="3" t="s">
        <v>221</v>
      </c>
      <c r="E555" s="45">
        <v>-699762.28</v>
      </c>
      <c r="F555" s="45">
        <v>-689005.49</v>
      </c>
      <c r="G555" s="45">
        <v>-651975.97</v>
      </c>
      <c r="H555" s="45">
        <v>-607612.17000000004</v>
      </c>
      <c r="I555" s="45">
        <v>-570682.09</v>
      </c>
      <c r="J555" s="45">
        <v>-551256.01</v>
      </c>
      <c r="K555" s="45">
        <v>-507658.27</v>
      </c>
      <c r="L555" s="45">
        <v>-462819.57</v>
      </c>
      <c r="M555" s="45">
        <v>-415481.42</v>
      </c>
      <c r="N555" s="45">
        <v>-372244.01</v>
      </c>
      <c r="O555" s="45">
        <v>-323801.59999999998</v>
      </c>
      <c r="P555" s="45">
        <v>-295902.81</v>
      </c>
      <c r="Q555" s="45">
        <v>-260500.63</v>
      </c>
      <c r="R555" s="47">
        <f t="shared" si="132"/>
        <v>-494047.57208333322</v>
      </c>
      <c r="U555" s="49"/>
      <c r="V555" s="49"/>
      <c r="W555" s="49">
        <f>+R555</f>
        <v>-494047.57208333322</v>
      </c>
      <c r="Y555" s="51"/>
      <c r="Z555" s="51"/>
      <c r="AA555" s="51"/>
      <c r="AB555" s="49">
        <f>+R555</f>
        <v>-494047.57208333322</v>
      </c>
      <c r="AD555" s="49"/>
    </row>
    <row r="556" spans="1:30">
      <c r="A556" s="6" t="s">
        <v>294</v>
      </c>
      <c r="B556" s="6" t="s">
        <v>216</v>
      </c>
      <c r="C556" s="6" t="s">
        <v>143</v>
      </c>
      <c r="D556" s="3" t="s">
        <v>741</v>
      </c>
      <c r="E556" s="45">
        <v>-44.55</v>
      </c>
      <c r="F556" s="45">
        <v>-0.320000000000007</v>
      </c>
      <c r="G556" s="45">
        <v>-68.67</v>
      </c>
      <c r="H556" s="45">
        <v>-65.430000000000007</v>
      </c>
      <c r="I556" s="45">
        <v>-90.93</v>
      </c>
      <c r="J556" s="45">
        <v>0</v>
      </c>
      <c r="K556" s="45">
        <v>-2.08</v>
      </c>
      <c r="L556" s="45">
        <v>-20.75</v>
      </c>
      <c r="M556" s="45">
        <v>-175.72</v>
      </c>
      <c r="N556" s="45">
        <v>-119.75</v>
      </c>
      <c r="O556" s="45">
        <v>-45.49</v>
      </c>
      <c r="P556" s="45">
        <v>7.1054273576010003E-15</v>
      </c>
      <c r="Q556" s="45">
        <v>-35.76</v>
      </c>
      <c r="R556" s="47">
        <f t="shared" si="132"/>
        <v>-52.441250000000004</v>
      </c>
      <c r="U556" s="49">
        <f t="shared" ref="U556:U564" si="135">+R556</f>
        <v>-52.441250000000004</v>
      </c>
      <c r="V556" s="49"/>
      <c r="W556" s="49"/>
      <c r="Y556" s="51"/>
      <c r="Z556" s="51"/>
      <c r="AA556" s="51"/>
      <c r="AD556" s="49">
        <f t="shared" ref="AD556:AD564" si="136">+R556</f>
        <v>-52.441250000000004</v>
      </c>
    </row>
    <row r="557" spans="1:30">
      <c r="A557" s="6" t="s">
        <v>294</v>
      </c>
      <c r="B557" s="6" t="s">
        <v>217</v>
      </c>
      <c r="C557" s="6" t="s">
        <v>281</v>
      </c>
      <c r="D557" s="3" t="s">
        <v>767</v>
      </c>
      <c r="E557" s="45">
        <v>-3429511</v>
      </c>
      <c r="F557" s="45">
        <v>-2138671.4500000002</v>
      </c>
      <c r="G557" s="45">
        <v>-2414002.4500000002</v>
      </c>
      <c r="H557" s="45">
        <v>-2630174.9700000002</v>
      </c>
      <c r="I557" s="45">
        <v>-2854980.97</v>
      </c>
      <c r="J557" s="45">
        <v>-3233716.97</v>
      </c>
      <c r="K557" s="45">
        <v>-2196426</v>
      </c>
      <c r="L557" s="45">
        <v>-2440473</v>
      </c>
      <c r="M557" s="45">
        <v>-2684520</v>
      </c>
      <c r="N557" s="45">
        <v>-2928567</v>
      </c>
      <c r="O557" s="45">
        <v>-3184817</v>
      </c>
      <c r="P557" s="45">
        <v>-3441067</v>
      </c>
      <c r="Q557" s="45">
        <v>-3697317</v>
      </c>
      <c r="R557" s="47">
        <f t="shared" si="132"/>
        <v>-2809235.9008333334</v>
      </c>
      <c r="U557" s="49">
        <f t="shared" si="135"/>
        <v>-2809235.9008333334</v>
      </c>
      <c r="V557" s="49"/>
      <c r="W557" s="49"/>
      <c r="Y557" s="51"/>
      <c r="Z557" s="51"/>
      <c r="AA557" s="51"/>
      <c r="AD557" s="49">
        <f t="shared" si="136"/>
        <v>-2809235.9008333334</v>
      </c>
    </row>
    <row r="558" spans="1:30">
      <c r="A558" s="6" t="s">
        <v>294</v>
      </c>
      <c r="B558" s="6" t="s">
        <v>217</v>
      </c>
      <c r="C558" s="6" t="s">
        <v>102</v>
      </c>
      <c r="D558" s="3" t="s">
        <v>768</v>
      </c>
      <c r="E558" s="45">
        <v>-32854.370000000003</v>
      </c>
      <c r="F558" s="45">
        <v>-30669.759999999998</v>
      </c>
      <c r="G558" s="45">
        <v>-17812.259999999998</v>
      </c>
      <c r="H558" s="45">
        <v>-11778.9</v>
      </c>
      <c r="I558" s="45">
        <v>-10607.45</v>
      </c>
      <c r="J558" s="45">
        <v>-7679.8199999999897</v>
      </c>
      <c r="K558" s="45">
        <v>-8123.5599999999904</v>
      </c>
      <c r="L558" s="45">
        <v>-9089.78999999999</v>
      </c>
      <c r="M558" s="45">
        <v>-17180.080000000002</v>
      </c>
      <c r="N558" s="45">
        <v>-33117.449999999997</v>
      </c>
      <c r="O558" s="45">
        <v>-31582.26</v>
      </c>
      <c r="P558" s="45">
        <v>-31522.44</v>
      </c>
      <c r="Q558" s="45">
        <v>-37727.86</v>
      </c>
      <c r="R558" s="47">
        <f t="shared" si="132"/>
        <v>-20371.240416666664</v>
      </c>
      <c r="U558" s="49">
        <f t="shared" si="135"/>
        <v>-20371.240416666664</v>
      </c>
      <c r="V558" s="49"/>
      <c r="W558" s="49"/>
      <c r="Y558" s="51"/>
      <c r="Z558" s="51"/>
      <c r="AA558" s="51"/>
      <c r="AD558" s="49">
        <f t="shared" si="136"/>
        <v>-20371.240416666664</v>
      </c>
    </row>
    <row r="559" spans="1:30">
      <c r="A559" s="6" t="s">
        <v>294</v>
      </c>
      <c r="B559" s="6" t="s">
        <v>217</v>
      </c>
      <c r="C559" s="6" t="s">
        <v>104</v>
      </c>
      <c r="D559" s="3" t="s">
        <v>769</v>
      </c>
      <c r="E559" s="45">
        <v>-2078295.11</v>
      </c>
      <c r="F559" s="45">
        <v>-1306787.79</v>
      </c>
      <c r="G559" s="45">
        <v>-916912.73</v>
      </c>
      <c r="H559" s="45">
        <v>-879848.97</v>
      </c>
      <c r="I559" s="45">
        <v>-530383.46</v>
      </c>
      <c r="J559" s="45">
        <v>-526196.43000000005</v>
      </c>
      <c r="K559" s="45">
        <v>-611013.6</v>
      </c>
      <c r="L559" s="45">
        <v>-561363.71</v>
      </c>
      <c r="M559" s="45">
        <v>-1061337.74</v>
      </c>
      <c r="N559" s="45">
        <v>-1888309.22</v>
      </c>
      <c r="O559" s="45">
        <v>-1733116.81</v>
      </c>
      <c r="P559" s="45">
        <v>-1896412.51</v>
      </c>
      <c r="Q559" s="45">
        <v>-2249616.64</v>
      </c>
      <c r="R559" s="47">
        <f t="shared" si="132"/>
        <v>-1172969.9037500001</v>
      </c>
      <c r="U559" s="49">
        <f t="shared" si="135"/>
        <v>-1172969.9037500001</v>
      </c>
      <c r="V559" s="49"/>
      <c r="W559" s="49"/>
      <c r="Y559" s="51"/>
      <c r="Z559" s="51"/>
      <c r="AA559" s="51"/>
      <c r="AD559" s="49">
        <f t="shared" si="136"/>
        <v>-1172969.9037500001</v>
      </c>
    </row>
    <row r="560" spans="1:30">
      <c r="A560" s="6" t="s">
        <v>294</v>
      </c>
      <c r="B560" s="6" t="s">
        <v>217</v>
      </c>
      <c r="C560" s="6" t="s">
        <v>77</v>
      </c>
      <c r="D560" s="3" t="s">
        <v>770</v>
      </c>
      <c r="E560" s="45">
        <v>-9737.43</v>
      </c>
      <c r="F560" s="45">
        <v>-6321.61</v>
      </c>
      <c r="G560" s="45">
        <v>-3214.83</v>
      </c>
      <c r="H560" s="45">
        <v>-2879.93</v>
      </c>
      <c r="I560" s="45">
        <v>-2636.74</v>
      </c>
      <c r="J560" s="45">
        <v>-3082.53</v>
      </c>
      <c r="K560" s="45">
        <v>-3315.32</v>
      </c>
      <c r="L560" s="45">
        <v>-4223.1899999999996</v>
      </c>
      <c r="M560" s="45">
        <v>-7969.76</v>
      </c>
      <c r="N560" s="45">
        <v>-13181.04</v>
      </c>
      <c r="O560" s="45">
        <v>-11049.49</v>
      </c>
      <c r="P560" s="45">
        <v>-10655.24</v>
      </c>
      <c r="Q560" s="45">
        <v>-11762.62</v>
      </c>
      <c r="R560" s="47">
        <f t="shared" si="132"/>
        <v>-6606.6420833333323</v>
      </c>
      <c r="U560" s="49">
        <f t="shared" si="135"/>
        <v>-6606.6420833333323</v>
      </c>
      <c r="V560" s="49"/>
      <c r="W560" s="49"/>
      <c r="Y560" s="51"/>
      <c r="Z560" s="51"/>
      <c r="AA560" s="51"/>
      <c r="AD560" s="49">
        <f t="shared" si="136"/>
        <v>-6606.6420833333323</v>
      </c>
    </row>
    <row r="561" spans="1:30">
      <c r="A561" s="6" t="s">
        <v>294</v>
      </c>
      <c r="B561" s="6" t="s">
        <v>217</v>
      </c>
      <c r="C561" s="6" t="s">
        <v>107</v>
      </c>
      <c r="D561" s="3" t="s">
        <v>771</v>
      </c>
      <c r="E561" s="45">
        <v>-2433.13</v>
      </c>
      <c r="F561" s="45">
        <v>-304.75</v>
      </c>
      <c r="G561" s="45">
        <v>-400.93</v>
      </c>
      <c r="H561" s="45">
        <v>-548.91</v>
      </c>
      <c r="I561" s="45">
        <v>-210.09</v>
      </c>
      <c r="J561" s="45">
        <v>-378.94</v>
      </c>
      <c r="K561" s="45">
        <v>-613.16999999999996</v>
      </c>
      <c r="L561" s="45">
        <v>-221.27</v>
      </c>
      <c r="M561" s="45">
        <v>-621.78</v>
      </c>
      <c r="N561" s="45">
        <v>-1285.3599999999999</v>
      </c>
      <c r="O561" s="45">
        <v>-673.75</v>
      </c>
      <c r="P561" s="45">
        <v>-1294.49</v>
      </c>
      <c r="Q561" s="45">
        <v>-2060.09</v>
      </c>
      <c r="R561" s="47">
        <f t="shared" si="132"/>
        <v>-733.33749999999998</v>
      </c>
      <c r="U561" s="49">
        <f t="shared" si="135"/>
        <v>-733.33749999999998</v>
      </c>
      <c r="V561" s="49"/>
      <c r="W561" s="49"/>
      <c r="Y561" s="51"/>
      <c r="Z561" s="51"/>
      <c r="AA561" s="51"/>
      <c r="AD561" s="49">
        <f t="shared" si="136"/>
        <v>-733.33749999999998</v>
      </c>
    </row>
    <row r="562" spans="1:30">
      <c r="A562" s="6" t="s">
        <v>294</v>
      </c>
      <c r="B562" s="6" t="s">
        <v>217</v>
      </c>
      <c r="C562" s="6" t="s">
        <v>406</v>
      </c>
      <c r="D562" s="3" t="s">
        <v>772</v>
      </c>
      <c r="E562" s="45">
        <v>-202131.92</v>
      </c>
      <c r="F562" s="45">
        <v>-258559.12</v>
      </c>
      <c r="G562" s="45">
        <v>-290511.96000000002</v>
      </c>
      <c r="H562" s="45">
        <v>-316229.11</v>
      </c>
      <c r="I562" s="45">
        <v>-338919.2</v>
      </c>
      <c r="J562" s="45">
        <v>-357685.6</v>
      </c>
      <c r="K562" s="45">
        <v>-377933.34</v>
      </c>
      <c r="L562" s="45">
        <v>-402956.87</v>
      </c>
      <c r="M562" s="45">
        <v>-445488.84</v>
      </c>
      <c r="N562" s="45">
        <v>-514851.97</v>
      </c>
      <c r="O562" s="45">
        <v>-588340.54</v>
      </c>
      <c r="P562" s="45">
        <v>-657878.93000000005</v>
      </c>
      <c r="Q562" s="45">
        <v>-216969.55</v>
      </c>
      <c r="R562" s="47">
        <f t="shared" si="132"/>
        <v>-396575.51791666663</v>
      </c>
      <c r="U562" s="49">
        <f t="shared" si="135"/>
        <v>-396575.51791666663</v>
      </c>
      <c r="V562" s="49"/>
      <c r="W562" s="49"/>
      <c r="Y562" s="51"/>
      <c r="Z562" s="51"/>
      <c r="AA562" s="51"/>
      <c r="AD562" s="49">
        <f t="shared" si="136"/>
        <v>-396575.51791666663</v>
      </c>
    </row>
    <row r="563" spans="1:30">
      <c r="A563" s="6" t="s">
        <v>294</v>
      </c>
      <c r="B563" s="6" t="s">
        <v>217</v>
      </c>
      <c r="C563" s="6" t="s">
        <v>407</v>
      </c>
      <c r="D563" s="3" t="s">
        <v>773</v>
      </c>
      <c r="E563" s="45">
        <v>-1998812.5</v>
      </c>
      <c r="F563" s="45">
        <v>-1427503.77</v>
      </c>
      <c r="G563" s="45">
        <v>-854682.38</v>
      </c>
      <c r="H563" s="45">
        <v>-659019.15</v>
      </c>
      <c r="I563" s="45">
        <v>-581448.22</v>
      </c>
      <c r="J563" s="45">
        <v>-553310.62</v>
      </c>
      <c r="K563" s="45">
        <v>-627724.98</v>
      </c>
      <c r="L563" s="45">
        <v>-968999.26</v>
      </c>
      <c r="M563" s="45">
        <v>-1617356.62</v>
      </c>
      <c r="N563" s="45">
        <v>-2202829.41</v>
      </c>
      <c r="O563" s="45">
        <v>-2246185.64</v>
      </c>
      <c r="P563" s="45">
        <v>-2225473.4700000002</v>
      </c>
      <c r="Q563" s="45">
        <v>-2042990.75</v>
      </c>
      <c r="R563" s="47">
        <f t="shared" si="132"/>
        <v>-1332119.5954166667</v>
      </c>
      <c r="U563" s="49">
        <f t="shared" si="135"/>
        <v>-1332119.5954166667</v>
      </c>
      <c r="V563" s="49"/>
      <c r="W563" s="49"/>
      <c r="Y563" s="51"/>
      <c r="Z563" s="51"/>
      <c r="AA563" s="51"/>
      <c r="AD563" s="49">
        <f t="shared" si="136"/>
        <v>-1332119.5954166667</v>
      </c>
    </row>
    <row r="564" spans="1:30">
      <c r="A564" s="6" t="s">
        <v>294</v>
      </c>
      <c r="B564" s="6" t="s">
        <v>411</v>
      </c>
      <c r="C564" s="6" t="s">
        <v>67</v>
      </c>
      <c r="D564" s="3" t="s">
        <v>764</v>
      </c>
      <c r="E564" s="45">
        <v>-611766.71</v>
      </c>
      <c r="F564" s="45">
        <v>-588188.86</v>
      </c>
      <c r="G564" s="45">
        <v>-543747.21</v>
      </c>
      <c r="H564" s="45">
        <v>-483497.95</v>
      </c>
      <c r="I564" s="45">
        <v>-441589.84</v>
      </c>
      <c r="J564" s="45">
        <v>-422693.61</v>
      </c>
      <c r="K564" s="45">
        <v>-428906.39</v>
      </c>
      <c r="L564" s="45">
        <v>-402042.56</v>
      </c>
      <c r="M564" s="45">
        <v>-427737.19</v>
      </c>
      <c r="N564" s="45">
        <v>-431477.83</v>
      </c>
      <c r="O564" s="45">
        <v>-425716.03</v>
      </c>
      <c r="P564" s="45">
        <v>-432912.75</v>
      </c>
      <c r="Q564" s="45">
        <v>-379263.99</v>
      </c>
      <c r="R564" s="47">
        <f t="shared" si="132"/>
        <v>-460335.46416666661</v>
      </c>
      <c r="U564" s="49">
        <f t="shared" si="135"/>
        <v>-460335.46416666661</v>
      </c>
      <c r="V564" s="49"/>
      <c r="W564" s="49"/>
      <c r="Y564" s="51"/>
      <c r="Z564" s="51"/>
      <c r="AA564" s="51"/>
      <c r="AD564" s="49">
        <f t="shared" si="136"/>
        <v>-460335.46416666661</v>
      </c>
    </row>
    <row r="565" spans="1:30">
      <c r="A565" s="6" t="s">
        <v>294</v>
      </c>
      <c r="B565" s="6" t="s">
        <v>416</v>
      </c>
      <c r="C565" s="6" t="s">
        <v>83</v>
      </c>
      <c r="D565" s="3" t="s">
        <v>774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si="132"/>
        <v>0</v>
      </c>
      <c r="V565" s="49"/>
      <c r="W565" s="49">
        <f t="shared" ref="W565:W572" si="137">+R565</f>
        <v>0</v>
      </c>
      <c r="Y565" s="51"/>
      <c r="Z565" s="51"/>
      <c r="AA565" s="51"/>
      <c r="AB565" s="49">
        <f t="shared" ref="AB565:AB572" si="138">+W565</f>
        <v>0</v>
      </c>
    </row>
    <row r="566" spans="1:30">
      <c r="A566" s="6" t="s">
        <v>294</v>
      </c>
      <c r="B566" s="6" t="s">
        <v>416</v>
      </c>
      <c r="C566" s="6" t="s">
        <v>423</v>
      </c>
      <c r="D566" s="3" t="s">
        <v>775</v>
      </c>
      <c r="E566" s="45">
        <v>15326428.869999999</v>
      </c>
      <c r="F566" s="45">
        <v>14138854.220000001</v>
      </c>
      <c r="G566" s="45">
        <v>13307238.08</v>
      </c>
      <c r="H566" s="45">
        <v>12680854.24</v>
      </c>
      <c r="I566" s="45">
        <v>12051645.93</v>
      </c>
      <c r="J566" s="45">
        <v>11673435.32</v>
      </c>
      <c r="K566" s="45">
        <v>11491323.93</v>
      </c>
      <c r="L566" s="45">
        <v>11603146.210000001</v>
      </c>
      <c r="M566" s="45">
        <v>1308584.45</v>
      </c>
      <c r="N566" s="45">
        <v>4399649.2699999996</v>
      </c>
      <c r="O566" s="45">
        <v>6757442.71</v>
      </c>
      <c r="P566" s="45">
        <v>7438151.4100000001</v>
      </c>
      <c r="Q566" s="45">
        <v>7546091.9100000001</v>
      </c>
      <c r="R566" s="47">
        <f t="shared" si="132"/>
        <v>9857215.5133333337</v>
      </c>
      <c r="V566" s="49"/>
      <c r="W566" s="49">
        <f t="shared" si="137"/>
        <v>9857215.5133333337</v>
      </c>
      <c r="Y566" s="51"/>
      <c r="Z566" s="51"/>
      <c r="AA566" s="51"/>
      <c r="AB566" s="49">
        <f t="shared" si="138"/>
        <v>9857215.5133333337</v>
      </c>
    </row>
    <row r="567" spans="1:30">
      <c r="A567" s="6" t="s">
        <v>294</v>
      </c>
      <c r="B567" s="6" t="s">
        <v>416</v>
      </c>
      <c r="C567" s="6" t="s">
        <v>424</v>
      </c>
      <c r="D567" s="3" t="s">
        <v>776</v>
      </c>
      <c r="E567" s="45">
        <v>-8376771.9400000004</v>
      </c>
      <c r="F567" s="45">
        <v>-8030374.3600000003</v>
      </c>
      <c r="G567" s="45">
        <v>-6599464.5800000001</v>
      </c>
      <c r="H567" s="45">
        <v>-4746224.32</v>
      </c>
      <c r="I567" s="45">
        <v>-2616110.3199999998</v>
      </c>
      <c r="J567" s="45">
        <v>-562956.15</v>
      </c>
      <c r="K567" s="45">
        <v>1327147.51</v>
      </c>
      <c r="L567" s="45">
        <v>1789528.02</v>
      </c>
      <c r="M567" s="45">
        <v>3420360.2</v>
      </c>
      <c r="N567" s="45">
        <v>1440517.74</v>
      </c>
      <c r="O567" s="45">
        <v>-371923.47</v>
      </c>
      <c r="P567" s="45">
        <v>-2629689.58</v>
      </c>
      <c r="Q567" s="45">
        <v>-3336449.26</v>
      </c>
      <c r="R567" s="47">
        <f t="shared" si="132"/>
        <v>-1952983.3258333337</v>
      </c>
      <c r="V567" s="49"/>
      <c r="W567" s="49">
        <f t="shared" si="137"/>
        <v>-1952983.3258333337</v>
      </c>
      <c r="Y567" s="51"/>
      <c r="Z567" s="51"/>
      <c r="AA567" s="51"/>
      <c r="AB567" s="49">
        <f t="shared" si="138"/>
        <v>-1952983.3258333337</v>
      </c>
    </row>
    <row r="568" spans="1:30">
      <c r="A568" s="6" t="s">
        <v>294</v>
      </c>
      <c r="B568" s="6" t="s">
        <v>416</v>
      </c>
      <c r="C568" s="6" t="s">
        <v>425</v>
      </c>
      <c r="D568" s="3" t="s">
        <v>777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132"/>
        <v>0</v>
      </c>
      <c r="V568" s="49"/>
      <c r="W568" s="49">
        <f t="shared" si="137"/>
        <v>0</v>
      </c>
      <c r="Y568" s="51"/>
      <c r="Z568" s="51"/>
      <c r="AA568" s="51"/>
      <c r="AB568" s="49">
        <f t="shared" si="138"/>
        <v>0</v>
      </c>
    </row>
    <row r="569" spans="1:30">
      <c r="A569" s="6" t="s">
        <v>294</v>
      </c>
      <c r="B569" s="6" t="s">
        <v>416</v>
      </c>
      <c r="C569" s="6" t="s">
        <v>877</v>
      </c>
      <c r="D569" s="3" t="s">
        <v>878</v>
      </c>
      <c r="E569" s="45">
        <v>33831277</v>
      </c>
      <c r="F569" s="45">
        <v>32019020.109999999</v>
      </c>
      <c r="G569" s="45">
        <v>31165572.640000001</v>
      </c>
      <c r="H569" s="45">
        <v>30518683.100000001</v>
      </c>
      <c r="I569" s="45">
        <v>29946650.75</v>
      </c>
      <c r="J569" s="45">
        <v>29542578.41</v>
      </c>
      <c r="K569" s="45">
        <v>29088153.84</v>
      </c>
      <c r="L569" s="45">
        <v>28478724.620000001</v>
      </c>
      <c r="M569" s="45">
        <v>27151920.300000001</v>
      </c>
      <c r="N569" s="45">
        <v>24748844.07</v>
      </c>
      <c r="O569" s="45">
        <v>22201253.75</v>
      </c>
      <c r="P569" s="45">
        <v>19789347.920000002</v>
      </c>
      <c r="Q569" s="45">
        <v>17197137.170000002</v>
      </c>
      <c r="R569" s="47">
        <f t="shared" si="132"/>
        <v>27513746.38291667</v>
      </c>
      <c r="V569" s="49"/>
      <c r="W569" s="49">
        <f t="shared" si="137"/>
        <v>27513746.38291667</v>
      </c>
      <c r="Y569" s="51"/>
      <c r="Z569" s="51"/>
      <c r="AA569" s="51"/>
      <c r="AB569" s="49">
        <f t="shared" si="138"/>
        <v>27513746.38291667</v>
      </c>
    </row>
    <row r="570" spans="1:30">
      <c r="A570" s="6" t="s">
        <v>294</v>
      </c>
      <c r="B570" s="6" t="s">
        <v>416</v>
      </c>
      <c r="C570" s="6" t="s">
        <v>926</v>
      </c>
      <c r="D570" s="3" t="s">
        <v>878</v>
      </c>
      <c r="E570" s="45">
        <v>30735708.800000001</v>
      </c>
      <c r="F570" s="45">
        <v>29340264.530000001</v>
      </c>
      <c r="G570" s="45">
        <v>28692764.73</v>
      </c>
      <c r="H570" s="45">
        <v>28205757.100000001</v>
      </c>
      <c r="I570" s="45">
        <v>27772781.960000001</v>
      </c>
      <c r="J570" s="45">
        <v>27470754.309999999</v>
      </c>
      <c r="K570" s="45">
        <v>27129101.469999999</v>
      </c>
      <c r="L570" s="45">
        <v>26666408.949999999</v>
      </c>
      <c r="M570" s="45">
        <v>35375499.119999997</v>
      </c>
      <c r="N570" s="45">
        <v>33087820.699999999</v>
      </c>
      <c r="O570" s="45">
        <v>30660320</v>
      </c>
      <c r="P570" s="45">
        <v>28361059.620000001</v>
      </c>
      <c r="Q570" s="45">
        <v>25890728.68</v>
      </c>
      <c r="R570" s="47">
        <f t="shared" si="132"/>
        <v>29256312.602500003</v>
      </c>
      <c r="V570" s="49"/>
      <c r="W570" s="49">
        <f t="shared" si="137"/>
        <v>29256312.602500003</v>
      </c>
      <c r="Y570" s="51"/>
      <c r="Z570" s="51"/>
      <c r="AA570" s="51"/>
      <c r="AB570" s="49">
        <f t="shared" si="138"/>
        <v>29256312.602500003</v>
      </c>
    </row>
    <row r="571" spans="1:30">
      <c r="A571" s="6" t="s">
        <v>294</v>
      </c>
      <c r="B571" s="6" t="s">
        <v>416</v>
      </c>
      <c r="C571" s="6" t="s">
        <v>971</v>
      </c>
      <c r="D571" s="3" t="s">
        <v>972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-618733.23</v>
      </c>
      <c r="O571" s="45">
        <v>-689765.5</v>
      </c>
      <c r="P571" s="45">
        <v>-749174.48</v>
      </c>
      <c r="Q571" s="45">
        <v>-857455.68</v>
      </c>
      <c r="R571" s="47">
        <f t="shared" si="132"/>
        <v>-207200.08749999999</v>
      </c>
      <c r="V571" s="49"/>
      <c r="W571" s="49">
        <f t="shared" si="137"/>
        <v>-207200.08749999999</v>
      </c>
      <c r="Y571" s="51"/>
      <c r="Z571" s="51"/>
      <c r="AA571" s="51"/>
      <c r="AB571" s="49">
        <f t="shared" si="138"/>
        <v>-207200.08749999999</v>
      </c>
    </row>
    <row r="572" spans="1:30">
      <c r="A572" s="6" t="s">
        <v>294</v>
      </c>
      <c r="B572" s="6" t="s">
        <v>416</v>
      </c>
      <c r="C572" s="6" t="s">
        <v>420</v>
      </c>
      <c r="D572" s="3" t="s">
        <v>778</v>
      </c>
      <c r="E572" s="45">
        <v>-2085115.39</v>
      </c>
      <c r="F572" s="45">
        <v>-850532.85</v>
      </c>
      <c r="G572" s="45">
        <v>-546387.35</v>
      </c>
      <c r="H572" s="45">
        <v>-298254.46999999997</v>
      </c>
      <c r="I572" s="45">
        <v>-205516.92</v>
      </c>
      <c r="J572" s="45">
        <v>-361023.98</v>
      </c>
      <c r="K572" s="45">
        <v>-515527.27</v>
      </c>
      <c r="L572" s="45">
        <v>-1531324.04</v>
      </c>
      <c r="M572" s="45">
        <v>-2995457.11</v>
      </c>
      <c r="N572" s="45">
        <v>-3252672.52</v>
      </c>
      <c r="O572" s="45">
        <v>-3121732</v>
      </c>
      <c r="P572" s="45">
        <v>-3363921.72</v>
      </c>
      <c r="Q572" s="45">
        <v>-2209356.13</v>
      </c>
      <c r="R572" s="47">
        <f t="shared" si="132"/>
        <v>-1599132.1658333335</v>
      </c>
      <c r="V572" s="49"/>
      <c r="W572" s="49">
        <f t="shared" si="137"/>
        <v>-1599132.1658333335</v>
      </c>
      <c r="Y572" s="51"/>
      <c r="Z572" s="51"/>
      <c r="AA572" s="51"/>
      <c r="AB572" s="49">
        <f t="shared" si="138"/>
        <v>-1599132.1658333335</v>
      </c>
    </row>
    <row r="573" spans="1:30">
      <c r="A573" s="6" t="s">
        <v>294</v>
      </c>
      <c r="B573" s="6" t="s">
        <v>416</v>
      </c>
      <c r="C573" s="6" t="s">
        <v>422</v>
      </c>
      <c r="D573" s="3" t="s">
        <v>231</v>
      </c>
      <c r="E573" s="45">
        <v>0</v>
      </c>
      <c r="F573" s="45">
        <v>-121920.53</v>
      </c>
      <c r="G573" s="45">
        <v>-49371.53</v>
      </c>
      <c r="H573" s="45">
        <v>0</v>
      </c>
      <c r="I573" s="45">
        <v>-13391.9</v>
      </c>
      <c r="J573" s="45">
        <v>-98800.98</v>
      </c>
      <c r="K573" s="45">
        <v>-192987.7</v>
      </c>
      <c r="L573" s="45">
        <v>-466236.26</v>
      </c>
      <c r="M573" s="45">
        <v>0</v>
      </c>
      <c r="N573" s="45">
        <v>0</v>
      </c>
      <c r="O573" s="45">
        <v>0</v>
      </c>
      <c r="P573" s="45">
        <v>-62155.67</v>
      </c>
      <c r="Q573" s="45">
        <v>-60889.4</v>
      </c>
      <c r="R573" s="47">
        <f t="shared" si="132"/>
        <v>-86275.772500000006</v>
      </c>
      <c r="U573" s="61">
        <f>+R573</f>
        <v>-86275.772500000006</v>
      </c>
      <c r="V573" s="49"/>
      <c r="Y573" s="51"/>
      <c r="Z573" s="51"/>
      <c r="AA573" s="51"/>
      <c r="AD573" s="49">
        <f>+U573</f>
        <v>-86275.772500000006</v>
      </c>
    </row>
    <row r="574" spans="1:30">
      <c r="D574" s="3" t="s">
        <v>232</v>
      </c>
      <c r="E574" s="46">
        <f t="shared" ref="E574:I574" si="139">SUM(E521:E573)</f>
        <v>53144142.660000004</v>
      </c>
      <c r="F574" s="46">
        <f t="shared" si="139"/>
        <v>56160320.740000002</v>
      </c>
      <c r="G574" s="46">
        <f t="shared" si="139"/>
        <v>53220574.539999999</v>
      </c>
      <c r="H574" s="46">
        <f t="shared" si="139"/>
        <v>53055998.850000009</v>
      </c>
      <c r="I574" s="46">
        <f t="shared" si="139"/>
        <v>57918243.300000004</v>
      </c>
      <c r="J574" s="46">
        <f t="shared" ref="J574:R574" si="140">SUM(J521:J573)</f>
        <v>56030131.24000001</v>
      </c>
      <c r="K574" s="46">
        <f t="shared" si="140"/>
        <v>57452751.129999988</v>
      </c>
      <c r="L574" s="46">
        <f t="shared" si="140"/>
        <v>56306636.800000004</v>
      </c>
      <c r="M574" s="46">
        <f t="shared" si="140"/>
        <v>48210765.099999994</v>
      </c>
      <c r="N574" s="46">
        <f t="shared" si="140"/>
        <v>40653054.000000007</v>
      </c>
      <c r="O574" s="46">
        <f t="shared" si="140"/>
        <v>39512626.869999997</v>
      </c>
      <c r="P574" s="46">
        <f t="shared" si="140"/>
        <v>29898269.470000003</v>
      </c>
      <c r="Q574" s="46">
        <f t="shared" si="140"/>
        <v>24881344.420000013</v>
      </c>
      <c r="R574" s="46">
        <f t="shared" si="140"/>
        <v>48952676.298333339</v>
      </c>
      <c r="Y574" s="51"/>
      <c r="Z574" s="51"/>
      <c r="AA574" s="51"/>
    </row>
    <row r="575" spans="1:30">
      <c r="D575" s="3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7"/>
      <c r="Y575" s="51"/>
      <c r="Z575" s="51"/>
      <c r="AA575" s="51"/>
    </row>
    <row r="576" spans="1:30">
      <c r="A576" s="6" t="s">
        <v>284</v>
      </c>
      <c r="B576" s="6" t="s">
        <v>228</v>
      </c>
      <c r="C576" s="6" t="s">
        <v>67</v>
      </c>
      <c r="D576" s="3" t="s">
        <v>921</v>
      </c>
      <c r="E576" s="45">
        <v>-320100</v>
      </c>
      <c r="F576" s="45">
        <v>-320100</v>
      </c>
      <c r="G576" s="45">
        <v>-319900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-29000</v>
      </c>
      <c r="R576" s="47">
        <f t="shared" ref="R576:R615" si="141">((E576+Q576)+((F576+G576+H576+I576+J576+K576+L576+M576+N576+O576+P576)*2))/24</f>
        <v>-67879.166666666672</v>
      </c>
      <c r="U576" s="49">
        <f t="shared" ref="U576" si="142">+R576</f>
        <v>-67879.166666666672</v>
      </c>
      <c r="V576" s="49"/>
      <c r="W576" s="49"/>
      <c r="Y576" s="51"/>
      <c r="Z576" s="51"/>
      <c r="AA576" s="51"/>
      <c r="AD576" s="49">
        <f t="shared" ref="AD576" si="143">+R576</f>
        <v>-67879.166666666672</v>
      </c>
    </row>
    <row r="577" spans="1:30" s="72" customFormat="1">
      <c r="A577" s="68" t="s">
        <v>284</v>
      </c>
      <c r="B577" s="68" t="s">
        <v>233</v>
      </c>
      <c r="C577" s="68" t="s">
        <v>67</v>
      </c>
      <c r="D577" s="69" t="s">
        <v>973</v>
      </c>
      <c r="E577" s="70">
        <v>-5560859.7699999996</v>
      </c>
      <c r="F577" s="70">
        <v>-5563679.6799999997</v>
      </c>
      <c r="G577" s="70">
        <v>-5566499.5899999999</v>
      </c>
      <c r="H577" s="70">
        <v>-5577166</v>
      </c>
      <c r="I577" s="70">
        <v>-5581293.6600000001</v>
      </c>
      <c r="J577" s="70">
        <v>-5585421.3200000003</v>
      </c>
      <c r="K577" s="70">
        <v>-5589548.9800000004</v>
      </c>
      <c r="L577" s="70">
        <v>-5593676.6399999997</v>
      </c>
      <c r="M577" s="70">
        <v>-5597804.2999999998</v>
      </c>
      <c r="N577" s="70">
        <v>-5595028.96</v>
      </c>
      <c r="O577" s="70">
        <v>-5569569.54</v>
      </c>
      <c r="P577" s="70">
        <v>-5544110.1200000001</v>
      </c>
      <c r="Q577" s="70">
        <v>-5521212.1600000001</v>
      </c>
      <c r="R577" s="71">
        <f t="shared" si="141"/>
        <v>-5575402.8962499993</v>
      </c>
      <c r="V577" s="73"/>
      <c r="W577" s="73">
        <f>+R577</f>
        <v>-5575402.8962499993</v>
      </c>
      <c r="Y577" s="74"/>
      <c r="Z577" s="74"/>
      <c r="AA577" s="74"/>
      <c r="AB577" s="73">
        <f>+R577</f>
        <v>-5575402.8962499993</v>
      </c>
    </row>
    <row r="578" spans="1:30" s="72" customFormat="1">
      <c r="A578" s="68" t="s">
        <v>284</v>
      </c>
      <c r="B578" s="68" t="s">
        <v>233</v>
      </c>
      <c r="C578" s="68" t="s">
        <v>277</v>
      </c>
      <c r="D578" s="69" t="s">
        <v>779</v>
      </c>
      <c r="E578" s="70">
        <v>0</v>
      </c>
      <c r="F578" s="70">
        <v>0</v>
      </c>
      <c r="G578" s="70">
        <v>0</v>
      </c>
      <c r="H578" s="70">
        <v>0</v>
      </c>
      <c r="I578" s="70">
        <v>0</v>
      </c>
      <c r="J578" s="70">
        <v>0</v>
      </c>
      <c r="K578" s="70">
        <v>0</v>
      </c>
      <c r="L578" s="70">
        <v>0</v>
      </c>
      <c r="M578" s="70">
        <v>0</v>
      </c>
      <c r="N578" s="70">
        <v>0</v>
      </c>
      <c r="O578" s="70">
        <v>-1153.8399999999999</v>
      </c>
      <c r="P578" s="70">
        <v>-3461.52</v>
      </c>
      <c r="Q578" s="70">
        <v>-5769.2</v>
      </c>
      <c r="R578" s="71">
        <f t="shared" si="141"/>
        <v>-624.99666666666656</v>
      </c>
      <c r="V578" s="73"/>
      <c r="W578" s="73">
        <f>+R578</f>
        <v>-624.99666666666656</v>
      </c>
      <c r="Y578" s="74"/>
      <c r="Z578" s="74"/>
      <c r="AA578" s="74"/>
      <c r="AB578" s="73">
        <f>+R578</f>
        <v>-624.99666666666656</v>
      </c>
    </row>
    <row r="579" spans="1:30" s="72" customFormat="1">
      <c r="A579" s="68" t="s">
        <v>284</v>
      </c>
      <c r="B579" s="68" t="s">
        <v>233</v>
      </c>
      <c r="C579" s="68" t="s">
        <v>390</v>
      </c>
      <c r="D579" s="69" t="s">
        <v>780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1">
        <f t="shared" si="141"/>
        <v>0</v>
      </c>
      <c r="V579" s="73"/>
      <c r="W579" s="73">
        <f>+R579</f>
        <v>0</v>
      </c>
      <c r="Y579" s="74"/>
      <c r="Z579" s="74"/>
      <c r="AA579" s="74"/>
      <c r="AB579" s="73">
        <f>+R579</f>
        <v>0</v>
      </c>
    </row>
    <row r="580" spans="1:30" s="72" customFormat="1">
      <c r="A580" s="68" t="s">
        <v>284</v>
      </c>
      <c r="B580" s="68" t="s">
        <v>233</v>
      </c>
      <c r="C580" s="68" t="s">
        <v>389</v>
      </c>
      <c r="D580" s="69" t="s">
        <v>781</v>
      </c>
      <c r="E580" s="70">
        <v>-555072</v>
      </c>
      <c r="F580" s="70">
        <v>-555072</v>
      </c>
      <c r="G580" s="70">
        <v>-555072</v>
      </c>
      <c r="H580" s="70">
        <v>-555072</v>
      </c>
      <c r="I580" s="70">
        <v>-555072</v>
      </c>
      <c r="J580" s="70">
        <v>-555072</v>
      </c>
      <c r="K580" s="70">
        <v>-555072</v>
      </c>
      <c r="L580" s="70">
        <v>-555072</v>
      </c>
      <c r="M580" s="70">
        <v>-555072</v>
      </c>
      <c r="N580" s="70">
        <v>-812911</v>
      </c>
      <c r="O580" s="70">
        <v>-812911</v>
      </c>
      <c r="P580" s="70">
        <v>-812911</v>
      </c>
      <c r="Q580" s="70">
        <v>-812911</v>
      </c>
      <c r="R580" s="71">
        <f t="shared" si="141"/>
        <v>-630275.04166666663</v>
      </c>
      <c r="V580" s="73"/>
      <c r="W580" s="73">
        <f>+R580</f>
        <v>-630275.04166666663</v>
      </c>
      <c r="Y580" s="74"/>
      <c r="Z580" s="74"/>
      <c r="AA580" s="74"/>
      <c r="AB580" s="73">
        <f>+R580</f>
        <v>-630275.04166666663</v>
      </c>
    </row>
    <row r="581" spans="1:30">
      <c r="A581" s="6" t="s">
        <v>284</v>
      </c>
      <c r="B581" s="6" t="s">
        <v>234</v>
      </c>
      <c r="C581" s="6" t="s">
        <v>429</v>
      </c>
      <c r="D581" s="3" t="s">
        <v>782</v>
      </c>
      <c r="E581" s="45">
        <v>-75297807.120000005</v>
      </c>
      <c r="F581" s="45">
        <v>-75635505.840000004</v>
      </c>
      <c r="G581" s="45">
        <v>-75974733.890000001</v>
      </c>
      <c r="H581" s="45">
        <v>-76315498.109999999</v>
      </c>
      <c r="I581" s="45">
        <v>-76657805.549999997</v>
      </c>
      <c r="J581" s="45">
        <v>-77001663.189999998</v>
      </c>
      <c r="K581" s="45">
        <v>-77347078.230000004</v>
      </c>
      <c r="L581" s="45">
        <v>-77694057.75</v>
      </c>
      <c r="M581" s="45">
        <v>-78042608.739999995</v>
      </c>
      <c r="N581" s="45">
        <v>-80731567.129999995</v>
      </c>
      <c r="O581" s="45">
        <v>-81083282.760000005</v>
      </c>
      <c r="P581" s="45">
        <v>-81436591.629999995</v>
      </c>
      <c r="Q581" s="45">
        <v>-81806567.510000005</v>
      </c>
      <c r="R581" s="47">
        <f t="shared" si="141"/>
        <v>-78039381.677916661</v>
      </c>
      <c r="U581" s="49"/>
      <c r="V581" s="49"/>
      <c r="W581" s="49">
        <f>+R581</f>
        <v>-78039381.677916661</v>
      </c>
      <c r="Y581" s="67">
        <f>+R581*$Z$4</f>
        <v>-58443692.938591786</v>
      </c>
      <c r="Z581" s="67">
        <f>+R581*$Z$5</f>
        <v>-19595688.739324871</v>
      </c>
      <c r="AA581" s="51"/>
      <c r="AD581" s="49"/>
    </row>
    <row r="582" spans="1:30">
      <c r="A582" s="6" t="s">
        <v>284</v>
      </c>
      <c r="B582" s="6" t="s">
        <v>215</v>
      </c>
      <c r="C582" s="6" t="s">
        <v>981</v>
      </c>
      <c r="D582" s="3" t="s">
        <v>982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-662939.05000000005</v>
      </c>
      <c r="O582" s="45">
        <v>-662939.05000000005</v>
      </c>
      <c r="P582" s="45">
        <v>-662939.05000000005</v>
      </c>
      <c r="Q582" s="45">
        <v>-662250.56000000006</v>
      </c>
      <c r="R582" s="47">
        <f t="shared" si="141"/>
        <v>-193328.53583333336</v>
      </c>
      <c r="U582" s="49">
        <f t="shared" ref="U582" si="144">+R582</f>
        <v>-193328.53583333336</v>
      </c>
      <c r="V582" s="49"/>
      <c r="W582" s="49"/>
      <c r="Y582" s="51"/>
      <c r="Z582" s="51"/>
      <c r="AA582" s="51"/>
      <c r="AD582" s="49">
        <f t="shared" ref="AD582" si="145">+R582</f>
        <v>-193328.53583333336</v>
      </c>
    </row>
    <row r="583" spans="1:30">
      <c r="A583" s="6" t="s">
        <v>284</v>
      </c>
      <c r="B583" s="6" t="s">
        <v>426</v>
      </c>
      <c r="C583" s="6" t="s">
        <v>179</v>
      </c>
      <c r="D583" s="3" t="s">
        <v>115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41"/>
        <v>0</v>
      </c>
      <c r="U583" s="49">
        <f>+R583</f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284</v>
      </c>
      <c r="B584" s="6" t="s">
        <v>235</v>
      </c>
      <c r="C584" s="6" t="s">
        <v>202</v>
      </c>
      <c r="D584" s="3" t="s">
        <v>783</v>
      </c>
      <c r="E584" s="45">
        <v>-3072402.95</v>
      </c>
      <c r="F584" s="45">
        <v>-3072402.95</v>
      </c>
      <c r="G584" s="45">
        <v>-3072402.95</v>
      </c>
      <c r="H584" s="45">
        <v>-3076262.1</v>
      </c>
      <c r="I584" s="45">
        <v>-3076262.1</v>
      </c>
      <c r="J584" s="45">
        <v>-3076466.15</v>
      </c>
      <c r="K584" s="45">
        <v>-3061470.62</v>
      </c>
      <c r="L584" s="45">
        <v>-3061470.62</v>
      </c>
      <c r="M584" s="45">
        <v>-3061141.64</v>
      </c>
      <c r="N584" s="45">
        <v>-3061141.65</v>
      </c>
      <c r="O584" s="45">
        <v>-3062475.45</v>
      </c>
      <c r="P584" s="45">
        <v>-3063587.73</v>
      </c>
      <c r="Q584" s="45">
        <v>-3071284.71</v>
      </c>
      <c r="R584" s="47">
        <f t="shared" si="141"/>
        <v>-3068077.3158333334</v>
      </c>
      <c r="U584" s="49"/>
      <c r="V584" s="49"/>
      <c r="W584" s="49">
        <f>+R584</f>
        <v>-3068077.3158333334</v>
      </c>
      <c r="Y584" s="67">
        <f t="shared" ref="Y584:Y588" si="146">+R584*$Z$4</f>
        <v>-2297683.1018275833</v>
      </c>
      <c r="Z584" s="67">
        <f t="shared" ref="Z584:Z588" si="147">+R584*$Z$5</f>
        <v>-770394.21400575002</v>
      </c>
      <c r="AA584" s="51"/>
      <c r="AB584" s="51"/>
      <c r="AD584" s="49"/>
    </row>
    <row r="585" spans="1:30">
      <c r="A585" s="6" t="s">
        <v>284</v>
      </c>
      <c r="B585" s="6" t="s">
        <v>235</v>
      </c>
      <c r="C585" s="6" t="s">
        <v>296</v>
      </c>
      <c r="D585" s="3" t="s">
        <v>784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41"/>
        <v>0</v>
      </c>
      <c r="U585" s="49"/>
      <c r="V585" s="49"/>
      <c r="W585" s="49">
        <f>+R585</f>
        <v>0</v>
      </c>
      <c r="Y585" s="67">
        <f t="shared" si="146"/>
        <v>0</v>
      </c>
      <c r="Z585" s="67">
        <f t="shared" si="147"/>
        <v>0</v>
      </c>
      <c r="AA585" s="51"/>
      <c r="AD585" s="49"/>
    </row>
    <row r="586" spans="1:30">
      <c r="A586" s="6" t="s">
        <v>284</v>
      </c>
      <c r="B586" s="6" t="s">
        <v>235</v>
      </c>
      <c r="C586" s="6" t="s">
        <v>428</v>
      </c>
      <c r="D586" s="3" t="s">
        <v>785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41"/>
        <v>0</v>
      </c>
      <c r="U586" s="49"/>
      <c r="V586" s="49"/>
      <c r="W586" s="49">
        <f>+R586</f>
        <v>0</v>
      </c>
      <c r="Y586" s="67">
        <f t="shared" si="146"/>
        <v>0</v>
      </c>
      <c r="Z586" s="67">
        <f t="shared" si="147"/>
        <v>0</v>
      </c>
      <c r="AA586" s="51"/>
      <c r="AD586" s="49"/>
    </row>
    <row r="587" spans="1:30">
      <c r="A587" s="6" t="s">
        <v>284</v>
      </c>
      <c r="B587" s="6" t="s">
        <v>235</v>
      </c>
      <c r="C587" s="6" t="s">
        <v>427</v>
      </c>
      <c r="D587" s="3" t="s">
        <v>786</v>
      </c>
      <c r="E587" s="45">
        <v>-954995.57</v>
      </c>
      <c r="F587" s="45">
        <v>-936504.82</v>
      </c>
      <c r="G587" s="45">
        <v>-934089.88</v>
      </c>
      <c r="H587" s="45">
        <v>-278967.98</v>
      </c>
      <c r="I587" s="45">
        <v>-278967.98</v>
      </c>
      <c r="J587" s="45">
        <v>-278967.98</v>
      </c>
      <c r="K587" s="45">
        <v>-271009.40999999997</v>
      </c>
      <c r="L587" s="45">
        <v>-269648.52</v>
      </c>
      <c r="M587" s="45">
        <v>-267224.96999999997</v>
      </c>
      <c r="N587" s="45">
        <v>-267224.96999999997</v>
      </c>
      <c r="O587" s="45">
        <v>-267224.96999999997</v>
      </c>
      <c r="P587" s="45">
        <v>-283342.58</v>
      </c>
      <c r="Q587" s="45">
        <v>-280044.61</v>
      </c>
      <c r="R587" s="47">
        <f t="shared" si="141"/>
        <v>-412557.84583333327</v>
      </c>
      <c r="U587" s="49"/>
      <c r="V587" s="49"/>
      <c r="W587" s="49">
        <f>+R587</f>
        <v>-412557.84583333327</v>
      </c>
      <c r="Y587" s="67">
        <f t="shared" si="146"/>
        <v>-308964.57074458327</v>
      </c>
      <c r="Z587" s="67">
        <f t="shared" si="147"/>
        <v>-103593.27508874999</v>
      </c>
      <c r="AA587" s="51"/>
      <c r="AD587" s="49"/>
    </row>
    <row r="588" spans="1:30">
      <c r="A588" s="6" t="s">
        <v>284</v>
      </c>
      <c r="B588" s="6" t="s">
        <v>235</v>
      </c>
      <c r="C588" s="6" t="s">
        <v>297</v>
      </c>
      <c r="D588" s="3" t="s">
        <v>787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41"/>
        <v>0</v>
      </c>
      <c r="U588" s="49"/>
      <c r="V588" s="49"/>
      <c r="W588" s="49">
        <f>+R588</f>
        <v>0</v>
      </c>
      <c r="Y588" s="67">
        <f t="shared" si="146"/>
        <v>0</v>
      </c>
      <c r="Z588" s="67">
        <f t="shared" si="147"/>
        <v>0</v>
      </c>
      <c r="AA588" s="51"/>
      <c r="AD588" s="49"/>
    </row>
    <row r="589" spans="1:30">
      <c r="A589" s="6" t="s">
        <v>284</v>
      </c>
      <c r="B589" s="6" t="s">
        <v>430</v>
      </c>
      <c r="C589" s="6" t="s">
        <v>433</v>
      </c>
      <c r="D589" s="3" t="s">
        <v>788</v>
      </c>
      <c r="E589" s="45">
        <v>-282.77999999999201</v>
      </c>
      <c r="F589" s="45">
        <v>-320.32999999999203</v>
      </c>
      <c r="G589" s="45">
        <v>-154.199999999992</v>
      </c>
      <c r="H589" s="45">
        <v>-219.699999999992</v>
      </c>
      <c r="I589" s="45">
        <v>318.31000000000802</v>
      </c>
      <c r="J589" s="45">
        <v>311.11000000000797</v>
      </c>
      <c r="K589" s="45">
        <v>304.18000000000802</v>
      </c>
      <c r="L589" s="45">
        <v>70254.399999999994</v>
      </c>
      <c r="M589" s="45">
        <v>459.58000000000197</v>
      </c>
      <c r="N589" s="45">
        <v>455.180000000002</v>
      </c>
      <c r="O589" s="45">
        <v>451</v>
      </c>
      <c r="P589" s="45">
        <v>446.87</v>
      </c>
      <c r="Q589" s="45">
        <v>440.1</v>
      </c>
      <c r="R589" s="47">
        <f t="shared" si="141"/>
        <v>6032.0883333333377</v>
      </c>
      <c r="U589" s="49">
        <f t="shared" ref="U589:U606" si="148">+R589</f>
        <v>6032.0883333333377</v>
      </c>
      <c r="V589" s="49"/>
      <c r="W589" s="49"/>
      <c r="Y589" s="51"/>
      <c r="Z589" s="51"/>
      <c r="AA589" s="51"/>
      <c r="AD589" s="49">
        <f t="shared" ref="AD589:AD594" si="149">+R589</f>
        <v>6032.0883333333377</v>
      </c>
    </row>
    <row r="590" spans="1:30">
      <c r="A590" s="6" t="s">
        <v>284</v>
      </c>
      <c r="B590" s="6" t="s">
        <v>430</v>
      </c>
      <c r="C590" s="6" t="s">
        <v>432</v>
      </c>
      <c r="D590" s="3" t="s">
        <v>789</v>
      </c>
      <c r="E590" s="45">
        <v>-6650144.9500000002</v>
      </c>
      <c r="F590" s="45">
        <v>-6633604.3700000001</v>
      </c>
      <c r="G590" s="45">
        <v>-6617063.79</v>
      </c>
      <c r="H590" s="45">
        <v>-6468086.1900000004</v>
      </c>
      <c r="I590" s="45">
        <v>-6429472.7699999996</v>
      </c>
      <c r="J590" s="45">
        <v>-6390859.3499999996</v>
      </c>
      <c r="K590" s="45">
        <v>-6352245.9299999997</v>
      </c>
      <c r="L590" s="45">
        <v>-6313632.5099999998</v>
      </c>
      <c r="M590" s="45">
        <v>-6275019.0899999999</v>
      </c>
      <c r="N590" s="45">
        <v>-6481555.6900000004</v>
      </c>
      <c r="O590" s="45">
        <v>-6426773.1100000003</v>
      </c>
      <c r="P590" s="45">
        <v>-6371990.5300000003</v>
      </c>
      <c r="Q590" s="45">
        <v>-6317207.9400000004</v>
      </c>
      <c r="R590" s="47">
        <f t="shared" si="141"/>
        <v>-6436998.3145833341</v>
      </c>
      <c r="U590" s="49">
        <f t="shared" si="148"/>
        <v>-6436998.3145833341</v>
      </c>
      <c r="V590" s="49"/>
      <c r="W590" s="49"/>
      <c r="Y590" s="51"/>
      <c r="Z590" s="51"/>
      <c r="AA590" s="51"/>
      <c r="AD590" s="49">
        <f t="shared" si="149"/>
        <v>-6436998.3145833341</v>
      </c>
    </row>
    <row r="591" spans="1:30">
      <c r="A591" s="6" t="s">
        <v>284</v>
      </c>
      <c r="B591" s="6" t="s">
        <v>430</v>
      </c>
      <c r="C591" s="6" t="s">
        <v>434</v>
      </c>
      <c r="D591" s="3" t="s">
        <v>790</v>
      </c>
      <c r="E591" s="45">
        <v>-24135</v>
      </c>
      <c r="F591" s="45">
        <v>-24135</v>
      </c>
      <c r="G591" s="45">
        <v>-24135</v>
      </c>
      <c r="H591" s="45">
        <v>-24135</v>
      </c>
      <c r="I591" s="45">
        <v>-24135</v>
      </c>
      <c r="J591" s="45">
        <v>-24135</v>
      </c>
      <c r="K591" s="45">
        <v>-24135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141"/>
        <v>-13073.125</v>
      </c>
      <c r="U591" s="49">
        <f t="shared" si="148"/>
        <v>-13073.125</v>
      </c>
      <c r="V591" s="49"/>
      <c r="W591" s="49"/>
      <c r="Y591" s="51"/>
      <c r="Z591" s="51"/>
      <c r="AA591" s="51"/>
      <c r="AD591" s="49">
        <f t="shared" si="149"/>
        <v>-13073.125</v>
      </c>
    </row>
    <row r="592" spans="1:30">
      <c r="A592" s="6" t="s">
        <v>284</v>
      </c>
      <c r="B592" s="6" t="s">
        <v>430</v>
      </c>
      <c r="C592" s="6" t="s">
        <v>431</v>
      </c>
      <c r="D592" s="3" t="s">
        <v>888</v>
      </c>
      <c r="E592" s="45">
        <v>-1045610</v>
      </c>
      <c r="F592" s="45">
        <v>-1045610</v>
      </c>
      <c r="G592" s="45">
        <v>-1045610</v>
      </c>
      <c r="H592" s="45">
        <v>-1045610</v>
      </c>
      <c r="I592" s="45">
        <v>-1045610</v>
      </c>
      <c r="J592" s="45">
        <v>-1045610</v>
      </c>
      <c r="K592" s="45">
        <v>-1045610</v>
      </c>
      <c r="L592" s="45">
        <v>-1045610</v>
      </c>
      <c r="M592" s="45">
        <v>-1045610</v>
      </c>
      <c r="N592" s="45">
        <v>-1044516</v>
      </c>
      <c r="O592" s="45">
        <v>-1044516</v>
      </c>
      <c r="P592" s="45">
        <v>-1044516</v>
      </c>
      <c r="Q592" s="45">
        <v>-1044516</v>
      </c>
      <c r="R592" s="47">
        <f t="shared" si="141"/>
        <v>-1045290.9166666666</v>
      </c>
      <c r="U592" s="49">
        <f t="shared" si="148"/>
        <v>-1045290.9166666666</v>
      </c>
      <c r="V592" s="49"/>
      <c r="W592" s="49"/>
      <c r="Y592" s="51"/>
      <c r="Z592" s="51"/>
      <c r="AA592" s="51"/>
      <c r="AD592" s="49">
        <f t="shared" si="149"/>
        <v>-1045290.9166666666</v>
      </c>
    </row>
    <row r="593" spans="1:30">
      <c r="A593" s="6" t="s">
        <v>284</v>
      </c>
      <c r="B593" s="6" t="s">
        <v>430</v>
      </c>
      <c r="C593" s="6" t="s">
        <v>886</v>
      </c>
      <c r="D593" s="3" t="s">
        <v>887</v>
      </c>
      <c r="E593" s="45">
        <v>197919</v>
      </c>
      <c r="F593" s="45">
        <v>197919</v>
      </c>
      <c r="G593" s="45">
        <v>197919</v>
      </c>
      <c r="H593" s="45">
        <v>197919</v>
      </c>
      <c r="I593" s="45">
        <v>197919</v>
      </c>
      <c r="J593" s="45">
        <v>197919</v>
      </c>
      <c r="K593" s="45">
        <v>197919</v>
      </c>
      <c r="L593" s="45">
        <v>197919</v>
      </c>
      <c r="M593" s="45">
        <v>197919</v>
      </c>
      <c r="N593" s="45">
        <v>253608</v>
      </c>
      <c r="O593" s="45">
        <v>253608</v>
      </c>
      <c r="P593" s="45">
        <v>253608</v>
      </c>
      <c r="Q593" s="45">
        <v>253608</v>
      </c>
      <c r="R593" s="47">
        <f t="shared" si="141"/>
        <v>214161.625</v>
      </c>
      <c r="U593" s="49">
        <f t="shared" si="148"/>
        <v>214161.625</v>
      </c>
      <c r="V593" s="49"/>
      <c r="W593" s="49"/>
      <c r="Y593" s="51"/>
      <c r="Z593" s="51"/>
      <c r="AA593" s="51"/>
      <c r="AD593" s="49">
        <f t="shared" si="149"/>
        <v>214161.625</v>
      </c>
    </row>
    <row r="594" spans="1:30">
      <c r="A594" s="6" t="s">
        <v>284</v>
      </c>
      <c r="B594" s="6" t="s">
        <v>430</v>
      </c>
      <c r="C594" s="6" t="s">
        <v>998</v>
      </c>
      <c r="D594" s="3" t="s">
        <v>1013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7">
        <f t="shared" si="141"/>
        <v>0</v>
      </c>
      <c r="U594" s="49">
        <f t="shared" si="148"/>
        <v>0</v>
      </c>
      <c r="V594" s="49"/>
      <c r="W594" s="49"/>
      <c r="Y594" s="51"/>
      <c r="Z594" s="51"/>
      <c r="AA594" s="51"/>
      <c r="AD594" s="49">
        <f t="shared" si="149"/>
        <v>0</v>
      </c>
    </row>
    <row r="595" spans="1:30">
      <c r="A595" s="6" t="s">
        <v>284</v>
      </c>
      <c r="B595" s="6" t="s">
        <v>435</v>
      </c>
      <c r="C595" s="6" t="s">
        <v>437</v>
      </c>
      <c r="D595" s="3" t="s">
        <v>237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7">
        <f t="shared" si="141"/>
        <v>0</v>
      </c>
      <c r="V595" s="49"/>
      <c r="W595" s="49">
        <f>+R595</f>
        <v>0</v>
      </c>
      <c r="Y595" s="51"/>
      <c r="Z595" s="51"/>
      <c r="AA595" s="51"/>
      <c r="AB595" s="49">
        <f>+W595</f>
        <v>0</v>
      </c>
    </row>
    <row r="596" spans="1:30">
      <c r="A596" s="6" t="s">
        <v>284</v>
      </c>
      <c r="B596" s="6" t="s">
        <v>435</v>
      </c>
      <c r="C596" s="6" t="s">
        <v>438</v>
      </c>
      <c r="D596" s="18" t="s">
        <v>792</v>
      </c>
      <c r="E596" s="45">
        <v>-7673092.1100000003</v>
      </c>
      <c r="F596" s="45">
        <v>-7576327.8399999999</v>
      </c>
      <c r="G596" s="45">
        <v>-7479563.2999999998</v>
      </c>
      <c r="H596" s="45">
        <v>-7382798.9000000004</v>
      </c>
      <c r="I596" s="45">
        <v>-7286034.5800000001</v>
      </c>
      <c r="J596" s="45">
        <v>-7189270.1799999997</v>
      </c>
      <c r="K596" s="45">
        <v>-7092505.75</v>
      </c>
      <c r="L596" s="45">
        <v>-6995741.3200000003</v>
      </c>
      <c r="M596" s="45">
        <v>-6898976.8600000003</v>
      </c>
      <c r="N596" s="45">
        <v>-6802212.4699999997</v>
      </c>
      <c r="O596" s="45">
        <v>-6802212.5300000003</v>
      </c>
      <c r="P596" s="45">
        <v>-6608683.6699999999</v>
      </c>
      <c r="Q596" s="45">
        <v>-6511919.3600000003</v>
      </c>
      <c r="R596" s="47">
        <f t="shared" si="141"/>
        <v>-7100569.4279166656</v>
      </c>
      <c r="V596" s="49"/>
      <c r="W596" s="49">
        <f>+R596</f>
        <v>-7100569.4279166656</v>
      </c>
      <c r="Y596" s="51"/>
      <c r="Z596" s="51"/>
      <c r="AA596" s="51"/>
      <c r="AB596" s="49">
        <f>+W596</f>
        <v>-7100569.4279166656</v>
      </c>
    </row>
    <row r="597" spans="1:30">
      <c r="A597" s="6" t="s">
        <v>284</v>
      </c>
      <c r="B597" s="6" t="s">
        <v>435</v>
      </c>
      <c r="C597" s="6" t="s">
        <v>436</v>
      </c>
      <c r="D597" s="18" t="s">
        <v>236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141"/>
        <v>0</v>
      </c>
      <c r="U597" s="49">
        <f t="shared" si="148"/>
        <v>0</v>
      </c>
      <c r="V597" s="49"/>
      <c r="W597" s="49"/>
      <c r="Y597" s="51"/>
      <c r="Z597" s="51"/>
      <c r="AA597" s="51"/>
      <c r="AD597" s="49">
        <f>+R597</f>
        <v>0</v>
      </c>
    </row>
    <row r="598" spans="1:30">
      <c r="A598" s="6" t="s">
        <v>293</v>
      </c>
      <c r="B598" s="6" t="s">
        <v>228</v>
      </c>
      <c r="C598" s="6" t="s">
        <v>113</v>
      </c>
      <c r="D598" s="3" t="s">
        <v>728</v>
      </c>
      <c r="E598" s="45">
        <v>-76000</v>
      </c>
      <c r="F598" s="45">
        <v>-114088.42</v>
      </c>
      <c r="G598" s="45">
        <v>-114441.45</v>
      </c>
      <c r="H598" s="45">
        <v>-114441.45</v>
      </c>
      <c r="I598" s="45">
        <v>-33750</v>
      </c>
      <c r="J598" s="45">
        <v>-33750</v>
      </c>
      <c r="K598" s="45">
        <v>-33750</v>
      </c>
      <c r="L598" s="45">
        <v>-33750</v>
      </c>
      <c r="M598" s="45">
        <v>-33750</v>
      </c>
      <c r="N598" s="45">
        <v>0</v>
      </c>
      <c r="O598" s="45">
        <v>0</v>
      </c>
      <c r="P598" s="45">
        <v>0</v>
      </c>
      <c r="Q598" s="45">
        <v>0</v>
      </c>
      <c r="R598" s="47">
        <f t="shared" si="141"/>
        <v>-45810.110000000008</v>
      </c>
      <c r="U598" s="49">
        <f t="shared" si="148"/>
        <v>-45810.110000000008</v>
      </c>
      <c r="V598" s="49"/>
      <c r="W598" s="49"/>
      <c r="Y598" s="51"/>
      <c r="Z598" s="51"/>
      <c r="AA598" s="51"/>
      <c r="AD598" s="49">
        <f>+R598</f>
        <v>-45810.110000000008</v>
      </c>
    </row>
    <row r="599" spans="1:30">
      <c r="A599" s="6" t="s">
        <v>293</v>
      </c>
      <c r="B599" s="6" t="s">
        <v>416</v>
      </c>
      <c r="C599" s="6" t="s">
        <v>922</v>
      </c>
      <c r="D599" s="18" t="s">
        <v>923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-6800.27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si="141"/>
        <v>-566.68916666666667</v>
      </c>
      <c r="U599" s="61">
        <f>+R599</f>
        <v>-566.68916666666667</v>
      </c>
      <c r="V599" s="49"/>
      <c r="Y599" s="51"/>
      <c r="Z599" s="51"/>
      <c r="AA599" s="51"/>
      <c r="AB599" s="49"/>
      <c r="AD599" s="49">
        <f>+R599</f>
        <v>-566.68916666666667</v>
      </c>
    </row>
    <row r="600" spans="1:30">
      <c r="A600" s="6" t="s">
        <v>293</v>
      </c>
      <c r="B600" s="6" t="s">
        <v>435</v>
      </c>
      <c r="C600" s="6" t="s">
        <v>420</v>
      </c>
      <c r="D600" s="18" t="s">
        <v>791</v>
      </c>
      <c r="E600" s="45">
        <v>107048.28</v>
      </c>
      <c r="F600" s="45">
        <v>45341.29</v>
      </c>
      <c r="G600" s="45">
        <v>29062.1</v>
      </c>
      <c r="H600" s="45">
        <v>16585.490000000002</v>
      </c>
      <c r="I600" s="45">
        <v>9743.81</v>
      </c>
      <c r="J600" s="45">
        <v>16865.82</v>
      </c>
      <c r="K600" s="45">
        <v>24937.03</v>
      </c>
      <c r="L600" s="45">
        <v>77544.39</v>
      </c>
      <c r="M600" s="45">
        <v>44383.8</v>
      </c>
      <c r="N600" s="45">
        <v>50222.239999999998</v>
      </c>
      <c r="O600" s="45">
        <v>47414.74</v>
      </c>
      <c r="P600" s="45">
        <v>49833.69</v>
      </c>
      <c r="Q600" s="45">
        <v>30451.54</v>
      </c>
      <c r="R600" s="47">
        <f t="shared" si="141"/>
        <v>40057.025833333326</v>
      </c>
      <c r="U600" s="49">
        <f t="shared" si="148"/>
        <v>40057.025833333326</v>
      </c>
      <c r="V600" s="49"/>
      <c r="W600" s="49"/>
      <c r="Y600" s="51"/>
      <c r="Z600" s="51"/>
      <c r="AA600" s="51"/>
      <c r="AD600" s="49">
        <f>+R600</f>
        <v>40057.025833333326</v>
      </c>
    </row>
    <row r="601" spans="1:30">
      <c r="A601" s="6" t="s">
        <v>293</v>
      </c>
      <c r="B601" s="6" t="s">
        <v>435</v>
      </c>
      <c r="C601" s="6" t="s">
        <v>879</v>
      </c>
      <c r="D601" s="18" t="s">
        <v>795</v>
      </c>
      <c r="E601" s="45">
        <v>-743397.41</v>
      </c>
      <c r="F601" s="45">
        <v>-731200.06</v>
      </c>
      <c r="G601" s="45">
        <v>-743682.7</v>
      </c>
      <c r="H601" s="45">
        <v>-761850.62</v>
      </c>
      <c r="I601" s="45">
        <v>-785308.3</v>
      </c>
      <c r="J601" s="45">
        <v>-812601.99</v>
      </c>
      <c r="K601" s="45">
        <v>-838357.86</v>
      </c>
      <c r="L601" s="45">
        <v>-858467.52</v>
      </c>
      <c r="M601" s="45">
        <v>-856415.31</v>
      </c>
      <c r="N601" s="45">
        <v>-819703.76</v>
      </c>
      <c r="O601" s="45">
        <v>-779173.93</v>
      </c>
      <c r="P601" s="45">
        <v>-745868.62</v>
      </c>
      <c r="Q601" s="45">
        <v>-711583.1</v>
      </c>
      <c r="R601" s="47">
        <f t="shared" si="141"/>
        <v>-788343.41041666677</v>
      </c>
      <c r="W601" s="49">
        <f t="shared" ref="W601:W602" si="150">+R601</f>
        <v>-788343.41041666677</v>
      </c>
      <c r="Y601" s="51"/>
      <c r="Z601" s="51"/>
      <c r="AA601" s="51"/>
      <c r="AB601" s="49">
        <f t="shared" ref="AB601:AB602" si="151">+W601</f>
        <v>-788343.41041666677</v>
      </c>
    </row>
    <row r="602" spans="1:30">
      <c r="A602" s="6" t="s">
        <v>293</v>
      </c>
      <c r="B602" s="6" t="s">
        <v>435</v>
      </c>
      <c r="C602" s="6" t="s">
        <v>927</v>
      </c>
      <c r="D602" s="18" t="s">
        <v>928</v>
      </c>
      <c r="E602" s="45">
        <v>-606518.13</v>
      </c>
      <c r="F602" s="45">
        <v>-470378.9</v>
      </c>
      <c r="G602" s="45">
        <v>-396754.62</v>
      </c>
      <c r="H602" s="45">
        <v>-337398.1</v>
      </c>
      <c r="I602" s="45">
        <v>-291221.03999999998</v>
      </c>
      <c r="J602" s="45">
        <v>-254672.52</v>
      </c>
      <c r="K602" s="45">
        <v>-214039.25</v>
      </c>
      <c r="L602" s="45">
        <v>-158901.04999999999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si="141"/>
        <v>-202218.71208333332</v>
      </c>
      <c r="W602" s="49">
        <f t="shared" si="150"/>
        <v>-202218.71208333332</v>
      </c>
      <c r="Y602" s="51"/>
      <c r="Z602" s="51"/>
      <c r="AA602" s="51"/>
      <c r="AB602" s="49">
        <f t="shared" si="151"/>
        <v>-202218.71208333332</v>
      </c>
    </row>
    <row r="603" spans="1:30">
      <c r="A603" s="6" t="s">
        <v>294</v>
      </c>
      <c r="B603" s="6" t="s">
        <v>228</v>
      </c>
      <c r="C603" s="6" t="s">
        <v>67</v>
      </c>
      <c r="D603" s="3" t="s">
        <v>729</v>
      </c>
      <c r="E603" s="45">
        <v>-9428524.5800000001</v>
      </c>
      <c r="F603" s="45">
        <v>-9320958.0800000001</v>
      </c>
      <c r="G603" s="45">
        <v>-9204719.1899999995</v>
      </c>
      <c r="H603" s="45">
        <v>-9016469.4000000004</v>
      </c>
      <c r="I603" s="45">
        <v>-8885523.0600000005</v>
      </c>
      <c r="J603" s="45">
        <v>-8623954.4399999995</v>
      </c>
      <c r="K603" s="45">
        <v>-19674363.690000001</v>
      </c>
      <c r="L603" s="45">
        <v>-19609399.280000001</v>
      </c>
      <c r="M603" s="45">
        <v>-19629318.190000001</v>
      </c>
      <c r="N603" s="45">
        <v>-20108879.920000002</v>
      </c>
      <c r="O603" s="45">
        <v>-20057193.449999999</v>
      </c>
      <c r="P603" s="45">
        <v>-20013882.449999999</v>
      </c>
      <c r="Q603" s="45">
        <v>-19992093.670000002</v>
      </c>
      <c r="R603" s="47">
        <f t="shared" si="141"/>
        <v>-14904580.856249997</v>
      </c>
      <c r="U603" s="49">
        <f t="shared" si="148"/>
        <v>-14904580.856249997</v>
      </c>
      <c r="V603" s="49"/>
      <c r="W603" s="49"/>
      <c r="Y603" s="51"/>
      <c r="Z603" s="51"/>
      <c r="AA603" s="51"/>
      <c r="AD603" s="49">
        <f>+R603</f>
        <v>-14904580.856249997</v>
      </c>
    </row>
    <row r="604" spans="1:30">
      <c r="A604" s="6" t="s">
        <v>294</v>
      </c>
      <c r="B604" s="6" t="s">
        <v>228</v>
      </c>
      <c r="C604" s="6" t="s">
        <v>113</v>
      </c>
      <c r="D604" s="3" t="s">
        <v>730</v>
      </c>
      <c r="E604" s="45">
        <v>-466500</v>
      </c>
      <c r="F604" s="45">
        <v>-466500</v>
      </c>
      <c r="G604" s="45">
        <v>-466500</v>
      </c>
      <c r="H604" s="45">
        <v>-466500</v>
      </c>
      <c r="I604" s="45">
        <v>-466500</v>
      </c>
      <c r="J604" s="45">
        <v>-466500</v>
      </c>
      <c r="K604" s="45">
        <v>-466500</v>
      </c>
      <c r="L604" s="45">
        <v>-466500</v>
      </c>
      <c r="M604" s="45">
        <v>-466500</v>
      </c>
      <c r="N604" s="45">
        <v>-466500</v>
      </c>
      <c r="O604" s="45">
        <v>-466500</v>
      </c>
      <c r="P604" s="45">
        <v>-466500</v>
      </c>
      <c r="Q604" s="45">
        <v>-466500</v>
      </c>
      <c r="R604" s="47">
        <f t="shared" si="141"/>
        <v>-466500</v>
      </c>
      <c r="U604" s="49">
        <f t="shared" si="148"/>
        <v>-466500</v>
      </c>
      <c r="V604" s="49"/>
      <c r="W604" s="49"/>
      <c r="Y604" s="51"/>
      <c r="Z604" s="51"/>
      <c r="AA604" s="51"/>
      <c r="AD604" s="49">
        <f>+R604</f>
        <v>-466500</v>
      </c>
    </row>
    <row r="605" spans="1:30">
      <c r="A605" s="6" t="s">
        <v>294</v>
      </c>
      <c r="B605" s="6" t="s">
        <v>416</v>
      </c>
      <c r="C605" s="6" t="s">
        <v>924</v>
      </c>
      <c r="D605" s="18" t="s">
        <v>923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-24598.6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7">
        <f t="shared" si="141"/>
        <v>-2049.8833333333332</v>
      </c>
      <c r="U605" s="61">
        <f>+R605</f>
        <v>-2049.8833333333332</v>
      </c>
      <c r="V605" s="49"/>
      <c r="Y605" s="51"/>
      <c r="Z605" s="51"/>
      <c r="AA605" s="51"/>
      <c r="AB605" s="49"/>
      <c r="AD605" s="49">
        <f>+R605</f>
        <v>-2049.8833333333332</v>
      </c>
    </row>
    <row r="606" spans="1:30">
      <c r="A606" s="6" t="s">
        <v>294</v>
      </c>
      <c r="B606" s="6" t="s">
        <v>435</v>
      </c>
      <c r="C606" s="6" t="s">
        <v>420</v>
      </c>
      <c r="D606" s="18" t="s">
        <v>791</v>
      </c>
      <c r="E606" s="45">
        <v>120268.37</v>
      </c>
      <c r="F606" s="45">
        <v>49176.98</v>
      </c>
      <c r="G606" s="45">
        <v>31410.57</v>
      </c>
      <c r="H606" s="45">
        <v>17105.82</v>
      </c>
      <c r="I606" s="45">
        <v>11708.07</v>
      </c>
      <c r="J606" s="45">
        <v>20391.72</v>
      </c>
      <c r="K606" s="45">
        <v>29134.51</v>
      </c>
      <c r="L606" s="45">
        <v>87254.78</v>
      </c>
      <c r="M606" s="45">
        <v>156700.14000000001</v>
      </c>
      <c r="N606" s="45">
        <v>169744.47</v>
      </c>
      <c r="O606" s="45">
        <v>162869.23000000001</v>
      </c>
      <c r="P606" s="45">
        <v>175589.86</v>
      </c>
      <c r="Q606" s="45">
        <v>115107.17</v>
      </c>
      <c r="R606" s="47">
        <f t="shared" si="141"/>
        <v>85731.16</v>
      </c>
      <c r="U606" s="49">
        <f t="shared" si="148"/>
        <v>85731.16</v>
      </c>
      <c r="V606" s="49"/>
      <c r="W606" s="49"/>
      <c r="Y606" s="51"/>
      <c r="Z606" s="51"/>
      <c r="AA606" s="51"/>
      <c r="AD606" s="49">
        <f>+R606</f>
        <v>85731.16</v>
      </c>
    </row>
    <row r="607" spans="1:30">
      <c r="A607" s="6" t="s">
        <v>294</v>
      </c>
      <c r="B607" s="6" t="s">
        <v>435</v>
      </c>
      <c r="C607" s="6" t="s">
        <v>437</v>
      </c>
      <c r="D607" s="3" t="s">
        <v>237</v>
      </c>
      <c r="E607" s="45">
        <v>-46434416.759999998</v>
      </c>
      <c r="F607" s="45">
        <v>-46214109.170000002</v>
      </c>
      <c r="G607" s="45">
        <v>-45993801.609999999</v>
      </c>
      <c r="H607" s="45">
        <v>-45773494.049999997</v>
      </c>
      <c r="I607" s="45">
        <v>-45553186.520000003</v>
      </c>
      <c r="J607" s="45">
        <v>-45332913.859999999</v>
      </c>
      <c r="K607" s="45">
        <v>-45112624.32</v>
      </c>
      <c r="L607" s="45">
        <v>-44892316.759999998</v>
      </c>
      <c r="M607" s="45">
        <v>-44726136.530000001</v>
      </c>
      <c r="N607" s="45">
        <v>-45047242.530000001</v>
      </c>
      <c r="O607" s="45">
        <v>-44822632.57</v>
      </c>
      <c r="P607" s="45">
        <v>-44598022.649999999</v>
      </c>
      <c r="Q607" s="45">
        <v>-44373412.770000003</v>
      </c>
      <c r="R607" s="47">
        <f t="shared" si="141"/>
        <v>-45289199.611249991</v>
      </c>
      <c r="W607" s="49">
        <f>+R607</f>
        <v>-45289199.611249991</v>
      </c>
      <c r="Y607" s="51"/>
      <c r="Z607" s="51"/>
      <c r="AA607" s="51"/>
      <c r="AB607" s="49">
        <f t="shared" ref="AB607:AB614" si="152">+W607</f>
        <v>-45289199.611249991</v>
      </c>
    </row>
    <row r="608" spans="1:30">
      <c r="A608" s="6" t="s">
        <v>294</v>
      </c>
      <c r="B608" s="6" t="s">
        <v>435</v>
      </c>
      <c r="C608" s="6" t="s">
        <v>524</v>
      </c>
      <c r="D608" s="18" t="s">
        <v>793</v>
      </c>
      <c r="E608" s="45">
        <v>-696653.42</v>
      </c>
      <c r="F608" s="45">
        <v>-643447.85</v>
      </c>
      <c r="G608" s="45">
        <v>-670622.71</v>
      </c>
      <c r="H608" s="45">
        <v>-713680.41</v>
      </c>
      <c r="I608" s="45">
        <v>-757506.75</v>
      </c>
      <c r="J608" s="45">
        <v>-805636.92</v>
      </c>
      <c r="K608" s="45">
        <v>-847365.78</v>
      </c>
      <c r="L608" s="45">
        <v>-883050.67</v>
      </c>
      <c r="M608" s="45">
        <v>-875351.97</v>
      </c>
      <c r="N608" s="45">
        <v>-756886.92</v>
      </c>
      <c r="O608" s="45">
        <v>-697105.84</v>
      </c>
      <c r="P608" s="45">
        <v>-648930.1</v>
      </c>
      <c r="Q608" s="45">
        <v>-583019.43000000005</v>
      </c>
      <c r="R608" s="47">
        <f t="shared" si="141"/>
        <v>-744951.8620833332</v>
      </c>
      <c r="W608" s="49">
        <f t="shared" ref="W608:W615" si="153">+R608</f>
        <v>-744951.8620833332</v>
      </c>
      <c r="Y608" s="51"/>
      <c r="Z608" s="51"/>
      <c r="AA608" s="51"/>
      <c r="AB608" s="49">
        <f t="shared" si="152"/>
        <v>-744951.8620833332</v>
      </c>
    </row>
    <row r="609" spans="1:30">
      <c r="A609" s="6" t="s">
        <v>294</v>
      </c>
      <c r="B609" s="6" t="s">
        <v>435</v>
      </c>
      <c r="C609" s="6" t="s">
        <v>525</v>
      </c>
      <c r="D609" s="18" t="s">
        <v>794</v>
      </c>
      <c r="E609" s="45">
        <v>-114602.38</v>
      </c>
      <c r="F609" s="45">
        <v>-93695.82</v>
      </c>
      <c r="G609" s="45">
        <v>-98736.53</v>
      </c>
      <c r="H609" s="45">
        <v>-108924.97</v>
      </c>
      <c r="I609" s="45">
        <v>-119428.13</v>
      </c>
      <c r="J609" s="45">
        <v>-131398.07</v>
      </c>
      <c r="K609" s="45">
        <v>-141323.21</v>
      </c>
      <c r="L609" s="45">
        <v>-149241.07</v>
      </c>
      <c r="M609" s="45">
        <v>-143082.29</v>
      </c>
      <c r="N609" s="45">
        <v>-102562.31</v>
      </c>
      <c r="O609" s="45">
        <v>-78704.94</v>
      </c>
      <c r="P609" s="45">
        <v>-58587.78</v>
      </c>
      <c r="Q609" s="45">
        <v>-32796.720000000001</v>
      </c>
      <c r="R609" s="47">
        <f t="shared" si="141"/>
        <v>-108282.05583333335</v>
      </c>
      <c r="W609" s="49">
        <f t="shared" si="153"/>
        <v>-108282.05583333335</v>
      </c>
      <c r="Y609" s="51"/>
      <c r="Z609" s="51"/>
      <c r="AA609" s="51"/>
      <c r="AB609" s="49">
        <f t="shared" si="152"/>
        <v>-108282.05583333335</v>
      </c>
    </row>
    <row r="610" spans="1:30">
      <c r="A610" s="6" t="s">
        <v>294</v>
      </c>
      <c r="B610" s="6" t="s">
        <v>435</v>
      </c>
      <c r="C610" s="6" t="s">
        <v>526</v>
      </c>
      <c r="D610" s="18" t="s">
        <v>795</v>
      </c>
      <c r="E610" s="45">
        <v>-371648.24</v>
      </c>
      <c r="F610" s="45">
        <v>-364929.15</v>
      </c>
      <c r="G610" s="45">
        <v>-388135.18</v>
      </c>
      <c r="H610" s="45">
        <v>-417260.29</v>
      </c>
      <c r="I610" s="45">
        <v>-446688.21</v>
      </c>
      <c r="J610" s="45">
        <v>-477737.09</v>
      </c>
      <c r="K610" s="45">
        <v>-506408.51</v>
      </c>
      <c r="L610" s="45">
        <v>-532815.56999999995</v>
      </c>
      <c r="M610" s="45">
        <v>-535516.96</v>
      </c>
      <c r="N610" s="45">
        <v>-492970.32</v>
      </c>
      <c r="O610" s="45">
        <v>-446177.14</v>
      </c>
      <c r="P610" s="45">
        <v>-405403.23</v>
      </c>
      <c r="Q610" s="45">
        <v>-355513.52</v>
      </c>
      <c r="R610" s="47">
        <f t="shared" si="141"/>
        <v>-448135.21083333337</v>
      </c>
      <c r="W610" s="49">
        <f t="shared" si="153"/>
        <v>-448135.21083333337</v>
      </c>
      <c r="Y610" s="51"/>
      <c r="Z610" s="51"/>
      <c r="AA610" s="51"/>
      <c r="AB610" s="49">
        <f t="shared" si="152"/>
        <v>-448135.21083333337</v>
      </c>
    </row>
    <row r="611" spans="1:30">
      <c r="A611" s="6" t="s">
        <v>294</v>
      </c>
      <c r="B611" s="6" t="s">
        <v>435</v>
      </c>
      <c r="C611" s="6" t="s">
        <v>527</v>
      </c>
      <c r="D611" s="18" t="s">
        <v>796</v>
      </c>
      <c r="E611" s="45">
        <v>-68665.66</v>
      </c>
      <c r="F611" s="45">
        <v>-64781.62</v>
      </c>
      <c r="G611" s="45">
        <v>-70508.429999999993</v>
      </c>
      <c r="H611" s="45">
        <v>-78152.22</v>
      </c>
      <c r="I611" s="45">
        <v>-85944.55</v>
      </c>
      <c r="J611" s="45">
        <v>-94316.26</v>
      </c>
      <c r="K611" s="45">
        <v>-101941.29</v>
      </c>
      <c r="L611" s="45">
        <v>-108796.62</v>
      </c>
      <c r="M611" s="45">
        <v>-107656.69</v>
      </c>
      <c r="N611" s="45">
        <v>-91850.27</v>
      </c>
      <c r="O611" s="45">
        <v>-74678.58</v>
      </c>
      <c r="P611" s="45">
        <v>-59464.55</v>
      </c>
      <c r="Q611" s="45">
        <v>-41268.32</v>
      </c>
      <c r="R611" s="47">
        <f t="shared" si="141"/>
        <v>-82754.839166666658</v>
      </c>
      <c r="W611" s="49">
        <f t="shared" si="153"/>
        <v>-82754.839166666658</v>
      </c>
      <c r="Y611" s="51"/>
      <c r="Z611" s="51"/>
      <c r="AA611" s="51"/>
      <c r="AB611" s="49">
        <f t="shared" si="152"/>
        <v>-82754.839166666658</v>
      </c>
    </row>
    <row r="612" spans="1:30">
      <c r="A612" s="6" t="s">
        <v>294</v>
      </c>
      <c r="B612" s="6" t="s">
        <v>435</v>
      </c>
      <c r="C612" s="6" t="s">
        <v>528</v>
      </c>
      <c r="D612" s="18" t="s">
        <v>797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7">
        <f t="shared" si="141"/>
        <v>0</v>
      </c>
      <c r="W612" s="49">
        <f t="shared" si="153"/>
        <v>0</v>
      </c>
      <c r="Y612" s="51"/>
      <c r="Z612" s="51"/>
      <c r="AA612" s="51"/>
      <c r="AB612" s="49">
        <f t="shared" si="152"/>
        <v>0</v>
      </c>
    </row>
    <row r="613" spans="1:30">
      <c r="A613" s="6" t="s">
        <v>294</v>
      </c>
      <c r="B613" s="6" t="s">
        <v>435</v>
      </c>
      <c r="C613" s="6" t="s">
        <v>529</v>
      </c>
      <c r="D613" s="18" t="s">
        <v>798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141"/>
        <v>0</v>
      </c>
      <c r="W613" s="49">
        <f t="shared" si="153"/>
        <v>0</v>
      </c>
      <c r="Y613" s="51"/>
      <c r="Z613" s="51"/>
      <c r="AA613" s="51"/>
      <c r="AB613" s="49">
        <f t="shared" si="152"/>
        <v>0</v>
      </c>
    </row>
    <row r="614" spans="1:30">
      <c r="A614" s="6" t="s">
        <v>294</v>
      </c>
      <c r="B614" s="6" t="s">
        <v>435</v>
      </c>
      <c r="C614" s="6" t="s">
        <v>530</v>
      </c>
      <c r="D614" s="18" t="s">
        <v>799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141"/>
        <v>0</v>
      </c>
      <c r="W614" s="49">
        <f t="shared" si="153"/>
        <v>0</v>
      </c>
      <c r="Y614" s="51"/>
      <c r="Z614" s="51"/>
      <c r="AA614" s="51"/>
      <c r="AB614" s="49">
        <f t="shared" si="152"/>
        <v>0</v>
      </c>
    </row>
    <row r="615" spans="1:30">
      <c r="A615" s="6" t="s">
        <v>284</v>
      </c>
      <c r="B615" s="6" t="s">
        <v>79</v>
      </c>
      <c r="C615" s="6" t="s">
        <v>439</v>
      </c>
      <c r="D615" s="45" t="s">
        <v>238</v>
      </c>
      <c r="E615" s="45">
        <v>53740320.200000003</v>
      </c>
      <c r="F615" s="45">
        <v>54108398.350000001</v>
      </c>
      <c r="G615" s="45">
        <v>54478005.829999998</v>
      </c>
      <c r="H615" s="45">
        <v>54849149.479999997</v>
      </c>
      <c r="I615" s="45">
        <v>55221836.280000001</v>
      </c>
      <c r="J615" s="45">
        <v>55596073.310000002</v>
      </c>
      <c r="K615" s="45">
        <v>55971867.759999998</v>
      </c>
      <c r="L615" s="45">
        <v>56349226.759999998</v>
      </c>
      <c r="M615" s="45">
        <v>56728157.149999999</v>
      </c>
      <c r="N615" s="45">
        <v>56601266.670000002</v>
      </c>
      <c r="O615" s="45">
        <v>56983361.68</v>
      </c>
      <c r="P615" s="45">
        <v>57367049.960000001</v>
      </c>
      <c r="Q615" s="45">
        <v>57734405.770000003</v>
      </c>
      <c r="R615" s="47">
        <f t="shared" si="141"/>
        <v>55832646.35125</v>
      </c>
      <c r="U615" s="49"/>
      <c r="V615" s="49"/>
      <c r="W615" s="49">
        <f t="shared" si="153"/>
        <v>55832646.35125</v>
      </c>
      <c r="Y615" s="67">
        <f>+R615*$Z$4</f>
        <v>41813068.852451123</v>
      </c>
      <c r="Z615" s="67">
        <f>+R615*$Z$5</f>
        <v>14019577.498798875</v>
      </c>
      <c r="AA615" s="51"/>
    </row>
    <row r="616" spans="1:30">
      <c r="D616" s="17" t="s">
        <v>239</v>
      </c>
      <c r="E616" s="46">
        <f t="shared" ref="E616:R616" si="154">SUM(E576:E615)</f>
        <v>-105995872.97999997</v>
      </c>
      <c r="F616" s="46">
        <f t="shared" si="154"/>
        <v>-105446516.28</v>
      </c>
      <c r="G616" s="46">
        <f t="shared" si="154"/>
        <v>-105000729.52000006</v>
      </c>
      <c r="H616" s="46">
        <f t="shared" si="154"/>
        <v>-103431227.70000002</v>
      </c>
      <c r="I616" s="46">
        <f t="shared" si="154"/>
        <v>-102918184.73000002</v>
      </c>
      <c r="J616" s="46">
        <f t="shared" si="154"/>
        <v>-102349385.35999995</v>
      </c>
      <c r="K616" s="46">
        <f t="shared" si="154"/>
        <v>-113082586.22</v>
      </c>
      <c r="L616" s="46">
        <f t="shared" si="154"/>
        <v>-112439948.56999999</v>
      </c>
      <c r="M616" s="46">
        <f t="shared" si="154"/>
        <v>-111989565.87</v>
      </c>
      <c r="N616" s="46">
        <f t="shared" si="154"/>
        <v>-116270396.39</v>
      </c>
      <c r="O616" s="46">
        <f t="shared" si="154"/>
        <v>-115707520.05000001</v>
      </c>
      <c r="P616" s="46">
        <f t="shared" si="154"/>
        <v>-114982264.82999998</v>
      </c>
      <c r="Q616" s="46">
        <f t="shared" si="154"/>
        <v>-114484858</v>
      </c>
      <c r="R616" s="46">
        <f t="shared" si="154"/>
        <v>-109488224.25083336</v>
      </c>
      <c r="Y616" s="51"/>
      <c r="Z616" s="51"/>
      <c r="AA616" s="51"/>
    </row>
    <row r="617" spans="1:30">
      <c r="D617" s="3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7"/>
      <c r="Y617" s="51"/>
      <c r="Z617" s="51"/>
      <c r="AA617" s="51"/>
    </row>
    <row r="618" spans="1:30">
      <c r="A618" s="6" t="s">
        <v>284</v>
      </c>
      <c r="B618" s="6" t="s">
        <v>240</v>
      </c>
      <c r="C618" s="6" t="s">
        <v>143</v>
      </c>
      <c r="D618" s="3" t="s">
        <v>241</v>
      </c>
      <c r="E618" s="45">
        <v>-191405.3</v>
      </c>
      <c r="F618" s="45">
        <v>-187903.72</v>
      </c>
      <c r="G618" s="45">
        <v>-184402.14</v>
      </c>
      <c r="H618" s="45">
        <v>-180900.56</v>
      </c>
      <c r="I618" s="45">
        <v>-177398.98</v>
      </c>
      <c r="J618" s="45">
        <v>-173897.4</v>
      </c>
      <c r="K618" s="45">
        <v>-170395.82</v>
      </c>
      <c r="L618" s="45">
        <v>-166894.24</v>
      </c>
      <c r="M618" s="45">
        <v>-163392.66</v>
      </c>
      <c r="N618" s="45">
        <v>-159891.07999999999</v>
      </c>
      <c r="O618" s="45">
        <v>-156389.5</v>
      </c>
      <c r="P618" s="45">
        <v>-152887.92000000001</v>
      </c>
      <c r="Q618" s="45">
        <v>-149386.34</v>
      </c>
      <c r="R618" s="47">
        <f t="shared" ref="R618:R642" si="155">((E618+Q618)+((F618+G618+H618+I618+J618+K618+L618+M618+N618+O618+P618)*2))/24</f>
        <v>-170395.81999999998</v>
      </c>
      <c r="U618" s="49"/>
      <c r="V618" s="49"/>
      <c r="W618" s="49">
        <f t="shared" ref="W618:W623" si="156">+R618</f>
        <v>-170395.81999999998</v>
      </c>
      <c r="Y618" s="51"/>
      <c r="Z618" s="51"/>
      <c r="AA618" s="51"/>
      <c r="AB618" s="49">
        <f>+W618</f>
        <v>-170395.81999999998</v>
      </c>
    </row>
    <row r="619" spans="1:30">
      <c r="A619" s="6" t="s">
        <v>284</v>
      </c>
      <c r="B619" s="6" t="s">
        <v>242</v>
      </c>
      <c r="C619" s="6" t="s">
        <v>440</v>
      </c>
      <c r="D619" s="3" t="s">
        <v>800</v>
      </c>
      <c r="E619" s="45">
        <v>9573588.7300000004</v>
      </c>
      <c r="F619" s="45">
        <v>9528195.4900000002</v>
      </c>
      <c r="G619" s="45">
        <v>9482802.2100000009</v>
      </c>
      <c r="H619" s="45">
        <v>9437408.9700000007</v>
      </c>
      <c r="I619" s="45">
        <v>9392015.7200000007</v>
      </c>
      <c r="J619" s="45">
        <v>9346629.6400000006</v>
      </c>
      <c r="K619" s="45">
        <v>9301240.0999999996</v>
      </c>
      <c r="L619" s="45">
        <v>9255846.8499999996</v>
      </c>
      <c r="M619" s="45">
        <v>9221845.7100000009</v>
      </c>
      <c r="N619" s="45">
        <v>9288097.2300000004</v>
      </c>
      <c r="O619" s="45">
        <v>9241816.75</v>
      </c>
      <c r="P619" s="45">
        <v>9195536.3300000001</v>
      </c>
      <c r="Q619" s="45">
        <v>9149255.9100000001</v>
      </c>
      <c r="R619" s="47">
        <f t="shared" si="155"/>
        <v>9337738.1099999994</v>
      </c>
      <c r="U619" s="49"/>
      <c r="V619" s="49"/>
      <c r="W619" s="49">
        <f t="shared" si="156"/>
        <v>9337738.1099999994</v>
      </c>
      <c r="Y619" s="51"/>
      <c r="Z619" s="51"/>
      <c r="AA619" s="51"/>
      <c r="AB619" s="49">
        <f>+W619</f>
        <v>9337738.1099999994</v>
      </c>
    </row>
    <row r="620" spans="1:30">
      <c r="A620" s="6" t="s">
        <v>284</v>
      </c>
      <c r="B620" s="6" t="s">
        <v>242</v>
      </c>
      <c r="C620" s="6" t="s">
        <v>441</v>
      </c>
      <c r="D620" s="3" t="s">
        <v>801</v>
      </c>
      <c r="E620" s="45">
        <v>36755919.159999996</v>
      </c>
      <c r="F620" s="45">
        <v>36579685.450000003</v>
      </c>
      <c r="G620" s="45">
        <v>36403451.799999997</v>
      </c>
      <c r="H620" s="45">
        <v>36227218.079999998</v>
      </c>
      <c r="I620" s="45">
        <v>36050984.409999996</v>
      </c>
      <c r="J620" s="45">
        <v>35874775.659999996</v>
      </c>
      <c r="K620" s="45">
        <v>35698554.799999997</v>
      </c>
      <c r="L620" s="45">
        <v>35522321.119999997</v>
      </c>
      <c r="M620" s="45">
        <v>35390977.25</v>
      </c>
      <c r="N620" s="45">
        <v>35636756.560000002</v>
      </c>
      <c r="O620" s="45">
        <v>35457269.880000003</v>
      </c>
      <c r="P620" s="45">
        <v>35277783.219999999</v>
      </c>
      <c r="Q620" s="45">
        <v>35098296.590000004</v>
      </c>
      <c r="R620" s="47">
        <f t="shared" si="155"/>
        <v>35837240.508749999</v>
      </c>
      <c r="U620" s="49"/>
      <c r="V620" s="49"/>
      <c r="W620" s="49">
        <f t="shared" si="156"/>
        <v>35837240.508749999</v>
      </c>
      <c r="Y620" s="51"/>
      <c r="Z620" s="51"/>
      <c r="AA620" s="51"/>
      <c r="AB620" s="49">
        <f>+W620</f>
        <v>35837240.508749999</v>
      </c>
    </row>
    <row r="621" spans="1:30">
      <c r="A621" s="6" t="s">
        <v>284</v>
      </c>
      <c r="B621" s="6" t="s">
        <v>242</v>
      </c>
      <c r="C621" s="6" t="s">
        <v>442</v>
      </c>
      <c r="D621" s="3" t="s">
        <v>802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155"/>
        <v>0</v>
      </c>
      <c r="U621" s="49"/>
      <c r="V621" s="49"/>
      <c r="W621" s="49">
        <f t="shared" si="156"/>
        <v>0</v>
      </c>
      <c r="Y621" s="67">
        <f>+R621*$Z$4</f>
        <v>0</v>
      </c>
      <c r="Z621" s="67">
        <f>+R621*$Z$5</f>
        <v>0</v>
      </c>
      <c r="AA621" s="51"/>
    </row>
    <row r="622" spans="1:30">
      <c r="A622" s="6" t="s">
        <v>284</v>
      </c>
      <c r="B622" s="6" t="s">
        <v>242</v>
      </c>
      <c r="C622" s="6" t="s">
        <v>321</v>
      </c>
      <c r="D622" s="3" t="s">
        <v>803</v>
      </c>
      <c r="E622" s="45">
        <v>389023.08</v>
      </c>
      <c r="F622" s="45">
        <v>356019.25</v>
      </c>
      <c r="G622" s="45">
        <v>328315.86</v>
      </c>
      <c r="H622" s="45">
        <v>409314.9</v>
      </c>
      <c r="I622" s="45">
        <v>-659729.17000000004</v>
      </c>
      <c r="J622" s="45">
        <v>-699982.77</v>
      </c>
      <c r="K622" s="45">
        <v>-489972.92</v>
      </c>
      <c r="L622" s="45">
        <v>-511830.54</v>
      </c>
      <c r="M622" s="45">
        <v>-425615.17</v>
      </c>
      <c r="N622" s="45">
        <v>-71904.14</v>
      </c>
      <c r="O622" s="45">
        <v>-75869.34</v>
      </c>
      <c r="P622" s="45">
        <v>-81456.09</v>
      </c>
      <c r="Q622" s="45">
        <v>-86099.75</v>
      </c>
      <c r="R622" s="47">
        <f t="shared" si="155"/>
        <v>-147604.03875000001</v>
      </c>
      <c r="U622" s="49"/>
      <c r="V622" s="49"/>
      <c r="W622" s="49">
        <f t="shared" si="156"/>
        <v>-147604.03875000001</v>
      </c>
      <c r="Y622" s="51"/>
      <c r="Z622" s="51"/>
      <c r="AA622" s="51"/>
      <c r="AB622" s="49">
        <f>+W622</f>
        <v>-147604.03875000001</v>
      </c>
    </row>
    <row r="623" spans="1:30">
      <c r="A623" s="6" t="s">
        <v>284</v>
      </c>
      <c r="B623" s="6" t="s">
        <v>243</v>
      </c>
      <c r="C623" s="6" t="s">
        <v>440</v>
      </c>
      <c r="D623" s="3" t="s">
        <v>800</v>
      </c>
      <c r="E623" s="45">
        <v>1600235.27</v>
      </c>
      <c r="F623" s="45">
        <v>1579319.63</v>
      </c>
      <c r="G623" s="45">
        <v>1558403.95</v>
      </c>
      <c r="H623" s="45">
        <v>1537488.28</v>
      </c>
      <c r="I623" s="45">
        <v>1516572.62</v>
      </c>
      <c r="J623" s="45">
        <v>1495656.96</v>
      </c>
      <c r="K623" s="45">
        <v>1474741.27</v>
      </c>
      <c r="L623" s="45">
        <v>1453825.62</v>
      </c>
      <c r="M623" s="45">
        <v>1432909.92</v>
      </c>
      <c r="N623" s="45">
        <v>1411994.28</v>
      </c>
      <c r="O623" s="45">
        <v>1411994.27</v>
      </c>
      <c r="P623" s="45">
        <v>1370162.93</v>
      </c>
      <c r="Q623" s="45">
        <v>1349247.25</v>
      </c>
      <c r="R623" s="47">
        <f t="shared" si="155"/>
        <v>1476484.2491666668</v>
      </c>
      <c r="U623" s="49"/>
      <c r="V623" s="49"/>
      <c r="W623" s="49">
        <f t="shared" si="156"/>
        <v>1476484.2491666668</v>
      </c>
      <c r="Y623" s="51"/>
      <c r="Z623" s="51"/>
      <c r="AA623" s="51"/>
      <c r="AB623" s="49">
        <f>+W623</f>
        <v>1476484.2491666668</v>
      </c>
      <c r="AD623" s="49"/>
    </row>
    <row r="624" spans="1:30">
      <c r="A624" s="6" t="s">
        <v>284</v>
      </c>
      <c r="B624" s="6" t="s">
        <v>243</v>
      </c>
      <c r="C624" s="6" t="s">
        <v>441</v>
      </c>
      <c r="D624" s="3" t="s">
        <v>801</v>
      </c>
      <c r="E624" s="45">
        <v>6084906.0599999996</v>
      </c>
      <c r="F624" s="45">
        <v>6004254.4800000004</v>
      </c>
      <c r="G624" s="45">
        <v>5923602.7800000003</v>
      </c>
      <c r="H624" s="45">
        <v>5842951.1799999997</v>
      </c>
      <c r="I624" s="45">
        <v>5762299.5499999998</v>
      </c>
      <c r="J624" s="45">
        <v>5681647.8799999999</v>
      </c>
      <c r="K624" s="45">
        <v>5600996.29</v>
      </c>
      <c r="L624" s="45">
        <v>5520344.6100000003</v>
      </c>
      <c r="M624" s="45">
        <v>5439692.9400000004</v>
      </c>
      <c r="N624" s="45">
        <v>5359041.3499999996</v>
      </c>
      <c r="O624" s="45">
        <v>5359041.33</v>
      </c>
      <c r="P624" s="45">
        <v>5197738.03</v>
      </c>
      <c r="Q624" s="45">
        <v>5117086.4400000004</v>
      </c>
      <c r="R624" s="47">
        <f t="shared" si="155"/>
        <v>5607717.2225000001</v>
      </c>
      <c r="V624" s="49"/>
      <c r="W624" s="49">
        <f>+R624</f>
        <v>5607717.2225000001</v>
      </c>
      <c r="Y624" s="51"/>
      <c r="Z624" s="51"/>
      <c r="AA624" s="51"/>
      <c r="AB624" s="49">
        <f>+W624</f>
        <v>5607717.2225000001</v>
      </c>
      <c r="AD624" s="49"/>
    </row>
    <row r="625" spans="1:30">
      <c r="A625" s="6" t="s">
        <v>284</v>
      </c>
      <c r="B625" s="6" t="s">
        <v>243</v>
      </c>
      <c r="C625" s="6" t="s">
        <v>446</v>
      </c>
      <c r="D625" s="3" t="s">
        <v>809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7">
        <f t="shared" si="155"/>
        <v>0</v>
      </c>
      <c r="V625" s="49"/>
      <c r="W625" s="49">
        <f>+R625</f>
        <v>0</v>
      </c>
      <c r="Y625" s="67">
        <f>+R625*$Z$4</f>
        <v>0</v>
      </c>
      <c r="Z625" s="67">
        <f>+R625*$Z$5</f>
        <v>0</v>
      </c>
      <c r="AA625" s="51"/>
      <c r="AD625" s="49"/>
    </row>
    <row r="626" spans="1:30">
      <c r="A626" s="6" t="s">
        <v>284</v>
      </c>
      <c r="B626" s="6" t="s">
        <v>243</v>
      </c>
      <c r="C626" s="6" t="s">
        <v>500</v>
      </c>
      <c r="D626" s="3" t="s">
        <v>810</v>
      </c>
      <c r="E626" s="45">
        <v>-666160.87</v>
      </c>
      <c r="F626" s="45">
        <v>-666160.87</v>
      </c>
      <c r="G626" s="45">
        <v>-666160.87</v>
      </c>
      <c r="H626" s="45">
        <v>-666160.87</v>
      </c>
      <c r="I626" s="45">
        <v>-666160.87</v>
      </c>
      <c r="J626" s="45">
        <v>-666160.87</v>
      </c>
      <c r="K626" s="45">
        <v>-666160.87</v>
      </c>
      <c r="L626" s="45">
        <v>-666160.87</v>
      </c>
      <c r="M626" s="45">
        <v>-666160.87</v>
      </c>
      <c r="N626" s="45">
        <v>485768.55</v>
      </c>
      <c r="O626" s="45">
        <v>485768.57</v>
      </c>
      <c r="P626" s="45">
        <v>485768.57</v>
      </c>
      <c r="Q626" s="45">
        <v>485768.57</v>
      </c>
      <c r="R626" s="47">
        <f t="shared" si="155"/>
        <v>-330181.45166666666</v>
      </c>
      <c r="U626" s="49"/>
      <c r="V626" s="49"/>
      <c r="W626" s="49">
        <f>+R626</f>
        <v>-330181.45166666666</v>
      </c>
      <c r="Y626" s="51"/>
      <c r="Z626" s="51"/>
      <c r="AA626" s="51"/>
      <c r="AB626" s="49">
        <f>+R626</f>
        <v>-330181.45166666666</v>
      </c>
      <c r="AD626" s="49"/>
    </row>
    <row r="627" spans="1:30">
      <c r="A627" s="6" t="s">
        <v>284</v>
      </c>
      <c r="B627" s="6" t="s">
        <v>243</v>
      </c>
      <c r="C627" s="6" t="s">
        <v>321</v>
      </c>
      <c r="D627" s="3" t="s">
        <v>811</v>
      </c>
      <c r="E627" s="45">
        <v>-37555823.57</v>
      </c>
      <c r="F627" s="45">
        <v>-36937164.840000004</v>
      </c>
      <c r="G627" s="45">
        <v>-36756805.100000001</v>
      </c>
      <c r="H627" s="45">
        <v>-36970044.259999998</v>
      </c>
      <c r="I627" s="45">
        <v>-37158262.82</v>
      </c>
      <c r="J627" s="45">
        <v>-37482682.030000001</v>
      </c>
      <c r="K627" s="45">
        <v>-40111234.210000001</v>
      </c>
      <c r="L627" s="45">
        <v>-39843133.689999998</v>
      </c>
      <c r="M627" s="45">
        <v>-39005828.25</v>
      </c>
      <c r="N627" s="45">
        <v>-38467571.439999998</v>
      </c>
      <c r="O627" s="45">
        <v>-37297106.460000001</v>
      </c>
      <c r="P627" s="45">
        <v>-35499484.799999997</v>
      </c>
      <c r="Q627" s="45">
        <v>-34476472.659999996</v>
      </c>
      <c r="R627" s="47">
        <f t="shared" si="155"/>
        <v>-37628788.834583335</v>
      </c>
      <c r="U627" s="49">
        <f>+R627</f>
        <v>-37628788.834583335</v>
      </c>
      <c r="V627" s="49"/>
      <c r="W627" s="49"/>
      <c r="Y627" s="51"/>
      <c r="Z627" s="51"/>
      <c r="AA627" s="51"/>
      <c r="AD627" s="49">
        <f>+R627</f>
        <v>-37628788.834583335</v>
      </c>
    </row>
    <row r="628" spans="1:30">
      <c r="A628" s="6" t="s">
        <v>293</v>
      </c>
      <c r="B628" s="6" t="s">
        <v>242</v>
      </c>
      <c r="C628" s="6" t="s">
        <v>443</v>
      </c>
      <c r="D628" s="3" t="s">
        <v>804</v>
      </c>
      <c r="E628" s="45">
        <v>837937.64</v>
      </c>
      <c r="F628" s="45">
        <v>833964.55</v>
      </c>
      <c r="G628" s="45">
        <v>829991.45</v>
      </c>
      <c r="H628" s="45">
        <v>826018.38</v>
      </c>
      <c r="I628" s="45">
        <v>822045.29</v>
      </c>
      <c r="J628" s="45">
        <v>818072.83</v>
      </c>
      <c r="K628" s="45">
        <v>814100.07</v>
      </c>
      <c r="L628" s="45">
        <v>810126.97</v>
      </c>
      <c r="M628" s="45">
        <v>807150.99</v>
      </c>
      <c r="N628" s="45">
        <v>812949.72</v>
      </c>
      <c r="O628" s="45">
        <v>808898.99</v>
      </c>
      <c r="P628" s="45">
        <v>804848.24</v>
      </c>
      <c r="Q628" s="45">
        <v>800797.49</v>
      </c>
      <c r="R628" s="47">
        <f t="shared" si="155"/>
        <v>817294.58708333329</v>
      </c>
      <c r="U628" s="49"/>
      <c r="V628" s="49"/>
      <c r="W628" s="49">
        <f t="shared" ref="W628:W633" si="157">+R628</f>
        <v>817294.58708333329</v>
      </c>
      <c r="Y628" s="51"/>
      <c r="AA628" s="51"/>
      <c r="AB628" s="51">
        <f>+R628</f>
        <v>817294.58708333329</v>
      </c>
    </row>
    <row r="629" spans="1:30">
      <c r="A629" s="6" t="s">
        <v>293</v>
      </c>
      <c r="B629" s="6" t="s">
        <v>242</v>
      </c>
      <c r="C629" s="6" t="s">
        <v>444</v>
      </c>
      <c r="D629" s="3" t="s">
        <v>805</v>
      </c>
      <c r="E629" s="45">
        <v>-733028.77</v>
      </c>
      <c r="F629" s="45">
        <v>-727736.31999999995</v>
      </c>
      <c r="G629" s="45">
        <v>-722443.85</v>
      </c>
      <c r="H629" s="45">
        <v>-717151.38</v>
      </c>
      <c r="I629" s="45">
        <v>-711858.9</v>
      </c>
      <c r="J629" s="45">
        <v>-706564.27</v>
      </c>
      <c r="K629" s="45">
        <v>-701270.65</v>
      </c>
      <c r="L629" s="45">
        <v>-695978.18</v>
      </c>
      <c r="M629" s="45">
        <v>-693837.42</v>
      </c>
      <c r="N629" s="45">
        <v>-690560.98</v>
      </c>
      <c r="O629" s="45">
        <v>-685353.05</v>
      </c>
      <c r="P629" s="45">
        <v>-680145.14</v>
      </c>
      <c r="Q629" s="45">
        <v>-674937.22</v>
      </c>
      <c r="R629" s="47">
        <f t="shared" si="155"/>
        <v>-703073.59458333312</v>
      </c>
      <c r="U629" s="49"/>
      <c r="V629" s="49"/>
      <c r="W629" s="49">
        <f t="shared" si="157"/>
        <v>-703073.59458333312</v>
      </c>
      <c r="Y629" s="51"/>
      <c r="AA629" s="51"/>
      <c r="AB629" s="51">
        <f>+R629</f>
        <v>-703073.59458333312</v>
      </c>
    </row>
    <row r="630" spans="1:30">
      <c r="A630" s="6" t="s">
        <v>293</v>
      </c>
      <c r="B630" s="6" t="s">
        <v>242</v>
      </c>
      <c r="C630" s="6" t="s">
        <v>445</v>
      </c>
      <c r="D630" s="3" t="s">
        <v>806</v>
      </c>
      <c r="E630" s="45">
        <v>-4837276.07</v>
      </c>
      <c r="F630" s="45">
        <v>-4852618.25</v>
      </c>
      <c r="G630" s="45">
        <v>-4867960.43</v>
      </c>
      <c r="H630" s="45">
        <v>-4883302.6100000003</v>
      </c>
      <c r="I630" s="45">
        <v>-4898644.79</v>
      </c>
      <c r="J630" s="45">
        <v>-4913986.97</v>
      </c>
      <c r="K630" s="45">
        <v>-4929329.16</v>
      </c>
      <c r="L630" s="45">
        <v>-4944671.34</v>
      </c>
      <c r="M630" s="45">
        <v>-4939699.74</v>
      </c>
      <c r="N630" s="45">
        <v>-4979230.4000000004</v>
      </c>
      <c r="O630" s="45">
        <v>-4998821.49</v>
      </c>
      <c r="P630" s="45">
        <v>-5018412.57</v>
      </c>
      <c r="Q630" s="45">
        <v>-5038003.66</v>
      </c>
      <c r="R630" s="47">
        <f t="shared" si="155"/>
        <v>-4930359.8012500005</v>
      </c>
      <c r="U630" s="49"/>
      <c r="V630" s="49"/>
      <c r="W630" s="49">
        <f t="shared" si="157"/>
        <v>-4930359.8012500005</v>
      </c>
      <c r="Y630" s="51"/>
      <c r="Z630" s="51">
        <f>+R630</f>
        <v>-4930359.8012500005</v>
      </c>
      <c r="AA630" s="51"/>
    </row>
    <row r="631" spans="1:30">
      <c r="A631" s="6" t="s">
        <v>293</v>
      </c>
      <c r="B631" s="6" t="s">
        <v>242</v>
      </c>
      <c r="C631" s="1" t="s">
        <v>323</v>
      </c>
      <c r="D631" s="3" t="s">
        <v>807</v>
      </c>
      <c r="E631" s="45">
        <v>496329.77</v>
      </c>
      <c r="F631" s="45">
        <v>493441.07</v>
      </c>
      <c r="G631" s="45">
        <v>491016.32</v>
      </c>
      <c r="H631" s="45">
        <v>498105.81</v>
      </c>
      <c r="I631" s="45">
        <v>404536.7</v>
      </c>
      <c r="J631" s="45">
        <v>401013.46</v>
      </c>
      <c r="K631" s="45">
        <v>419394.8</v>
      </c>
      <c r="L631" s="45">
        <v>417481.68</v>
      </c>
      <c r="M631" s="45">
        <v>425027.74</v>
      </c>
      <c r="N631" s="45">
        <v>455986.67</v>
      </c>
      <c r="O631" s="45">
        <v>455639.61</v>
      </c>
      <c r="P631" s="45">
        <v>455150.64</v>
      </c>
      <c r="Q631" s="45">
        <v>454744.18</v>
      </c>
      <c r="R631" s="47">
        <f t="shared" si="155"/>
        <v>449360.95624999999</v>
      </c>
      <c r="U631" s="49"/>
      <c r="V631" s="49"/>
      <c r="W631" s="49">
        <f t="shared" si="157"/>
        <v>449360.95624999999</v>
      </c>
      <c r="Y631" s="51"/>
      <c r="Z631" s="51"/>
      <c r="AA631" s="51"/>
      <c r="AB631" s="51">
        <f>+R631</f>
        <v>449360.95624999999</v>
      </c>
    </row>
    <row r="632" spans="1:30">
      <c r="A632" s="6" t="s">
        <v>293</v>
      </c>
      <c r="B632" s="6" t="s">
        <v>242</v>
      </c>
      <c r="C632" s="6" t="s">
        <v>442</v>
      </c>
      <c r="D632" s="3" t="s">
        <v>802</v>
      </c>
      <c r="E632" s="45">
        <v>-22971809.190000001</v>
      </c>
      <c r="F632" s="45">
        <v>-22956089.43</v>
      </c>
      <c r="G632" s="45">
        <v>-22940369.670000002</v>
      </c>
      <c r="H632" s="45">
        <v>-22924649.899999999</v>
      </c>
      <c r="I632" s="45">
        <v>-22908930.140000001</v>
      </c>
      <c r="J632" s="45">
        <v>-22893210.379999999</v>
      </c>
      <c r="K632" s="45">
        <v>-22877490.609999999</v>
      </c>
      <c r="L632" s="45">
        <v>-22861770.850000001</v>
      </c>
      <c r="M632" s="45">
        <v>-22809144.170000002</v>
      </c>
      <c r="N632" s="45">
        <v>-22996896.690000001</v>
      </c>
      <c r="O632" s="45">
        <v>-23061540.25</v>
      </c>
      <c r="P632" s="45">
        <v>-23056326.530000001</v>
      </c>
      <c r="Q632" s="45">
        <v>-23051112.82</v>
      </c>
      <c r="R632" s="47">
        <f t="shared" si="155"/>
        <v>-22941489.96875</v>
      </c>
      <c r="U632" s="49"/>
      <c r="V632" s="49"/>
      <c r="W632" s="49">
        <f t="shared" si="157"/>
        <v>-22941489.96875</v>
      </c>
      <c r="Y632" s="51"/>
      <c r="Z632" s="51">
        <f>+R632</f>
        <v>-22941489.96875</v>
      </c>
      <c r="AA632" s="51"/>
    </row>
    <row r="633" spans="1:30">
      <c r="A633" s="6" t="s">
        <v>293</v>
      </c>
      <c r="B633" s="6" t="s">
        <v>242</v>
      </c>
      <c r="C633" s="1" t="s">
        <v>509</v>
      </c>
      <c r="D633" s="3" t="s">
        <v>808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si="155"/>
        <v>0</v>
      </c>
      <c r="U633" s="49"/>
      <c r="V633" s="49"/>
      <c r="W633" s="49">
        <f t="shared" si="157"/>
        <v>0</v>
      </c>
      <c r="Y633" s="51"/>
      <c r="Z633" s="51">
        <f>+R633</f>
        <v>0</v>
      </c>
      <c r="AA633" s="51"/>
    </row>
    <row r="634" spans="1:30">
      <c r="A634" s="6" t="s">
        <v>293</v>
      </c>
      <c r="B634" s="6" t="s">
        <v>243</v>
      </c>
      <c r="C634" s="6" t="s">
        <v>443</v>
      </c>
      <c r="D634" s="3" t="s">
        <v>804</v>
      </c>
      <c r="E634" s="45">
        <v>140062.14000000001</v>
      </c>
      <c r="F634" s="45">
        <v>138231.47</v>
      </c>
      <c r="G634" s="45">
        <v>136400.81</v>
      </c>
      <c r="H634" s="45">
        <v>134570.15</v>
      </c>
      <c r="I634" s="45">
        <v>132739.48000000001</v>
      </c>
      <c r="J634" s="45">
        <v>130908.82</v>
      </c>
      <c r="K634" s="45">
        <v>129078.15</v>
      </c>
      <c r="L634" s="45">
        <v>127247.49</v>
      </c>
      <c r="M634" s="45">
        <v>125416.84</v>
      </c>
      <c r="N634" s="45">
        <v>123586.16</v>
      </c>
      <c r="O634" s="45">
        <v>123586.16</v>
      </c>
      <c r="P634" s="45">
        <v>119924.84</v>
      </c>
      <c r="Q634" s="45">
        <v>118094.17</v>
      </c>
      <c r="R634" s="47">
        <f t="shared" si="155"/>
        <v>129230.71041666665</v>
      </c>
      <c r="V634" s="49"/>
      <c r="W634" s="49">
        <f>+R634</f>
        <v>129230.71041666665</v>
      </c>
      <c r="Y634" s="51"/>
      <c r="Z634" s="51"/>
      <c r="AA634" s="51"/>
      <c r="AB634" s="49">
        <f>+R634</f>
        <v>129230.71041666665</v>
      </c>
    </row>
    <row r="635" spans="1:30">
      <c r="A635" s="6" t="s">
        <v>293</v>
      </c>
      <c r="B635" s="6" t="s">
        <v>243</v>
      </c>
      <c r="C635" s="6" t="s">
        <v>444</v>
      </c>
      <c r="D635" s="3" t="s">
        <v>805</v>
      </c>
      <c r="E635" s="45">
        <v>-64973.35</v>
      </c>
      <c r="F635" s="45">
        <v>-63004.38</v>
      </c>
      <c r="G635" s="45">
        <v>-61035.54</v>
      </c>
      <c r="H635" s="45">
        <v>-59066.7</v>
      </c>
      <c r="I635" s="45">
        <v>-57097.77</v>
      </c>
      <c r="J635" s="45">
        <v>-55128.89</v>
      </c>
      <c r="K635" s="45">
        <v>-53159.98</v>
      </c>
      <c r="L635" s="45">
        <v>-51191.09</v>
      </c>
      <c r="M635" s="45">
        <v>-49222.2</v>
      </c>
      <c r="N635" s="45">
        <v>-47253.36</v>
      </c>
      <c r="O635" s="45">
        <v>-47253.32</v>
      </c>
      <c r="P635" s="45">
        <v>-43315.56</v>
      </c>
      <c r="Q635" s="45">
        <v>-41346.67</v>
      </c>
      <c r="R635" s="47">
        <f t="shared" si="155"/>
        <v>-53324.066666666673</v>
      </c>
      <c r="V635" s="49"/>
      <c r="W635" s="49">
        <f>+R635</f>
        <v>-53324.066666666673</v>
      </c>
      <c r="Y635" s="51"/>
      <c r="Z635" s="51"/>
      <c r="AA635" s="51"/>
      <c r="AB635" s="49">
        <f>+R635</f>
        <v>-53324.066666666673</v>
      </c>
    </row>
    <row r="636" spans="1:30">
      <c r="A636" s="6" t="s">
        <v>293</v>
      </c>
      <c r="B636" s="6" t="s">
        <v>243</v>
      </c>
      <c r="C636" s="6" t="s">
        <v>447</v>
      </c>
      <c r="D636" s="3" t="s">
        <v>812</v>
      </c>
      <c r="E636" s="45">
        <v>-12509.36</v>
      </c>
      <c r="F636" s="45">
        <v>-12447.74</v>
      </c>
      <c r="G636" s="45">
        <v>-12386.12</v>
      </c>
      <c r="H636" s="45">
        <v>-12324.5</v>
      </c>
      <c r="I636" s="45">
        <v>-12262.88</v>
      </c>
      <c r="J636" s="45">
        <v>-12201.26</v>
      </c>
      <c r="K636" s="45">
        <v>-12139.64</v>
      </c>
      <c r="L636" s="45">
        <v>-12078.02</v>
      </c>
      <c r="M636" s="45">
        <v>-25578.94</v>
      </c>
      <c r="N636" s="45">
        <v>-25534.6</v>
      </c>
      <c r="O636" s="45">
        <v>-25444.57</v>
      </c>
      <c r="P636" s="45">
        <v>-25354.54</v>
      </c>
      <c r="Q636" s="45">
        <v>-25264.51</v>
      </c>
      <c r="R636" s="47">
        <f t="shared" si="155"/>
        <v>-17219.978750000002</v>
      </c>
      <c r="V636" s="49"/>
      <c r="W636" s="49">
        <f>+R636</f>
        <v>-17219.978750000002</v>
      </c>
      <c r="Y636" s="51"/>
      <c r="Z636" s="49">
        <f>+R636</f>
        <v>-17219.978750000002</v>
      </c>
      <c r="AA636" s="51"/>
    </row>
    <row r="637" spans="1:30" s="59" customFormat="1">
      <c r="A637" s="75" t="s">
        <v>293</v>
      </c>
      <c r="B637" s="75" t="s">
        <v>243</v>
      </c>
      <c r="C637" s="75" t="s">
        <v>504</v>
      </c>
      <c r="D637" s="3" t="s">
        <v>813</v>
      </c>
      <c r="E637" s="45">
        <v>-58306.38</v>
      </c>
      <c r="F637" s="45">
        <v>-58306.38</v>
      </c>
      <c r="G637" s="45">
        <v>-58306.38</v>
      </c>
      <c r="H637" s="45">
        <v>-58306.38</v>
      </c>
      <c r="I637" s="45">
        <v>-58306.38</v>
      </c>
      <c r="J637" s="45">
        <v>-58306.38</v>
      </c>
      <c r="K637" s="45">
        <v>-58306.38</v>
      </c>
      <c r="L637" s="45">
        <v>-58306.38</v>
      </c>
      <c r="M637" s="45">
        <v>-58306.38</v>
      </c>
      <c r="N637" s="45">
        <v>42517.36</v>
      </c>
      <c r="O637" s="45">
        <v>42517.36</v>
      </c>
      <c r="P637" s="45">
        <v>42517.36</v>
      </c>
      <c r="Q637" s="45">
        <v>42517.36</v>
      </c>
      <c r="R637" s="47">
        <f t="shared" si="155"/>
        <v>-28899.455833333337</v>
      </c>
      <c r="V637" s="61"/>
      <c r="W637" s="61">
        <f>+R637</f>
        <v>-28899.455833333337</v>
      </c>
      <c r="Y637" s="60"/>
      <c r="Z637" s="60"/>
      <c r="AA637" s="60"/>
      <c r="AB637" s="61">
        <f>+R637</f>
        <v>-28899.455833333337</v>
      </c>
    </row>
    <row r="638" spans="1:30">
      <c r="A638" s="6" t="s">
        <v>293</v>
      </c>
      <c r="B638" s="6" t="s">
        <v>243</v>
      </c>
      <c r="C638" s="6" t="s">
        <v>323</v>
      </c>
      <c r="D638" s="3" t="s">
        <v>814</v>
      </c>
      <c r="E638" s="45">
        <v>-2964871.96</v>
      </c>
      <c r="F638" s="45">
        <v>-2919751.35</v>
      </c>
      <c r="G638" s="45">
        <v>-2912993.15</v>
      </c>
      <c r="H638" s="45">
        <v>-2940685.09</v>
      </c>
      <c r="I638" s="45">
        <v>-2966187.13</v>
      </c>
      <c r="J638" s="45">
        <v>-3003610.23</v>
      </c>
      <c r="K638" s="45">
        <v>-3242704.81</v>
      </c>
      <c r="L638" s="45">
        <v>-3228267.05</v>
      </c>
      <c r="M638" s="45">
        <v>-3164009.1</v>
      </c>
      <c r="N638" s="45">
        <v>-3125925.62</v>
      </c>
      <c r="O638" s="45">
        <v>-3023479.55</v>
      </c>
      <c r="P638" s="45">
        <v>-2884196.95</v>
      </c>
      <c r="Q638" s="45">
        <v>-2803684.84</v>
      </c>
      <c r="R638" s="47">
        <f t="shared" si="155"/>
        <v>-3024674.0358333332</v>
      </c>
      <c r="U638" s="49">
        <f>+R638</f>
        <v>-3024674.0358333332</v>
      </c>
      <c r="V638" s="49"/>
      <c r="W638" s="49"/>
      <c r="Y638" s="51"/>
      <c r="Z638" s="51"/>
      <c r="AA638" s="51"/>
      <c r="AD638" s="49">
        <f>+R638</f>
        <v>-3024674.0358333332</v>
      </c>
    </row>
    <row r="639" spans="1:30">
      <c r="A639" s="6" t="s">
        <v>293</v>
      </c>
      <c r="B639" s="6" t="s">
        <v>243</v>
      </c>
      <c r="C639" s="6" t="s">
        <v>446</v>
      </c>
      <c r="D639" s="3" t="s">
        <v>809</v>
      </c>
      <c r="E639" s="45">
        <v>-33100.6</v>
      </c>
      <c r="F639" s="45">
        <v>-32937.550000000003</v>
      </c>
      <c r="G639" s="45">
        <v>-32774.49</v>
      </c>
      <c r="H639" s="45">
        <v>-32611.439999999999</v>
      </c>
      <c r="I639" s="45">
        <v>-32448.39</v>
      </c>
      <c r="J639" s="45">
        <v>-32285.33</v>
      </c>
      <c r="K639" s="45">
        <v>-32122.28</v>
      </c>
      <c r="L639" s="45">
        <v>-31959.23</v>
      </c>
      <c r="M639" s="45">
        <v>-67683.64</v>
      </c>
      <c r="N639" s="45">
        <v>-67566.31</v>
      </c>
      <c r="O639" s="45">
        <v>-66746.66</v>
      </c>
      <c r="P639" s="45">
        <v>-66510.490000000005</v>
      </c>
      <c r="Q639" s="45">
        <v>-66274.31</v>
      </c>
      <c r="R639" s="47">
        <f t="shared" si="155"/>
        <v>-45444.438750000001</v>
      </c>
      <c r="V639" s="49"/>
      <c r="W639" s="49">
        <f>+R639</f>
        <v>-45444.438750000001</v>
      </c>
      <c r="Y639" s="51"/>
      <c r="Z639" s="51">
        <f>+R639</f>
        <v>-45444.438750000001</v>
      </c>
      <c r="AA639" s="51"/>
      <c r="AD639" s="49"/>
    </row>
    <row r="640" spans="1:30">
      <c r="A640" s="6" t="s">
        <v>294</v>
      </c>
      <c r="B640" s="6" t="s">
        <v>242</v>
      </c>
      <c r="C640" s="6" t="s">
        <v>442</v>
      </c>
      <c r="D640" s="3" t="s">
        <v>802</v>
      </c>
      <c r="E640" s="45">
        <v>-78003176.269999996</v>
      </c>
      <c r="F640" s="45">
        <v>-77949798.170000002</v>
      </c>
      <c r="G640" s="45">
        <v>-77896420.069999993</v>
      </c>
      <c r="H640" s="45">
        <v>-77843041.969999999</v>
      </c>
      <c r="I640" s="45">
        <v>-77789663.870000005</v>
      </c>
      <c r="J640" s="45">
        <v>-77736285.769999996</v>
      </c>
      <c r="K640" s="45">
        <v>-77682907.659999996</v>
      </c>
      <c r="L640" s="45">
        <v>-77629529.560000002</v>
      </c>
      <c r="M640" s="45">
        <v>-77449100.540000096</v>
      </c>
      <c r="N640" s="45">
        <v>-78086633.830000103</v>
      </c>
      <c r="O640" s="45">
        <v>-77999143.159999996</v>
      </c>
      <c r="P640" s="45">
        <v>-77981509.739999995</v>
      </c>
      <c r="Q640" s="45">
        <v>-77963876.340000004</v>
      </c>
      <c r="R640" s="47">
        <f t="shared" si="155"/>
        <v>-77835630.053749993</v>
      </c>
      <c r="U640" s="49"/>
      <c r="V640" s="49"/>
      <c r="W640" s="49">
        <f t="shared" ref="W640" si="158">+R640</f>
        <v>-77835630.053749993</v>
      </c>
      <c r="Y640" s="51">
        <f>R640</f>
        <v>-77835630.053749993</v>
      </c>
      <c r="Z640" s="51"/>
      <c r="AA640" s="51"/>
    </row>
    <row r="641" spans="1:30">
      <c r="A641" s="6" t="s">
        <v>294</v>
      </c>
      <c r="B641" s="6" t="s">
        <v>242</v>
      </c>
      <c r="C641" s="6" t="s">
        <v>509</v>
      </c>
      <c r="D641" s="3" t="s">
        <v>808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si="155"/>
        <v>0</v>
      </c>
      <c r="V641" s="49"/>
      <c r="W641" s="49">
        <f>+R641</f>
        <v>0</v>
      </c>
      <c r="Y641" s="51">
        <f>R641</f>
        <v>0</v>
      </c>
      <c r="Z641" s="51"/>
      <c r="AA641" s="51"/>
      <c r="AD641" s="49"/>
    </row>
    <row r="642" spans="1:30">
      <c r="A642" s="6" t="s">
        <v>294</v>
      </c>
      <c r="B642" s="6" t="s">
        <v>243</v>
      </c>
      <c r="C642" s="6" t="s">
        <v>446</v>
      </c>
      <c r="D642" s="3" t="s">
        <v>809</v>
      </c>
      <c r="E642" s="45">
        <v>-109820.82</v>
      </c>
      <c r="F642" s="45">
        <v>-109279.83</v>
      </c>
      <c r="G642" s="45">
        <v>-108738.84</v>
      </c>
      <c r="H642" s="45">
        <v>-108197.85</v>
      </c>
      <c r="I642" s="45">
        <v>-107656.86</v>
      </c>
      <c r="J642" s="45">
        <v>-107115.87</v>
      </c>
      <c r="K642" s="45">
        <v>-106574.88</v>
      </c>
      <c r="L642" s="45">
        <v>-106033.89</v>
      </c>
      <c r="M642" s="45">
        <v>-224559.96</v>
      </c>
      <c r="N642" s="45">
        <v>-224170.69</v>
      </c>
      <c r="O642" s="45">
        <v>-223961.72</v>
      </c>
      <c r="P642" s="45">
        <v>-223169.27</v>
      </c>
      <c r="Q642" s="45">
        <v>-222376.82</v>
      </c>
      <c r="R642" s="47">
        <f t="shared" si="155"/>
        <v>-151296.54</v>
      </c>
      <c r="U642" s="49"/>
      <c r="V642" s="49"/>
      <c r="W642" s="49">
        <f>+R642</f>
        <v>-151296.54</v>
      </c>
      <c r="Y642" s="51">
        <f>R642</f>
        <v>-151296.54</v>
      </c>
      <c r="Z642" s="51"/>
      <c r="AA642" s="51"/>
    </row>
    <row r="643" spans="1:30">
      <c r="D643" s="3" t="s">
        <v>244</v>
      </c>
      <c r="E643" s="46">
        <f t="shared" ref="E643:M643" si="159">SUM(E618:E642)</f>
        <v>-92324260.659999982</v>
      </c>
      <c r="F643" s="46">
        <f t="shared" si="159"/>
        <v>-91960087.439999998</v>
      </c>
      <c r="G643" s="46">
        <f t="shared" si="159"/>
        <v>-92066811.469999999</v>
      </c>
      <c r="H643" s="46">
        <f t="shared" si="159"/>
        <v>-92483367.75999999</v>
      </c>
      <c r="I643" s="46">
        <f t="shared" si="159"/>
        <v>-94123415.180000022</v>
      </c>
      <c r="J643" s="46">
        <f t="shared" si="159"/>
        <v>-94792713.170000002</v>
      </c>
      <c r="K643" s="46">
        <f t="shared" si="159"/>
        <v>-97695664.389999986</v>
      </c>
      <c r="L643" s="46">
        <f t="shared" si="159"/>
        <v>-97700610.590000004</v>
      </c>
      <c r="M643" s="46">
        <f t="shared" si="159"/>
        <v>-96899117.650000095</v>
      </c>
      <c r="N643" s="46">
        <f t="shared" ref="N643:R643" si="160">SUM(N618:N642)</f>
        <v>-95326441.260000095</v>
      </c>
      <c r="O643" s="46">
        <f t="shared" si="160"/>
        <v>-94274576.150000006</v>
      </c>
      <c r="P643" s="46">
        <f t="shared" si="160"/>
        <v>-92763339.439999998</v>
      </c>
      <c r="Q643" s="46">
        <f t="shared" si="160"/>
        <v>-91983027.979999989</v>
      </c>
      <c r="R643" s="46">
        <f t="shared" si="160"/>
        <v>-94353315.734999999</v>
      </c>
      <c r="Y643" s="51"/>
      <c r="Z643" s="51"/>
      <c r="AA643" s="51"/>
    </row>
    <row r="644" spans="1:30" s="59" customFormat="1">
      <c r="D644" s="3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7"/>
      <c r="Y644" s="60"/>
      <c r="Z644" s="60"/>
      <c r="AA644" s="60"/>
    </row>
    <row r="645" spans="1:30">
      <c r="A645" s="1" t="s">
        <v>284</v>
      </c>
      <c r="B645" s="6" t="s">
        <v>252</v>
      </c>
      <c r="D645" s="2" t="s">
        <v>253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7">
        <f t="shared" ref="R645:R708" si="161">((E645+Q645)+((F645+G645+H645+I645+J645+K645+L645+M645+N645+O645+P645)*2))/24</f>
        <v>0</v>
      </c>
      <c r="V645" s="49">
        <f>R645</f>
        <v>0</v>
      </c>
      <c r="Y645" s="51"/>
      <c r="Z645" s="51"/>
      <c r="AA645" s="51"/>
      <c r="AC645" s="61">
        <f t="shared" ref="AC645:AC712" si="162">+R645</f>
        <v>0</v>
      </c>
    </row>
    <row r="646" spans="1:30">
      <c r="A646" s="1" t="s">
        <v>284</v>
      </c>
      <c r="B646" s="6" t="s">
        <v>252</v>
      </c>
      <c r="C646" s="6" t="s">
        <v>882</v>
      </c>
      <c r="D646" s="2" t="s">
        <v>884</v>
      </c>
      <c r="E646" s="45">
        <v>-5100</v>
      </c>
      <c r="F646" s="45">
        <v>-6800</v>
      </c>
      <c r="G646" s="45">
        <v>-8500</v>
      </c>
      <c r="H646" s="45">
        <v>-10200</v>
      </c>
      <c r="I646" s="45">
        <v>-11900</v>
      </c>
      <c r="J646" s="45">
        <v>-13600</v>
      </c>
      <c r="K646" s="45">
        <v>-15300</v>
      </c>
      <c r="L646" s="45">
        <v>-17000</v>
      </c>
      <c r="M646" s="45">
        <v>-18700</v>
      </c>
      <c r="N646" s="45">
        <v>-20400</v>
      </c>
      <c r="O646" s="45">
        <v>-1522</v>
      </c>
      <c r="P646" s="45">
        <v>-3044</v>
      </c>
      <c r="Q646" s="45">
        <v>-4566</v>
      </c>
      <c r="R646" s="47">
        <f t="shared" si="161"/>
        <v>-10983.25</v>
      </c>
      <c r="V646" s="49">
        <f t="shared" ref="V646:V709" si="163">R646</f>
        <v>-10983.25</v>
      </c>
      <c r="Y646" s="51"/>
      <c r="Z646" s="51"/>
      <c r="AA646" s="51"/>
      <c r="AC646" s="61">
        <f t="shared" si="162"/>
        <v>-10983.25</v>
      </c>
    </row>
    <row r="647" spans="1:30">
      <c r="A647" s="1" t="s">
        <v>284</v>
      </c>
      <c r="B647" s="6" t="s">
        <v>252</v>
      </c>
      <c r="C647" s="6" t="s">
        <v>934</v>
      </c>
      <c r="D647" s="2" t="s">
        <v>935</v>
      </c>
      <c r="E647" s="45">
        <v>-19674</v>
      </c>
      <c r="F647" s="45">
        <v>-26232</v>
      </c>
      <c r="G647" s="45">
        <v>-32790</v>
      </c>
      <c r="H647" s="45">
        <v>-39348</v>
      </c>
      <c r="I647" s="45">
        <v>-45906</v>
      </c>
      <c r="J647" s="45">
        <v>-52464</v>
      </c>
      <c r="K647" s="45">
        <v>-59022</v>
      </c>
      <c r="L647" s="45">
        <v>-65580</v>
      </c>
      <c r="M647" s="45">
        <v>-72138</v>
      </c>
      <c r="N647" s="45">
        <v>-78696</v>
      </c>
      <c r="O647" s="45">
        <v>-5887</v>
      </c>
      <c r="P647" s="45">
        <v>-11774</v>
      </c>
      <c r="Q647" s="45">
        <v>-17661</v>
      </c>
      <c r="R647" s="47">
        <f t="shared" si="161"/>
        <v>-42375.375</v>
      </c>
      <c r="V647" s="49">
        <f t="shared" si="163"/>
        <v>-42375.375</v>
      </c>
      <c r="Y647" s="51"/>
      <c r="Z647" s="51"/>
      <c r="AA647" s="51"/>
      <c r="AC647" s="61">
        <f t="shared" si="162"/>
        <v>-42375.375</v>
      </c>
    </row>
    <row r="648" spans="1:30">
      <c r="A648" s="1" t="s">
        <v>284</v>
      </c>
      <c r="B648" s="6" t="s">
        <v>252</v>
      </c>
      <c r="C648" s="6" t="s">
        <v>883</v>
      </c>
      <c r="D648" s="2" t="s">
        <v>885</v>
      </c>
      <c r="E648" s="45">
        <v>-5217</v>
      </c>
      <c r="F648" s="45">
        <v>-6956</v>
      </c>
      <c r="G648" s="45">
        <v>-8695</v>
      </c>
      <c r="H648" s="45">
        <v>-10434</v>
      </c>
      <c r="I648" s="45">
        <v>-12173</v>
      </c>
      <c r="J648" s="45">
        <v>-13912</v>
      </c>
      <c r="K648" s="45">
        <v>-15651</v>
      </c>
      <c r="L648" s="45">
        <v>-17390</v>
      </c>
      <c r="M648" s="45">
        <v>-19129</v>
      </c>
      <c r="N648" s="45">
        <v>-20868</v>
      </c>
      <c r="O648" s="45">
        <v>-1565</v>
      </c>
      <c r="P648" s="45">
        <v>-3130</v>
      </c>
      <c r="Q648" s="45">
        <v>-4695</v>
      </c>
      <c r="R648" s="47">
        <f t="shared" si="161"/>
        <v>-11238.25</v>
      </c>
      <c r="V648" s="49">
        <f t="shared" si="163"/>
        <v>-11238.25</v>
      </c>
      <c r="Y648" s="51"/>
      <c r="Z648" s="51"/>
      <c r="AA648" s="51"/>
      <c r="AC648" s="61">
        <f t="shared" si="162"/>
        <v>-11238.25</v>
      </c>
    </row>
    <row r="649" spans="1:30">
      <c r="A649" s="6" t="s">
        <v>284</v>
      </c>
      <c r="B649" s="6" t="s">
        <v>254</v>
      </c>
      <c r="C649" s="6" t="s">
        <v>467</v>
      </c>
      <c r="D649" s="3" t="s">
        <v>815</v>
      </c>
      <c r="E649" s="45">
        <v>0</v>
      </c>
      <c r="F649" s="45">
        <v>0</v>
      </c>
      <c r="G649" s="45">
        <v>0</v>
      </c>
      <c r="H649" s="45">
        <v>-3949.29</v>
      </c>
      <c r="I649" s="45">
        <v>-3949.29</v>
      </c>
      <c r="J649" s="45">
        <v>-3949.29</v>
      </c>
      <c r="K649" s="45">
        <v>-3949.29</v>
      </c>
      <c r="L649" s="45">
        <v>-3949.29</v>
      </c>
      <c r="M649" s="45">
        <v>-3949.29</v>
      </c>
      <c r="N649" s="45">
        <v>-3957.97</v>
      </c>
      <c r="O649" s="45">
        <v>0</v>
      </c>
      <c r="P649" s="45">
        <v>0</v>
      </c>
      <c r="Q649" s="45">
        <v>0</v>
      </c>
      <c r="R649" s="47">
        <f t="shared" si="161"/>
        <v>-2304.4758333333334</v>
      </c>
      <c r="V649" s="49">
        <f t="shared" si="163"/>
        <v>-2304.4758333333334</v>
      </c>
      <c r="Y649" s="51"/>
      <c r="Z649" s="51"/>
      <c r="AA649" s="51"/>
      <c r="AC649" s="61">
        <f t="shared" si="162"/>
        <v>-2304.4758333333334</v>
      </c>
    </row>
    <row r="650" spans="1:30">
      <c r="A650" s="6" t="s">
        <v>293</v>
      </c>
      <c r="B650" s="6" t="s">
        <v>245</v>
      </c>
      <c r="C650" s="6" t="s">
        <v>448</v>
      </c>
      <c r="D650" s="3" t="s">
        <v>816</v>
      </c>
      <c r="E650" s="45">
        <v>-17278910.129999999</v>
      </c>
      <c r="F650" s="45">
        <v>-21617979.190000001</v>
      </c>
      <c r="G650" s="45">
        <v>-24042806.23</v>
      </c>
      <c r="H650" s="45">
        <v>-26006287.75</v>
      </c>
      <c r="I650" s="45">
        <v>-27458454.390000001</v>
      </c>
      <c r="J650" s="45">
        <v>-28584869.469999999</v>
      </c>
      <c r="K650" s="45">
        <v>-29803038.059999999</v>
      </c>
      <c r="L650" s="45">
        <v>-31408757.690000001</v>
      </c>
      <c r="M650" s="45">
        <v>-34848667.909999996</v>
      </c>
      <c r="N650" s="45">
        <v>-40896819.469999999</v>
      </c>
      <c r="O650" s="45">
        <v>-6425713.96</v>
      </c>
      <c r="P650" s="45">
        <v>-12366817.41</v>
      </c>
      <c r="Q650" s="45">
        <v>-18485713.059999999</v>
      </c>
      <c r="R650" s="47">
        <f t="shared" si="161"/>
        <v>-25111876.927083332</v>
      </c>
      <c r="V650" s="49">
        <f t="shared" si="163"/>
        <v>-25111876.927083332</v>
      </c>
      <c r="Y650" s="51"/>
      <c r="Z650" s="51"/>
      <c r="AA650" s="51"/>
      <c r="AC650" s="61">
        <f t="shared" si="162"/>
        <v>-25111876.927083332</v>
      </c>
    </row>
    <row r="651" spans="1:30">
      <c r="A651" s="6" t="s">
        <v>293</v>
      </c>
      <c r="B651" s="6" t="s">
        <v>245</v>
      </c>
      <c r="C651" s="6" t="s">
        <v>449</v>
      </c>
      <c r="D651" s="3" t="s">
        <v>818</v>
      </c>
      <c r="E651" s="45">
        <v>129446.35</v>
      </c>
      <c r="F651" s="45">
        <v>93800.14</v>
      </c>
      <c r="G651" s="45">
        <v>65165.61</v>
      </c>
      <c r="H651" s="45">
        <v>176801.26</v>
      </c>
      <c r="I651" s="45">
        <v>231908.99</v>
      </c>
      <c r="J651" s="45">
        <v>272000.75</v>
      </c>
      <c r="K651" s="45">
        <v>226741.07</v>
      </c>
      <c r="L651" s="45">
        <v>179857.35</v>
      </c>
      <c r="M651" s="45">
        <v>434098.24</v>
      </c>
      <c r="N651" s="45">
        <v>423195.53</v>
      </c>
      <c r="O651" s="45">
        <v>-20395.86</v>
      </c>
      <c r="P651" s="45">
        <v>275039.95</v>
      </c>
      <c r="Q651" s="45">
        <v>190453.7</v>
      </c>
      <c r="R651" s="47">
        <f t="shared" si="161"/>
        <v>209846.92125000001</v>
      </c>
      <c r="V651" s="49">
        <f t="shared" si="163"/>
        <v>209846.92125000001</v>
      </c>
      <c r="Y651" s="51"/>
      <c r="Z651" s="51"/>
      <c r="AA651" s="51"/>
      <c r="AC651" s="61">
        <f t="shared" si="162"/>
        <v>209846.92125000001</v>
      </c>
    </row>
    <row r="652" spans="1:30">
      <c r="A652" s="6" t="s">
        <v>293</v>
      </c>
      <c r="B652" s="6" t="s">
        <v>245</v>
      </c>
      <c r="C652" s="6" t="s">
        <v>450</v>
      </c>
      <c r="D652" s="3" t="s">
        <v>819</v>
      </c>
      <c r="E652" s="45">
        <v>-1017858.01</v>
      </c>
      <c r="F652" s="45">
        <v>-1292412.92</v>
      </c>
      <c r="G652" s="45">
        <v>-1455756.07</v>
      </c>
      <c r="H652" s="45">
        <v>-1599737.6</v>
      </c>
      <c r="I652" s="45">
        <v>-1733741.39</v>
      </c>
      <c r="J652" s="45">
        <v>-1846991.22</v>
      </c>
      <c r="K652" s="45">
        <v>-1984608.09</v>
      </c>
      <c r="L652" s="45">
        <v>-2150037.58</v>
      </c>
      <c r="M652" s="45">
        <v>-2436294.4700000002</v>
      </c>
      <c r="N652" s="45">
        <v>-2817978.92</v>
      </c>
      <c r="O652" s="45">
        <v>-353007.6</v>
      </c>
      <c r="P652" s="45">
        <v>-685611.37</v>
      </c>
      <c r="Q652" s="45">
        <v>-1038841.95</v>
      </c>
      <c r="R652" s="47">
        <f t="shared" si="161"/>
        <v>-1615377.2675000001</v>
      </c>
      <c r="V652" s="49">
        <f t="shared" si="163"/>
        <v>-1615377.2675000001</v>
      </c>
      <c r="Y652" s="51"/>
      <c r="Z652" s="51"/>
      <c r="AA652" s="51"/>
      <c r="AC652" s="61">
        <f t="shared" si="162"/>
        <v>-1615377.2675000001</v>
      </c>
    </row>
    <row r="653" spans="1:30">
      <c r="A653" s="6" t="s">
        <v>293</v>
      </c>
      <c r="B653" s="6" t="s">
        <v>245</v>
      </c>
      <c r="C653" s="6" t="s">
        <v>451</v>
      </c>
      <c r="D653" s="3" t="s">
        <v>820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7">
        <f t="shared" si="161"/>
        <v>0</v>
      </c>
      <c r="V653" s="49">
        <f t="shared" si="163"/>
        <v>0</v>
      </c>
      <c r="Y653" s="51"/>
      <c r="Z653" s="51"/>
      <c r="AA653" s="51"/>
      <c r="AC653" s="61">
        <f t="shared" si="162"/>
        <v>0</v>
      </c>
    </row>
    <row r="654" spans="1:30">
      <c r="A654" s="6" t="s">
        <v>293</v>
      </c>
      <c r="B654" s="6" t="s">
        <v>245</v>
      </c>
      <c r="C654" s="6" t="s">
        <v>452</v>
      </c>
      <c r="D654" s="3" t="s">
        <v>821</v>
      </c>
      <c r="E654" s="45">
        <v>-9343553.1500000004</v>
      </c>
      <c r="F654" s="45">
        <v>-11530045.630000001</v>
      </c>
      <c r="G654" s="45">
        <v>-12641884.49</v>
      </c>
      <c r="H654" s="45">
        <v>-13572962.460000001</v>
      </c>
      <c r="I654" s="45">
        <v>-14365700.9</v>
      </c>
      <c r="J654" s="45">
        <v>-14988932.369999999</v>
      </c>
      <c r="K654" s="45">
        <v>-15686268.060000001</v>
      </c>
      <c r="L654" s="45">
        <v>-16546766.84</v>
      </c>
      <c r="M654" s="45">
        <v>-18320428.91</v>
      </c>
      <c r="N654" s="45">
        <v>-21537722.329999998</v>
      </c>
      <c r="O654" s="45">
        <v>-3260015.63</v>
      </c>
      <c r="P654" s="45">
        <v>-6318512.4699999997</v>
      </c>
      <c r="Q654" s="45">
        <v>-9573278.6099999994</v>
      </c>
      <c r="R654" s="47">
        <f t="shared" si="161"/>
        <v>-13185637.997500001</v>
      </c>
      <c r="V654" s="49">
        <f t="shared" si="163"/>
        <v>-13185637.997500001</v>
      </c>
      <c r="Y654" s="51"/>
      <c r="Z654" s="51"/>
      <c r="AA654" s="51"/>
      <c r="AC654" s="61">
        <f t="shared" si="162"/>
        <v>-13185637.997500001</v>
      </c>
    </row>
    <row r="655" spans="1:30">
      <c r="A655" s="6" t="s">
        <v>293</v>
      </c>
      <c r="B655" s="6" t="s">
        <v>245</v>
      </c>
      <c r="C655" s="6" t="s">
        <v>453</v>
      </c>
      <c r="D655" s="3" t="s">
        <v>822</v>
      </c>
      <c r="E655" s="45">
        <v>67444.320000000007</v>
      </c>
      <c r="F655" s="45">
        <v>-14953.03</v>
      </c>
      <c r="G655" s="45">
        <v>-136712.57999999999</v>
      </c>
      <c r="H655" s="45">
        <v>-182943.69</v>
      </c>
      <c r="I655" s="45">
        <v>-208057.26</v>
      </c>
      <c r="J655" s="45">
        <v>-242564.79</v>
      </c>
      <c r="K655" s="45">
        <v>-299287.98</v>
      </c>
      <c r="L655" s="45">
        <v>-340951.79</v>
      </c>
      <c r="M655" s="45">
        <v>-393733.56</v>
      </c>
      <c r="N655" s="45">
        <v>-394986.07</v>
      </c>
      <c r="O655" s="45">
        <v>-84838.15</v>
      </c>
      <c r="P655" s="45">
        <v>37967.760000000002</v>
      </c>
      <c r="Q655" s="45">
        <v>83231.03</v>
      </c>
      <c r="R655" s="47">
        <f t="shared" si="161"/>
        <v>-182143.62208333335</v>
      </c>
      <c r="V655" s="49">
        <f t="shared" si="163"/>
        <v>-182143.62208333335</v>
      </c>
      <c r="Y655" s="51"/>
      <c r="Z655" s="51"/>
      <c r="AA655" s="51"/>
      <c r="AC655" s="61">
        <f t="shared" si="162"/>
        <v>-182143.62208333335</v>
      </c>
    </row>
    <row r="656" spans="1:30">
      <c r="A656" s="6" t="s">
        <v>293</v>
      </c>
      <c r="B656" s="6" t="s">
        <v>245</v>
      </c>
      <c r="C656" s="6" t="s">
        <v>454</v>
      </c>
      <c r="D656" s="3" t="s">
        <v>823</v>
      </c>
      <c r="E656" s="45">
        <v>-3907.32</v>
      </c>
      <c r="F656" s="45">
        <v>-3907.32</v>
      </c>
      <c r="G656" s="45">
        <v>-3907.32</v>
      </c>
      <c r="H656" s="45">
        <v>-3907.32</v>
      </c>
      <c r="I656" s="45">
        <v>-3907.32</v>
      </c>
      <c r="J656" s="45">
        <v>-3907.32</v>
      </c>
      <c r="K656" s="45">
        <v>-3907.32</v>
      </c>
      <c r="L656" s="45">
        <v>-4067.31</v>
      </c>
      <c r="M656" s="45">
        <v>-4067.31</v>
      </c>
      <c r="N656" s="45">
        <v>-4067.31</v>
      </c>
      <c r="O656" s="45">
        <v>0</v>
      </c>
      <c r="P656" s="45">
        <v>0</v>
      </c>
      <c r="Q656" s="45">
        <v>0</v>
      </c>
      <c r="R656" s="47">
        <f t="shared" si="161"/>
        <v>-3133.2925000000009</v>
      </c>
      <c r="V656" s="49">
        <f t="shared" si="163"/>
        <v>-3133.2925000000009</v>
      </c>
      <c r="Y656" s="51"/>
      <c r="Z656" s="51"/>
      <c r="AA656" s="51"/>
      <c r="AC656" s="61">
        <f t="shared" si="162"/>
        <v>-3133.2925000000009</v>
      </c>
    </row>
    <row r="657" spans="1:29">
      <c r="A657" s="6" t="s">
        <v>293</v>
      </c>
      <c r="B657" s="6" t="s">
        <v>245</v>
      </c>
      <c r="C657" s="6" t="s">
        <v>457</v>
      </c>
      <c r="D657" s="3" t="s">
        <v>824</v>
      </c>
      <c r="E657" s="45">
        <v>-520884.11</v>
      </c>
      <c r="F657" s="45">
        <v>-668500.92000000004</v>
      </c>
      <c r="G657" s="45">
        <v>-769381.44</v>
      </c>
      <c r="H657" s="45">
        <v>-844690.74</v>
      </c>
      <c r="I657" s="45">
        <v>-907613.98</v>
      </c>
      <c r="J657" s="45">
        <v>-963952.25</v>
      </c>
      <c r="K657" s="45">
        <v>-1020674.34</v>
      </c>
      <c r="L657" s="45">
        <v>-1081922.2</v>
      </c>
      <c r="M657" s="45">
        <v>-1179819.83</v>
      </c>
      <c r="N657" s="45">
        <v>-1326947.18</v>
      </c>
      <c r="O657" s="45">
        <v>-181642.27</v>
      </c>
      <c r="P657" s="45">
        <v>-349401.9</v>
      </c>
      <c r="Q657" s="45">
        <v>-512434.93</v>
      </c>
      <c r="R657" s="47">
        <f t="shared" si="161"/>
        <v>-817600.54749999999</v>
      </c>
      <c r="V657" s="49">
        <f t="shared" si="163"/>
        <v>-817600.54749999999</v>
      </c>
      <c r="Y657" s="51"/>
      <c r="Z657" s="51"/>
      <c r="AA657" s="51"/>
      <c r="AC657" s="61">
        <f t="shared" si="162"/>
        <v>-817600.54749999999</v>
      </c>
    </row>
    <row r="658" spans="1:29">
      <c r="A658" s="25" t="s">
        <v>293</v>
      </c>
      <c r="B658" s="6" t="s">
        <v>246</v>
      </c>
      <c r="C658" s="6" t="s">
        <v>448</v>
      </c>
      <c r="D658" s="3" t="s">
        <v>836</v>
      </c>
      <c r="E658" s="45">
        <v>1487614.72</v>
      </c>
      <c r="F658" s="45">
        <v>2765220.02</v>
      </c>
      <c r="G658" s="45">
        <v>3103525.31</v>
      </c>
      <c r="H658" s="45">
        <v>3382203.95</v>
      </c>
      <c r="I658" s="45">
        <v>3541584.97</v>
      </c>
      <c r="J658" s="45">
        <v>3405159.44</v>
      </c>
      <c r="K658" s="45">
        <v>3249120.14</v>
      </c>
      <c r="L658" s="45">
        <v>2164588.38</v>
      </c>
      <c r="M658" s="45">
        <v>434682.22000000102</v>
      </c>
      <c r="N658" s="45">
        <v>-3089.6899999990701</v>
      </c>
      <c r="O658" s="45">
        <v>151258.76999999999</v>
      </c>
      <c r="P658" s="45">
        <v>-137868.43</v>
      </c>
      <c r="Q658" s="45">
        <v>1409834.66</v>
      </c>
      <c r="R658" s="47">
        <f t="shared" si="161"/>
        <v>1958759.1475000007</v>
      </c>
      <c r="V658" s="49">
        <f t="shared" si="163"/>
        <v>1958759.1475000007</v>
      </c>
      <c r="Y658" s="51"/>
      <c r="Z658" s="51"/>
      <c r="AA658" s="51"/>
      <c r="AC658" s="61">
        <f t="shared" si="162"/>
        <v>1958759.1475000007</v>
      </c>
    </row>
    <row r="659" spans="1:29">
      <c r="A659" s="25" t="s">
        <v>293</v>
      </c>
      <c r="B659" s="6" t="s">
        <v>246</v>
      </c>
      <c r="C659" s="6" t="s">
        <v>452</v>
      </c>
      <c r="D659" s="3" t="s">
        <v>837</v>
      </c>
      <c r="E659" s="45">
        <v>933334.11</v>
      </c>
      <c r="F659" s="45">
        <v>1723174.14</v>
      </c>
      <c r="G659" s="45">
        <v>1929879.68</v>
      </c>
      <c r="H659" s="45">
        <v>2062556.77</v>
      </c>
      <c r="I659" s="45">
        <v>2126597.9500000002</v>
      </c>
      <c r="J659" s="45">
        <v>2020795.47</v>
      </c>
      <c r="K659" s="45">
        <v>1902791.63</v>
      </c>
      <c r="L659" s="45">
        <v>1140194.02</v>
      </c>
      <c r="M659" s="45">
        <v>277798.86</v>
      </c>
      <c r="N659" s="45">
        <v>69474.13</v>
      </c>
      <c r="O659" s="45">
        <v>198871.7</v>
      </c>
      <c r="P659" s="45">
        <v>10797.36</v>
      </c>
      <c r="Q659" s="45">
        <v>806467.7</v>
      </c>
      <c r="R659" s="47">
        <f t="shared" si="161"/>
        <v>1194402.7179166665</v>
      </c>
      <c r="V659" s="49">
        <f t="shared" si="163"/>
        <v>1194402.7179166665</v>
      </c>
      <c r="Y659" s="51"/>
      <c r="Z659" s="51"/>
      <c r="AA659" s="51"/>
      <c r="AC659" s="61">
        <f t="shared" si="162"/>
        <v>1194402.7179166665</v>
      </c>
    </row>
    <row r="660" spans="1:29">
      <c r="A660" s="25" t="s">
        <v>293</v>
      </c>
      <c r="B660" s="6" t="s">
        <v>246</v>
      </c>
      <c r="C660" s="6" t="s">
        <v>457</v>
      </c>
      <c r="D660" s="3" t="s">
        <v>838</v>
      </c>
      <c r="E660" s="45">
        <v>37927.86</v>
      </c>
      <c r="F660" s="45">
        <v>84730.23</v>
      </c>
      <c r="G660" s="45">
        <v>110333.61</v>
      </c>
      <c r="H660" s="45">
        <v>122736.91</v>
      </c>
      <c r="I660" s="45">
        <v>129320.82</v>
      </c>
      <c r="J660" s="45">
        <v>128924.94</v>
      </c>
      <c r="K660" s="45">
        <v>124304.17</v>
      </c>
      <c r="L660" s="45">
        <v>87626.94</v>
      </c>
      <c r="M660" s="45">
        <v>38331.339999999997</v>
      </c>
      <c r="N660" s="45">
        <v>3842.81</v>
      </c>
      <c r="O660" s="45">
        <v>13891.78</v>
      </c>
      <c r="P660" s="45">
        <v>18671.91</v>
      </c>
      <c r="Q660" s="45">
        <v>46736.21</v>
      </c>
      <c r="R660" s="47">
        <f t="shared" si="161"/>
        <v>75420.624583333352</v>
      </c>
      <c r="V660" s="49">
        <f t="shared" si="163"/>
        <v>75420.624583333352</v>
      </c>
      <c r="Y660" s="51"/>
      <c r="Z660" s="51"/>
      <c r="AA660" s="51"/>
      <c r="AC660" s="61">
        <f t="shared" si="162"/>
        <v>75420.624583333352</v>
      </c>
    </row>
    <row r="661" spans="1:29">
      <c r="A661" s="25" t="s">
        <v>293</v>
      </c>
      <c r="B661" s="6" t="s">
        <v>247</v>
      </c>
      <c r="C661" s="6" t="s">
        <v>463</v>
      </c>
      <c r="D661" s="3" t="s">
        <v>843</v>
      </c>
      <c r="E661" s="45">
        <v>-50978.58</v>
      </c>
      <c r="F661" s="45">
        <v>-53179.44</v>
      </c>
      <c r="G661" s="45">
        <v>-55573.52</v>
      </c>
      <c r="H661" s="45">
        <v>-57290.42</v>
      </c>
      <c r="I661" s="45">
        <v>-59740.42</v>
      </c>
      <c r="J661" s="45">
        <v>-61715.42</v>
      </c>
      <c r="K661" s="45">
        <v>-64347.74</v>
      </c>
      <c r="L661" s="45">
        <v>-66647.740000000005</v>
      </c>
      <c r="M661" s="45">
        <v>-69072.740000000005</v>
      </c>
      <c r="N661" s="45">
        <v>-71847.740000000005</v>
      </c>
      <c r="O661" s="45">
        <v>-16501.45</v>
      </c>
      <c r="P661" s="45">
        <v>-26634.959999999999</v>
      </c>
      <c r="Q661" s="45">
        <v>-35272.089999999997</v>
      </c>
      <c r="R661" s="47">
        <f t="shared" si="161"/>
        <v>-53806.410416666651</v>
      </c>
      <c r="V661" s="49">
        <f t="shared" si="163"/>
        <v>-53806.410416666651</v>
      </c>
      <c r="Y661" s="51"/>
      <c r="Z661" s="51"/>
      <c r="AA661" s="51"/>
      <c r="AC661" s="61">
        <f t="shared" si="162"/>
        <v>-53806.410416666651</v>
      </c>
    </row>
    <row r="662" spans="1:29">
      <c r="A662" s="25" t="s">
        <v>293</v>
      </c>
      <c r="B662" s="6" t="s">
        <v>247</v>
      </c>
      <c r="C662" s="6" t="s">
        <v>464</v>
      </c>
      <c r="D662" s="3" t="s">
        <v>844</v>
      </c>
      <c r="E662" s="45">
        <v>-4050.65</v>
      </c>
      <c r="F662" s="45">
        <v>-8620.81</v>
      </c>
      <c r="G662" s="45">
        <v>-9664.25</v>
      </c>
      <c r="H662" s="45">
        <v>-70985.960000000006</v>
      </c>
      <c r="I662" s="45">
        <v>-73179.61</v>
      </c>
      <c r="J662" s="45">
        <v>-75728.98</v>
      </c>
      <c r="K662" s="45">
        <v>-77604.2</v>
      </c>
      <c r="L662" s="45">
        <v>-78318.880000000005</v>
      </c>
      <c r="M662" s="45">
        <v>-18395.939999999999</v>
      </c>
      <c r="N662" s="45">
        <v>-17627.400000000001</v>
      </c>
      <c r="O662" s="45">
        <v>-3418.25</v>
      </c>
      <c r="P662" s="45">
        <v>-6162.81</v>
      </c>
      <c r="Q662" s="45">
        <v>-6582.79</v>
      </c>
      <c r="R662" s="47">
        <f t="shared" si="161"/>
        <v>-37085.317499999997</v>
      </c>
      <c r="V662" s="49">
        <f t="shared" si="163"/>
        <v>-37085.317499999997</v>
      </c>
      <c r="Y662" s="51"/>
      <c r="Z662" s="51"/>
      <c r="AA662" s="51"/>
      <c r="AC662" s="61">
        <f t="shared" si="162"/>
        <v>-37085.317499999997</v>
      </c>
    </row>
    <row r="663" spans="1:29">
      <c r="A663" s="25" t="s">
        <v>293</v>
      </c>
      <c r="B663" s="6" t="s">
        <v>248</v>
      </c>
      <c r="C663" s="6" t="s">
        <v>465</v>
      </c>
      <c r="D663" s="3" t="s">
        <v>848</v>
      </c>
      <c r="E663" s="45">
        <v>-725365.28</v>
      </c>
      <c r="F663" s="45">
        <v>-971257.9</v>
      </c>
      <c r="G663" s="45">
        <v>-1175210.28</v>
      </c>
      <c r="H663" s="45">
        <v>-1397171.6</v>
      </c>
      <c r="I663" s="45">
        <v>-1618435.49</v>
      </c>
      <c r="J663" s="45">
        <v>-1846476.89</v>
      </c>
      <c r="K663" s="45">
        <v>-2080514.76</v>
      </c>
      <c r="L663" s="45">
        <v>-2317067.89</v>
      </c>
      <c r="M663" s="45">
        <v>-2572878.27</v>
      </c>
      <c r="N663" s="45">
        <v>-2807769.13</v>
      </c>
      <c r="O663" s="45">
        <v>-255703.2</v>
      </c>
      <c r="P663" s="45">
        <v>-517251.71</v>
      </c>
      <c r="Q663" s="45">
        <v>-767925.5</v>
      </c>
      <c r="R663" s="47">
        <f t="shared" si="161"/>
        <v>-1525531.8758333335</v>
      </c>
      <c r="V663" s="49">
        <f t="shared" si="163"/>
        <v>-1525531.8758333335</v>
      </c>
      <c r="Y663" s="51"/>
      <c r="Z663" s="51"/>
      <c r="AA663" s="51"/>
      <c r="AC663" s="61">
        <f t="shared" si="162"/>
        <v>-1525531.8758333335</v>
      </c>
    </row>
    <row r="664" spans="1:29">
      <c r="A664" s="25" t="s">
        <v>293</v>
      </c>
      <c r="B664" s="6" t="s">
        <v>248</v>
      </c>
      <c r="C664" s="6" t="s">
        <v>466</v>
      </c>
      <c r="D664" s="3" t="s">
        <v>849</v>
      </c>
      <c r="E664" s="45">
        <v>-376934.33</v>
      </c>
      <c r="F664" s="45">
        <v>-506511.11</v>
      </c>
      <c r="G664" s="45">
        <v>-619526.55000000005</v>
      </c>
      <c r="H664" s="45">
        <v>-712149.07</v>
      </c>
      <c r="I664" s="45">
        <v>-820366.78</v>
      </c>
      <c r="J664" s="45">
        <v>-928963.11</v>
      </c>
      <c r="K664" s="45">
        <v>-1052932.1499999999</v>
      </c>
      <c r="L664" s="45">
        <v>-1180478.55</v>
      </c>
      <c r="M664" s="45">
        <v>-1303576.45</v>
      </c>
      <c r="N664" s="45">
        <v>-1413471.32</v>
      </c>
      <c r="O664" s="45">
        <v>-112953.62</v>
      </c>
      <c r="P664" s="45">
        <v>-223184.23</v>
      </c>
      <c r="Q664" s="45">
        <v>-338147.06</v>
      </c>
      <c r="R664" s="47">
        <f t="shared" si="161"/>
        <v>-769304.46958333335</v>
      </c>
      <c r="V664" s="49">
        <f t="shared" si="163"/>
        <v>-769304.46958333335</v>
      </c>
      <c r="Y664" s="51"/>
      <c r="Z664" s="51"/>
      <c r="AA664" s="51"/>
      <c r="AC664" s="61">
        <f t="shared" si="162"/>
        <v>-769304.46958333335</v>
      </c>
    </row>
    <row r="665" spans="1:29">
      <c r="A665" s="25" t="s">
        <v>293</v>
      </c>
      <c r="B665" s="6" t="s">
        <v>249</v>
      </c>
      <c r="C665" s="6" t="s">
        <v>465</v>
      </c>
      <c r="D665" s="3" t="s">
        <v>850</v>
      </c>
      <c r="E665" s="45">
        <v>-106.05999999999899</v>
      </c>
      <c r="F665" s="45">
        <v>41021.129999999997</v>
      </c>
      <c r="G665" s="45">
        <v>23197.47</v>
      </c>
      <c r="H665" s="45">
        <v>23503.03</v>
      </c>
      <c r="I665" s="45">
        <v>16311.97</v>
      </c>
      <c r="J665" s="45">
        <v>10180.44</v>
      </c>
      <c r="K665" s="45">
        <v>7220.5100000000102</v>
      </c>
      <c r="L665" s="45">
        <v>-10018.99</v>
      </c>
      <c r="M665" s="45">
        <v>10383.41</v>
      </c>
      <c r="N665" s="45">
        <v>-10450.790000000001</v>
      </c>
      <c r="O665" s="45">
        <v>-5587.58</v>
      </c>
      <c r="P665" s="45">
        <v>6224.28</v>
      </c>
      <c r="Q665" s="45">
        <v>-10821.43</v>
      </c>
      <c r="R665" s="47">
        <f t="shared" si="161"/>
        <v>8876.7612500000014</v>
      </c>
      <c r="V665" s="49">
        <f t="shared" si="163"/>
        <v>8876.7612500000014</v>
      </c>
      <c r="Y665" s="51"/>
      <c r="Z665" s="51"/>
      <c r="AA665" s="51"/>
      <c r="AC665" s="61">
        <f t="shared" si="162"/>
        <v>8876.7612500000014</v>
      </c>
    </row>
    <row r="666" spans="1:29">
      <c r="A666" s="25" t="s">
        <v>293</v>
      </c>
      <c r="B666" s="6" t="s">
        <v>249</v>
      </c>
      <c r="C666" s="6" t="s">
        <v>466</v>
      </c>
      <c r="D666" s="3" t="s">
        <v>851</v>
      </c>
      <c r="E666" s="45">
        <v>1946.08</v>
      </c>
      <c r="F666" s="45">
        <v>16494.939999999999</v>
      </c>
      <c r="G666" s="45">
        <v>36887.86</v>
      </c>
      <c r="H666" s="45">
        <v>23305.15</v>
      </c>
      <c r="I666" s="45">
        <v>22926.53</v>
      </c>
      <c r="J666" s="45">
        <v>7553.82</v>
      </c>
      <c r="K666" s="45">
        <v>3976.46</v>
      </c>
      <c r="L666" s="45">
        <v>8424.9599999999991</v>
      </c>
      <c r="M666" s="45">
        <v>21627.99</v>
      </c>
      <c r="N666" s="45">
        <v>18569.240000000002</v>
      </c>
      <c r="O666" s="45">
        <v>2723.01</v>
      </c>
      <c r="P666" s="45">
        <v>-2009.21</v>
      </c>
      <c r="Q666" s="45">
        <v>-10985.22</v>
      </c>
      <c r="R666" s="47">
        <f t="shared" si="161"/>
        <v>12996.765000000001</v>
      </c>
      <c r="V666" s="49">
        <f t="shared" si="163"/>
        <v>12996.765000000001</v>
      </c>
      <c r="Y666" s="51"/>
      <c r="Z666" s="51"/>
      <c r="AA666" s="51"/>
      <c r="AC666" s="61">
        <f t="shared" si="162"/>
        <v>12996.765000000001</v>
      </c>
    </row>
    <row r="667" spans="1:29">
      <c r="A667" s="25" t="s">
        <v>293</v>
      </c>
      <c r="B667" s="6" t="s">
        <v>250</v>
      </c>
      <c r="C667" s="6"/>
      <c r="D667" s="3" t="s">
        <v>251</v>
      </c>
      <c r="E667" s="45">
        <v>-3000</v>
      </c>
      <c r="F667" s="45">
        <v>-5000</v>
      </c>
      <c r="G667" s="45">
        <v>-6000</v>
      </c>
      <c r="H667" s="45">
        <v>-6000</v>
      </c>
      <c r="I667" s="45">
        <v>-8000</v>
      </c>
      <c r="J667" s="45">
        <v>-9000</v>
      </c>
      <c r="K667" s="45">
        <v>-10000</v>
      </c>
      <c r="L667" s="45">
        <v>-11000</v>
      </c>
      <c r="M667" s="45">
        <v>-12000</v>
      </c>
      <c r="N667" s="45">
        <v>-13000</v>
      </c>
      <c r="O667" s="45">
        <v>-1000</v>
      </c>
      <c r="P667" s="45">
        <v>-2000</v>
      </c>
      <c r="Q667" s="45">
        <v>-3000</v>
      </c>
      <c r="R667" s="47">
        <f t="shared" si="161"/>
        <v>-7166.666666666667</v>
      </c>
      <c r="V667" s="49">
        <f t="shared" si="163"/>
        <v>-7166.666666666667</v>
      </c>
      <c r="Y667" s="51"/>
      <c r="Z667" s="51"/>
      <c r="AA667" s="51"/>
      <c r="AC667" s="61">
        <f t="shared" si="162"/>
        <v>-7166.666666666667</v>
      </c>
    </row>
    <row r="668" spans="1:29">
      <c r="A668" s="25" t="s">
        <v>293</v>
      </c>
      <c r="B668" s="6" t="s">
        <v>254</v>
      </c>
      <c r="C668" s="6" t="s">
        <v>461</v>
      </c>
      <c r="D668" s="3" t="s">
        <v>840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61"/>
        <v>0</v>
      </c>
      <c r="V668" s="49">
        <f t="shared" si="163"/>
        <v>0</v>
      </c>
      <c r="Y668" s="51"/>
      <c r="Z668" s="51"/>
      <c r="AA668" s="51"/>
      <c r="AC668" s="61">
        <f t="shared" si="162"/>
        <v>0</v>
      </c>
    </row>
    <row r="669" spans="1:29">
      <c r="A669" s="25" t="s">
        <v>293</v>
      </c>
      <c r="B669" s="6" t="s">
        <v>254</v>
      </c>
      <c r="C669" s="6" t="s">
        <v>467</v>
      </c>
      <c r="D669" s="3" t="s">
        <v>815</v>
      </c>
      <c r="E669" s="45">
        <v>-425</v>
      </c>
      <c r="F669" s="45">
        <v>-425</v>
      </c>
      <c r="G669" s="45">
        <v>-425</v>
      </c>
      <c r="H669" s="45">
        <v>-735.22</v>
      </c>
      <c r="I669" s="45">
        <v>-735.22</v>
      </c>
      <c r="J669" s="45">
        <v>-735.22</v>
      </c>
      <c r="K669" s="45">
        <v>-735.22</v>
      </c>
      <c r="L669" s="45">
        <v>-735.22</v>
      </c>
      <c r="M669" s="45">
        <v>-735.22</v>
      </c>
      <c r="N669" s="45">
        <v>-735.22</v>
      </c>
      <c r="O669" s="45">
        <v>0</v>
      </c>
      <c r="P669" s="45">
        <v>0</v>
      </c>
      <c r="Q669" s="45">
        <v>0</v>
      </c>
      <c r="R669" s="47">
        <f t="shared" si="161"/>
        <v>-517.42000000000007</v>
      </c>
      <c r="V669" s="49">
        <f t="shared" si="163"/>
        <v>-517.42000000000007</v>
      </c>
      <c r="Y669" s="51"/>
      <c r="Z669" s="51"/>
      <c r="AA669" s="51"/>
      <c r="AC669" s="61">
        <f t="shared" si="162"/>
        <v>-517.42000000000007</v>
      </c>
    </row>
    <row r="670" spans="1:29">
      <c r="A670" s="25" t="s">
        <v>293</v>
      </c>
      <c r="B670" s="6" t="s">
        <v>254</v>
      </c>
      <c r="C670" s="6" t="s">
        <v>462</v>
      </c>
      <c r="D670" s="3" t="s">
        <v>841</v>
      </c>
      <c r="E670" s="45">
        <v>-156.1</v>
      </c>
      <c r="F670" s="45">
        <v>-156.1</v>
      </c>
      <c r="G670" s="45">
        <v>-329.7</v>
      </c>
      <c r="H670" s="45">
        <v>-329.7</v>
      </c>
      <c r="I670" s="45">
        <v>-329.7</v>
      </c>
      <c r="J670" s="45">
        <v>-329.7</v>
      </c>
      <c r="K670" s="45">
        <v>-369.7</v>
      </c>
      <c r="L670" s="45">
        <v>-369.7</v>
      </c>
      <c r="M670" s="45">
        <v>-369.7</v>
      </c>
      <c r="N670" s="45">
        <v>-504.85</v>
      </c>
      <c r="O670" s="45">
        <v>0</v>
      </c>
      <c r="P670" s="45">
        <v>0</v>
      </c>
      <c r="Q670" s="45">
        <v>0</v>
      </c>
      <c r="R670" s="47">
        <f t="shared" si="161"/>
        <v>-263.90833333333336</v>
      </c>
      <c r="V670" s="49">
        <f t="shared" si="163"/>
        <v>-263.90833333333336</v>
      </c>
      <c r="Y670" s="51"/>
      <c r="Z670" s="51"/>
      <c r="AA670" s="51"/>
      <c r="AC670" s="61">
        <f t="shared" si="162"/>
        <v>-263.90833333333336</v>
      </c>
    </row>
    <row r="671" spans="1:29">
      <c r="A671" s="25" t="s">
        <v>293</v>
      </c>
      <c r="B671" s="6" t="s">
        <v>254</v>
      </c>
      <c r="C671" s="6" t="s">
        <v>464</v>
      </c>
      <c r="D671" s="3" t="s">
        <v>842</v>
      </c>
      <c r="E671" s="45">
        <v>0</v>
      </c>
      <c r="F671" s="45">
        <v>-2332.33</v>
      </c>
      <c r="G671" s="45">
        <v>-2332.33</v>
      </c>
      <c r="H671" s="45">
        <v>-60496.39</v>
      </c>
      <c r="I671" s="45">
        <v>-60496.39</v>
      </c>
      <c r="J671" s="45">
        <v>-60496.39</v>
      </c>
      <c r="K671" s="45">
        <v>-60496.39</v>
      </c>
      <c r="L671" s="45">
        <v>-2332.33</v>
      </c>
      <c r="M671" s="45">
        <v>-2332.33</v>
      </c>
      <c r="N671" s="45">
        <v>-2332.33</v>
      </c>
      <c r="O671" s="45">
        <v>0</v>
      </c>
      <c r="P671" s="45">
        <v>0</v>
      </c>
      <c r="Q671" s="45">
        <v>0</v>
      </c>
      <c r="R671" s="47">
        <f t="shared" si="161"/>
        <v>-21137.267499999998</v>
      </c>
      <c r="V671" s="49">
        <f t="shared" si="163"/>
        <v>-21137.267499999998</v>
      </c>
      <c r="Y671" s="51"/>
      <c r="Z671" s="51"/>
      <c r="AA671" s="51"/>
      <c r="AC671" s="61">
        <f t="shared" si="162"/>
        <v>-21137.267499999998</v>
      </c>
    </row>
    <row r="672" spans="1:29">
      <c r="A672" s="25" t="s">
        <v>293</v>
      </c>
      <c r="B672" s="6" t="s">
        <v>255</v>
      </c>
      <c r="C672" s="6"/>
      <c r="D672" s="3" t="s">
        <v>852</v>
      </c>
      <c r="E672" s="45">
        <v>-564522.54</v>
      </c>
      <c r="F672" s="45">
        <v>-644946.07999999996</v>
      </c>
      <c r="G672" s="45">
        <v>-680875.16</v>
      </c>
      <c r="H672" s="45">
        <v>-700965.33</v>
      </c>
      <c r="I672" s="45">
        <v>-706838.32</v>
      </c>
      <c r="J672" s="45">
        <v>-711887.13</v>
      </c>
      <c r="K672" s="45">
        <v>-722967.93</v>
      </c>
      <c r="L672" s="45">
        <v>-797324.02</v>
      </c>
      <c r="M672" s="45">
        <v>-824945.43</v>
      </c>
      <c r="N672" s="45">
        <v>-863840.52</v>
      </c>
      <c r="O672" s="45">
        <v>-34042.79</v>
      </c>
      <c r="P672" s="45">
        <v>-66378.12</v>
      </c>
      <c r="Q672" s="45">
        <v>-77802.38</v>
      </c>
      <c r="R672" s="47">
        <f t="shared" si="161"/>
        <v>-589681.10750000004</v>
      </c>
      <c r="V672" s="49">
        <f t="shared" si="163"/>
        <v>-589681.10750000004</v>
      </c>
      <c r="Y672" s="51"/>
      <c r="Z672" s="51"/>
      <c r="AA672" s="51"/>
      <c r="AC672" s="61">
        <f t="shared" si="162"/>
        <v>-589681.10750000004</v>
      </c>
    </row>
    <row r="673" spans="1:29">
      <c r="A673" s="25" t="s">
        <v>293</v>
      </c>
      <c r="B673" s="6" t="s">
        <v>255</v>
      </c>
      <c r="C673" s="6" t="s">
        <v>143</v>
      </c>
      <c r="D673" s="3" t="s">
        <v>859</v>
      </c>
      <c r="E673" s="45">
        <v>-36428.28</v>
      </c>
      <c r="F673" s="45">
        <v>-44462.35</v>
      </c>
      <c r="G673" s="45">
        <v>-54889.85</v>
      </c>
      <c r="H673" s="45">
        <v>-64771.94</v>
      </c>
      <c r="I673" s="45">
        <v>-75807.59</v>
      </c>
      <c r="J673" s="45">
        <v>-88060.67</v>
      </c>
      <c r="K673" s="45">
        <v>-100711.34</v>
      </c>
      <c r="L673" s="45">
        <v>-114671.03</v>
      </c>
      <c r="M673" s="45">
        <v>-117742.83</v>
      </c>
      <c r="N673" s="45">
        <v>-121397.73</v>
      </c>
      <c r="O673" s="45">
        <v>-3679.54</v>
      </c>
      <c r="P673" s="45">
        <v>-7068.47</v>
      </c>
      <c r="Q673" s="45">
        <v>-10547.58</v>
      </c>
      <c r="R673" s="47">
        <f t="shared" si="161"/>
        <v>-68062.605833333335</v>
      </c>
      <c r="V673" s="49">
        <f t="shared" si="163"/>
        <v>-68062.605833333335</v>
      </c>
      <c r="Y673" s="51"/>
      <c r="Z673" s="51"/>
      <c r="AA673" s="51"/>
      <c r="AC673" s="61">
        <f t="shared" si="162"/>
        <v>-68062.605833333335</v>
      </c>
    </row>
    <row r="674" spans="1:29">
      <c r="A674" s="6" t="s">
        <v>294</v>
      </c>
      <c r="B674" s="6" t="s">
        <v>245</v>
      </c>
      <c r="C674" s="6" t="s">
        <v>448</v>
      </c>
      <c r="D674" s="3" t="s">
        <v>816</v>
      </c>
      <c r="E674" s="45">
        <v>-53892030.479999997</v>
      </c>
      <c r="F674" s="45">
        <v>-67753808.420000002</v>
      </c>
      <c r="G674" s="45">
        <v>-75055302.180000007</v>
      </c>
      <c r="H674" s="45">
        <v>-80696121.379999995</v>
      </c>
      <c r="I674" s="45">
        <v>-85437087.810000002</v>
      </c>
      <c r="J674" s="45">
        <v>-88990041</v>
      </c>
      <c r="K674" s="45">
        <v>-92741378.829999998</v>
      </c>
      <c r="L674" s="45">
        <v>-97675258.519999996</v>
      </c>
      <c r="M674" s="45">
        <v>-108395481.86</v>
      </c>
      <c r="N674" s="45">
        <v>-126773676.98</v>
      </c>
      <c r="O674" s="45">
        <v>-19503050.760000002</v>
      </c>
      <c r="P674" s="45">
        <v>-37986916.479999997</v>
      </c>
      <c r="Q674" s="45">
        <v>-57487775.57</v>
      </c>
      <c r="R674" s="47">
        <f t="shared" si="161"/>
        <v>-78058168.937083334</v>
      </c>
      <c r="V674" s="49">
        <f t="shared" si="163"/>
        <v>-78058168.937083334</v>
      </c>
      <c r="Y674" s="51"/>
      <c r="Z674" s="51"/>
      <c r="AA674" s="51"/>
      <c r="AC674" s="61">
        <f t="shared" si="162"/>
        <v>-78058168.937083334</v>
      </c>
    </row>
    <row r="675" spans="1:29">
      <c r="A675" s="6" t="s">
        <v>294</v>
      </c>
      <c r="B675" s="6" t="s">
        <v>245</v>
      </c>
      <c r="C675" s="6" t="s">
        <v>449</v>
      </c>
      <c r="D675" s="3" t="s">
        <v>825</v>
      </c>
      <c r="E675" s="45">
        <v>385717.14</v>
      </c>
      <c r="F675" s="45">
        <v>2893.4700000000298</v>
      </c>
      <c r="G675" s="45">
        <v>-179639.14</v>
      </c>
      <c r="H675" s="45">
        <v>-136917.29999999999</v>
      </c>
      <c r="I675" s="45">
        <v>68008.11</v>
      </c>
      <c r="J675" s="45">
        <v>623718.57999999996</v>
      </c>
      <c r="K675" s="45">
        <v>415301.76</v>
      </c>
      <c r="L675" s="45">
        <v>179463.29</v>
      </c>
      <c r="M675" s="45">
        <v>-162965.16</v>
      </c>
      <c r="N675" s="45">
        <v>-1348414.41</v>
      </c>
      <c r="O675" s="45">
        <v>-1288704.27</v>
      </c>
      <c r="P675" s="45">
        <v>-864553.88</v>
      </c>
      <c r="Q675" s="45">
        <v>-868003.13</v>
      </c>
      <c r="R675" s="47">
        <f t="shared" si="161"/>
        <v>-244412.66208333333</v>
      </c>
      <c r="V675" s="49">
        <f t="shared" si="163"/>
        <v>-244412.66208333333</v>
      </c>
      <c r="Y675" s="51"/>
      <c r="Z675" s="51"/>
      <c r="AA675" s="51"/>
      <c r="AC675" s="61">
        <f t="shared" si="162"/>
        <v>-244412.66208333333</v>
      </c>
    </row>
    <row r="676" spans="1:29">
      <c r="A676" s="6" t="s">
        <v>294</v>
      </c>
      <c r="B676" s="6" t="s">
        <v>245</v>
      </c>
      <c r="C676" s="6" t="s">
        <v>519</v>
      </c>
      <c r="D676" s="3" t="s">
        <v>817</v>
      </c>
      <c r="E676" s="45">
        <v>-1488296.75</v>
      </c>
      <c r="F676" s="45">
        <v>-1854691.98</v>
      </c>
      <c r="G676" s="45">
        <v>-2033791.18</v>
      </c>
      <c r="H676" s="45">
        <v>-2165453.2400000002</v>
      </c>
      <c r="I676" s="45">
        <v>-2271322.9900000002</v>
      </c>
      <c r="J676" s="45">
        <v>-2343194.94</v>
      </c>
      <c r="K676" s="45">
        <v>-2420750.34</v>
      </c>
      <c r="L676" s="45">
        <v>-2532085.23</v>
      </c>
      <c r="M676" s="45">
        <v>-2806933.19</v>
      </c>
      <c r="N676" s="45">
        <v>-3292483.2</v>
      </c>
      <c r="O676" s="45">
        <v>-517342.92</v>
      </c>
      <c r="P676" s="45">
        <v>-1006135.9</v>
      </c>
      <c r="Q676" s="45">
        <v>-1523246.44</v>
      </c>
      <c r="R676" s="47">
        <f t="shared" si="161"/>
        <v>-2062496.3920833331</v>
      </c>
      <c r="V676" s="49">
        <f t="shared" si="163"/>
        <v>-2062496.3920833331</v>
      </c>
      <c r="Y676" s="51"/>
      <c r="Z676" s="51"/>
      <c r="AA676" s="51"/>
      <c r="AC676" s="61">
        <f t="shared" si="162"/>
        <v>-2062496.3920833331</v>
      </c>
    </row>
    <row r="677" spans="1:29">
      <c r="A677" s="6" t="s">
        <v>294</v>
      </c>
      <c r="B677" s="6" t="s">
        <v>245</v>
      </c>
      <c r="C677" s="6" t="s">
        <v>450</v>
      </c>
      <c r="D677" s="3" t="s">
        <v>819</v>
      </c>
      <c r="E677" s="45">
        <v>-4003119.78</v>
      </c>
      <c r="F677" s="45">
        <v>-5262593.6500000004</v>
      </c>
      <c r="G677" s="45">
        <v>-5991319.5499999998</v>
      </c>
      <c r="H677" s="45">
        <v>-6806197.96</v>
      </c>
      <c r="I677" s="45">
        <v>-7500981.6299999999</v>
      </c>
      <c r="J677" s="45">
        <v>-8119686.1799999997</v>
      </c>
      <c r="K677" s="45">
        <v>-8856803.5899999999</v>
      </c>
      <c r="L677" s="45">
        <v>-9882150.6899999995</v>
      </c>
      <c r="M677" s="45">
        <v>-10816254.710000001</v>
      </c>
      <c r="N677" s="45">
        <v>-12197089.220000001</v>
      </c>
      <c r="O677" s="45">
        <v>-1324988.73</v>
      </c>
      <c r="P677" s="45">
        <v>-2577471.2599999998</v>
      </c>
      <c r="Q677" s="45">
        <v>-3991275.62</v>
      </c>
      <c r="R677" s="47">
        <f t="shared" si="161"/>
        <v>-6944394.5725000016</v>
      </c>
      <c r="V677" s="49">
        <f t="shared" si="163"/>
        <v>-6944394.5725000016</v>
      </c>
      <c r="Y677" s="51"/>
      <c r="Z677" s="51"/>
      <c r="AA677" s="51"/>
      <c r="AC677" s="61">
        <f t="shared" si="162"/>
        <v>-6944394.5725000016</v>
      </c>
    </row>
    <row r="678" spans="1:29">
      <c r="A678" s="6" t="s">
        <v>294</v>
      </c>
      <c r="B678" s="6" t="s">
        <v>245</v>
      </c>
      <c r="C678" s="6" t="s">
        <v>458</v>
      </c>
      <c r="D678" s="3" t="s">
        <v>826</v>
      </c>
      <c r="E678" s="45">
        <v>-18157.05</v>
      </c>
      <c r="F678" s="45">
        <v>9508.7099999999991</v>
      </c>
      <c r="G678" s="45">
        <v>-2673.84</v>
      </c>
      <c r="H678" s="45">
        <v>38410.239999999998</v>
      </c>
      <c r="I678" s="45">
        <v>72460.600000000006</v>
      </c>
      <c r="J678" s="45">
        <v>87226.89</v>
      </c>
      <c r="K678" s="45">
        <v>109637.73</v>
      </c>
      <c r="L678" s="45">
        <v>118821.14</v>
      </c>
      <c r="M678" s="45">
        <v>114553.99</v>
      </c>
      <c r="N678" s="45">
        <v>116266.14</v>
      </c>
      <c r="O678" s="45">
        <v>-67904.320000000007</v>
      </c>
      <c r="P678" s="45">
        <v>-73782.53</v>
      </c>
      <c r="Q678" s="45">
        <v>-80619.710000000006</v>
      </c>
      <c r="R678" s="47">
        <f t="shared" si="161"/>
        <v>39428.030833333331</v>
      </c>
      <c r="V678" s="49">
        <f t="shared" si="163"/>
        <v>39428.030833333331</v>
      </c>
      <c r="Y678" s="51"/>
      <c r="Z678" s="51"/>
      <c r="AA678" s="51"/>
      <c r="AC678" s="61">
        <f t="shared" si="162"/>
        <v>39428.030833333331</v>
      </c>
    </row>
    <row r="679" spans="1:29">
      <c r="A679" s="6" t="s">
        <v>294</v>
      </c>
      <c r="B679" s="6" t="s">
        <v>245</v>
      </c>
      <c r="C679" s="6" t="s">
        <v>520</v>
      </c>
      <c r="D679" s="3" t="s">
        <v>827</v>
      </c>
      <c r="E679" s="45">
        <v>-140013.82</v>
      </c>
      <c r="F679" s="45">
        <v>-183834.47</v>
      </c>
      <c r="G679" s="45">
        <v>-208455.53</v>
      </c>
      <c r="H679" s="45">
        <v>-236617.19</v>
      </c>
      <c r="I679" s="45">
        <v>-260227.98</v>
      </c>
      <c r="J679" s="45">
        <v>-281164.99</v>
      </c>
      <c r="K679" s="45">
        <v>-306480.55</v>
      </c>
      <c r="L679" s="45">
        <v>-342205.19</v>
      </c>
      <c r="M679" s="45">
        <v>-373830.9</v>
      </c>
      <c r="N679" s="45">
        <v>-420513.53</v>
      </c>
      <c r="O679" s="45">
        <v>-44566.86</v>
      </c>
      <c r="P679" s="45">
        <v>-86589.94</v>
      </c>
      <c r="Q679" s="45">
        <v>-134392.78</v>
      </c>
      <c r="R679" s="47">
        <f t="shared" si="161"/>
        <v>-240140.86916666664</v>
      </c>
      <c r="V679" s="49">
        <f t="shared" si="163"/>
        <v>-240140.86916666664</v>
      </c>
      <c r="Y679" s="51"/>
      <c r="Z679" s="51"/>
      <c r="AA679" s="51"/>
      <c r="AC679" s="61">
        <f t="shared" si="162"/>
        <v>-240140.86916666664</v>
      </c>
    </row>
    <row r="680" spans="1:29">
      <c r="A680" s="6" t="s">
        <v>294</v>
      </c>
      <c r="B680" s="6" t="s">
        <v>245</v>
      </c>
      <c r="C680" s="6" t="s">
        <v>451</v>
      </c>
      <c r="D680" s="3" t="s">
        <v>820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161"/>
        <v>0</v>
      </c>
      <c r="V680" s="49">
        <f t="shared" si="163"/>
        <v>0</v>
      </c>
      <c r="Y680" s="51"/>
      <c r="Z680" s="51"/>
      <c r="AA680" s="51"/>
      <c r="AC680" s="61">
        <f t="shared" si="162"/>
        <v>0</v>
      </c>
    </row>
    <row r="681" spans="1:29">
      <c r="A681" s="6" t="s">
        <v>294</v>
      </c>
      <c r="B681" s="6" t="s">
        <v>245</v>
      </c>
      <c r="C681" s="6" t="s">
        <v>452</v>
      </c>
      <c r="D681" s="3" t="s">
        <v>821</v>
      </c>
      <c r="E681" s="45">
        <v>-40033716.609999999</v>
      </c>
      <c r="F681" s="45">
        <v>-49721361.119999997</v>
      </c>
      <c r="G681" s="45">
        <v>-54984453.719999999</v>
      </c>
      <c r="H681" s="45">
        <v>-59116957.229999997</v>
      </c>
      <c r="I681" s="45">
        <v>-62841871.899999999</v>
      </c>
      <c r="J681" s="45">
        <v>-65797967.420000002</v>
      </c>
      <c r="K681" s="45">
        <v>-68971745.409999996</v>
      </c>
      <c r="L681" s="45">
        <v>-72872341.769999996</v>
      </c>
      <c r="M681" s="45">
        <v>-79599471.959999993</v>
      </c>
      <c r="N681" s="45">
        <v>-91749073.480000004</v>
      </c>
      <c r="O681" s="45">
        <v>-12951596.279999999</v>
      </c>
      <c r="P681" s="45">
        <v>-25108655.010000002</v>
      </c>
      <c r="Q681" s="45">
        <v>-38312547.600000001</v>
      </c>
      <c r="R681" s="47">
        <f t="shared" si="161"/>
        <v>-56907385.617083319</v>
      </c>
      <c r="V681" s="49">
        <f t="shared" si="163"/>
        <v>-56907385.617083319</v>
      </c>
      <c r="Y681" s="51"/>
      <c r="Z681" s="51"/>
      <c r="AA681" s="51"/>
      <c r="AC681" s="61">
        <f t="shared" si="162"/>
        <v>-56907385.617083319</v>
      </c>
    </row>
    <row r="682" spans="1:29">
      <c r="A682" s="6" t="s">
        <v>294</v>
      </c>
      <c r="B682" s="6" t="s">
        <v>245</v>
      </c>
      <c r="C682" s="6" t="s">
        <v>453</v>
      </c>
      <c r="D682" s="3" t="s">
        <v>828</v>
      </c>
      <c r="E682" s="45">
        <v>200187.26</v>
      </c>
      <c r="F682" s="45">
        <v>-423735.82</v>
      </c>
      <c r="G682" s="45">
        <v>-601957.09</v>
      </c>
      <c r="H682" s="45">
        <v>-868350.38</v>
      </c>
      <c r="I682" s="45">
        <v>-903610.98</v>
      </c>
      <c r="J682" s="45">
        <v>-568906.81000000006</v>
      </c>
      <c r="K682" s="45">
        <v>-777456.86</v>
      </c>
      <c r="L682" s="45">
        <v>-884913.46</v>
      </c>
      <c r="M682" s="45">
        <v>-1490470.59</v>
      </c>
      <c r="N682" s="45">
        <v>-1988745.98</v>
      </c>
      <c r="O682" s="45">
        <v>-754616.75</v>
      </c>
      <c r="P682" s="45">
        <v>-746329.43</v>
      </c>
      <c r="Q682" s="45">
        <v>-536840.86</v>
      </c>
      <c r="R682" s="47">
        <f t="shared" si="161"/>
        <v>-848118.41250000009</v>
      </c>
      <c r="V682" s="49">
        <f t="shared" si="163"/>
        <v>-848118.41250000009</v>
      </c>
      <c r="Y682" s="51"/>
      <c r="Z682" s="51"/>
      <c r="AA682" s="51"/>
      <c r="AC682" s="61">
        <f t="shared" si="162"/>
        <v>-848118.41250000009</v>
      </c>
    </row>
    <row r="683" spans="1:29">
      <c r="A683" s="6" t="s">
        <v>294</v>
      </c>
      <c r="B683" s="6" t="s">
        <v>245</v>
      </c>
      <c r="C683" s="6" t="s">
        <v>521</v>
      </c>
      <c r="D683" s="3" t="s">
        <v>829</v>
      </c>
      <c r="E683" s="45">
        <v>-1249219.8500000001</v>
      </c>
      <c r="F683" s="45">
        <v>-1545699.37</v>
      </c>
      <c r="G683" s="45">
        <v>-1704453.67</v>
      </c>
      <c r="H683" s="45">
        <v>-1825848.33</v>
      </c>
      <c r="I683" s="45">
        <v>-1933603.71</v>
      </c>
      <c r="J683" s="45">
        <v>-2016818.01</v>
      </c>
      <c r="K683" s="45">
        <v>-2106251.15</v>
      </c>
      <c r="L683" s="45">
        <v>-2218564.89</v>
      </c>
      <c r="M683" s="45">
        <v>-2412210.71</v>
      </c>
      <c r="N683" s="45">
        <v>-2766470.46</v>
      </c>
      <c r="O683" s="45">
        <v>-377985.39</v>
      </c>
      <c r="P683" s="45">
        <v>-732149.34</v>
      </c>
      <c r="Q683" s="45">
        <v>-1117892.1299999999</v>
      </c>
      <c r="R683" s="47">
        <f t="shared" si="161"/>
        <v>-1735300.9183333332</v>
      </c>
      <c r="V683" s="49">
        <f t="shared" si="163"/>
        <v>-1735300.9183333332</v>
      </c>
      <c r="Y683" s="51"/>
      <c r="Z683" s="51"/>
      <c r="AA683" s="51"/>
      <c r="AC683" s="61">
        <f t="shared" si="162"/>
        <v>-1735300.9183333332</v>
      </c>
    </row>
    <row r="684" spans="1:29">
      <c r="A684" s="6" t="s">
        <v>294</v>
      </c>
      <c r="B684" s="6" t="s">
        <v>245</v>
      </c>
      <c r="C684" s="6" t="s">
        <v>454</v>
      </c>
      <c r="D684" s="3" t="s">
        <v>823</v>
      </c>
      <c r="E684" s="45">
        <v>-6328.74</v>
      </c>
      <c r="F684" s="45">
        <v>-20308.54</v>
      </c>
      <c r="G684" s="45">
        <v>-20308.54</v>
      </c>
      <c r="H684" s="45">
        <v>-28720.99</v>
      </c>
      <c r="I684" s="45">
        <v>-28720.69</v>
      </c>
      <c r="J684" s="45">
        <v>-32843.03</v>
      </c>
      <c r="K684" s="45">
        <v>-32843.03</v>
      </c>
      <c r="L684" s="45">
        <v>-35511.550000000003</v>
      </c>
      <c r="M684" s="45">
        <v>-24219.53</v>
      </c>
      <c r="N684" s="45">
        <v>-39244.629999999997</v>
      </c>
      <c r="O684" s="45">
        <v>-843.85</v>
      </c>
      <c r="P684" s="45">
        <v>-843.85</v>
      </c>
      <c r="Q684" s="45">
        <v>-5436.87</v>
      </c>
      <c r="R684" s="47">
        <f t="shared" si="161"/>
        <v>-22524.252916666661</v>
      </c>
      <c r="V684" s="49">
        <f t="shared" si="163"/>
        <v>-22524.252916666661</v>
      </c>
      <c r="Y684" s="51"/>
      <c r="Z684" s="51"/>
      <c r="AA684" s="51"/>
      <c r="AC684" s="61">
        <f t="shared" si="162"/>
        <v>-22524.252916666661</v>
      </c>
    </row>
    <row r="685" spans="1:29">
      <c r="A685" s="6" t="s">
        <v>294</v>
      </c>
      <c r="B685" s="6" t="s">
        <v>245</v>
      </c>
      <c r="C685" s="6" t="s">
        <v>455</v>
      </c>
      <c r="D685" s="3" t="s">
        <v>830</v>
      </c>
      <c r="E685" s="45">
        <v>-687.22</v>
      </c>
      <c r="F685" s="45">
        <v>-884.81</v>
      </c>
      <c r="G685" s="45">
        <v>-1089.51</v>
      </c>
      <c r="H685" s="45">
        <v>-1149.51</v>
      </c>
      <c r="I685" s="45">
        <v>-1209.51</v>
      </c>
      <c r="J685" s="45">
        <v>-1269.51</v>
      </c>
      <c r="K685" s="45">
        <v>-1329.51</v>
      </c>
      <c r="L685" s="45">
        <v>-1389.51</v>
      </c>
      <c r="M685" s="45">
        <v>-1449.51</v>
      </c>
      <c r="N685" s="45">
        <v>-1509.51</v>
      </c>
      <c r="O685" s="45">
        <v>-60</v>
      </c>
      <c r="P685" s="45">
        <v>-120</v>
      </c>
      <c r="Q685" s="45">
        <v>-180</v>
      </c>
      <c r="R685" s="47">
        <f t="shared" si="161"/>
        <v>-991.20833333333348</v>
      </c>
      <c r="V685" s="49">
        <f t="shared" si="163"/>
        <v>-991.20833333333348</v>
      </c>
      <c r="Y685" s="51"/>
      <c r="Z685" s="51"/>
      <c r="AA685" s="51"/>
      <c r="AC685" s="61">
        <f t="shared" si="162"/>
        <v>-991.20833333333348</v>
      </c>
    </row>
    <row r="686" spans="1:29">
      <c r="A686" s="6" t="s">
        <v>294</v>
      </c>
      <c r="B686" s="6" t="s">
        <v>245</v>
      </c>
      <c r="C686" s="6" t="s">
        <v>459</v>
      </c>
      <c r="D686" s="3" t="s">
        <v>833</v>
      </c>
      <c r="E686" s="45">
        <v>-1308.8699999999999</v>
      </c>
      <c r="F686" s="45">
        <v>-1662.78</v>
      </c>
      <c r="G686" s="45">
        <v>-1947.89</v>
      </c>
      <c r="H686" s="45">
        <v>-2159.6799999999998</v>
      </c>
      <c r="I686" s="45">
        <v>-2347.0700000000002</v>
      </c>
      <c r="J686" s="45">
        <v>-2545.85</v>
      </c>
      <c r="K686" s="45">
        <v>-2773.6</v>
      </c>
      <c r="L686" s="45">
        <v>-3138.28</v>
      </c>
      <c r="M686" s="45">
        <v>-3485.78</v>
      </c>
      <c r="N686" s="45">
        <v>-4001.81</v>
      </c>
      <c r="O686" s="45">
        <v>-565.59</v>
      </c>
      <c r="P686" s="45">
        <v>-1016.79</v>
      </c>
      <c r="Q686" s="45">
        <v>-1517.07</v>
      </c>
      <c r="R686" s="47">
        <f t="shared" si="161"/>
        <v>-2254.8408333333336</v>
      </c>
      <c r="V686" s="49">
        <f t="shared" si="163"/>
        <v>-2254.8408333333336</v>
      </c>
      <c r="Y686" s="51"/>
      <c r="Z686" s="51"/>
      <c r="AA686" s="51"/>
      <c r="AC686" s="61">
        <f t="shared" si="162"/>
        <v>-2254.8408333333336</v>
      </c>
    </row>
    <row r="687" spans="1:29">
      <c r="A687" s="6" t="s">
        <v>294</v>
      </c>
      <c r="B687" s="6" t="s">
        <v>245</v>
      </c>
      <c r="C687" s="6" t="s">
        <v>522</v>
      </c>
      <c r="D687" s="3" t="s">
        <v>832</v>
      </c>
      <c r="E687" s="45">
        <v>-18.07</v>
      </c>
      <c r="F687" s="45">
        <v>-22.86</v>
      </c>
      <c r="G687" s="45">
        <v>-27.94</v>
      </c>
      <c r="H687" s="45">
        <v>-27.94</v>
      </c>
      <c r="I687" s="45">
        <v>-27.94</v>
      </c>
      <c r="J687" s="45">
        <v>-27.94</v>
      </c>
      <c r="K687" s="45">
        <v>-27.94</v>
      </c>
      <c r="L687" s="45">
        <v>-27.94</v>
      </c>
      <c r="M687" s="45">
        <v>-27.94</v>
      </c>
      <c r="N687" s="45">
        <v>-27.94</v>
      </c>
      <c r="O687" s="45">
        <v>0</v>
      </c>
      <c r="P687" s="45">
        <v>0</v>
      </c>
      <c r="Q687" s="45">
        <v>0</v>
      </c>
      <c r="R687" s="47">
        <f t="shared" si="161"/>
        <v>-21.284583333333334</v>
      </c>
      <c r="V687" s="49">
        <f t="shared" si="163"/>
        <v>-21.284583333333334</v>
      </c>
      <c r="Y687" s="51"/>
      <c r="Z687" s="51"/>
      <c r="AA687" s="51"/>
      <c r="AC687" s="61">
        <f t="shared" si="162"/>
        <v>-21.284583333333334</v>
      </c>
    </row>
    <row r="688" spans="1:29">
      <c r="A688" s="6" t="s">
        <v>294</v>
      </c>
      <c r="B688" s="6" t="s">
        <v>245</v>
      </c>
      <c r="C688" s="6" t="s">
        <v>456</v>
      </c>
      <c r="D688" s="3" t="s">
        <v>831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7">
        <f t="shared" si="161"/>
        <v>0</v>
      </c>
      <c r="V688" s="49">
        <f t="shared" si="163"/>
        <v>0</v>
      </c>
      <c r="Y688" s="51"/>
      <c r="Z688" s="51"/>
      <c r="AA688" s="51"/>
      <c r="AC688" s="61">
        <f t="shared" si="162"/>
        <v>0</v>
      </c>
    </row>
    <row r="689" spans="1:29">
      <c r="A689" s="6" t="s">
        <v>294</v>
      </c>
      <c r="B689" s="6" t="s">
        <v>245</v>
      </c>
      <c r="C689" s="6" t="s">
        <v>457</v>
      </c>
      <c r="D689" s="3" t="s">
        <v>824</v>
      </c>
      <c r="E689" s="45">
        <v>-451804.37</v>
      </c>
      <c r="F689" s="45">
        <v>-593362.4</v>
      </c>
      <c r="G689" s="45">
        <v>-711292.41</v>
      </c>
      <c r="H689" s="45">
        <v>-799175.87</v>
      </c>
      <c r="I689" s="45">
        <v>-868381.35</v>
      </c>
      <c r="J689" s="45">
        <v>-936398.18</v>
      </c>
      <c r="K689" s="45">
        <v>-1000949.57</v>
      </c>
      <c r="L689" s="45">
        <v>-1059841.26</v>
      </c>
      <c r="M689" s="45">
        <v>-1172661.2</v>
      </c>
      <c r="N689" s="45">
        <v>-1310258.01</v>
      </c>
      <c r="O689" s="45">
        <v>-152474.85</v>
      </c>
      <c r="P689" s="45">
        <v>-307349.64</v>
      </c>
      <c r="Q689" s="45">
        <v>-456626.71</v>
      </c>
      <c r="R689" s="47">
        <f t="shared" si="161"/>
        <v>-780530.02333333343</v>
      </c>
      <c r="V689" s="49">
        <f t="shared" si="163"/>
        <v>-780530.02333333343</v>
      </c>
      <c r="Y689" s="51"/>
      <c r="Z689" s="51"/>
      <c r="AA689" s="51"/>
      <c r="AC689" s="61">
        <f t="shared" si="162"/>
        <v>-780530.02333333343</v>
      </c>
    </row>
    <row r="690" spans="1:29">
      <c r="A690" s="6" t="s">
        <v>294</v>
      </c>
      <c r="B690" s="6" t="s">
        <v>245</v>
      </c>
      <c r="C690" s="6" t="s">
        <v>460</v>
      </c>
      <c r="D690" s="3" t="s">
        <v>834</v>
      </c>
      <c r="E690" s="45">
        <v>-14894.99</v>
      </c>
      <c r="F690" s="45">
        <v>-17140.07</v>
      </c>
      <c r="G690" s="45">
        <v>-19181.810000000001</v>
      </c>
      <c r="H690" s="45">
        <v>-18477.78</v>
      </c>
      <c r="I690" s="45">
        <v>-16084.85</v>
      </c>
      <c r="J690" s="45">
        <v>-14348.77</v>
      </c>
      <c r="K690" s="45">
        <v>-12326.07</v>
      </c>
      <c r="L690" s="45">
        <v>-6912.21</v>
      </c>
      <c r="M690" s="45">
        <v>-5432.63</v>
      </c>
      <c r="N690" s="45">
        <v>-4097.88</v>
      </c>
      <c r="O690" s="45">
        <v>698.84</v>
      </c>
      <c r="P690" s="45">
        <v>1683.18</v>
      </c>
      <c r="Q690" s="45">
        <v>2614.09</v>
      </c>
      <c r="R690" s="47">
        <f t="shared" si="161"/>
        <v>-9813.3750000000018</v>
      </c>
      <c r="V690" s="49">
        <f t="shared" si="163"/>
        <v>-9813.3750000000018</v>
      </c>
      <c r="Y690" s="51"/>
      <c r="Z690" s="51"/>
      <c r="AA690" s="51"/>
      <c r="AC690" s="61">
        <f t="shared" si="162"/>
        <v>-9813.3750000000018</v>
      </c>
    </row>
    <row r="691" spans="1:29">
      <c r="A691" s="6" t="s">
        <v>294</v>
      </c>
      <c r="B691" s="6" t="s">
        <v>245</v>
      </c>
      <c r="C691" s="6" t="s">
        <v>523</v>
      </c>
      <c r="D691" s="3" t="s">
        <v>835</v>
      </c>
      <c r="E691" s="45">
        <v>-19441.189999999999</v>
      </c>
      <c r="F691" s="45">
        <v>-25470.86</v>
      </c>
      <c r="G691" s="45">
        <v>-30455.27</v>
      </c>
      <c r="H691" s="45">
        <v>-34126.449999999997</v>
      </c>
      <c r="I691" s="45">
        <v>-37003.4</v>
      </c>
      <c r="J691" s="45">
        <v>-39801.269999999997</v>
      </c>
      <c r="K691" s="45">
        <v>-42444.41</v>
      </c>
      <c r="L691" s="45">
        <v>-44931.31</v>
      </c>
      <c r="M691" s="45">
        <v>-49634.79</v>
      </c>
      <c r="N691" s="45">
        <v>-55424.76</v>
      </c>
      <c r="O691" s="45">
        <v>-6424.65</v>
      </c>
      <c r="P691" s="45">
        <v>-12959.12</v>
      </c>
      <c r="Q691" s="45">
        <v>-19237.22</v>
      </c>
      <c r="R691" s="47">
        <f t="shared" si="161"/>
        <v>-33167.957916666674</v>
      </c>
      <c r="V691" s="49">
        <f t="shared" si="163"/>
        <v>-33167.957916666674</v>
      </c>
      <c r="Y691" s="51"/>
      <c r="Z691" s="51"/>
      <c r="AA691" s="51"/>
      <c r="AC691" s="61">
        <f t="shared" si="162"/>
        <v>-33167.957916666674</v>
      </c>
    </row>
    <row r="692" spans="1:29">
      <c r="A692" s="6" t="s">
        <v>294</v>
      </c>
      <c r="B692" s="6" t="s">
        <v>246</v>
      </c>
      <c r="C692" s="6" t="s">
        <v>448</v>
      </c>
      <c r="D692" s="3" t="s">
        <v>836</v>
      </c>
      <c r="E692" s="45">
        <v>4108327.29</v>
      </c>
      <c r="F692" s="45">
        <v>8596666.0999999996</v>
      </c>
      <c r="G692" s="45">
        <v>9816178.2599999998</v>
      </c>
      <c r="H692" s="45">
        <v>10725668.5</v>
      </c>
      <c r="I692" s="45">
        <v>11088755.67</v>
      </c>
      <c r="J692" s="45">
        <v>10645417.789999999</v>
      </c>
      <c r="K692" s="45">
        <v>10153079.18</v>
      </c>
      <c r="L692" s="45">
        <v>6627960.5499999998</v>
      </c>
      <c r="M692" s="45">
        <v>745661.68</v>
      </c>
      <c r="N692" s="45">
        <v>-10509.540000000299</v>
      </c>
      <c r="O692" s="45">
        <v>494118.74</v>
      </c>
      <c r="P692" s="45">
        <v>-421702.98</v>
      </c>
      <c r="Q692" s="45">
        <v>3870226.5</v>
      </c>
      <c r="R692" s="47">
        <f t="shared" si="161"/>
        <v>6037547.5704166656</v>
      </c>
      <c r="V692" s="49">
        <f t="shared" si="163"/>
        <v>6037547.5704166656</v>
      </c>
      <c r="Y692" s="51"/>
      <c r="Z692" s="51"/>
      <c r="AA692" s="51"/>
      <c r="AC692" s="61">
        <f t="shared" si="162"/>
        <v>6037547.5704166656</v>
      </c>
    </row>
    <row r="693" spans="1:29">
      <c r="A693" s="6" t="s">
        <v>294</v>
      </c>
      <c r="B693" s="6" t="s">
        <v>246</v>
      </c>
      <c r="C693" s="6" t="s">
        <v>519</v>
      </c>
      <c r="D693" s="3" t="s">
        <v>861</v>
      </c>
      <c r="E693" s="45">
        <v>128244.89</v>
      </c>
      <c r="F693" s="45">
        <v>256854.84</v>
      </c>
      <c r="G693" s="45">
        <v>291799.03000000003</v>
      </c>
      <c r="H693" s="45">
        <v>317859.78999999998</v>
      </c>
      <c r="I693" s="45">
        <v>328263.77</v>
      </c>
      <c r="J693" s="45">
        <v>315560.26</v>
      </c>
      <c r="K693" s="45">
        <v>301452.67</v>
      </c>
      <c r="L693" s="45">
        <v>200443.07</v>
      </c>
      <c r="M693" s="45">
        <v>37242.22</v>
      </c>
      <c r="N693" s="45">
        <v>15941.51</v>
      </c>
      <c r="O693" s="45">
        <v>13918.91</v>
      </c>
      <c r="P693" s="45">
        <v>-11879.03</v>
      </c>
      <c r="Q693" s="45">
        <v>109021.07</v>
      </c>
      <c r="R693" s="47">
        <f t="shared" si="161"/>
        <v>182174.16833333333</v>
      </c>
      <c r="V693" s="49">
        <f t="shared" si="163"/>
        <v>182174.16833333333</v>
      </c>
      <c r="Y693" s="51"/>
      <c r="Z693" s="51"/>
      <c r="AA693" s="51"/>
      <c r="AC693" s="61">
        <f t="shared" si="162"/>
        <v>182174.16833333333</v>
      </c>
    </row>
    <row r="694" spans="1:29">
      <c r="A694" s="6" t="s">
        <v>294</v>
      </c>
      <c r="B694" s="6" t="s">
        <v>246</v>
      </c>
      <c r="C694" s="6" t="s">
        <v>452</v>
      </c>
      <c r="D694" s="3" t="s">
        <v>837</v>
      </c>
      <c r="E694" s="45">
        <v>3105269.46</v>
      </c>
      <c r="F694" s="45">
        <v>6908954.25</v>
      </c>
      <c r="G694" s="45">
        <v>7953043.0199999996</v>
      </c>
      <c r="H694" s="45">
        <v>8823827.8900000006</v>
      </c>
      <c r="I694" s="45">
        <v>9097746.1199999992</v>
      </c>
      <c r="J694" s="45">
        <v>8558643.0299999993</v>
      </c>
      <c r="K694" s="45">
        <v>8053567.9699999997</v>
      </c>
      <c r="L694" s="45">
        <v>5353643.04</v>
      </c>
      <c r="M694" s="45">
        <v>3022066.45</v>
      </c>
      <c r="N694" s="45">
        <v>2154945.9300000002</v>
      </c>
      <c r="O694" s="45">
        <v>339193.35</v>
      </c>
      <c r="P694" s="45">
        <v>-206355.48</v>
      </c>
      <c r="Q694" s="45">
        <v>2526163.98</v>
      </c>
      <c r="R694" s="47">
        <f t="shared" si="161"/>
        <v>5239582.6908333339</v>
      </c>
      <c r="V694" s="49">
        <f t="shared" si="163"/>
        <v>5239582.6908333339</v>
      </c>
      <c r="Y694" s="51"/>
      <c r="Z694" s="51"/>
      <c r="AA694" s="51"/>
      <c r="AC694" s="61">
        <f t="shared" si="162"/>
        <v>5239582.6908333339</v>
      </c>
    </row>
    <row r="695" spans="1:29">
      <c r="A695" s="6" t="s">
        <v>294</v>
      </c>
      <c r="B695" s="6" t="s">
        <v>246</v>
      </c>
      <c r="C695" s="6" t="s">
        <v>521</v>
      </c>
      <c r="D695" s="3" t="s">
        <v>862</v>
      </c>
      <c r="E695" s="45">
        <v>104105.57</v>
      </c>
      <c r="F695" s="45">
        <v>215412.95</v>
      </c>
      <c r="G695" s="45">
        <v>239573.57</v>
      </c>
      <c r="H695" s="45">
        <v>261732.66</v>
      </c>
      <c r="I695" s="45">
        <v>269350.43</v>
      </c>
      <c r="J695" s="45">
        <v>251834.14</v>
      </c>
      <c r="K695" s="45">
        <v>235916.99</v>
      </c>
      <c r="L695" s="45">
        <v>139526.06</v>
      </c>
      <c r="M695" s="45">
        <v>72822.86</v>
      </c>
      <c r="N695" s="45">
        <v>48829.03</v>
      </c>
      <c r="O695" s="45">
        <v>9139.16</v>
      </c>
      <c r="P695" s="45">
        <v>-7711.49</v>
      </c>
      <c r="Q695" s="45">
        <v>74702.55</v>
      </c>
      <c r="R695" s="47">
        <f t="shared" si="161"/>
        <v>152152.535</v>
      </c>
      <c r="V695" s="49">
        <f t="shared" si="163"/>
        <v>152152.535</v>
      </c>
      <c r="Y695" s="51"/>
      <c r="Z695" s="51"/>
      <c r="AA695" s="51"/>
      <c r="AC695" s="61">
        <f t="shared" si="162"/>
        <v>152152.535</v>
      </c>
    </row>
    <row r="696" spans="1:29">
      <c r="A696" s="6" t="s">
        <v>294</v>
      </c>
      <c r="B696" s="6" t="s">
        <v>246</v>
      </c>
      <c r="C696" s="6" t="s">
        <v>455</v>
      </c>
      <c r="D696" s="3" t="s">
        <v>839</v>
      </c>
      <c r="E696" s="45">
        <v>56.95</v>
      </c>
      <c r="F696" s="45">
        <v>48.42</v>
      </c>
      <c r="G696" s="45">
        <v>198.19</v>
      </c>
      <c r="H696" s="45">
        <v>198.19</v>
      </c>
      <c r="I696" s="45">
        <v>198.19</v>
      </c>
      <c r="J696" s="45">
        <v>198.19</v>
      </c>
      <c r="K696" s="45">
        <v>198.19</v>
      </c>
      <c r="L696" s="45">
        <v>198.19</v>
      </c>
      <c r="M696" s="45">
        <v>198.19</v>
      </c>
      <c r="N696" s="45">
        <v>198.19</v>
      </c>
      <c r="O696" s="45">
        <v>0</v>
      </c>
      <c r="P696" s="45">
        <v>0</v>
      </c>
      <c r="Q696" s="45">
        <v>0</v>
      </c>
      <c r="R696" s="47">
        <f t="shared" si="161"/>
        <v>138.53458333333336</v>
      </c>
      <c r="V696" s="49">
        <f t="shared" si="163"/>
        <v>138.53458333333336</v>
      </c>
      <c r="Y696" s="51"/>
      <c r="Z696" s="51"/>
      <c r="AA696" s="51"/>
      <c r="AC696" s="61">
        <f t="shared" si="162"/>
        <v>138.53458333333336</v>
      </c>
    </row>
    <row r="697" spans="1:29">
      <c r="A697" s="6" t="s">
        <v>294</v>
      </c>
      <c r="B697" s="6" t="s">
        <v>246</v>
      </c>
      <c r="C697" s="6" t="s">
        <v>457</v>
      </c>
      <c r="D697" s="3" t="s">
        <v>838</v>
      </c>
      <c r="E697" s="45">
        <v>15799.67</v>
      </c>
      <c r="F697" s="45">
        <v>41426.080000000002</v>
      </c>
      <c r="G697" s="45">
        <v>73545.17</v>
      </c>
      <c r="H697" s="45">
        <v>92887.16</v>
      </c>
      <c r="I697" s="45">
        <v>94266.97</v>
      </c>
      <c r="J697" s="45">
        <v>98000.25</v>
      </c>
      <c r="K697" s="45">
        <v>102209.68</v>
      </c>
      <c r="L697" s="45">
        <v>46833.61</v>
      </c>
      <c r="M697" s="45">
        <v>20681.52</v>
      </c>
      <c r="N697" s="45">
        <v>5119.1699999999901</v>
      </c>
      <c r="O697" s="45">
        <v>-2404.2399999999998</v>
      </c>
      <c r="P697" s="45">
        <v>2913.56</v>
      </c>
      <c r="Q697" s="45">
        <v>6084.36</v>
      </c>
      <c r="R697" s="47">
        <f t="shared" si="161"/>
        <v>48868.412083333351</v>
      </c>
      <c r="V697" s="49">
        <f t="shared" si="163"/>
        <v>48868.412083333351</v>
      </c>
      <c r="Y697" s="51"/>
      <c r="Z697" s="51"/>
      <c r="AA697" s="51"/>
      <c r="AC697" s="61">
        <f t="shared" si="162"/>
        <v>48868.412083333351</v>
      </c>
    </row>
    <row r="698" spans="1:29">
      <c r="A698" s="6" t="s">
        <v>294</v>
      </c>
      <c r="B698" s="6" t="s">
        <v>247</v>
      </c>
      <c r="C698" s="6" t="s">
        <v>461</v>
      </c>
      <c r="D698" s="3" t="s">
        <v>845</v>
      </c>
      <c r="E698" s="45">
        <v>-4820</v>
      </c>
      <c r="F698" s="45">
        <v>-4820</v>
      </c>
      <c r="G698" s="45">
        <v>-4820</v>
      </c>
      <c r="H698" s="45">
        <v>-4820</v>
      </c>
      <c r="I698" s="45">
        <v>-4820</v>
      </c>
      <c r="J698" s="45">
        <v>-4820</v>
      </c>
      <c r="K698" s="45">
        <v>-4820</v>
      </c>
      <c r="L698" s="45">
        <v>-4820</v>
      </c>
      <c r="M698" s="45">
        <v>-2080</v>
      </c>
      <c r="N698" s="45">
        <v>-2795.78</v>
      </c>
      <c r="O698" s="45">
        <v>0</v>
      </c>
      <c r="P698" s="45">
        <v>-1451.28</v>
      </c>
      <c r="Q698" s="45">
        <v>-1451.28</v>
      </c>
      <c r="R698" s="47">
        <f t="shared" si="161"/>
        <v>-3600.2249999999999</v>
      </c>
      <c r="V698" s="49">
        <f t="shared" si="163"/>
        <v>-3600.2249999999999</v>
      </c>
      <c r="Y698" s="51"/>
      <c r="Z698" s="51"/>
      <c r="AA698" s="51"/>
      <c r="AC698" s="61">
        <f t="shared" si="162"/>
        <v>-3600.2249999999999</v>
      </c>
    </row>
    <row r="699" spans="1:29">
      <c r="A699" s="6" t="s">
        <v>294</v>
      </c>
      <c r="B699" s="6" t="s">
        <v>247</v>
      </c>
      <c r="C699" s="6" t="s">
        <v>462</v>
      </c>
      <c r="D699" s="3" t="s">
        <v>847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161"/>
        <v>0</v>
      </c>
      <c r="V699" s="49">
        <f t="shared" si="163"/>
        <v>0</v>
      </c>
      <c r="Y699" s="51"/>
      <c r="Z699" s="51"/>
      <c r="AA699" s="51"/>
      <c r="AC699" s="61">
        <f t="shared" si="162"/>
        <v>0</v>
      </c>
    </row>
    <row r="700" spans="1:29">
      <c r="A700" s="6" t="s">
        <v>294</v>
      </c>
      <c r="B700" s="6" t="s">
        <v>247</v>
      </c>
      <c r="C700" s="6" t="s">
        <v>463</v>
      </c>
      <c r="D700" s="3" t="s">
        <v>843</v>
      </c>
      <c r="E700" s="45">
        <v>-163682.93</v>
      </c>
      <c r="F700" s="45">
        <v>-169442.46</v>
      </c>
      <c r="G700" s="45">
        <v>-173820.16</v>
      </c>
      <c r="H700" s="45">
        <v>-178359.83</v>
      </c>
      <c r="I700" s="45">
        <v>-183844.67</v>
      </c>
      <c r="J700" s="45">
        <v>-189410.67</v>
      </c>
      <c r="K700" s="45">
        <v>-195234.5</v>
      </c>
      <c r="L700" s="45">
        <v>-201456.02</v>
      </c>
      <c r="M700" s="45">
        <v>-207534.02</v>
      </c>
      <c r="N700" s="45">
        <v>-215718.02</v>
      </c>
      <c r="O700" s="45">
        <v>-13821.35</v>
      </c>
      <c r="P700" s="45">
        <v>-23864.240000000002</v>
      </c>
      <c r="Q700" s="45">
        <v>-34548.449999999997</v>
      </c>
      <c r="R700" s="47">
        <f t="shared" si="161"/>
        <v>-154301.80250000002</v>
      </c>
      <c r="V700" s="49">
        <f t="shared" si="163"/>
        <v>-154301.80250000002</v>
      </c>
      <c r="Y700" s="51"/>
      <c r="Z700" s="51"/>
      <c r="AA700" s="51"/>
      <c r="AC700" s="61">
        <f t="shared" si="162"/>
        <v>-154301.80250000002</v>
      </c>
    </row>
    <row r="701" spans="1:29">
      <c r="A701" s="6" t="s">
        <v>294</v>
      </c>
      <c r="B701" s="6" t="s">
        <v>247</v>
      </c>
      <c r="C701" s="6" t="s">
        <v>464</v>
      </c>
      <c r="D701" s="3" t="s">
        <v>846</v>
      </c>
      <c r="E701" s="45">
        <v>-11788.42</v>
      </c>
      <c r="F701" s="45">
        <v>-22056.97</v>
      </c>
      <c r="G701" s="45">
        <v>-39475.07</v>
      </c>
      <c r="H701" s="45">
        <v>-47772.34</v>
      </c>
      <c r="I701" s="45">
        <v>-59960.86</v>
      </c>
      <c r="J701" s="45">
        <v>-67266.73</v>
      </c>
      <c r="K701" s="45">
        <v>-66295.91</v>
      </c>
      <c r="L701" s="45">
        <v>-71490.929999999993</v>
      </c>
      <c r="M701" s="45">
        <v>-75021.320000000007</v>
      </c>
      <c r="N701" s="45">
        <v>-80121.63</v>
      </c>
      <c r="O701" s="45">
        <v>0</v>
      </c>
      <c r="P701" s="45">
        <v>-5249.85</v>
      </c>
      <c r="Q701" s="45">
        <v>-6734.25</v>
      </c>
      <c r="R701" s="47">
        <f t="shared" si="161"/>
        <v>-45331.078749999993</v>
      </c>
      <c r="V701" s="49">
        <f t="shared" si="163"/>
        <v>-45331.078749999993</v>
      </c>
      <c r="Y701" s="51"/>
      <c r="Z701" s="51"/>
      <c r="AA701" s="51"/>
      <c r="AC701" s="61">
        <f t="shared" si="162"/>
        <v>-45331.078749999993</v>
      </c>
    </row>
    <row r="702" spans="1:29">
      <c r="A702" s="6" t="s">
        <v>294</v>
      </c>
      <c r="B702" s="6" t="s">
        <v>248</v>
      </c>
      <c r="C702" s="6" t="s">
        <v>465</v>
      </c>
      <c r="D702" s="3" t="s">
        <v>848</v>
      </c>
      <c r="E702" s="45">
        <v>-4022755.7</v>
      </c>
      <c r="F702" s="45">
        <v>-5442064.3600000003</v>
      </c>
      <c r="G702" s="45">
        <v>-6711568.9900000002</v>
      </c>
      <c r="H702" s="45">
        <v>-7949351.5199999996</v>
      </c>
      <c r="I702" s="45">
        <v>-9201844.1799999997</v>
      </c>
      <c r="J702" s="45">
        <v>-10471980.189999999</v>
      </c>
      <c r="K702" s="45">
        <v>-11779657.24</v>
      </c>
      <c r="L702" s="45">
        <v>-13164647.119999999</v>
      </c>
      <c r="M702" s="45">
        <v>-14658962.880000001</v>
      </c>
      <c r="N702" s="45">
        <v>-16167612.210000001</v>
      </c>
      <c r="O702" s="45">
        <v>-1505456.04</v>
      </c>
      <c r="P702" s="45">
        <v>-3025559.55</v>
      </c>
      <c r="Q702" s="45">
        <v>-4495064.49</v>
      </c>
      <c r="R702" s="47">
        <f t="shared" si="161"/>
        <v>-8694801.197916666</v>
      </c>
      <c r="V702" s="49">
        <f t="shared" si="163"/>
        <v>-8694801.197916666</v>
      </c>
      <c r="Y702" s="51"/>
      <c r="Z702" s="51"/>
      <c r="AA702" s="51"/>
      <c r="AC702" s="61">
        <f t="shared" si="162"/>
        <v>-8694801.197916666</v>
      </c>
    </row>
    <row r="703" spans="1:29">
      <c r="A703" s="6" t="s">
        <v>294</v>
      </c>
      <c r="B703" s="6" t="s">
        <v>248</v>
      </c>
      <c r="C703" s="6" t="s">
        <v>466</v>
      </c>
      <c r="D703" s="3" t="s">
        <v>849</v>
      </c>
      <c r="E703" s="45">
        <v>-2300609.4500000002</v>
      </c>
      <c r="F703" s="45">
        <v>-3193556.47</v>
      </c>
      <c r="G703" s="45">
        <v>-4001792.12</v>
      </c>
      <c r="H703" s="45">
        <v>-4581601.79</v>
      </c>
      <c r="I703" s="45">
        <v>-5139733.6900000004</v>
      </c>
      <c r="J703" s="45">
        <v>-5827943.5599999996</v>
      </c>
      <c r="K703" s="45">
        <v>-6664400</v>
      </c>
      <c r="L703" s="45">
        <v>-7518060.1699999999</v>
      </c>
      <c r="M703" s="45">
        <v>-8226859.6500000004</v>
      </c>
      <c r="N703" s="45">
        <v>-8856524.3300000001</v>
      </c>
      <c r="O703" s="45">
        <v>-769165.64</v>
      </c>
      <c r="P703" s="45">
        <v>-1465966.81</v>
      </c>
      <c r="Q703" s="45">
        <v>-2165862.91</v>
      </c>
      <c r="R703" s="47">
        <f t="shared" si="161"/>
        <v>-4873236.7008333327</v>
      </c>
      <c r="V703" s="49">
        <f t="shared" si="163"/>
        <v>-4873236.7008333327</v>
      </c>
      <c r="Y703" s="51"/>
      <c r="Z703" s="51"/>
      <c r="AA703" s="51"/>
      <c r="AC703" s="61">
        <f t="shared" si="162"/>
        <v>-4873236.7008333327</v>
      </c>
    </row>
    <row r="704" spans="1:29">
      <c r="A704" s="6" t="s">
        <v>294</v>
      </c>
      <c r="B704" s="6" t="s">
        <v>249</v>
      </c>
      <c r="C704" s="6" t="s">
        <v>465</v>
      </c>
      <c r="D704" s="3" t="s">
        <v>850</v>
      </c>
      <c r="E704" s="45">
        <v>-79112.53</v>
      </c>
      <c r="F704" s="45">
        <v>70652.58</v>
      </c>
      <c r="G704" s="45">
        <v>102379.83</v>
      </c>
      <c r="H704" s="45">
        <v>76539.320000000007</v>
      </c>
      <c r="I704" s="45">
        <v>72667.759999999995</v>
      </c>
      <c r="J704" s="45">
        <v>31570.76</v>
      </c>
      <c r="K704" s="45">
        <v>-40752.839999999997</v>
      </c>
      <c r="L704" s="45">
        <v>-156932.54999999999</v>
      </c>
      <c r="M704" s="45">
        <v>-173994.56</v>
      </c>
      <c r="N704" s="45">
        <v>-166615.41</v>
      </c>
      <c r="O704" s="45">
        <v>-8089.99</v>
      </c>
      <c r="P704" s="45">
        <v>38892.61</v>
      </c>
      <c r="Q704" s="45">
        <v>-4682.8100000000004</v>
      </c>
      <c r="R704" s="47">
        <f t="shared" si="161"/>
        <v>-16298.346666666659</v>
      </c>
      <c r="V704" s="49">
        <f t="shared" si="163"/>
        <v>-16298.346666666659</v>
      </c>
      <c r="Y704" s="51"/>
      <c r="Z704" s="51"/>
      <c r="AA704" s="51"/>
      <c r="AC704" s="61">
        <f t="shared" si="162"/>
        <v>-16298.346666666659</v>
      </c>
    </row>
    <row r="705" spans="1:29">
      <c r="A705" s="6" t="s">
        <v>294</v>
      </c>
      <c r="B705" s="6" t="s">
        <v>249</v>
      </c>
      <c r="C705" s="6" t="s">
        <v>466</v>
      </c>
      <c r="D705" s="3" t="s">
        <v>851</v>
      </c>
      <c r="E705" s="45">
        <v>-41596.089999999997</v>
      </c>
      <c r="F705" s="45">
        <v>43066.26</v>
      </c>
      <c r="G705" s="45">
        <v>271246.61</v>
      </c>
      <c r="H705" s="45">
        <v>292940.57</v>
      </c>
      <c r="I705" s="45">
        <v>160353.29999999999</v>
      </c>
      <c r="J705" s="45">
        <v>17472.23</v>
      </c>
      <c r="K705" s="45">
        <v>-30841.51</v>
      </c>
      <c r="L705" s="45">
        <v>142415.57999999999</v>
      </c>
      <c r="M705" s="45">
        <v>221465.71</v>
      </c>
      <c r="N705" s="45">
        <v>82089.179999999993</v>
      </c>
      <c r="O705" s="45">
        <v>72309.289999999994</v>
      </c>
      <c r="P705" s="45">
        <v>69204.97</v>
      </c>
      <c r="Q705" s="45">
        <v>-92611.32</v>
      </c>
      <c r="R705" s="47">
        <f t="shared" si="161"/>
        <v>106218.20708333333</v>
      </c>
      <c r="V705" s="49">
        <f t="shared" si="163"/>
        <v>106218.20708333333</v>
      </c>
      <c r="Y705" s="51"/>
      <c r="Z705" s="51"/>
      <c r="AA705" s="51"/>
      <c r="AC705" s="61">
        <f t="shared" si="162"/>
        <v>106218.20708333333</v>
      </c>
    </row>
    <row r="706" spans="1:29">
      <c r="A706" s="6" t="s">
        <v>294</v>
      </c>
      <c r="B706" s="6" t="s">
        <v>250</v>
      </c>
      <c r="C706" s="6" t="s">
        <v>2</v>
      </c>
      <c r="D706" s="3" t="s">
        <v>251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161"/>
        <v>0</v>
      </c>
      <c r="V706" s="49">
        <f t="shared" si="163"/>
        <v>0</v>
      </c>
      <c r="Y706" s="51"/>
      <c r="Z706" s="51"/>
      <c r="AA706" s="51"/>
      <c r="AC706" s="61">
        <f t="shared" si="162"/>
        <v>0</v>
      </c>
    </row>
    <row r="707" spans="1:29">
      <c r="A707" s="25" t="s">
        <v>294</v>
      </c>
      <c r="B707" s="6" t="s">
        <v>254</v>
      </c>
      <c r="C707" s="6" t="s">
        <v>461</v>
      </c>
      <c r="D707" s="3" t="s">
        <v>840</v>
      </c>
      <c r="E707" s="45">
        <v>-4044.02</v>
      </c>
      <c r="F707" s="45">
        <v>-4044.02</v>
      </c>
      <c r="G707" s="45">
        <v>-4044.02</v>
      </c>
      <c r="H707" s="45">
        <v>-4044.02</v>
      </c>
      <c r="I707" s="45">
        <v>-4044.02</v>
      </c>
      <c r="J707" s="45">
        <v>-4044.02</v>
      </c>
      <c r="K707" s="45">
        <v>-4044.02</v>
      </c>
      <c r="L707" s="45">
        <v>-4044.02</v>
      </c>
      <c r="M707" s="45">
        <v>-4044.02</v>
      </c>
      <c r="N707" s="45">
        <v>-5076.74</v>
      </c>
      <c r="O707" s="45">
        <v>0</v>
      </c>
      <c r="P707" s="45">
        <v>0</v>
      </c>
      <c r="Q707" s="45">
        <v>0</v>
      </c>
      <c r="R707" s="47">
        <f t="shared" si="161"/>
        <v>-3287.5758333333338</v>
      </c>
      <c r="V707" s="49">
        <f t="shared" si="163"/>
        <v>-3287.5758333333338</v>
      </c>
      <c r="Y707" s="51"/>
      <c r="Z707" s="51"/>
      <c r="AA707" s="51"/>
      <c r="AC707" s="61">
        <f t="shared" si="162"/>
        <v>-3287.5758333333338</v>
      </c>
    </row>
    <row r="708" spans="1:29">
      <c r="A708" s="25" t="s">
        <v>294</v>
      </c>
      <c r="B708" s="6" t="s">
        <v>254</v>
      </c>
      <c r="C708" s="6" t="s">
        <v>467</v>
      </c>
      <c r="D708" s="3" t="s">
        <v>815</v>
      </c>
      <c r="E708" s="45">
        <v>-501</v>
      </c>
      <c r="F708" s="45">
        <v>-651</v>
      </c>
      <c r="G708" s="45">
        <v>-1704.04</v>
      </c>
      <c r="H708" s="45">
        <v>-1848.88</v>
      </c>
      <c r="I708" s="45">
        <v>-2725.42</v>
      </c>
      <c r="J708" s="45">
        <v>-29218.42</v>
      </c>
      <c r="K708" s="45">
        <v>-122375.17</v>
      </c>
      <c r="L708" s="45">
        <v>-176442.42</v>
      </c>
      <c r="M708" s="45">
        <v>-174326.42</v>
      </c>
      <c r="N708" s="45">
        <v>-41015.42</v>
      </c>
      <c r="O708" s="45">
        <v>-50</v>
      </c>
      <c r="P708" s="45">
        <v>-100</v>
      </c>
      <c r="Q708" s="45">
        <v>-150</v>
      </c>
      <c r="R708" s="47">
        <f t="shared" si="161"/>
        <v>-45898.557500000003</v>
      </c>
      <c r="V708" s="49">
        <f t="shared" si="163"/>
        <v>-45898.557500000003</v>
      </c>
      <c r="Y708" s="51"/>
      <c r="Z708" s="51"/>
      <c r="AA708" s="51"/>
      <c r="AC708" s="61">
        <f t="shared" si="162"/>
        <v>-45898.557500000003</v>
      </c>
    </row>
    <row r="709" spans="1:29">
      <c r="A709" s="25" t="s">
        <v>294</v>
      </c>
      <c r="B709" s="6" t="s">
        <v>254</v>
      </c>
      <c r="C709" s="6" t="s">
        <v>462</v>
      </c>
      <c r="D709" s="3" t="s">
        <v>841</v>
      </c>
      <c r="E709" s="45">
        <v>-611.63</v>
      </c>
      <c r="F709" s="45">
        <v>-615.24</v>
      </c>
      <c r="G709" s="45">
        <v>-1378.17</v>
      </c>
      <c r="H709" s="45">
        <v>-1378.17</v>
      </c>
      <c r="I709" s="45">
        <v>-1671.15</v>
      </c>
      <c r="J709" s="45">
        <v>-1671.15</v>
      </c>
      <c r="K709" s="45">
        <v>-1742.57</v>
      </c>
      <c r="L709" s="45">
        <v>-1742.57</v>
      </c>
      <c r="M709" s="45">
        <v>-1742.57</v>
      </c>
      <c r="N709" s="45">
        <v>-2083.2199999999998</v>
      </c>
      <c r="O709" s="45">
        <v>-514.71</v>
      </c>
      <c r="P709" s="45">
        <v>-514.71</v>
      </c>
      <c r="Q709" s="45">
        <v>-951.76</v>
      </c>
      <c r="R709" s="47">
        <f t="shared" ref="R709:R712" si="164">((E709+Q709)+((F709+G709+H709+I709+J709+K709+L709+M709+N709+O709+P709)*2))/24</f>
        <v>-1319.6604166666664</v>
      </c>
      <c r="V709" s="49">
        <f t="shared" si="163"/>
        <v>-1319.6604166666664</v>
      </c>
      <c r="Y709" s="51"/>
      <c r="Z709" s="51"/>
      <c r="AA709" s="51"/>
      <c r="AC709" s="61">
        <f t="shared" si="162"/>
        <v>-1319.6604166666664</v>
      </c>
    </row>
    <row r="710" spans="1:29">
      <c r="A710" s="25" t="s">
        <v>294</v>
      </c>
      <c r="B710" s="6" t="s">
        <v>254</v>
      </c>
      <c r="C710" s="6" t="s">
        <v>464</v>
      </c>
      <c r="D710" s="3" t="s">
        <v>842</v>
      </c>
      <c r="E710" s="45">
        <v>-2856.94</v>
      </c>
      <c r="F710" s="45">
        <v>-1852.04</v>
      </c>
      <c r="G710" s="45">
        <v>-6294.21</v>
      </c>
      <c r="H710" s="45">
        <v>-13135.39</v>
      </c>
      <c r="I710" s="45">
        <v>-13741.25</v>
      </c>
      <c r="J710" s="45">
        <v>-13741.25</v>
      </c>
      <c r="K710" s="45">
        <v>-13741.25</v>
      </c>
      <c r="L710" s="45">
        <v>-15628.66</v>
      </c>
      <c r="M710" s="45">
        <v>-14211.57</v>
      </c>
      <c r="N710" s="45">
        <v>-14211.57</v>
      </c>
      <c r="O710" s="45">
        <v>-327.29000000000002</v>
      </c>
      <c r="P710" s="45">
        <v>-1502.89</v>
      </c>
      <c r="Q710" s="45">
        <v>-1502.89</v>
      </c>
      <c r="R710" s="47">
        <f t="shared" si="164"/>
        <v>-9213.9404166666664</v>
      </c>
      <c r="V710" s="49">
        <f t="shared" ref="V710:V712" si="165">R710</f>
        <v>-9213.9404166666664</v>
      </c>
      <c r="Y710" s="51"/>
      <c r="Z710" s="51"/>
      <c r="AA710" s="51"/>
      <c r="AC710" s="61">
        <f t="shared" si="162"/>
        <v>-9213.9404166666664</v>
      </c>
    </row>
    <row r="711" spans="1:29">
      <c r="A711" s="25" t="s">
        <v>294</v>
      </c>
      <c r="B711" s="6" t="s">
        <v>255</v>
      </c>
      <c r="C711" s="6"/>
      <c r="D711" s="3" t="s">
        <v>852</v>
      </c>
      <c r="E711" s="45">
        <v>-306789.43</v>
      </c>
      <c r="F711" s="45">
        <v>-266856.69</v>
      </c>
      <c r="G711" s="45">
        <v>-156229.85999999999</v>
      </c>
      <c r="H711" s="45">
        <v>-20137.759999999998</v>
      </c>
      <c r="I711" s="45">
        <v>121481.1</v>
      </c>
      <c r="J711" s="45">
        <v>270685.90000000002</v>
      </c>
      <c r="K711" s="45">
        <v>414283.83</v>
      </c>
      <c r="L711" s="45">
        <v>487606.76</v>
      </c>
      <c r="M711" s="45">
        <v>452426.71</v>
      </c>
      <c r="N711" s="45">
        <v>279555.67</v>
      </c>
      <c r="O711" s="45">
        <v>-86282.559999999998</v>
      </c>
      <c r="P711" s="45">
        <v>-172852.39</v>
      </c>
      <c r="Q711" s="45">
        <v>-208667.53</v>
      </c>
      <c r="R711" s="47">
        <f t="shared" si="164"/>
        <v>88829.352499999994</v>
      </c>
      <c r="V711" s="49">
        <f t="shared" si="165"/>
        <v>88829.352499999994</v>
      </c>
      <c r="Y711" s="51"/>
      <c r="Z711" s="51"/>
      <c r="AA711" s="51"/>
      <c r="AC711" s="61">
        <f t="shared" si="162"/>
        <v>88829.352499999994</v>
      </c>
    </row>
    <row r="712" spans="1:29">
      <c r="A712" s="25" t="s">
        <v>294</v>
      </c>
      <c r="B712" s="6" t="s">
        <v>255</v>
      </c>
      <c r="C712" s="6" t="s">
        <v>143</v>
      </c>
      <c r="D712" s="3" t="s">
        <v>859</v>
      </c>
      <c r="E712" s="45">
        <v>-165758.19</v>
      </c>
      <c r="F712" s="45">
        <v>-219314.8</v>
      </c>
      <c r="G712" s="45">
        <v>-251026.81</v>
      </c>
      <c r="H712" s="45">
        <v>-282799.12</v>
      </c>
      <c r="I712" s="45">
        <v>-327470.48</v>
      </c>
      <c r="J712" s="45">
        <v>-385838.23</v>
      </c>
      <c r="K712" s="45">
        <v>-450228.5</v>
      </c>
      <c r="L712" s="45">
        <v>-504806.56</v>
      </c>
      <c r="M712" s="45">
        <v>-551367.89</v>
      </c>
      <c r="N712" s="45">
        <v>-608879.27</v>
      </c>
      <c r="O712" s="45">
        <v>-54445.52</v>
      </c>
      <c r="P712" s="45">
        <v>-104877.16</v>
      </c>
      <c r="Q712" s="45">
        <v>-168367</v>
      </c>
      <c r="R712" s="47">
        <f t="shared" si="164"/>
        <v>-325676.41125000006</v>
      </c>
      <c r="V712" s="49">
        <f t="shared" si="165"/>
        <v>-325676.41125000006</v>
      </c>
      <c r="Y712" s="51"/>
      <c r="Z712" s="51"/>
      <c r="AA712" s="51"/>
      <c r="AC712" s="61">
        <f t="shared" si="162"/>
        <v>-325676.41125000006</v>
      </c>
    </row>
    <row r="713" spans="1:29">
      <c r="D713" s="3" t="s">
        <v>256</v>
      </c>
      <c r="E713" s="46">
        <f t="shared" ref="E713:R713" si="166">SUM(E645:E712)</f>
        <v>-127675612.98999998</v>
      </c>
      <c r="F713" s="46">
        <f t="shared" si="166"/>
        <v>-153264605.07000008</v>
      </c>
      <c r="G713" s="46">
        <f t="shared" si="166"/>
        <v>-170586809.26999998</v>
      </c>
      <c r="H713" s="46">
        <f t="shared" si="166"/>
        <v>-184745735.13999999</v>
      </c>
      <c r="I713" s="46">
        <f t="shared" si="166"/>
        <v>-197775467.32999998</v>
      </c>
      <c r="J713" s="46">
        <f t="shared" si="166"/>
        <v>-209894541.4600001</v>
      </c>
      <c r="K713" s="46">
        <f t="shared" si="166"/>
        <v>-224410277.96000001</v>
      </c>
      <c r="L713" s="46">
        <f t="shared" si="166"/>
        <v>-248717126.94</v>
      </c>
      <c r="M713" s="46">
        <f t="shared" si="166"/>
        <v>-287719611.15999997</v>
      </c>
      <c r="N713" s="46">
        <f t="shared" si="166"/>
        <v>-337332678.37999994</v>
      </c>
      <c r="O713" s="46">
        <f t="shared" si="166"/>
        <v>-48903032.910000019</v>
      </c>
      <c r="P713" s="46">
        <f t="shared" si="166"/>
        <v>-95219914.539999992</v>
      </c>
      <c r="Q713" s="46">
        <f t="shared" si="166"/>
        <v>-133488925.14999996</v>
      </c>
      <c r="R713" s="46">
        <f t="shared" si="166"/>
        <v>-190762672.43583333</v>
      </c>
      <c r="Y713" s="51"/>
      <c r="Z713" s="51"/>
      <c r="AA713" s="51"/>
    </row>
    <row r="714" spans="1:29">
      <c r="D714" s="3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7"/>
      <c r="Y714" s="51"/>
      <c r="Z714" s="51"/>
      <c r="AA714" s="51"/>
    </row>
    <row r="715" spans="1:29">
      <c r="A715" s="6" t="s">
        <v>284</v>
      </c>
      <c r="B715" s="6" t="s">
        <v>262</v>
      </c>
      <c r="D715" s="3" t="s">
        <v>263</v>
      </c>
      <c r="E715" s="45">
        <v>-942.09</v>
      </c>
      <c r="F715" s="45">
        <v>-2508.06</v>
      </c>
      <c r="G715" s="45">
        <v>-2698.71</v>
      </c>
      <c r="H715" s="45">
        <v>-3699.7</v>
      </c>
      <c r="I715" s="45">
        <v>-4642.1899999999996</v>
      </c>
      <c r="J715" s="45">
        <v>-4864.66</v>
      </c>
      <c r="K715" s="45">
        <v>-4864.66</v>
      </c>
      <c r="L715" s="45">
        <v>-5125.6400000000003</v>
      </c>
      <c r="M715" s="45">
        <v>-5432.72</v>
      </c>
      <c r="N715" s="45">
        <v>-5925.56</v>
      </c>
      <c r="O715" s="45">
        <v>-1235.31</v>
      </c>
      <c r="P715" s="45">
        <v>-1576.7</v>
      </c>
      <c r="Q715" s="45">
        <v>-2155.4</v>
      </c>
      <c r="R715" s="47">
        <f t="shared" ref="R715:R725" si="167">((E715+Q715)+((F715+G715+H715+I715+J715+K715+L715+M715+N715+O715+P715)*2))/24</f>
        <v>-3676.8879166666661</v>
      </c>
      <c r="V715" s="49">
        <f t="shared" ref="V715:V725" si="168">R715</f>
        <v>-3676.8879166666661</v>
      </c>
      <c r="Y715" s="51"/>
      <c r="Z715" s="51"/>
      <c r="AA715" s="51"/>
      <c r="AC715" s="61">
        <f t="shared" ref="AC715:AC725" si="169">+R715</f>
        <v>-3676.8879166666661</v>
      </c>
    </row>
    <row r="716" spans="1:29">
      <c r="A716" s="6" t="s">
        <v>284</v>
      </c>
      <c r="B716" s="6" t="s">
        <v>468</v>
      </c>
      <c r="C716" s="6" t="s">
        <v>469</v>
      </c>
      <c r="D716" s="2" t="s">
        <v>257</v>
      </c>
      <c r="E716" s="45">
        <v>-5.6</v>
      </c>
      <c r="F716" s="45">
        <v>-55.82</v>
      </c>
      <c r="G716" s="45">
        <v>-265.44</v>
      </c>
      <c r="H716" s="45">
        <v>-589.05999999999995</v>
      </c>
      <c r="I716" s="45">
        <v>-2989.04</v>
      </c>
      <c r="J716" s="45">
        <v>-3100.9</v>
      </c>
      <c r="K716" s="45">
        <v>-3229.19</v>
      </c>
      <c r="L716" s="45">
        <v>-3318.83</v>
      </c>
      <c r="M716" s="45">
        <v>-3457.73</v>
      </c>
      <c r="N716" s="45">
        <v>-3607.63</v>
      </c>
      <c r="O716" s="45">
        <v>-644.32000000000005</v>
      </c>
      <c r="P716" s="45">
        <v>-906.69</v>
      </c>
      <c r="Q716" s="45">
        <v>-1148.93</v>
      </c>
      <c r="R716" s="47">
        <f t="shared" si="167"/>
        <v>-1895.1595833333333</v>
      </c>
      <c r="V716" s="49">
        <f t="shared" si="168"/>
        <v>-1895.1595833333333</v>
      </c>
      <c r="Y716" s="51"/>
      <c r="Z716" s="51"/>
      <c r="AA716" s="51"/>
      <c r="AC716" s="61">
        <f t="shared" si="169"/>
        <v>-1895.1595833333333</v>
      </c>
    </row>
    <row r="717" spans="1:29">
      <c r="A717" s="6" t="s">
        <v>284</v>
      </c>
      <c r="B717" s="6" t="s">
        <v>468</v>
      </c>
      <c r="C717" s="6" t="s">
        <v>533</v>
      </c>
      <c r="D717" s="2" t="s">
        <v>855</v>
      </c>
      <c r="E717" s="45">
        <v>-5706.72</v>
      </c>
      <c r="F717" s="45">
        <v>-5706.72</v>
      </c>
      <c r="G717" s="45">
        <v>-5706.72</v>
      </c>
      <c r="H717" s="45">
        <v>-5706.72</v>
      </c>
      <c r="I717" s="45">
        <v>-5706.72</v>
      </c>
      <c r="J717" s="45">
        <v>-5706.72</v>
      </c>
      <c r="K717" s="45">
        <v>-5706.72</v>
      </c>
      <c r="L717" s="45">
        <v>-5706.72</v>
      </c>
      <c r="M717" s="45">
        <v>-5706.72</v>
      </c>
      <c r="N717" s="45">
        <v>-5706.72</v>
      </c>
      <c r="O717" s="45">
        <v>0</v>
      </c>
      <c r="P717" s="45">
        <v>0</v>
      </c>
      <c r="Q717" s="45">
        <v>0</v>
      </c>
      <c r="R717" s="47">
        <f t="shared" si="167"/>
        <v>-4517.8200000000006</v>
      </c>
      <c r="V717" s="49">
        <f t="shared" si="168"/>
        <v>-4517.8200000000006</v>
      </c>
      <c r="Y717" s="51"/>
      <c r="Z717" s="51"/>
      <c r="AA717" s="51"/>
      <c r="AC717" s="61">
        <f t="shared" si="169"/>
        <v>-4517.8200000000006</v>
      </c>
    </row>
    <row r="718" spans="1:29">
      <c r="A718" s="6" t="s">
        <v>284</v>
      </c>
      <c r="B718" s="6" t="s">
        <v>260</v>
      </c>
      <c r="D718" s="3" t="s">
        <v>856</v>
      </c>
      <c r="E718" s="45">
        <v>-29580.07</v>
      </c>
      <c r="F718" s="45">
        <v>-29580.07</v>
      </c>
      <c r="G718" s="45">
        <v>-29580.07</v>
      </c>
      <c r="H718" s="45">
        <v>-29580.07</v>
      </c>
      <c r="I718" s="45">
        <v>-29580.07</v>
      </c>
      <c r="J718" s="45">
        <v>-29459.11</v>
      </c>
      <c r="K718" s="45">
        <v>-29396.77</v>
      </c>
      <c r="L718" s="45">
        <v>-29396.77</v>
      </c>
      <c r="M718" s="45">
        <v>-29396.77</v>
      </c>
      <c r="N718" s="45">
        <v>-29359.65</v>
      </c>
      <c r="O718" s="45">
        <v>0</v>
      </c>
      <c r="P718" s="45">
        <v>0</v>
      </c>
      <c r="Q718" s="45">
        <v>0</v>
      </c>
      <c r="R718" s="47">
        <f t="shared" si="167"/>
        <v>-23343.282083333328</v>
      </c>
      <c r="V718" s="49">
        <f t="shared" si="168"/>
        <v>-23343.282083333328</v>
      </c>
      <c r="Y718" s="51"/>
      <c r="Z718" s="51"/>
      <c r="AA718" s="51"/>
      <c r="AC718" s="61">
        <f t="shared" si="169"/>
        <v>-23343.282083333328</v>
      </c>
    </row>
    <row r="719" spans="1:29">
      <c r="A719" s="6" t="s">
        <v>284</v>
      </c>
      <c r="B719" s="6" t="s">
        <v>258</v>
      </c>
      <c r="D719" s="3" t="s">
        <v>259</v>
      </c>
      <c r="E719" s="45">
        <v>-1082.1400000000001</v>
      </c>
      <c r="F719" s="45">
        <v>-1082.1400000000001</v>
      </c>
      <c r="G719" s="45">
        <v>-1082.1400000000001</v>
      </c>
      <c r="H719" s="45">
        <v>-1168.8399999999999</v>
      </c>
      <c r="I719" s="45">
        <v>-1517.99</v>
      </c>
      <c r="J719" s="45">
        <v>-1528.92</v>
      </c>
      <c r="K719" s="45">
        <v>-1529.05</v>
      </c>
      <c r="L719" s="45">
        <v>-1615.75</v>
      </c>
      <c r="M719" s="45">
        <v>-1615.75</v>
      </c>
      <c r="N719" s="45">
        <v>-1633.15</v>
      </c>
      <c r="O719" s="45">
        <v>-10257.200000000001</v>
      </c>
      <c r="P719" s="45">
        <v>-10257.200000000001</v>
      </c>
      <c r="Q719" s="45">
        <v>-10428.89</v>
      </c>
      <c r="R719" s="47">
        <f>((E719+Q719)+((F719+G719+H719+I719+J719+K719+L719+M719+N719+O719+P719)*2))/24</f>
        <v>-3253.6370833333335</v>
      </c>
      <c r="V719" s="49">
        <f t="shared" si="168"/>
        <v>-3253.6370833333335</v>
      </c>
      <c r="Y719" s="51"/>
      <c r="Z719" s="51"/>
      <c r="AA719" s="51"/>
      <c r="AC719" s="61">
        <f t="shared" si="169"/>
        <v>-3253.6370833333335</v>
      </c>
    </row>
    <row r="720" spans="1:29">
      <c r="A720" s="6" t="s">
        <v>284</v>
      </c>
      <c r="B720" s="6" t="s">
        <v>258</v>
      </c>
      <c r="C720" s="6" t="s">
        <v>471</v>
      </c>
      <c r="D720" s="3" t="s">
        <v>857</v>
      </c>
      <c r="E720" s="45">
        <v>-2449.81</v>
      </c>
      <c r="F720" s="45">
        <v>-2459.62</v>
      </c>
      <c r="G720" s="45">
        <v>-2682.26</v>
      </c>
      <c r="H720" s="45">
        <v>-2745.46</v>
      </c>
      <c r="I720" s="45">
        <v>-2934.08</v>
      </c>
      <c r="J720" s="45">
        <v>-2980.07</v>
      </c>
      <c r="K720" s="45">
        <v>-3977.35</v>
      </c>
      <c r="L720" s="45">
        <v>-4468.75</v>
      </c>
      <c r="M720" s="45">
        <v>-4747.8500000000004</v>
      </c>
      <c r="N720" s="45">
        <v>-4756.04</v>
      </c>
      <c r="O720" s="45">
        <v>-208.35</v>
      </c>
      <c r="P720" s="45">
        <v>-521.79</v>
      </c>
      <c r="Q720" s="45">
        <v>-779.8</v>
      </c>
      <c r="R720" s="47">
        <f t="shared" si="167"/>
        <v>-2841.3687500000001</v>
      </c>
      <c r="V720" s="49">
        <f t="shared" si="168"/>
        <v>-2841.3687500000001</v>
      </c>
      <c r="Y720" s="51"/>
      <c r="Z720" s="51"/>
      <c r="AA720" s="51"/>
      <c r="AC720" s="61">
        <f t="shared" si="169"/>
        <v>-2841.3687500000001</v>
      </c>
    </row>
    <row r="721" spans="1:31">
      <c r="A721" s="6" t="s">
        <v>284</v>
      </c>
      <c r="B721" s="6" t="s">
        <v>261</v>
      </c>
      <c r="D721" s="3" t="s">
        <v>858</v>
      </c>
      <c r="E721" s="45">
        <v>-214351.55</v>
      </c>
      <c r="F721" s="45">
        <v>-279155.31</v>
      </c>
      <c r="G721" s="45">
        <v>-346866.28</v>
      </c>
      <c r="H721" s="45">
        <v>-421084.49</v>
      </c>
      <c r="I721" s="45">
        <v>-485853.34</v>
      </c>
      <c r="J721" s="45">
        <v>-551746.19999999995</v>
      </c>
      <c r="K721" s="45">
        <v>-604615.03</v>
      </c>
      <c r="L721" s="45">
        <v>-672846.26</v>
      </c>
      <c r="M721" s="45">
        <v>-742192.3</v>
      </c>
      <c r="N721" s="45">
        <v>-775997.25</v>
      </c>
      <c r="O721" s="45">
        <v>-7655.29</v>
      </c>
      <c r="P721" s="45">
        <v>-13171.87</v>
      </c>
      <c r="Q721" s="45">
        <v>-20140</v>
      </c>
      <c r="R721" s="47">
        <f t="shared" si="167"/>
        <v>-418202.44958333339</v>
      </c>
      <c r="V721" s="49">
        <f t="shared" si="168"/>
        <v>-418202.44958333339</v>
      </c>
      <c r="Y721" s="51"/>
      <c r="Z721" s="51"/>
      <c r="AA721" s="51"/>
      <c r="AC721" s="61">
        <f t="shared" si="169"/>
        <v>-418202.44958333339</v>
      </c>
    </row>
    <row r="722" spans="1:31">
      <c r="A722" s="6" t="s">
        <v>293</v>
      </c>
      <c r="B722" s="6" t="s">
        <v>468</v>
      </c>
      <c r="C722" s="6" t="s">
        <v>296</v>
      </c>
      <c r="D722" s="2" t="s">
        <v>853</v>
      </c>
      <c r="E722" s="45">
        <v>-8725.49</v>
      </c>
      <c r="F722" s="45">
        <v>-11634.14</v>
      </c>
      <c r="G722" s="45">
        <v>-22002.9</v>
      </c>
      <c r="H722" s="45">
        <v>-176340.97</v>
      </c>
      <c r="I722" s="45">
        <v>-179306.53</v>
      </c>
      <c r="J722" s="45">
        <v>-180636.38</v>
      </c>
      <c r="K722" s="45">
        <v>-190087.36</v>
      </c>
      <c r="L722" s="45">
        <v>-192665.21</v>
      </c>
      <c r="M722" s="45">
        <v>-196032.55</v>
      </c>
      <c r="N722" s="45">
        <v>-198557.92</v>
      </c>
      <c r="O722" s="45">
        <v>-2624.99</v>
      </c>
      <c r="P722" s="45">
        <v>-8481.91</v>
      </c>
      <c r="Q722" s="45">
        <v>-20992.04</v>
      </c>
      <c r="R722" s="47">
        <f t="shared" si="167"/>
        <v>-114435.80208333331</v>
      </c>
      <c r="V722" s="49">
        <f t="shared" si="168"/>
        <v>-114435.80208333331</v>
      </c>
      <c r="Y722" s="51"/>
      <c r="Z722" s="51"/>
      <c r="AA722" s="51"/>
      <c r="AC722" s="61">
        <f t="shared" si="169"/>
        <v>-114435.80208333331</v>
      </c>
    </row>
    <row r="723" spans="1:31">
      <c r="A723" s="6" t="s">
        <v>293</v>
      </c>
      <c r="B723" s="6" t="s">
        <v>468</v>
      </c>
      <c r="C723" s="6" t="s">
        <v>470</v>
      </c>
      <c r="D723" s="2" t="s">
        <v>854</v>
      </c>
      <c r="E723" s="45">
        <v>-60089.82</v>
      </c>
      <c r="F723" s="45">
        <v>-76000.759999999995</v>
      </c>
      <c r="G723" s="45">
        <v>-92789.43</v>
      </c>
      <c r="H723" s="45">
        <v>-110858.3</v>
      </c>
      <c r="I723" s="45">
        <v>-130666.34</v>
      </c>
      <c r="J723" s="45">
        <v>-153234.5</v>
      </c>
      <c r="K723" s="45">
        <v>-177619.34</v>
      </c>
      <c r="L723" s="45">
        <v>-232589.47</v>
      </c>
      <c r="M723" s="45">
        <v>-251879.15</v>
      </c>
      <c r="N723" s="45">
        <v>-272801.17</v>
      </c>
      <c r="O723" s="45">
        <v>-21194.91</v>
      </c>
      <c r="P723" s="45">
        <v>-41572.160000000003</v>
      </c>
      <c r="Q723" s="45">
        <v>-60644.1</v>
      </c>
      <c r="R723" s="47">
        <f t="shared" si="167"/>
        <v>-135131.0408333333</v>
      </c>
      <c r="V723" s="49">
        <f t="shared" si="168"/>
        <v>-135131.0408333333</v>
      </c>
      <c r="Y723" s="51"/>
      <c r="Z723" s="51"/>
      <c r="AA723" s="51"/>
      <c r="AC723" s="61">
        <f t="shared" si="169"/>
        <v>-135131.0408333333</v>
      </c>
    </row>
    <row r="724" spans="1:31">
      <c r="A724" s="6" t="s">
        <v>294</v>
      </c>
      <c r="B724" s="6" t="s">
        <v>468</v>
      </c>
      <c r="C724" s="6" t="s">
        <v>296</v>
      </c>
      <c r="D724" s="2" t="s">
        <v>853</v>
      </c>
      <c r="E724" s="45">
        <v>-60315.92</v>
      </c>
      <c r="F724" s="45">
        <v>-72542.36</v>
      </c>
      <c r="G724" s="45">
        <v>-73588.78</v>
      </c>
      <c r="H724" s="45">
        <v>-85097.09</v>
      </c>
      <c r="I724" s="45">
        <v>-111349.18</v>
      </c>
      <c r="J724" s="45">
        <v>-116886.18</v>
      </c>
      <c r="K724" s="45">
        <v>-248037.33</v>
      </c>
      <c r="L724" s="45">
        <v>-255424.8</v>
      </c>
      <c r="M724" s="45">
        <v>-270646.39</v>
      </c>
      <c r="N724" s="45">
        <v>-283848.56</v>
      </c>
      <c r="O724" s="45">
        <v>-2634.46</v>
      </c>
      <c r="P724" s="45">
        <v>-4717.17</v>
      </c>
      <c r="Q724" s="45">
        <v>-6130.41</v>
      </c>
      <c r="R724" s="47">
        <f t="shared" si="167"/>
        <v>-129832.95541666665</v>
      </c>
      <c r="V724" s="49">
        <f t="shared" si="168"/>
        <v>-129832.95541666665</v>
      </c>
      <c r="Y724" s="51"/>
      <c r="Z724" s="51"/>
      <c r="AA724" s="51"/>
      <c r="AC724" s="61">
        <f t="shared" si="169"/>
        <v>-129832.95541666665</v>
      </c>
    </row>
    <row r="725" spans="1:31">
      <c r="A725" s="6" t="s">
        <v>294</v>
      </c>
      <c r="B725" s="6" t="s">
        <v>468</v>
      </c>
      <c r="C725" s="6" t="s">
        <v>470</v>
      </c>
      <c r="D725" s="2" t="s">
        <v>854</v>
      </c>
      <c r="E725" s="45">
        <v>-1071182.24</v>
      </c>
      <c r="F725" s="45">
        <v>-1359215.21</v>
      </c>
      <c r="G725" s="45">
        <v>-1644927.32</v>
      </c>
      <c r="H725" s="45">
        <v>-1920296.64</v>
      </c>
      <c r="I725" s="45">
        <v>-2127459.1800000002</v>
      </c>
      <c r="J725" s="45">
        <v>-2335906.56</v>
      </c>
      <c r="K725" s="45">
        <v>-2538098.5</v>
      </c>
      <c r="L725" s="45">
        <v>-2740440.94</v>
      </c>
      <c r="M725" s="45">
        <v>-2935997.06</v>
      </c>
      <c r="N725" s="45">
        <v>-3136992.3</v>
      </c>
      <c r="O725" s="45">
        <v>-194934.05</v>
      </c>
      <c r="P725" s="45">
        <v>-365747.81</v>
      </c>
      <c r="Q725" s="45">
        <v>-537080.22</v>
      </c>
      <c r="R725" s="47">
        <f t="shared" si="167"/>
        <v>-1842012.2333333334</v>
      </c>
      <c r="V725" s="49">
        <f t="shared" si="168"/>
        <v>-1842012.2333333334</v>
      </c>
      <c r="Y725" s="51"/>
      <c r="Z725" s="51"/>
      <c r="AA725" s="51"/>
      <c r="AC725" s="61">
        <f t="shared" si="169"/>
        <v>-1842012.2333333334</v>
      </c>
    </row>
    <row r="726" spans="1:31">
      <c r="D726" s="3" t="s">
        <v>264</v>
      </c>
      <c r="E726" s="46">
        <f t="shared" ref="E726:R726" si="170">SUM(E715:E725)</f>
        <v>-1454431.45</v>
      </c>
      <c r="F726" s="46">
        <f t="shared" si="170"/>
        <v>-1839940.21</v>
      </c>
      <c r="G726" s="46">
        <f t="shared" si="170"/>
        <v>-2222190.0500000003</v>
      </c>
      <c r="H726" s="46">
        <f t="shared" si="170"/>
        <v>-2757167.34</v>
      </c>
      <c r="I726" s="46">
        <f t="shared" si="170"/>
        <v>-3082004.66</v>
      </c>
      <c r="J726" s="46">
        <f t="shared" si="170"/>
        <v>-3386050.2</v>
      </c>
      <c r="K726" s="46">
        <f t="shared" si="170"/>
        <v>-3807161.3</v>
      </c>
      <c r="L726" s="46">
        <f t="shared" si="170"/>
        <v>-4143599.1399999997</v>
      </c>
      <c r="M726" s="46">
        <f t="shared" si="170"/>
        <v>-4447104.99</v>
      </c>
      <c r="N726" s="46">
        <f t="shared" si="170"/>
        <v>-4719185.95</v>
      </c>
      <c r="O726" s="46">
        <f t="shared" si="170"/>
        <v>-241388.87999999998</v>
      </c>
      <c r="P726" s="46">
        <f t="shared" si="170"/>
        <v>-446953.3</v>
      </c>
      <c r="Q726" s="46">
        <f t="shared" si="170"/>
        <v>-659499.79</v>
      </c>
      <c r="R726" s="46">
        <f t="shared" si="170"/>
        <v>-2679142.6366666667</v>
      </c>
      <c r="Y726" s="51"/>
      <c r="Z726" s="51"/>
      <c r="AA726" s="51"/>
    </row>
    <row r="727" spans="1:31">
      <c r="D727" s="3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7"/>
      <c r="Y727" s="51"/>
      <c r="Z727" s="51"/>
      <c r="AA727" s="51"/>
    </row>
    <row r="728" spans="1:31" s="15" customFormat="1" ht="13.5" thickBot="1">
      <c r="D728" s="19" t="s">
        <v>265</v>
      </c>
      <c r="E728" s="16">
        <f t="shared" ref="E728:I728" si="171">+E726+E713+E643+E616+E574+SUM(E481:E520)+E479+E437+E416</f>
        <v>-959016462.60000002</v>
      </c>
      <c r="F728" s="16">
        <f t="shared" si="171"/>
        <v>-971600781.15000021</v>
      </c>
      <c r="G728" s="16">
        <f t="shared" si="171"/>
        <v>-987752769.3900001</v>
      </c>
      <c r="H728" s="16">
        <f t="shared" si="171"/>
        <v>-1007469608.1600001</v>
      </c>
      <c r="I728" s="16">
        <f t="shared" si="171"/>
        <v>-1030264525.0700001</v>
      </c>
      <c r="J728" s="16">
        <f t="shared" ref="J728:R728" si="172">+J726+J713+J643+J616+J574+SUM(J481:J520)+J479+J437+J416</f>
        <v>-1053516193.5500001</v>
      </c>
      <c r="K728" s="16">
        <f t="shared" si="172"/>
        <v>-1095954589.5599999</v>
      </c>
      <c r="L728" s="16">
        <f t="shared" si="172"/>
        <v>-1140082062.48</v>
      </c>
      <c r="M728" s="16">
        <f t="shared" si="172"/>
        <v>-1197351789.9500003</v>
      </c>
      <c r="N728" s="16">
        <f t="shared" si="172"/>
        <v>-1255579420.02</v>
      </c>
      <c r="O728" s="16">
        <f t="shared" si="172"/>
        <v>-973205124.52999997</v>
      </c>
      <c r="P728" s="16">
        <f t="shared" si="172"/>
        <v>-1020025267.05</v>
      </c>
      <c r="Q728" s="16">
        <f t="shared" si="172"/>
        <v>-1045163956.0999999</v>
      </c>
      <c r="R728" s="16">
        <f t="shared" si="172"/>
        <v>-1061241028.355</v>
      </c>
      <c r="Y728" s="52"/>
      <c r="Z728" s="52"/>
      <c r="AA728" s="52"/>
    </row>
    <row r="729" spans="1:31" ht="13.5" thickTop="1">
      <c r="Y729" s="51"/>
      <c r="Z729" s="51"/>
      <c r="AA729" s="51"/>
    </row>
    <row r="730" spans="1:31">
      <c r="Y730" s="51"/>
      <c r="Z730" s="51"/>
      <c r="AA730" s="51"/>
    </row>
    <row r="731" spans="1:31">
      <c r="D731" s="80" t="s">
        <v>1043</v>
      </c>
      <c r="E731" s="49">
        <f t="shared" ref="E731:R731" si="173">E728+E406</f>
        <v>0</v>
      </c>
      <c r="F731" s="49">
        <f t="shared" si="173"/>
        <v>0</v>
      </c>
      <c r="G731" s="49">
        <f t="shared" si="173"/>
        <v>0</v>
      </c>
      <c r="H731" s="49">
        <f t="shared" si="173"/>
        <v>0</v>
      </c>
      <c r="I731" s="49">
        <f t="shared" si="173"/>
        <v>0</v>
      </c>
      <c r="J731" s="49">
        <f t="shared" si="173"/>
        <v>0</v>
      </c>
      <c r="K731" s="49">
        <f t="shared" si="173"/>
        <v>0</v>
      </c>
      <c r="L731" s="49">
        <f t="shared" si="173"/>
        <v>0</v>
      </c>
      <c r="M731" s="49">
        <f t="shared" si="173"/>
        <v>0</v>
      </c>
      <c r="N731" s="49">
        <f t="shared" si="173"/>
        <v>0</v>
      </c>
      <c r="O731" s="49">
        <f t="shared" si="173"/>
        <v>0</v>
      </c>
      <c r="P731" s="49">
        <f t="shared" si="173"/>
        <v>0</v>
      </c>
      <c r="Q731" s="49">
        <f t="shared" si="173"/>
        <v>0</v>
      </c>
      <c r="R731" s="49">
        <f t="shared" si="173"/>
        <v>0</v>
      </c>
      <c r="T731" s="50">
        <f>SUM(T10:T726)</f>
        <v>132120379.56083332</v>
      </c>
      <c r="U731" s="50">
        <f>SUM(U10:U726)</f>
        <v>-107674652.72624995</v>
      </c>
      <c r="V731" s="50">
        <f>SUM(V10:V726)</f>
        <v>-686531683.72875023</v>
      </c>
      <c r="W731" s="50">
        <f>SUM(W10:W726)</f>
        <v>662085956.89416587</v>
      </c>
      <c r="Y731" s="52">
        <f t="shared" ref="Y731:AD731" si="174">SUM(Y10:Y726)</f>
        <v>413412424.47738278</v>
      </c>
      <c r="Z731" s="52">
        <f t="shared" si="174"/>
        <v>136702289.08678383</v>
      </c>
      <c r="AA731" s="52">
        <f t="shared" si="174"/>
        <v>0</v>
      </c>
      <c r="AB731" s="50">
        <f t="shared" si="174"/>
        <v>111971243.33000001</v>
      </c>
      <c r="AC731" s="50">
        <f t="shared" si="174"/>
        <v>-686531683.72875023</v>
      </c>
      <c r="AD731" s="50">
        <f t="shared" si="174"/>
        <v>24445726.834583331</v>
      </c>
      <c r="AE731" s="49"/>
    </row>
    <row r="732" spans="1:31">
      <c r="D732" s="25" t="s">
        <v>487</v>
      </c>
      <c r="U732" s="50">
        <f>+T731+U731</f>
        <v>24445726.834583372</v>
      </c>
      <c r="AC732" s="49">
        <f>+AB731+Z731+Y731</f>
        <v>662085956.89416659</v>
      </c>
    </row>
    <row r="733" spans="1:31">
      <c r="W733" s="49"/>
      <c r="Y733" s="49"/>
      <c r="AD733" s="49"/>
    </row>
    <row r="734" spans="1:31">
      <c r="D734" s="25" t="s">
        <v>488</v>
      </c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Y734" s="53">
        <f>+Y731/AC732</f>
        <v>0.62440899126858551</v>
      </c>
      <c r="Z734" s="53">
        <f>+Z731/AC732</f>
        <v>0.20647211689559439</v>
      </c>
      <c r="AA734" s="64" t="s">
        <v>479</v>
      </c>
      <c r="AB734" s="64">
        <f>+AD731/-AC731</f>
        <v>3.560757269323913E-2</v>
      </c>
    </row>
    <row r="735" spans="1:31">
      <c r="U735" s="49"/>
    </row>
    <row r="736" spans="1:31">
      <c r="D736" s="25" t="s">
        <v>489</v>
      </c>
      <c r="Y736" s="54">
        <f>Y734*AD731</f>
        <v>15264131.633609569</v>
      </c>
      <c r="Z736" s="63">
        <f>+AD731*Z734</f>
        <v>5047360.9685878577</v>
      </c>
      <c r="AA736" s="51"/>
      <c r="AB736" s="51">
        <f>+U732*AB734</f>
        <v>870452.99530149391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E736"/>
  <sheetViews>
    <sheetView zoomScaleNormal="100" workbookViewId="0">
      <pane xSplit="4" ySplit="9" topLeftCell="V714" activePane="bottomRight" state="frozen"/>
      <selection activeCell="D749" sqref="D749"/>
      <selection pane="topRight" activeCell="D749" sqref="D749"/>
      <selection pane="bottomLeft" activeCell="D749" sqref="D749"/>
      <selection pane="bottomRight" activeCell="D749" sqref="D749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335</v>
      </c>
      <c r="K2" s="24" t="s">
        <v>335</v>
      </c>
      <c r="L2" s="24" t="s">
        <v>335</v>
      </c>
      <c r="M2" s="24" t="s">
        <v>335</v>
      </c>
      <c r="N2" s="24" t="s">
        <v>335</v>
      </c>
      <c r="O2" s="24" t="s">
        <v>335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179</v>
      </c>
      <c r="F5" s="14" t="s">
        <v>180</v>
      </c>
      <c r="G5" s="14" t="s">
        <v>276</v>
      </c>
      <c r="H5" s="14" t="s">
        <v>277</v>
      </c>
      <c r="I5" s="14" t="s">
        <v>278</v>
      </c>
      <c r="J5" s="14" t="s">
        <v>279</v>
      </c>
      <c r="K5" s="14" t="s">
        <v>9</v>
      </c>
      <c r="L5" s="14" t="s">
        <v>280</v>
      </c>
      <c r="M5" s="14" t="s">
        <v>281</v>
      </c>
      <c r="N5" s="14" t="s">
        <v>282</v>
      </c>
      <c r="O5" s="14" t="s">
        <v>92</v>
      </c>
      <c r="P5" s="14" t="s">
        <v>143</v>
      </c>
      <c r="Q5" s="14" t="s">
        <v>179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1038</v>
      </c>
      <c r="F9" s="23" t="s">
        <v>1039</v>
      </c>
      <c r="G9" s="23" t="s">
        <v>1040</v>
      </c>
      <c r="H9" s="23" t="s">
        <v>1041</v>
      </c>
      <c r="I9" s="23" t="s">
        <v>1042</v>
      </c>
      <c r="J9" s="23" t="s">
        <v>954</v>
      </c>
      <c r="K9" s="23" t="s">
        <v>956</v>
      </c>
      <c r="L9" s="23" t="s">
        <v>957</v>
      </c>
      <c r="M9" s="23" t="s">
        <v>958</v>
      </c>
      <c r="N9" s="23" t="s">
        <v>962</v>
      </c>
      <c r="O9" s="23" t="s">
        <v>965</v>
      </c>
      <c r="P9" s="23" t="s">
        <v>984</v>
      </c>
      <c r="Q9" s="23" t="s">
        <v>991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1087217966.3299999</v>
      </c>
      <c r="F10" s="45">
        <v>1092714463.04</v>
      </c>
      <c r="G10" s="45">
        <v>1096282634.4200001</v>
      </c>
      <c r="H10" s="45">
        <v>1106761076.78</v>
      </c>
      <c r="I10" s="45">
        <v>1106666508.03</v>
      </c>
      <c r="J10" s="45">
        <v>1111171887.8699999</v>
      </c>
      <c r="K10" s="45">
        <v>1114472874.1199999</v>
      </c>
      <c r="L10" s="45">
        <v>1116166185.8599999</v>
      </c>
      <c r="M10" s="45">
        <v>1116932697.9000001</v>
      </c>
      <c r="N10" s="45">
        <v>1118156214.0899999</v>
      </c>
      <c r="O10" s="45">
        <v>1181190214.3099999</v>
      </c>
      <c r="P10" s="45">
        <v>1176359415.3699999</v>
      </c>
      <c r="Q10" s="45">
        <v>1176536981.45</v>
      </c>
      <c r="R10" s="47">
        <f>((E10+Q10)+((F10+G10+H10+I10+J10+K10+L10+M10+N10+O10+P10)*2))/24</f>
        <v>1122395970.4733331</v>
      </c>
      <c r="T10" s="49"/>
      <c r="W10" s="49">
        <f>+R10</f>
        <v>1122395970.4733331</v>
      </c>
      <c r="Y10" s="67">
        <f>+R10*$Z$4</f>
        <v>840562342.28747916</v>
      </c>
      <c r="Z10" s="67">
        <f>+R10*$Z$5</f>
        <v>281833628.18585396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26337831.030000001</v>
      </c>
      <c r="J12" s="45">
        <v>26337831.030000001</v>
      </c>
      <c r="K12" s="45">
        <v>26337831.030000001</v>
      </c>
      <c r="L12" s="45">
        <v>26337831.030000001</v>
      </c>
      <c r="M12" s="45">
        <v>26337831.030000001</v>
      </c>
      <c r="N12" s="45">
        <v>26337831.030000001</v>
      </c>
      <c r="O12" s="45">
        <v>29198499.489999998</v>
      </c>
      <c r="P12" s="45">
        <v>29198499.489999998</v>
      </c>
      <c r="Q12" s="45">
        <v>29198499.489999998</v>
      </c>
      <c r="R12" s="47">
        <f t="shared" si="0"/>
        <v>26933803.625833333</v>
      </c>
      <c r="T12" s="49"/>
      <c r="W12" s="49">
        <f t="shared" si="1"/>
        <v>26933803.625833333</v>
      </c>
      <c r="Y12" s="67">
        <f t="shared" si="2"/>
        <v>20170725.535386585</v>
      </c>
      <c r="Z12" s="67">
        <f t="shared" si="3"/>
        <v>6763078.0904467497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1423907.27</v>
      </c>
      <c r="R13" s="47">
        <f t="shared" si="0"/>
        <v>59329.469583333332</v>
      </c>
      <c r="T13" s="49"/>
      <c r="W13" s="49">
        <f t="shared" si="1"/>
        <v>59329.469583333332</v>
      </c>
      <c r="Y13" s="67">
        <f t="shared" si="2"/>
        <v>44431.83977095833</v>
      </c>
      <c r="Z13" s="67">
        <f t="shared" si="3"/>
        <v>14897.629812374998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46314705.280000001</v>
      </c>
      <c r="F14" s="45">
        <v>46492676.619999997</v>
      </c>
      <c r="G14" s="45">
        <v>44539367.369999997</v>
      </c>
      <c r="H14" s="45">
        <v>37085700.079999998</v>
      </c>
      <c r="I14" s="45">
        <v>41528661.189999998</v>
      </c>
      <c r="J14" s="45">
        <v>42658430.850000001</v>
      </c>
      <c r="K14" s="45">
        <v>49067844.539999999</v>
      </c>
      <c r="L14" s="45">
        <v>54532434.450000003</v>
      </c>
      <c r="M14" s="45">
        <v>61047627.030000001</v>
      </c>
      <c r="N14" s="45">
        <v>71392210.099999994</v>
      </c>
      <c r="O14" s="45">
        <v>50743909.159999996</v>
      </c>
      <c r="P14" s="45">
        <v>51342915.100000001</v>
      </c>
      <c r="Q14" s="45">
        <v>52880679.960000001</v>
      </c>
      <c r="R14" s="47">
        <f>((E14+Q14)+((F14+G14+H14+I14+J14+K14+L14+M14+N14+O14+P14)*2))/24</f>
        <v>50002455.759166665</v>
      </c>
      <c r="T14" s="49"/>
      <c r="W14" s="49">
        <f>+R14</f>
        <v>50002455.759166665</v>
      </c>
      <c r="Y14" s="67">
        <f>+R14*$Z$4</f>
        <v>37446839.118039913</v>
      </c>
      <c r="Z14" s="67">
        <f>+R14*$Z$5</f>
        <v>12555616.64112675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31669477.690000001</v>
      </c>
      <c r="F15" s="45">
        <v>33515130.940000001</v>
      </c>
      <c r="G15" s="45">
        <v>36218296.920000002</v>
      </c>
      <c r="H15" s="45">
        <v>39403558.780000001</v>
      </c>
      <c r="I15" s="45">
        <v>41645401.909999996</v>
      </c>
      <c r="J15" s="45">
        <v>44013560.740000002</v>
      </c>
      <c r="K15" s="45">
        <v>42738936.82</v>
      </c>
      <c r="L15" s="45">
        <v>45009545.090000004</v>
      </c>
      <c r="M15" s="45">
        <v>48549183.509999998</v>
      </c>
      <c r="N15" s="45">
        <v>42890821.390000001</v>
      </c>
      <c r="O15" s="45">
        <v>7469181.9500000002</v>
      </c>
      <c r="P15" s="45">
        <v>7841410.9199999999</v>
      </c>
      <c r="Q15" s="45">
        <v>9127816.8300000001</v>
      </c>
      <c r="R15" s="47">
        <f>((E15+Q15)+((F15+G15+H15+I15+J15+K15+L15+M15+N15+O15+P15)*2))/24</f>
        <v>34141139.685833335</v>
      </c>
      <c r="T15" s="49"/>
      <c r="W15" s="49">
        <f>+R15</f>
        <v>34141139.685833335</v>
      </c>
      <c r="Y15" s="51"/>
      <c r="Z15" s="51"/>
      <c r="AA15" s="51"/>
      <c r="AB15" s="49">
        <f>+R15</f>
        <v>34141139.685833335</v>
      </c>
    </row>
    <row r="16" spans="1:30">
      <c r="D16" s="41" t="s">
        <v>7</v>
      </c>
      <c r="E16" s="46">
        <f t="shared" ref="E16:R16" si="4">SUM(E10:E15)</f>
        <v>1191539980.3299999</v>
      </c>
      <c r="F16" s="46">
        <f t="shared" si="4"/>
        <v>1199060101.6299999</v>
      </c>
      <c r="G16" s="46">
        <f t="shared" si="4"/>
        <v>1203378129.74</v>
      </c>
      <c r="H16" s="46">
        <f t="shared" si="4"/>
        <v>1209588166.6699998</v>
      </c>
      <c r="I16" s="46">
        <f t="shared" si="4"/>
        <v>1216178402.1600001</v>
      </c>
      <c r="J16" s="46">
        <f t="shared" si="4"/>
        <v>1224181710.4899998</v>
      </c>
      <c r="K16" s="46">
        <f t="shared" si="4"/>
        <v>1232617486.5099998</v>
      </c>
      <c r="L16" s="46">
        <f t="shared" si="4"/>
        <v>1242045996.4299998</v>
      </c>
      <c r="M16" s="46">
        <f t="shared" si="4"/>
        <v>1252867339.47</v>
      </c>
      <c r="N16" s="46">
        <f t="shared" si="4"/>
        <v>1258777076.6099999</v>
      </c>
      <c r="O16" s="46">
        <f t="shared" si="4"/>
        <v>1268601804.9100001</v>
      </c>
      <c r="P16" s="46">
        <f t="shared" si="4"/>
        <v>1264742240.8799999</v>
      </c>
      <c r="Q16" s="46">
        <f t="shared" si="4"/>
        <v>1269167885</v>
      </c>
      <c r="R16" s="46">
        <f t="shared" si="4"/>
        <v>1233532699.0137496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3999433.48</v>
      </c>
      <c r="F18" s="45">
        <v>4220917.3099999996</v>
      </c>
      <c r="G18" s="45">
        <v>2171725.64</v>
      </c>
      <c r="H18" s="45">
        <v>2124432.2599999998</v>
      </c>
      <c r="I18" s="45">
        <v>2435076.1800000002</v>
      </c>
      <c r="J18" s="45">
        <v>2511885.7999999998</v>
      </c>
      <c r="K18" s="45">
        <v>2379960.7599999998</v>
      </c>
      <c r="L18" s="45">
        <v>2392018.02</v>
      </c>
      <c r="M18" s="45">
        <v>2216441.59</v>
      </c>
      <c r="N18" s="45">
        <v>2630635.06</v>
      </c>
      <c r="O18" s="45">
        <v>361121.20999999897</v>
      </c>
      <c r="P18" s="45">
        <v>1109909.78</v>
      </c>
      <c r="Q18" s="45">
        <v>1231080.96</v>
      </c>
      <c r="R18" s="47">
        <f>((E18+Q18)+((F18+G18+H18+I18+J18+K18+L18+M18+N18+O18+P18)*2))/24</f>
        <v>2264115.0691666664</v>
      </c>
      <c r="T18" s="49"/>
      <c r="W18" s="49">
        <f>+R18</f>
        <v>2264115.0691666664</v>
      </c>
      <c r="Y18" s="67">
        <f>+R18*$Z$4</f>
        <v>1695595.7752989165</v>
      </c>
      <c r="Z18" s="67">
        <f>+R18*$Z$5</f>
        <v>568519.29386774986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-344656144.30000001</v>
      </c>
      <c r="F19" s="45">
        <v>-346262533.31</v>
      </c>
      <c r="G19" s="45">
        <v>-347341216.80000001</v>
      </c>
      <c r="H19" s="45">
        <v>-348722827.23000002</v>
      </c>
      <c r="I19" s="45">
        <v>-350113767.22000003</v>
      </c>
      <c r="J19" s="45">
        <v>-351786312.51999998</v>
      </c>
      <c r="K19" s="45">
        <v>-353632615.36000001</v>
      </c>
      <c r="L19" s="45">
        <v>-355573536.50999999</v>
      </c>
      <c r="M19" s="45">
        <v>-357480153.54000002</v>
      </c>
      <c r="N19" s="45">
        <v>-359513297.08999997</v>
      </c>
      <c r="O19" s="45">
        <v>-360812241.13</v>
      </c>
      <c r="P19" s="45">
        <v>-355196599.49000001</v>
      </c>
      <c r="Q19" s="45">
        <v>-356993403.43000001</v>
      </c>
      <c r="R19" s="47">
        <f>((E19+Q19)+((F19+G19+H19+I19+J19+K19+L19+M19+N19+O19+P19)*2))/24</f>
        <v>-353104989.50541663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5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-4749964.72</v>
      </c>
      <c r="F21" s="45">
        <v>-4780344.1100000003</v>
      </c>
      <c r="G21" s="45">
        <v>-4810723.54</v>
      </c>
      <c r="H21" s="45">
        <v>-4841102.97</v>
      </c>
      <c r="I21" s="45">
        <v>-4871482.4000000004</v>
      </c>
      <c r="J21" s="45">
        <v>-4901861.76</v>
      </c>
      <c r="K21" s="45">
        <v>-4932241.1500000004</v>
      </c>
      <c r="L21" s="45">
        <v>-4962620.5599999996</v>
      </c>
      <c r="M21" s="45">
        <v>-4993000.04</v>
      </c>
      <c r="N21" s="45">
        <v>-5023379.4400000004</v>
      </c>
      <c r="O21" s="45">
        <v>-5068199.03</v>
      </c>
      <c r="P21" s="45">
        <v>-5098578.41</v>
      </c>
      <c r="Q21" s="45">
        <v>-5128957.82</v>
      </c>
      <c r="R21" s="47">
        <f t="shared" si="5"/>
        <v>-4935249.5566666657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-21263606.379999999</v>
      </c>
      <c r="F22" s="45">
        <v>-21563256.41</v>
      </c>
      <c r="G22" s="45">
        <v>-21863028.780000001</v>
      </c>
      <c r="H22" s="45">
        <v>-22162839.98</v>
      </c>
      <c r="I22" s="45">
        <v>-22461871.149999999</v>
      </c>
      <c r="J22" s="45">
        <v>-22763624.890000001</v>
      </c>
      <c r="K22" s="45">
        <v>-23065432.120000001</v>
      </c>
      <c r="L22" s="45">
        <v>-23367182.390000001</v>
      </c>
      <c r="M22" s="45">
        <v>-23656494.52</v>
      </c>
      <c r="N22" s="45">
        <v>-23922460.760000002</v>
      </c>
      <c r="O22" s="45">
        <v>-24188839.18</v>
      </c>
      <c r="P22" s="45">
        <v>-24776811.420000002</v>
      </c>
      <c r="Q22" s="45">
        <v>-25095271.719999999</v>
      </c>
      <c r="R22" s="47">
        <f>((E22+Q22)+((F22+G22+H22+I22+J22+K22+L22+M22+N22+O22+P22)*2))/24</f>
        <v>-23080940.054166671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R24" si="6">SUM(E18:E23)</f>
        <v>-366670281.92000002</v>
      </c>
      <c r="F24" s="37">
        <f t="shared" si="6"/>
        <v>-368385216.52000004</v>
      </c>
      <c r="G24" s="37">
        <f t="shared" si="6"/>
        <v>-371843243.48000002</v>
      </c>
      <c r="H24" s="37">
        <f t="shared" si="6"/>
        <v>-373602337.92000008</v>
      </c>
      <c r="I24" s="37">
        <f t="shared" si="6"/>
        <v>-375012044.58999997</v>
      </c>
      <c r="J24" s="37">
        <f t="shared" si="6"/>
        <v>-376939913.36999995</v>
      </c>
      <c r="K24" s="37">
        <f t="shared" si="6"/>
        <v>-379250327.87</v>
      </c>
      <c r="L24" s="37">
        <f t="shared" si="6"/>
        <v>-381511321.44</v>
      </c>
      <c r="M24" s="37">
        <f t="shared" si="6"/>
        <v>-383913206.51000005</v>
      </c>
      <c r="N24" s="37">
        <f t="shared" si="6"/>
        <v>-385828502.22999996</v>
      </c>
      <c r="O24" s="37">
        <f t="shared" si="6"/>
        <v>-389708158.13</v>
      </c>
      <c r="P24" s="37">
        <f t="shared" si="6"/>
        <v>-383962079.54000008</v>
      </c>
      <c r="Q24" s="37">
        <f t="shared" si="6"/>
        <v>-385986552.00999999</v>
      </c>
      <c r="R24" s="37">
        <f t="shared" si="6"/>
        <v>-378857064.04708332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-3068477.79</v>
      </c>
      <c r="F26" s="45">
        <v>-3083048.28</v>
      </c>
      <c r="G26" s="45">
        <v>-1159323.19</v>
      </c>
      <c r="H26" s="45">
        <v>-1117791.93</v>
      </c>
      <c r="I26" s="45">
        <v>-1138745.76</v>
      </c>
      <c r="J26" s="45">
        <v>-1160109.51</v>
      </c>
      <c r="K26" s="45">
        <v>-1147859.24</v>
      </c>
      <c r="L26" s="45">
        <v>-1116022.25</v>
      </c>
      <c r="M26" s="45">
        <v>-1135830.5</v>
      </c>
      <c r="N26" s="45">
        <v>-1158006.53</v>
      </c>
      <c r="O26" s="45">
        <v>-952412.58</v>
      </c>
      <c r="P26" s="45">
        <v>-954911.45</v>
      </c>
      <c r="Q26" s="45">
        <v>-987475.79</v>
      </c>
      <c r="R26" s="47">
        <f>((E26+Q26)+((F26+G26+H26+I26+J26+K26+L26+M26+N26+O26+P26)*2))/24</f>
        <v>-1346003.1674999997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-142989160.58000001</v>
      </c>
      <c r="F27" s="45">
        <v>-143215381.13999999</v>
      </c>
      <c r="G27" s="45">
        <v>-143526787.02000001</v>
      </c>
      <c r="H27" s="45">
        <v>-143859470.31999999</v>
      </c>
      <c r="I27" s="45">
        <v>-144406051.34999999</v>
      </c>
      <c r="J27" s="45">
        <v>-144717228.87</v>
      </c>
      <c r="K27" s="45">
        <v>-144858065.99000001</v>
      </c>
      <c r="L27" s="45">
        <v>-145245081.83000001</v>
      </c>
      <c r="M27" s="45">
        <v>-145730762.49000001</v>
      </c>
      <c r="N27" s="45">
        <v>-146162343.5</v>
      </c>
      <c r="O27" s="45">
        <v>-145311809.69999999</v>
      </c>
      <c r="P27" s="45">
        <v>-146165291.44</v>
      </c>
      <c r="Q27" s="45">
        <v>-146997090.16999999</v>
      </c>
      <c r="R27" s="47">
        <f>((E27+Q27)+((F27+G27+H27+I27+J27+K27+L27+M27+N27+O27+P27)*2))/24</f>
        <v>-144849283.25208333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7">+E26+E27</f>
        <v>-146057638.37</v>
      </c>
      <c r="F28" s="38">
        <f t="shared" si="7"/>
        <v>-146298429.41999999</v>
      </c>
      <c r="G28" s="38">
        <f t="shared" si="7"/>
        <v>-144686110.21000001</v>
      </c>
      <c r="H28" s="38">
        <f t="shared" si="7"/>
        <v>-144977262.25</v>
      </c>
      <c r="I28" s="38">
        <f t="shared" si="7"/>
        <v>-145544797.10999998</v>
      </c>
      <c r="J28" s="38">
        <f t="shared" si="7"/>
        <v>-145877338.38</v>
      </c>
      <c r="K28" s="38">
        <f t="shared" si="7"/>
        <v>-146005925.23000002</v>
      </c>
      <c r="L28" s="38">
        <f t="shared" si="7"/>
        <v>-146361104.08000001</v>
      </c>
      <c r="M28" s="38">
        <f t="shared" si="7"/>
        <v>-146866592.99000001</v>
      </c>
      <c r="N28" s="38">
        <f t="shared" si="7"/>
        <v>-147320350.03</v>
      </c>
      <c r="O28" s="38">
        <f t="shared" si="7"/>
        <v>-146264222.28</v>
      </c>
      <c r="P28" s="38">
        <f t="shared" si="7"/>
        <v>-147120202.88999999</v>
      </c>
      <c r="Q28" s="38">
        <f t="shared" si="7"/>
        <v>-147984565.95999998</v>
      </c>
      <c r="R28" s="38">
        <f t="shared" si="7"/>
        <v>-146195286.41958332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8">+E28+E24</f>
        <v>-512727920.29000002</v>
      </c>
      <c r="F30" s="39">
        <f t="shared" si="8"/>
        <v>-514683645.94000006</v>
      </c>
      <c r="G30" s="39">
        <f t="shared" si="8"/>
        <v>-516529353.69000006</v>
      </c>
      <c r="H30" s="39">
        <f t="shared" si="8"/>
        <v>-518579600.17000008</v>
      </c>
      <c r="I30" s="39">
        <f t="shared" si="8"/>
        <v>-520556841.69999993</v>
      </c>
      <c r="J30" s="39">
        <f t="shared" si="8"/>
        <v>-522817251.74999994</v>
      </c>
      <c r="K30" s="39">
        <f t="shared" si="8"/>
        <v>-525256253.10000002</v>
      </c>
      <c r="L30" s="39">
        <f t="shared" si="8"/>
        <v>-527872425.51999998</v>
      </c>
      <c r="M30" s="39">
        <f t="shared" si="8"/>
        <v>-530779799.50000006</v>
      </c>
      <c r="N30" s="39">
        <f t="shared" si="8"/>
        <v>-533148852.25999999</v>
      </c>
      <c r="O30" s="39">
        <f t="shared" si="8"/>
        <v>-535972380.40999997</v>
      </c>
      <c r="P30" s="39">
        <f t="shared" si="8"/>
        <v>-531082282.43000007</v>
      </c>
      <c r="Q30" s="39">
        <f t="shared" si="8"/>
        <v>-533971117.96999997</v>
      </c>
      <c r="R30" s="39">
        <f t="shared" si="8"/>
        <v>-525052350.46666664</v>
      </c>
      <c r="W30" s="49">
        <f>+R30-R18</f>
        <v>-527316465.5358333</v>
      </c>
      <c r="Y30" s="67">
        <f>SUM(R30-R18)*$Z$4</f>
        <v>-394907301.03978556</v>
      </c>
      <c r="Z30" s="67">
        <f>SUM(R30-R18)*$Z$5</f>
        <v>-132409164.49604774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9">+E16+E30</f>
        <v>678812060.03999996</v>
      </c>
      <c r="F32" s="9">
        <f t="shared" si="9"/>
        <v>684376455.68999982</v>
      </c>
      <c r="G32" s="9">
        <f t="shared" si="9"/>
        <v>686848776.04999995</v>
      </c>
      <c r="H32" s="9">
        <f t="shared" si="9"/>
        <v>691008566.49999976</v>
      </c>
      <c r="I32" s="9">
        <f t="shared" si="9"/>
        <v>695621560.46000016</v>
      </c>
      <c r="J32" s="9">
        <f t="shared" si="9"/>
        <v>701364458.73999977</v>
      </c>
      <c r="K32" s="9">
        <f t="shared" si="9"/>
        <v>707361233.40999973</v>
      </c>
      <c r="L32" s="9">
        <f t="shared" si="9"/>
        <v>714173570.90999985</v>
      </c>
      <c r="M32" s="9">
        <f t="shared" si="9"/>
        <v>722087539.97000003</v>
      </c>
      <c r="N32" s="9">
        <f t="shared" si="9"/>
        <v>725628224.3499999</v>
      </c>
      <c r="O32" s="9">
        <f t="shared" si="9"/>
        <v>732629424.50000012</v>
      </c>
      <c r="P32" s="9">
        <f t="shared" si="9"/>
        <v>733659958.44999981</v>
      </c>
      <c r="Q32" s="9">
        <f t="shared" si="9"/>
        <v>735196767.02999997</v>
      </c>
      <c r="R32" s="9">
        <f t="shared" si="9"/>
        <v>708480348.5470829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530021.97</v>
      </c>
      <c r="F39" s="45">
        <v>530367.85</v>
      </c>
      <c r="G39" s="45">
        <v>530446.56999999995</v>
      </c>
      <c r="H39" s="45">
        <v>530484.14</v>
      </c>
      <c r="I39" s="45">
        <v>530509.41</v>
      </c>
      <c r="J39" s="45">
        <v>530530.28</v>
      </c>
      <c r="K39" s="45">
        <v>530538.11</v>
      </c>
      <c r="L39" s="45">
        <v>530542.47</v>
      </c>
      <c r="M39" s="45">
        <v>530546.98</v>
      </c>
      <c r="N39" s="45">
        <v>530551.34</v>
      </c>
      <c r="O39" s="45">
        <v>530557.93999999994</v>
      </c>
      <c r="P39" s="45">
        <v>530562.44999999995</v>
      </c>
      <c r="Q39" s="45">
        <v>531010.27</v>
      </c>
      <c r="R39" s="47">
        <f>((E39+Q39)+((F39+G39+H39+I39+J39+K39+L39+M39+N39+O39+P39)*2))/24</f>
        <v>530512.80500000005</v>
      </c>
      <c r="T39" s="49"/>
      <c r="W39" s="49">
        <f>+R39</f>
        <v>530512.80500000005</v>
      </c>
      <c r="Y39" s="51"/>
      <c r="Z39" s="51"/>
      <c r="AA39" s="51"/>
      <c r="AB39" s="49">
        <f>+R39</f>
        <v>530512.80500000005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11489083.07</v>
      </c>
      <c r="F40" s="45">
        <v>11323317.58</v>
      </c>
      <c r="G40" s="45">
        <v>11558794.199999999</v>
      </c>
      <c r="H40" s="45">
        <v>11679450.689999999</v>
      </c>
      <c r="I40" s="45">
        <v>11782103.310000001</v>
      </c>
      <c r="J40" s="45">
        <v>11898197.6</v>
      </c>
      <c r="K40" s="45">
        <v>11968468.01</v>
      </c>
      <c r="L40" s="45">
        <v>12097438.98</v>
      </c>
      <c r="M40" s="45">
        <v>12051098.880000001</v>
      </c>
      <c r="N40" s="45">
        <v>12213349.59</v>
      </c>
      <c r="O40" s="45">
        <v>12327925.800000001</v>
      </c>
      <c r="P40" s="45">
        <v>12313260.26</v>
      </c>
      <c r="Q40" s="45">
        <v>12334603.68</v>
      </c>
      <c r="R40" s="47">
        <f>((E40+Q40)+((F40+G40+H40+I40+J40+K40+L40+M40+N40+O40+P40)*2))/24</f>
        <v>11927104.022916667</v>
      </c>
      <c r="T40" s="49"/>
      <c r="W40" s="49">
        <f>+R40</f>
        <v>11927104.022916667</v>
      </c>
      <c r="Y40" s="51"/>
      <c r="Z40" s="51"/>
      <c r="AA40" s="51"/>
      <c r="AB40" s="49">
        <f>+R40</f>
        <v>11927104.022916667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0">((E41+Q41)+((F41+G41+H41+I41+J41+K41+L41+M41+N41+O41+P41)*2))/24</f>
        <v>0</v>
      </c>
      <c r="T41" s="49"/>
      <c r="W41" s="49">
        <f t="shared" ref="W41:W42" si="11">+R41</f>
        <v>0</v>
      </c>
      <c r="Y41" s="51"/>
      <c r="Z41" s="51"/>
      <c r="AA41" s="51"/>
      <c r="AB41" s="49">
        <f t="shared" ref="AB41:AB42" si="12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2307.6799999999998</v>
      </c>
      <c r="R42" s="47">
        <f t="shared" si="10"/>
        <v>96.153333333333322</v>
      </c>
      <c r="T42" s="49"/>
      <c r="W42" s="49">
        <f t="shared" si="11"/>
        <v>96.153333333333322</v>
      </c>
      <c r="Y42" s="51"/>
      <c r="Z42" s="51"/>
      <c r="AA42" s="51"/>
      <c r="AB42" s="49">
        <f t="shared" si="12"/>
        <v>96.153333333333322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7">
        <f>((E43+Q43)+((F43+G43+H43+I43+J43+K43+L43+M43+N43+O43+P43)*2))/24</f>
        <v>0</v>
      </c>
      <c r="T43" s="49"/>
      <c r="W43" s="49">
        <f>+R43</f>
        <v>0</v>
      </c>
      <c r="Y43" s="51"/>
      <c r="Z43" s="51"/>
      <c r="AA43" s="51"/>
      <c r="AB43" s="49">
        <f>+R43</f>
        <v>0</v>
      </c>
    </row>
    <row r="44" spans="1:30">
      <c r="D44" s="3" t="s">
        <v>31</v>
      </c>
      <c r="E44" s="46">
        <f t="shared" ref="E44:R44" si="13">SUM(E37:E43)</f>
        <v>12217069.550000001</v>
      </c>
      <c r="F44" s="46">
        <f t="shared" si="13"/>
        <v>12051649.939999999</v>
      </c>
      <c r="G44" s="46">
        <f t="shared" si="13"/>
        <v>12287205.279999999</v>
      </c>
      <c r="H44" s="46">
        <f t="shared" si="13"/>
        <v>12407899.34</v>
      </c>
      <c r="I44" s="46">
        <f t="shared" si="13"/>
        <v>12510577.23</v>
      </c>
      <c r="J44" s="46">
        <f t="shared" si="13"/>
        <v>12626692.390000001</v>
      </c>
      <c r="K44" s="46">
        <f t="shared" si="13"/>
        <v>12696970.629999999</v>
      </c>
      <c r="L44" s="46">
        <f t="shared" si="13"/>
        <v>12825945.960000001</v>
      </c>
      <c r="M44" s="46">
        <f t="shared" si="13"/>
        <v>12779610.370000001</v>
      </c>
      <c r="N44" s="46">
        <f t="shared" si="13"/>
        <v>12941865.439999999</v>
      </c>
      <c r="O44" s="46">
        <f t="shared" si="13"/>
        <v>13056448.25</v>
      </c>
      <c r="P44" s="46">
        <f t="shared" si="13"/>
        <v>13041787.219999999</v>
      </c>
      <c r="Q44" s="46">
        <f t="shared" si="13"/>
        <v>13065886.139999999</v>
      </c>
      <c r="R44" s="46">
        <f t="shared" si="13"/>
        <v>12655677.491250001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1058991.1399999999</v>
      </c>
      <c r="F46" s="45">
        <v>1905257.03</v>
      </c>
      <c r="G46" s="45">
        <v>921642.42</v>
      </c>
      <c r="H46" s="45">
        <v>477302.11</v>
      </c>
      <c r="I46" s="45">
        <v>1013780.38</v>
      </c>
      <c r="J46" s="45">
        <v>337570.22</v>
      </c>
      <c r="K46" s="45">
        <v>576204.07999999996</v>
      </c>
      <c r="L46" s="45">
        <v>-119686.53</v>
      </c>
      <c r="M46" s="45">
        <v>500818.9</v>
      </c>
      <c r="N46" s="45">
        <v>339528.83</v>
      </c>
      <c r="O46" s="45">
        <v>2523372.85</v>
      </c>
      <c r="P46" s="45">
        <v>2216024.09</v>
      </c>
      <c r="Q46" s="45">
        <v>2192038.92</v>
      </c>
      <c r="R46" s="47">
        <f t="shared" ref="R46:R56" si="14">((E46+Q46)+((F46+G46+H46+I46+J46+K46+L46+M46+N46+O46+P46)*2))/24</f>
        <v>1026444.1175000001</v>
      </c>
      <c r="T46" s="49">
        <f t="shared" ref="T46:T56" si="15">+R46</f>
        <v>1026444.1175000001</v>
      </c>
      <c r="Y46" s="51"/>
      <c r="Z46" s="51"/>
      <c r="AA46" s="51"/>
      <c r="AD46" s="49">
        <f t="shared" ref="AD46:AD56" si="16">+R46</f>
        <v>1026444.1175000001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-564510.23</v>
      </c>
      <c r="F47" s="45">
        <v>-923796.81</v>
      </c>
      <c r="G47" s="45">
        <v>-1303301.01</v>
      </c>
      <c r="H47" s="45">
        <v>-706920.61</v>
      </c>
      <c r="I47" s="45">
        <v>-617300.66</v>
      </c>
      <c r="J47" s="45">
        <v>-613702.06999999995</v>
      </c>
      <c r="K47" s="45">
        <v>-456273.33</v>
      </c>
      <c r="L47" s="45">
        <v>-755930</v>
      </c>
      <c r="M47" s="45">
        <v>-862685.39</v>
      </c>
      <c r="N47" s="45">
        <v>-537742.41</v>
      </c>
      <c r="O47" s="45">
        <v>-852173.71</v>
      </c>
      <c r="P47" s="45">
        <v>-1380188.62</v>
      </c>
      <c r="Q47" s="45">
        <v>-2239549.2000000002</v>
      </c>
      <c r="R47" s="47">
        <f t="shared" si="14"/>
        <v>-867670.36125000007</v>
      </c>
      <c r="T47" s="49">
        <f t="shared" si="15"/>
        <v>-867670.36125000007</v>
      </c>
      <c r="U47" s="49"/>
      <c r="Y47" s="51"/>
      <c r="Z47" s="51"/>
      <c r="AA47" s="51"/>
      <c r="AD47" s="49">
        <f t="shared" si="16"/>
        <v>-867670.36125000007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-4977.84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-573.24</v>
      </c>
      <c r="M48" s="45">
        <v>0</v>
      </c>
      <c r="N48" s="45">
        <v>0</v>
      </c>
      <c r="O48" s="45">
        <v>0</v>
      </c>
      <c r="P48" s="45">
        <v>1543422</v>
      </c>
      <c r="Q48" s="45">
        <v>-8359.2600000000093</v>
      </c>
      <c r="R48" s="47">
        <f t="shared" si="14"/>
        <v>128015.0175</v>
      </c>
      <c r="T48" s="49">
        <f t="shared" si="15"/>
        <v>128015.0175</v>
      </c>
      <c r="U48" s="49"/>
      <c r="Y48" s="51"/>
      <c r="Z48" s="51"/>
      <c r="AA48" s="51"/>
      <c r="AD48" s="49">
        <f t="shared" si="16"/>
        <v>128015.0175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1857.92</v>
      </c>
      <c r="F49" s="45">
        <v>740352.04</v>
      </c>
      <c r="G49" s="45">
        <v>517631.63</v>
      </c>
      <c r="H49" s="45">
        <v>428284.07</v>
      </c>
      <c r="I49" s="45">
        <v>2003822.76</v>
      </c>
      <c r="J49" s="45">
        <v>506054.96</v>
      </c>
      <c r="K49" s="45">
        <v>380663.68</v>
      </c>
      <c r="L49" s="45">
        <v>281672.58</v>
      </c>
      <c r="M49" s="45">
        <v>2833374.09</v>
      </c>
      <c r="N49" s="45">
        <v>591846.66</v>
      </c>
      <c r="O49" s="45">
        <v>2157006.89</v>
      </c>
      <c r="P49" s="45">
        <v>-1569885.42</v>
      </c>
      <c r="Q49" s="45">
        <v>757680.1</v>
      </c>
      <c r="R49" s="47">
        <f t="shared" si="14"/>
        <v>770882.74583333323</v>
      </c>
      <c r="T49" s="49">
        <f t="shared" si="15"/>
        <v>770882.74583333323</v>
      </c>
      <c r="U49" s="49"/>
      <c r="Y49" s="51"/>
      <c r="Z49" s="51"/>
      <c r="AA49" s="51"/>
      <c r="AD49" s="49">
        <f t="shared" si="16"/>
        <v>770882.74583333323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4"/>
        <v>0</v>
      </c>
      <c r="T50" s="49">
        <f t="shared" si="15"/>
        <v>0</v>
      </c>
      <c r="U50" s="49"/>
      <c r="Y50" s="51"/>
      <c r="Z50" s="51"/>
      <c r="AA50" s="51"/>
      <c r="AD50" s="49">
        <f t="shared" si="16"/>
        <v>0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4"/>
        <v>0</v>
      </c>
      <c r="T51" s="49">
        <f t="shared" si="15"/>
        <v>0</v>
      </c>
      <c r="Y51" s="51"/>
      <c r="Z51" s="51"/>
      <c r="AA51" s="51"/>
      <c r="AD51" s="49">
        <f t="shared" si="16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778439.69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4"/>
        <v>32434.98708333333</v>
      </c>
      <c r="T52" s="49">
        <f t="shared" si="15"/>
        <v>32434.98708333333</v>
      </c>
      <c r="U52" s="49"/>
      <c r="Y52" s="51"/>
      <c r="Z52" s="51"/>
      <c r="AA52" s="51"/>
      <c r="AD52" s="49">
        <f t="shared" si="16"/>
        <v>32434.98708333333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4"/>
        <v>0</v>
      </c>
      <c r="T53" s="49">
        <f t="shared" si="15"/>
        <v>0</v>
      </c>
      <c r="U53" s="49"/>
      <c r="Y53" s="51"/>
      <c r="Z53" s="51"/>
      <c r="AA53" s="51"/>
      <c r="AD53" s="49">
        <f t="shared" si="16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4"/>
        <v>0</v>
      </c>
      <c r="T54" s="49">
        <f t="shared" si="15"/>
        <v>0</v>
      </c>
      <c r="U54" s="49"/>
      <c r="Y54" s="51"/>
      <c r="Z54" s="51"/>
      <c r="AA54" s="51"/>
      <c r="AD54" s="49">
        <f t="shared" si="16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4"/>
        <v>0</v>
      </c>
      <c r="T55" s="49">
        <f t="shared" si="15"/>
        <v>0</v>
      </c>
      <c r="U55" s="49"/>
      <c r="Y55" s="51"/>
      <c r="Z55" s="51"/>
      <c r="AA55" s="51"/>
      <c r="AD55" s="49">
        <f t="shared" si="16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4"/>
        <v>0</v>
      </c>
      <c r="T56" s="49">
        <f t="shared" si="15"/>
        <v>0</v>
      </c>
      <c r="U56" s="49"/>
      <c r="Y56" s="51"/>
      <c r="Z56" s="51"/>
      <c r="AA56" s="51"/>
      <c r="AD56" s="49">
        <f t="shared" si="16"/>
        <v>0</v>
      </c>
    </row>
    <row r="57" spans="1:30">
      <c r="D57" s="3" t="s">
        <v>35</v>
      </c>
      <c r="E57" s="46">
        <f t="shared" ref="E57:R57" si="17">SUM(E46:E56)</f>
        <v>1269800.6799999997</v>
      </c>
      <c r="F57" s="46">
        <f t="shared" si="17"/>
        <v>1721812.26</v>
      </c>
      <c r="G57" s="46">
        <f t="shared" si="17"/>
        <v>135973.04000000004</v>
      </c>
      <c r="H57" s="46">
        <f t="shared" si="17"/>
        <v>198665.57</v>
      </c>
      <c r="I57" s="46">
        <f t="shared" si="17"/>
        <v>2400302.48</v>
      </c>
      <c r="J57" s="46">
        <f t="shared" si="17"/>
        <v>229923.11000000004</v>
      </c>
      <c r="K57" s="46">
        <f t="shared" si="17"/>
        <v>500594.42999999993</v>
      </c>
      <c r="L57" s="46">
        <f t="shared" si="17"/>
        <v>-594517.18999999994</v>
      </c>
      <c r="M57" s="46">
        <f t="shared" si="17"/>
        <v>2471507.5999999996</v>
      </c>
      <c r="N57" s="46">
        <f t="shared" si="17"/>
        <v>393633.08</v>
      </c>
      <c r="O57" s="46">
        <f t="shared" si="17"/>
        <v>3828206.0300000003</v>
      </c>
      <c r="P57" s="46">
        <f t="shared" si="17"/>
        <v>809372.04999999981</v>
      </c>
      <c r="Q57" s="46">
        <f t="shared" si="17"/>
        <v>701810.55999999971</v>
      </c>
      <c r="R57" s="46">
        <f t="shared" si="17"/>
        <v>1090106.5066666666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:M61" si="18">SUM(E59:E60)</f>
        <v>0</v>
      </c>
      <c r="F61" s="46">
        <f t="shared" si="18"/>
        <v>0</v>
      </c>
      <c r="G61" s="46">
        <f t="shared" si="18"/>
        <v>0</v>
      </c>
      <c r="H61" s="46">
        <f t="shared" si="18"/>
        <v>0</v>
      </c>
      <c r="I61" s="46">
        <f t="shared" si="18"/>
        <v>0</v>
      </c>
      <c r="J61" s="46">
        <f t="shared" si="18"/>
        <v>0</v>
      </c>
      <c r="K61" s="46">
        <f t="shared" si="18"/>
        <v>0</v>
      </c>
      <c r="L61" s="46">
        <f t="shared" si="18"/>
        <v>0</v>
      </c>
      <c r="M61" s="46">
        <f t="shared" si="18"/>
        <v>0</v>
      </c>
      <c r="N61" s="46">
        <f t="shared" ref="N61:R61" si="19">SUM(N59:N60)</f>
        <v>0</v>
      </c>
      <c r="O61" s="46">
        <f t="shared" si="19"/>
        <v>0</v>
      </c>
      <c r="P61" s="46">
        <f t="shared" si="19"/>
        <v>0</v>
      </c>
      <c r="Q61" s="46">
        <f t="shared" si="19"/>
        <v>0</v>
      </c>
      <c r="R61" s="46">
        <f t="shared" si="19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-4887.6099999999997</v>
      </c>
      <c r="F63" s="45">
        <v>-11709.56</v>
      </c>
      <c r="G63" s="45">
        <v>-11419.42</v>
      </c>
      <c r="H63" s="45">
        <v>-6012.8700000000099</v>
      </c>
      <c r="I63" s="45">
        <v>-27315.7</v>
      </c>
      <c r="J63" s="45">
        <v>-5467.7700000000104</v>
      </c>
      <c r="K63" s="45">
        <v>-47631.63</v>
      </c>
      <c r="L63" s="45">
        <v>-9926.48</v>
      </c>
      <c r="M63" s="45">
        <v>-15549.33</v>
      </c>
      <c r="N63" s="45">
        <v>-10545.98</v>
      </c>
      <c r="O63" s="45">
        <v>-24214.47</v>
      </c>
      <c r="P63" s="45">
        <v>-20695.169999999998</v>
      </c>
      <c r="Q63" s="45">
        <v>-6339.37</v>
      </c>
      <c r="R63" s="47">
        <f t="shared" ref="R63:R79" si="20">((E63+Q63)+((F63+G63+H63+I63+J63+K63+L63+M63+N63+O63+P63)*2))/24</f>
        <v>-16341.8225</v>
      </c>
      <c r="T63" s="49">
        <f t="shared" ref="T63:T79" si="21">+R63</f>
        <v>-16341.8225</v>
      </c>
      <c r="U63" s="49"/>
      <c r="Y63" s="51"/>
      <c r="Z63" s="51"/>
      <c r="AA63" s="51"/>
      <c r="AD63" s="49">
        <f>+R63</f>
        <v>-16341.8225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764463.86</v>
      </c>
      <c r="F64" s="45">
        <v>634446.19999999995</v>
      </c>
      <c r="G64" s="45">
        <v>182991.06</v>
      </c>
      <c r="H64" s="45">
        <v>604480.79</v>
      </c>
      <c r="I64" s="45">
        <v>1252449.79</v>
      </c>
      <c r="J64" s="45">
        <v>915335.33</v>
      </c>
      <c r="K64" s="45">
        <v>809436.86</v>
      </c>
      <c r="L64" s="45">
        <v>1782798.65</v>
      </c>
      <c r="M64" s="45">
        <v>1433647.07</v>
      </c>
      <c r="N64" s="45">
        <v>1786995.48</v>
      </c>
      <c r="O64" s="45">
        <v>1434094.23</v>
      </c>
      <c r="P64" s="45">
        <v>1385664.89</v>
      </c>
      <c r="Q64" s="45">
        <v>1746852.88</v>
      </c>
      <c r="R64" s="47">
        <f t="shared" si="20"/>
        <v>1123166.56</v>
      </c>
      <c r="T64" s="49">
        <f t="shared" si="21"/>
        <v>1123166.56</v>
      </c>
      <c r="U64" s="49"/>
      <c r="Y64" s="51"/>
      <c r="Z64" s="51"/>
      <c r="AA64" s="51"/>
      <c r="AD64" s="49">
        <f>+R64</f>
        <v>1123166.56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0"/>
        <v>0</v>
      </c>
      <c r="T65" s="49">
        <f t="shared" si="21"/>
        <v>0</v>
      </c>
      <c r="U65" s="49"/>
      <c r="Y65" s="51"/>
      <c r="Z65" s="51"/>
      <c r="AA65" s="51"/>
      <c r="AD65" s="49">
        <f t="shared" ref="AD65:AD66" si="22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0"/>
        <v>0</v>
      </c>
      <c r="T66" s="49">
        <f t="shared" si="21"/>
        <v>0</v>
      </c>
      <c r="U66" s="49"/>
      <c r="Y66" s="51"/>
      <c r="Z66" s="51"/>
      <c r="AA66" s="51"/>
      <c r="AD66" s="49">
        <f t="shared" si="22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-1908.26</v>
      </c>
      <c r="F67" s="45">
        <v>-1908.63</v>
      </c>
      <c r="G67" s="45">
        <v>-1908.26</v>
      </c>
      <c r="H67" s="45">
        <v>-1908.63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0"/>
        <v>-1908.5837500000005</v>
      </c>
      <c r="T67" s="49">
        <f t="shared" si="21"/>
        <v>-1908.5837500000005</v>
      </c>
      <c r="U67" s="49"/>
      <c r="V67" s="49"/>
      <c r="Y67" s="51"/>
      <c r="Z67" s="51"/>
      <c r="AA67" s="51"/>
      <c r="AD67" s="49">
        <f>+R67</f>
        <v>-1908.5837500000005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343.07</v>
      </c>
      <c r="F68" s="45">
        <v>871.27</v>
      </c>
      <c r="G68" s="45">
        <v>274.64</v>
      </c>
      <c r="H68" s="45">
        <v>759.85</v>
      </c>
      <c r="I68" s="45">
        <v>271.92</v>
      </c>
      <c r="J68" s="45">
        <v>683.39</v>
      </c>
      <c r="K68" s="45">
        <v>238</v>
      </c>
      <c r="L68" s="45">
        <v>324.86</v>
      </c>
      <c r="M68" s="45">
        <v>128.31</v>
      </c>
      <c r="N68" s="45">
        <v>183.76</v>
      </c>
      <c r="O68" s="45">
        <v>14.1099999999999</v>
      </c>
      <c r="P68" s="45">
        <v>87.19</v>
      </c>
      <c r="Q68" s="45">
        <v>293.11</v>
      </c>
      <c r="R68" s="47">
        <f t="shared" si="20"/>
        <v>346.28249999999997</v>
      </c>
      <c r="T68" s="49">
        <f t="shared" si="21"/>
        <v>346.28249999999997</v>
      </c>
      <c r="U68" s="49"/>
      <c r="Y68" s="51"/>
      <c r="Z68" s="51"/>
      <c r="AA68" s="51"/>
      <c r="AD68" s="49">
        <f>+R68</f>
        <v>346.28249999999997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8084.01</v>
      </c>
      <c r="F69" s="45">
        <v>8084.01</v>
      </c>
      <c r="G69" s="45">
        <v>8084.01</v>
      </c>
      <c r="H69" s="45">
        <v>8148.05</v>
      </c>
      <c r="I69" s="45">
        <v>8084.01</v>
      </c>
      <c r="J69" s="45">
        <v>8084.01</v>
      </c>
      <c r="K69" s="45">
        <v>8084.01</v>
      </c>
      <c r="L69" s="45">
        <v>8084.01</v>
      </c>
      <c r="M69" s="45">
        <v>8084.01</v>
      </c>
      <c r="N69" s="45">
        <v>8084.01</v>
      </c>
      <c r="O69" s="45">
        <v>18914.39</v>
      </c>
      <c r="P69" s="45">
        <v>18914.39</v>
      </c>
      <c r="Q69" s="45">
        <v>8084.01</v>
      </c>
      <c r="R69" s="47">
        <f t="shared" si="20"/>
        <v>9894.41</v>
      </c>
      <c r="T69" s="49">
        <f t="shared" si="21"/>
        <v>9894.41</v>
      </c>
      <c r="U69" s="49"/>
      <c r="Y69" s="51"/>
      <c r="Z69" s="51"/>
      <c r="AA69" s="51"/>
      <c r="AD69" s="49">
        <f>+R69</f>
        <v>9894.41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7">
        <f t="shared" si="20"/>
        <v>0</v>
      </c>
      <c r="T70" s="49">
        <f t="shared" si="21"/>
        <v>0</v>
      </c>
      <c r="U70" s="49"/>
      <c r="Y70" s="51"/>
      <c r="Z70" s="51"/>
      <c r="AA70" s="51"/>
      <c r="AD70" s="49">
        <f>+R70</f>
        <v>0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3942514.35</v>
      </c>
      <c r="K71" s="45">
        <v>5267126.2300000004</v>
      </c>
      <c r="L71" s="45">
        <v>7602542.7800000003</v>
      </c>
      <c r="M71" s="45">
        <v>7328243.0499999998</v>
      </c>
      <c r="N71" s="45">
        <v>5185959.7</v>
      </c>
      <c r="O71" s="45">
        <v>9.3132257461547893E-10</v>
      </c>
      <c r="P71" s="45">
        <v>0</v>
      </c>
      <c r="Q71" s="45">
        <v>0</v>
      </c>
      <c r="R71" s="47">
        <f t="shared" si="20"/>
        <v>2443865.5091666668</v>
      </c>
      <c r="T71" s="49">
        <f t="shared" si="21"/>
        <v>2443865.5091666668</v>
      </c>
      <c r="U71" s="49"/>
      <c r="Y71" s="51"/>
      <c r="Z71" s="51"/>
      <c r="AA71" s="51"/>
      <c r="AD71" s="49">
        <f t="shared" ref="AD71:AD74" si="23">+R71</f>
        <v>2443865.5091666668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7">
        <f t="shared" si="20"/>
        <v>0</v>
      </c>
      <c r="T72" s="49">
        <f t="shared" si="21"/>
        <v>0</v>
      </c>
      <c r="U72" s="49"/>
      <c r="Y72" s="51"/>
      <c r="Z72" s="51"/>
      <c r="AA72" s="51"/>
      <c r="AD72" s="49">
        <f t="shared" si="23"/>
        <v>0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-128355.2</v>
      </c>
      <c r="K73" s="45">
        <v>-128355.2</v>
      </c>
      <c r="L73" s="45">
        <v>-110576.21</v>
      </c>
      <c r="M73" s="45">
        <v>-110576.21</v>
      </c>
      <c r="N73" s="45">
        <v>-86189.01</v>
      </c>
      <c r="O73" s="45">
        <v>0</v>
      </c>
      <c r="P73" s="45">
        <v>0</v>
      </c>
      <c r="Q73" s="45">
        <v>0</v>
      </c>
      <c r="R73" s="47">
        <f>((E73+Q73)+((F73+G73+H73+I73+J73+K73+L73+M73+N73+O73+P73)*2))/24</f>
        <v>-47004.319166666661</v>
      </c>
      <c r="T73" s="49">
        <f>+R73</f>
        <v>-47004.319166666661</v>
      </c>
      <c r="U73" s="49"/>
      <c r="Y73" s="51"/>
      <c r="Z73" s="51"/>
      <c r="AA73" s="51"/>
      <c r="AD73" s="49">
        <f>+R73</f>
        <v>-47004.319166666661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418499.47</v>
      </c>
      <c r="K74" s="45">
        <v>533483.42000000004</v>
      </c>
      <c r="L74" s="45">
        <v>708650.39</v>
      </c>
      <c r="M74" s="45">
        <v>685132.24</v>
      </c>
      <c r="N74" s="45">
        <v>498244.93</v>
      </c>
      <c r="O74" s="45">
        <v>-1.16415321826935E-10</v>
      </c>
      <c r="P74" s="45">
        <v>0</v>
      </c>
      <c r="Q74" s="45">
        <v>0</v>
      </c>
      <c r="R74" s="47">
        <f t="shared" si="20"/>
        <v>237000.87083333335</v>
      </c>
      <c r="T74" s="49">
        <f t="shared" si="21"/>
        <v>237000.87083333335</v>
      </c>
      <c r="U74" s="49"/>
      <c r="Y74" s="51"/>
      <c r="Z74" s="51"/>
      <c r="AA74" s="51"/>
      <c r="AD74" s="49">
        <f t="shared" si="23"/>
        <v>237000.87083333335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0"/>
        <v>0</v>
      </c>
      <c r="T75" s="49">
        <f t="shared" si="21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4256310.8600000003</v>
      </c>
      <c r="F76" s="45">
        <v>4491542.66</v>
      </c>
      <c r="G76" s="45">
        <v>3889865.78</v>
      </c>
      <c r="H76" s="45">
        <v>2146984.46</v>
      </c>
      <c r="I76" s="45">
        <v>1728655.19</v>
      </c>
      <c r="J76" s="45">
        <v>1151049.3999999999</v>
      </c>
      <c r="K76" s="45">
        <v>577180.97</v>
      </c>
      <c r="L76" s="45">
        <v>490255.71</v>
      </c>
      <c r="M76" s="45">
        <v>488631.43</v>
      </c>
      <c r="N76" s="45">
        <v>2084360.55</v>
      </c>
      <c r="O76" s="45">
        <v>4526229.6500000004</v>
      </c>
      <c r="P76" s="45">
        <v>5740202.6699999999</v>
      </c>
      <c r="Q76" s="45">
        <v>6036127.29</v>
      </c>
      <c r="R76" s="47">
        <f t="shared" si="20"/>
        <v>2705098.1287499997</v>
      </c>
      <c r="T76" s="49">
        <f t="shared" si="21"/>
        <v>2705098.1287499997</v>
      </c>
      <c r="U76" s="49"/>
      <c r="Y76" s="51"/>
      <c r="Z76" s="51"/>
      <c r="AA76" s="51"/>
      <c r="AD76" s="49">
        <f t="shared" ref="AD76:AD79" si="24">+R76</f>
        <v>2705098.1287499997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165312.26</v>
      </c>
      <c r="F77" s="45">
        <v>10350.15</v>
      </c>
      <c r="G77" s="45">
        <v>47706.63</v>
      </c>
      <c r="H77" s="45">
        <v>48633.25</v>
      </c>
      <c r="I77" s="45">
        <v>12796.47</v>
      </c>
      <c r="J77" s="45">
        <v>57618.32</v>
      </c>
      <c r="K77" s="45">
        <v>34489.83</v>
      </c>
      <c r="L77" s="45">
        <v>75705.55</v>
      </c>
      <c r="M77" s="45">
        <v>21093.439999999999</v>
      </c>
      <c r="N77" s="45">
        <v>292235.65000000002</v>
      </c>
      <c r="O77" s="45">
        <v>30899.66</v>
      </c>
      <c r="P77" s="45">
        <v>20959</v>
      </c>
      <c r="Q77" s="45">
        <v>83372</v>
      </c>
      <c r="R77" s="47">
        <f t="shared" si="20"/>
        <v>64735.840000000004</v>
      </c>
      <c r="T77" s="49">
        <f t="shared" si="21"/>
        <v>64735.840000000004</v>
      </c>
      <c r="U77" s="49"/>
      <c r="Y77" s="51"/>
      <c r="Z77" s="51"/>
      <c r="AA77" s="51"/>
      <c r="AD77" s="49">
        <f t="shared" si="24"/>
        <v>64735.840000000004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15686260.84</v>
      </c>
      <c r="F78" s="45">
        <v>16344272.060000001</v>
      </c>
      <c r="G78" s="45">
        <v>14378818.77</v>
      </c>
      <c r="H78" s="45">
        <v>9218856.0700000003</v>
      </c>
      <c r="I78" s="45">
        <v>6580430.3600000003</v>
      </c>
      <c r="J78" s="45">
        <v>5594880.4100000001</v>
      </c>
      <c r="K78" s="45">
        <v>2545328.66</v>
      </c>
      <c r="L78" s="45">
        <v>1728277.3</v>
      </c>
      <c r="M78" s="45">
        <v>1529001.3</v>
      </c>
      <c r="N78" s="45">
        <v>6471737.1100000003</v>
      </c>
      <c r="O78" s="45">
        <v>13408823.939999999</v>
      </c>
      <c r="P78" s="45">
        <v>18101880.379999999</v>
      </c>
      <c r="Q78" s="45">
        <v>21396977.559999999</v>
      </c>
      <c r="R78" s="47">
        <f t="shared" si="20"/>
        <v>9536993.796666665</v>
      </c>
      <c r="T78" s="49">
        <f t="shared" si="21"/>
        <v>9536993.796666665</v>
      </c>
      <c r="U78" s="49"/>
      <c r="Y78" s="51"/>
      <c r="Z78" s="51"/>
      <c r="AA78" s="51"/>
      <c r="AD78" s="49">
        <f t="shared" si="24"/>
        <v>9536993.796666665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150435.17000000001</v>
      </c>
      <c r="F79" s="55">
        <v>131981.66</v>
      </c>
      <c r="G79" s="55">
        <v>233407.28</v>
      </c>
      <c r="H79" s="55">
        <v>327060.17</v>
      </c>
      <c r="I79" s="55">
        <v>244827.69</v>
      </c>
      <c r="J79" s="55">
        <v>206276.3</v>
      </c>
      <c r="K79" s="55">
        <v>180169.08</v>
      </c>
      <c r="L79" s="55">
        <v>236409.73</v>
      </c>
      <c r="M79" s="55">
        <v>252521.38</v>
      </c>
      <c r="N79" s="55">
        <v>1372894.86</v>
      </c>
      <c r="O79" s="55">
        <v>288410.87</v>
      </c>
      <c r="P79" s="55">
        <v>212072.06</v>
      </c>
      <c r="Q79" s="55">
        <v>342360.49</v>
      </c>
      <c r="R79" s="56">
        <f t="shared" si="20"/>
        <v>327702.40916666674</v>
      </c>
      <c r="T79" s="49">
        <f t="shared" si="21"/>
        <v>327702.40916666674</v>
      </c>
      <c r="U79" s="49"/>
      <c r="Y79" s="51"/>
      <c r="Z79" s="51"/>
      <c r="AA79" s="51"/>
      <c r="AD79" s="49">
        <f t="shared" si="24"/>
        <v>327702.40916666674</v>
      </c>
    </row>
    <row r="80" spans="1:30">
      <c r="D80" s="3" t="s">
        <v>42</v>
      </c>
      <c r="E80" s="45">
        <f t="shared" ref="E80:L80" si="25">SUM(E63:E79)</f>
        <v>21024414.200000003</v>
      </c>
      <c r="F80" s="45">
        <f t="shared" si="25"/>
        <v>21607929.82</v>
      </c>
      <c r="G80" s="45">
        <f t="shared" si="25"/>
        <v>18727820.490000002</v>
      </c>
      <c r="H80" s="45">
        <f t="shared" si="25"/>
        <v>12347001.140000001</v>
      </c>
      <c r="I80" s="45">
        <f t="shared" si="25"/>
        <v>9798291.0999999996</v>
      </c>
      <c r="J80" s="45">
        <f t="shared" si="25"/>
        <v>12159209.380000001</v>
      </c>
      <c r="K80" s="45">
        <f t="shared" si="25"/>
        <v>9777641.5999999996</v>
      </c>
      <c r="L80" s="45">
        <f t="shared" si="25"/>
        <v>12510637.660000004</v>
      </c>
      <c r="M80" s="45">
        <f t="shared" ref="M80:R80" si="26">SUM(M63:M79)</f>
        <v>11618448.060000001</v>
      </c>
      <c r="N80" s="45">
        <f t="shared" si="26"/>
        <v>17602052.43</v>
      </c>
      <c r="O80" s="45">
        <f t="shared" si="26"/>
        <v>19681263.750000004</v>
      </c>
      <c r="P80" s="45">
        <f t="shared" si="26"/>
        <v>25457176.779999997</v>
      </c>
      <c r="Q80" s="45">
        <f t="shared" si="26"/>
        <v>29605819.339999996</v>
      </c>
      <c r="R80" s="45">
        <f t="shared" si="26"/>
        <v>16383549.081666665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27">((E82+Q82)+((F82+G82+H82+I82+J82+K82+L82+M82+N82+O82+P82)*2))/24</f>
        <v>0</v>
      </c>
      <c r="T82" s="49">
        <f t="shared" ref="T82:T83" si="28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27"/>
        <v>0</v>
      </c>
      <c r="T83" s="49">
        <f t="shared" si="28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31360.13</v>
      </c>
      <c r="M85" s="45">
        <v>31360.13</v>
      </c>
      <c r="N85" s="45">
        <v>8452.1200000000008</v>
      </c>
      <c r="O85" s="45">
        <v>1.8189894035458601E-12</v>
      </c>
      <c r="P85" s="45">
        <v>0</v>
      </c>
      <c r="Q85" s="45">
        <v>0</v>
      </c>
      <c r="R85" s="47">
        <f t="shared" ref="R85:R93" si="29">((E85+Q85)+((F85+G85+H85+I85+J85+K85+L85+M85+N85+O85+P85)*2))/24</f>
        <v>5931.0316666666668</v>
      </c>
      <c r="W85" s="49">
        <f t="shared" ref="W85:W93" si="30">+R85</f>
        <v>5931.0316666666668</v>
      </c>
      <c r="Y85" s="51"/>
      <c r="Z85" s="51"/>
      <c r="AA85" s="51"/>
      <c r="AB85" s="49">
        <f t="shared" ref="AB85:AB93" si="31">+R85</f>
        <v>5931.0316666666668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13457.54</v>
      </c>
      <c r="F86" s="45">
        <v>13457.54</v>
      </c>
      <c r="G86" s="45">
        <v>9500.5799999999908</v>
      </c>
      <c r="H86" s="45">
        <v>9500.5799999999908</v>
      </c>
      <c r="I86" s="45">
        <v>179016.37</v>
      </c>
      <c r="J86" s="45">
        <v>176006.51</v>
      </c>
      <c r="K86" s="45">
        <v>287578.21999999997</v>
      </c>
      <c r="L86" s="45">
        <v>5.8207660913467401E-11</v>
      </c>
      <c r="M86" s="45">
        <v>5.8207660913467401E-11</v>
      </c>
      <c r="N86" s="45">
        <v>76906.220000000103</v>
      </c>
      <c r="O86" s="45">
        <v>223678.02</v>
      </c>
      <c r="P86" s="45">
        <v>220044.53</v>
      </c>
      <c r="Q86" s="45">
        <v>220044.53</v>
      </c>
      <c r="R86" s="47">
        <f t="shared" si="29"/>
        <v>109369.96708333334</v>
      </c>
      <c r="T86" s="49"/>
      <c r="W86" s="49">
        <f t="shared" si="30"/>
        <v>109369.96708333334</v>
      </c>
      <c r="Y86" s="51"/>
      <c r="Z86" s="51"/>
      <c r="AA86" s="51"/>
      <c r="AB86" s="49">
        <f t="shared" si="31"/>
        <v>109369.96708333334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34554.699999999997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7">
        <f t="shared" si="29"/>
        <v>1439.7791666666665</v>
      </c>
      <c r="T87" s="49"/>
      <c r="W87" s="49">
        <f t="shared" si="30"/>
        <v>1439.7791666666665</v>
      </c>
      <c r="Y87" s="51"/>
      <c r="Z87" s="51"/>
      <c r="AA87" s="51"/>
      <c r="AB87" s="49">
        <f t="shared" si="31"/>
        <v>1439.7791666666665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13116</v>
      </c>
      <c r="F88" s="45">
        <v>6558</v>
      </c>
      <c r="G88" s="45">
        <v>13116</v>
      </c>
      <c r="H88" s="45">
        <v>6558</v>
      </c>
      <c r="I88" s="45">
        <v>6558</v>
      </c>
      <c r="J88" s="45">
        <v>6558</v>
      </c>
      <c r="K88" s="45">
        <v>0</v>
      </c>
      <c r="L88" s="45">
        <v>-6558</v>
      </c>
      <c r="M88" s="45">
        <v>0</v>
      </c>
      <c r="N88" s="45">
        <v>-6558</v>
      </c>
      <c r="O88" s="45">
        <v>0</v>
      </c>
      <c r="P88" s="45">
        <v>0</v>
      </c>
      <c r="Q88" s="45">
        <v>0</v>
      </c>
      <c r="R88" s="47">
        <f t="shared" si="29"/>
        <v>2732.5</v>
      </c>
      <c r="T88" s="49"/>
      <c r="W88" s="49">
        <f t="shared" si="30"/>
        <v>2732.5</v>
      </c>
      <c r="Y88" s="51"/>
      <c r="Z88" s="51"/>
      <c r="AA88" s="51"/>
      <c r="AB88" s="49">
        <f t="shared" si="31"/>
        <v>2732.5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29"/>
        <v>0</v>
      </c>
      <c r="T89" s="49"/>
      <c r="W89" s="49">
        <f t="shared" si="30"/>
        <v>0</v>
      </c>
      <c r="Y89" s="51"/>
      <c r="Z89" s="51"/>
      <c r="AA89" s="51"/>
      <c r="AB89" s="49">
        <f t="shared" si="31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8452.1200000000008</v>
      </c>
      <c r="M90" s="45">
        <v>173092.12</v>
      </c>
      <c r="N90" s="45">
        <v>196000.13</v>
      </c>
      <c r="O90" s="45">
        <v>0</v>
      </c>
      <c r="P90" s="45">
        <v>0</v>
      </c>
      <c r="Q90" s="45">
        <v>0</v>
      </c>
      <c r="R90" s="47">
        <f t="shared" si="29"/>
        <v>31462.030833333334</v>
      </c>
      <c r="T90" s="49"/>
      <c r="W90" s="49">
        <f t="shared" si="30"/>
        <v>31462.030833333334</v>
      </c>
      <c r="Y90" s="51"/>
      <c r="Z90" s="51"/>
      <c r="AA90" s="51"/>
      <c r="AB90" s="49">
        <f t="shared" si="31"/>
        <v>31462.030833333334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-284.52999999999997</v>
      </c>
      <c r="O91" s="45">
        <v>-284.52999999999997</v>
      </c>
      <c r="P91" s="45">
        <v>-284.52999999999997</v>
      </c>
      <c r="Q91" s="45">
        <v>-284.52999999999997</v>
      </c>
      <c r="R91" s="47">
        <f t="shared" si="29"/>
        <v>-82.987916666666663</v>
      </c>
      <c r="T91" s="49"/>
      <c r="W91" s="49">
        <f t="shared" si="30"/>
        <v>-82.987916666666663</v>
      </c>
      <c r="Y91" s="51"/>
      <c r="Z91" s="51"/>
      <c r="AA91" s="51"/>
      <c r="AB91" s="49">
        <f t="shared" si="31"/>
        <v>-82.987916666666663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18085.240000000002</v>
      </c>
      <c r="F92" s="45">
        <v>18085.240000000002</v>
      </c>
      <c r="G92" s="45">
        <v>18085.240000000002</v>
      </c>
      <c r="H92" s="45">
        <v>18085.240000000002</v>
      </c>
      <c r="I92" s="45">
        <v>18085.240000000002</v>
      </c>
      <c r="J92" s="45">
        <v>18085.240000000002</v>
      </c>
      <c r="K92" s="45">
        <v>18085.240000000002</v>
      </c>
      <c r="L92" s="45">
        <v>18085.240000000002</v>
      </c>
      <c r="M92" s="45">
        <v>0</v>
      </c>
      <c r="N92" s="45">
        <v>18611.349999999999</v>
      </c>
      <c r="O92" s="45">
        <v>0</v>
      </c>
      <c r="P92" s="45">
        <v>0</v>
      </c>
      <c r="Q92" s="45">
        <v>0</v>
      </c>
      <c r="R92" s="47">
        <f t="shared" si="29"/>
        <v>12854.220833333335</v>
      </c>
      <c r="T92" s="49"/>
      <c r="W92" s="49">
        <f t="shared" si="30"/>
        <v>12854.220833333335</v>
      </c>
      <c r="Y92" s="51"/>
      <c r="Z92" s="51"/>
      <c r="AA92" s="51"/>
      <c r="AB92" s="49">
        <f t="shared" si="31"/>
        <v>12854.220833333335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7">
        <f t="shared" si="29"/>
        <v>0</v>
      </c>
      <c r="T93" s="49"/>
      <c r="W93" s="49">
        <f t="shared" si="30"/>
        <v>0</v>
      </c>
      <c r="Y93" s="51"/>
      <c r="Z93" s="51"/>
      <c r="AA93" s="51"/>
      <c r="AB93" s="49">
        <f t="shared" si="31"/>
        <v>0</v>
      </c>
    </row>
    <row r="94" spans="1:28">
      <c r="D94" s="3" t="s">
        <v>55</v>
      </c>
      <c r="E94" s="46">
        <f t="shared" ref="E94:R94" si="32">SUM(E82:E93)</f>
        <v>79213.48</v>
      </c>
      <c r="F94" s="46">
        <f t="shared" si="32"/>
        <v>38100.78</v>
      </c>
      <c r="G94" s="46">
        <f t="shared" si="32"/>
        <v>40701.819999999992</v>
      </c>
      <c r="H94" s="46">
        <f t="shared" si="32"/>
        <v>34143.819999999992</v>
      </c>
      <c r="I94" s="46">
        <f t="shared" si="32"/>
        <v>203659.61</v>
      </c>
      <c r="J94" s="46">
        <f t="shared" si="32"/>
        <v>200649.75</v>
      </c>
      <c r="K94" s="46">
        <f t="shared" si="32"/>
        <v>305663.45999999996</v>
      </c>
      <c r="L94" s="46">
        <f t="shared" si="32"/>
        <v>51339.490000000063</v>
      </c>
      <c r="M94" s="46">
        <f t="shared" si="32"/>
        <v>204452.25000000006</v>
      </c>
      <c r="N94" s="46">
        <f t="shared" si="32"/>
        <v>293127.29000000004</v>
      </c>
      <c r="O94" s="46">
        <f t="shared" si="32"/>
        <v>223393.49</v>
      </c>
      <c r="P94" s="46">
        <f t="shared" si="32"/>
        <v>219760</v>
      </c>
      <c r="Q94" s="46">
        <f t="shared" si="32"/>
        <v>219760</v>
      </c>
      <c r="R94" s="46">
        <f t="shared" si="32"/>
        <v>163706.54166666666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3">+E96+E94+E80</f>
        <v>21103627.680000003</v>
      </c>
      <c r="F98" s="45">
        <f t="shared" si="33"/>
        <v>21646030.600000001</v>
      </c>
      <c r="G98" s="45">
        <f t="shared" si="33"/>
        <v>18768522.310000002</v>
      </c>
      <c r="H98" s="45">
        <f t="shared" si="33"/>
        <v>12381144.960000001</v>
      </c>
      <c r="I98" s="45">
        <f t="shared" si="33"/>
        <v>10001950.709999999</v>
      </c>
      <c r="J98" s="45">
        <f t="shared" si="33"/>
        <v>12359859.130000001</v>
      </c>
      <c r="K98" s="45">
        <f t="shared" si="33"/>
        <v>10083305.059999999</v>
      </c>
      <c r="L98" s="45">
        <f t="shared" si="33"/>
        <v>12561977.150000004</v>
      </c>
      <c r="M98" s="45">
        <f t="shared" si="33"/>
        <v>11822900.310000001</v>
      </c>
      <c r="N98" s="45">
        <f t="shared" si="33"/>
        <v>17895179.719999999</v>
      </c>
      <c r="O98" s="45">
        <f t="shared" si="33"/>
        <v>19904657.240000002</v>
      </c>
      <c r="P98" s="45">
        <f t="shared" si="33"/>
        <v>25676936.779999997</v>
      </c>
      <c r="Q98" s="45">
        <f t="shared" si="33"/>
        <v>29825579.339999996</v>
      </c>
      <c r="R98" s="45">
        <f t="shared" si="33"/>
        <v>16547255.623333331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-14410</v>
      </c>
      <c r="F100" s="45">
        <v>-14410</v>
      </c>
      <c r="G100" s="45">
        <v>-15000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4">((E100+Q100)+((F100+G100+H100+I100+J100+K100+L100+M100+N100+O100+P100)*2))/24</f>
        <v>-14926.25</v>
      </c>
      <c r="T100" s="49">
        <f t="shared" ref="T100:T118" si="35">+R100</f>
        <v>-14926.25</v>
      </c>
      <c r="Y100" s="51"/>
      <c r="Z100" s="51"/>
      <c r="AA100" s="51"/>
      <c r="AD100" s="49">
        <f t="shared" ref="AD100:AD118" si="36">+R100</f>
        <v>-14926.25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0</v>
      </c>
      <c r="F101" s="45">
        <v>4515</v>
      </c>
      <c r="G101" s="45">
        <v>5105</v>
      </c>
      <c r="H101" s="45">
        <v>5105</v>
      </c>
      <c r="I101" s="45">
        <v>5105</v>
      </c>
      <c r="J101" s="45">
        <v>5105</v>
      </c>
      <c r="K101" s="45">
        <v>5105</v>
      </c>
      <c r="L101" s="45">
        <v>5105</v>
      </c>
      <c r="M101" s="45">
        <v>11564.29</v>
      </c>
      <c r="N101" s="45">
        <v>11564.29</v>
      </c>
      <c r="O101" s="45">
        <v>15785.61</v>
      </c>
      <c r="P101" s="45">
        <v>0</v>
      </c>
      <c r="Q101" s="45">
        <v>61132.28</v>
      </c>
      <c r="R101" s="47">
        <f t="shared" si="34"/>
        <v>8718.7775000000001</v>
      </c>
      <c r="T101" s="49">
        <f t="shared" si="35"/>
        <v>8718.7775000000001</v>
      </c>
      <c r="Y101" s="51"/>
      <c r="Z101" s="51"/>
      <c r="AA101" s="51"/>
      <c r="AD101" s="49">
        <f t="shared" si="36"/>
        <v>8718.7775000000001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34"/>
        <v>0</v>
      </c>
      <c r="T102" s="49">
        <f t="shared" si="35"/>
        <v>0</v>
      </c>
      <c r="Y102" s="51"/>
      <c r="Z102" s="51"/>
      <c r="AA102" s="51"/>
      <c r="AD102" s="49">
        <f t="shared" si="36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-15785.61</v>
      </c>
      <c r="P103" s="31">
        <v>0</v>
      </c>
      <c r="Q103" s="31">
        <v>-61132.28</v>
      </c>
      <c r="R103" s="35">
        <f t="shared" si="34"/>
        <v>-3862.6458333333335</v>
      </c>
      <c r="T103" s="49">
        <f t="shared" si="35"/>
        <v>-3862.6458333333335</v>
      </c>
      <c r="Y103" s="51"/>
      <c r="Z103" s="51"/>
      <c r="AA103" s="51"/>
      <c r="AD103" s="49">
        <f t="shared" si="36"/>
        <v>-3862.6458333333335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-128198.71</v>
      </c>
      <c r="F104" s="45">
        <v>-128198.71</v>
      </c>
      <c r="G104" s="45">
        <v>-128198.71</v>
      </c>
      <c r="H104" s="45">
        <v>-128198.71</v>
      </c>
      <c r="I104" s="45">
        <v>-128198.71</v>
      </c>
      <c r="J104" s="45">
        <v>-128198.71</v>
      </c>
      <c r="K104" s="45">
        <v>-128198.71</v>
      </c>
      <c r="L104" s="45">
        <v>-128198.71</v>
      </c>
      <c r="M104" s="45">
        <v>-128198.71</v>
      </c>
      <c r="N104" s="45">
        <v>-128198.71</v>
      </c>
      <c r="O104" s="45">
        <v>-128198.71</v>
      </c>
      <c r="P104" s="45">
        <v>-300989.82</v>
      </c>
      <c r="Q104" s="45">
        <v>-300989.82</v>
      </c>
      <c r="R104" s="47">
        <f t="shared" si="34"/>
        <v>-149797.59875</v>
      </c>
      <c r="T104" s="49">
        <f t="shared" si="35"/>
        <v>-149797.59875</v>
      </c>
      <c r="Y104" s="51"/>
      <c r="Z104" s="51"/>
      <c r="AA104" s="51"/>
      <c r="AD104" s="49">
        <f t="shared" si="36"/>
        <v>-149797.59875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19722.330000000002</v>
      </c>
      <c r="F105" s="45">
        <v>37134.53</v>
      </c>
      <c r="G105" s="45">
        <v>54634.99</v>
      </c>
      <c r="H105" s="45">
        <v>75461.34</v>
      </c>
      <c r="I105" s="45">
        <v>101498.04</v>
      </c>
      <c r="J105" s="45">
        <v>138389.54</v>
      </c>
      <c r="K105" s="45">
        <v>151777.60999999999</v>
      </c>
      <c r="L105" s="45">
        <v>166632.99</v>
      </c>
      <c r="M105" s="45">
        <v>187630.14</v>
      </c>
      <c r="N105" s="45">
        <v>201301.82</v>
      </c>
      <c r="O105" s="45">
        <v>215926.51</v>
      </c>
      <c r="P105" s="45">
        <v>9332.3300000000199</v>
      </c>
      <c r="Q105" s="45">
        <v>28520.76</v>
      </c>
      <c r="R105" s="47">
        <f t="shared" si="34"/>
        <v>113653.44875</v>
      </c>
      <c r="T105" s="49">
        <f t="shared" si="35"/>
        <v>113653.44875</v>
      </c>
      <c r="Y105" s="51"/>
      <c r="Z105" s="51"/>
      <c r="AA105" s="51"/>
      <c r="AD105" s="49">
        <f t="shared" si="36"/>
        <v>113653.44875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-11199.72</v>
      </c>
      <c r="F106" s="45">
        <v>-15675.81</v>
      </c>
      <c r="G106" s="45">
        <v>-21679.17</v>
      </c>
      <c r="H106" s="45">
        <v>-28204.98</v>
      </c>
      <c r="I106" s="45">
        <v>-31880.6</v>
      </c>
      <c r="J106" s="45">
        <v>-35293.410000000003</v>
      </c>
      <c r="K106" s="45">
        <v>-41287.040000000001</v>
      </c>
      <c r="L106" s="45">
        <v>-47341.55</v>
      </c>
      <c r="M106" s="45">
        <v>-55390.2</v>
      </c>
      <c r="N106" s="45">
        <v>-59973.43</v>
      </c>
      <c r="O106" s="45">
        <v>-63995.82</v>
      </c>
      <c r="P106" s="45">
        <v>-6183.26</v>
      </c>
      <c r="Q106" s="45">
        <v>-9292.69</v>
      </c>
      <c r="R106" s="47">
        <f t="shared" si="34"/>
        <v>-34762.622916666667</v>
      </c>
      <c r="T106" s="49">
        <f t="shared" si="35"/>
        <v>-34762.622916666667</v>
      </c>
      <c r="Y106" s="51"/>
      <c r="Z106" s="51"/>
      <c r="AA106" s="51"/>
      <c r="AD106" s="49">
        <f t="shared" si="36"/>
        <v>-34762.622916666667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-25500.14</v>
      </c>
      <c r="F107" s="45">
        <v>-45894.29</v>
      </c>
      <c r="G107" s="45">
        <v>-77966.87</v>
      </c>
      <c r="H107" s="45">
        <v>-75789.98</v>
      </c>
      <c r="I107" s="45">
        <v>-87890.8</v>
      </c>
      <c r="J107" s="45">
        <v>-108306.85</v>
      </c>
      <c r="K107" s="45">
        <v>-103574.31</v>
      </c>
      <c r="L107" s="45">
        <v>-191267.21</v>
      </c>
      <c r="M107" s="45">
        <v>-200357.72</v>
      </c>
      <c r="N107" s="45">
        <v>-221664.12</v>
      </c>
      <c r="O107" s="45">
        <v>-324721.8</v>
      </c>
      <c r="P107" s="45">
        <v>-18918.87</v>
      </c>
      <c r="Q107" s="45">
        <v>-39534.74</v>
      </c>
      <c r="R107" s="47">
        <f t="shared" si="34"/>
        <v>-124072.52166666667</v>
      </c>
      <c r="T107" s="49">
        <f t="shared" si="35"/>
        <v>-124072.52166666667</v>
      </c>
      <c r="Y107" s="51"/>
      <c r="Z107" s="51"/>
      <c r="AA107" s="51"/>
      <c r="AD107" s="49">
        <f t="shared" si="36"/>
        <v>-124072.52166666667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-7449</v>
      </c>
      <c r="F108" s="45">
        <v>-7449</v>
      </c>
      <c r="G108" s="45">
        <v>-7449</v>
      </c>
      <c r="H108" s="45">
        <v>-7449</v>
      </c>
      <c r="I108" s="45">
        <v>-7449</v>
      </c>
      <c r="J108" s="45">
        <v>-7449</v>
      </c>
      <c r="K108" s="45">
        <v>-7449</v>
      </c>
      <c r="L108" s="45">
        <v>-7449</v>
      </c>
      <c r="M108" s="45">
        <v>-7449</v>
      </c>
      <c r="N108" s="45">
        <v>-7449</v>
      </c>
      <c r="O108" s="45">
        <v>-7449</v>
      </c>
      <c r="P108" s="45">
        <v>-1918.96</v>
      </c>
      <c r="Q108" s="45">
        <v>-1918.96</v>
      </c>
      <c r="R108" s="47">
        <f t="shared" si="34"/>
        <v>-6757.7449999999999</v>
      </c>
      <c r="T108" s="49">
        <f t="shared" si="35"/>
        <v>-6757.7449999999999</v>
      </c>
      <c r="Y108" s="51"/>
      <c r="Z108" s="51"/>
      <c r="AA108" s="51"/>
      <c r="AD108" s="49">
        <f t="shared" si="36"/>
        <v>-6757.7449999999999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0</v>
      </c>
      <c r="F109" s="45">
        <v>0</v>
      </c>
      <c r="G109" s="45">
        <v>0</v>
      </c>
      <c r="H109" s="45">
        <v>0</v>
      </c>
      <c r="I109" s="45">
        <v>5</v>
      </c>
      <c r="J109" s="45">
        <v>5</v>
      </c>
      <c r="K109" s="45">
        <v>5</v>
      </c>
      <c r="L109" s="45">
        <v>5</v>
      </c>
      <c r="M109" s="45">
        <v>5</v>
      </c>
      <c r="N109" s="45">
        <v>5</v>
      </c>
      <c r="O109" s="45">
        <v>5</v>
      </c>
      <c r="P109" s="45">
        <v>0</v>
      </c>
      <c r="Q109" s="45">
        <v>0</v>
      </c>
      <c r="R109" s="47">
        <f t="shared" si="34"/>
        <v>2.9166666666666665</v>
      </c>
      <c r="T109" s="49">
        <f t="shared" si="35"/>
        <v>2.9166666666666665</v>
      </c>
      <c r="Y109" s="51"/>
      <c r="Z109" s="51"/>
      <c r="AA109" s="51"/>
      <c r="AD109" s="49">
        <f t="shared" si="36"/>
        <v>2.9166666666666665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5525.04</v>
      </c>
      <c r="P110" s="45">
        <v>0</v>
      </c>
      <c r="Q110" s="45">
        <v>0</v>
      </c>
      <c r="R110" s="47">
        <f t="shared" si="34"/>
        <v>460.42</v>
      </c>
      <c r="T110" s="49">
        <f t="shared" si="35"/>
        <v>460.42</v>
      </c>
      <c r="Y110" s="51"/>
      <c r="Z110" s="51"/>
      <c r="AA110" s="51"/>
      <c r="AD110" s="49">
        <f t="shared" si="36"/>
        <v>460.42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-340156.45</v>
      </c>
      <c r="G111" s="45">
        <v>-340156.45</v>
      </c>
      <c r="H111" s="45">
        <v>-340156.45</v>
      </c>
      <c r="I111" s="45">
        <v>-340156.45</v>
      </c>
      <c r="J111" s="45">
        <v>-340156.45</v>
      </c>
      <c r="K111" s="45">
        <v>-340156.45</v>
      </c>
      <c r="L111" s="45">
        <v>-340156.45</v>
      </c>
      <c r="M111" s="45">
        <v>-340156.45</v>
      </c>
      <c r="N111" s="45">
        <v>-340156.45</v>
      </c>
      <c r="O111" s="45">
        <v>-340156.45</v>
      </c>
      <c r="P111" s="45">
        <v>-925523.64</v>
      </c>
      <c r="Q111" s="45">
        <v>-925523.64</v>
      </c>
      <c r="R111" s="47">
        <f t="shared" si="34"/>
        <v>-413327.34875000006</v>
      </c>
      <c r="T111" s="49">
        <f t="shared" si="35"/>
        <v>-413327.34875000006</v>
      </c>
      <c r="Y111" s="51"/>
      <c r="Z111" s="51"/>
      <c r="AA111" s="51"/>
      <c r="AD111" s="49">
        <f t="shared" si="36"/>
        <v>-413327.34875000006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62999.109999999797</v>
      </c>
      <c r="F112" s="45">
        <v>110337.77</v>
      </c>
      <c r="G112" s="45">
        <v>148602.35999999999</v>
      </c>
      <c r="H112" s="45">
        <v>214618.4</v>
      </c>
      <c r="I112" s="45">
        <v>306599.77</v>
      </c>
      <c r="J112" s="45">
        <v>391144.84</v>
      </c>
      <c r="K112" s="45">
        <v>436571.16</v>
      </c>
      <c r="L112" s="45">
        <v>471108.29</v>
      </c>
      <c r="M112" s="45">
        <v>502403.61</v>
      </c>
      <c r="N112" s="45">
        <v>537962.71</v>
      </c>
      <c r="O112" s="45">
        <v>573545.80000000005</v>
      </c>
      <c r="P112" s="45">
        <v>37155.460000000101</v>
      </c>
      <c r="Q112" s="45">
        <v>82552.110000000102</v>
      </c>
      <c r="R112" s="47">
        <f t="shared" si="34"/>
        <v>316902.14833333332</v>
      </c>
      <c r="T112" s="49">
        <f t="shared" si="35"/>
        <v>316902.14833333332</v>
      </c>
      <c r="Y112" s="51"/>
      <c r="Z112" s="51"/>
      <c r="AA112" s="51"/>
      <c r="AD112" s="49">
        <f t="shared" si="36"/>
        <v>316902.14833333332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-36472.370000000003</v>
      </c>
      <c r="F113" s="45">
        <v>-50424.76</v>
      </c>
      <c r="G113" s="45">
        <v>-64881.17</v>
      </c>
      <c r="H113" s="45">
        <v>-82424.37</v>
      </c>
      <c r="I113" s="45">
        <v>-93313.93</v>
      </c>
      <c r="J113" s="45">
        <v>-113128.74</v>
      </c>
      <c r="K113" s="45">
        <v>-125703.3</v>
      </c>
      <c r="L113" s="45">
        <v>-140796.48000000001</v>
      </c>
      <c r="M113" s="45">
        <v>-159806.22</v>
      </c>
      <c r="N113" s="45">
        <v>-175045.94</v>
      </c>
      <c r="O113" s="45">
        <v>-186454.91</v>
      </c>
      <c r="P113" s="45">
        <v>-9645.20999999999</v>
      </c>
      <c r="Q113" s="45">
        <v>-19271.98</v>
      </c>
      <c r="R113" s="47">
        <f t="shared" si="34"/>
        <v>-102458.10041666665</v>
      </c>
      <c r="T113" s="49">
        <f t="shared" si="35"/>
        <v>-102458.10041666665</v>
      </c>
      <c r="Y113" s="51"/>
      <c r="Z113" s="51"/>
      <c r="AA113" s="51"/>
      <c r="AD113" s="49">
        <f t="shared" si="36"/>
        <v>-102458.10041666665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-112887.55</v>
      </c>
      <c r="F114" s="45">
        <v>-221387.14</v>
      </c>
      <c r="G114" s="45">
        <v>-304482.17</v>
      </c>
      <c r="H114" s="45">
        <v>-299105.75</v>
      </c>
      <c r="I114" s="45">
        <v>-323704.90999999997</v>
      </c>
      <c r="J114" s="45">
        <v>-323857.36</v>
      </c>
      <c r="K114" s="45">
        <v>-317181.03999999998</v>
      </c>
      <c r="L114" s="45">
        <v>-554610.69999999995</v>
      </c>
      <c r="M114" s="45">
        <v>-541155.49</v>
      </c>
      <c r="N114" s="45">
        <v>-636733.51</v>
      </c>
      <c r="O114" s="45">
        <v>-972458.08</v>
      </c>
      <c r="P114" s="45">
        <v>-115024.67</v>
      </c>
      <c r="Q114" s="45">
        <v>-275626.05</v>
      </c>
      <c r="R114" s="47">
        <f t="shared" si="34"/>
        <v>-400329.8016666667</v>
      </c>
      <c r="T114" s="49">
        <f t="shared" si="35"/>
        <v>-400329.8016666667</v>
      </c>
      <c r="Y114" s="51"/>
      <c r="Z114" s="51"/>
      <c r="AA114" s="51"/>
      <c r="AD114" s="49">
        <f t="shared" si="36"/>
        <v>-400329.8016666667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-22551</v>
      </c>
      <c r="F115" s="45">
        <v>-22551</v>
      </c>
      <c r="G115" s="45">
        <v>-22551</v>
      </c>
      <c r="H115" s="45">
        <v>-22551</v>
      </c>
      <c r="I115" s="45">
        <v>-22551</v>
      </c>
      <c r="J115" s="45">
        <v>-22551</v>
      </c>
      <c r="K115" s="45">
        <v>-22551</v>
      </c>
      <c r="L115" s="45">
        <v>-22551</v>
      </c>
      <c r="M115" s="45">
        <v>-22551</v>
      </c>
      <c r="N115" s="45">
        <v>-22551</v>
      </c>
      <c r="O115" s="45">
        <v>-22551</v>
      </c>
      <c r="P115" s="45">
        <v>-28081.040000000001</v>
      </c>
      <c r="Q115" s="45">
        <v>-28081.040000000001</v>
      </c>
      <c r="R115" s="47">
        <f t="shared" si="34"/>
        <v>-23242.255000000001</v>
      </c>
      <c r="T115" s="49">
        <f t="shared" si="35"/>
        <v>-23242.255000000001</v>
      </c>
      <c r="Y115" s="51"/>
      <c r="Z115" s="51"/>
      <c r="AA115" s="51"/>
      <c r="AD115" s="49">
        <f t="shared" si="36"/>
        <v>-23242.255000000001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429.47000000000099</v>
      </c>
      <c r="F116" s="45">
        <v>429.47000000000099</v>
      </c>
      <c r="G116" s="45">
        <v>429.47000000000099</v>
      </c>
      <c r="H116" s="45">
        <v>429.47000000000099</v>
      </c>
      <c r="I116" s="45">
        <v>429.47000000000099</v>
      </c>
      <c r="J116" s="45">
        <v>429.47000000000099</v>
      </c>
      <c r="K116" s="45">
        <v>429.47000000000099</v>
      </c>
      <c r="L116" s="45">
        <v>429.47000000000099</v>
      </c>
      <c r="M116" s="45">
        <v>429.47000000000099</v>
      </c>
      <c r="N116" s="45">
        <v>429.47000000000099</v>
      </c>
      <c r="O116" s="45">
        <v>-5566.04</v>
      </c>
      <c r="P116" s="45">
        <v>0</v>
      </c>
      <c r="Q116" s="45">
        <v>0</v>
      </c>
      <c r="R116" s="47">
        <f t="shared" si="34"/>
        <v>-123.83958333333248</v>
      </c>
      <c r="T116" s="49">
        <f t="shared" si="35"/>
        <v>-123.83958333333248</v>
      </c>
      <c r="Y116" s="51"/>
      <c r="Z116" s="51"/>
      <c r="AA116" s="51"/>
      <c r="AD116" s="49">
        <f t="shared" si="36"/>
        <v>-123.83958333333248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0</v>
      </c>
      <c r="F117" s="45">
        <v>-180.6</v>
      </c>
      <c r="G117" s="45">
        <v>-180.6</v>
      </c>
      <c r="H117" s="45">
        <v>-180.6</v>
      </c>
      <c r="I117" s="45">
        <v>-180.6</v>
      </c>
      <c r="J117" s="45">
        <v>-180.6</v>
      </c>
      <c r="K117" s="45">
        <v>-180.6</v>
      </c>
      <c r="L117" s="45">
        <v>-180.6</v>
      </c>
      <c r="M117" s="45">
        <v>-180.6</v>
      </c>
      <c r="N117" s="45">
        <v>-180.6</v>
      </c>
      <c r="O117" s="45">
        <v>-180.6</v>
      </c>
      <c r="P117" s="45">
        <v>0</v>
      </c>
      <c r="Q117" s="45">
        <v>0</v>
      </c>
      <c r="R117" s="47">
        <f t="shared" si="34"/>
        <v>-150.49999999999997</v>
      </c>
      <c r="T117" s="49">
        <f t="shared" si="35"/>
        <v>-150.49999999999997</v>
      </c>
      <c r="Y117" s="51"/>
      <c r="Z117" s="51"/>
      <c r="AA117" s="51"/>
      <c r="AD117" s="49">
        <f t="shared" si="36"/>
        <v>-150.49999999999997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0</v>
      </c>
      <c r="O118" s="55">
        <v>216.6</v>
      </c>
      <c r="P118" s="55">
        <v>0</v>
      </c>
      <c r="Q118" s="55">
        <v>0</v>
      </c>
      <c r="R118" s="56">
        <f t="shared" si="34"/>
        <v>18.05</v>
      </c>
      <c r="T118" s="49">
        <f t="shared" si="35"/>
        <v>18.05</v>
      </c>
      <c r="Y118" s="51"/>
      <c r="Z118" s="51"/>
      <c r="AA118" s="51"/>
      <c r="AD118" s="49">
        <f t="shared" si="36"/>
        <v>18.05</v>
      </c>
    </row>
    <row r="119" spans="1:30">
      <c r="D119" s="3" t="s">
        <v>62</v>
      </c>
      <c r="E119" s="31">
        <f t="shared" ref="E119:R119" si="37">SUM(E100:E118)</f>
        <v>-615674.03000000026</v>
      </c>
      <c r="F119" s="31">
        <f t="shared" si="37"/>
        <v>-693910.99000000011</v>
      </c>
      <c r="G119" s="31">
        <f t="shared" si="37"/>
        <v>-773773.32</v>
      </c>
      <c r="H119" s="31">
        <f t="shared" si="37"/>
        <v>-703446.63</v>
      </c>
      <c r="I119" s="31">
        <f t="shared" si="37"/>
        <v>-636688.72</v>
      </c>
      <c r="J119" s="31">
        <f t="shared" si="37"/>
        <v>-559048.2699999999</v>
      </c>
      <c r="K119" s="31">
        <f t="shared" si="37"/>
        <v>-507393.21</v>
      </c>
      <c r="L119" s="31">
        <f t="shared" si="37"/>
        <v>-804270.95000000007</v>
      </c>
      <c r="M119" s="31">
        <f t="shared" si="37"/>
        <v>-768212.88</v>
      </c>
      <c r="N119" s="31">
        <f t="shared" si="37"/>
        <v>-855689.47000000009</v>
      </c>
      <c r="O119" s="31">
        <f t="shared" si="37"/>
        <v>-1271513.46</v>
      </c>
      <c r="P119" s="31">
        <f t="shared" si="37"/>
        <v>-1374797.6799999997</v>
      </c>
      <c r="Q119" s="31">
        <f t="shared" si="37"/>
        <v>-1504166.05</v>
      </c>
      <c r="R119" s="31">
        <f t="shared" si="37"/>
        <v>-834055.46833333338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R121" si="38">+E98+E119</f>
        <v>20487953.650000002</v>
      </c>
      <c r="F121" s="46">
        <f t="shared" si="38"/>
        <v>20952119.610000003</v>
      </c>
      <c r="G121" s="46">
        <f t="shared" si="38"/>
        <v>17994748.990000002</v>
      </c>
      <c r="H121" s="46">
        <f t="shared" si="38"/>
        <v>11677698.33</v>
      </c>
      <c r="I121" s="46">
        <f t="shared" si="38"/>
        <v>9365261.9899999984</v>
      </c>
      <c r="J121" s="46">
        <f t="shared" si="38"/>
        <v>11800810.860000001</v>
      </c>
      <c r="K121" s="46">
        <f t="shared" si="38"/>
        <v>9575911.8499999978</v>
      </c>
      <c r="L121" s="46">
        <f t="shared" si="38"/>
        <v>11757706.200000005</v>
      </c>
      <c r="M121" s="46">
        <f t="shared" si="38"/>
        <v>11054687.43</v>
      </c>
      <c r="N121" s="46">
        <f t="shared" si="38"/>
        <v>17039490.25</v>
      </c>
      <c r="O121" s="46">
        <f t="shared" si="38"/>
        <v>18633143.780000001</v>
      </c>
      <c r="P121" s="46">
        <f t="shared" si="38"/>
        <v>24302139.099999998</v>
      </c>
      <c r="Q121" s="46">
        <f t="shared" si="38"/>
        <v>28321413.289999995</v>
      </c>
      <c r="R121" s="46">
        <f t="shared" si="38"/>
        <v>15713200.154999997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1073090.52</v>
      </c>
      <c r="F123" s="45">
        <v>1016498.52</v>
      </c>
      <c r="G123" s="45">
        <v>1026641.43</v>
      </c>
      <c r="H123" s="45">
        <v>1065613.24</v>
      </c>
      <c r="I123" s="45">
        <v>1136114.08</v>
      </c>
      <c r="J123" s="45">
        <v>1023403.43</v>
      </c>
      <c r="K123" s="45">
        <v>803830.27</v>
      </c>
      <c r="L123" s="45">
        <v>839752.87</v>
      </c>
      <c r="M123" s="45">
        <v>742786.37</v>
      </c>
      <c r="N123" s="45">
        <v>738621.33</v>
      </c>
      <c r="O123" s="45">
        <v>838523.46</v>
      </c>
      <c r="P123" s="45">
        <v>805421.26</v>
      </c>
      <c r="Q123" s="45">
        <v>801726.35</v>
      </c>
      <c r="R123" s="47">
        <f t="shared" ref="R123:R147" si="39">((E123+Q123)+((F123+G123+H123+I123+J123+K123+L123+M123+N123+O123+P123)*2))/24</f>
        <v>914551.22458333336</v>
      </c>
      <c r="T123" s="49">
        <f t="shared" ref="T123:T147" si="40">+R123</f>
        <v>914551.22458333336</v>
      </c>
      <c r="Y123" s="51"/>
      <c r="Z123" s="51"/>
      <c r="AA123" s="51"/>
      <c r="AD123" s="49">
        <f t="shared" ref="AD123:AD147" si="41">+R123</f>
        <v>914551.22458333336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361834.79</v>
      </c>
      <c r="F124" s="45">
        <v>331792.07</v>
      </c>
      <c r="G124" s="45">
        <v>321627.53999999998</v>
      </c>
      <c r="H124" s="45">
        <v>321733.58</v>
      </c>
      <c r="I124" s="45">
        <v>321116.03999999998</v>
      </c>
      <c r="J124" s="45">
        <v>353561.54</v>
      </c>
      <c r="K124" s="45">
        <v>348070.69</v>
      </c>
      <c r="L124" s="45">
        <v>350204.64</v>
      </c>
      <c r="M124" s="45">
        <v>349576.85</v>
      </c>
      <c r="N124" s="45">
        <v>349501.81</v>
      </c>
      <c r="O124" s="45">
        <v>348607.83</v>
      </c>
      <c r="P124" s="45">
        <v>336447</v>
      </c>
      <c r="Q124" s="45">
        <v>336505.27</v>
      </c>
      <c r="R124" s="47">
        <f t="shared" si="39"/>
        <v>340117.46833333332</v>
      </c>
      <c r="T124" s="49">
        <f t="shared" si="40"/>
        <v>340117.46833333332</v>
      </c>
      <c r="Y124" s="51"/>
      <c r="Z124" s="51"/>
      <c r="AA124" s="51"/>
      <c r="AD124" s="49">
        <f t="shared" si="41"/>
        <v>340117.46833333332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798769.67</v>
      </c>
      <c r="F125" s="45">
        <v>774432.02</v>
      </c>
      <c r="G125" s="45">
        <v>753007.36</v>
      </c>
      <c r="H125" s="45">
        <v>782067.7</v>
      </c>
      <c r="I125" s="45">
        <v>737223.49</v>
      </c>
      <c r="J125" s="45">
        <v>754534.08</v>
      </c>
      <c r="K125" s="45">
        <v>767089.59</v>
      </c>
      <c r="L125" s="45">
        <v>773243.75</v>
      </c>
      <c r="M125" s="45">
        <v>639862.42000000004</v>
      </c>
      <c r="N125" s="45">
        <v>602465.01</v>
      </c>
      <c r="O125" s="45">
        <v>536867.38</v>
      </c>
      <c r="P125" s="45">
        <v>527256.5</v>
      </c>
      <c r="Q125" s="45">
        <v>545265.25</v>
      </c>
      <c r="R125" s="47">
        <f t="shared" si="39"/>
        <v>693338.89666666661</v>
      </c>
      <c r="T125" s="49">
        <f t="shared" si="40"/>
        <v>693338.89666666661</v>
      </c>
      <c r="Y125" s="51"/>
      <c r="Z125" s="51"/>
      <c r="AA125" s="51"/>
      <c r="AD125" s="49">
        <f t="shared" si="41"/>
        <v>693338.89666666661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493955.5</v>
      </c>
      <c r="F126" s="45">
        <v>624722.14</v>
      </c>
      <c r="G126" s="45">
        <v>566251.30000000005</v>
      </c>
      <c r="H126" s="45">
        <v>728740.63</v>
      </c>
      <c r="I126" s="45">
        <v>722988.8</v>
      </c>
      <c r="J126" s="45">
        <v>699594.36</v>
      </c>
      <c r="K126" s="45">
        <v>598917.47</v>
      </c>
      <c r="L126" s="45">
        <v>638594.02</v>
      </c>
      <c r="M126" s="45">
        <v>695467</v>
      </c>
      <c r="N126" s="45">
        <v>644298.36</v>
      </c>
      <c r="O126" s="45">
        <v>616072.66</v>
      </c>
      <c r="P126" s="45">
        <v>650977.96</v>
      </c>
      <c r="Q126" s="45">
        <v>631269.37</v>
      </c>
      <c r="R126" s="47">
        <f t="shared" si="39"/>
        <v>645769.7612500001</v>
      </c>
      <c r="T126" s="49">
        <f t="shared" si="40"/>
        <v>645769.7612500001</v>
      </c>
      <c r="Y126" s="51"/>
      <c r="Z126" s="51"/>
      <c r="AA126" s="51"/>
      <c r="AD126" s="49">
        <f t="shared" si="41"/>
        <v>645769.7612500001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469526.83</v>
      </c>
      <c r="F127" s="45">
        <v>454557.24</v>
      </c>
      <c r="G127" s="45">
        <v>456165.28</v>
      </c>
      <c r="H127" s="45">
        <v>462202.56</v>
      </c>
      <c r="I127" s="45">
        <v>491746.08</v>
      </c>
      <c r="J127" s="45">
        <v>565725.46</v>
      </c>
      <c r="K127" s="45">
        <v>611580.24</v>
      </c>
      <c r="L127" s="45">
        <v>646793.18000000005</v>
      </c>
      <c r="M127" s="45">
        <v>624871.37</v>
      </c>
      <c r="N127" s="45">
        <v>589435.04</v>
      </c>
      <c r="O127" s="45">
        <v>512563.57</v>
      </c>
      <c r="P127" s="45">
        <v>512678.99</v>
      </c>
      <c r="Q127" s="45">
        <v>511109.7</v>
      </c>
      <c r="R127" s="47">
        <f t="shared" si="39"/>
        <v>534886.43958333333</v>
      </c>
      <c r="T127" s="49">
        <f t="shared" si="40"/>
        <v>534886.43958333333</v>
      </c>
      <c r="Y127" s="51"/>
      <c r="Z127" s="51"/>
      <c r="AA127" s="51"/>
      <c r="AD127" s="49">
        <f t="shared" si="41"/>
        <v>534886.43958333333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104424.95</v>
      </c>
      <c r="F128" s="45">
        <v>95196.82</v>
      </c>
      <c r="G128" s="45">
        <v>95641.11</v>
      </c>
      <c r="H128" s="45">
        <v>94599.58</v>
      </c>
      <c r="I128" s="45">
        <v>91228.24</v>
      </c>
      <c r="J128" s="45">
        <v>91636.4</v>
      </c>
      <c r="K128" s="45">
        <v>91124.71</v>
      </c>
      <c r="L128" s="45">
        <v>91094.399999999994</v>
      </c>
      <c r="M128" s="45">
        <v>96983.38</v>
      </c>
      <c r="N128" s="45">
        <v>96941.57</v>
      </c>
      <c r="O128" s="45">
        <v>99132.08</v>
      </c>
      <c r="P128" s="45">
        <v>99132.08</v>
      </c>
      <c r="Q128" s="45">
        <v>98249.21</v>
      </c>
      <c r="R128" s="47">
        <f t="shared" si="39"/>
        <v>95337.287499999991</v>
      </c>
      <c r="T128" s="49">
        <f t="shared" si="40"/>
        <v>95337.287499999991</v>
      </c>
      <c r="Y128" s="51"/>
      <c r="Z128" s="51"/>
      <c r="AA128" s="51"/>
      <c r="AD128" s="49">
        <f t="shared" si="41"/>
        <v>95337.287499999991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325619.09999999998</v>
      </c>
      <c r="F129" s="45">
        <v>313591.36</v>
      </c>
      <c r="G129" s="45">
        <v>319662.76</v>
      </c>
      <c r="H129" s="45">
        <v>314075.96999999997</v>
      </c>
      <c r="I129" s="45">
        <v>313667.55</v>
      </c>
      <c r="J129" s="45">
        <v>356694.95</v>
      </c>
      <c r="K129" s="45">
        <v>373421.02</v>
      </c>
      <c r="L129" s="45">
        <v>336424.47</v>
      </c>
      <c r="M129" s="45">
        <v>300765.96000000002</v>
      </c>
      <c r="N129" s="45">
        <v>243296.42</v>
      </c>
      <c r="O129" s="45">
        <v>395535.87</v>
      </c>
      <c r="P129" s="45">
        <v>314496.84999999998</v>
      </c>
      <c r="Q129" s="45">
        <v>321489.48</v>
      </c>
      <c r="R129" s="47">
        <f t="shared" si="39"/>
        <v>325432.28916666668</v>
      </c>
      <c r="T129" s="49">
        <f t="shared" si="40"/>
        <v>325432.28916666668</v>
      </c>
      <c r="Y129" s="51"/>
      <c r="Z129" s="51"/>
      <c r="AA129" s="51"/>
      <c r="AD129" s="49">
        <f t="shared" si="41"/>
        <v>325432.28916666668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347713.5</v>
      </c>
      <c r="F130" s="45">
        <v>346480.91</v>
      </c>
      <c r="G130" s="45">
        <v>356380.19</v>
      </c>
      <c r="H130" s="45">
        <v>357468.43</v>
      </c>
      <c r="I130" s="45">
        <v>358331.38</v>
      </c>
      <c r="J130" s="45">
        <v>355069.46</v>
      </c>
      <c r="K130" s="45">
        <v>366101.08</v>
      </c>
      <c r="L130" s="45">
        <v>257116.02</v>
      </c>
      <c r="M130" s="45">
        <v>285835.65999999997</v>
      </c>
      <c r="N130" s="45">
        <v>284281.18</v>
      </c>
      <c r="O130" s="45">
        <v>315890.34999999998</v>
      </c>
      <c r="P130" s="45">
        <v>312504.11</v>
      </c>
      <c r="Q130" s="45">
        <v>302783.69</v>
      </c>
      <c r="R130" s="47">
        <f t="shared" si="39"/>
        <v>326725.61375000002</v>
      </c>
      <c r="T130" s="49">
        <f t="shared" si="40"/>
        <v>326725.61375000002</v>
      </c>
      <c r="Y130" s="51"/>
      <c r="Z130" s="51"/>
      <c r="AA130" s="51"/>
      <c r="AD130" s="49">
        <f t="shared" si="41"/>
        <v>326725.61375000002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133608.75</v>
      </c>
      <c r="F131" s="45">
        <v>355564.88</v>
      </c>
      <c r="G131" s="45">
        <v>355401.4</v>
      </c>
      <c r="H131" s="45">
        <v>145125.16</v>
      </c>
      <c r="I131" s="45">
        <v>129182.28</v>
      </c>
      <c r="J131" s="45">
        <v>168330.71</v>
      </c>
      <c r="K131" s="45">
        <v>143175.16</v>
      </c>
      <c r="L131" s="45">
        <v>169509.3</v>
      </c>
      <c r="M131" s="45">
        <v>158741.06</v>
      </c>
      <c r="N131" s="45">
        <v>163936.69</v>
      </c>
      <c r="O131" s="45">
        <v>163671.53</v>
      </c>
      <c r="P131" s="45">
        <v>161967.92000000001</v>
      </c>
      <c r="Q131" s="45">
        <v>163388.82</v>
      </c>
      <c r="R131" s="47">
        <f t="shared" si="39"/>
        <v>188592.07291666672</v>
      </c>
      <c r="T131" s="49">
        <f t="shared" si="40"/>
        <v>188592.07291666672</v>
      </c>
      <c r="Y131" s="51"/>
      <c r="Z131" s="51"/>
      <c r="AA131" s="51"/>
      <c r="AD131" s="49">
        <f t="shared" si="41"/>
        <v>188592.07291666672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765720.59</v>
      </c>
      <c r="F132" s="45">
        <v>698187.16</v>
      </c>
      <c r="G132" s="45">
        <v>733574.74</v>
      </c>
      <c r="H132" s="45">
        <v>671975.43</v>
      </c>
      <c r="I132" s="45">
        <v>697675.63</v>
      </c>
      <c r="J132" s="45">
        <v>695593.23</v>
      </c>
      <c r="K132" s="45">
        <v>640387.6</v>
      </c>
      <c r="L132" s="45">
        <v>680965.99</v>
      </c>
      <c r="M132" s="45">
        <v>648988.14</v>
      </c>
      <c r="N132" s="45">
        <v>517961.54</v>
      </c>
      <c r="O132" s="45">
        <v>521911.43</v>
      </c>
      <c r="P132" s="45">
        <v>524180.69</v>
      </c>
      <c r="Q132" s="45">
        <v>523557.41</v>
      </c>
      <c r="R132" s="47">
        <f t="shared" si="39"/>
        <v>639670.04833333334</v>
      </c>
      <c r="T132" s="49">
        <f t="shared" si="40"/>
        <v>639670.04833333334</v>
      </c>
      <c r="Y132" s="51"/>
      <c r="Z132" s="51"/>
      <c r="AA132" s="51"/>
      <c r="AD132" s="49">
        <f t="shared" si="41"/>
        <v>639670.04833333334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0</v>
      </c>
      <c r="F133" s="45">
        <v>0</v>
      </c>
      <c r="G133" s="45">
        <v>770.27</v>
      </c>
      <c r="H133" s="45">
        <v>0</v>
      </c>
      <c r="I133" s="45">
        <v>-0.01</v>
      </c>
      <c r="J133" s="45">
        <v>-0.01</v>
      </c>
      <c r="K133" s="45">
        <v>-0.01</v>
      </c>
      <c r="L133" s="45">
        <v>9126.7000000000007</v>
      </c>
      <c r="M133" s="45">
        <v>-68.360000000000596</v>
      </c>
      <c r="N133" s="45">
        <v>-2.0000000000578701E-2</v>
      </c>
      <c r="O133" s="45">
        <v>-5.7866558766939095E-13</v>
      </c>
      <c r="P133" s="45">
        <v>0</v>
      </c>
      <c r="Q133" s="45">
        <v>0</v>
      </c>
      <c r="R133" s="47">
        <f t="shared" si="39"/>
        <v>819.04666666666662</v>
      </c>
      <c r="T133" s="49">
        <f t="shared" si="40"/>
        <v>819.04666666666662</v>
      </c>
      <c r="Y133" s="51"/>
      <c r="Z133" s="51"/>
      <c r="AA133" s="51"/>
      <c r="AD133" s="49">
        <f t="shared" si="41"/>
        <v>819.04666666666662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377240.23</v>
      </c>
      <c r="F134" s="45">
        <v>361373.68</v>
      </c>
      <c r="G134" s="45">
        <v>314658.51</v>
      </c>
      <c r="H134" s="45">
        <v>312283.11</v>
      </c>
      <c r="I134" s="45">
        <v>307853.52</v>
      </c>
      <c r="J134" s="45">
        <v>320917.71000000002</v>
      </c>
      <c r="K134" s="45">
        <v>293037.65000000002</v>
      </c>
      <c r="L134" s="45">
        <v>291743.63</v>
      </c>
      <c r="M134" s="45">
        <v>296334.49</v>
      </c>
      <c r="N134" s="45">
        <v>318175.26</v>
      </c>
      <c r="O134" s="45">
        <v>309707.19</v>
      </c>
      <c r="P134" s="45">
        <v>303012.90000000002</v>
      </c>
      <c r="Q134" s="45">
        <v>307390.95</v>
      </c>
      <c r="R134" s="47">
        <f t="shared" si="39"/>
        <v>314284.43666666659</v>
      </c>
      <c r="T134" s="49">
        <f t="shared" si="40"/>
        <v>314284.43666666659</v>
      </c>
      <c r="Y134" s="51"/>
      <c r="Z134" s="51"/>
      <c r="AA134" s="51"/>
      <c r="AD134" s="49">
        <f t="shared" si="41"/>
        <v>314284.43666666659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246737.06</v>
      </c>
      <c r="F135" s="45">
        <v>230076.64</v>
      </c>
      <c r="G135" s="45">
        <v>239631.4</v>
      </c>
      <c r="H135" s="45">
        <v>225047.65</v>
      </c>
      <c r="I135" s="45">
        <v>220321.14</v>
      </c>
      <c r="J135" s="45">
        <v>217847.05</v>
      </c>
      <c r="K135" s="45">
        <v>218577.96</v>
      </c>
      <c r="L135" s="45">
        <v>217039.55</v>
      </c>
      <c r="M135" s="45">
        <v>234465.33</v>
      </c>
      <c r="N135" s="45">
        <v>241585.06</v>
      </c>
      <c r="O135" s="45">
        <v>247272.13</v>
      </c>
      <c r="P135" s="45">
        <v>246645.34</v>
      </c>
      <c r="Q135" s="45">
        <v>241760.04</v>
      </c>
      <c r="R135" s="47">
        <f t="shared" si="39"/>
        <v>231896.48333333331</v>
      </c>
      <c r="T135" s="49">
        <f t="shared" si="40"/>
        <v>231896.48333333331</v>
      </c>
      <c r="Y135" s="51"/>
      <c r="Z135" s="51"/>
      <c r="AA135" s="51"/>
      <c r="AD135" s="49">
        <f t="shared" si="41"/>
        <v>231896.48333333331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161059.92000000001</v>
      </c>
      <c r="F136" s="45">
        <v>139555.99</v>
      </c>
      <c r="G136" s="45">
        <v>139544.88</v>
      </c>
      <c r="H136" s="45">
        <v>144848.72</v>
      </c>
      <c r="I136" s="45">
        <v>145110.88</v>
      </c>
      <c r="J136" s="45">
        <v>153617.29</v>
      </c>
      <c r="K136" s="45">
        <v>164913.60999999999</v>
      </c>
      <c r="L136" s="45">
        <v>374702.56</v>
      </c>
      <c r="M136" s="45">
        <v>378283.61</v>
      </c>
      <c r="N136" s="45">
        <v>162952.39000000001</v>
      </c>
      <c r="O136" s="45">
        <v>132183.98000000001</v>
      </c>
      <c r="P136" s="45">
        <v>141124.78</v>
      </c>
      <c r="Q136" s="45">
        <v>143260.04999999999</v>
      </c>
      <c r="R136" s="47">
        <f t="shared" si="39"/>
        <v>185749.88958333337</v>
      </c>
      <c r="T136" s="49">
        <f t="shared" si="40"/>
        <v>185749.88958333337</v>
      </c>
      <c r="Y136" s="51"/>
      <c r="Z136" s="51"/>
      <c r="AA136" s="51"/>
      <c r="AD136" s="49">
        <f t="shared" si="41"/>
        <v>185749.88958333337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61490.41</v>
      </c>
      <c r="F137" s="45">
        <v>56117.34</v>
      </c>
      <c r="G137" s="45">
        <v>55217.42</v>
      </c>
      <c r="H137" s="45">
        <v>57467.25</v>
      </c>
      <c r="I137" s="45">
        <v>56828.87</v>
      </c>
      <c r="J137" s="45">
        <v>57221.83</v>
      </c>
      <c r="K137" s="45">
        <v>56493.03</v>
      </c>
      <c r="L137" s="45">
        <v>55175.94</v>
      </c>
      <c r="M137" s="45">
        <v>54228.62</v>
      </c>
      <c r="N137" s="45">
        <v>59093.08</v>
      </c>
      <c r="O137" s="45">
        <v>58614.74</v>
      </c>
      <c r="P137" s="45">
        <v>58314.7</v>
      </c>
      <c r="Q137" s="45">
        <v>63566.85</v>
      </c>
      <c r="R137" s="47">
        <f t="shared" si="39"/>
        <v>57275.120833333327</v>
      </c>
      <c r="T137" s="49">
        <f t="shared" si="40"/>
        <v>57275.120833333327</v>
      </c>
      <c r="Y137" s="51"/>
      <c r="Z137" s="51"/>
      <c r="AA137" s="51"/>
      <c r="AD137" s="49">
        <f t="shared" si="41"/>
        <v>57275.120833333327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412314.5</v>
      </c>
      <c r="F138" s="45">
        <v>423512.76</v>
      </c>
      <c r="G138" s="45">
        <v>383316.75</v>
      </c>
      <c r="H138" s="45">
        <v>407066.73</v>
      </c>
      <c r="I138" s="45">
        <v>387437.63</v>
      </c>
      <c r="J138" s="45">
        <v>391986.01</v>
      </c>
      <c r="K138" s="45">
        <v>385070.01</v>
      </c>
      <c r="L138" s="45">
        <v>399936.78</v>
      </c>
      <c r="M138" s="45">
        <v>395975.98</v>
      </c>
      <c r="N138" s="45">
        <v>385246.13</v>
      </c>
      <c r="O138" s="45">
        <v>383543.8</v>
      </c>
      <c r="P138" s="45">
        <v>353386.37</v>
      </c>
      <c r="Q138" s="45">
        <v>353570.78</v>
      </c>
      <c r="R138" s="47">
        <f t="shared" si="39"/>
        <v>389951.79916666658</v>
      </c>
      <c r="T138" s="49">
        <f t="shared" si="40"/>
        <v>389951.79916666658</v>
      </c>
      <c r="Y138" s="51"/>
      <c r="Z138" s="51"/>
      <c r="AA138" s="51"/>
      <c r="AD138" s="49">
        <f t="shared" si="41"/>
        <v>389951.79916666658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-0.01</v>
      </c>
      <c r="L139" s="45">
        <v>-0.01</v>
      </c>
      <c r="M139" s="45">
        <v>-0.01</v>
      </c>
      <c r="N139" s="45">
        <v>-0.01</v>
      </c>
      <c r="O139" s="45">
        <v>0</v>
      </c>
      <c r="P139" s="45">
        <v>0</v>
      </c>
      <c r="Q139" s="45">
        <v>0</v>
      </c>
      <c r="R139" s="47">
        <f t="shared" si="39"/>
        <v>-3.3333333333333335E-3</v>
      </c>
      <c r="T139" s="49">
        <f t="shared" si="40"/>
        <v>-3.3333333333333335E-3</v>
      </c>
      <c r="Y139" s="51"/>
      <c r="Z139" s="51"/>
      <c r="AA139" s="51"/>
      <c r="AD139" s="49">
        <f t="shared" si="41"/>
        <v>-3.3333333333333335E-3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284031.56</v>
      </c>
      <c r="F140" s="45">
        <v>438381.31</v>
      </c>
      <c r="G140" s="45">
        <v>359206.67</v>
      </c>
      <c r="H140" s="45">
        <v>359206.99</v>
      </c>
      <c r="I140" s="45">
        <v>369993.59</v>
      </c>
      <c r="J140" s="45">
        <v>327579.96999999997</v>
      </c>
      <c r="K140" s="45">
        <v>327579.96999999997</v>
      </c>
      <c r="L140" s="45">
        <v>431265.29</v>
      </c>
      <c r="M140" s="45">
        <v>402327.86</v>
      </c>
      <c r="N140" s="45">
        <v>402327.86</v>
      </c>
      <c r="O140" s="45">
        <v>402327.86</v>
      </c>
      <c r="P140" s="45">
        <v>294795.90999999997</v>
      </c>
      <c r="Q140" s="45">
        <v>295543.87</v>
      </c>
      <c r="R140" s="47">
        <f t="shared" si="39"/>
        <v>367065.0829166667</v>
      </c>
      <c r="T140" s="49">
        <f t="shared" si="40"/>
        <v>367065.0829166667</v>
      </c>
      <c r="Y140" s="51"/>
      <c r="Z140" s="51"/>
      <c r="AA140" s="51"/>
      <c r="AD140" s="49">
        <f t="shared" si="41"/>
        <v>367065.0829166667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39"/>
        <v>0</v>
      </c>
      <c r="T141" s="49">
        <f t="shared" si="40"/>
        <v>0</v>
      </c>
      <c r="Y141" s="51"/>
      <c r="Z141" s="51"/>
      <c r="AA141" s="51"/>
      <c r="AD141" s="49">
        <f t="shared" si="41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7258.85</v>
      </c>
      <c r="F142" s="45">
        <v>8119.75</v>
      </c>
      <c r="G142" s="45">
        <v>9310.8799999999992</v>
      </c>
      <c r="H142" s="45">
        <v>11381.38</v>
      </c>
      <c r="I142" s="45">
        <v>12108.12</v>
      </c>
      <c r="J142" s="45">
        <v>15200.03</v>
      </c>
      <c r="K142" s="45">
        <v>16448.64</v>
      </c>
      <c r="L142" s="45">
        <v>19954.2</v>
      </c>
      <c r="M142" s="45">
        <v>21422.04</v>
      </c>
      <c r="N142" s="45">
        <v>22693.34</v>
      </c>
      <c r="O142" s="45">
        <v>0</v>
      </c>
      <c r="P142" s="45">
        <v>2185.2600000000002</v>
      </c>
      <c r="Q142" s="45">
        <v>2808.18</v>
      </c>
      <c r="R142" s="47">
        <f t="shared" si="39"/>
        <v>11988.096250000001</v>
      </c>
      <c r="T142" s="49">
        <f t="shared" si="40"/>
        <v>11988.096250000001</v>
      </c>
      <c r="Y142" s="51"/>
      <c r="Z142" s="51"/>
      <c r="AA142" s="51"/>
      <c r="AD142" s="49">
        <f t="shared" si="41"/>
        <v>11988.096250000001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0</v>
      </c>
      <c r="F143" s="45">
        <v>0</v>
      </c>
      <c r="G143" s="45">
        <v>0</v>
      </c>
      <c r="H143" s="45">
        <v>16467.55</v>
      </c>
      <c r="I143" s="45">
        <v>0</v>
      </c>
      <c r="J143" s="45">
        <v>10179.77</v>
      </c>
      <c r="K143" s="45">
        <v>0</v>
      </c>
      <c r="L143" s="45">
        <v>0</v>
      </c>
      <c r="M143" s="45">
        <v>2657.77</v>
      </c>
      <c r="N143" s="45">
        <v>0</v>
      </c>
      <c r="O143" s="45">
        <v>0</v>
      </c>
      <c r="P143" s="45">
        <v>0</v>
      </c>
      <c r="Q143" s="45">
        <v>0</v>
      </c>
      <c r="R143" s="47">
        <f t="shared" si="39"/>
        <v>2442.0908333333332</v>
      </c>
      <c r="T143" s="49">
        <f t="shared" si="40"/>
        <v>2442.0908333333332</v>
      </c>
      <c r="Y143" s="51"/>
      <c r="Z143" s="51"/>
      <c r="AA143" s="51"/>
      <c r="AD143" s="49">
        <f t="shared" si="41"/>
        <v>2442.0908333333332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1666.86</v>
      </c>
      <c r="F144" s="45">
        <v>401.74</v>
      </c>
      <c r="G144" s="45">
        <v>-628.08000000000004</v>
      </c>
      <c r="H144" s="45">
        <v>-579.9</v>
      </c>
      <c r="I144" s="45">
        <v>14096.36</v>
      </c>
      <c r="J144" s="45">
        <v>15561.79</v>
      </c>
      <c r="K144" s="45">
        <v>18480.18</v>
      </c>
      <c r="L144" s="45">
        <v>18503.55</v>
      </c>
      <c r="M144" s="45">
        <v>19963.8</v>
      </c>
      <c r="N144" s="45">
        <v>108871.14</v>
      </c>
      <c r="O144" s="45">
        <v>0</v>
      </c>
      <c r="P144" s="45">
        <v>3088.08</v>
      </c>
      <c r="Q144" s="45">
        <v>2072.1</v>
      </c>
      <c r="R144" s="47">
        <f t="shared" si="39"/>
        <v>16635.678333333333</v>
      </c>
      <c r="T144" s="49">
        <f t="shared" si="40"/>
        <v>16635.678333333333</v>
      </c>
      <c r="Y144" s="51"/>
      <c r="Z144" s="51"/>
      <c r="AA144" s="51"/>
      <c r="AD144" s="49">
        <f t="shared" si="41"/>
        <v>16635.678333333333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1188.47</v>
      </c>
      <c r="F145" s="45">
        <v>186177.06</v>
      </c>
      <c r="G145" s="45">
        <v>178907.65</v>
      </c>
      <c r="H145" s="45">
        <v>1063.3200000000099</v>
      </c>
      <c r="I145" s="45">
        <v>7.0485839387401898E-12</v>
      </c>
      <c r="J145" s="45">
        <v>115860.58</v>
      </c>
      <c r="K145" s="45">
        <v>187142.59</v>
      </c>
      <c r="L145" s="45">
        <v>249999.72</v>
      </c>
      <c r="M145" s="45">
        <v>403622.03</v>
      </c>
      <c r="N145" s="45">
        <v>561446.74</v>
      </c>
      <c r="O145" s="45">
        <v>704148.41</v>
      </c>
      <c r="P145" s="45">
        <v>395860.73</v>
      </c>
      <c r="Q145" s="45">
        <v>5.8207660913467401E-11</v>
      </c>
      <c r="R145" s="47">
        <f t="shared" si="39"/>
        <v>248735.25541666665</v>
      </c>
      <c r="T145" s="49">
        <f t="shared" si="40"/>
        <v>248735.25541666665</v>
      </c>
      <c r="Y145" s="51"/>
      <c r="Z145" s="51"/>
      <c r="AA145" s="51"/>
      <c r="AD145" s="49">
        <f t="shared" si="41"/>
        <v>248735.25541666665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153032.54</v>
      </c>
      <c r="F146" s="45">
        <v>177346.62</v>
      </c>
      <c r="G146" s="45">
        <v>200374.17</v>
      </c>
      <c r="H146" s="45">
        <v>216793.27</v>
      </c>
      <c r="I146" s="45">
        <v>37899.22</v>
      </c>
      <c r="J146" s="45">
        <v>58556.639999999999</v>
      </c>
      <c r="K146" s="45">
        <v>83723.56</v>
      </c>
      <c r="L146" s="45">
        <v>114006.99</v>
      </c>
      <c r="M146" s="45">
        <v>21946.95</v>
      </c>
      <c r="N146" s="45">
        <v>52377.72</v>
      </c>
      <c r="O146" s="45">
        <v>85356.52</v>
      </c>
      <c r="P146" s="45">
        <v>22170.59</v>
      </c>
      <c r="Q146" s="45">
        <v>51489.86</v>
      </c>
      <c r="R146" s="47">
        <f t="shared" si="39"/>
        <v>97734.454166666663</v>
      </c>
      <c r="T146" s="49">
        <f t="shared" si="40"/>
        <v>97734.454166666663</v>
      </c>
      <c r="Y146" s="51"/>
      <c r="Z146" s="51"/>
      <c r="AA146" s="51"/>
      <c r="AD146" s="49">
        <f t="shared" si="41"/>
        <v>97734.454166666663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1671013.6</v>
      </c>
      <c r="F147" s="45">
        <v>1092584.52</v>
      </c>
      <c r="G147" s="45">
        <v>1069556.97</v>
      </c>
      <c r="H147" s="45">
        <v>1141243.19</v>
      </c>
      <c r="I147" s="45">
        <v>1375417.96</v>
      </c>
      <c r="J147" s="45">
        <v>1825729.27</v>
      </c>
      <c r="K147" s="45">
        <v>1800562.35</v>
      </c>
      <c r="L147" s="45">
        <v>1946410.87</v>
      </c>
      <c r="M147" s="45">
        <v>2071749.67</v>
      </c>
      <c r="N147" s="45">
        <v>2041318.9</v>
      </c>
      <c r="O147" s="45">
        <v>2008340.1</v>
      </c>
      <c r="P147" s="45">
        <v>2096782.82</v>
      </c>
      <c r="Q147" s="45">
        <v>1513348.55</v>
      </c>
      <c r="R147" s="47">
        <f t="shared" si="39"/>
        <v>1671823.1412499996</v>
      </c>
      <c r="T147" s="49">
        <f t="shared" si="40"/>
        <v>1671823.1412499996</v>
      </c>
      <c r="Y147" s="51"/>
      <c r="Z147" s="51"/>
      <c r="AA147" s="51"/>
      <c r="AD147" s="49">
        <f t="shared" si="41"/>
        <v>1671823.1412499996</v>
      </c>
    </row>
    <row r="148" spans="1:30">
      <c r="D148" s="41" t="s">
        <v>73</v>
      </c>
      <c r="E148" s="46">
        <f t="shared" ref="E148:R148" si="42">SUM(E123:E147)</f>
        <v>8251298.1999999993</v>
      </c>
      <c r="F148" s="46">
        <f t="shared" si="42"/>
        <v>8124670.5299999993</v>
      </c>
      <c r="G148" s="46">
        <f t="shared" si="42"/>
        <v>7934220.5999999996</v>
      </c>
      <c r="H148" s="46">
        <f t="shared" si="42"/>
        <v>7835891.5399999991</v>
      </c>
      <c r="I148" s="46">
        <f t="shared" si="42"/>
        <v>7926340.8499999996</v>
      </c>
      <c r="J148" s="46">
        <f t="shared" si="42"/>
        <v>8574401.5499999989</v>
      </c>
      <c r="K148" s="46">
        <f t="shared" si="42"/>
        <v>8295727.3599999994</v>
      </c>
      <c r="L148" s="46">
        <f t="shared" si="42"/>
        <v>8911564.4100000001</v>
      </c>
      <c r="M148" s="46">
        <f t="shared" si="42"/>
        <v>8846787.9900000021</v>
      </c>
      <c r="N148" s="46">
        <f t="shared" si="42"/>
        <v>8586826.5399999991</v>
      </c>
      <c r="O148" s="46">
        <f t="shared" si="42"/>
        <v>8680270.8900000006</v>
      </c>
      <c r="P148" s="46">
        <f t="shared" si="42"/>
        <v>8162430.8400000017</v>
      </c>
      <c r="Q148" s="46">
        <f t="shared" si="42"/>
        <v>7210155.7799999993</v>
      </c>
      <c r="R148" s="46">
        <f t="shared" si="42"/>
        <v>8300821.6741666673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1094231.72</v>
      </c>
      <c r="F150" s="45">
        <v>998945.2</v>
      </c>
      <c r="G150" s="45">
        <v>879283.15</v>
      </c>
      <c r="H150" s="45">
        <v>759621.1</v>
      </c>
      <c r="I150" s="45">
        <v>665331.66</v>
      </c>
      <c r="J150" s="45">
        <v>545669.61</v>
      </c>
      <c r="K150" s="45">
        <v>419280.05</v>
      </c>
      <c r="L150" s="45">
        <v>312127.48</v>
      </c>
      <c r="M150" s="45">
        <v>198995.66</v>
      </c>
      <c r="N150" s="45">
        <v>299824.02</v>
      </c>
      <c r="O150" s="45">
        <v>182791.93</v>
      </c>
      <c r="P150" s="45">
        <v>1370679.08</v>
      </c>
      <c r="Q150" s="45">
        <v>1280030.31</v>
      </c>
      <c r="R150" s="47">
        <f t="shared" ref="R150:R166" si="43">((E150+Q150)+((F150+G150+H150+I150+J150+K150+L150+M150+N150+O150+P150)*2))/24</f>
        <v>651639.99624999997</v>
      </c>
      <c r="T150" s="49">
        <f t="shared" ref="T150:T166" si="44">+R150</f>
        <v>651639.99624999997</v>
      </c>
      <c r="Y150" s="51"/>
      <c r="Z150" s="51"/>
      <c r="AA150" s="51"/>
      <c r="AD150" s="49">
        <f t="shared" ref="AD150:AD166" si="45">+R150</f>
        <v>651639.99624999997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43"/>
        <v>0</v>
      </c>
      <c r="T151" s="49">
        <f t="shared" si="44"/>
        <v>0</v>
      </c>
      <c r="Y151" s="51"/>
      <c r="Z151" s="51"/>
      <c r="AA151" s="51"/>
      <c r="AD151" s="49">
        <f t="shared" si="45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5308.07</v>
      </c>
      <c r="O152" s="45">
        <v>211022.38</v>
      </c>
      <c r="P152" s="45">
        <v>0</v>
      </c>
      <c r="Q152" s="45">
        <v>0</v>
      </c>
      <c r="R152" s="47">
        <f t="shared" si="43"/>
        <v>18027.537500000002</v>
      </c>
      <c r="T152" s="49">
        <f t="shared" si="44"/>
        <v>18027.537500000002</v>
      </c>
      <c r="Y152" s="51"/>
      <c r="Z152" s="51"/>
      <c r="AA152" s="51"/>
      <c r="AD152" s="49">
        <f t="shared" si="45"/>
        <v>18027.537500000002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3"/>
        <v>0</v>
      </c>
      <c r="T153" s="49">
        <f t="shared" si="44"/>
        <v>0</v>
      </c>
      <c r="Y153" s="51"/>
      <c r="Z153" s="51"/>
      <c r="AA153" s="51"/>
      <c r="AD153" s="49">
        <f t="shared" si="45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43"/>
        <v>0</v>
      </c>
      <c r="T154" s="49">
        <f t="shared" si="44"/>
        <v>0</v>
      </c>
      <c r="Y154" s="51"/>
      <c r="Z154" s="51"/>
      <c r="AA154" s="51"/>
      <c r="AD154" s="49">
        <f t="shared" si="45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43"/>
        <v>0</v>
      </c>
      <c r="T155" s="49">
        <f t="shared" si="44"/>
        <v>0</v>
      </c>
      <c r="Y155" s="51"/>
      <c r="Z155" s="51"/>
      <c r="AA155" s="51"/>
      <c r="AD155" s="49">
        <f t="shared" si="45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1326883.08</v>
      </c>
      <c r="F156" s="45">
        <v>278117.46000000002</v>
      </c>
      <c r="G156" s="45">
        <v>964243.43</v>
      </c>
      <c r="H156" s="45">
        <v>1506918.3</v>
      </c>
      <c r="I156" s="45">
        <v>1930841.53</v>
      </c>
      <c r="J156" s="45">
        <v>2449205.9500000002</v>
      </c>
      <c r="K156" s="45">
        <v>3019442.62</v>
      </c>
      <c r="L156" s="45">
        <v>3359964.43</v>
      </c>
      <c r="M156" s="45">
        <v>2968197.33</v>
      </c>
      <c r="N156" s="45">
        <v>2824385.07</v>
      </c>
      <c r="O156" s="45">
        <v>2990098.25</v>
      </c>
      <c r="P156" s="45">
        <v>3210234.06</v>
      </c>
      <c r="Q156" s="45">
        <v>975792.04</v>
      </c>
      <c r="R156" s="47">
        <f t="shared" si="43"/>
        <v>2221082.165833333</v>
      </c>
      <c r="T156" s="49">
        <f t="shared" si="44"/>
        <v>2221082.165833333</v>
      </c>
      <c r="Y156" s="51"/>
      <c r="Z156" s="51"/>
      <c r="AA156" s="51"/>
      <c r="AD156" s="49">
        <f t="shared" si="45"/>
        <v>2221082.165833333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46628.33</v>
      </c>
      <c r="N157" s="45">
        <v>46628.33</v>
      </c>
      <c r="O157" s="45">
        <v>243628.33</v>
      </c>
      <c r="P157" s="45">
        <v>46628.33</v>
      </c>
      <c r="Q157" s="45">
        <v>-1.45519152283669E-11</v>
      </c>
      <c r="R157" s="47">
        <f t="shared" si="43"/>
        <v>31959.443333333333</v>
      </c>
      <c r="T157" s="49">
        <f t="shared" si="44"/>
        <v>31959.443333333333</v>
      </c>
      <c r="Y157" s="51"/>
      <c r="Z157" s="51"/>
      <c r="AA157" s="51"/>
      <c r="AD157" s="49">
        <f t="shared" si="45"/>
        <v>31959.443333333333</v>
      </c>
    </row>
    <row r="158" spans="1:30">
      <c r="A158" s="6" t="s">
        <v>284</v>
      </c>
      <c r="B158" s="6" t="s">
        <v>76</v>
      </c>
      <c r="C158" s="6" t="s">
        <v>108</v>
      </c>
      <c r="D158" s="11" t="s">
        <v>1034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43"/>
        <v>0</v>
      </c>
      <c r="T158" s="49">
        <f t="shared" si="44"/>
        <v>0</v>
      </c>
      <c r="Y158" s="51"/>
      <c r="Z158" s="51"/>
      <c r="AA158" s="51"/>
      <c r="AD158" s="49">
        <f t="shared" si="45"/>
        <v>0</v>
      </c>
    </row>
    <row r="159" spans="1:30">
      <c r="A159" s="6" t="s">
        <v>284</v>
      </c>
      <c r="B159" s="6" t="s">
        <v>80</v>
      </c>
      <c r="C159" s="6" t="s">
        <v>83</v>
      </c>
      <c r="D159" s="41" t="s">
        <v>81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7">
        <f t="shared" si="43"/>
        <v>0</v>
      </c>
      <c r="T159" s="49">
        <f t="shared" si="44"/>
        <v>0</v>
      </c>
      <c r="Y159" s="51"/>
      <c r="Z159" s="51"/>
      <c r="AA159" s="51"/>
      <c r="AD159" s="49">
        <f t="shared" si="45"/>
        <v>0</v>
      </c>
    </row>
    <row r="160" spans="1:30">
      <c r="A160" s="6" t="s">
        <v>284</v>
      </c>
      <c r="B160" s="6" t="s">
        <v>82</v>
      </c>
      <c r="C160" s="6" t="s">
        <v>83</v>
      </c>
      <c r="D160" s="41" t="s">
        <v>84</v>
      </c>
      <c r="E160" s="45">
        <v>0</v>
      </c>
      <c r="F160" s="45">
        <v>0</v>
      </c>
      <c r="G160" s="45">
        <v>155625.42000000001</v>
      </c>
      <c r="H160" s="45">
        <v>63020.27</v>
      </c>
      <c r="I160" s="45">
        <v>2.18278728425503E-11</v>
      </c>
      <c r="J160" s="45">
        <v>17094.080000000002</v>
      </c>
      <c r="K160" s="45">
        <v>126114.47</v>
      </c>
      <c r="L160" s="45">
        <v>246339.07</v>
      </c>
      <c r="M160" s="45">
        <v>595127.11</v>
      </c>
      <c r="N160" s="45">
        <v>0</v>
      </c>
      <c r="O160" s="45">
        <v>0</v>
      </c>
      <c r="P160" s="45">
        <v>0</v>
      </c>
      <c r="Q160" s="45">
        <v>83109.149999999994</v>
      </c>
      <c r="R160" s="47">
        <f t="shared" si="43"/>
        <v>103739.58291666665</v>
      </c>
      <c r="T160" s="61">
        <f t="shared" si="44"/>
        <v>103739.58291666665</v>
      </c>
      <c r="Y160" s="51"/>
      <c r="Z160" s="51"/>
      <c r="AA160" s="51"/>
      <c r="AD160" s="49">
        <f t="shared" si="45"/>
        <v>103739.58291666665</v>
      </c>
    </row>
    <row r="161" spans="1:30">
      <c r="A161" s="6" t="s">
        <v>293</v>
      </c>
      <c r="B161" s="6" t="s">
        <v>76</v>
      </c>
      <c r="C161" s="6" t="s">
        <v>83</v>
      </c>
      <c r="D161" s="41" t="s">
        <v>601</v>
      </c>
      <c r="E161" s="45">
        <v>-0.54</v>
      </c>
      <c r="F161" s="45">
        <v>183394.79</v>
      </c>
      <c r="G161" s="45">
        <v>163017.59</v>
      </c>
      <c r="H161" s="45">
        <v>142640.39000000001</v>
      </c>
      <c r="I161" s="45">
        <v>122263.19</v>
      </c>
      <c r="J161" s="45">
        <v>101885.99</v>
      </c>
      <c r="K161" s="45">
        <v>81508.789999999994</v>
      </c>
      <c r="L161" s="45">
        <v>61131.59</v>
      </c>
      <c r="M161" s="45">
        <v>40754.39</v>
      </c>
      <c r="N161" s="45">
        <v>20377.189999999999</v>
      </c>
      <c r="O161" s="45">
        <v>-1.00000000311411E-2</v>
      </c>
      <c r="P161" s="45">
        <v>-0.01</v>
      </c>
      <c r="Q161" s="45">
        <v>-0.01</v>
      </c>
      <c r="R161" s="47">
        <f t="shared" si="43"/>
        <v>76414.467916666661</v>
      </c>
      <c r="T161" s="49">
        <f t="shared" si="44"/>
        <v>76414.467916666661</v>
      </c>
      <c r="Y161" s="51"/>
      <c r="Z161" s="51"/>
      <c r="AA161" s="51"/>
      <c r="AD161" s="49">
        <f t="shared" si="45"/>
        <v>76414.467916666661</v>
      </c>
    </row>
    <row r="162" spans="1:30">
      <c r="A162" s="6" t="s">
        <v>293</v>
      </c>
      <c r="B162" s="6" t="s">
        <v>76</v>
      </c>
      <c r="C162" s="6" t="s">
        <v>67</v>
      </c>
      <c r="D162" s="41" t="s">
        <v>602</v>
      </c>
      <c r="E162" s="45">
        <v>18233.38</v>
      </c>
      <c r="F162" s="45">
        <v>12155.6</v>
      </c>
      <c r="G162" s="45">
        <v>6077.82</v>
      </c>
      <c r="H162" s="45">
        <v>4.0000000002692097E-2</v>
      </c>
      <c r="I162" s="45">
        <v>72172.259999999995</v>
      </c>
      <c r="J162" s="45">
        <v>65611.100000000006</v>
      </c>
      <c r="K162" s="45">
        <v>59049.99</v>
      </c>
      <c r="L162" s="45">
        <v>52488.88</v>
      </c>
      <c r="M162" s="45">
        <v>45927.77</v>
      </c>
      <c r="N162" s="45">
        <v>39366.660000000003</v>
      </c>
      <c r="O162" s="45">
        <v>32805.550000000003</v>
      </c>
      <c r="P162" s="45">
        <v>26244.44</v>
      </c>
      <c r="Q162" s="45">
        <v>19683.330000000002</v>
      </c>
      <c r="R162" s="47">
        <f t="shared" si="43"/>
        <v>35904.872083333328</v>
      </c>
      <c r="T162" s="49">
        <f t="shared" si="44"/>
        <v>35904.872083333328</v>
      </c>
      <c r="Y162" s="51"/>
      <c r="Z162" s="51"/>
      <c r="AA162" s="51"/>
      <c r="AD162" s="49">
        <f t="shared" si="45"/>
        <v>35904.872083333328</v>
      </c>
    </row>
    <row r="163" spans="1:30">
      <c r="A163" s="6" t="s">
        <v>293</v>
      </c>
      <c r="B163" s="6" t="s">
        <v>76</v>
      </c>
      <c r="C163" s="6" t="s">
        <v>113</v>
      </c>
      <c r="D163" s="41" t="s">
        <v>603</v>
      </c>
      <c r="E163" s="45">
        <v>626104</v>
      </c>
      <c r="F163" s="45">
        <v>469578</v>
      </c>
      <c r="G163" s="45">
        <v>313052</v>
      </c>
      <c r="H163" s="45">
        <v>156526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1284577</v>
      </c>
      <c r="O163" s="45">
        <v>1101066</v>
      </c>
      <c r="P163" s="45">
        <v>917555</v>
      </c>
      <c r="Q163" s="45">
        <v>734044</v>
      </c>
      <c r="R163" s="47">
        <f t="shared" si="43"/>
        <v>410202.33333333331</v>
      </c>
      <c r="T163" s="49">
        <f t="shared" si="44"/>
        <v>410202.33333333331</v>
      </c>
      <c r="Y163" s="51"/>
      <c r="Z163" s="51"/>
      <c r="AA163" s="51"/>
      <c r="AD163" s="49">
        <f t="shared" si="45"/>
        <v>410202.33333333331</v>
      </c>
    </row>
    <row r="164" spans="1:30">
      <c r="A164" s="6" t="s">
        <v>293</v>
      </c>
      <c r="B164" s="6" t="s">
        <v>76</v>
      </c>
      <c r="C164" s="6" t="s">
        <v>100</v>
      </c>
      <c r="D164" s="11" t="s">
        <v>600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7">
        <f t="shared" si="43"/>
        <v>0</v>
      </c>
      <c r="T164" s="49">
        <f t="shared" si="44"/>
        <v>0</v>
      </c>
      <c r="Y164" s="51"/>
      <c r="Z164" s="51"/>
      <c r="AA164" s="51"/>
      <c r="AD164" s="49">
        <f t="shared" si="45"/>
        <v>0</v>
      </c>
    </row>
    <row r="165" spans="1:30">
      <c r="A165" s="6" t="s">
        <v>293</v>
      </c>
      <c r="B165" s="6" t="s">
        <v>79</v>
      </c>
      <c r="C165" s="6" t="s">
        <v>318</v>
      </c>
      <c r="D165" s="41" t="s">
        <v>605</v>
      </c>
      <c r="E165" s="45">
        <v>26889.57</v>
      </c>
      <c r="F165" s="45">
        <v>17716.62</v>
      </c>
      <c r="G165" s="45">
        <v>0</v>
      </c>
      <c r="H165" s="45">
        <v>0</v>
      </c>
      <c r="I165" s="45">
        <v>84.69</v>
      </c>
      <c r="J165" s="45">
        <v>0</v>
      </c>
      <c r="K165" s="45">
        <v>0</v>
      </c>
      <c r="L165" s="45">
        <v>0</v>
      </c>
      <c r="M165" s="45">
        <v>0</v>
      </c>
      <c r="N165" s="45">
        <v>68260.69</v>
      </c>
      <c r="O165" s="45">
        <v>140934.53</v>
      </c>
      <c r="P165" s="45">
        <v>106778.56</v>
      </c>
      <c r="Q165" s="45">
        <v>40385.129999999997</v>
      </c>
      <c r="R165" s="47">
        <f t="shared" si="43"/>
        <v>30617.703333333327</v>
      </c>
      <c r="T165" s="49">
        <f t="shared" si="44"/>
        <v>30617.703333333327</v>
      </c>
      <c r="Y165" s="51"/>
      <c r="Z165" s="51"/>
      <c r="AA165" s="51"/>
      <c r="AD165" s="49">
        <f t="shared" si="45"/>
        <v>30617.703333333327</v>
      </c>
    </row>
    <row r="166" spans="1:30">
      <c r="A166" s="6" t="s">
        <v>294</v>
      </c>
      <c r="B166" s="6" t="s">
        <v>79</v>
      </c>
      <c r="C166" s="6" t="s">
        <v>319</v>
      </c>
      <c r="D166" s="41" t="s">
        <v>605</v>
      </c>
      <c r="E166" s="45">
        <v>97267.5</v>
      </c>
      <c r="F166" s="45">
        <v>64086.25</v>
      </c>
      <c r="G166" s="45">
        <v>0</v>
      </c>
      <c r="H166" s="45">
        <v>0</v>
      </c>
      <c r="I166" s="45">
        <v>306.37</v>
      </c>
      <c r="J166" s="45">
        <v>0</v>
      </c>
      <c r="K166" s="45">
        <v>0</v>
      </c>
      <c r="L166" s="45">
        <v>0</v>
      </c>
      <c r="M166" s="45">
        <v>0</v>
      </c>
      <c r="N166" s="45">
        <v>246304.71</v>
      </c>
      <c r="O166" s="45">
        <v>418063.31</v>
      </c>
      <c r="P166" s="45">
        <v>316744.23</v>
      </c>
      <c r="Q166" s="45">
        <v>119797.04</v>
      </c>
      <c r="R166" s="47">
        <f t="shared" si="43"/>
        <v>96169.761666666658</v>
      </c>
      <c r="T166" s="49">
        <f t="shared" si="44"/>
        <v>96169.761666666658</v>
      </c>
      <c r="Y166" s="51"/>
      <c r="Z166" s="51"/>
      <c r="AA166" s="51"/>
      <c r="AD166" s="49">
        <f t="shared" si="45"/>
        <v>96169.761666666658</v>
      </c>
    </row>
    <row r="167" spans="1:30">
      <c r="D167" s="41" t="s">
        <v>85</v>
      </c>
      <c r="E167" s="46">
        <f t="shared" ref="E167:N167" si="46">SUM(E150:E166)</f>
        <v>3189608.7099999995</v>
      </c>
      <c r="F167" s="46">
        <f t="shared" si="46"/>
        <v>2023993.9200000002</v>
      </c>
      <c r="G167" s="46">
        <f t="shared" si="46"/>
        <v>2481299.4099999997</v>
      </c>
      <c r="H167" s="46">
        <f t="shared" si="46"/>
        <v>2628726.1</v>
      </c>
      <c r="I167" s="46">
        <f t="shared" si="46"/>
        <v>2790999.6999999997</v>
      </c>
      <c r="J167" s="46">
        <f t="shared" si="46"/>
        <v>3179466.7300000004</v>
      </c>
      <c r="K167" s="46">
        <f t="shared" si="46"/>
        <v>3705395.9200000004</v>
      </c>
      <c r="L167" s="46">
        <f t="shared" si="46"/>
        <v>4032051.4499999997</v>
      </c>
      <c r="M167" s="46">
        <f t="shared" si="46"/>
        <v>3895630.5900000003</v>
      </c>
      <c r="N167" s="46">
        <f t="shared" si="46"/>
        <v>4835031.74</v>
      </c>
      <c r="O167" s="46">
        <f t="shared" ref="O167:R167" si="47">SUM(O150:O166)</f>
        <v>5320410.2699999996</v>
      </c>
      <c r="P167" s="46">
        <f t="shared" si="47"/>
        <v>5994863.6900000013</v>
      </c>
      <c r="Q167" s="46">
        <f t="shared" si="47"/>
        <v>3252840.99</v>
      </c>
      <c r="R167" s="46">
        <f t="shared" si="47"/>
        <v>3675757.8641666663</v>
      </c>
      <c r="Y167" s="51"/>
      <c r="Z167" s="51"/>
      <c r="AA167" s="51"/>
    </row>
    <row r="168" spans="1:30">
      <c r="D168" s="3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7"/>
      <c r="Y168" s="51"/>
      <c r="Z168" s="51"/>
      <c r="AA168" s="51"/>
    </row>
    <row r="169" spans="1:30">
      <c r="A169" s="6" t="s">
        <v>293</v>
      </c>
      <c r="B169" s="6" t="s">
        <v>86</v>
      </c>
      <c r="C169" s="6" t="s">
        <v>83</v>
      </c>
      <c r="D169" s="41" t="s">
        <v>606</v>
      </c>
      <c r="E169" s="45">
        <v>3065783.59</v>
      </c>
      <c r="F169" s="45">
        <v>2404461.13</v>
      </c>
      <c r="G169" s="45">
        <v>1038413.91</v>
      </c>
      <c r="H169" s="45">
        <v>676837.24</v>
      </c>
      <c r="I169" s="45">
        <v>381264</v>
      </c>
      <c r="J169" s="45">
        <v>212937.1</v>
      </c>
      <c r="K169" s="45">
        <v>360105.41</v>
      </c>
      <c r="L169" s="45">
        <v>528249.82999999996</v>
      </c>
      <c r="M169" s="45">
        <v>1688408</v>
      </c>
      <c r="N169" s="45">
        <v>3602492.96</v>
      </c>
      <c r="O169" s="45">
        <v>4079218.54</v>
      </c>
      <c r="P169" s="45">
        <v>3907535.72</v>
      </c>
      <c r="Q169" s="45">
        <v>4224990.29</v>
      </c>
      <c r="R169" s="47">
        <f t="shared" ref="R169:R178" si="48">((E169+Q169)+((F169+G169+H169+I169+J169+K169+L169+M169+N169+O169+P169)*2))/24</f>
        <v>1877109.2316666667</v>
      </c>
      <c r="T169" s="49">
        <f t="shared" ref="T169:T178" si="49">+R169</f>
        <v>1877109.2316666667</v>
      </c>
      <c r="Y169" s="51"/>
      <c r="Z169" s="51"/>
      <c r="AA169" s="51"/>
      <c r="AD169" s="49">
        <f t="shared" ref="AD169:AD178" si="50">+R169</f>
        <v>1877109.2316666667</v>
      </c>
    </row>
    <row r="170" spans="1:30">
      <c r="A170" s="6" t="s">
        <v>293</v>
      </c>
      <c r="B170" s="6" t="s">
        <v>86</v>
      </c>
      <c r="C170" s="6" t="s">
        <v>67</v>
      </c>
      <c r="D170" s="41" t="s">
        <v>607</v>
      </c>
      <c r="E170" s="45">
        <v>1789226.73</v>
      </c>
      <c r="F170" s="45">
        <v>1421626.92</v>
      </c>
      <c r="G170" s="45">
        <v>613721.06999999995</v>
      </c>
      <c r="H170" s="45">
        <v>388932.67</v>
      </c>
      <c r="I170" s="45">
        <v>248679.44</v>
      </c>
      <c r="J170" s="45">
        <v>180384.34</v>
      </c>
      <c r="K170" s="45">
        <v>282733.32</v>
      </c>
      <c r="L170" s="45">
        <v>401064.62</v>
      </c>
      <c r="M170" s="45">
        <v>1092583.6299999999</v>
      </c>
      <c r="N170" s="45">
        <v>2059195.74</v>
      </c>
      <c r="O170" s="45">
        <v>2341346.5099999998</v>
      </c>
      <c r="P170" s="45">
        <v>2130978.17</v>
      </c>
      <c r="Q170" s="45">
        <v>2312768.06</v>
      </c>
      <c r="R170" s="47">
        <f t="shared" si="48"/>
        <v>1101020.3187499999</v>
      </c>
      <c r="T170" s="49">
        <f t="shared" si="49"/>
        <v>1101020.3187499999</v>
      </c>
      <c r="Y170" s="51"/>
      <c r="Z170" s="51"/>
      <c r="AA170" s="51"/>
      <c r="AD170" s="49">
        <f t="shared" si="50"/>
        <v>1101020.3187499999</v>
      </c>
    </row>
    <row r="171" spans="1:30">
      <c r="A171" s="6" t="s">
        <v>293</v>
      </c>
      <c r="B171" s="6" t="s">
        <v>86</v>
      </c>
      <c r="C171" s="6" t="s">
        <v>113</v>
      </c>
      <c r="D171" s="41" t="s">
        <v>608</v>
      </c>
      <c r="E171" s="45">
        <v>8020.07</v>
      </c>
      <c r="F171" s="45">
        <v>7340.92</v>
      </c>
      <c r="G171" s="45">
        <v>5051.95</v>
      </c>
      <c r="H171" s="45">
        <v>3806.89</v>
      </c>
      <c r="I171" s="45">
        <v>3200.73</v>
      </c>
      <c r="J171" s="45">
        <v>2875.87</v>
      </c>
      <c r="K171" s="45">
        <v>2895.93</v>
      </c>
      <c r="L171" s="45">
        <v>3123.14</v>
      </c>
      <c r="M171" s="45">
        <v>92042.91</v>
      </c>
      <c r="N171" s="45">
        <v>51771.42</v>
      </c>
      <c r="O171" s="45">
        <v>9017.9700000000103</v>
      </c>
      <c r="P171" s="45">
        <v>8632.33</v>
      </c>
      <c r="Q171" s="45">
        <v>8389.57</v>
      </c>
      <c r="R171" s="47">
        <f t="shared" si="48"/>
        <v>16497.073333333334</v>
      </c>
      <c r="T171" s="49">
        <f t="shared" si="49"/>
        <v>16497.073333333334</v>
      </c>
      <c r="Y171" s="51"/>
      <c r="Z171" s="51"/>
      <c r="AA171" s="51"/>
      <c r="AD171" s="49">
        <f t="shared" si="50"/>
        <v>16497.073333333334</v>
      </c>
    </row>
    <row r="172" spans="1:30">
      <c r="A172" s="6" t="s">
        <v>293</v>
      </c>
      <c r="B172" s="6" t="s">
        <v>87</v>
      </c>
      <c r="C172" s="6" t="s">
        <v>113</v>
      </c>
      <c r="D172" s="41" t="s">
        <v>609</v>
      </c>
      <c r="E172" s="45">
        <v>244076.29</v>
      </c>
      <c r="F172" s="45">
        <v>248621.77</v>
      </c>
      <c r="G172" s="45">
        <v>207494.58</v>
      </c>
      <c r="H172" s="45">
        <v>225318.24</v>
      </c>
      <c r="I172" s="45">
        <v>225012.68</v>
      </c>
      <c r="J172" s="45">
        <v>232203.74</v>
      </c>
      <c r="K172" s="45">
        <v>238335.27</v>
      </c>
      <c r="L172" s="45">
        <v>241295.2</v>
      </c>
      <c r="M172" s="45">
        <v>258534.7</v>
      </c>
      <c r="N172" s="45">
        <v>238132.3</v>
      </c>
      <c r="O172" s="45">
        <v>258966.5</v>
      </c>
      <c r="P172" s="45">
        <v>264554.08</v>
      </c>
      <c r="Q172" s="45">
        <v>252742.22</v>
      </c>
      <c r="R172" s="47">
        <f t="shared" si="48"/>
        <v>240573.19291666665</v>
      </c>
      <c r="T172" s="49">
        <f t="shared" si="49"/>
        <v>240573.19291666665</v>
      </c>
      <c r="Y172" s="51"/>
      <c r="Z172" s="51"/>
      <c r="AA172" s="51"/>
      <c r="AD172" s="49">
        <f t="shared" si="50"/>
        <v>240573.19291666665</v>
      </c>
    </row>
    <row r="173" spans="1:30">
      <c r="A173" s="6" t="s">
        <v>293</v>
      </c>
      <c r="B173" s="6" t="s">
        <v>87</v>
      </c>
      <c r="C173" s="6" t="s">
        <v>69</v>
      </c>
      <c r="D173" s="41" t="s">
        <v>610</v>
      </c>
      <c r="E173" s="45">
        <v>114990.65</v>
      </c>
      <c r="F173" s="45">
        <v>129576.78</v>
      </c>
      <c r="G173" s="45">
        <v>115027.92</v>
      </c>
      <c r="H173" s="45">
        <v>94635</v>
      </c>
      <c r="I173" s="45">
        <v>108217.71</v>
      </c>
      <c r="J173" s="45">
        <v>108596.33</v>
      </c>
      <c r="K173" s="45">
        <v>123969.04</v>
      </c>
      <c r="L173" s="45">
        <v>127546.4</v>
      </c>
      <c r="M173" s="45">
        <v>123097.9</v>
      </c>
      <c r="N173" s="45">
        <v>109894.87</v>
      </c>
      <c r="O173" s="45">
        <v>112953.62</v>
      </c>
      <c r="P173" s="45">
        <v>110230.61</v>
      </c>
      <c r="Q173" s="45">
        <v>114962.83</v>
      </c>
      <c r="R173" s="47">
        <f t="shared" si="48"/>
        <v>114893.57666666668</v>
      </c>
      <c r="T173" s="49">
        <f t="shared" si="49"/>
        <v>114893.57666666668</v>
      </c>
      <c r="Y173" s="51"/>
      <c r="Z173" s="51"/>
      <c r="AA173" s="51"/>
      <c r="AD173" s="49">
        <f t="shared" si="50"/>
        <v>114893.57666666668</v>
      </c>
    </row>
    <row r="174" spans="1:30">
      <c r="A174" s="6" t="s">
        <v>294</v>
      </c>
      <c r="B174" s="6" t="s">
        <v>86</v>
      </c>
      <c r="C174" s="6" t="s">
        <v>83</v>
      </c>
      <c r="D174" s="41" t="s">
        <v>606</v>
      </c>
      <c r="E174" s="45">
        <v>9711236.5399999991</v>
      </c>
      <c r="F174" s="45">
        <v>8039733.9400000004</v>
      </c>
      <c r="G174" s="45">
        <v>3335477.63</v>
      </c>
      <c r="H174" s="45">
        <v>2057299.22</v>
      </c>
      <c r="I174" s="45">
        <v>1104056.74</v>
      </c>
      <c r="J174" s="45">
        <v>723502.78</v>
      </c>
      <c r="K174" s="45">
        <v>1188168.02</v>
      </c>
      <c r="L174" s="45">
        <v>1704191.24</v>
      </c>
      <c r="M174" s="45">
        <v>5398890.3700000001</v>
      </c>
      <c r="N174" s="45">
        <v>11271031.82</v>
      </c>
      <c r="O174" s="45">
        <v>12043489.82</v>
      </c>
      <c r="P174" s="45">
        <v>11538728.52</v>
      </c>
      <c r="Q174" s="45">
        <v>12474275.67</v>
      </c>
      <c r="R174" s="47">
        <f t="shared" si="48"/>
        <v>5791443.8504166678</v>
      </c>
      <c r="T174" s="49">
        <f t="shared" si="49"/>
        <v>5791443.8504166678</v>
      </c>
      <c r="Y174" s="51"/>
      <c r="Z174" s="51"/>
      <c r="AA174" s="51"/>
      <c r="AD174" s="49">
        <f t="shared" si="50"/>
        <v>5791443.8504166678</v>
      </c>
    </row>
    <row r="175" spans="1:30">
      <c r="A175" s="6" t="s">
        <v>294</v>
      </c>
      <c r="B175" s="6" t="s">
        <v>86</v>
      </c>
      <c r="C175" s="6" t="s">
        <v>67</v>
      </c>
      <c r="D175" s="41" t="s">
        <v>607</v>
      </c>
      <c r="E175" s="45">
        <v>7639002.5</v>
      </c>
      <c r="F175" s="45">
        <v>6183695.3200000003</v>
      </c>
      <c r="G175" s="45">
        <v>2469148.2400000002</v>
      </c>
      <c r="H175" s="45">
        <v>1660539.17</v>
      </c>
      <c r="I175" s="45">
        <v>919534.84</v>
      </c>
      <c r="J175" s="45">
        <v>664126.59</v>
      </c>
      <c r="K175" s="45">
        <v>1248882.07</v>
      </c>
      <c r="L175" s="45">
        <v>1782254.23</v>
      </c>
      <c r="M175" s="45">
        <v>4973893.0199999996</v>
      </c>
      <c r="N175" s="45">
        <v>7134095.25</v>
      </c>
      <c r="O175" s="45">
        <v>7937370.2199999997</v>
      </c>
      <c r="P175" s="45">
        <v>7647688.1299999999</v>
      </c>
      <c r="Q175" s="45">
        <v>8199937.5999999996</v>
      </c>
      <c r="R175" s="47">
        <f t="shared" si="48"/>
        <v>4211724.7608333332</v>
      </c>
      <c r="T175" s="49">
        <f t="shared" si="49"/>
        <v>4211724.7608333332</v>
      </c>
      <c r="Y175" s="51"/>
      <c r="Z175" s="51"/>
      <c r="AA175" s="51"/>
      <c r="AD175" s="49">
        <f t="shared" si="50"/>
        <v>4211724.7608333332</v>
      </c>
    </row>
    <row r="176" spans="1:30">
      <c r="A176" s="6" t="s">
        <v>294</v>
      </c>
      <c r="B176" s="6" t="s">
        <v>86</v>
      </c>
      <c r="C176" s="6" t="s">
        <v>113</v>
      </c>
      <c r="D176" s="41" t="s">
        <v>608</v>
      </c>
      <c r="E176" s="45">
        <v>1228056.0900000001</v>
      </c>
      <c r="F176" s="45">
        <v>1262711.82</v>
      </c>
      <c r="G176" s="45">
        <v>1021517.42</v>
      </c>
      <c r="H176" s="45">
        <v>725707.29</v>
      </c>
      <c r="I176" s="45">
        <v>551192.22</v>
      </c>
      <c r="J176" s="45">
        <v>522627.66</v>
      </c>
      <c r="K176" s="45">
        <v>492969.85</v>
      </c>
      <c r="L176" s="45">
        <v>478432.73</v>
      </c>
      <c r="M176" s="45">
        <v>150025.57999999999</v>
      </c>
      <c r="N176" s="45">
        <v>208091.36</v>
      </c>
      <c r="O176" s="45">
        <v>291088.88</v>
      </c>
      <c r="P176" s="45">
        <v>242680.47</v>
      </c>
      <c r="Q176" s="45">
        <v>232924.7</v>
      </c>
      <c r="R176" s="47">
        <f t="shared" si="48"/>
        <v>556461.30625000002</v>
      </c>
      <c r="T176" s="49">
        <f t="shared" si="49"/>
        <v>556461.30625000002</v>
      </c>
      <c r="Y176" s="51"/>
      <c r="Z176" s="51"/>
      <c r="AA176" s="51"/>
      <c r="AD176" s="49">
        <f t="shared" si="50"/>
        <v>556461.30625000002</v>
      </c>
    </row>
    <row r="177" spans="1:30">
      <c r="A177" s="6" t="s">
        <v>294</v>
      </c>
      <c r="B177" s="6" t="s">
        <v>87</v>
      </c>
      <c r="C177" s="1" t="s">
        <v>113</v>
      </c>
      <c r="D177" s="41" t="s">
        <v>609</v>
      </c>
      <c r="E177" s="45">
        <v>1331194.24</v>
      </c>
      <c r="F177" s="45">
        <v>1428764.58</v>
      </c>
      <c r="G177" s="45">
        <v>1277363.6599999999</v>
      </c>
      <c r="H177" s="45">
        <v>1246256.5</v>
      </c>
      <c r="I177" s="45">
        <v>1271629.31</v>
      </c>
      <c r="J177" s="45">
        <v>1276341.43</v>
      </c>
      <c r="K177" s="45">
        <v>1318001.51</v>
      </c>
      <c r="L177" s="45">
        <v>1390882.26</v>
      </c>
      <c r="M177" s="45">
        <v>1507856.02</v>
      </c>
      <c r="N177" s="45">
        <v>1525325.79</v>
      </c>
      <c r="O177" s="45">
        <v>1517775.64</v>
      </c>
      <c r="P177" s="45">
        <v>1526435.8400000001</v>
      </c>
      <c r="Q177" s="45">
        <v>1480142.59</v>
      </c>
      <c r="R177" s="47">
        <f t="shared" si="48"/>
        <v>1391025.0795833331</v>
      </c>
      <c r="T177" s="49">
        <f t="shared" si="49"/>
        <v>1391025.0795833331</v>
      </c>
      <c r="Y177" s="51"/>
      <c r="Z177" s="51"/>
      <c r="AA177" s="51"/>
      <c r="AD177" s="49">
        <f t="shared" si="50"/>
        <v>1391025.0795833331</v>
      </c>
    </row>
    <row r="178" spans="1:30">
      <c r="A178" s="6" t="s">
        <v>294</v>
      </c>
      <c r="B178" s="6" t="s">
        <v>87</v>
      </c>
      <c r="C178" s="6" t="s">
        <v>69</v>
      </c>
      <c r="D178" s="41" t="s">
        <v>610</v>
      </c>
      <c r="E178" s="45">
        <v>693433.42</v>
      </c>
      <c r="F178" s="45">
        <v>902489.42</v>
      </c>
      <c r="G178" s="45">
        <v>816356.38</v>
      </c>
      <c r="H178" s="45">
        <v>580806.77</v>
      </c>
      <c r="I178" s="45">
        <v>559599.07999999996</v>
      </c>
      <c r="J178" s="45">
        <v>695780.16</v>
      </c>
      <c r="K178" s="45">
        <v>841880.73</v>
      </c>
      <c r="L178" s="45">
        <v>891485.2</v>
      </c>
      <c r="M178" s="45">
        <v>714401.69</v>
      </c>
      <c r="N178" s="45">
        <v>632811.80000000005</v>
      </c>
      <c r="O178" s="45">
        <v>775920.99</v>
      </c>
      <c r="P178" s="45">
        <v>701956.39</v>
      </c>
      <c r="Q178" s="45">
        <v>704778.66</v>
      </c>
      <c r="R178" s="47">
        <f t="shared" si="48"/>
        <v>734382.88750000019</v>
      </c>
      <c r="T178" s="49">
        <f t="shared" si="49"/>
        <v>734382.88750000019</v>
      </c>
      <c r="Y178" s="51"/>
      <c r="Z178" s="51"/>
      <c r="AA178" s="51"/>
      <c r="AD178" s="49">
        <f t="shared" si="50"/>
        <v>734382.88750000019</v>
      </c>
    </row>
    <row r="179" spans="1:30">
      <c r="D179" s="41" t="s">
        <v>88</v>
      </c>
      <c r="E179" s="46">
        <f t="shared" ref="E179:Q179" si="51">SUM(E169:E178)</f>
        <v>25825020.120000001</v>
      </c>
      <c r="F179" s="46">
        <f t="shared" si="51"/>
        <v>22029022.600000001</v>
      </c>
      <c r="G179" s="46">
        <f t="shared" si="51"/>
        <v>10899572.760000002</v>
      </c>
      <c r="H179" s="46">
        <f t="shared" si="51"/>
        <v>7660138.9900000002</v>
      </c>
      <c r="I179" s="46">
        <f t="shared" si="51"/>
        <v>5372386.75</v>
      </c>
      <c r="J179" s="46">
        <f t="shared" si="51"/>
        <v>4619376</v>
      </c>
      <c r="K179" s="46">
        <f t="shared" si="51"/>
        <v>6097941.1500000004</v>
      </c>
      <c r="L179" s="46">
        <f t="shared" si="51"/>
        <v>7548524.8500000006</v>
      </c>
      <c r="M179" s="46">
        <f t="shared" si="51"/>
        <v>15999733.819999998</v>
      </c>
      <c r="N179" s="46">
        <f t="shared" si="51"/>
        <v>26832843.309999999</v>
      </c>
      <c r="O179" s="46">
        <f t="shared" si="51"/>
        <v>29367148.689999998</v>
      </c>
      <c r="P179" s="46">
        <f t="shared" si="51"/>
        <v>28079420.259999998</v>
      </c>
      <c r="Q179" s="46">
        <f t="shared" si="51"/>
        <v>30005912.190000001</v>
      </c>
      <c r="R179" s="46">
        <f>SUM(R169:R178)</f>
        <v>16035131.277916666</v>
      </c>
      <c r="Y179" s="51"/>
      <c r="Z179" s="51"/>
      <c r="AA179" s="51"/>
    </row>
    <row r="180" spans="1:30">
      <c r="D180" s="3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7"/>
      <c r="Y180" s="51"/>
      <c r="Z180" s="51"/>
      <c r="AA180" s="51"/>
    </row>
    <row r="181" spans="1:30">
      <c r="A181" s="6" t="s">
        <v>284</v>
      </c>
      <c r="B181" s="6" t="s">
        <v>89</v>
      </c>
      <c r="C181" s="6" t="s">
        <v>440</v>
      </c>
      <c r="D181" s="41" t="s">
        <v>612</v>
      </c>
      <c r="E181" s="45">
        <v>-69358.36</v>
      </c>
      <c r="F181" s="45">
        <v>-68396.42</v>
      </c>
      <c r="G181" s="45">
        <v>-67434.539999999994</v>
      </c>
      <c r="H181" s="45">
        <v>-66472.63</v>
      </c>
      <c r="I181" s="45">
        <v>-65510.73</v>
      </c>
      <c r="J181" s="45">
        <v>-64548.83</v>
      </c>
      <c r="K181" s="45">
        <v>-63586.93</v>
      </c>
      <c r="L181" s="45">
        <v>-62625.02</v>
      </c>
      <c r="M181" s="45">
        <v>-61663.12</v>
      </c>
      <c r="N181" s="45">
        <v>-60701.21</v>
      </c>
      <c r="O181" s="45">
        <v>-59739.33</v>
      </c>
      <c r="P181" s="45">
        <v>-59739.33</v>
      </c>
      <c r="Q181" s="45">
        <v>-57815.51</v>
      </c>
      <c r="R181" s="47">
        <f t="shared" ref="R181:R197" si="52">((E181+Q181)+((F181+G181+H181+I181+J181+K181+L181+M181+N181+O181+P181)*2))/24</f>
        <v>-63667.085416666661</v>
      </c>
      <c r="W181" s="49">
        <f>+R181</f>
        <v>-63667.085416666661</v>
      </c>
      <c r="Y181" s="51"/>
      <c r="Z181" s="51"/>
      <c r="AA181" s="51"/>
      <c r="AB181" s="49">
        <f>+W181</f>
        <v>-63667.085416666661</v>
      </c>
    </row>
    <row r="182" spans="1:30">
      <c r="A182" s="6" t="s">
        <v>284</v>
      </c>
      <c r="B182" s="6" t="s">
        <v>89</v>
      </c>
      <c r="C182" s="6" t="s">
        <v>441</v>
      </c>
      <c r="D182" s="41" t="s">
        <v>611</v>
      </c>
      <c r="E182" s="45">
        <v>-262826.32</v>
      </c>
      <c r="F182" s="45">
        <v>-259160.08</v>
      </c>
      <c r="G182" s="45">
        <v>-255493.81</v>
      </c>
      <c r="H182" s="45">
        <v>-251827.57</v>
      </c>
      <c r="I182" s="45">
        <v>-248161.3</v>
      </c>
      <c r="J182" s="45">
        <v>-244495.04</v>
      </c>
      <c r="K182" s="45">
        <v>-240828.75</v>
      </c>
      <c r="L182" s="45">
        <v>-237162.53</v>
      </c>
      <c r="M182" s="45">
        <v>-233496.28</v>
      </c>
      <c r="N182" s="45">
        <v>-229830.02</v>
      </c>
      <c r="O182" s="45">
        <v>-226163.76</v>
      </c>
      <c r="P182" s="45">
        <v>-226163.73</v>
      </c>
      <c r="Q182" s="45">
        <v>-218831.22</v>
      </c>
      <c r="R182" s="47">
        <f t="shared" si="52"/>
        <v>-241134.30333333332</v>
      </c>
      <c r="W182" s="49">
        <f>+R182</f>
        <v>-241134.30333333332</v>
      </c>
      <c r="Y182" s="51"/>
      <c r="Z182" s="51"/>
      <c r="AA182" s="51"/>
      <c r="AB182" s="49">
        <f>+W182</f>
        <v>-241134.30333333332</v>
      </c>
    </row>
    <row r="183" spans="1:30">
      <c r="A183" s="6" t="s">
        <v>284</v>
      </c>
      <c r="B183" s="6" t="s">
        <v>89</v>
      </c>
      <c r="C183" s="6" t="s">
        <v>499</v>
      </c>
      <c r="D183" s="41" t="s">
        <v>613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7">
        <f t="shared" si="52"/>
        <v>0</v>
      </c>
      <c r="W183" s="49">
        <f>+R183</f>
        <v>0</v>
      </c>
      <c r="Y183" s="67">
        <f>+R183*$Z$4</f>
        <v>0</v>
      </c>
      <c r="Z183" s="67">
        <f>+R183*$Z$5</f>
        <v>0</v>
      </c>
      <c r="AA183" s="51"/>
      <c r="AB183" s="49"/>
    </row>
    <row r="184" spans="1:30">
      <c r="A184" s="6" t="s">
        <v>284</v>
      </c>
      <c r="B184" s="6" t="s">
        <v>89</v>
      </c>
      <c r="C184" s="6" t="s">
        <v>500</v>
      </c>
      <c r="D184" s="41" t="s">
        <v>614</v>
      </c>
      <c r="E184" s="45">
        <v>1402310.75</v>
      </c>
      <c r="F184" s="45">
        <v>1402892.24</v>
      </c>
      <c r="G184" s="45">
        <v>1403473.73</v>
      </c>
      <c r="H184" s="45">
        <v>1404055.22</v>
      </c>
      <c r="I184" s="45">
        <v>1406254.74</v>
      </c>
      <c r="J184" s="45">
        <v>1407105.91</v>
      </c>
      <c r="K184" s="45">
        <v>1407957.08</v>
      </c>
      <c r="L184" s="45">
        <v>1408808.24</v>
      </c>
      <c r="M184" s="45">
        <v>1409659.41</v>
      </c>
      <c r="N184" s="45">
        <v>1410510.56</v>
      </c>
      <c r="O184" s="45">
        <v>953296.83</v>
      </c>
      <c r="P184" s="45">
        <v>948046.85</v>
      </c>
      <c r="Q184" s="45">
        <v>942796.86</v>
      </c>
      <c r="R184" s="47">
        <f t="shared" si="52"/>
        <v>1311217.8845833333</v>
      </c>
      <c r="W184" s="49">
        <f>+R184</f>
        <v>1311217.8845833333</v>
      </c>
      <c r="Y184" s="51"/>
      <c r="Z184" s="51"/>
      <c r="AA184" s="51"/>
      <c r="AB184" s="49">
        <f>+W184</f>
        <v>1311217.8845833333</v>
      </c>
    </row>
    <row r="185" spans="1:30">
      <c r="A185" s="6" t="s">
        <v>284</v>
      </c>
      <c r="B185" s="6" t="s">
        <v>89</v>
      </c>
      <c r="C185" s="6" t="s">
        <v>321</v>
      </c>
      <c r="D185" s="41" t="s">
        <v>615</v>
      </c>
      <c r="E185" s="45">
        <v>3743995.78</v>
      </c>
      <c r="F185" s="45">
        <v>3715551.45</v>
      </c>
      <c r="G185" s="45">
        <v>3713036.48</v>
      </c>
      <c r="H185" s="45">
        <v>3666632.76</v>
      </c>
      <c r="I185" s="45">
        <v>3584178.43</v>
      </c>
      <c r="J185" s="45">
        <v>3536018.51</v>
      </c>
      <c r="K185" s="45">
        <v>3496599.13</v>
      </c>
      <c r="L185" s="45">
        <v>5798605.25</v>
      </c>
      <c r="M185" s="45">
        <v>5842695.25</v>
      </c>
      <c r="N185" s="45">
        <v>5780985.6799999997</v>
      </c>
      <c r="O185" s="45">
        <v>6428812.5300000003</v>
      </c>
      <c r="P185" s="45">
        <v>6384654.3700000001</v>
      </c>
      <c r="Q185" s="45">
        <v>6343157.7699999996</v>
      </c>
      <c r="R185" s="47">
        <f t="shared" si="52"/>
        <v>4749278.8845833326</v>
      </c>
      <c r="T185" s="49">
        <f t="shared" ref="T185:T193" si="53">+R185</f>
        <v>4749278.8845833326</v>
      </c>
      <c r="Y185" s="51"/>
      <c r="Z185" s="51"/>
      <c r="AA185" s="51"/>
      <c r="AD185" s="49">
        <f>+R185</f>
        <v>4749278.8845833326</v>
      </c>
    </row>
    <row r="186" spans="1:30">
      <c r="A186" s="6" t="s">
        <v>284</v>
      </c>
      <c r="B186" s="6" t="s">
        <v>89</v>
      </c>
      <c r="C186" s="6" t="s">
        <v>322</v>
      </c>
      <c r="D186" s="41" t="s">
        <v>616</v>
      </c>
      <c r="E186" s="45">
        <v>1270050.26</v>
      </c>
      <c r="F186" s="45">
        <v>1217440.58</v>
      </c>
      <c r="G186" s="45">
        <v>1197725.3</v>
      </c>
      <c r="H186" s="45">
        <v>1178302.1599999999</v>
      </c>
      <c r="I186" s="45">
        <v>1172011.58</v>
      </c>
      <c r="J186" s="45">
        <v>1157847.96</v>
      </c>
      <c r="K186" s="45">
        <v>1181461.05</v>
      </c>
      <c r="L186" s="45">
        <v>1341764.53</v>
      </c>
      <c r="M186" s="45">
        <v>1399994.64</v>
      </c>
      <c r="N186" s="45">
        <v>1379131.5</v>
      </c>
      <c r="O186" s="45">
        <v>1552823.13</v>
      </c>
      <c r="P186" s="45">
        <v>1548399.41</v>
      </c>
      <c r="Q186" s="45">
        <v>1257947.25</v>
      </c>
      <c r="R186" s="47">
        <f t="shared" si="52"/>
        <v>1299241.7162499998</v>
      </c>
      <c r="T186" s="49">
        <f t="shared" si="53"/>
        <v>1299241.7162499998</v>
      </c>
      <c r="Y186" s="51"/>
      <c r="Z186" s="51"/>
      <c r="AA186" s="51"/>
      <c r="AD186" s="49">
        <f>+R186</f>
        <v>1299241.7162499998</v>
      </c>
    </row>
    <row r="187" spans="1:30">
      <c r="A187" s="6" t="s">
        <v>293</v>
      </c>
      <c r="B187" s="6" t="s">
        <v>89</v>
      </c>
      <c r="C187" s="6" t="s">
        <v>443</v>
      </c>
      <c r="D187" s="41" t="s">
        <v>617</v>
      </c>
      <c r="E187" s="45">
        <v>-6070.65</v>
      </c>
      <c r="F187" s="45">
        <v>-5986.46</v>
      </c>
      <c r="G187" s="45">
        <v>-5902.27</v>
      </c>
      <c r="H187" s="45">
        <v>-5818.08</v>
      </c>
      <c r="I187" s="45">
        <v>-5733.89</v>
      </c>
      <c r="J187" s="45">
        <v>-5649.7</v>
      </c>
      <c r="K187" s="45">
        <v>-5565.51</v>
      </c>
      <c r="L187" s="45">
        <v>-5481.32</v>
      </c>
      <c r="M187" s="45">
        <v>-5397.13</v>
      </c>
      <c r="N187" s="45">
        <v>-5312.94</v>
      </c>
      <c r="O187" s="45">
        <v>-5228.75</v>
      </c>
      <c r="P187" s="45">
        <v>-5228.75</v>
      </c>
      <c r="Q187" s="45">
        <v>-5060.3599999999997</v>
      </c>
      <c r="R187" s="47">
        <f t="shared" si="52"/>
        <v>-5572.5254166666664</v>
      </c>
      <c r="W187" s="49">
        <f>+R187</f>
        <v>-5572.5254166666664</v>
      </c>
      <c r="Y187" s="51"/>
      <c r="Z187" s="51"/>
      <c r="AA187" s="51"/>
      <c r="AB187" s="49">
        <f>+W187</f>
        <v>-5572.5254166666664</v>
      </c>
    </row>
    <row r="188" spans="1:30">
      <c r="A188" s="6" t="s">
        <v>293</v>
      </c>
      <c r="B188" s="6" t="s">
        <v>89</v>
      </c>
      <c r="C188" s="6" t="s">
        <v>444</v>
      </c>
      <c r="D188" s="41" t="s">
        <v>618</v>
      </c>
      <c r="E188" s="45">
        <v>1906.84</v>
      </c>
      <c r="F188" s="45">
        <v>1859.2</v>
      </c>
      <c r="G188" s="45">
        <v>1811.51</v>
      </c>
      <c r="H188" s="45">
        <v>1763.83</v>
      </c>
      <c r="I188" s="45">
        <v>1716.16</v>
      </c>
      <c r="J188" s="45">
        <v>1668.52</v>
      </c>
      <c r="K188" s="45">
        <v>1620.85</v>
      </c>
      <c r="L188" s="45">
        <v>1573.14</v>
      </c>
      <c r="M188" s="45">
        <v>1525.47</v>
      </c>
      <c r="N188" s="45">
        <v>1477.78</v>
      </c>
      <c r="O188" s="45">
        <v>1430.13</v>
      </c>
      <c r="P188" s="45">
        <v>1430.15</v>
      </c>
      <c r="Q188" s="45">
        <v>1334.77</v>
      </c>
      <c r="R188" s="47">
        <f t="shared" si="52"/>
        <v>1624.7954166666668</v>
      </c>
      <c r="W188" s="49">
        <f>+R188</f>
        <v>1624.7954166666668</v>
      </c>
      <c r="Y188" s="51"/>
      <c r="Z188" s="51"/>
      <c r="AA188" s="51"/>
      <c r="AB188" s="49">
        <f>+W188</f>
        <v>1624.7954166666668</v>
      </c>
    </row>
    <row r="189" spans="1:30">
      <c r="A189" s="6" t="s">
        <v>293</v>
      </c>
      <c r="B189" s="6" t="s">
        <v>89</v>
      </c>
      <c r="C189" s="6" t="s">
        <v>502</v>
      </c>
      <c r="D189" s="41" t="s">
        <v>619</v>
      </c>
      <c r="E189" s="45">
        <v>57884.94</v>
      </c>
      <c r="F189" s="45">
        <v>55452.9</v>
      </c>
      <c r="G189" s="45">
        <v>55452.9</v>
      </c>
      <c r="H189" s="45">
        <v>55452.9</v>
      </c>
      <c r="I189" s="45">
        <v>55522.559999999998</v>
      </c>
      <c r="J189" s="45">
        <v>55522.559999999998</v>
      </c>
      <c r="K189" s="45">
        <v>55526.239999999998</v>
      </c>
      <c r="L189" s="45">
        <v>55255.59</v>
      </c>
      <c r="M189" s="45">
        <v>55255.59</v>
      </c>
      <c r="N189" s="45">
        <v>55249.65</v>
      </c>
      <c r="O189" s="45">
        <v>55249.65</v>
      </c>
      <c r="P189" s="45">
        <v>55273.72</v>
      </c>
      <c r="Q189" s="45">
        <v>55293.8</v>
      </c>
      <c r="R189" s="47">
        <f t="shared" si="52"/>
        <v>55483.635833333334</v>
      </c>
      <c r="W189" s="49">
        <f>+R189</f>
        <v>55483.635833333334</v>
      </c>
      <c r="Y189" s="51"/>
      <c r="Z189" s="49">
        <f>+W189</f>
        <v>55483.635833333334</v>
      </c>
      <c r="AA189" s="51"/>
    </row>
    <row r="190" spans="1:30">
      <c r="A190" s="6" t="s">
        <v>293</v>
      </c>
      <c r="B190" s="6" t="s">
        <v>89</v>
      </c>
      <c r="C190" s="6" t="s">
        <v>503</v>
      </c>
      <c r="D190" s="41" t="s">
        <v>620</v>
      </c>
      <c r="E190" s="45">
        <v>-1906.85</v>
      </c>
      <c r="F190" s="45">
        <v>-1859.18</v>
      </c>
      <c r="G190" s="45">
        <v>-1811.51</v>
      </c>
      <c r="H190" s="45">
        <v>-1763.84</v>
      </c>
      <c r="I190" s="45">
        <v>-1716.16</v>
      </c>
      <c r="J190" s="45">
        <v>-1668.49</v>
      </c>
      <c r="K190" s="45">
        <v>-1620.82</v>
      </c>
      <c r="L190" s="45">
        <v>-1573.15</v>
      </c>
      <c r="M190" s="45">
        <v>-1525.48</v>
      </c>
      <c r="N190" s="45">
        <v>-1477.81</v>
      </c>
      <c r="O190" s="45">
        <v>-1430.13</v>
      </c>
      <c r="P190" s="45">
        <v>-1430.13</v>
      </c>
      <c r="Q190" s="45">
        <v>-1334.79</v>
      </c>
      <c r="R190" s="47">
        <f t="shared" si="52"/>
        <v>-1624.7933333333333</v>
      </c>
      <c r="W190" s="49">
        <f>+R190</f>
        <v>-1624.7933333333333</v>
      </c>
      <c r="Y190" s="51"/>
      <c r="Z190" s="49">
        <f>+W190</f>
        <v>-1624.7933333333333</v>
      </c>
      <c r="AA190" s="51"/>
    </row>
    <row r="191" spans="1:30">
      <c r="A191" s="6" t="s">
        <v>293</v>
      </c>
      <c r="B191" s="6" t="s">
        <v>89</v>
      </c>
      <c r="C191" s="6" t="s">
        <v>504</v>
      </c>
      <c r="D191" s="41" t="s">
        <v>621</v>
      </c>
      <c r="E191" s="45">
        <v>122738.61</v>
      </c>
      <c r="F191" s="45">
        <v>122789.5</v>
      </c>
      <c r="G191" s="45">
        <v>122840.4</v>
      </c>
      <c r="H191" s="45">
        <v>122891.29</v>
      </c>
      <c r="I191" s="45">
        <v>123083.81</v>
      </c>
      <c r="J191" s="45">
        <v>123158.3</v>
      </c>
      <c r="K191" s="45">
        <v>123232.8</v>
      </c>
      <c r="L191" s="45">
        <v>123307.3</v>
      </c>
      <c r="M191" s="45">
        <v>123381.81</v>
      </c>
      <c r="N191" s="45">
        <v>123456.3</v>
      </c>
      <c r="O191" s="45">
        <v>83438.23</v>
      </c>
      <c r="P191" s="45">
        <v>82978.73</v>
      </c>
      <c r="Q191" s="45">
        <v>82519.22</v>
      </c>
      <c r="R191" s="47">
        <f t="shared" si="52"/>
        <v>114765.61541666668</v>
      </c>
      <c r="W191" s="49">
        <f>+R191</f>
        <v>114765.61541666668</v>
      </c>
      <c r="Y191" s="51"/>
      <c r="Z191" s="51"/>
      <c r="AA191" s="51"/>
      <c r="AB191" s="49">
        <f>+W191</f>
        <v>114765.61541666668</v>
      </c>
    </row>
    <row r="192" spans="1:30">
      <c r="A192" s="6" t="s">
        <v>293</v>
      </c>
      <c r="B192" s="6" t="s">
        <v>89</v>
      </c>
      <c r="C192" s="6" t="s">
        <v>323</v>
      </c>
      <c r="D192" s="41" t="s">
        <v>622</v>
      </c>
      <c r="E192" s="45">
        <v>327696.82</v>
      </c>
      <c r="F192" s="45">
        <v>325207.21000000002</v>
      </c>
      <c r="G192" s="45">
        <v>324987.09999999998</v>
      </c>
      <c r="H192" s="45">
        <v>320925.57</v>
      </c>
      <c r="I192" s="45">
        <v>313708.68</v>
      </c>
      <c r="J192" s="45">
        <v>309493.43</v>
      </c>
      <c r="K192" s="45">
        <v>306043.21000000002</v>
      </c>
      <c r="L192" s="45">
        <v>507528.53</v>
      </c>
      <c r="M192" s="45">
        <v>511387.55</v>
      </c>
      <c r="N192" s="45">
        <v>505986.37</v>
      </c>
      <c r="O192" s="45">
        <v>562688.04</v>
      </c>
      <c r="P192" s="45">
        <v>558823.04</v>
      </c>
      <c r="Q192" s="45">
        <v>555191.01</v>
      </c>
      <c r="R192" s="47">
        <f t="shared" si="52"/>
        <v>415685.22041666671</v>
      </c>
      <c r="T192" s="49">
        <f t="shared" si="53"/>
        <v>415685.22041666671</v>
      </c>
      <c r="Y192" s="51"/>
      <c r="Z192" s="51"/>
      <c r="AA192" s="51"/>
      <c r="AD192" s="49">
        <f>+R192</f>
        <v>415685.22041666671</v>
      </c>
    </row>
    <row r="193" spans="1:30">
      <c r="A193" s="6" t="s">
        <v>293</v>
      </c>
      <c r="B193" s="6" t="s">
        <v>89</v>
      </c>
      <c r="C193" s="6" t="s">
        <v>324</v>
      </c>
      <c r="D193" s="41" t="s">
        <v>623</v>
      </c>
      <c r="E193" s="45">
        <v>111162.37</v>
      </c>
      <c r="F193" s="45">
        <v>106557.65</v>
      </c>
      <c r="G193" s="45">
        <v>104832.07</v>
      </c>
      <c r="H193" s="45">
        <v>103132.03</v>
      </c>
      <c r="I193" s="45">
        <v>102581.46</v>
      </c>
      <c r="J193" s="45">
        <v>101341.75</v>
      </c>
      <c r="K193" s="45">
        <v>103408.52</v>
      </c>
      <c r="L193" s="45">
        <v>117439.24</v>
      </c>
      <c r="M193" s="45">
        <v>122535.89</v>
      </c>
      <c r="N193" s="45">
        <v>120709.85</v>
      </c>
      <c r="O193" s="45">
        <v>135912.37</v>
      </c>
      <c r="P193" s="45">
        <v>135525.17000000001</v>
      </c>
      <c r="Q193" s="45">
        <v>110103.07</v>
      </c>
      <c r="R193" s="47">
        <f t="shared" si="52"/>
        <v>113717.39333333333</v>
      </c>
      <c r="T193" s="49">
        <f t="shared" si="53"/>
        <v>113717.39333333333</v>
      </c>
      <c r="Y193" s="51"/>
      <c r="Z193" s="51"/>
      <c r="AA193" s="51"/>
      <c r="AD193" s="49">
        <f>+R193</f>
        <v>113717.39333333333</v>
      </c>
    </row>
    <row r="194" spans="1:30">
      <c r="A194" s="6" t="s">
        <v>293</v>
      </c>
      <c r="B194" s="6" t="s">
        <v>89</v>
      </c>
      <c r="C194" s="6" t="s">
        <v>499</v>
      </c>
      <c r="D194" s="41" t="s">
        <v>613</v>
      </c>
      <c r="E194" s="45">
        <v>39728.83</v>
      </c>
      <c r="F194" s="45">
        <v>46288.52</v>
      </c>
      <c r="G194" s="45">
        <v>46288.52</v>
      </c>
      <c r="H194" s="45">
        <v>46288.52</v>
      </c>
      <c r="I194" s="45">
        <v>48283.42</v>
      </c>
      <c r="J194" s="45">
        <v>48283.42</v>
      </c>
      <c r="K194" s="45">
        <v>48325.5</v>
      </c>
      <c r="L194" s="45">
        <v>47290.23</v>
      </c>
      <c r="M194" s="45">
        <v>47290.23</v>
      </c>
      <c r="N194" s="45">
        <v>47222.39</v>
      </c>
      <c r="O194" s="45">
        <v>47222.39</v>
      </c>
      <c r="P194" s="45">
        <v>47222.39</v>
      </c>
      <c r="Q194" s="45">
        <v>47451.75</v>
      </c>
      <c r="R194" s="47">
        <f t="shared" si="52"/>
        <v>46966.318333333329</v>
      </c>
      <c r="W194" s="49">
        <f>+R194</f>
        <v>46966.318333333329</v>
      </c>
      <c r="Y194" s="51"/>
      <c r="Z194" s="49">
        <f>+W194</f>
        <v>46966.318333333329</v>
      </c>
      <c r="AA194" s="51"/>
    </row>
    <row r="195" spans="1:30">
      <c r="A195" s="6" t="s">
        <v>293</v>
      </c>
      <c r="B195" s="6" t="s">
        <v>89</v>
      </c>
      <c r="C195" s="6" t="s">
        <v>501</v>
      </c>
      <c r="D195" s="41" t="s">
        <v>624</v>
      </c>
      <c r="E195" s="45">
        <v>46354.02</v>
      </c>
      <c r="F195" s="45">
        <v>44990.66</v>
      </c>
      <c r="G195" s="45">
        <v>43627.31</v>
      </c>
      <c r="H195" s="45">
        <v>42263.96</v>
      </c>
      <c r="I195" s="45">
        <v>40900.6</v>
      </c>
      <c r="J195" s="45">
        <v>39537.25</v>
      </c>
      <c r="K195" s="45">
        <v>38173.9</v>
      </c>
      <c r="L195" s="45">
        <v>36810.54</v>
      </c>
      <c r="M195" s="45">
        <v>35447.19</v>
      </c>
      <c r="N195" s="45">
        <v>34083.839999999997</v>
      </c>
      <c r="O195" s="45">
        <v>32720.48</v>
      </c>
      <c r="P195" s="45">
        <v>32720.48</v>
      </c>
      <c r="Q195" s="45">
        <v>29993.78</v>
      </c>
      <c r="R195" s="47">
        <f t="shared" si="52"/>
        <v>38287.509166666663</v>
      </c>
      <c r="W195" s="49">
        <f>+R195</f>
        <v>38287.509166666663</v>
      </c>
      <c r="Y195" s="51"/>
      <c r="Z195" s="49">
        <f>+W195</f>
        <v>38287.509166666663</v>
      </c>
      <c r="AA195" s="51"/>
    </row>
    <row r="196" spans="1:30">
      <c r="A196" s="6" t="s">
        <v>294</v>
      </c>
      <c r="B196" s="6" t="s">
        <v>89</v>
      </c>
      <c r="C196" s="6" t="s">
        <v>499</v>
      </c>
      <c r="D196" s="41" t="s">
        <v>613</v>
      </c>
      <c r="E196" s="45">
        <v>621617.1</v>
      </c>
      <c r="F196" s="45">
        <v>587270.96</v>
      </c>
      <c r="G196" s="45">
        <v>587270.96</v>
      </c>
      <c r="H196" s="45">
        <v>587270.96</v>
      </c>
      <c r="I196" s="45">
        <v>586071.85</v>
      </c>
      <c r="J196" s="45">
        <v>586071.85</v>
      </c>
      <c r="K196" s="45">
        <v>586071.85</v>
      </c>
      <c r="L196" s="45">
        <v>584014.9</v>
      </c>
      <c r="M196" s="45">
        <v>584014.9</v>
      </c>
      <c r="N196" s="45">
        <v>584014.9</v>
      </c>
      <c r="O196" s="45">
        <v>584014.9</v>
      </c>
      <c r="P196" s="45">
        <v>584289.93999999994</v>
      </c>
      <c r="Q196" s="45">
        <v>584289.93999999994</v>
      </c>
      <c r="R196" s="47">
        <f t="shared" si="52"/>
        <v>586944.29083333339</v>
      </c>
      <c r="W196" s="49">
        <f>+R196</f>
        <v>586944.29083333339</v>
      </c>
      <c r="Y196" s="49">
        <f>+W196</f>
        <v>586944.29083333339</v>
      </c>
      <c r="Z196" s="51"/>
      <c r="AA196" s="51"/>
    </row>
    <row r="197" spans="1:30">
      <c r="A197" s="6" t="s">
        <v>294</v>
      </c>
      <c r="B197" s="6" t="s">
        <v>89</v>
      </c>
      <c r="C197" s="6" t="s">
        <v>501</v>
      </c>
      <c r="D197" s="41" t="s">
        <v>624</v>
      </c>
      <c r="E197" s="45">
        <v>216472.32000000001</v>
      </c>
      <c r="F197" s="45">
        <v>214169.43</v>
      </c>
      <c r="G197" s="45">
        <v>211866.53</v>
      </c>
      <c r="H197" s="45">
        <v>209563.63</v>
      </c>
      <c r="I197" s="45">
        <v>207260.74</v>
      </c>
      <c r="J197" s="45">
        <v>204957.84</v>
      </c>
      <c r="K197" s="45">
        <v>202654.94</v>
      </c>
      <c r="L197" s="45">
        <v>200352.05</v>
      </c>
      <c r="M197" s="45">
        <v>198049.15</v>
      </c>
      <c r="N197" s="45">
        <v>195746.25</v>
      </c>
      <c r="O197" s="45">
        <v>193443.36</v>
      </c>
      <c r="P197" s="45">
        <v>193443.36</v>
      </c>
      <c r="Q197" s="45">
        <v>188837.56</v>
      </c>
      <c r="R197" s="47">
        <f t="shared" si="52"/>
        <v>202846.85166666665</v>
      </c>
      <c r="W197" s="49">
        <f>+R197</f>
        <v>202846.85166666665</v>
      </c>
      <c r="Y197" s="49">
        <f>+W197</f>
        <v>202846.85166666665</v>
      </c>
      <c r="Z197" s="51"/>
      <c r="AA197" s="51"/>
    </row>
    <row r="198" spans="1:30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7"/>
      <c r="Y198" s="51"/>
      <c r="Z198" s="51"/>
      <c r="AA198" s="51"/>
    </row>
    <row r="199" spans="1:30">
      <c r="A199" s="25" t="s">
        <v>293</v>
      </c>
      <c r="B199" s="6" t="s">
        <v>90</v>
      </c>
      <c r="C199" s="6" t="s">
        <v>67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30">
      <c r="A200" s="25" t="s">
        <v>293</v>
      </c>
      <c r="B200" s="6" t="s">
        <v>90</v>
      </c>
      <c r="C200" s="6" t="s">
        <v>417</v>
      </c>
      <c r="D200" s="41" t="s">
        <v>1026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7">
        <f t="shared" ref="R200:R208" si="54">((E200+Q200)+((F200+G200+H200+I200+J200+K200+L200+M200+N200+O200+P200)*2))/24</f>
        <v>0</v>
      </c>
      <c r="T200" s="49"/>
      <c r="W200" s="49">
        <f t="shared" ref="W200:W208" si="55">+R200</f>
        <v>0</v>
      </c>
      <c r="Y200" s="51"/>
      <c r="Z200" s="51"/>
      <c r="AA200" s="51"/>
      <c r="AB200" s="49">
        <f t="shared" ref="AB200:AB208" si="56">+R200</f>
        <v>0</v>
      </c>
    </row>
    <row r="201" spans="1:30">
      <c r="A201" s="25" t="s">
        <v>293</v>
      </c>
      <c r="B201" s="6" t="s">
        <v>90</v>
      </c>
      <c r="C201" s="6" t="s">
        <v>418</v>
      </c>
      <c r="D201" s="41" t="s">
        <v>1027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7">
        <f t="shared" si="54"/>
        <v>0</v>
      </c>
      <c r="T201" s="49"/>
      <c r="W201" s="49">
        <f t="shared" si="55"/>
        <v>0</v>
      </c>
      <c r="Y201" s="51"/>
      <c r="Z201" s="51"/>
      <c r="AA201" s="51"/>
      <c r="AB201" s="49">
        <f t="shared" si="56"/>
        <v>0</v>
      </c>
    </row>
    <row r="202" spans="1:30">
      <c r="A202" s="25" t="s">
        <v>293</v>
      </c>
      <c r="B202" s="6" t="s">
        <v>90</v>
      </c>
      <c r="C202" s="6" t="s">
        <v>419</v>
      </c>
      <c r="D202" s="41" t="s">
        <v>1028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7">
        <f t="shared" si="54"/>
        <v>0</v>
      </c>
      <c r="T202" s="49"/>
      <c r="W202" s="49">
        <f t="shared" si="55"/>
        <v>0</v>
      </c>
      <c r="Y202" s="51"/>
      <c r="Z202" s="51"/>
      <c r="AA202" s="51"/>
      <c r="AB202" s="49">
        <f t="shared" si="56"/>
        <v>0</v>
      </c>
    </row>
    <row r="203" spans="1:30">
      <c r="A203" s="25" t="s">
        <v>293</v>
      </c>
      <c r="B203" s="6" t="s">
        <v>90</v>
      </c>
      <c r="C203" s="6" t="s">
        <v>420</v>
      </c>
      <c r="D203" s="41" t="s">
        <v>1029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54"/>
        <v>0</v>
      </c>
      <c r="T203" s="49"/>
      <c r="W203" s="49">
        <f t="shared" si="55"/>
        <v>0</v>
      </c>
      <c r="Y203" s="51"/>
      <c r="Z203" s="51"/>
      <c r="AA203" s="51"/>
      <c r="AB203" s="49">
        <f t="shared" si="56"/>
        <v>0</v>
      </c>
    </row>
    <row r="204" spans="1:30">
      <c r="A204" s="25" t="s">
        <v>294</v>
      </c>
      <c r="B204" s="6" t="s">
        <v>90</v>
      </c>
      <c r="C204" s="6" t="s">
        <v>83</v>
      </c>
      <c r="D204" s="41" t="s">
        <v>625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54"/>
        <v>0</v>
      </c>
      <c r="T204" s="49"/>
      <c r="W204" s="49">
        <f t="shared" si="55"/>
        <v>0</v>
      </c>
      <c r="Y204" s="51"/>
      <c r="Z204" s="51"/>
      <c r="AA204" s="51"/>
      <c r="AB204" s="49">
        <f t="shared" si="56"/>
        <v>0</v>
      </c>
    </row>
    <row r="205" spans="1:30">
      <c r="A205" s="25" t="s">
        <v>294</v>
      </c>
      <c r="B205" s="6" t="s">
        <v>90</v>
      </c>
      <c r="C205" s="6" t="s">
        <v>423</v>
      </c>
      <c r="D205" s="41" t="s">
        <v>1026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7">
        <f t="shared" si="54"/>
        <v>0</v>
      </c>
      <c r="T205" s="49"/>
      <c r="W205" s="49">
        <f t="shared" si="55"/>
        <v>0</v>
      </c>
      <c r="Y205" s="51"/>
      <c r="Z205" s="51"/>
      <c r="AA205" s="51"/>
      <c r="AB205" s="49">
        <f t="shared" si="56"/>
        <v>0</v>
      </c>
    </row>
    <row r="206" spans="1:30">
      <c r="A206" s="25" t="s">
        <v>294</v>
      </c>
      <c r="B206" s="6" t="s">
        <v>90</v>
      </c>
      <c r="C206" s="6" t="s">
        <v>424</v>
      </c>
      <c r="D206" s="41" t="s">
        <v>1027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7">
        <f t="shared" si="54"/>
        <v>0</v>
      </c>
      <c r="T206" s="49"/>
      <c r="W206" s="49">
        <f t="shared" si="55"/>
        <v>0</v>
      </c>
      <c r="Y206" s="51"/>
      <c r="Z206" s="51"/>
      <c r="AA206" s="51"/>
      <c r="AB206" s="49">
        <f t="shared" si="56"/>
        <v>0</v>
      </c>
    </row>
    <row r="207" spans="1:30">
      <c r="A207" s="25" t="s">
        <v>294</v>
      </c>
      <c r="B207" s="6" t="s">
        <v>90</v>
      </c>
      <c r="C207" s="6" t="s">
        <v>425</v>
      </c>
      <c r="D207" s="41" t="s">
        <v>1028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7">
        <f t="shared" si="54"/>
        <v>0</v>
      </c>
      <c r="T207" s="49"/>
      <c r="W207" s="49">
        <f t="shared" si="55"/>
        <v>0</v>
      </c>
      <c r="Y207" s="51"/>
      <c r="Z207" s="51"/>
      <c r="AA207" s="51"/>
      <c r="AB207" s="49">
        <f t="shared" si="56"/>
        <v>0</v>
      </c>
    </row>
    <row r="208" spans="1:30">
      <c r="A208" s="25" t="s">
        <v>294</v>
      </c>
      <c r="B208" s="6" t="s">
        <v>90</v>
      </c>
      <c r="C208" s="6" t="s">
        <v>877</v>
      </c>
      <c r="D208" s="41" t="s">
        <v>1030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7">
        <f t="shared" si="54"/>
        <v>0</v>
      </c>
      <c r="T208" s="49"/>
      <c r="W208" s="49">
        <f t="shared" si="55"/>
        <v>0</v>
      </c>
      <c r="Y208" s="51"/>
      <c r="Z208" s="51"/>
      <c r="AA208" s="51"/>
      <c r="AB208" s="49">
        <f t="shared" si="56"/>
        <v>0</v>
      </c>
    </row>
    <row r="209" spans="1:29">
      <c r="A209" s="25" t="s">
        <v>294</v>
      </c>
      <c r="B209" s="6" t="s">
        <v>90</v>
      </c>
      <c r="C209" s="6" t="s">
        <v>420</v>
      </c>
      <c r="D209" s="41" t="s">
        <v>1029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7">
        <f>((E209+Q209)+((F209+G209+H209+I209+J209+K209+L209+M209+N209+O209+P209)*2))/24</f>
        <v>0</v>
      </c>
      <c r="T209" s="49"/>
      <c r="W209" s="49">
        <f>+R209</f>
        <v>0</v>
      </c>
      <c r="Y209" s="51"/>
      <c r="Z209" s="51"/>
      <c r="AA209" s="51"/>
      <c r="AB209" s="49">
        <f>+R209</f>
        <v>0</v>
      </c>
    </row>
    <row r="210" spans="1:29">
      <c r="D210" s="3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7"/>
      <c r="Y210" s="51"/>
      <c r="Z210" s="51"/>
      <c r="AA210" s="51"/>
    </row>
    <row r="211" spans="1:29">
      <c r="A211" s="6" t="s">
        <v>284</v>
      </c>
      <c r="B211" s="1" t="s">
        <v>91</v>
      </c>
      <c r="C211" s="6" t="s">
        <v>92</v>
      </c>
      <c r="D211" s="41" t="s">
        <v>93</v>
      </c>
      <c r="E211" s="45">
        <v>50631.13</v>
      </c>
      <c r="F211" s="45">
        <v>50071.67</v>
      </c>
      <c r="G211" s="45">
        <v>49512.21</v>
      </c>
      <c r="H211" s="45">
        <v>48952.75</v>
      </c>
      <c r="I211" s="45">
        <v>48393.29</v>
      </c>
      <c r="J211" s="45">
        <v>47833.83</v>
      </c>
      <c r="K211" s="45">
        <v>47274.37</v>
      </c>
      <c r="L211" s="45">
        <v>46714.91</v>
      </c>
      <c r="M211" s="45">
        <v>46155.45</v>
      </c>
      <c r="N211" s="45">
        <v>45595.99</v>
      </c>
      <c r="O211" s="45">
        <v>45036.53</v>
      </c>
      <c r="P211" s="45">
        <v>44477.07</v>
      </c>
      <c r="Q211" s="45">
        <v>43917.61</v>
      </c>
      <c r="R211" s="47">
        <f t="shared" ref="R211:R228" si="57">((E211+Q211)+((F211+G211+H211+I211+J211+K211+L211+M211+N211+O211+P211)*2))/24</f>
        <v>47274.369999999995</v>
      </c>
      <c r="T211" s="49"/>
      <c r="V211" s="49">
        <f t="shared" ref="V211:V228" si="58">+R211</f>
        <v>47274.369999999995</v>
      </c>
      <c r="Y211" s="51"/>
      <c r="Z211" s="51"/>
      <c r="AA211" s="51"/>
      <c r="AC211" s="49">
        <f t="shared" ref="AC211:AC228" si="59">+R211</f>
        <v>47274.369999999995</v>
      </c>
    </row>
    <row r="212" spans="1:29">
      <c r="A212" s="6" t="s">
        <v>284</v>
      </c>
      <c r="B212" s="1" t="s">
        <v>91</v>
      </c>
      <c r="C212" s="6" t="s">
        <v>94</v>
      </c>
      <c r="D212" s="41" t="s">
        <v>95</v>
      </c>
      <c r="E212" s="45">
        <v>45315.42</v>
      </c>
      <c r="F212" s="45">
        <v>44895.82</v>
      </c>
      <c r="G212" s="45">
        <v>44476.22</v>
      </c>
      <c r="H212" s="45">
        <v>44056.62</v>
      </c>
      <c r="I212" s="45">
        <v>43637.02</v>
      </c>
      <c r="J212" s="45">
        <v>43217.42</v>
      </c>
      <c r="K212" s="45">
        <v>42797.82</v>
      </c>
      <c r="L212" s="45">
        <v>42378.22</v>
      </c>
      <c r="M212" s="45">
        <v>41958.62</v>
      </c>
      <c r="N212" s="45">
        <v>41539.019999999997</v>
      </c>
      <c r="O212" s="45">
        <v>41119.42</v>
      </c>
      <c r="P212" s="45">
        <v>40699.82</v>
      </c>
      <c r="Q212" s="45">
        <v>40280.22</v>
      </c>
      <c r="R212" s="47">
        <f t="shared" si="57"/>
        <v>42797.82</v>
      </c>
      <c r="T212" s="49"/>
      <c r="V212" s="49">
        <f t="shared" si="58"/>
        <v>42797.82</v>
      </c>
      <c r="Y212" s="51"/>
      <c r="Z212" s="51"/>
      <c r="AA212" s="51"/>
      <c r="AC212" s="49">
        <f t="shared" si="59"/>
        <v>42797.82</v>
      </c>
    </row>
    <row r="213" spans="1:29">
      <c r="A213" s="6" t="s">
        <v>284</v>
      </c>
      <c r="B213" s="1" t="s">
        <v>91</v>
      </c>
      <c r="C213" s="6" t="s">
        <v>96</v>
      </c>
      <c r="D213" s="41" t="s">
        <v>97</v>
      </c>
      <c r="E213" s="45">
        <v>786043.59</v>
      </c>
      <c r="F213" s="45">
        <v>781652.29</v>
      </c>
      <c r="G213" s="45">
        <v>777260.98</v>
      </c>
      <c r="H213" s="45">
        <v>772869.68</v>
      </c>
      <c r="I213" s="45">
        <v>768478.37</v>
      </c>
      <c r="J213" s="45">
        <v>764087.07</v>
      </c>
      <c r="K213" s="45">
        <v>759287.9</v>
      </c>
      <c r="L213" s="45">
        <v>754898.95</v>
      </c>
      <c r="M213" s="45">
        <v>750510</v>
      </c>
      <c r="N213" s="45">
        <v>-3.4924596548080398E-10</v>
      </c>
      <c r="O213" s="45">
        <v>-3.4924596548080398E-10</v>
      </c>
      <c r="P213" s="45">
        <v>0</v>
      </c>
      <c r="Q213" s="45">
        <v>0</v>
      </c>
      <c r="R213" s="47">
        <f t="shared" si="57"/>
        <v>543505.58625000005</v>
      </c>
      <c r="T213" s="49"/>
      <c r="V213" s="49">
        <f t="shared" si="58"/>
        <v>543505.58625000005</v>
      </c>
      <c r="Y213" s="51"/>
      <c r="Z213" s="51"/>
      <c r="AA213" s="51"/>
      <c r="AC213" s="49">
        <f t="shared" si="59"/>
        <v>543505.58625000005</v>
      </c>
    </row>
    <row r="214" spans="1:29">
      <c r="A214" s="6" t="s">
        <v>284</v>
      </c>
      <c r="B214" s="1" t="s">
        <v>91</v>
      </c>
      <c r="C214" s="6" t="s">
        <v>98</v>
      </c>
      <c r="D214" s="41" t="s">
        <v>99</v>
      </c>
      <c r="E214" s="45">
        <v>6423.64</v>
      </c>
      <c r="F214" s="45">
        <v>5075.58</v>
      </c>
      <c r="G214" s="45">
        <v>3727.52</v>
      </c>
      <c r="H214" s="45">
        <v>2379.46</v>
      </c>
      <c r="I214" s="45">
        <v>1031.4000000000001</v>
      </c>
      <c r="J214" s="45">
        <v>1.8189894035458601E-12</v>
      </c>
      <c r="K214" s="45">
        <v>1.8189894035458601E-12</v>
      </c>
      <c r="L214" s="45">
        <v>1.8189894035458601E-12</v>
      </c>
      <c r="M214" s="45">
        <v>1.8189894035458601E-12</v>
      </c>
      <c r="N214" s="45">
        <v>1.8189894035458601E-12</v>
      </c>
      <c r="O214" s="45">
        <v>1.8189894035458601E-12</v>
      </c>
      <c r="P214" s="45">
        <v>0</v>
      </c>
      <c r="Q214" s="45">
        <v>0</v>
      </c>
      <c r="R214" s="47">
        <f t="shared" si="57"/>
        <v>1285.4816666666677</v>
      </c>
      <c r="T214" s="49"/>
      <c r="V214" s="49">
        <f t="shared" si="58"/>
        <v>1285.4816666666677</v>
      </c>
      <c r="Y214" s="51"/>
      <c r="Z214" s="51"/>
      <c r="AA214" s="51"/>
      <c r="AC214" s="49">
        <f t="shared" si="59"/>
        <v>1285.4816666666677</v>
      </c>
    </row>
    <row r="215" spans="1:29">
      <c r="A215" s="6" t="s">
        <v>284</v>
      </c>
      <c r="B215" s="1" t="s">
        <v>91</v>
      </c>
      <c r="C215" s="6" t="s">
        <v>100</v>
      </c>
      <c r="D215" s="41" t="s">
        <v>101</v>
      </c>
      <c r="E215" s="45">
        <v>132140.07999999999</v>
      </c>
      <c r="F215" s="45">
        <v>131492.57999999999</v>
      </c>
      <c r="G215" s="45">
        <v>130845.08</v>
      </c>
      <c r="H215" s="45">
        <v>130197.58</v>
      </c>
      <c r="I215" s="45">
        <v>129550.08</v>
      </c>
      <c r="J215" s="45">
        <v>128902.58</v>
      </c>
      <c r="K215" s="45">
        <v>128255.08</v>
      </c>
      <c r="L215" s="45">
        <v>127607.58</v>
      </c>
      <c r="M215" s="45">
        <v>126960.08</v>
      </c>
      <c r="N215" s="45">
        <v>126312.58</v>
      </c>
      <c r="O215" s="45">
        <v>125665.08</v>
      </c>
      <c r="P215" s="45">
        <v>125017.58</v>
      </c>
      <c r="Q215" s="45">
        <v>124370.08</v>
      </c>
      <c r="R215" s="47">
        <f t="shared" si="57"/>
        <v>128255.08000000002</v>
      </c>
      <c r="T215" s="49"/>
      <c r="V215" s="49">
        <f t="shared" si="58"/>
        <v>128255.08000000002</v>
      </c>
      <c r="Y215" s="51"/>
      <c r="Z215" s="51"/>
      <c r="AA215" s="51"/>
      <c r="AC215" s="49">
        <f t="shared" si="59"/>
        <v>128255.08000000002</v>
      </c>
    </row>
    <row r="216" spans="1:29">
      <c r="A216" s="6" t="s">
        <v>284</v>
      </c>
      <c r="B216" s="1" t="s">
        <v>91</v>
      </c>
      <c r="C216" s="6" t="s">
        <v>102</v>
      </c>
      <c r="D216" s="27" t="s">
        <v>103</v>
      </c>
      <c r="E216" s="45">
        <v>68163.210000000006</v>
      </c>
      <c r="F216" s="45">
        <v>67114.539999999994</v>
      </c>
      <c r="G216" s="45">
        <v>66065.87</v>
      </c>
      <c r="H216" s="45">
        <v>65017.2</v>
      </c>
      <c r="I216" s="45">
        <v>63968.53</v>
      </c>
      <c r="J216" s="45">
        <v>62919.86</v>
      </c>
      <c r="K216" s="45">
        <v>61871.19</v>
      </c>
      <c r="L216" s="45">
        <v>60822.52</v>
      </c>
      <c r="M216" s="45">
        <v>59773.85</v>
      </c>
      <c r="N216" s="45">
        <v>58725.18</v>
      </c>
      <c r="O216" s="45">
        <v>57676.51</v>
      </c>
      <c r="P216" s="45">
        <v>56627.839999999997</v>
      </c>
      <c r="Q216" s="45">
        <v>55579.17</v>
      </c>
      <c r="R216" s="47">
        <f t="shared" si="57"/>
        <v>61871.19</v>
      </c>
      <c r="T216" s="49"/>
      <c r="V216" s="49">
        <f t="shared" si="58"/>
        <v>61871.19</v>
      </c>
      <c r="Y216" s="51"/>
      <c r="Z216" s="51"/>
      <c r="AA216" s="51"/>
      <c r="AC216" s="49">
        <f t="shared" si="59"/>
        <v>61871.19</v>
      </c>
    </row>
    <row r="217" spans="1:29">
      <c r="A217" s="6" t="s">
        <v>284</v>
      </c>
      <c r="B217" s="1" t="s">
        <v>91</v>
      </c>
      <c r="C217" s="6" t="s">
        <v>104</v>
      </c>
      <c r="D217" s="27" t="s">
        <v>105</v>
      </c>
      <c r="E217" s="45">
        <v>84732.47</v>
      </c>
      <c r="F217" s="45">
        <v>83893.54</v>
      </c>
      <c r="G217" s="45">
        <v>83054.61</v>
      </c>
      <c r="H217" s="45">
        <v>82215.679999999993</v>
      </c>
      <c r="I217" s="45">
        <v>81376.75</v>
      </c>
      <c r="J217" s="45">
        <v>80537.820000000094</v>
      </c>
      <c r="K217" s="45">
        <v>79698.890000000101</v>
      </c>
      <c r="L217" s="45">
        <v>78859.960000000094</v>
      </c>
      <c r="M217" s="45">
        <v>78021.030000000101</v>
      </c>
      <c r="N217" s="45">
        <v>77182.100000000093</v>
      </c>
      <c r="O217" s="45">
        <v>76343.1700000001</v>
      </c>
      <c r="P217" s="45">
        <v>75504.240000000005</v>
      </c>
      <c r="Q217" s="45">
        <v>74665.31</v>
      </c>
      <c r="R217" s="47">
        <f t="shared" si="57"/>
        <v>79698.890000000043</v>
      </c>
      <c r="T217" s="49"/>
      <c r="V217" s="49">
        <f t="shared" si="58"/>
        <v>79698.890000000043</v>
      </c>
      <c r="Y217" s="51"/>
      <c r="Z217" s="51"/>
      <c r="AA217" s="51"/>
      <c r="AC217" s="49">
        <f t="shared" si="59"/>
        <v>79698.890000000043</v>
      </c>
    </row>
    <row r="218" spans="1:29">
      <c r="A218" s="6" t="s">
        <v>284</v>
      </c>
      <c r="B218" s="1" t="s">
        <v>91</v>
      </c>
      <c r="C218" s="6" t="s">
        <v>77</v>
      </c>
      <c r="D218" s="27" t="s">
        <v>106</v>
      </c>
      <c r="E218" s="45">
        <v>336378.34</v>
      </c>
      <c r="F218" s="45">
        <v>329782.69</v>
      </c>
      <c r="G218" s="45">
        <v>323187.03999999998</v>
      </c>
      <c r="H218" s="45">
        <v>316591.39</v>
      </c>
      <c r="I218" s="45">
        <v>309995.74</v>
      </c>
      <c r="J218" s="45">
        <v>303400.09000000003</v>
      </c>
      <c r="K218" s="45">
        <v>296804.44</v>
      </c>
      <c r="L218" s="45">
        <v>290208.78999999998</v>
      </c>
      <c r="M218" s="45">
        <v>283613.14</v>
      </c>
      <c r="N218" s="45">
        <v>277017.49</v>
      </c>
      <c r="O218" s="45">
        <v>270421.84000000003</v>
      </c>
      <c r="P218" s="45">
        <v>263826.19</v>
      </c>
      <c r="Q218" s="45">
        <v>257230.54</v>
      </c>
      <c r="R218" s="47">
        <f t="shared" si="57"/>
        <v>296804.43999999994</v>
      </c>
      <c r="T218" s="49"/>
      <c r="V218" s="49">
        <f t="shared" si="58"/>
        <v>296804.43999999994</v>
      </c>
      <c r="Y218" s="51"/>
      <c r="Z218" s="51"/>
      <c r="AA218" s="51"/>
      <c r="AC218" s="49">
        <f t="shared" si="59"/>
        <v>296804.43999999994</v>
      </c>
    </row>
    <row r="219" spans="1:29">
      <c r="A219" s="6" t="s">
        <v>284</v>
      </c>
      <c r="B219" s="1" t="s">
        <v>91</v>
      </c>
      <c r="C219" s="6" t="s">
        <v>107</v>
      </c>
      <c r="D219" s="27" t="s">
        <v>626</v>
      </c>
      <c r="E219" s="45">
        <v>51351.98</v>
      </c>
      <c r="F219" s="45">
        <v>51178.49</v>
      </c>
      <c r="G219" s="45">
        <v>51005</v>
      </c>
      <c r="H219" s="45">
        <v>50831.51</v>
      </c>
      <c r="I219" s="45">
        <v>50658.02</v>
      </c>
      <c r="J219" s="45">
        <v>50484.53</v>
      </c>
      <c r="K219" s="45">
        <v>50311.040000000001</v>
      </c>
      <c r="L219" s="45">
        <v>50137.55</v>
      </c>
      <c r="M219" s="45">
        <v>49964.06</v>
      </c>
      <c r="N219" s="45">
        <v>49790.57</v>
      </c>
      <c r="O219" s="45">
        <v>49617.08</v>
      </c>
      <c r="P219" s="45">
        <v>49443.59</v>
      </c>
      <c r="Q219" s="45">
        <v>49270.1</v>
      </c>
      <c r="R219" s="47">
        <f t="shared" si="57"/>
        <v>50311.040000000001</v>
      </c>
      <c r="T219" s="49"/>
      <c r="V219" s="49">
        <f t="shared" si="58"/>
        <v>50311.040000000001</v>
      </c>
      <c r="Y219" s="51"/>
      <c r="Z219" s="51"/>
      <c r="AA219" s="51"/>
      <c r="AC219" s="49">
        <f t="shared" si="59"/>
        <v>50311.040000000001</v>
      </c>
    </row>
    <row r="220" spans="1:29">
      <c r="A220" s="6" t="s">
        <v>284</v>
      </c>
      <c r="B220" s="1" t="s">
        <v>91</v>
      </c>
      <c r="C220" s="6" t="s">
        <v>108</v>
      </c>
      <c r="D220" s="27" t="s">
        <v>627</v>
      </c>
      <c r="E220" s="45">
        <v>52958.14</v>
      </c>
      <c r="F220" s="45">
        <v>52830.84</v>
      </c>
      <c r="G220" s="45">
        <v>52703.54</v>
      </c>
      <c r="H220" s="45">
        <v>52576.24</v>
      </c>
      <c r="I220" s="45">
        <v>52448.94</v>
      </c>
      <c r="J220" s="45">
        <v>52321.64</v>
      </c>
      <c r="K220" s="45">
        <v>52194.34</v>
      </c>
      <c r="L220" s="45">
        <v>52067.040000000001</v>
      </c>
      <c r="M220" s="45">
        <v>51939.74</v>
      </c>
      <c r="N220" s="45">
        <v>51812.44</v>
      </c>
      <c r="O220" s="45">
        <v>51685.14</v>
      </c>
      <c r="P220" s="45">
        <v>51557.84</v>
      </c>
      <c r="Q220" s="45">
        <v>51430.54</v>
      </c>
      <c r="R220" s="47">
        <f t="shared" si="57"/>
        <v>52194.34</v>
      </c>
      <c r="T220" s="49"/>
      <c r="V220" s="49">
        <f t="shared" si="58"/>
        <v>52194.34</v>
      </c>
      <c r="Y220" s="51"/>
      <c r="Z220" s="51"/>
      <c r="AA220" s="51"/>
      <c r="AC220" s="49">
        <f t="shared" si="59"/>
        <v>52194.34</v>
      </c>
    </row>
    <row r="221" spans="1:29">
      <c r="A221" s="6" t="s">
        <v>284</v>
      </c>
      <c r="B221" s="1" t="s">
        <v>91</v>
      </c>
      <c r="C221" s="6" t="s">
        <v>109</v>
      </c>
      <c r="D221" s="27" t="s">
        <v>628</v>
      </c>
      <c r="E221" s="45">
        <v>51698.96</v>
      </c>
      <c r="F221" s="45">
        <v>51525.47</v>
      </c>
      <c r="G221" s="45">
        <v>51351.98</v>
      </c>
      <c r="H221" s="45">
        <v>51178.49</v>
      </c>
      <c r="I221" s="45">
        <v>51005</v>
      </c>
      <c r="J221" s="45">
        <v>50831.51</v>
      </c>
      <c r="K221" s="45">
        <v>50658.02</v>
      </c>
      <c r="L221" s="45">
        <v>50484.53</v>
      </c>
      <c r="M221" s="45">
        <v>50311.040000000001</v>
      </c>
      <c r="N221" s="45">
        <v>50137.55</v>
      </c>
      <c r="O221" s="45">
        <v>49964.06</v>
      </c>
      <c r="P221" s="45">
        <v>49790.57</v>
      </c>
      <c r="Q221" s="45">
        <v>49617.08</v>
      </c>
      <c r="R221" s="47">
        <f t="shared" si="57"/>
        <v>50658.02</v>
      </c>
      <c r="T221" s="49"/>
      <c r="V221" s="49">
        <f t="shared" si="58"/>
        <v>50658.02</v>
      </c>
      <c r="Y221" s="51"/>
      <c r="Z221" s="51"/>
      <c r="AA221" s="51"/>
      <c r="AC221" s="49">
        <f t="shared" si="59"/>
        <v>50658.02</v>
      </c>
    </row>
    <row r="222" spans="1:29">
      <c r="A222" s="6" t="s">
        <v>284</v>
      </c>
      <c r="B222" s="1" t="s">
        <v>91</v>
      </c>
      <c r="C222" s="6" t="s">
        <v>110</v>
      </c>
      <c r="D222" s="27" t="s">
        <v>629</v>
      </c>
      <c r="E222" s="45">
        <v>53212.74</v>
      </c>
      <c r="F222" s="45">
        <v>53085.440000000002</v>
      </c>
      <c r="G222" s="45">
        <v>52958.14</v>
      </c>
      <c r="H222" s="45">
        <v>52830.84</v>
      </c>
      <c r="I222" s="45">
        <v>52703.54</v>
      </c>
      <c r="J222" s="45">
        <v>52576.24</v>
      </c>
      <c r="K222" s="45">
        <v>52448.94</v>
      </c>
      <c r="L222" s="45">
        <v>52321.64</v>
      </c>
      <c r="M222" s="45">
        <v>52194.34</v>
      </c>
      <c r="N222" s="45">
        <v>52067.040000000001</v>
      </c>
      <c r="O222" s="45">
        <v>51939.74</v>
      </c>
      <c r="P222" s="45">
        <v>51812.44</v>
      </c>
      <c r="Q222" s="45">
        <v>51685.14</v>
      </c>
      <c r="R222" s="47">
        <f t="shared" si="57"/>
        <v>52448.94</v>
      </c>
      <c r="T222" s="49"/>
      <c r="V222" s="49">
        <f t="shared" si="58"/>
        <v>52448.94</v>
      </c>
      <c r="Y222" s="51"/>
      <c r="Z222" s="51"/>
      <c r="AA222" s="51"/>
      <c r="AC222" s="49">
        <f t="shared" si="59"/>
        <v>52448.94</v>
      </c>
    </row>
    <row r="223" spans="1:29">
      <c r="A223" s="6" t="s">
        <v>284</v>
      </c>
      <c r="B223" s="1" t="s">
        <v>91</v>
      </c>
      <c r="C223" s="6" t="s">
        <v>893</v>
      </c>
      <c r="D223" s="27" t="s">
        <v>903</v>
      </c>
      <c r="E223" s="45">
        <v>118824.96000000001</v>
      </c>
      <c r="F223" s="45">
        <v>117754.47</v>
      </c>
      <c r="G223" s="45">
        <v>116683.98</v>
      </c>
      <c r="H223" s="45">
        <v>115613.49</v>
      </c>
      <c r="I223" s="45">
        <v>114543</v>
      </c>
      <c r="J223" s="45">
        <v>113472.51</v>
      </c>
      <c r="K223" s="45">
        <v>112402.02</v>
      </c>
      <c r="L223" s="45">
        <v>111331.53</v>
      </c>
      <c r="M223" s="45">
        <v>110261.04</v>
      </c>
      <c r="N223" s="45">
        <v>109190.55</v>
      </c>
      <c r="O223" s="45">
        <v>108120.06</v>
      </c>
      <c r="P223" s="45">
        <v>107049.57</v>
      </c>
      <c r="Q223" s="45">
        <v>105979.08</v>
      </c>
      <c r="R223" s="47">
        <f t="shared" si="57"/>
        <v>112402.02000000002</v>
      </c>
      <c r="T223" s="49"/>
      <c r="V223" s="49">
        <f t="shared" si="58"/>
        <v>112402.02000000002</v>
      </c>
      <c r="Y223" s="51"/>
      <c r="Z223" s="51"/>
      <c r="AA223" s="51"/>
      <c r="AC223" s="49">
        <f t="shared" si="59"/>
        <v>112402.02000000002</v>
      </c>
    </row>
    <row r="224" spans="1:29">
      <c r="A224" s="6" t="s">
        <v>284</v>
      </c>
      <c r="B224" s="1" t="s">
        <v>91</v>
      </c>
      <c r="C224" s="6" t="s">
        <v>889</v>
      </c>
      <c r="D224" s="27" t="s">
        <v>904</v>
      </c>
      <c r="E224" s="45">
        <v>97629.13</v>
      </c>
      <c r="F224" s="45">
        <v>97058.2</v>
      </c>
      <c r="G224" s="45">
        <v>96487.27</v>
      </c>
      <c r="H224" s="45">
        <v>95916.34</v>
      </c>
      <c r="I224" s="45">
        <v>95345.41</v>
      </c>
      <c r="J224" s="45">
        <v>94774.480000000098</v>
      </c>
      <c r="K224" s="45">
        <v>94203.550000000105</v>
      </c>
      <c r="L224" s="45">
        <v>93632.620000000097</v>
      </c>
      <c r="M224" s="45">
        <v>93061.690000000104</v>
      </c>
      <c r="N224" s="45">
        <v>92490.760000000097</v>
      </c>
      <c r="O224" s="45">
        <v>91919.830000000104</v>
      </c>
      <c r="P224" s="45">
        <v>91348.9</v>
      </c>
      <c r="Q224" s="45">
        <v>90777.97</v>
      </c>
      <c r="R224" s="47">
        <f t="shared" si="57"/>
        <v>94203.550000000047</v>
      </c>
      <c r="T224" s="49"/>
      <c r="V224" s="49">
        <f t="shared" si="58"/>
        <v>94203.550000000047</v>
      </c>
      <c r="Y224" s="51"/>
      <c r="Z224" s="51"/>
      <c r="AA224" s="51"/>
      <c r="AC224" s="49">
        <f t="shared" si="59"/>
        <v>94203.550000000047</v>
      </c>
    </row>
    <row r="225" spans="1:30">
      <c r="A225" s="6" t="s">
        <v>284</v>
      </c>
      <c r="B225" s="1" t="s">
        <v>91</v>
      </c>
      <c r="C225" s="6" t="s">
        <v>890</v>
      </c>
      <c r="D225" s="27" t="s">
        <v>905</v>
      </c>
      <c r="E225" s="45">
        <v>150297.44</v>
      </c>
      <c r="F225" s="45">
        <v>149869.24</v>
      </c>
      <c r="G225" s="45">
        <v>149441.04</v>
      </c>
      <c r="H225" s="45">
        <v>149012.84</v>
      </c>
      <c r="I225" s="45">
        <v>148584.64000000001</v>
      </c>
      <c r="J225" s="45">
        <v>148156.44</v>
      </c>
      <c r="K225" s="45">
        <v>147728.24</v>
      </c>
      <c r="L225" s="45">
        <v>147300.04</v>
      </c>
      <c r="M225" s="45">
        <v>146871.84</v>
      </c>
      <c r="N225" s="45">
        <v>146443.64000000001</v>
      </c>
      <c r="O225" s="45">
        <v>146015.44</v>
      </c>
      <c r="P225" s="45">
        <v>145587.24</v>
      </c>
      <c r="Q225" s="45">
        <v>145159.04000000001</v>
      </c>
      <c r="R225" s="47">
        <f t="shared" si="57"/>
        <v>147728.24</v>
      </c>
      <c r="T225" s="49"/>
      <c r="V225" s="49">
        <f t="shared" si="58"/>
        <v>147728.24</v>
      </c>
      <c r="Y225" s="51"/>
      <c r="Z225" s="51"/>
      <c r="AA225" s="51"/>
      <c r="AC225" s="49">
        <f t="shared" si="59"/>
        <v>147728.24</v>
      </c>
    </row>
    <row r="226" spans="1:30">
      <c r="A226" s="6" t="s">
        <v>284</v>
      </c>
      <c r="B226" s="1" t="s">
        <v>91</v>
      </c>
      <c r="C226" s="6" t="s">
        <v>406</v>
      </c>
      <c r="D226" s="27" t="s">
        <v>948</v>
      </c>
      <c r="E226" s="45">
        <v>0</v>
      </c>
      <c r="F226" s="45">
        <v>0</v>
      </c>
      <c r="G226" s="45">
        <v>0</v>
      </c>
      <c r="H226" s="45">
        <v>21000</v>
      </c>
      <c r="I226" s="45">
        <v>116381.72</v>
      </c>
      <c r="J226" s="45">
        <v>128843.94</v>
      </c>
      <c r="K226" s="45">
        <v>128484.04</v>
      </c>
      <c r="L226" s="45">
        <v>128124.14</v>
      </c>
      <c r="M226" s="45">
        <v>127764.24</v>
      </c>
      <c r="N226" s="45">
        <v>127404.34</v>
      </c>
      <c r="O226" s="45">
        <v>127044.44</v>
      </c>
      <c r="P226" s="45">
        <v>126684.54</v>
      </c>
      <c r="Q226" s="45">
        <v>126324.64</v>
      </c>
      <c r="R226" s="47">
        <f t="shared" si="57"/>
        <v>91241.143333333355</v>
      </c>
      <c r="T226" s="49"/>
      <c r="V226" s="49">
        <f t="shared" si="58"/>
        <v>91241.143333333355</v>
      </c>
      <c r="Y226" s="51"/>
      <c r="Z226" s="51"/>
      <c r="AA226" s="51"/>
      <c r="AC226" s="49">
        <f t="shared" si="59"/>
        <v>91241.143333333355</v>
      </c>
    </row>
    <row r="227" spans="1:30">
      <c r="A227" s="6" t="s">
        <v>284</v>
      </c>
      <c r="B227" s="1" t="s">
        <v>91</v>
      </c>
      <c r="C227" s="6" t="s">
        <v>407</v>
      </c>
      <c r="D227" s="27" t="s">
        <v>949</v>
      </c>
      <c r="E227" s="45">
        <v>0</v>
      </c>
      <c r="F227" s="45">
        <v>0</v>
      </c>
      <c r="G227" s="45">
        <v>0</v>
      </c>
      <c r="H227" s="45">
        <v>14000</v>
      </c>
      <c r="I227" s="45">
        <v>77641.850000000006</v>
      </c>
      <c r="J227" s="45">
        <v>86015.93</v>
      </c>
      <c r="K227" s="45">
        <v>85835.98</v>
      </c>
      <c r="L227" s="45">
        <v>85656.03</v>
      </c>
      <c r="M227" s="45">
        <v>85476.08</v>
      </c>
      <c r="N227" s="45">
        <v>85296.13</v>
      </c>
      <c r="O227" s="45">
        <v>85116.18</v>
      </c>
      <c r="P227" s="45">
        <v>84936.23</v>
      </c>
      <c r="Q227" s="45">
        <v>84756.28</v>
      </c>
      <c r="R227" s="47">
        <f t="shared" si="57"/>
        <v>61029.379166666673</v>
      </c>
      <c r="T227" s="49"/>
      <c r="V227" s="49">
        <f t="shared" si="58"/>
        <v>61029.379166666673</v>
      </c>
      <c r="Y227" s="51"/>
      <c r="Z227" s="51"/>
      <c r="AA227" s="51"/>
      <c r="AC227" s="49">
        <f t="shared" si="59"/>
        <v>61029.379166666673</v>
      </c>
    </row>
    <row r="228" spans="1:30">
      <c r="A228" s="6" t="s">
        <v>284</v>
      </c>
      <c r="B228" s="1" t="s">
        <v>91</v>
      </c>
      <c r="C228" s="6" t="s">
        <v>959</v>
      </c>
      <c r="D228" s="27" t="s">
        <v>960</v>
      </c>
      <c r="E228" s="55">
        <v>0</v>
      </c>
      <c r="F228" s="55">
        <v>0</v>
      </c>
      <c r="G228" s="55">
        <v>0</v>
      </c>
      <c r="H228" s="55">
        <v>0</v>
      </c>
      <c r="I228" s="55">
        <v>0</v>
      </c>
      <c r="J228" s="55">
        <v>0</v>
      </c>
      <c r="K228" s="55">
        <v>0</v>
      </c>
      <c r="L228" s="55">
        <v>0</v>
      </c>
      <c r="M228" s="55">
        <v>122380.51</v>
      </c>
      <c r="N228" s="55">
        <v>132675.96</v>
      </c>
      <c r="O228" s="55">
        <v>144583.67000000001</v>
      </c>
      <c r="P228" s="55">
        <v>144280.56</v>
      </c>
      <c r="Q228" s="55">
        <v>143977.45000000001</v>
      </c>
      <c r="R228" s="56">
        <f t="shared" si="57"/>
        <v>51325.785416666658</v>
      </c>
      <c r="T228" s="49"/>
      <c r="V228" s="49">
        <f t="shared" si="58"/>
        <v>51325.785416666658</v>
      </c>
      <c r="Y228" s="51"/>
      <c r="Z228" s="51"/>
      <c r="AA228" s="51"/>
      <c r="AC228" s="49">
        <f t="shared" si="59"/>
        <v>51325.785416666658</v>
      </c>
    </row>
    <row r="229" spans="1:30">
      <c r="D229" s="28" t="s">
        <v>111</v>
      </c>
      <c r="E229" s="45">
        <f t="shared" ref="E229:R229" si="60">SUM(E211:E228)</f>
        <v>2085801.2299999995</v>
      </c>
      <c r="F229" s="45">
        <f t="shared" si="60"/>
        <v>2067280.8599999999</v>
      </c>
      <c r="G229" s="45">
        <f t="shared" si="60"/>
        <v>2048760.48</v>
      </c>
      <c r="H229" s="45">
        <f t="shared" si="60"/>
        <v>2065240.11</v>
      </c>
      <c r="I229" s="45">
        <f t="shared" si="60"/>
        <v>2205743.3000000003</v>
      </c>
      <c r="J229" s="45">
        <f t="shared" si="60"/>
        <v>2208375.89</v>
      </c>
      <c r="K229" s="45">
        <f t="shared" si="60"/>
        <v>2190255.8600000003</v>
      </c>
      <c r="L229" s="45">
        <f t="shared" si="60"/>
        <v>2172546.0500000003</v>
      </c>
      <c r="M229" s="45">
        <f t="shared" si="60"/>
        <v>2277216.75</v>
      </c>
      <c r="N229" s="45">
        <f t="shared" si="60"/>
        <v>1523681.3399999999</v>
      </c>
      <c r="O229" s="45">
        <f t="shared" si="60"/>
        <v>1522268.1899999997</v>
      </c>
      <c r="P229" s="45">
        <f t="shared" si="60"/>
        <v>1508644.2200000002</v>
      </c>
      <c r="Q229" s="45">
        <f t="shared" si="60"/>
        <v>1495020.2499999998</v>
      </c>
      <c r="R229" s="45">
        <f t="shared" si="60"/>
        <v>1965035.3158333334</v>
      </c>
      <c r="Y229" s="51"/>
      <c r="Z229" s="51"/>
      <c r="AA229" s="51"/>
    </row>
    <row r="230" spans="1:30">
      <c r="D230" s="29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7"/>
      <c r="Y230" s="51"/>
      <c r="Z230" s="51"/>
      <c r="AA230" s="51"/>
    </row>
    <row r="231" spans="1:30">
      <c r="A231" s="6" t="s">
        <v>284</v>
      </c>
      <c r="B231" s="6" t="s">
        <v>112</v>
      </c>
      <c r="C231" s="6" t="s">
        <v>69</v>
      </c>
      <c r="D231" s="41" t="s">
        <v>114</v>
      </c>
      <c r="E231" s="45">
        <v>696501.39</v>
      </c>
      <c r="F231" s="45">
        <v>693087.17</v>
      </c>
      <c r="G231" s="45">
        <v>689672.95</v>
      </c>
      <c r="H231" s="45">
        <v>686258.73</v>
      </c>
      <c r="I231" s="45">
        <v>682844.51</v>
      </c>
      <c r="J231" s="45">
        <v>679430.29</v>
      </c>
      <c r="K231" s="45">
        <v>676016.07</v>
      </c>
      <c r="L231" s="45">
        <v>672601.85</v>
      </c>
      <c r="M231" s="45">
        <v>669187.63</v>
      </c>
      <c r="N231" s="45">
        <v>665773.41</v>
      </c>
      <c r="O231" s="45">
        <v>662359.18999999994</v>
      </c>
      <c r="P231" s="45">
        <v>658944.97</v>
      </c>
      <c r="Q231" s="45">
        <v>655530.75</v>
      </c>
      <c r="R231" s="47">
        <f>((E231+Q231)+((F231+G231+H231+I231+J231+K231+L231+M231+N231+O231+P231)*2))/24</f>
        <v>676016.07000000007</v>
      </c>
      <c r="T231" s="49"/>
      <c r="V231" s="49">
        <f>+R231</f>
        <v>676016.07000000007</v>
      </c>
      <c r="Y231" s="51"/>
      <c r="Z231" s="51"/>
      <c r="AA231" s="51"/>
      <c r="AC231" s="49">
        <f>+R231</f>
        <v>676016.07000000007</v>
      </c>
    </row>
    <row r="232" spans="1:30">
      <c r="A232" s="6" t="s">
        <v>284</v>
      </c>
      <c r="B232" s="6" t="s">
        <v>112</v>
      </c>
      <c r="C232" s="6" t="s">
        <v>390</v>
      </c>
      <c r="D232" s="41" t="s">
        <v>963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751441.23</v>
      </c>
      <c r="O232" s="45">
        <v>752398.69</v>
      </c>
      <c r="P232" s="45">
        <v>750824.63</v>
      </c>
      <c r="Q232" s="45">
        <v>749250.57</v>
      </c>
      <c r="R232" s="47">
        <f>((E232+Q232)+((F232+G232+H232+I232+J232+K232+L232+M232+N232+O232+P232)*2))/24</f>
        <v>219107.48624999999</v>
      </c>
      <c r="T232" s="49"/>
      <c r="V232" s="49">
        <f>+R232</f>
        <v>219107.48624999999</v>
      </c>
      <c r="Y232" s="51"/>
      <c r="Z232" s="51"/>
      <c r="AA232" s="51"/>
      <c r="AC232" s="49">
        <f>+R232</f>
        <v>219107.48624999999</v>
      </c>
    </row>
    <row r="233" spans="1:30">
      <c r="D233" s="41" t="s">
        <v>111</v>
      </c>
      <c r="E233" s="46">
        <f t="shared" ref="E233:H233" si="61">SUM(E231:E232)</f>
        <v>696501.39</v>
      </c>
      <c r="F233" s="46">
        <f t="shared" si="61"/>
        <v>693087.17</v>
      </c>
      <c r="G233" s="46">
        <f t="shared" si="61"/>
        <v>689672.95</v>
      </c>
      <c r="H233" s="46">
        <f t="shared" si="61"/>
        <v>686258.73</v>
      </c>
      <c r="I233" s="46">
        <f t="shared" ref="I233:R233" si="62">SUM(I231:I232)</f>
        <v>682844.51</v>
      </c>
      <c r="J233" s="46">
        <f t="shared" si="62"/>
        <v>679430.29</v>
      </c>
      <c r="K233" s="46">
        <f t="shared" si="62"/>
        <v>676016.07</v>
      </c>
      <c r="L233" s="46">
        <f t="shared" si="62"/>
        <v>672601.85</v>
      </c>
      <c r="M233" s="46">
        <f t="shared" si="62"/>
        <v>669187.63</v>
      </c>
      <c r="N233" s="46">
        <f t="shared" si="62"/>
        <v>1417214.6400000001</v>
      </c>
      <c r="O233" s="46">
        <f t="shared" si="62"/>
        <v>1414757.88</v>
      </c>
      <c r="P233" s="46">
        <f t="shared" si="62"/>
        <v>1409769.6</v>
      </c>
      <c r="Q233" s="46">
        <f t="shared" si="62"/>
        <v>1404781.3199999998</v>
      </c>
      <c r="R233" s="46">
        <f t="shared" si="62"/>
        <v>895123.55625000002</v>
      </c>
      <c r="Y233" s="51"/>
      <c r="Z233" s="51"/>
      <c r="AA233" s="51"/>
    </row>
    <row r="234" spans="1:30">
      <c r="D234" s="3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7"/>
      <c r="Y234" s="51"/>
      <c r="Z234" s="51"/>
      <c r="AA234" s="51"/>
    </row>
    <row r="235" spans="1:30">
      <c r="A235" s="6" t="s">
        <v>284</v>
      </c>
      <c r="B235" s="6" t="s">
        <v>82</v>
      </c>
      <c r="C235" s="6" t="s">
        <v>67</v>
      </c>
      <c r="D235" s="41" t="s">
        <v>115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31398.87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ref="R235:R298" si="63">((E235+Q235)+((F235+G235+H235+I235+J235+K235+L235+M235+N235+O235+P235)*2))/24</f>
        <v>2616.5724999999998</v>
      </c>
      <c r="T235" s="61">
        <f t="shared" ref="T235:T278" si="64">+R235</f>
        <v>2616.5724999999998</v>
      </c>
      <c r="Y235" s="51"/>
      <c r="Z235" s="51"/>
      <c r="AA235" s="51"/>
      <c r="AD235" s="49">
        <f t="shared" ref="AD235:AD279" si="65">+R235</f>
        <v>2616.5724999999998</v>
      </c>
    </row>
    <row r="236" spans="1:30">
      <c r="A236" s="6" t="s">
        <v>284</v>
      </c>
      <c r="B236" s="6" t="s">
        <v>494</v>
      </c>
      <c r="C236" s="6" t="s">
        <v>2</v>
      </c>
      <c r="D236" s="41" t="s">
        <v>495</v>
      </c>
      <c r="E236" s="45">
        <v>0</v>
      </c>
      <c r="F236" s="45">
        <v>0.49</v>
      </c>
      <c r="G236" s="45">
        <v>0</v>
      </c>
      <c r="H236" s="45">
        <v>0</v>
      </c>
      <c r="I236" s="45">
        <v>0</v>
      </c>
      <c r="J236" s="45">
        <v>21049.22</v>
      </c>
      <c r="K236" s="45">
        <v>73748.81</v>
      </c>
      <c r="L236" s="45">
        <v>77811.31</v>
      </c>
      <c r="M236" s="45">
        <v>181507.58</v>
      </c>
      <c r="N236" s="45">
        <v>181507.58</v>
      </c>
      <c r="O236" s="45">
        <v>2.91038304567337E-11</v>
      </c>
      <c r="P236" s="45">
        <v>3003.46</v>
      </c>
      <c r="Q236" s="45">
        <v>3003.46</v>
      </c>
      <c r="R236" s="47">
        <f t="shared" si="63"/>
        <v>45010.848333333328</v>
      </c>
      <c r="T236" s="49">
        <f t="shared" si="64"/>
        <v>45010.848333333328</v>
      </c>
      <c r="Y236" s="51"/>
      <c r="Z236" s="51"/>
      <c r="AA236" s="51"/>
      <c r="AD236" s="49">
        <f t="shared" si="65"/>
        <v>45010.848333333328</v>
      </c>
    </row>
    <row r="237" spans="1:30">
      <c r="A237" s="6" t="s">
        <v>284</v>
      </c>
      <c r="B237" s="6" t="s">
        <v>116</v>
      </c>
      <c r="C237" s="6" t="s">
        <v>326</v>
      </c>
      <c r="D237" s="41" t="s">
        <v>906</v>
      </c>
      <c r="E237" s="45">
        <v>38966901</v>
      </c>
      <c r="F237" s="45">
        <v>38966901</v>
      </c>
      <c r="G237" s="45">
        <v>38966901</v>
      </c>
      <c r="H237" s="45">
        <v>38966901</v>
      </c>
      <c r="I237" s="45">
        <v>38966901</v>
      </c>
      <c r="J237" s="45">
        <v>38966901</v>
      </c>
      <c r="K237" s="45">
        <v>38966901</v>
      </c>
      <c r="L237" s="45">
        <v>38966901</v>
      </c>
      <c r="M237" s="45">
        <v>38966901</v>
      </c>
      <c r="N237" s="45">
        <v>38966901</v>
      </c>
      <c r="O237" s="45">
        <v>39212051</v>
      </c>
      <c r="P237" s="45">
        <v>39212051</v>
      </c>
      <c r="Q237" s="45">
        <v>39212051</v>
      </c>
      <c r="R237" s="47">
        <f t="shared" si="63"/>
        <v>39017973.916666664</v>
      </c>
      <c r="T237" s="49">
        <f t="shared" si="64"/>
        <v>39017973.916666664</v>
      </c>
      <c r="Y237" s="51"/>
      <c r="Z237" s="51"/>
      <c r="AA237" s="51"/>
      <c r="AD237" s="49">
        <f t="shared" si="65"/>
        <v>39017973.916666664</v>
      </c>
    </row>
    <row r="238" spans="1:30">
      <c r="A238" s="6" t="s">
        <v>284</v>
      </c>
      <c r="B238" s="6" t="s">
        <v>116</v>
      </c>
      <c r="C238" s="6" t="s">
        <v>327</v>
      </c>
      <c r="D238" s="41" t="s">
        <v>492</v>
      </c>
      <c r="E238" s="45">
        <v>1045610</v>
      </c>
      <c r="F238" s="45">
        <v>1045610</v>
      </c>
      <c r="G238" s="45">
        <v>1045610</v>
      </c>
      <c r="H238" s="45">
        <v>1045610</v>
      </c>
      <c r="I238" s="45">
        <v>1045610</v>
      </c>
      <c r="J238" s="45">
        <v>1045610</v>
      </c>
      <c r="K238" s="45">
        <v>1045610</v>
      </c>
      <c r="L238" s="45">
        <v>1045610</v>
      </c>
      <c r="M238" s="45">
        <v>1045610</v>
      </c>
      <c r="N238" s="45">
        <v>1045610</v>
      </c>
      <c r="O238" s="45">
        <v>1044516</v>
      </c>
      <c r="P238" s="45">
        <v>1044516</v>
      </c>
      <c r="Q238" s="45">
        <v>1044516</v>
      </c>
      <c r="R238" s="47">
        <f t="shared" si="63"/>
        <v>1045382.0833333334</v>
      </c>
      <c r="T238" s="49">
        <f t="shared" si="64"/>
        <v>1045382.0833333334</v>
      </c>
      <c r="Y238" s="51"/>
      <c r="Z238" s="51"/>
      <c r="AA238" s="51"/>
      <c r="AD238" s="49">
        <f t="shared" si="65"/>
        <v>1045382.0833333334</v>
      </c>
    </row>
    <row r="239" spans="1:30">
      <c r="A239" s="6" t="s">
        <v>284</v>
      </c>
      <c r="B239" s="6" t="s">
        <v>116</v>
      </c>
      <c r="C239" s="6" t="s">
        <v>909</v>
      </c>
      <c r="D239" s="41" t="s">
        <v>910</v>
      </c>
      <c r="E239" s="45">
        <v>-197919</v>
      </c>
      <c r="F239" s="45">
        <v>-197919</v>
      </c>
      <c r="G239" s="45">
        <v>-197919</v>
      </c>
      <c r="H239" s="45">
        <v>-197919</v>
      </c>
      <c r="I239" s="45">
        <v>-197919</v>
      </c>
      <c r="J239" s="45">
        <v>-197919</v>
      </c>
      <c r="K239" s="45">
        <v>-197919</v>
      </c>
      <c r="L239" s="45">
        <v>-197919</v>
      </c>
      <c r="M239" s="45">
        <v>-197919</v>
      </c>
      <c r="N239" s="45">
        <v>-197919</v>
      </c>
      <c r="O239" s="45">
        <v>-253608</v>
      </c>
      <c r="P239" s="45">
        <v>-253608</v>
      </c>
      <c r="Q239" s="45">
        <v>-253608</v>
      </c>
      <c r="R239" s="47">
        <f t="shared" si="63"/>
        <v>-209520.875</v>
      </c>
      <c r="T239" s="49">
        <f t="shared" si="64"/>
        <v>-209520.875</v>
      </c>
      <c r="Y239" s="51"/>
      <c r="Z239" s="51"/>
      <c r="AA239" s="51"/>
      <c r="AD239" s="49">
        <f t="shared" si="65"/>
        <v>-209520.875</v>
      </c>
    </row>
    <row r="240" spans="1:30">
      <c r="A240" s="6" t="s">
        <v>284</v>
      </c>
      <c r="B240" s="6" t="s">
        <v>116</v>
      </c>
      <c r="C240" s="6" t="s">
        <v>907</v>
      </c>
      <c r="D240" s="41" t="s">
        <v>908</v>
      </c>
      <c r="E240" s="45">
        <v>1644093</v>
      </c>
      <c r="F240" s="45">
        <v>1644093</v>
      </c>
      <c r="G240" s="45">
        <v>1644093</v>
      </c>
      <c r="H240" s="45">
        <v>1644093</v>
      </c>
      <c r="I240" s="45">
        <v>1644093</v>
      </c>
      <c r="J240" s="45">
        <v>1644093</v>
      </c>
      <c r="K240" s="45">
        <v>1644093</v>
      </c>
      <c r="L240" s="45">
        <v>1644093</v>
      </c>
      <c r="M240" s="45">
        <v>1644093</v>
      </c>
      <c r="N240" s="45">
        <v>1644093</v>
      </c>
      <c r="O240" s="45">
        <v>2115746</v>
      </c>
      <c r="P240" s="45">
        <v>2115746</v>
      </c>
      <c r="Q240" s="45">
        <v>2115746</v>
      </c>
      <c r="R240" s="47">
        <f t="shared" si="63"/>
        <v>1742354.0416666667</v>
      </c>
      <c r="T240" s="49">
        <f t="shared" si="64"/>
        <v>1742354.0416666667</v>
      </c>
      <c r="Y240" s="51"/>
      <c r="Z240" s="51"/>
      <c r="AA240" s="51"/>
      <c r="AD240" s="49">
        <f t="shared" si="65"/>
        <v>1742354.0416666667</v>
      </c>
    </row>
    <row r="241" spans="1:30">
      <c r="A241" s="6" t="s">
        <v>293</v>
      </c>
      <c r="B241" s="6" t="s">
        <v>116</v>
      </c>
      <c r="C241" s="6" t="s">
        <v>325</v>
      </c>
      <c r="D241" s="41" t="s">
        <v>631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63"/>
        <v>0</v>
      </c>
      <c r="T241" s="49">
        <f t="shared" si="64"/>
        <v>0</v>
      </c>
      <c r="Y241" s="51"/>
      <c r="Z241" s="51"/>
      <c r="AA241" s="51"/>
      <c r="AD241" s="49">
        <f t="shared" si="65"/>
        <v>0</v>
      </c>
    </row>
    <row r="242" spans="1:30">
      <c r="A242" s="6" t="s">
        <v>293</v>
      </c>
      <c r="B242" s="6" t="s">
        <v>116</v>
      </c>
      <c r="C242" s="6" t="s">
        <v>493</v>
      </c>
      <c r="D242" s="41" t="s">
        <v>630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63"/>
        <v>0</v>
      </c>
      <c r="T242" s="49">
        <f t="shared" si="64"/>
        <v>0</v>
      </c>
      <c r="Y242" s="51"/>
      <c r="Z242" s="51"/>
      <c r="AA242" s="51"/>
      <c r="AD242" s="49">
        <f t="shared" si="65"/>
        <v>0</v>
      </c>
    </row>
    <row r="243" spans="1:30">
      <c r="A243" s="6" t="s">
        <v>293</v>
      </c>
      <c r="B243" s="6" t="s">
        <v>116</v>
      </c>
      <c r="C243" s="6" t="s">
        <v>939</v>
      </c>
      <c r="D243" s="41" t="s">
        <v>940</v>
      </c>
      <c r="E243" s="45">
        <v>0</v>
      </c>
      <c r="F243" s="45">
        <v>75000</v>
      </c>
      <c r="G243" s="45">
        <v>75000</v>
      </c>
      <c r="H243" s="45">
        <v>75000</v>
      </c>
      <c r="I243" s="45">
        <v>150000</v>
      </c>
      <c r="J243" s="45">
        <v>150000</v>
      </c>
      <c r="K243" s="45">
        <v>150000</v>
      </c>
      <c r="L243" s="45">
        <v>225000</v>
      </c>
      <c r="M243" s="45">
        <v>231200.13</v>
      </c>
      <c r="N243" s="45">
        <v>231951</v>
      </c>
      <c r="O243" s="45">
        <v>308383.19</v>
      </c>
      <c r="P243" s="45">
        <v>310287.31</v>
      </c>
      <c r="Q243" s="45">
        <v>312017.78000000003</v>
      </c>
      <c r="R243" s="47">
        <f t="shared" si="63"/>
        <v>178152.54333333333</v>
      </c>
      <c r="T243" s="49">
        <f t="shared" si="64"/>
        <v>178152.54333333333</v>
      </c>
      <c r="Y243" s="51"/>
      <c r="Z243" s="51"/>
      <c r="AA243" s="51"/>
      <c r="AD243" s="49">
        <f t="shared" si="65"/>
        <v>178152.54333333333</v>
      </c>
    </row>
    <row r="244" spans="1:30">
      <c r="A244" s="6" t="s">
        <v>293</v>
      </c>
      <c r="B244" s="6" t="s">
        <v>116</v>
      </c>
      <c r="C244" s="6" t="s">
        <v>968</v>
      </c>
      <c r="D244" s="41" t="s">
        <v>1007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160988.04999999999</v>
      </c>
      <c r="P244" s="45">
        <v>140537.39000000001</v>
      </c>
      <c r="Q244" s="45">
        <v>128227.95</v>
      </c>
      <c r="R244" s="47">
        <f t="shared" si="63"/>
        <v>30469.951249999998</v>
      </c>
      <c r="T244" s="49">
        <f t="shared" si="64"/>
        <v>30469.951249999998</v>
      </c>
      <c r="Y244" s="51"/>
      <c r="Z244" s="51"/>
      <c r="AA244" s="51"/>
      <c r="AD244" s="49">
        <f t="shared" si="65"/>
        <v>30469.951249999998</v>
      </c>
    </row>
    <row r="245" spans="1:30">
      <c r="A245" s="6" t="s">
        <v>293</v>
      </c>
      <c r="B245" s="6" t="s">
        <v>116</v>
      </c>
      <c r="C245" s="6" t="s">
        <v>1000</v>
      </c>
      <c r="D245" s="41" t="s">
        <v>1001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7">
        <f t="shared" si="63"/>
        <v>0</v>
      </c>
      <c r="T245" s="49">
        <f t="shared" si="64"/>
        <v>0</v>
      </c>
      <c r="Y245" s="51"/>
      <c r="Z245" s="51"/>
      <c r="AA245" s="51"/>
      <c r="AD245" s="49">
        <f t="shared" si="65"/>
        <v>0</v>
      </c>
    </row>
    <row r="246" spans="1:30">
      <c r="A246" s="6" t="s">
        <v>293</v>
      </c>
      <c r="B246" s="6" t="s">
        <v>116</v>
      </c>
      <c r="C246" s="6" t="s">
        <v>1009</v>
      </c>
      <c r="D246" s="41" t="s">
        <v>1008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3"/>
        <v>0</v>
      </c>
      <c r="T246" s="49">
        <f t="shared" si="64"/>
        <v>0</v>
      </c>
      <c r="Y246" s="51"/>
      <c r="Z246" s="51"/>
      <c r="AA246" s="51"/>
      <c r="AD246" s="49">
        <f t="shared" si="65"/>
        <v>0</v>
      </c>
    </row>
    <row r="247" spans="1:30">
      <c r="A247" s="6" t="s">
        <v>294</v>
      </c>
      <c r="B247" s="6" t="s">
        <v>116</v>
      </c>
      <c r="C247" s="6" t="s">
        <v>326</v>
      </c>
      <c r="D247" s="41" t="s">
        <v>906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3"/>
        <v>0</v>
      </c>
      <c r="T247" s="49">
        <f t="shared" si="64"/>
        <v>0</v>
      </c>
      <c r="Y247" s="51"/>
      <c r="Z247" s="51"/>
      <c r="AA247" s="51"/>
      <c r="AD247" s="49">
        <f t="shared" si="65"/>
        <v>0</v>
      </c>
    </row>
    <row r="248" spans="1:30">
      <c r="A248" s="6" t="s">
        <v>294</v>
      </c>
      <c r="B248" s="6" t="s">
        <v>116</v>
      </c>
      <c r="C248" s="6" t="s">
        <v>327</v>
      </c>
      <c r="D248" s="41" t="s">
        <v>492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3"/>
        <v>0</v>
      </c>
      <c r="T248" s="49">
        <f t="shared" si="64"/>
        <v>0</v>
      </c>
      <c r="Y248" s="51"/>
      <c r="Z248" s="51"/>
      <c r="AA248" s="51"/>
      <c r="AD248" s="49">
        <f t="shared" si="65"/>
        <v>0</v>
      </c>
    </row>
    <row r="249" spans="1:30">
      <c r="A249" s="6" t="s">
        <v>294</v>
      </c>
      <c r="B249" s="6" t="s">
        <v>116</v>
      </c>
      <c r="C249" s="6" t="s">
        <v>909</v>
      </c>
      <c r="D249" s="41" t="s">
        <v>910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3"/>
        <v>0</v>
      </c>
      <c r="T249" s="49">
        <f t="shared" si="64"/>
        <v>0</v>
      </c>
      <c r="Y249" s="51"/>
      <c r="Z249" s="51"/>
      <c r="AA249" s="51"/>
      <c r="AD249" s="49">
        <f t="shared" si="65"/>
        <v>0</v>
      </c>
    </row>
    <row r="250" spans="1:30">
      <c r="A250" s="6" t="s">
        <v>294</v>
      </c>
      <c r="B250" s="6" t="s">
        <v>116</v>
      </c>
      <c r="C250" s="6" t="s">
        <v>907</v>
      </c>
      <c r="D250" s="41" t="s">
        <v>908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3"/>
        <v>0</v>
      </c>
      <c r="T250" s="49">
        <f t="shared" si="64"/>
        <v>0</v>
      </c>
      <c r="Y250" s="51"/>
      <c r="Z250" s="51"/>
      <c r="AA250" s="51"/>
      <c r="AD250" s="49">
        <f t="shared" si="65"/>
        <v>0</v>
      </c>
    </row>
    <row r="251" spans="1:30">
      <c r="A251" s="6" t="s">
        <v>294</v>
      </c>
      <c r="B251" s="6" t="s">
        <v>116</v>
      </c>
      <c r="C251" s="6" t="s">
        <v>510</v>
      </c>
      <c r="D251" s="41" t="s">
        <v>633</v>
      </c>
      <c r="E251" s="45">
        <v>547293.22</v>
      </c>
      <c r="F251" s="45">
        <v>561531.25</v>
      </c>
      <c r="G251" s="45">
        <v>596119.6</v>
      </c>
      <c r="H251" s="45">
        <v>652961.25</v>
      </c>
      <c r="I251" s="45">
        <v>770580.47999999998</v>
      </c>
      <c r="J251" s="45">
        <v>863362.8</v>
      </c>
      <c r="K251" s="45">
        <v>950414.91</v>
      </c>
      <c r="L251" s="45">
        <v>1020386.3</v>
      </c>
      <c r="M251" s="45">
        <v>1165748.8500000001</v>
      </c>
      <c r="N251" s="45">
        <v>349981.48</v>
      </c>
      <c r="O251" s="45">
        <v>395851.5</v>
      </c>
      <c r="P251" s="45">
        <v>450693.42</v>
      </c>
      <c r="Q251" s="45">
        <v>520590.93</v>
      </c>
      <c r="R251" s="47">
        <f t="shared" si="63"/>
        <v>692631.1595833333</v>
      </c>
      <c r="W251" s="49">
        <f>+R251</f>
        <v>692631.1595833333</v>
      </c>
      <c r="Y251" s="51"/>
      <c r="Z251" s="51"/>
      <c r="AA251" s="51"/>
      <c r="AB251" s="49">
        <f>+R251</f>
        <v>692631.1595833333</v>
      </c>
    </row>
    <row r="252" spans="1:30">
      <c r="A252" s="6" t="s">
        <v>294</v>
      </c>
      <c r="B252" s="6" t="s">
        <v>116</v>
      </c>
      <c r="C252" s="6" t="s">
        <v>511</v>
      </c>
      <c r="D252" s="41" t="s">
        <v>632</v>
      </c>
      <c r="E252" s="45">
        <v>681054.8</v>
      </c>
      <c r="F252" s="45">
        <v>736669.74</v>
      </c>
      <c r="G252" s="45">
        <v>810426.24</v>
      </c>
      <c r="H252" s="45">
        <v>875916.36</v>
      </c>
      <c r="I252" s="45">
        <v>900494.55</v>
      </c>
      <c r="J252" s="45">
        <v>971455.86</v>
      </c>
      <c r="K252" s="45">
        <v>1039049.29</v>
      </c>
      <c r="L252" s="45">
        <v>1089035.4099999999</v>
      </c>
      <c r="M252" s="45">
        <v>1092041.45</v>
      </c>
      <c r="N252" s="45">
        <v>165652.1</v>
      </c>
      <c r="O252" s="45">
        <v>199854.33</v>
      </c>
      <c r="P252" s="45">
        <v>265861.94</v>
      </c>
      <c r="Q252" s="45">
        <v>266524.77</v>
      </c>
      <c r="R252" s="47">
        <f t="shared" si="63"/>
        <v>718353.92125000001</v>
      </c>
      <c r="W252" s="49">
        <f>+R252</f>
        <v>718353.92125000001</v>
      </c>
      <c r="Y252" s="51"/>
      <c r="Z252" s="51"/>
      <c r="AA252" s="51"/>
      <c r="AB252" s="49">
        <f>+R252</f>
        <v>718353.92125000001</v>
      </c>
    </row>
    <row r="253" spans="1:30">
      <c r="A253" s="6" t="s">
        <v>294</v>
      </c>
      <c r="B253" s="6" t="s">
        <v>116</v>
      </c>
      <c r="C253" s="6" t="s">
        <v>512</v>
      </c>
      <c r="D253" s="41" t="s">
        <v>634</v>
      </c>
      <c r="E253" s="45">
        <v>1276425.01</v>
      </c>
      <c r="F253" s="45">
        <v>1614196.97</v>
      </c>
      <c r="G253" s="45">
        <v>2028891.11</v>
      </c>
      <c r="H253" s="45">
        <v>2196455.69</v>
      </c>
      <c r="I253" s="45">
        <v>2396974.2999999998</v>
      </c>
      <c r="J253" s="45">
        <v>2474906.94</v>
      </c>
      <c r="K253" s="45">
        <v>2556048.31</v>
      </c>
      <c r="L253" s="45">
        <v>2715173.78</v>
      </c>
      <c r="M253" s="45">
        <v>2939906.89</v>
      </c>
      <c r="N253" s="45">
        <v>557664.93000000005</v>
      </c>
      <c r="O253" s="45">
        <v>672490.62</v>
      </c>
      <c r="P253" s="45">
        <v>803898.99</v>
      </c>
      <c r="Q253" s="45">
        <v>1099233.55</v>
      </c>
      <c r="R253" s="47">
        <f t="shared" si="63"/>
        <v>1845369.8174999999</v>
      </c>
      <c r="W253" s="49">
        <f>+R253</f>
        <v>1845369.8174999999</v>
      </c>
      <c r="Y253" s="51"/>
      <c r="Z253" s="51"/>
      <c r="AA253" s="51"/>
      <c r="AB253" s="49">
        <f>+R253</f>
        <v>1845369.8174999999</v>
      </c>
    </row>
    <row r="254" spans="1:30">
      <c r="A254" s="6" t="s">
        <v>294</v>
      </c>
      <c r="B254" s="6" t="s">
        <v>116</v>
      </c>
      <c r="C254" s="6" t="s">
        <v>513</v>
      </c>
      <c r="D254" s="41" t="s">
        <v>635</v>
      </c>
      <c r="E254" s="45">
        <v>1243222.77</v>
      </c>
      <c r="F254" s="45">
        <v>1526160.36</v>
      </c>
      <c r="G254" s="45">
        <v>1722909.66</v>
      </c>
      <c r="H254" s="45">
        <v>2021894.7</v>
      </c>
      <c r="I254" s="45">
        <v>2246567.7000000002</v>
      </c>
      <c r="J254" s="45">
        <v>2398542.69</v>
      </c>
      <c r="K254" s="45">
        <v>2487928.96</v>
      </c>
      <c r="L254" s="45">
        <v>2693570.72</v>
      </c>
      <c r="M254" s="45">
        <v>2878941.41</v>
      </c>
      <c r="N254" s="45">
        <v>602434.58000000101</v>
      </c>
      <c r="O254" s="45">
        <v>758750.66</v>
      </c>
      <c r="P254" s="45">
        <v>1043133.82</v>
      </c>
      <c r="Q254" s="45">
        <v>1320854.46</v>
      </c>
      <c r="R254" s="47">
        <f t="shared" si="63"/>
        <v>1805239.4895833337</v>
      </c>
      <c r="W254" s="49">
        <f>+R254</f>
        <v>1805239.4895833337</v>
      </c>
      <c r="Y254" s="51"/>
      <c r="Z254" s="51"/>
      <c r="AA254" s="51"/>
      <c r="AB254" s="49">
        <f>+R254</f>
        <v>1805239.4895833337</v>
      </c>
    </row>
    <row r="255" spans="1:30">
      <c r="A255" s="6" t="s">
        <v>294</v>
      </c>
      <c r="B255" s="6" t="s">
        <v>116</v>
      </c>
      <c r="C255" s="6" t="s">
        <v>514</v>
      </c>
      <c r="D255" s="41" t="s">
        <v>636</v>
      </c>
      <c r="E255" s="45">
        <v>2492422.6800000002</v>
      </c>
      <c r="F255" s="45">
        <v>1740943.23</v>
      </c>
      <c r="G255" s="45">
        <v>1315316.24</v>
      </c>
      <c r="H255" s="45">
        <v>1039942.85</v>
      </c>
      <c r="I255" s="45">
        <v>826457.84</v>
      </c>
      <c r="J255" s="45">
        <v>618338.59</v>
      </c>
      <c r="K255" s="45">
        <v>420027.35</v>
      </c>
      <c r="L255" s="45">
        <v>205249.52</v>
      </c>
      <c r="M255" s="45">
        <v>-230085.94</v>
      </c>
      <c r="N255" s="45">
        <v>5837826.0499999998</v>
      </c>
      <c r="O255" s="45">
        <v>4952099.62</v>
      </c>
      <c r="P255" s="45">
        <v>4084621.47</v>
      </c>
      <c r="Q255" s="45">
        <v>3199331.96</v>
      </c>
      <c r="R255" s="47">
        <f t="shared" si="63"/>
        <v>1971384.5116666665</v>
      </c>
      <c r="W255" s="49">
        <f>+R255</f>
        <v>1971384.5116666665</v>
      </c>
      <c r="Y255" s="51"/>
      <c r="Z255" s="51"/>
      <c r="AA255" s="51"/>
      <c r="AB255" s="49">
        <f>+R255</f>
        <v>1971384.5116666665</v>
      </c>
    </row>
    <row r="256" spans="1:30">
      <c r="A256" s="6" t="s">
        <v>284</v>
      </c>
      <c r="B256" s="6" t="s">
        <v>117</v>
      </c>
      <c r="C256" s="6" t="s">
        <v>328</v>
      </c>
      <c r="D256" s="41" t="s">
        <v>637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3"/>
        <v>0</v>
      </c>
      <c r="T256" s="49">
        <f t="shared" si="64"/>
        <v>0</v>
      </c>
      <c r="Y256" s="51"/>
      <c r="Z256" s="51"/>
      <c r="AA256" s="51"/>
      <c r="AD256" s="49">
        <f t="shared" si="65"/>
        <v>0</v>
      </c>
    </row>
    <row r="257" spans="1:30">
      <c r="A257" s="6" t="s">
        <v>284</v>
      </c>
      <c r="B257" s="6" t="s">
        <v>117</v>
      </c>
      <c r="C257" s="1" t="s">
        <v>329</v>
      </c>
      <c r="D257" s="41" t="s">
        <v>649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3"/>
        <v>0</v>
      </c>
      <c r="T257" s="49">
        <f t="shared" si="64"/>
        <v>0</v>
      </c>
      <c r="Y257" s="51"/>
      <c r="Z257" s="51"/>
      <c r="AA257" s="51"/>
      <c r="AD257" s="49">
        <f t="shared" si="65"/>
        <v>0</v>
      </c>
    </row>
    <row r="258" spans="1:30">
      <c r="A258" s="6" t="s">
        <v>284</v>
      </c>
      <c r="B258" s="6" t="s">
        <v>117</v>
      </c>
      <c r="C258" s="6" t="s">
        <v>330</v>
      </c>
      <c r="D258" s="41" t="s">
        <v>650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3"/>
        <v>0</v>
      </c>
      <c r="T258" s="49">
        <f t="shared" si="64"/>
        <v>0</v>
      </c>
      <c r="Y258" s="51"/>
      <c r="Z258" s="51"/>
      <c r="AA258" s="51"/>
      <c r="AD258" s="49">
        <f t="shared" si="65"/>
        <v>0</v>
      </c>
    </row>
    <row r="259" spans="1:30">
      <c r="A259" s="6" t="s">
        <v>284</v>
      </c>
      <c r="B259" s="6" t="s">
        <v>117</v>
      </c>
      <c r="C259" s="6" t="s">
        <v>331</v>
      </c>
      <c r="D259" s="41" t="s">
        <v>638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3"/>
        <v>0</v>
      </c>
      <c r="T259" s="49">
        <f t="shared" si="64"/>
        <v>0</v>
      </c>
      <c r="Y259" s="51"/>
      <c r="Z259" s="51"/>
      <c r="AA259" s="51"/>
      <c r="AD259" s="49">
        <f t="shared" si="65"/>
        <v>0</v>
      </c>
    </row>
    <row r="260" spans="1:30">
      <c r="A260" s="6" t="s">
        <v>284</v>
      </c>
      <c r="B260" s="6" t="s">
        <v>117</v>
      </c>
      <c r="C260" s="6" t="s">
        <v>332</v>
      </c>
      <c r="D260" s="41" t="s">
        <v>651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3"/>
        <v>0</v>
      </c>
      <c r="T260" s="49">
        <f t="shared" si="64"/>
        <v>0</v>
      </c>
      <c r="Y260" s="51"/>
      <c r="Z260" s="51"/>
      <c r="AA260" s="51"/>
      <c r="AD260" s="49">
        <f t="shared" si="65"/>
        <v>0</v>
      </c>
    </row>
    <row r="261" spans="1:30">
      <c r="A261" s="6" t="s">
        <v>284</v>
      </c>
      <c r="B261" s="6" t="s">
        <v>117</v>
      </c>
      <c r="C261" s="6" t="s">
        <v>333</v>
      </c>
      <c r="D261" s="41" t="s">
        <v>652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3"/>
        <v>0</v>
      </c>
      <c r="T261" s="49">
        <f t="shared" si="64"/>
        <v>0</v>
      </c>
      <c r="Y261" s="51"/>
      <c r="Z261" s="51"/>
      <c r="AA261" s="51"/>
      <c r="AD261" s="49">
        <f t="shared" si="65"/>
        <v>0</v>
      </c>
    </row>
    <row r="262" spans="1:30">
      <c r="A262" s="6" t="s">
        <v>284</v>
      </c>
      <c r="B262" s="6" t="s">
        <v>117</v>
      </c>
      <c r="C262" s="6" t="s">
        <v>334</v>
      </c>
      <c r="D262" s="41" t="s">
        <v>639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3"/>
        <v>0</v>
      </c>
      <c r="T262" s="49">
        <f t="shared" si="64"/>
        <v>0</v>
      </c>
      <c r="Y262" s="51"/>
      <c r="Z262" s="51"/>
      <c r="AA262" s="51"/>
      <c r="AD262" s="49">
        <f t="shared" si="65"/>
        <v>0</v>
      </c>
    </row>
    <row r="263" spans="1:30">
      <c r="A263" s="6" t="s">
        <v>284</v>
      </c>
      <c r="B263" s="6" t="s">
        <v>117</v>
      </c>
      <c r="C263" s="6" t="s">
        <v>27</v>
      </c>
      <c r="D263" s="41" t="s">
        <v>653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63"/>
        <v>0</v>
      </c>
      <c r="T263" s="49">
        <f t="shared" si="64"/>
        <v>0</v>
      </c>
      <c r="Y263" s="51"/>
      <c r="Z263" s="51"/>
      <c r="AA263" s="51"/>
      <c r="AD263" s="49">
        <f t="shared" si="65"/>
        <v>0</v>
      </c>
    </row>
    <row r="264" spans="1:30">
      <c r="A264" s="6" t="s">
        <v>284</v>
      </c>
      <c r="B264" s="6" t="s">
        <v>117</v>
      </c>
      <c r="C264" s="1" t="s">
        <v>335</v>
      </c>
      <c r="D264" s="41" t="s">
        <v>654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63"/>
        <v>0</v>
      </c>
      <c r="T264" s="49">
        <f t="shared" si="64"/>
        <v>0</v>
      </c>
      <c r="Y264" s="51"/>
      <c r="Z264" s="51"/>
      <c r="AA264" s="51"/>
      <c r="AD264" s="49">
        <f t="shared" si="65"/>
        <v>0</v>
      </c>
    </row>
    <row r="265" spans="1:30">
      <c r="A265" s="6" t="s">
        <v>284</v>
      </c>
      <c r="B265" s="6" t="s">
        <v>117</v>
      </c>
      <c r="C265" s="6" t="s">
        <v>184</v>
      </c>
      <c r="D265" s="41" t="s">
        <v>640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63"/>
        <v>0</v>
      </c>
      <c r="T265" s="49">
        <f t="shared" si="64"/>
        <v>0</v>
      </c>
      <c r="Y265" s="51"/>
      <c r="Z265" s="51"/>
      <c r="AA265" s="51"/>
      <c r="AD265" s="49">
        <f t="shared" si="65"/>
        <v>0</v>
      </c>
    </row>
    <row r="266" spans="1:30">
      <c r="A266" s="6" t="s">
        <v>284</v>
      </c>
      <c r="B266" s="6" t="s">
        <v>117</v>
      </c>
      <c r="C266" s="6" t="s">
        <v>336</v>
      </c>
      <c r="D266" s="41" t="s">
        <v>641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63"/>
        <v>0</v>
      </c>
      <c r="T266" s="49">
        <f t="shared" si="64"/>
        <v>0</v>
      </c>
      <c r="Y266" s="51"/>
      <c r="Z266" s="51"/>
      <c r="AA266" s="51"/>
      <c r="AD266" s="49">
        <f t="shared" si="65"/>
        <v>0</v>
      </c>
    </row>
    <row r="267" spans="1:30">
      <c r="A267" s="6" t="s">
        <v>284</v>
      </c>
      <c r="B267" s="6" t="s">
        <v>117</v>
      </c>
      <c r="C267" s="6" t="s">
        <v>337</v>
      </c>
      <c r="D267" s="41" t="s">
        <v>655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63"/>
        <v>0</v>
      </c>
      <c r="T267" s="49">
        <f t="shared" si="64"/>
        <v>0</v>
      </c>
      <c r="Y267" s="51"/>
      <c r="Z267" s="51"/>
      <c r="AA267" s="51"/>
      <c r="AD267" s="49">
        <f t="shared" si="65"/>
        <v>0</v>
      </c>
    </row>
    <row r="268" spans="1:30">
      <c r="A268" s="6" t="s">
        <v>284</v>
      </c>
      <c r="B268" s="6" t="s">
        <v>117</v>
      </c>
      <c r="C268" s="6" t="s">
        <v>234</v>
      </c>
      <c r="D268" s="41" t="s">
        <v>642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63"/>
        <v>0</v>
      </c>
      <c r="T268" s="49">
        <f t="shared" si="64"/>
        <v>0</v>
      </c>
      <c r="Y268" s="51"/>
      <c r="Z268" s="51"/>
      <c r="AA268" s="51"/>
      <c r="AD268" s="49">
        <f t="shared" si="65"/>
        <v>0</v>
      </c>
    </row>
    <row r="269" spans="1:30">
      <c r="A269" s="6" t="s">
        <v>284</v>
      </c>
      <c r="B269" s="6" t="s">
        <v>117</v>
      </c>
      <c r="C269" s="6" t="s">
        <v>312</v>
      </c>
      <c r="D269" s="41" t="s">
        <v>643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63"/>
        <v>0</v>
      </c>
      <c r="T269" s="49">
        <f t="shared" si="64"/>
        <v>0</v>
      </c>
      <c r="Y269" s="51"/>
      <c r="Z269" s="51"/>
      <c r="AA269" s="51"/>
      <c r="AD269" s="49">
        <f t="shared" si="65"/>
        <v>0</v>
      </c>
    </row>
    <row r="270" spans="1:30">
      <c r="A270" s="6" t="s">
        <v>284</v>
      </c>
      <c r="B270" s="6" t="s">
        <v>117</v>
      </c>
      <c r="C270" s="6" t="s">
        <v>338</v>
      </c>
      <c r="D270" s="41" t="s">
        <v>644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63"/>
        <v>0</v>
      </c>
      <c r="T270" s="49">
        <f t="shared" si="64"/>
        <v>0</v>
      </c>
      <c r="Y270" s="51"/>
      <c r="Z270" s="51"/>
      <c r="AA270" s="51"/>
      <c r="AD270" s="49">
        <f t="shared" si="65"/>
        <v>0</v>
      </c>
    </row>
    <row r="271" spans="1:30">
      <c r="A271" s="6" t="s">
        <v>284</v>
      </c>
      <c r="B271" s="6" t="s">
        <v>117</v>
      </c>
      <c r="C271" s="6" t="s">
        <v>339</v>
      </c>
      <c r="D271" s="41" t="s">
        <v>645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63"/>
        <v>0</v>
      </c>
      <c r="T271" s="49">
        <f t="shared" si="64"/>
        <v>0</v>
      </c>
      <c r="Y271" s="51"/>
      <c r="Z271" s="51"/>
      <c r="AA271" s="51"/>
      <c r="AD271" s="49">
        <f t="shared" si="65"/>
        <v>0</v>
      </c>
    </row>
    <row r="272" spans="1:30">
      <c r="A272" s="6" t="s">
        <v>284</v>
      </c>
      <c r="B272" s="6" t="s">
        <v>117</v>
      </c>
      <c r="C272" s="1" t="s">
        <v>340</v>
      </c>
      <c r="D272" s="41" t="s">
        <v>656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63"/>
        <v>0</v>
      </c>
      <c r="T272" s="49">
        <f t="shared" si="64"/>
        <v>0</v>
      </c>
      <c r="Y272" s="51"/>
      <c r="Z272" s="51"/>
      <c r="AA272" s="51"/>
      <c r="AD272" s="49">
        <f t="shared" si="65"/>
        <v>0</v>
      </c>
    </row>
    <row r="273" spans="1:30">
      <c r="A273" s="6" t="s">
        <v>284</v>
      </c>
      <c r="B273" s="6" t="s">
        <v>117</v>
      </c>
      <c r="C273" s="6" t="s">
        <v>341</v>
      </c>
      <c r="D273" s="41" t="s">
        <v>657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63"/>
        <v>0</v>
      </c>
      <c r="T273" s="49">
        <f t="shared" si="64"/>
        <v>0</v>
      </c>
      <c r="Y273" s="51"/>
      <c r="Z273" s="51"/>
      <c r="AA273" s="51"/>
      <c r="AD273" s="49">
        <f t="shared" si="65"/>
        <v>0</v>
      </c>
    </row>
    <row r="274" spans="1:30">
      <c r="A274" s="6" t="s">
        <v>284</v>
      </c>
      <c r="B274" s="6" t="s">
        <v>117</v>
      </c>
      <c r="C274" s="6" t="s">
        <v>985</v>
      </c>
      <c r="D274" s="41" t="s">
        <v>986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si="63"/>
        <v>0</v>
      </c>
      <c r="T274" s="49">
        <f t="shared" si="64"/>
        <v>0</v>
      </c>
      <c r="Y274" s="51"/>
      <c r="Z274" s="51"/>
      <c r="AA274" s="51"/>
      <c r="AD274" s="49">
        <f t="shared" si="65"/>
        <v>0</v>
      </c>
    </row>
    <row r="275" spans="1:30">
      <c r="A275" s="6" t="s">
        <v>284</v>
      </c>
      <c r="B275" s="6" t="s">
        <v>117</v>
      </c>
      <c r="C275" s="6" t="s">
        <v>227</v>
      </c>
      <c r="D275" s="41" t="s">
        <v>646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63"/>
        <v>0</v>
      </c>
      <c r="T275" s="49">
        <f t="shared" si="64"/>
        <v>0</v>
      </c>
      <c r="Y275" s="51"/>
      <c r="Z275" s="51"/>
      <c r="AA275" s="51"/>
      <c r="AD275" s="49">
        <f t="shared" si="65"/>
        <v>0</v>
      </c>
    </row>
    <row r="276" spans="1:30">
      <c r="A276" s="6" t="s">
        <v>284</v>
      </c>
      <c r="B276" s="6" t="s">
        <v>117</v>
      </c>
      <c r="C276" s="6" t="s">
        <v>342</v>
      </c>
      <c r="D276" s="41" t="s">
        <v>647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63"/>
        <v>0</v>
      </c>
      <c r="T276" s="49">
        <f t="shared" si="64"/>
        <v>0</v>
      </c>
      <c r="Y276" s="51"/>
      <c r="Z276" s="51"/>
      <c r="AA276" s="51"/>
      <c r="AD276" s="49">
        <f t="shared" si="65"/>
        <v>0</v>
      </c>
    </row>
    <row r="277" spans="1:30">
      <c r="A277" s="6" t="s">
        <v>284</v>
      </c>
      <c r="B277" s="6" t="s">
        <v>117</v>
      </c>
      <c r="C277" s="6" t="s">
        <v>226</v>
      </c>
      <c r="D277" s="41" t="s">
        <v>648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7">
        <f t="shared" si="63"/>
        <v>0</v>
      </c>
      <c r="T277" s="49">
        <f t="shared" si="64"/>
        <v>0</v>
      </c>
      <c r="Y277" s="51"/>
      <c r="Z277" s="51"/>
      <c r="AA277" s="51"/>
      <c r="AD277" s="49">
        <f t="shared" si="65"/>
        <v>0</v>
      </c>
    </row>
    <row r="278" spans="1:30">
      <c r="A278" s="6" t="s">
        <v>2</v>
      </c>
      <c r="B278" s="40" t="s">
        <v>881</v>
      </c>
      <c r="C278" s="25" t="s">
        <v>2</v>
      </c>
      <c r="D278" s="41" t="s">
        <v>118</v>
      </c>
      <c r="E278" s="45">
        <v>355135.41</v>
      </c>
      <c r="F278" s="45">
        <v>279788.79999999999</v>
      </c>
      <c r="G278" s="45">
        <v>259181.09</v>
      </c>
      <c r="H278" s="45">
        <v>229099.37</v>
      </c>
      <c r="I278" s="45">
        <v>174782.67</v>
      </c>
      <c r="J278" s="45">
        <v>82168.039999999994</v>
      </c>
      <c r="K278" s="45">
        <v>-74211.289999999906</v>
      </c>
      <c r="L278" s="45">
        <v>-69592.879999999903</v>
      </c>
      <c r="M278" s="45">
        <v>-142374.1</v>
      </c>
      <c r="N278" s="45">
        <v>-95839.039999999906</v>
      </c>
      <c r="O278" s="45">
        <v>43665.620000000097</v>
      </c>
      <c r="P278" s="45">
        <v>-68812.460000000006</v>
      </c>
      <c r="Q278" s="45">
        <v>12648.4</v>
      </c>
      <c r="R278" s="47">
        <f t="shared" si="63"/>
        <v>66812.310416666718</v>
      </c>
      <c r="T278" s="49">
        <f t="shared" si="64"/>
        <v>66812.310416666718</v>
      </c>
      <c r="Y278" s="51"/>
      <c r="Z278" s="51"/>
      <c r="AA278" s="51"/>
      <c r="AD278" s="49">
        <f t="shared" si="65"/>
        <v>66812.310416666718</v>
      </c>
    </row>
    <row r="279" spans="1:30">
      <c r="A279" s="6" t="s">
        <v>284</v>
      </c>
      <c r="B279" s="6" t="s">
        <v>79</v>
      </c>
      <c r="C279" s="6" t="s">
        <v>344</v>
      </c>
      <c r="D279" s="41" t="s">
        <v>658</v>
      </c>
      <c r="E279" s="45">
        <v>4555544.51</v>
      </c>
      <c r="F279" s="45">
        <v>4597093.99</v>
      </c>
      <c r="G279" s="45">
        <v>4637270.0999999996</v>
      </c>
      <c r="H279" s="45">
        <v>4677566.76</v>
      </c>
      <c r="I279" s="45">
        <v>4664730.5999999996</v>
      </c>
      <c r="J279" s="45">
        <v>4692179.03</v>
      </c>
      <c r="K279" s="45">
        <v>4722965.67</v>
      </c>
      <c r="L279" s="45">
        <v>4748100.4000000004</v>
      </c>
      <c r="M279" s="45">
        <v>4778452.43</v>
      </c>
      <c r="N279" s="45">
        <v>4809135.92</v>
      </c>
      <c r="O279" s="45">
        <v>4381078.18</v>
      </c>
      <c r="P279" s="45">
        <v>4424757.5</v>
      </c>
      <c r="Q279" s="45">
        <v>4468778.0199999996</v>
      </c>
      <c r="R279" s="47">
        <f t="shared" si="63"/>
        <v>4637124.3204166666</v>
      </c>
      <c r="T279" s="49">
        <f>+R279</f>
        <v>4637124.3204166666</v>
      </c>
      <c r="Y279" s="51"/>
      <c r="Z279" s="51"/>
      <c r="AA279" s="51"/>
      <c r="AD279" s="49">
        <f t="shared" si="65"/>
        <v>4637124.3204166666</v>
      </c>
    </row>
    <row r="280" spans="1:30">
      <c r="A280" s="6" t="s">
        <v>293</v>
      </c>
      <c r="B280" s="6" t="s">
        <v>79</v>
      </c>
      <c r="C280" s="6" t="s">
        <v>355</v>
      </c>
      <c r="D280" s="41" t="s">
        <v>659</v>
      </c>
      <c r="E280" s="45">
        <v>30703.85</v>
      </c>
      <c r="F280" s="45">
        <v>21208.959999999999</v>
      </c>
      <c r="G280" s="45">
        <v>13413.43</v>
      </c>
      <c r="H280" s="45">
        <v>9371.7199999999993</v>
      </c>
      <c r="I280" s="45">
        <v>6225.95</v>
      </c>
      <c r="J280" s="45">
        <v>4077.33</v>
      </c>
      <c r="K280" s="45">
        <v>2564.67</v>
      </c>
      <c r="L280" s="45">
        <v>871.26000000000499</v>
      </c>
      <c r="M280" s="45">
        <v>-1592.06</v>
      </c>
      <c r="N280" s="45">
        <v>47049.75</v>
      </c>
      <c r="O280" s="45">
        <v>39273.85</v>
      </c>
      <c r="P280" s="45">
        <v>30960.62</v>
      </c>
      <c r="Q280" s="45">
        <v>23417.439999999999</v>
      </c>
      <c r="R280" s="47">
        <f t="shared" si="63"/>
        <v>16707.177083333332</v>
      </c>
      <c r="T280" s="49"/>
      <c r="W280" s="61">
        <f t="shared" ref="W280:W286" si="66">+R280</f>
        <v>16707.177083333332</v>
      </c>
      <c r="Y280" s="51"/>
      <c r="Z280" s="51"/>
      <c r="AA280" s="51"/>
      <c r="AB280" s="61">
        <f>+R280</f>
        <v>16707.177083333332</v>
      </c>
      <c r="AD280" s="49"/>
    </row>
    <row r="281" spans="1:30">
      <c r="A281" s="6" t="s">
        <v>293</v>
      </c>
      <c r="B281" s="6" t="s">
        <v>79</v>
      </c>
      <c r="C281" s="6" t="s">
        <v>347</v>
      </c>
      <c r="D281" s="41" t="s">
        <v>660</v>
      </c>
      <c r="E281" s="45">
        <v>51304.65</v>
      </c>
      <c r="F281" s="45">
        <v>51621.43</v>
      </c>
      <c r="G281" s="45">
        <v>51929.89</v>
      </c>
      <c r="H281" s="45">
        <v>52250.53</v>
      </c>
      <c r="I281" s="45">
        <v>52562.74</v>
      </c>
      <c r="J281" s="45">
        <v>52887.29</v>
      </c>
      <c r="K281" s="45">
        <v>53213.84</v>
      </c>
      <c r="L281" s="45">
        <v>53531.81</v>
      </c>
      <c r="M281" s="45">
        <v>53862.34</v>
      </c>
      <c r="N281" s="45">
        <v>11099.99</v>
      </c>
      <c r="O281" s="45">
        <v>11832.53</v>
      </c>
      <c r="P281" s="45">
        <v>51405.59</v>
      </c>
      <c r="Q281" s="45">
        <v>51692.28</v>
      </c>
      <c r="R281" s="47">
        <f t="shared" si="63"/>
        <v>45641.370416666665</v>
      </c>
      <c r="T281" s="49"/>
      <c r="W281" s="61">
        <f t="shared" si="66"/>
        <v>45641.370416666665</v>
      </c>
      <c r="Y281" s="51"/>
      <c r="Z281" s="51"/>
      <c r="AA281" s="51"/>
      <c r="AB281" s="61">
        <f>+R281</f>
        <v>45641.370416666665</v>
      </c>
      <c r="AD281" s="49"/>
    </row>
    <row r="282" spans="1:30">
      <c r="A282" s="6" t="s">
        <v>293</v>
      </c>
      <c r="B282" s="6" t="s">
        <v>79</v>
      </c>
      <c r="C282" s="6" t="s">
        <v>356</v>
      </c>
      <c r="D282" s="41" t="s">
        <v>661</v>
      </c>
      <c r="E282" s="45">
        <v>26389.37</v>
      </c>
      <c r="F282" s="45">
        <v>22195.05</v>
      </c>
      <c r="G282" s="45">
        <v>19319</v>
      </c>
      <c r="H282" s="45">
        <v>16015.41</v>
      </c>
      <c r="I282" s="45">
        <v>12917.85</v>
      </c>
      <c r="J282" s="45">
        <v>9565.32</v>
      </c>
      <c r="K282" s="45">
        <v>5943.07</v>
      </c>
      <c r="L282" s="45">
        <v>2133.96</v>
      </c>
      <c r="M282" s="45">
        <v>-2339.1</v>
      </c>
      <c r="N282" s="45">
        <v>27231.14</v>
      </c>
      <c r="O282" s="45">
        <v>24225.97</v>
      </c>
      <c r="P282" s="45">
        <v>21269.94</v>
      </c>
      <c r="Q282" s="45">
        <v>18521.11</v>
      </c>
      <c r="R282" s="47">
        <f t="shared" si="63"/>
        <v>15077.737500000001</v>
      </c>
      <c r="T282" s="49"/>
      <c r="W282" s="61">
        <f t="shared" si="66"/>
        <v>15077.737500000001</v>
      </c>
      <c r="Y282" s="51"/>
      <c r="Z282" s="51"/>
      <c r="AA282" s="51"/>
      <c r="AB282" s="61">
        <f>+R282</f>
        <v>15077.737500000001</v>
      </c>
      <c r="AD282" s="49"/>
    </row>
    <row r="283" spans="1:30">
      <c r="A283" s="6" t="s">
        <v>293</v>
      </c>
      <c r="B283" s="6" t="s">
        <v>79</v>
      </c>
      <c r="C283" s="6" t="s">
        <v>348</v>
      </c>
      <c r="D283" s="41" t="s">
        <v>660</v>
      </c>
      <c r="E283" s="45">
        <v>25307.25</v>
      </c>
      <c r="F283" s="45">
        <v>25463.51</v>
      </c>
      <c r="G283" s="45">
        <v>31043.71</v>
      </c>
      <c r="H283" s="45">
        <v>31235.39</v>
      </c>
      <c r="I283" s="45">
        <v>31422.03</v>
      </c>
      <c r="J283" s="45">
        <v>31616.05</v>
      </c>
      <c r="K283" s="45">
        <v>31811.26</v>
      </c>
      <c r="L283" s="45">
        <v>32001.34</v>
      </c>
      <c r="M283" s="45">
        <v>39191.449999999997</v>
      </c>
      <c r="N283" s="45">
        <v>28745.29</v>
      </c>
      <c r="O283" s="45">
        <v>28922.78</v>
      </c>
      <c r="P283" s="45">
        <v>29101.360000000001</v>
      </c>
      <c r="Q283" s="45">
        <v>29263.66</v>
      </c>
      <c r="R283" s="47">
        <f t="shared" si="63"/>
        <v>30653.302083333328</v>
      </c>
      <c r="W283" s="49">
        <f t="shared" si="66"/>
        <v>30653.302083333328</v>
      </c>
      <c r="Y283" s="51"/>
      <c r="Z283" s="51"/>
      <c r="AA283" s="51"/>
      <c r="AB283" s="61">
        <f>+R283</f>
        <v>30653.302083333328</v>
      </c>
      <c r="AD283" s="49"/>
    </row>
    <row r="284" spans="1:30">
      <c r="A284" s="6" t="s">
        <v>293</v>
      </c>
      <c r="B284" s="6" t="s">
        <v>79</v>
      </c>
      <c r="C284" s="6" t="s">
        <v>353</v>
      </c>
      <c r="D284" s="41" t="s">
        <v>662</v>
      </c>
      <c r="E284" s="45">
        <v>1089820.8899999999</v>
      </c>
      <c r="F284" s="45">
        <v>1102261.3600000001</v>
      </c>
      <c r="G284" s="45">
        <v>1120536.71</v>
      </c>
      <c r="H284" s="45">
        <v>1105395.1599999999</v>
      </c>
      <c r="I284" s="45">
        <v>1107151.94</v>
      </c>
      <c r="J284" s="45">
        <v>1045186.25</v>
      </c>
      <c r="K284" s="45">
        <v>1057080.8799999999</v>
      </c>
      <c r="L284" s="45">
        <v>1067009.6299999999</v>
      </c>
      <c r="M284" s="45">
        <v>1076576.47</v>
      </c>
      <c r="N284" s="45">
        <v>1079984.08</v>
      </c>
      <c r="O284" s="45">
        <v>1087376.8799999999</v>
      </c>
      <c r="P284" s="45">
        <v>1094468.9099999999</v>
      </c>
      <c r="Q284" s="45">
        <v>1103255.1100000001</v>
      </c>
      <c r="R284" s="47">
        <f t="shared" si="63"/>
        <v>1086630.5225</v>
      </c>
      <c r="T284" s="49"/>
      <c r="W284" s="49">
        <f t="shared" si="66"/>
        <v>1086630.5225</v>
      </c>
      <c r="Y284" s="51"/>
      <c r="Z284" s="51"/>
      <c r="AA284" s="51"/>
      <c r="AB284" s="49">
        <f>+R284</f>
        <v>1086630.5225</v>
      </c>
      <c r="AD284" s="49"/>
    </row>
    <row r="285" spans="1:30">
      <c r="A285" s="6" t="s">
        <v>293</v>
      </c>
      <c r="B285" s="6" t="s">
        <v>79</v>
      </c>
      <c r="C285" s="6" t="s">
        <v>496</v>
      </c>
      <c r="D285" s="41" t="s">
        <v>665</v>
      </c>
      <c r="E285" s="45">
        <v>212573.45</v>
      </c>
      <c r="F285" s="45">
        <v>209070.25</v>
      </c>
      <c r="G285" s="45">
        <v>206536.69</v>
      </c>
      <c r="H285" s="45">
        <v>205101.18</v>
      </c>
      <c r="I285" s="45">
        <v>203968.62</v>
      </c>
      <c r="J285" s="45">
        <v>202991.31</v>
      </c>
      <c r="K285" s="45">
        <v>202151.79</v>
      </c>
      <c r="L285" s="45">
        <v>201180.2</v>
      </c>
      <c r="M285" s="45">
        <v>199837.52</v>
      </c>
      <c r="N285" s="45">
        <v>197364.27</v>
      </c>
      <c r="O285" s="45">
        <v>193065.03</v>
      </c>
      <c r="P285" s="45">
        <v>188594.12</v>
      </c>
      <c r="Q285" s="45">
        <v>184482.46</v>
      </c>
      <c r="R285" s="47">
        <f t="shared" si="63"/>
        <v>200699.07791666666</v>
      </c>
      <c r="W285" s="49">
        <f t="shared" si="66"/>
        <v>200699.07791666666</v>
      </c>
      <c r="Y285" s="51"/>
      <c r="Z285" s="51"/>
      <c r="AA285" s="51"/>
      <c r="AB285" s="49">
        <f>+W285</f>
        <v>200699.07791666666</v>
      </c>
    </row>
    <row r="286" spans="1:30">
      <c r="A286" s="6" t="s">
        <v>293</v>
      </c>
      <c r="B286" s="6" t="s">
        <v>79</v>
      </c>
      <c r="C286" s="6" t="s">
        <v>525</v>
      </c>
      <c r="D286" s="41" t="s">
        <v>672</v>
      </c>
      <c r="E286" s="45">
        <v>405051.78</v>
      </c>
      <c r="F286" s="45">
        <v>388849.71</v>
      </c>
      <c r="G286" s="45">
        <v>372647.64</v>
      </c>
      <c r="H286" s="45">
        <v>356445.57</v>
      </c>
      <c r="I286" s="45">
        <v>340243.5</v>
      </c>
      <c r="J286" s="45">
        <v>324041.43</v>
      </c>
      <c r="K286" s="45">
        <v>307839.35999999999</v>
      </c>
      <c r="L286" s="45">
        <v>291637.28999999998</v>
      </c>
      <c r="M286" s="45">
        <v>275435.21999999997</v>
      </c>
      <c r="N286" s="45">
        <v>259233.15</v>
      </c>
      <c r="O286" s="45">
        <v>243031.08</v>
      </c>
      <c r="P286" s="45">
        <v>226829.01</v>
      </c>
      <c r="Q286" s="45">
        <v>210626.94</v>
      </c>
      <c r="R286" s="47">
        <f t="shared" si="63"/>
        <v>307839.35999999999</v>
      </c>
      <c r="W286" s="49">
        <f t="shared" si="66"/>
        <v>307839.35999999999</v>
      </c>
      <c r="Y286" s="51"/>
      <c r="Z286" s="51"/>
      <c r="AA286" s="51"/>
      <c r="AB286" s="49">
        <f>+W286</f>
        <v>307839.35999999999</v>
      </c>
    </row>
    <row r="287" spans="1:30">
      <c r="A287" s="6" t="s">
        <v>294</v>
      </c>
      <c r="B287" s="6" t="s">
        <v>79</v>
      </c>
      <c r="C287" s="6" t="s">
        <v>357</v>
      </c>
      <c r="D287" s="41" t="s">
        <v>663</v>
      </c>
      <c r="E287" s="45">
        <v>12598964.91</v>
      </c>
      <c r="F287" s="45">
        <v>12603530.91</v>
      </c>
      <c r="G287" s="45">
        <v>12613727.130000001</v>
      </c>
      <c r="H287" s="45">
        <v>12251417.560000001</v>
      </c>
      <c r="I287" s="45">
        <v>11730364.92</v>
      </c>
      <c r="J287" s="45">
        <v>11736810.35</v>
      </c>
      <c r="K287" s="45">
        <v>11740074.35</v>
      </c>
      <c r="L287" s="45">
        <v>22882143.350000001</v>
      </c>
      <c r="M287" s="45">
        <v>22921917.98</v>
      </c>
      <c r="N287" s="45">
        <v>22617881.359999999</v>
      </c>
      <c r="O287" s="45">
        <v>23161573.359999999</v>
      </c>
      <c r="P287" s="45">
        <v>23161537.359999999</v>
      </c>
      <c r="Q287" s="45">
        <v>22718593.309999999</v>
      </c>
      <c r="R287" s="47">
        <f t="shared" si="63"/>
        <v>17089979.811666667</v>
      </c>
      <c r="T287" s="49">
        <f t="shared" ref="T287:T297" si="67">+R287</f>
        <v>17089979.811666667</v>
      </c>
      <c r="Y287" s="51"/>
      <c r="Z287" s="51"/>
      <c r="AA287" s="51"/>
      <c r="AD287" s="49">
        <f t="shared" ref="AD287:AD297" si="68">+R287</f>
        <v>17089979.811666667</v>
      </c>
    </row>
    <row r="288" spans="1:30">
      <c r="A288" s="6" t="s">
        <v>294</v>
      </c>
      <c r="B288" s="6" t="s">
        <v>79</v>
      </c>
      <c r="C288" s="6" t="s">
        <v>540</v>
      </c>
      <c r="D288" s="41" t="s">
        <v>664</v>
      </c>
      <c r="E288" s="45">
        <v>466500</v>
      </c>
      <c r="F288" s="45">
        <v>466500</v>
      </c>
      <c r="G288" s="45">
        <v>466500</v>
      </c>
      <c r="H288" s="45">
        <v>466500</v>
      </c>
      <c r="I288" s="45">
        <v>466500</v>
      </c>
      <c r="J288" s="45">
        <v>466500</v>
      </c>
      <c r="K288" s="45">
        <v>466500</v>
      </c>
      <c r="L288" s="45">
        <v>466500</v>
      </c>
      <c r="M288" s="45">
        <v>466500</v>
      </c>
      <c r="N288" s="45">
        <v>466500</v>
      </c>
      <c r="O288" s="45">
        <v>466500</v>
      </c>
      <c r="P288" s="45">
        <v>466500</v>
      </c>
      <c r="Q288" s="45">
        <v>466500</v>
      </c>
      <c r="R288" s="47">
        <f t="shared" si="63"/>
        <v>466500</v>
      </c>
      <c r="T288" s="49">
        <f t="shared" si="67"/>
        <v>466500</v>
      </c>
      <c r="Y288" s="51"/>
      <c r="Z288" s="51"/>
      <c r="AA288" s="51"/>
      <c r="AD288" s="49">
        <f t="shared" si="68"/>
        <v>466500</v>
      </c>
    </row>
    <row r="289" spans="1:30">
      <c r="A289" s="6" t="s">
        <v>294</v>
      </c>
      <c r="B289" s="6" t="s">
        <v>79</v>
      </c>
      <c r="C289" s="6" t="s">
        <v>358</v>
      </c>
      <c r="D289" s="41" t="s">
        <v>672</v>
      </c>
      <c r="E289" s="45">
        <v>8027706.29</v>
      </c>
      <c r="F289" s="45">
        <v>1823400.66</v>
      </c>
      <c r="G289" s="45">
        <v>1825482.35</v>
      </c>
      <c r="H289" s="45">
        <v>2172258.4</v>
      </c>
      <c r="I289" s="45">
        <v>3392241.27</v>
      </c>
      <c r="J289" s="45">
        <v>3707416.3</v>
      </c>
      <c r="K289" s="45">
        <v>4382769.38</v>
      </c>
      <c r="L289" s="45">
        <v>4853893.62</v>
      </c>
      <c r="M289" s="45">
        <v>5674800.3600000003</v>
      </c>
      <c r="N289" s="45">
        <v>6181868.6799999997</v>
      </c>
      <c r="O289" s="45">
        <v>7308127.2699999996</v>
      </c>
      <c r="P289" s="45">
        <v>7117611.3799999999</v>
      </c>
      <c r="Q289" s="45">
        <v>7119243.2999999998</v>
      </c>
      <c r="R289" s="47">
        <f t="shared" si="63"/>
        <v>4667778.7054166663</v>
      </c>
      <c r="T289" s="49">
        <f t="shared" si="67"/>
        <v>4667778.7054166663</v>
      </c>
      <c r="Y289" s="51"/>
      <c r="Z289" s="51"/>
      <c r="AA289" s="51"/>
      <c r="AD289" s="49">
        <f t="shared" si="68"/>
        <v>4667778.7054166663</v>
      </c>
    </row>
    <row r="290" spans="1:30">
      <c r="A290" s="6" t="s">
        <v>294</v>
      </c>
      <c r="B290" s="6" t="s">
        <v>79</v>
      </c>
      <c r="C290" s="6" t="s">
        <v>524</v>
      </c>
      <c r="D290" s="41" t="s">
        <v>666</v>
      </c>
      <c r="E290" s="45">
        <v>4564372.96</v>
      </c>
      <c r="F290" s="45">
        <v>1085509.71</v>
      </c>
      <c r="G290" s="45">
        <v>1085509.71</v>
      </c>
      <c r="H290" s="45">
        <v>1085509.71</v>
      </c>
      <c r="I290" s="45">
        <v>1085509.71</v>
      </c>
      <c r="J290" s="45">
        <v>1085509.71</v>
      </c>
      <c r="K290" s="45">
        <v>1085509.71</v>
      </c>
      <c r="L290" s="45">
        <v>1085509.71</v>
      </c>
      <c r="M290" s="45">
        <v>1085509.71</v>
      </c>
      <c r="N290" s="45">
        <v>1085509.71</v>
      </c>
      <c r="O290" s="45">
        <v>9.3132257461547893E-10</v>
      </c>
      <c r="P290" s="45">
        <v>0</v>
      </c>
      <c r="Q290" s="45">
        <v>0</v>
      </c>
      <c r="R290" s="47">
        <f t="shared" si="63"/>
        <v>1004314.4891666668</v>
      </c>
      <c r="T290" s="49">
        <f t="shared" si="67"/>
        <v>1004314.4891666668</v>
      </c>
      <c r="Y290" s="51"/>
      <c r="Z290" s="51"/>
      <c r="AA290" s="51"/>
      <c r="AD290" s="49">
        <f t="shared" si="68"/>
        <v>1004314.4891666668</v>
      </c>
    </row>
    <row r="291" spans="1:30">
      <c r="A291" s="6" t="s">
        <v>294</v>
      </c>
      <c r="B291" s="6" t="s">
        <v>79</v>
      </c>
      <c r="C291" s="6" t="s">
        <v>526</v>
      </c>
      <c r="D291" s="41" t="s">
        <v>933</v>
      </c>
      <c r="E291" s="45">
        <v>277480.27</v>
      </c>
      <c r="F291" s="45">
        <v>277480.27</v>
      </c>
      <c r="G291" s="45">
        <v>277480.27</v>
      </c>
      <c r="H291" s="45">
        <v>277480.27</v>
      </c>
      <c r="I291" s="45">
        <v>277480.27</v>
      </c>
      <c r="J291" s="45">
        <v>277480.27</v>
      </c>
      <c r="K291" s="45">
        <v>277480.27</v>
      </c>
      <c r="L291" s="45">
        <v>277480.27</v>
      </c>
      <c r="M291" s="45">
        <v>277480.27</v>
      </c>
      <c r="N291" s="45">
        <v>0</v>
      </c>
      <c r="O291" s="45">
        <v>0</v>
      </c>
      <c r="P291" s="45">
        <v>0</v>
      </c>
      <c r="Q291" s="45">
        <v>0</v>
      </c>
      <c r="R291" s="47">
        <f t="shared" si="63"/>
        <v>196548.52458333332</v>
      </c>
      <c r="T291" s="49">
        <f t="shared" si="67"/>
        <v>196548.52458333332</v>
      </c>
      <c r="Y291" s="51"/>
      <c r="Z291" s="51"/>
      <c r="AA291" s="51"/>
      <c r="AD291" s="49">
        <f t="shared" si="68"/>
        <v>196548.52458333332</v>
      </c>
    </row>
    <row r="292" spans="1:30">
      <c r="A292" s="6" t="s">
        <v>294</v>
      </c>
      <c r="B292" s="6" t="s">
        <v>79</v>
      </c>
      <c r="C292" s="6" t="s">
        <v>527</v>
      </c>
      <c r="D292" s="41" t="s">
        <v>978</v>
      </c>
      <c r="E292" s="45">
        <v>0</v>
      </c>
      <c r="F292" s="45">
        <v>9679128.2599999998</v>
      </c>
      <c r="G292" s="45">
        <v>9588669.1199999992</v>
      </c>
      <c r="H292" s="45">
        <v>9498209.9800000004</v>
      </c>
      <c r="I292" s="45">
        <v>9407750.8399999999</v>
      </c>
      <c r="J292" s="45">
        <v>9317291.6999999993</v>
      </c>
      <c r="K292" s="45">
        <v>9226832.5600000005</v>
      </c>
      <c r="L292" s="45">
        <v>9136373.4199999999</v>
      </c>
      <c r="M292" s="45">
        <v>9045914.2799999993</v>
      </c>
      <c r="N292" s="45">
        <v>8955455.1400000006</v>
      </c>
      <c r="O292" s="45">
        <v>4112454.8599999901</v>
      </c>
      <c r="P292" s="45">
        <v>4067263.05</v>
      </c>
      <c r="Q292" s="45">
        <v>4022071.24</v>
      </c>
      <c r="R292" s="47">
        <f t="shared" si="63"/>
        <v>7837198.2358333329</v>
      </c>
      <c r="T292" s="49">
        <f t="shared" si="67"/>
        <v>7837198.2358333329</v>
      </c>
      <c r="Y292" s="51"/>
      <c r="Z292" s="51"/>
      <c r="AA292" s="51"/>
      <c r="AD292" s="49">
        <f t="shared" si="68"/>
        <v>7837198.2358333329</v>
      </c>
    </row>
    <row r="293" spans="1:30">
      <c r="A293" s="6" t="s">
        <v>294</v>
      </c>
      <c r="B293" s="6" t="s">
        <v>79</v>
      </c>
      <c r="C293" s="6" t="s">
        <v>528</v>
      </c>
      <c r="D293" s="41" t="s">
        <v>979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4979406.46</v>
      </c>
      <c r="P293" s="45">
        <v>4934139.13</v>
      </c>
      <c r="Q293" s="45">
        <v>4888871.8</v>
      </c>
      <c r="R293" s="47">
        <f t="shared" si="63"/>
        <v>1029831.7908333334</v>
      </c>
      <c r="T293" s="49">
        <f t="shared" si="67"/>
        <v>1029831.7908333334</v>
      </c>
      <c r="Y293" s="51"/>
      <c r="Z293" s="51"/>
      <c r="AA293" s="51"/>
      <c r="AD293" s="49">
        <f t="shared" si="68"/>
        <v>1029831.7908333334</v>
      </c>
    </row>
    <row r="294" spans="1:30">
      <c r="A294" s="6" t="s">
        <v>294</v>
      </c>
      <c r="B294" s="6" t="s">
        <v>79</v>
      </c>
      <c r="C294" s="6" t="s">
        <v>529</v>
      </c>
      <c r="D294" s="41" t="s">
        <v>980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63"/>
        <v>0</v>
      </c>
      <c r="T294" s="49">
        <f t="shared" si="67"/>
        <v>0</v>
      </c>
      <c r="Y294" s="51"/>
      <c r="Z294" s="51"/>
      <c r="AA294" s="51"/>
      <c r="AD294" s="49">
        <f t="shared" si="68"/>
        <v>0</v>
      </c>
    </row>
    <row r="295" spans="1:30">
      <c r="A295" s="6" t="s">
        <v>294</v>
      </c>
      <c r="B295" s="6" t="s">
        <v>79</v>
      </c>
      <c r="C295" s="6" t="s">
        <v>530</v>
      </c>
      <c r="D295" s="41" t="s">
        <v>1010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377288.6</v>
      </c>
      <c r="P295" s="45">
        <v>386892.03</v>
      </c>
      <c r="Q295" s="45">
        <v>439009.55</v>
      </c>
      <c r="R295" s="47">
        <f t="shared" si="63"/>
        <v>81973.783750000002</v>
      </c>
      <c r="T295" s="49">
        <f t="shared" si="67"/>
        <v>81973.783750000002</v>
      </c>
      <c r="Y295" s="51"/>
      <c r="Z295" s="51"/>
      <c r="AA295" s="51"/>
      <c r="AD295" s="49">
        <f t="shared" si="68"/>
        <v>81973.783750000002</v>
      </c>
    </row>
    <row r="296" spans="1:30">
      <c r="A296" s="6" t="s">
        <v>294</v>
      </c>
      <c r="B296" s="6" t="s">
        <v>79</v>
      </c>
      <c r="C296" s="6" t="s">
        <v>879</v>
      </c>
      <c r="D296" s="41" t="s">
        <v>1002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7">
        <f t="shared" si="63"/>
        <v>0</v>
      </c>
      <c r="T296" s="49">
        <f t="shared" si="67"/>
        <v>0</v>
      </c>
      <c r="Y296" s="51"/>
      <c r="Z296" s="51"/>
      <c r="AA296" s="51"/>
      <c r="AD296" s="49">
        <f t="shared" si="68"/>
        <v>0</v>
      </c>
    </row>
    <row r="297" spans="1:30">
      <c r="A297" s="6" t="s">
        <v>294</v>
      </c>
      <c r="B297" s="6" t="s">
        <v>79</v>
      </c>
      <c r="C297" s="6" t="s">
        <v>927</v>
      </c>
      <c r="D297" s="41" t="s">
        <v>1011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63"/>
        <v>0</v>
      </c>
      <c r="T297" s="49">
        <f t="shared" si="67"/>
        <v>0</v>
      </c>
      <c r="Y297" s="51"/>
      <c r="Z297" s="51"/>
      <c r="AA297" s="51"/>
      <c r="AD297" s="49">
        <f t="shared" si="68"/>
        <v>0</v>
      </c>
    </row>
    <row r="298" spans="1:30">
      <c r="A298" s="6" t="s">
        <v>293</v>
      </c>
      <c r="B298" s="6" t="s">
        <v>119</v>
      </c>
      <c r="C298" s="6" t="s">
        <v>349</v>
      </c>
      <c r="D298" s="41" t="s">
        <v>667</v>
      </c>
      <c r="E298" s="45">
        <v>677765.43</v>
      </c>
      <c r="F298" s="45">
        <v>455868.3</v>
      </c>
      <c r="G298" s="45">
        <v>666768.72</v>
      </c>
      <c r="H298" s="45">
        <v>841502.84</v>
      </c>
      <c r="I298" s="45">
        <v>866087.21</v>
      </c>
      <c r="J298" s="45">
        <v>871434.88</v>
      </c>
      <c r="K298" s="45">
        <v>876815.57</v>
      </c>
      <c r="L298" s="45">
        <v>999352.27</v>
      </c>
      <c r="M298" s="45">
        <v>1185002.3400000001</v>
      </c>
      <c r="N298" s="45">
        <v>495556.44</v>
      </c>
      <c r="O298" s="45">
        <v>1036900.09</v>
      </c>
      <c r="P298" s="45">
        <v>1403365.26</v>
      </c>
      <c r="Q298" s="45">
        <v>1410186.77</v>
      </c>
      <c r="R298" s="47">
        <f t="shared" si="63"/>
        <v>895219.16833333333</v>
      </c>
      <c r="T298" s="49"/>
      <c r="W298" s="49">
        <f t="shared" ref="W298:W314" si="69">+R298</f>
        <v>895219.16833333333</v>
      </c>
      <c r="Y298" s="51"/>
      <c r="Z298" s="51"/>
      <c r="AA298" s="51"/>
      <c r="AB298" s="49">
        <f t="shared" ref="AB298:AB314" si="70">+R298</f>
        <v>895219.16833333333</v>
      </c>
      <c r="AD298" s="49"/>
    </row>
    <row r="299" spans="1:30">
      <c r="A299" s="6" t="s">
        <v>293</v>
      </c>
      <c r="B299" s="6" t="s">
        <v>119</v>
      </c>
      <c r="C299" s="6" t="s">
        <v>350</v>
      </c>
      <c r="D299" s="41" t="s">
        <v>668</v>
      </c>
      <c r="E299" s="45">
        <v>-1322370.3700000001</v>
      </c>
      <c r="F299" s="45">
        <v>-1290336.1599999999</v>
      </c>
      <c r="G299" s="45">
        <v>-1388179.25</v>
      </c>
      <c r="H299" s="45">
        <v>-1416973.65</v>
      </c>
      <c r="I299" s="45">
        <v>-1510401.19</v>
      </c>
      <c r="J299" s="45">
        <v>-1549721.35</v>
      </c>
      <c r="K299" s="45">
        <v>-1564874.37</v>
      </c>
      <c r="L299" s="45">
        <v>-1589539.59</v>
      </c>
      <c r="M299" s="45">
        <v>-1670356.03</v>
      </c>
      <c r="N299" s="45">
        <v>-541723.23</v>
      </c>
      <c r="O299" s="45">
        <v>-1071014.79</v>
      </c>
      <c r="P299" s="45">
        <v>-1332322.1499999999</v>
      </c>
      <c r="Q299" s="45">
        <v>-1335010.1599999999</v>
      </c>
      <c r="R299" s="47">
        <f t="shared" ref="R299:R314" si="71">((E299+Q299)+((F299+G299+H299+I299+J299+K299+L299+M299+N299+O299+P299)*2))/24</f>
        <v>-1354511.0020833334</v>
      </c>
      <c r="T299" s="49"/>
      <c r="W299" s="49">
        <f t="shared" si="69"/>
        <v>-1354511.0020833334</v>
      </c>
      <c r="Y299" s="51"/>
      <c r="Z299" s="51"/>
      <c r="AA299" s="51"/>
      <c r="AB299" s="49">
        <f t="shared" si="70"/>
        <v>-1354511.0020833334</v>
      </c>
      <c r="AD299" s="49"/>
    </row>
    <row r="300" spans="1:30">
      <c r="A300" s="6" t="s">
        <v>293</v>
      </c>
      <c r="B300" s="6" t="s">
        <v>119</v>
      </c>
      <c r="C300" s="6" t="s">
        <v>354</v>
      </c>
      <c r="D300" s="41" t="s">
        <v>669</v>
      </c>
      <c r="E300" s="45">
        <v>-793873.71</v>
      </c>
      <c r="F300" s="45">
        <v>-555271.5</v>
      </c>
      <c r="G300" s="45">
        <v>-364562.87</v>
      </c>
      <c r="H300" s="45">
        <v>-269901.28999999998</v>
      </c>
      <c r="I300" s="45">
        <v>-195052.15</v>
      </c>
      <c r="J300" s="45">
        <v>-139722.72</v>
      </c>
      <c r="K300" s="45">
        <v>-99554.65</v>
      </c>
      <c r="L300" s="45">
        <v>-54267.93</v>
      </c>
      <c r="M300" s="45">
        <v>8373.3700000000408</v>
      </c>
      <c r="N300" s="45">
        <v>-524432.23</v>
      </c>
      <c r="O300" s="45">
        <v>-434317.89</v>
      </c>
      <c r="P300" s="45">
        <v>-339095.07</v>
      </c>
      <c r="Q300" s="45">
        <v>-252001.63</v>
      </c>
      <c r="R300" s="47">
        <f t="shared" si="71"/>
        <v>-290895.21666666662</v>
      </c>
      <c r="T300" s="49"/>
      <c r="W300" s="49">
        <f t="shared" si="69"/>
        <v>-290895.21666666662</v>
      </c>
      <c r="Y300" s="51"/>
      <c r="Z300" s="51"/>
      <c r="AA300" s="51"/>
      <c r="AB300" s="49">
        <f t="shared" si="70"/>
        <v>-290895.21666666662</v>
      </c>
      <c r="AD300" s="49"/>
    </row>
    <row r="301" spans="1:30">
      <c r="A301" s="6" t="s">
        <v>293</v>
      </c>
      <c r="B301" s="6" t="s">
        <v>119</v>
      </c>
      <c r="C301" s="6" t="s">
        <v>525</v>
      </c>
      <c r="D301" s="41" t="s">
        <v>987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-128458.11</v>
      </c>
      <c r="R301" s="47">
        <f t="shared" si="71"/>
        <v>-5352.4212500000003</v>
      </c>
      <c r="T301" s="49"/>
      <c r="W301" s="49">
        <f t="shared" si="69"/>
        <v>-5352.4212500000003</v>
      </c>
      <c r="Y301" s="51"/>
      <c r="Z301" s="51"/>
      <c r="AA301" s="51"/>
      <c r="AB301" s="49">
        <f t="shared" si="70"/>
        <v>-5352.4212500000003</v>
      </c>
      <c r="AD301" s="49"/>
    </row>
    <row r="302" spans="1:30">
      <c r="A302" s="6" t="s">
        <v>293</v>
      </c>
      <c r="B302" s="6" t="s">
        <v>119</v>
      </c>
      <c r="C302" s="6" t="s">
        <v>526</v>
      </c>
      <c r="D302" s="41" t="s">
        <v>988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-170475.56</v>
      </c>
      <c r="R302" s="47">
        <f t="shared" si="71"/>
        <v>-7103.1483333333335</v>
      </c>
      <c r="T302" s="49"/>
      <c r="W302" s="49">
        <f t="shared" si="69"/>
        <v>-7103.1483333333335</v>
      </c>
      <c r="Y302" s="51"/>
      <c r="Z302" s="51"/>
      <c r="AA302" s="51"/>
      <c r="AB302" s="49">
        <f t="shared" si="70"/>
        <v>-7103.1483333333335</v>
      </c>
      <c r="AD302" s="49"/>
    </row>
    <row r="303" spans="1:30">
      <c r="A303" s="6" t="s">
        <v>293</v>
      </c>
      <c r="B303" s="6" t="s">
        <v>119</v>
      </c>
      <c r="C303" s="6" t="s">
        <v>527</v>
      </c>
      <c r="D303" s="41" t="s">
        <v>989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-54189.73</v>
      </c>
      <c r="R303" s="47">
        <f t="shared" si="71"/>
        <v>-2257.905416666667</v>
      </c>
      <c r="T303" s="49"/>
      <c r="W303" s="49">
        <f t="shared" si="69"/>
        <v>-2257.905416666667</v>
      </c>
      <c r="Y303" s="51"/>
      <c r="Z303" s="51"/>
      <c r="AA303" s="51"/>
      <c r="AB303" s="49">
        <f t="shared" si="70"/>
        <v>-2257.905416666667</v>
      </c>
      <c r="AD303" s="49"/>
    </row>
    <row r="304" spans="1:30">
      <c r="A304" s="6" t="s">
        <v>293</v>
      </c>
      <c r="B304" s="6" t="s">
        <v>119</v>
      </c>
      <c r="C304" s="6" t="s">
        <v>528</v>
      </c>
      <c r="D304" s="41" t="s">
        <v>990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-69108.490000000005</v>
      </c>
      <c r="R304" s="47">
        <f t="shared" si="71"/>
        <v>-2879.5204166666667</v>
      </c>
      <c r="T304" s="49"/>
      <c r="W304" s="49">
        <f t="shared" si="69"/>
        <v>-2879.5204166666667</v>
      </c>
      <c r="Y304" s="51"/>
      <c r="Z304" s="51"/>
      <c r="AA304" s="51"/>
      <c r="AB304" s="49">
        <f t="shared" si="70"/>
        <v>-2879.5204166666667</v>
      </c>
      <c r="AD304" s="49"/>
    </row>
    <row r="305" spans="1:30">
      <c r="A305" s="6" t="s">
        <v>293</v>
      </c>
      <c r="B305" s="6" t="s">
        <v>119</v>
      </c>
      <c r="C305" s="6" t="s">
        <v>919</v>
      </c>
      <c r="D305" s="41" t="s">
        <v>868</v>
      </c>
      <c r="E305" s="45">
        <v>145195.35</v>
      </c>
      <c r="F305" s="45">
        <v>113774.73</v>
      </c>
      <c r="G305" s="45">
        <v>47788.47</v>
      </c>
      <c r="H305" s="45">
        <v>30404.37</v>
      </c>
      <c r="I305" s="45">
        <v>17452.080000000002</v>
      </c>
      <c r="J305" s="45">
        <v>10475.200000000001</v>
      </c>
      <c r="K305" s="45">
        <v>18302.189999999999</v>
      </c>
      <c r="L305" s="45">
        <v>27144.959999999999</v>
      </c>
      <c r="M305" s="45">
        <v>83489.929999999993</v>
      </c>
      <c r="N305" s="45">
        <v>52375.89</v>
      </c>
      <c r="O305" s="45">
        <v>59244.84</v>
      </c>
      <c r="P305" s="45">
        <v>55519.51</v>
      </c>
      <c r="Q305" s="45">
        <v>58478.87</v>
      </c>
      <c r="R305" s="47">
        <f t="shared" si="71"/>
        <v>51484.106666666667</v>
      </c>
      <c r="T305" s="49"/>
      <c r="W305" s="49">
        <f t="shared" si="69"/>
        <v>51484.106666666667</v>
      </c>
      <c r="Y305" s="51"/>
      <c r="Z305" s="51"/>
      <c r="AA305" s="51"/>
      <c r="AB305" s="49">
        <f t="shared" si="70"/>
        <v>51484.106666666667</v>
      </c>
      <c r="AD305" s="49"/>
    </row>
    <row r="306" spans="1:30">
      <c r="A306" s="6" t="s">
        <v>294</v>
      </c>
      <c r="B306" s="6" t="s">
        <v>119</v>
      </c>
      <c r="C306" s="6" t="s">
        <v>345</v>
      </c>
      <c r="D306" s="41" t="s">
        <v>633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71"/>
        <v>0</v>
      </c>
      <c r="T306" s="49"/>
      <c r="W306" s="49">
        <f t="shared" si="69"/>
        <v>0</v>
      </c>
      <c r="Y306" s="51"/>
      <c r="Z306" s="51"/>
      <c r="AA306" s="51"/>
      <c r="AB306" s="49">
        <f t="shared" si="70"/>
        <v>0</v>
      </c>
      <c r="AD306" s="49"/>
    </row>
    <row r="307" spans="1:30">
      <c r="A307" s="6" t="s">
        <v>294</v>
      </c>
      <c r="B307" s="6" t="s">
        <v>119</v>
      </c>
      <c r="C307" s="6" t="s">
        <v>346</v>
      </c>
      <c r="D307" s="41" t="s">
        <v>632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71"/>
        <v>0</v>
      </c>
      <c r="T307" s="49"/>
      <c r="W307" s="49">
        <f t="shared" si="69"/>
        <v>0</v>
      </c>
      <c r="Y307" s="51"/>
      <c r="Z307" s="51"/>
      <c r="AA307" s="51"/>
      <c r="AB307" s="49">
        <f t="shared" si="70"/>
        <v>0</v>
      </c>
      <c r="AD307" s="49"/>
    </row>
    <row r="308" spans="1:30">
      <c r="A308" s="6" t="s">
        <v>294</v>
      </c>
      <c r="B308" s="6" t="s">
        <v>119</v>
      </c>
      <c r="C308" s="6" t="s">
        <v>347</v>
      </c>
      <c r="D308" s="41" t="s">
        <v>634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71"/>
        <v>0</v>
      </c>
      <c r="T308" s="49"/>
      <c r="W308" s="49">
        <f t="shared" si="69"/>
        <v>0</v>
      </c>
      <c r="Y308" s="51"/>
      <c r="Z308" s="51"/>
      <c r="AA308" s="51"/>
      <c r="AB308" s="49">
        <f t="shared" si="70"/>
        <v>0</v>
      </c>
      <c r="AD308" s="49"/>
    </row>
    <row r="309" spans="1:30">
      <c r="A309" s="6" t="s">
        <v>294</v>
      </c>
      <c r="B309" s="6" t="s">
        <v>119</v>
      </c>
      <c r="C309" s="6" t="s">
        <v>348</v>
      </c>
      <c r="D309" s="41" t="s">
        <v>635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71"/>
        <v>0</v>
      </c>
      <c r="T309" s="49"/>
      <c r="W309" s="49">
        <f t="shared" si="69"/>
        <v>0</v>
      </c>
      <c r="Y309" s="51"/>
      <c r="Z309" s="51"/>
      <c r="AA309" s="51"/>
      <c r="AB309" s="49">
        <f t="shared" si="70"/>
        <v>0</v>
      </c>
      <c r="AD309" s="49"/>
    </row>
    <row r="310" spans="1:30">
      <c r="A310" s="6" t="s">
        <v>294</v>
      </c>
      <c r="B310" s="6" t="s">
        <v>119</v>
      </c>
      <c r="C310" s="6" t="s">
        <v>351</v>
      </c>
      <c r="D310" s="41" t="s">
        <v>670</v>
      </c>
      <c r="E310" s="45">
        <v>-4513588.79</v>
      </c>
      <c r="F310" s="45">
        <v>-5014839.3899999997</v>
      </c>
      <c r="G310" s="45">
        <v>-4015237.89</v>
      </c>
      <c r="H310" s="45">
        <v>-3656173.07</v>
      </c>
      <c r="I310" s="45">
        <v>-3488352.04</v>
      </c>
      <c r="J310" s="45">
        <v>-3704434.85</v>
      </c>
      <c r="K310" s="45">
        <v>-4621944.66</v>
      </c>
      <c r="L310" s="45">
        <v>-4204713.67</v>
      </c>
      <c r="M310" s="45">
        <v>-3887257.35</v>
      </c>
      <c r="N310" s="45">
        <v>1635509.13</v>
      </c>
      <c r="O310" s="45">
        <v>3321217.35</v>
      </c>
      <c r="P310" s="45">
        <v>5441476.9100000001</v>
      </c>
      <c r="Q310" s="45">
        <v>5027950.6900000004</v>
      </c>
      <c r="R310" s="47">
        <f t="shared" si="71"/>
        <v>-1828130.7150000001</v>
      </c>
      <c r="T310" s="49"/>
      <c r="W310" s="49">
        <f t="shared" si="69"/>
        <v>-1828130.7150000001</v>
      </c>
      <c r="Y310" s="51"/>
      <c r="Z310" s="51"/>
      <c r="AA310" s="51"/>
      <c r="AB310" s="49">
        <f t="shared" si="70"/>
        <v>-1828130.7150000001</v>
      </c>
      <c r="AD310" s="49"/>
    </row>
    <row r="311" spans="1:30">
      <c r="A311" s="6" t="s">
        <v>294</v>
      </c>
      <c r="B311" s="6" t="s">
        <v>119</v>
      </c>
      <c r="C311" s="6" t="s">
        <v>352</v>
      </c>
      <c r="D311" s="41" t="s">
        <v>636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si="71"/>
        <v>0</v>
      </c>
      <c r="T311" s="49"/>
      <c r="W311" s="49">
        <f t="shared" si="69"/>
        <v>0</v>
      </c>
      <c r="Y311" s="51"/>
      <c r="Z311" s="51"/>
      <c r="AA311" s="51"/>
      <c r="AB311" s="49">
        <f t="shared" si="70"/>
        <v>0</v>
      </c>
      <c r="AD311" s="49"/>
    </row>
    <row r="312" spans="1:30">
      <c r="A312" s="6" t="s">
        <v>294</v>
      </c>
      <c r="B312" s="6" t="s">
        <v>119</v>
      </c>
      <c r="C312" s="6" t="s">
        <v>496</v>
      </c>
      <c r="D312" s="41" t="s">
        <v>671</v>
      </c>
      <c r="E312" s="45">
        <v>1213003.18</v>
      </c>
      <c r="F312" s="45">
        <v>1032061.3</v>
      </c>
      <c r="G312" s="45">
        <v>895490.68</v>
      </c>
      <c r="H312" s="45">
        <v>836084.45</v>
      </c>
      <c r="I312" s="45">
        <v>801089.66</v>
      </c>
      <c r="J312" s="45">
        <v>776781.56</v>
      </c>
      <c r="K312" s="45">
        <v>764839.54</v>
      </c>
      <c r="L312" s="45">
        <v>750775.8</v>
      </c>
      <c r="M312" s="45">
        <v>711085.42</v>
      </c>
      <c r="N312" s="45">
        <v>-3857375.92</v>
      </c>
      <c r="O312" s="45">
        <v>-3355826.44</v>
      </c>
      <c r="P312" s="45">
        <v>-2824423.96</v>
      </c>
      <c r="Q312" s="45">
        <v>-2322555.34</v>
      </c>
      <c r="R312" s="47">
        <f t="shared" si="71"/>
        <v>-335349.49916666665</v>
      </c>
      <c r="T312" s="49"/>
      <c r="W312" s="49">
        <f t="shared" si="69"/>
        <v>-335349.49916666665</v>
      </c>
      <c r="Y312" s="51"/>
      <c r="Z312" s="51"/>
      <c r="AA312" s="51"/>
      <c r="AB312" s="49">
        <f t="shared" si="70"/>
        <v>-335349.49916666665</v>
      </c>
      <c r="AD312" s="49"/>
    </row>
    <row r="313" spans="1:30">
      <c r="A313" s="6" t="s">
        <v>294</v>
      </c>
      <c r="B313" s="6" t="s">
        <v>119</v>
      </c>
      <c r="C313" s="6" t="s">
        <v>919</v>
      </c>
      <c r="D313" s="41" t="s">
        <v>868</v>
      </c>
      <c r="E313" s="45">
        <v>-158587.23000000001</v>
      </c>
      <c r="F313" s="45">
        <v>-127399.82</v>
      </c>
      <c r="G313" s="45">
        <v>-52764</v>
      </c>
      <c r="H313" s="45">
        <v>-32680.75</v>
      </c>
      <c r="I313" s="45">
        <v>-17569.73</v>
      </c>
      <c r="J313" s="45">
        <v>-11576.66</v>
      </c>
      <c r="K313" s="45">
        <v>-19158.810000000001</v>
      </c>
      <c r="L313" s="45">
        <v>-27465.18</v>
      </c>
      <c r="M313" s="45">
        <v>-86372.58</v>
      </c>
      <c r="N313" s="45">
        <v>320441.02</v>
      </c>
      <c r="O313" s="45">
        <v>351178.5</v>
      </c>
      <c r="P313" s="45">
        <v>337370.09</v>
      </c>
      <c r="Q313" s="45">
        <v>362878.47</v>
      </c>
      <c r="R313" s="47">
        <f t="shared" si="71"/>
        <v>61345.64166666667</v>
      </c>
      <c r="T313" s="49"/>
      <c r="W313" s="49">
        <f t="shared" si="69"/>
        <v>61345.64166666667</v>
      </c>
      <c r="Y313" s="51"/>
      <c r="Z313" s="51"/>
      <c r="AA313" s="51"/>
      <c r="AB313" s="49">
        <f t="shared" si="70"/>
        <v>61345.64166666667</v>
      </c>
      <c r="AD313" s="49"/>
    </row>
    <row r="314" spans="1:30">
      <c r="A314" s="6" t="s">
        <v>284</v>
      </c>
      <c r="B314" s="6" t="s">
        <v>120</v>
      </c>
      <c r="C314" s="6" t="s">
        <v>83</v>
      </c>
      <c r="D314" s="7" t="s">
        <v>121</v>
      </c>
      <c r="E314" s="45">
        <v>5114217</v>
      </c>
      <c r="F314" s="45">
        <v>5114217</v>
      </c>
      <c r="G314" s="45">
        <v>5114217</v>
      </c>
      <c r="H314" s="45">
        <v>5114217</v>
      </c>
      <c r="I314" s="45">
        <v>5114217</v>
      </c>
      <c r="J314" s="45">
        <v>5114217</v>
      </c>
      <c r="K314" s="45">
        <v>5114217</v>
      </c>
      <c r="L314" s="45">
        <v>5114217</v>
      </c>
      <c r="M314" s="45">
        <v>5114217</v>
      </c>
      <c r="N314" s="45">
        <v>5114217</v>
      </c>
      <c r="O314" s="45">
        <v>5343728</v>
      </c>
      <c r="P314" s="45">
        <v>5343728</v>
      </c>
      <c r="Q314" s="45">
        <v>5343728</v>
      </c>
      <c r="R314" s="47">
        <f t="shared" si="71"/>
        <v>5162031.791666667</v>
      </c>
      <c r="T314" s="49"/>
      <c r="W314" s="49">
        <f t="shared" si="69"/>
        <v>5162031.791666667</v>
      </c>
      <c r="Y314" s="51"/>
      <c r="Z314" s="51"/>
      <c r="AA314" s="51"/>
      <c r="AB314" s="49">
        <f t="shared" si="70"/>
        <v>5162031.791666667</v>
      </c>
      <c r="AD314" s="49"/>
    </row>
    <row r="315" spans="1:30">
      <c r="D315" s="41" t="s">
        <v>122</v>
      </c>
      <c r="E315" s="46">
        <f t="shared" ref="E315:R315" si="72">SUM(E235:E314)</f>
        <v>80747719.929999992</v>
      </c>
      <c r="F315" s="46">
        <f t="shared" si="72"/>
        <v>80074364.36999999</v>
      </c>
      <c r="G315" s="46">
        <f t="shared" si="72"/>
        <v>81480115.549999997</v>
      </c>
      <c r="H315" s="46">
        <f t="shared" si="72"/>
        <v>82201192.75999999</v>
      </c>
      <c r="I315" s="46">
        <f t="shared" si="72"/>
        <v>83291083.61999996</v>
      </c>
      <c r="J315" s="46">
        <f t="shared" si="72"/>
        <v>83359514.539999992</v>
      </c>
      <c r="K315" s="46">
        <f t="shared" si="72"/>
        <v>83093069.959999979</v>
      </c>
      <c r="L315" s="46">
        <f t="shared" si="72"/>
        <v>95560587.949999973</v>
      </c>
      <c r="M315" s="46">
        <f t="shared" si="72"/>
        <v>96925300.240000024</v>
      </c>
      <c r="N315" s="46">
        <f t="shared" si="72"/>
        <v>97751490.259999976</v>
      </c>
      <c r="O315" s="46">
        <f t="shared" si="72"/>
        <v>101276055.09999995</v>
      </c>
      <c r="P315" s="46">
        <f t="shared" si="72"/>
        <v>103438878.93000001</v>
      </c>
      <c r="Q315" s="46">
        <f t="shared" si="72"/>
        <v>102596888.25999998</v>
      </c>
      <c r="R315" s="46">
        <f t="shared" si="72"/>
        <v>90010329.781250015</v>
      </c>
      <c r="Y315" s="51"/>
      <c r="Z315" s="51"/>
      <c r="AA315" s="51"/>
      <c r="AB315" s="49"/>
    </row>
    <row r="316" spans="1:30" ht="13.5" customHeight="1">
      <c r="D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7"/>
      <c r="Y316" s="51"/>
      <c r="Z316" s="51"/>
      <c r="AA316" s="51"/>
    </row>
    <row r="317" spans="1:30">
      <c r="A317" s="25" t="s">
        <v>2</v>
      </c>
      <c r="B317" s="25" t="s">
        <v>367</v>
      </c>
      <c r="C317" s="25" t="s">
        <v>2</v>
      </c>
      <c r="D317" s="41" t="s">
        <v>123</v>
      </c>
      <c r="E317" s="45">
        <v>48242496.259999998</v>
      </c>
      <c r="F317" s="45">
        <v>68670977.620000005</v>
      </c>
      <c r="G317" s="45">
        <v>80411738.459999993</v>
      </c>
      <c r="H317" s="45">
        <v>88010264.829999998</v>
      </c>
      <c r="I317" s="45">
        <v>93950731.239999995</v>
      </c>
      <c r="J317" s="45">
        <v>99489912.25</v>
      </c>
      <c r="K317" s="45">
        <v>104783251.8</v>
      </c>
      <c r="L317" s="45">
        <v>110558058.02</v>
      </c>
      <c r="M317" s="45">
        <v>122323029.09</v>
      </c>
      <c r="N317" s="45">
        <v>142343326.31</v>
      </c>
      <c r="O317" s="45">
        <v>167715766.99000001</v>
      </c>
      <c r="P317" s="45">
        <v>24530746.34</v>
      </c>
      <c r="Q317" s="45">
        <v>49278313.229999997</v>
      </c>
      <c r="R317" s="47">
        <f t="shared" ref="R317:R320" si="73">((E317+Q317)+((F317+G317+H317+I317+J317+K317+L317+M317+N317+O317+P317)*2))/24</f>
        <v>95962350.641249999</v>
      </c>
      <c r="V317" s="49">
        <f>R317</f>
        <v>95962350.641249999</v>
      </c>
      <c r="Y317" s="51"/>
      <c r="Z317" s="51"/>
      <c r="AA317" s="51"/>
      <c r="AC317" s="49">
        <f>+R317</f>
        <v>95962350.641249999</v>
      </c>
    </row>
    <row r="318" spans="1:30">
      <c r="A318" s="25" t="s">
        <v>2</v>
      </c>
      <c r="B318" s="25" t="s">
        <v>368</v>
      </c>
      <c r="C318" s="25" t="s">
        <v>2</v>
      </c>
      <c r="D318" s="41" t="s">
        <v>124</v>
      </c>
      <c r="E318" s="45">
        <v>10045989.300000001</v>
      </c>
      <c r="F318" s="45">
        <v>14784127.91</v>
      </c>
      <c r="G318" s="45">
        <v>19795427.190000001</v>
      </c>
      <c r="H318" s="45">
        <v>23724175.27</v>
      </c>
      <c r="I318" s="45">
        <v>27862939.75</v>
      </c>
      <c r="J318" s="45">
        <v>33458510.98</v>
      </c>
      <c r="K318" s="45">
        <v>37352961.030000001</v>
      </c>
      <c r="L318" s="45">
        <v>42442395.490000002</v>
      </c>
      <c r="M318" s="45">
        <v>47374622.689999998</v>
      </c>
      <c r="N318" s="45">
        <v>52152170.829999998</v>
      </c>
      <c r="O318" s="45">
        <v>58986390.289999999</v>
      </c>
      <c r="P318" s="45">
        <v>6191397.3799999999</v>
      </c>
      <c r="Q318" s="45">
        <v>11571755.800000001</v>
      </c>
      <c r="R318" s="47">
        <f t="shared" si="73"/>
        <v>31244499.280000001</v>
      </c>
      <c r="V318" s="49">
        <f>R318</f>
        <v>31244499.280000001</v>
      </c>
      <c r="Y318" s="51"/>
      <c r="Z318" s="51"/>
      <c r="AA318" s="51"/>
      <c r="AC318" s="49">
        <f>+R318</f>
        <v>31244499.280000001</v>
      </c>
    </row>
    <row r="319" spans="1:30">
      <c r="A319" s="25" t="s">
        <v>2</v>
      </c>
      <c r="B319" s="25" t="s">
        <v>369</v>
      </c>
      <c r="C319" s="25" t="s">
        <v>370</v>
      </c>
      <c r="D319" s="41" t="s">
        <v>125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7">
        <f t="shared" si="73"/>
        <v>0</v>
      </c>
      <c r="V319" s="49">
        <f>R319</f>
        <v>0</v>
      </c>
      <c r="Y319" s="51"/>
      <c r="Z319" s="51"/>
      <c r="AA319" s="51"/>
      <c r="AC319" s="49">
        <f>+R319</f>
        <v>0</v>
      </c>
    </row>
    <row r="320" spans="1:30">
      <c r="A320" s="25" t="s">
        <v>2</v>
      </c>
      <c r="B320" s="25" t="s">
        <v>371</v>
      </c>
      <c r="C320" s="25" t="s">
        <v>2</v>
      </c>
      <c r="D320" s="41" t="s">
        <v>126</v>
      </c>
      <c r="E320" s="45">
        <v>1312498.7</v>
      </c>
      <c r="F320" s="45">
        <v>2157776.3199999998</v>
      </c>
      <c r="G320" s="45">
        <v>2811283.26</v>
      </c>
      <c r="H320" s="45">
        <v>3508293.6</v>
      </c>
      <c r="I320" s="45">
        <v>4226022.3</v>
      </c>
      <c r="J320" s="45">
        <v>5084707.0999999996</v>
      </c>
      <c r="K320" s="45">
        <v>5820997.25</v>
      </c>
      <c r="L320" s="45">
        <v>6501816.54</v>
      </c>
      <c r="M320" s="45">
        <v>7387945.46</v>
      </c>
      <c r="N320" s="45">
        <v>8022733.1699999999</v>
      </c>
      <c r="O320" s="45">
        <v>8775877.5800000001</v>
      </c>
      <c r="P320" s="45">
        <v>827046.16</v>
      </c>
      <c r="Q320" s="45">
        <v>1468373.56</v>
      </c>
      <c r="R320" s="47">
        <f t="shared" si="73"/>
        <v>4709577.9058333328</v>
      </c>
      <c r="V320" s="49">
        <f>R320</f>
        <v>4709577.9058333328</v>
      </c>
      <c r="Y320" s="51"/>
      <c r="Z320" s="51"/>
      <c r="AA320" s="51"/>
      <c r="AC320" s="49">
        <f>+R320</f>
        <v>4709577.9058333328</v>
      </c>
    </row>
    <row r="321" spans="1:29">
      <c r="D321" s="41" t="s">
        <v>127</v>
      </c>
      <c r="E321" s="46">
        <f t="shared" ref="E321:R321" si="74">SUM(E317:E320)</f>
        <v>59600984.260000005</v>
      </c>
      <c r="F321" s="46">
        <f t="shared" si="74"/>
        <v>85612881.849999994</v>
      </c>
      <c r="G321" s="46">
        <f t="shared" si="74"/>
        <v>103018448.91</v>
      </c>
      <c r="H321" s="46">
        <f t="shared" si="74"/>
        <v>115242733.69999999</v>
      </c>
      <c r="I321" s="46">
        <f t="shared" si="74"/>
        <v>126039693.28999999</v>
      </c>
      <c r="J321" s="46">
        <f t="shared" si="74"/>
        <v>138033130.33000001</v>
      </c>
      <c r="K321" s="46">
        <f t="shared" si="74"/>
        <v>147957210.07999998</v>
      </c>
      <c r="L321" s="46">
        <f t="shared" si="74"/>
        <v>159502270.04999998</v>
      </c>
      <c r="M321" s="46">
        <f t="shared" si="74"/>
        <v>177085597.24000001</v>
      </c>
      <c r="N321" s="46">
        <f t="shared" si="74"/>
        <v>202518230.30999997</v>
      </c>
      <c r="O321" s="46">
        <f t="shared" si="74"/>
        <v>235478034.86000001</v>
      </c>
      <c r="P321" s="46">
        <f t="shared" si="74"/>
        <v>31549189.879999999</v>
      </c>
      <c r="Q321" s="46">
        <f t="shared" si="74"/>
        <v>62318442.590000004</v>
      </c>
      <c r="R321" s="46">
        <f t="shared" si="74"/>
        <v>131916427.82708333</v>
      </c>
      <c r="Y321" s="51"/>
      <c r="Z321" s="51"/>
      <c r="AA321" s="51"/>
    </row>
    <row r="322" spans="1:29">
      <c r="D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Y322" s="51"/>
      <c r="Z322" s="51"/>
      <c r="AA322" s="51"/>
    </row>
    <row r="323" spans="1:29">
      <c r="A323" s="6" t="s">
        <v>293</v>
      </c>
      <c r="B323" s="6" t="s">
        <v>128</v>
      </c>
      <c r="D323" s="41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ref="R323:R324" si="75">((E323+Q323)+((F323+G323+H323+I323+J323+K323+L323+M323+N323+O323+P323)*2))/24</f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A324" s="6" t="s">
        <v>294</v>
      </c>
      <c r="B324" s="6" t="s">
        <v>128</v>
      </c>
      <c r="D324" s="41" t="s">
        <v>129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7">
        <f t="shared" si="75"/>
        <v>0</v>
      </c>
      <c r="V324" s="49">
        <f>R324</f>
        <v>0</v>
      </c>
      <c r="Y324" s="51"/>
      <c r="Z324" s="51"/>
      <c r="AA324" s="51"/>
      <c r="AC324" s="49">
        <f>+R324</f>
        <v>0</v>
      </c>
    </row>
    <row r="325" spans="1:29">
      <c r="D325" s="3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7"/>
      <c r="Y325" s="51"/>
      <c r="Z325" s="51"/>
      <c r="AA325" s="51"/>
    </row>
    <row r="326" spans="1:29">
      <c r="A326" s="6" t="s">
        <v>284</v>
      </c>
      <c r="B326" s="6" t="s">
        <v>130</v>
      </c>
      <c r="C326" s="6" t="s">
        <v>913</v>
      </c>
      <c r="D326" s="41" t="s">
        <v>914</v>
      </c>
      <c r="E326" s="45">
        <v>6636</v>
      </c>
      <c r="F326" s="45">
        <v>9954</v>
      </c>
      <c r="G326" s="45">
        <v>13272</v>
      </c>
      <c r="H326" s="45">
        <v>16590</v>
      </c>
      <c r="I326" s="45">
        <v>22995.46</v>
      </c>
      <c r="J326" s="45">
        <v>25628.85</v>
      </c>
      <c r="K326" s="45">
        <v>28262.240000000002</v>
      </c>
      <c r="L326" s="45">
        <v>30895.63</v>
      </c>
      <c r="M326" s="45">
        <v>33529.019999999997</v>
      </c>
      <c r="N326" s="45">
        <v>36162.410000000003</v>
      </c>
      <c r="O326" s="45">
        <v>38803.06</v>
      </c>
      <c r="P326" s="45">
        <v>2666.72</v>
      </c>
      <c r="Q326" s="45">
        <v>5333.44</v>
      </c>
      <c r="R326" s="47">
        <f t="shared" ref="R326:R341" si="76">((E326+Q326)+((F326+G326+H326+I326+J326+K326+L326+M326+N326+O326+P326)*2))/24</f>
        <v>22062.009166666667</v>
      </c>
      <c r="V326" s="49">
        <f t="shared" ref="V326:V341" si="77">R326</f>
        <v>22062.009166666667</v>
      </c>
      <c r="Y326" s="51"/>
      <c r="Z326" s="51"/>
      <c r="AA326" s="51"/>
      <c r="AC326" s="49">
        <f t="shared" ref="AC326:AC341" si="78">+R326</f>
        <v>22062.009166666667</v>
      </c>
    </row>
    <row r="327" spans="1:29">
      <c r="A327" s="6" t="s">
        <v>284</v>
      </c>
      <c r="B327" s="6" t="s">
        <v>130</v>
      </c>
      <c r="C327" s="6" t="s">
        <v>364</v>
      </c>
      <c r="D327" s="41" t="s">
        <v>674</v>
      </c>
      <c r="E327" s="45">
        <v>33376.080000000002</v>
      </c>
      <c r="F327" s="45">
        <v>50045.08</v>
      </c>
      <c r="G327" s="45">
        <v>47767.28</v>
      </c>
      <c r="H327" s="45">
        <v>69697.279999999999</v>
      </c>
      <c r="I327" s="45">
        <v>87598.33</v>
      </c>
      <c r="J327" s="45">
        <v>105504.33</v>
      </c>
      <c r="K327" s="45">
        <v>135671.32999999999</v>
      </c>
      <c r="L327" s="45">
        <v>155110.32999999999</v>
      </c>
      <c r="M327" s="45">
        <v>174487.45</v>
      </c>
      <c r="N327" s="45">
        <v>193926.45</v>
      </c>
      <c r="O327" s="45">
        <v>213365.45</v>
      </c>
      <c r="P327" s="45">
        <v>17301</v>
      </c>
      <c r="Q327" s="45">
        <v>34602</v>
      </c>
      <c r="R327" s="47">
        <f t="shared" si="76"/>
        <v>107038.61249999999</v>
      </c>
      <c r="V327" s="49">
        <f t="shared" si="77"/>
        <v>107038.61249999999</v>
      </c>
      <c r="Y327" s="51"/>
      <c r="Z327" s="51"/>
      <c r="AA327" s="51"/>
      <c r="AC327" s="49">
        <f t="shared" si="78"/>
        <v>107038.61249999999</v>
      </c>
    </row>
    <row r="328" spans="1:29">
      <c r="A328" s="6" t="s">
        <v>284</v>
      </c>
      <c r="B328" s="6" t="s">
        <v>130</v>
      </c>
      <c r="C328" s="6" t="s">
        <v>365</v>
      </c>
      <c r="D328" s="41" t="s">
        <v>680</v>
      </c>
      <c r="E328" s="45">
        <v>494.55</v>
      </c>
      <c r="F328" s="45">
        <v>547.70000000000005</v>
      </c>
      <c r="G328" s="45">
        <v>547.70000000000005</v>
      </c>
      <c r="H328" s="45">
        <v>2671.83</v>
      </c>
      <c r="I328" s="45">
        <v>2778.32</v>
      </c>
      <c r="J328" s="45">
        <v>2778.32</v>
      </c>
      <c r="K328" s="45">
        <v>2778.32</v>
      </c>
      <c r="L328" s="45">
        <v>2778.32</v>
      </c>
      <c r="M328" s="45">
        <v>2778.32</v>
      </c>
      <c r="N328" s="45">
        <v>2790.36</v>
      </c>
      <c r="O328" s="45">
        <v>2969.2</v>
      </c>
      <c r="P328" s="45">
        <v>24.58</v>
      </c>
      <c r="Q328" s="45">
        <v>24.58</v>
      </c>
      <c r="R328" s="47">
        <f t="shared" si="76"/>
        <v>1975.2112500000003</v>
      </c>
      <c r="V328" s="49">
        <f t="shared" si="77"/>
        <v>1975.2112500000003</v>
      </c>
      <c r="Y328" s="51"/>
      <c r="Z328" s="51"/>
      <c r="AA328" s="51"/>
      <c r="AC328" s="49">
        <f t="shared" si="78"/>
        <v>1975.2112500000003</v>
      </c>
    </row>
    <row r="329" spans="1:29">
      <c r="A329" s="6" t="s">
        <v>293</v>
      </c>
      <c r="B329" s="6" t="s">
        <v>130</v>
      </c>
      <c r="C329" s="6" t="s">
        <v>360</v>
      </c>
      <c r="D329" s="41" t="s">
        <v>673</v>
      </c>
      <c r="E329" s="45">
        <v>30974.52</v>
      </c>
      <c r="F329" s="45">
        <v>51351.72</v>
      </c>
      <c r="G329" s="45">
        <v>71728.92</v>
      </c>
      <c r="H329" s="45">
        <v>92106.12</v>
      </c>
      <c r="I329" s="45">
        <v>112483.32</v>
      </c>
      <c r="J329" s="45">
        <v>132860.51999999999</v>
      </c>
      <c r="K329" s="45">
        <v>153237.72</v>
      </c>
      <c r="L329" s="45">
        <v>173614.92</v>
      </c>
      <c r="M329" s="45">
        <v>193992.12</v>
      </c>
      <c r="N329" s="45">
        <v>214369.32</v>
      </c>
      <c r="O329" s="45">
        <v>234746.52</v>
      </c>
      <c r="P329" s="45">
        <v>20377.2</v>
      </c>
      <c r="Q329" s="45">
        <v>40754.400000000001</v>
      </c>
      <c r="R329" s="47">
        <f t="shared" si="76"/>
        <v>123894.40499999998</v>
      </c>
      <c r="V329" s="49">
        <f t="shared" si="77"/>
        <v>123894.40499999998</v>
      </c>
      <c r="Y329" s="51"/>
      <c r="Z329" s="51"/>
      <c r="AA329" s="51"/>
      <c r="AC329" s="49">
        <f t="shared" si="78"/>
        <v>123894.40499999998</v>
      </c>
    </row>
    <row r="330" spans="1:29">
      <c r="A330" s="6" t="s">
        <v>293</v>
      </c>
      <c r="B330" s="6" t="s">
        <v>130</v>
      </c>
      <c r="C330" s="1" t="s">
        <v>361</v>
      </c>
      <c r="D330" s="41" t="s">
        <v>677</v>
      </c>
      <c r="E330" s="45">
        <v>12155.56</v>
      </c>
      <c r="F330" s="45">
        <v>18233.34</v>
      </c>
      <c r="G330" s="45">
        <v>24311.119999999999</v>
      </c>
      <c r="H330" s="45">
        <v>30388.9</v>
      </c>
      <c r="I330" s="45">
        <v>36466.68</v>
      </c>
      <c r="J330" s="45">
        <v>43027.839999999997</v>
      </c>
      <c r="K330" s="45">
        <v>49588.95</v>
      </c>
      <c r="L330" s="45">
        <v>56150.06</v>
      </c>
      <c r="M330" s="45">
        <v>62711.17</v>
      </c>
      <c r="N330" s="45">
        <v>69272.28</v>
      </c>
      <c r="O330" s="45">
        <v>75833.39</v>
      </c>
      <c r="P330" s="45">
        <v>6561.11</v>
      </c>
      <c r="Q330" s="45">
        <v>13122.22</v>
      </c>
      <c r="R330" s="47">
        <f t="shared" si="76"/>
        <v>40431.977500000001</v>
      </c>
      <c r="V330" s="49">
        <f t="shared" si="77"/>
        <v>40431.977500000001</v>
      </c>
      <c r="Y330" s="51"/>
      <c r="Z330" s="51"/>
      <c r="AA330" s="51"/>
      <c r="AC330" s="49">
        <f t="shared" si="78"/>
        <v>40431.977500000001</v>
      </c>
    </row>
    <row r="331" spans="1:29">
      <c r="A331" s="6" t="s">
        <v>293</v>
      </c>
      <c r="B331" s="6" t="s">
        <v>130</v>
      </c>
      <c r="C331" s="1" t="s">
        <v>362</v>
      </c>
      <c r="D331" s="41" t="s">
        <v>678</v>
      </c>
      <c r="E331" s="45">
        <v>442621.23</v>
      </c>
      <c r="F331" s="45">
        <v>625966.47</v>
      </c>
      <c r="G331" s="45">
        <v>748378.74</v>
      </c>
      <c r="H331" s="45">
        <v>847346.41</v>
      </c>
      <c r="I331" s="45">
        <v>896351.27</v>
      </c>
      <c r="J331" s="45">
        <v>950660.28</v>
      </c>
      <c r="K331" s="45">
        <v>1002800.1</v>
      </c>
      <c r="L331" s="45">
        <v>1059509.3400000001</v>
      </c>
      <c r="M331" s="45">
        <v>1160875.56</v>
      </c>
      <c r="N331" s="45">
        <v>1343662.24</v>
      </c>
      <c r="O331" s="45">
        <v>1594344.8</v>
      </c>
      <c r="P331" s="45">
        <v>244371.46</v>
      </c>
      <c r="Q331" s="45">
        <v>485273.38</v>
      </c>
      <c r="R331" s="47">
        <f t="shared" si="76"/>
        <v>911517.83125000016</v>
      </c>
      <c r="V331" s="49">
        <f t="shared" si="77"/>
        <v>911517.83125000016</v>
      </c>
      <c r="Y331" s="51"/>
      <c r="Z331" s="51"/>
      <c r="AA331" s="51"/>
      <c r="AC331" s="49">
        <f t="shared" si="78"/>
        <v>911517.83125000016</v>
      </c>
    </row>
    <row r="332" spans="1:29">
      <c r="A332" s="6" t="s">
        <v>293</v>
      </c>
      <c r="B332" s="6" t="s">
        <v>130</v>
      </c>
      <c r="C332" s="6" t="s">
        <v>363</v>
      </c>
      <c r="D332" s="41" t="s">
        <v>679</v>
      </c>
      <c r="E332" s="45">
        <v>518508.57</v>
      </c>
      <c r="F332" s="45">
        <v>744827.53</v>
      </c>
      <c r="G332" s="45">
        <v>932071.49</v>
      </c>
      <c r="H332" s="45">
        <v>1034773.01</v>
      </c>
      <c r="I332" s="45">
        <v>1122168.25</v>
      </c>
      <c r="J332" s="45">
        <v>1186256.47</v>
      </c>
      <c r="K332" s="45">
        <v>1236787.5900000001</v>
      </c>
      <c r="L332" s="45">
        <v>1295492.83</v>
      </c>
      <c r="M332" s="45">
        <v>1366301.8</v>
      </c>
      <c r="N332" s="45">
        <v>1511075.27</v>
      </c>
      <c r="O332" s="45">
        <v>1786897.79</v>
      </c>
      <c r="P332" s="45">
        <v>287732.71999999997</v>
      </c>
      <c r="Q332" s="45">
        <v>558127.67000000004</v>
      </c>
      <c r="R332" s="47">
        <f t="shared" si="76"/>
        <v>1086891.9058333335</v>
      </c>
      <c r="V332" s="49">
        <f t="shared" si="77"/>
        <v>1086891.9058333335</v>
      </c>
      <c r="Y332" s="51"/>
      <c r="Z332" s="51"/>
      <c r="AA332" s="51"/>
      <c r="AC332" s="49">
        <f t="shared" si="78"/>
        <v>1086891.9058333335</v>
      </c>
    </row>
    <row r="333" spans="1:29">
      <c r="A333" s="6" t="s">
        <v>293</v>
      </c>
      <c r="B333" s="6" t="s">
        <v>130</v>
      </c>
      <c r="C333" s="6" t="s">
        <v>364</v>
      </c>
      <c r="D333" s="41" t="s">
        <v>674</v>
      </c>
      <c r="E333" s="45">
        <v>313052</v>
      </c>
      <c r="F333" s="45">
        <v>469578</v>
      </c>
      <c r="G333" s="45">
        <v>626104</v>
      </c>
      <c r="H333" s="45">
        <v>782630</v>
      </c>
      <c r="I333" s="45">
        <v>939156</v>
      </c>
      <c r="J333" s="45">
        <v>1121537</v>
      </c>
      <c r="K333" s="45">
        <v>1303918</v>
      </c>
      <c r="L333" s="45">
        <v>1486299</v>
      </c>
      <c r="M333" s="45">
        <v>1668680</v>
      </c>
      <c r="N333" s="45">
        <v>1852188.94</v>
      </c>
      <c r="O333" s="45">
        <v>2035699.94</v>
      </c>
      <c r="P333" s="45">
        <v>183511</v>
      </c>
      <c r="Q333" s="45">
        <v>367022</v>
      </c>
      <c r="R333" s="47">
        <f t="shared" si="76"/>
        <v>1067444.9066666665</v>
      </c>
      <c r="V333" s="49">
        <f t="shared" si="77"/>
        <v>1067444.9066666665</v>
      </c>
      <c r="Y333" s="51"/>
      <c r="Z333" s="51"/>
      <c r="AA333" s="51"/>
      <c r="AC333" s="49">
        <f t="shared" si="78"/>
        <v>1067444.9066666665</v>
      </c>
    </row>
    <row r="334" spans="1:29">
      <c r="A334" s="6" t="s">
        <v>293</v>
      </c>
      <c r="B334" s="6" t="s">
        <v>130</v>
      </c>
      <c r="C334" s="6" t="s">
        <v>365</v>
      </c>
      <c r="D334" s="41" t="s">
        <v>680</v>
      </c>
      <c r="E334" s="45">
        <v>527.25</v>
      </c>
      <c r="F334" s="45">
        <v>707.19</v>
      </c>
      <c r="G334" s="45">
        <v>1161.73</v>
      </c>
      <c r="H334" s="45">
        <v>1716.49</v>
      </c>
      <c r="I334" s="45">
        <v>2058.6999999999998</v>
      </c>
      <c r="J334" s="45">
        <v>2535.41</v>
      </c>
      <c r="K334" s="45">
        <v>2877.91</v>
      </c>
      <c r="L334" s="45">
        <v>3269.78</v>
      </c>
      <c r="M334" s="45">
        <v>29749.75</v>
      </c>
      <c r="N334" s="45">
        <v>30062.42</v>
      </c>
      <c r="O334" s="45">
        <v>30360.12</v>
      </c>
      <c r="P334" s="45">
        <v>226.95</v>
      </c>
      <c r="Q334" s="45">
        <v>458.74</v>
      </c>
      <c r="R334" s="47">
        <f t="shared" si="76"/>
        <v>8768.2870833333327</v>
      </c>
      <c r="V334" s="49">
        <f t="shared" si="77"/>
        <v>8768.2870833333327</v>
      </c>
      <c r="Y334" s="51"/>
      <c r="Z334" s="51"/>
      <c r="AA334" s="51"/>
      <c r="AC334" s="49">
        <f t="shared" si="78"/>
        <v>8768.2870833333327</v>
      </c>
    </row>
    <row r="335" spans="1:29">
      <c r="A335" s="6" t="s">
        <v>294</v>
      </c>
      <c r="B335" s="6" t="s">
        <v>130</v>
      </c>
      <c r="C335" s="6" t="s">
        <v>360</v>
      </c>
      <c r="D335" s="41" t="s">
        <v>673</v>
      </c>
      <c r="E335" s="45">
        <v>149110.22</v>
      </c>
      <c r="F335" s="45">
        <v>217434.38</v>
      </c>
      <c r="G335" s="45">
        <v>273861.58</v>
      </c>
      <c r="H335" s="45">
        <v>305814.42</v>
      </c>
      <c r="I335" s="45">
        <v>331531.57</v>
      </c>
      <c r="J335" s="45">
        <v>354221.66</v>
      </c>
      <c r="K335" s="45">
        <v>372988.06</v>
      </c>
      <c r="L335" s="45">
        <v>393235.8</v>
      </c>
      <c r="M335" s="45">
        <v>418259.33</v>
      </c>
      <c r="N335" s="45">
        <v>460791.3</v>
      </c>
      <c r="O335" s="45">
        <v>530154.43000000005</v>
      </c>
      <c r="P335" s="45">
        <v>73488.570000000007</v>
      </c>
      <c r="Q335" s="45">
        <v>143026.96</v>
      </c>
      <c r="R335" s="47">
        <f t="shared" si="76"/>
        <v>323154.14083333331</v>
      </c>
      <c r="V335" s="49">
        <f t="shared" si="77"/>
        <v>323154.14083333331</v>
      </c>
      <c r="Y335" s="51"/>
      <c r="Z335" s="51"/>
      <c r="AA335" s="51"/>
      <c r="AC335" s="49">
        <f t="shared" si="78"/>
        <v>323154.14083333331</v>
      </c>
    </row>
    <row r="336" spans="1:29">
      <c r="A336" s="6" t="s">
        <v>294</v>
      </c>
      <c r="B336" s="6" t="s">
        <v>130</v>
      </c>
      <c r="C336" s="6" t="s">
        <v>59</v>
      </c>
      <c r="D336" s="41" t="s">
        <v>675</v>
      </c>
      <c r="E336" s="45">
        <v>3393028.82</v>
      </c>
      <c r="F336" s="45">
        <v>4922491.49</v>
      </c>
      <c r="G336" s="45">
        <v>6129398.2300000004</v>
      </c>
      <c r="H336" s="45">
        <v>6770657.9800000004</v>
      </c>
      <c r="I336" s="45">
        <v>7288456.0199999996</v>
      </c>
      <c r="J336" s="45">
        <v>7743127.7699999996</v>
      </c>
      <c r="K336" s="45">
        <v>8119947.6299999999</v>
      </c>
      <c r="L336" s="45">
        <v>8520257.4900000002</v>
      </c>
      <c r="M336" s="45">
        <v>8995199.2799999993</v>
      </c>
      <c r="N336" s="45">
        <v>9916856.1699999999</v>
      </c>
      <c r="O336" s="45">
        <v>11525551.67</v>
      </c>
      <c r="P336" s="45">
        <v>1698425.19</v>
      </c>
      <c r="Q336" s="45">
        <v>3299857.9</v>
      </c>
      <c r="R336" s="47">
        <f t="shared" si="76"/>
        <v>7081401.0233333334</v>
      </c>
      <c r="V336" s="49">
        <f t="shared" si="77"/>
        <v>7081401.0233333334</v>
      </c>
      <c r="Y336" s="51"/>
      <c r="Z336" s="51"/>
      <c r="AA336" s="51"/>
      <c r="AC336" s="49">
        <f t="shared" si="78"/>
        <v>7081401.0233333334</v>
      </c>
    </row>
    <row r="337" spans="1:29">
      <c r="A337" s="6" t="s">
        <v>294</v>
      </c>
      <c r="B337" s="6" t="s">
        <v>130</v>
      </c>
      <c r="C337" s="6" t="s">
        <v>60</v>
      </c>
      <c r="D337" s="41" t="s">
        <v>676</v>
      </c>
      <c r="E337" s="45">
        <v>2676665.96</v>
      </c>
      <c r="F337" s="45">
        <v>3881371.99</v>
      </c>
      <c r="G337" s="45">
        <v>4622244.59</v>
      </c>
      <c r="H337" s="45">
        <v>5133289.0599999996</v>
      </c>
      <c r="I337" s="45">
        <v>5550348.9800000004</v>
      </c>
      <c r="J337" s="45">
        <v>5961923.7699999996</v>
      </c>
      <c r="K337" s="45">
        <v>6365390.9500000002</v>
      </c>
      <c r="L337" s="45">
        <v>6796746.1699999999</v>
      </c>
      <c r="M337" s="45">
        <v>7524905.3300000001</v>
      </c>
      <c r="N337" s="45">
        <v>8651081.5299999993</v>
      </c>
      <c r="O337" s="45">
        <v>10053364.970000001</v>
      </c>
      <c r="P337" s="45">
        <v>1376503.3</v>
      </c>
      <c r="Q337" s="45">
        <v>2767346.73</v>
      </c>
      <c r="R337" s="47">
        <f t="shared" si="76"/>
        <v>5719931.4154166663</v>
      </c>
      <c r="V337" s="49">
        <f t="shared" si="77"/>
        <v>5719931.4154166663</v>
      </c>
      <c r="Y337" s="51"/>
      <c r="Z337" s="51"/>
      <c r="AA337" s="51"/>
      <c r="AC337" s="49">
        <f t="shared" si="78"/>
        <v>5719931.4154166663</v>
      </c>
    </row>
    <row r="338" spans="1:29">
      <c r="A338" s="6" t="s">
        <v>294</v>
      </c>
      <c r="B338" s="6" t="s">
        <v>130</v>
      </c>
      <c r="C338" s="6" t="s">
        <v>362</v>
      </c>
      <c r="D338" s="41" t="s">
        <v>678</v>
      </c>
      <c r="E338" s="45">
        <v>67781.97</v>
      </c>
      <c r="F338" s="45">
        <v>101419.07</v>
      </c>
      <c r="G338" s="45">
        <v>132393.57999999999</v>
      </c>
      <c r="H338" s="45">
        <v>150302.01999999999</v>
      </c>
      <c r="I338" s="45">
        <v>162228.9</v>
      </c>
      <c r="J338" s="45">
        <v>173046.44</v>
      </c>
      <c r="K338" s="45">
        <v>180895.11</v>
      </c>
      <c r="L338" s="45">
        <v>189252.9</v>
      </c>
      <c r="M338" s="45">
        <v>198563.96</v>
      </c>
      <c r="N338" s="45">
        <v>216144.55</v>
      </c>
      <c r="O338" s="45">
        <v>249975.58</v>
      </c>
      <c r="P338" s="45">
        <v>32256.01</v>
      </c>
      <c r="Q338" s="45">
        <v>64399.19</v>
      </c>
      <c r="R338" s="47">
        <f t="shared" si="76"/>
        <v>154380.72500000001</v>
      </c>
      <c r="V338" s="49">
        <f t="shared" si="77"/>
        <v>154380.72500000001</v>
      </c>
      <c r="Y338" s="51"/>
      <c r="Z338" s="51"/>
      <c r="AA338" s="51"/>
      <c r="AC338" s="49">
        <f t="shared" si="78"/>
        <v>154380.72500000001</v>
      </c>
    </row>
    <row r="339" spans="1:29">
      <c r="A339" s="6" t="s">
        <v>294</v>
      </c>
      <c r="B339" s="6" t="s">
        <v>130</v>
      </c>
      <c r="C339" s="6" t="s">
        <v>364</v>
      </c>
      <c r="D339" s="41" t="s">
        <v>674</v>
      </c>
      <c r="E339" s="45">
        <v>391012</v>
      </c>
      <c r="F339" s="45">
        <v>586518</v>
      </c>
      <c r="G339" s="45">
        <v>577198.44999999995</v>
      </c>
      <c r="H339" s="45">
        <v>830599.45</v>
      </c>
      <c r="I339" s="45">
        <v>1028328.29</v>
      </c>
      <c r="J339" s="45">
        <v>1235228.29</v>
      </c>
      <c r="K339" s="45">
        <v>1583797.29</v>
      </c>
      <c r="L339" s="45">
        <v>1808405.29</v>
      </c>
      <c r="M339" s="45">
        <v>2033013.29</v>
      </c>
      <c r="N339" s="45">
        <v>2257621.29</v>
      </c>
      <c r="O339" s="45">
        <v>2482229.29</v>
      </c>
      <c r="P339" s="45">
        <v>238949</v>
      </c>
      <c r="Q339" s="45">
        <v>477898</v>
      </c>
      <c r="R339" s="47">
        <f t="shared" si="76"/>
        <v>1258028.5774999999</v>
      </c>
      <c r="V339" s="49">
        <f t="shared" si="77"/>
        <v>1258028.5774999999</v>
      </c>
      <c r="Y339" s="51"/>
      <c r="Z339" s="51"/>
      <c r="AA339" s="51"/>
      <c r="AC339" s="49">
        <f t="shared" si="78"/>
        <v>1258028.5774999999</v>
      </c>
    </row>
    <row r="340" spans="1:29">
      <c r="A340" s="6" t="s">
        <v>294</v>
      </c>
      <c r="B340" s="6" t="s">
        <v>130</v>
      </c>
      <c r="C340" s="6" t="s">
        <v>365</v>
      </c>
      <c r="D340" s="41" t="s">
        <v>680</v>
      </c>
      <c r="E340" s="45">
        <v>5645</v>
      </c>
      <c r="F340" s="45">
        <v>4065.39</v>
      </c>
      <c r="G340" s="45">
        <v>8796.9599999999991</v>
      </c>
      <c r="H340" s="45">
        <v>9226.66</v>
      </c>
      <c r="I340" s="45">
        <v>10766.27</v>
      </c>
      <c r="J340" s="45">
        <v>-77963.03</v>
      </c>
      <c r="K340" s="45">
        <v>-77532.06</v>
      </c>
      <c r="L340" s="45">
        <v>-58551.97</v>
      </c>
      <c r="M340" s="45">
        <v>-57247.18</v>
      </c>
      <c r="N340" s="45">
        <v>-54967.360000000001</v>
      </c>
      <c r="O340" s="45">
        <v>-50592.21</v>
      </c>
      <c r="P340" s="45">
        <v>481.15</v>
      </c>
      <c r="Q340" s="45">
        <v>724.48</v>
      </c>
      <c r="R340" s="47">
        <f t="shared" si="76"/>
        <v>-28361.053333333333</v>
      </c>
      <c r="V340" s="49">
        <f t="shared" si="77"/>
        <v>-28361.053333333333</v>
      </c>
      <c r="Y340" s="51"/>
      <c r="Z340" s="51"/>
      <c r="AA340" s="51"/>
      <c r="AC340" s="49">
        <f t="shared" si="78"/>
        <v>-28361.053333333333</v>
      </c>
    </row>
    <row r="341" spans="1:29">
      <c r="A341" s="6" t="s">
        <v>2</v>
      </c>
      <c r="B341" s="6" t="s">
        <v>366</v>
      </c>
      <c r="C341" s="6" t="s">
        <v>2</v>
      </c>
      <c r="D341" s="41" t="s">
        <v>131</v>
      </c>
      <c r="E341" s="45">
        <v>408581.92</v>
      </c>
      <c r="F341" s="45">
        <v>617771.65</v>
      </c>
      <c r="G341" s="45">
        <v>817381.03</v>
      </c>
      <c r="H341" s="45">
        <v>1008966.51</v>
      </c>
      <c r="I341" s="45">
        <v>1203311.8899999999</v>
      </c>
      <c r="J341" s="45">
        <v>1404170.63</v>
      </c>
      <c r="K341" s="45">
        <v>1585684.77</v>
      </c>
      <c r="L341" s="45">
        <v>1784368.72</v>
      </c>
      <c r="M341" s="45">
        <v>1987428.32</v>
      </c>
      <c r="N341" s="45">
        <v>2175409.71</v>
      </c>
      <c r="O341" s="45">
        <v>2351148.16</v>
      </c>
      <c r="P341" s="45">
        <v>259115.38</v>
      </c>
      <c r="Q341" s="45">
        <v>501515.19</v>
      </c>
      <c r="R341" s="47">
        <f t="shared" si="76"/>
        <v>1304150.4437500001</v>
      </c>
      <c r="V341" s="49">
        <f t="shared" si="77"/>
        <v>1304150.4437500001</v>
      </c>
      <c r="Y341" s="51"/>
      <c r="Z341" s="51"/>
      <c r="AA341" s="51"/>
      <c r="AC341" s="49">
        <f t="shared" si="78"/>
        <v>1304150.4437500001</v>
      </c>
    </row>
    <row r="342" spans="1:29">
      <c r="A342" s="6"/>
      <c r="B342" s="6"/>
      <c r="C342" s="6"/>
      <c r="D342" s="41" t="s">
        <v>132</v>
      </c>
      <c r="E342" s="46">
        <f t="shared" ref="E342:R342" si="79">SUM(E326:E341)</f>
        <v>8450171.6500000004</v>
      </c>
      <c r="F342" s="46">
        <f t="shared" si="79"/>
        <v>12302283.000000002</v>
      </c>
      <c r="G342" s="46">
        <f t="shared" si="79"/>
        <v>15026617.4</v>
      </c>
      <c r="H342" s="46">
        <f t="shared" si="79"/>
        <v>17086776.140000001</v>
      </c>
      <c r="I342" s="46">
        <f t="shared" si="79"/>
        <v>18797028.25</v>
      </c>
      <c r="J342" s="46">
        <f t="shared" si="79"/>
        <v>20364544.549999997</v>
      </c>
      <c r="K342" s="46">
        <f t="shared" si="79"/>
        <v>22047093.91</v>
      </c>
      <c r="L342" s="46">
        <f t="shared" si="79"/>
        <v>23696834.609999999</v>
      </c>
      <c r="M342" s="46">
        <f t="shared" si="79"/>
        <v>25793227.520000003</v>
      </c>
      <c r="N342" s="46">
        <f t="shared" si="79"/>
        <v>28876446.879999999</v>
      </c>
      <c r="O342" s="46">
        <f t="shared" si="79"/>
        <v>33154852.16</v>
      </c>
      <c r="P342" s="46">
        <f t="shared" si="79"/>
        <v>4441991.34</v>
      </c>
      <c r="Q342" s="46">
        <f t="shared" si="79"/>
        <v>8759486.8800000008</v>
      </c>
      <c r="R342" s="46">
        <f t="shared" si="79"/>
        <v>19182710.418749999</v>
      </c>
      <c r="Y342" s="51"/>
      <c r="Z342" s="51"/>
      <c r="AA342" s="51"/>
    </row>
    <row r="343" spans="1:29">
      <c r="D343" s="3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7"/>
      <c r="Y343" s="51"/>
      <c r="Z343" s="51"/>
      <c r="AA343" s="51"/>
    </row>
    <row r="344" spans="1:29">
      <c r="A344" s="6" t="s">
        <v>284</v>
      </c>
      <c r="B344" s="6" t="s">
        <v>133</v>
      </c>
      <c r="D344" s="41" t="s">
        <v>134</v>
      </c>
      <c r="E344" s="45">
        <v>5102393.0599999996</v>
      </c>
      <c r="F344" s="45">
        <v>7667957.1699999999</v>
      </c>
      <c r="G344" s="45">
        <v>10247492.640000001</v>
      </c>
      <c r="H344" s="45">
        <v>12830612.939999999</v>
      </c>
      <c r="I344" s="45">
        <v>15419057.09</v>
      </c>
      <c r="J344" s="45">
        <v>18020859.960000001</v>
      </c>
      <c r="K344" s="45">
        <v>20637535.760000002</v>
      </c>
      <c r="L344" s="45">
        <v>23270347</v>
      </c>
      <c r="M344" s="45">
        <v>25918672.199999999</v>
      </c>
      <c r="N344" s="45">
        <v>28582313.68</v>
      </c>
      <c r="O344" s="45">
        <v>31270347.91</v>
      </c>
      <c r="P344" s="45">
        <v>2792093.49</v>
      </c>
      <c r="Q344" s="45">
        <v>5476803.3399999999</v>
      </c>
      <c r="R344" s="47">
        <f t="shared" ref="R344:R346" si="80">((E344+Q344)+((F344+G344+H344+I344+J344+K344+L344+M344+N344+O344+P344)*2))/24</f>
        <v>16828907.336666666</v>
      </c>
      <c r="V344" s="49">
        <f t="shared" ref="V344:V346" si="81">R344</f>
        <v>16828907.336666666</v>
      </c>
      <c r="Y344" s="51"/>
      <c r="Z344" s="51"/>
      <c r="AA344" s="51"/>
      <c r="AC344" s="49">
        <f t="shared" ref="AC344:AC346" si="82">+R344</f>
        <v>16828907.336666666</v>
      </c>
    </row>
    <row r="345" spans="1:29">
      <c r="A345" s="6" t="s">
        <v>284</v>
      </c>
      <c r="B345" s="6" t="s">
        <v>135</v>
      </c>
      <c r="D345" s="41" t="s">
        <v>681</v>
      </c>
      <c r="E345" s="45">
        <v>592187.13</v>
      </c>
      <c r="F345" s="45">
        <v>891837.16</v>
      </c>
      <c r="G345" s="45">
        <v>1191609.53</v>
      </c>
      <c r="H345" s="45">
        <v>1491420.73</v>
      </c>
      <c r="I345" s="45">
        <v>1790451.9</v>
      </c>
      <c r="J345" s="45">
        <v>2092205.64</v>
      </c>
      <c r="K345" s="45">
        <v>2394012.87</v>
      </c>
      <c r="L345" s="45">
        <v>2695763.14</v>
      </c>
      <c r="M345" s="45">
        <v>2985075.27</v>
      </c>
      <c r="N345" s="45">
        <v>3251041.51</v>
      </c>
      <c r="O345" s="45">
        <v>3517419.93</v>
      </c>
      <c r="P345" s="45">
        <v>587972.24</v>
      </c>
      <c r="Q345" s="45">
        <v>906432.54</v>
      </c>
      <c r="R345" s="47">
        <f t="shared" si="80"/>
        <v>1969843.3129166665</v>
      </c>
      <c r="V345" s="49">
        <f t="shared" si="81"/>
        <v>1969843.3129166665</v>
      </c>
      <c r="Y345" s="51"/>
      <c r="Z345" s="51"/>
      <c r="AA345" s="51"/>
      <c r="AC345" s="49">
        <f t="shared" si="82"/>
        <v>1969843.3129166665</v>
      </c>
    </row>
    <row r="346" spans="1:29">
      <c r="A346" s="6" t="s">
        <v>284</v>
      </c>
      <c r="B346" s="1" t="s">
        <v>136</v>
      </c>
      <c r="D346" s="41" t="s">
        <v>137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80"/>
        <v>0</v>
      </c>
      <c r="V346" s="49">
        <f t="shared" si="81"/>
        <v>0</v>
      </c>
      <c r="Y346" s="51"/>
      <c r="Z346" s="51"/>
      <c r="AA346" s="51"/>
      <c r="AC346" s="49">
        <f t="shared" si="82"/>
        <v>0</v>
      </c>
    </row>
    <row r="347" spans="1:29">
      <c r="D347" s="41" t="s">
        <v>138</v>
      </c>
      <c r="E347" s="46">
        <f t="shared" ref="E347:R347" si="83">SUM(E344:E346)</f>
        <v>5694580.1899999995</v>
      </c>
      <c r="F347" s="46">
        <f t="shared" si="83"/>
        <v>8559794.3300000001</v>
      </c>
      <c r="G347" s="46">
        <f t="shared" si="83"/>
        <v>11439102.17</v>
      </c>
      <c r="H347" s="46">
        <f t="shared" si="83"/>
        <v>14322033.67</v>
      </c>
      <c r="I347" s="46">
        <f t="shared" si="83"/>
        <v>17209508.989999998</v>
      </c>
      <c r="J347" s="46">
        <f t="shared" si="83"/>
        <v>20113065.600000001</v>
      </c>
      <c r="K347" s="46">
        <f t="shared" si="83"/>
        <v>23031548.630000003</v>
      </c>
      <c r="L347" s="46">
        <f t="shared" si="83"/>
        <v>25966110.140000001</v>
      </c>
      <c r="M347" s="46">
        <f t="shared" si="83"/>
        <v>28903747.469999999</v>
      </c>
      <c r="N347" s="46">
        <f t="shared" si="83"/>
        <v>31833355.189999998</v>
      </c>
      <c r="O347" s="46">
        <f t="shared" si="83"/>
        <v>34787767.840000004</v>
      </c>
      <c r="P347" s="46">
        <f t="shared" si="83"/>
        <v>3380065.7300000004</v>
      </c>
      <c r="Q347" s="46">
        <f t="shared" si="83"/>
        <v>6383235.8799999999</v>
      </c>
      <c r="R347" s="46">
        <f t="shared" si="83"/>
        <v>18798750.649583332</v>
      </c>
      <c r="Y347" s="51"/>
      <c r="Z347" s="51"/>
      <c r="AA347" s="51"/>
    </row>
    <row r="348" spans="1:29">
      <c r="D348" s="3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7"/>
      <c r="Y348" s="51"/>
      <c r="Z348" s="51"/>
      <c r="AA348" s="51"/>
    </row>
    <row r="349" spans="1:29">
      <c r="A349" s="6" t="s">
        <v>284</v>
      </c>
      <c r="B349" s="6" t="s">
        <v>139</v>
      </c>
      <c r="D349" s="41" t="s">
        <v>140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ref="R349:R364" si="84">((E349+Q349)+((F349+G349+H349+I349+J349+K349+L349+M349+N349+O349+P349)*2))/24</f>
        <v>0</v>
      </c>
      <c r="V349" s="49">
        <f t="shared" ref="V349:V364" si="85">R349</f>
        <v>0</v>
      </c>
      <c r="Y349" s="51"/>
      <c r="Z349" s="51"/>
      <c r="AA349" s="51"/>
      <c r="AC349" s="49">
        <f t="shared" ref="AC349:AC364" si="86">+R349</f>
        <v>0</v>
      </c>
    </row>
    <row r="350" spans="1:29">
      <c r="A350" s="6" t="s">
        <v>284</v>
      </c>
      <c r="B350" s="6" t="s">
        <v>141</v>
      </c>
      <c r="C350" s="6" t="s">
        <v>143</v>
      </c>
      <c r="D350" s="5" t="s">
        <v>144</v>
      </c>
      <c r="E350" s="45">
        <v>317788.17</v>
      </c>
      <c r="F350" s="45">
        <v>421743.91</v>
      </c>
      <c r="G350" s="45">
        <v>506288.91</v>
      </c>
      <c r="H350" s="45">
        <v>579140.80000000005</v>
      </c>
      <c r="I350" s="45">
        <v>620019.06000000006</v>
      </c>
      <c r="J350" s="45">
        <v>639514.62</v>
      </c>
      <c r="K350" s="45">
        <v>679468.62</v>
      </c>
      <c r="L350" s="45">
        <v>758430.75</v>
      </c>
      <c r="M350" s="45">
        <v>845594.95</v>
      </c>
      <c r="N350" s="45">
        <v>932601.67</v>
      </c>
      <c r="O350" s="45">
        <v>1014898.94</v>
      </c>
      <c r="P350" s="45">
        <v>65182.81</v>
      </c>
      <c r="Q350" s="45">
        <v>127151.21</v>
      </c>
      <c r="R350" s="47">
        <f t="shared" si="84"/>
        <v>607112.89416666667</v>
      </c>
      <c r="V350" s="49">
        <f t="shared" si="85"/>
        <v>607112.89416666667</v>
      </c>
      <c r="Y350" s="51"/>
      <c r="Z350" s="51"/>
      <c r="AA350" s="51"/>
      <c r="AC350" s="49">
        <f t="shared" si="86"/>
        <v>607112.89416666667</v>
      </c>
    </row>
    <row r="351" spans="1:29">
      <c r="A351" s="6" t="s">
        <v>284</v>
      </c>
      <c r="B351" s="6" t="s">
        <v>141</v>
      </c>
      <c r="C351" s="6" t="s">
        <v>179</v>
      </c>
      <c r="D351" s="5" t="s">
        <v>876</v>
      </c>
      <c r="E351" s="45">
        <v>20833.330000000002</v>
      </c>
      <c r="F351" s="45">
        <v>31597.22</v>
      </c>
      <c r="G351" s="45">
        <v>42013.89</v>
      </c>
      <c r="H351" s="45">
        <v>52777.78</v>
      </c>
      <c r="I351" s="45">
        <v>63194.44</v>
      </c>
      <c r="J351" s="45">
        <v>73958.33</v>
      </c>
      <c r="K351" s="45">
        <v>84722.22</v>
      </c>
      <c r="L351" s="45">
        <v>95138.880000000005</v>
      </c>
      <c r="M351" s="45">
        <v>105902.77</v>
      </c>
      <c r="N351" s="45">
        <v>116319.44</v>
      </c>
      <c r="O351" s="45">
        <v>127083.32</v>
      </c>
      <c r="P351" s="45">
        <v>10763.89</v>
      </c>
      <c r="Q351" s="45">
        <v>20486.11</v>
      </c>
      <c r="R351" s="47">
        <f t="shared" si="84"/>
        <v>68677.65833333334</v>
      </c>
      <c r="V351" s="49">
        <f t="shared" si="85"/>
        <v>68677.65833333334</v>
      </c>
      <c r="Y351" s="51"/>
      <c r="Z351" s="51"/>
      <c r="AA351" s="51"/>
      <c r="AC351" s="49">
        <f t="shared" si="86"/>
        <v>68677.65833333334</v>
      </c>
    </row>
    <row r="352" spans="1:29">
      <c r="A352" s="6" t="s">
        <v>284</v>
      </c>
      <c r="B352" s="6" t="s">
        <v>141</v>
      </c>
      <c r="D352" s="41" t="s">
        <v>142</v>
      </c>
      <c r="E352" s="45">
        <v>2346072.4900000002</v>
      </c>
      <c r="F352" s="45">
        <v>3519108.75</v>
      </c>
      <c r="G352" s="45">
        <v>4692145</v>
      </c>
      <c r="H352" s="45">
        <v>5865181.2400000002</v>
      </c>
      <c r="I352" s="45">
        <v>7190717.5</v>
      </c>
      <c r="J352" s="45">
        <v>8516253.75</v>
      </c>
      <c r="K352" s="45">
        <v>9841733.1199999992</v>
      </c>
      <c r="L352" s="45">
        <v>11102087.51</v>
      </c>
      <c r="M352" s="45">
        <v>12362441.880000001</v>
      </c>
      <c r="N352" s="45">
        <v>13586500.199999999</v>
      </c>
      <c r="O352" s="45">
        <v>14810558.539999999</v>
      </c>
      <c r="P352" s="45">
        <v>1224058.3400000001</v>
      </c>
      <c r="Q352" s="45">
        <v>2448116.66</v>
      </c>
      <c r="R352" s="47">
        <f t="shared" si="84"/>
        <v>7925656.7004166683</v>
      </c>
      <c r="V352" s="49">
        <f t="shared" si="85"/>
        <v>7925656.7004166683</v>
      </c>
      <c r="Y352" s="51"/>
      <c r="Z352" s="51"/>
      <c r="AA352" s="51"/>
      <c r="AC352" s="49">
        <f t="shared" si="86"/>
        <v>7925656.7004166683</v>
      </c>
    </row>
    <row r="353" spans="1:29">
      <c r="A353" s="6" t="s">
        <v>284</v>
      </c>
      <c r="B353" s="6" t="s">
        <v>146</v>
      </c>
      <c r="D353" s="41" t="s">
        <v>147</v>
      </c>
      <c r="E353" s="45">
        <v>37040.75</v>
      </c>
      <c r="F353" s="45">
        <v>55561.120000000003</v>
      </c>
      <c r="G353" s="45">
        <v>74081.5</v>
      </c>
      <c r="H353" s="45">
        <v>92601.87</v>
      </c>
      <c r="I353" s="45">
        <v>111608.52</v>
      </c>
      <c r="J353" s="45">
        <v>130405.66</v>
      </c>
      <c r="K353" s="45">
        <v>148525.69</v>
      </c>
      <c r="L353" s="45">
        <v>166235.5</v>
      </c>
      <c r="M353" s="45">
        <v>184200.8</v>
      </c>
      <c r="N353" s="45">
        <v>197821.21</v>
      </c>
      <c r="O353" s="45">
        <v>211496.36</v>
      </c>
      <c r="P353" s="45">
        <v>13623.97</v>
      </c>
      <c r="Q353" s="45">
        <v>27247.94</v>
      </c>
      <c r="R353" s="47">
        <f t="shared" si="84"/>
        <v>118192.21208333333</v>
      </c>
      <c r="V353" s="49">
        <f t="shared" si="85"/>
        <v>118192.21208333333</v>
      </c>
      <c r="Y353" s="51"/>
      <c r="Z353" s="51"/>
      <c r="AA353" s="51"/>
      <c r="AC353" s="49">
        <f t="shared" si="86"/>
        <v>118192.21208333333</v>
      </c>
    </row>
    <row r="354" spans="1:29">
      <c r="A354" s="6" t="s">
        <v>284</v>
      </c>
      <c r="B354" s="6" t="s">
        <v>148</v>
      </c>
      <c r="D354" s="41" t="s">
        <v>682</v>
      </c>
      <c r="E354" s="45">
        <v>6828.44</v>
      </c>
      <c r="F354" s="45">
        <v>10242.66</v>
      </c>
      <c r="G354" s="45">
        <v>13656.88</v>
      </c>
      <c r="H354" s="45">
        <v>17071.099999999999</v>
      </c>
      <c r="I354" s="45">
        <v>20485.32</v>
      </c>
      <c r="J354" s="45">
        <v>23899.54</v>
      </c>
      <c r="K354" s="45">
        <v>27313.759999999998</v>
      </c>
      <c r="L354" s="45">
        <v>30727.98</v>
      </c>
      <c r="M354" s="45">
        <v>34142.199999999997</v>
      </c>
      <c r="N354" s="45">
        <v>39125.19</v>
      </c>
      <c r="O354" s="45">
        <v>44118.75</v>
      </c>
      <c r="P354" s="45">
        <v>4988.28</v>
      </c>
      <c r="Q354" s="45">
        <v>9976.56</v>
      </c>
      <c r="R354" s="47">
        <f t="shared" si="84"/>
        <v>22847.846666666668</v>
      </c>
      <c r="V354" s="49">
        <f t="shared" si="85"/>
        <v>22847.846666666668</v>
      </c>
      <c r="Y354" s="51"/>
      <c r="Z354" s="51"/>
      <c r="AA354" s="51"/>
      <c r="AC354" s="49">
        <f t="shared" si="86"/>
        <v>22847.846666666668</v>
      </c>
    </row>
    <row r="355" spans="1:29">
      <c r="A355" s="6" t="s">
        <v>284</v>
      </c>
      <c r="B355" s="6" t="s">
        <v>145</v>
      </c>
      <c r="C355" s="6" t="s">
        <v>872</v>
      </c>
      <c r="D355" s="41" t="s">
        <v>873</v>
      </c>
      <c r="E355" s="45">
        <v>0</v>
      </c>
      <c r="F355" s="45">
        <v>1050</v>
      </c>
      <c r="G355" s="45">
        <v>1050</v>
      </c>
      <c r="H355" s="45">
        <v>1050</v>
      </c>
      <c r="I355" s="45">
        <v>2114</v>
      </c>
      <c r="J355" s="45">
        <v>2114</v>
      </c>
      <c r="K355" s="45">
        <v>2114</v>
      </c>
      <c r="L355" s="45">
        <v>2885</v>
      </c>
      <c r="M355" s="45">
        <v>2885</v>
      </c>
      <c r="N355" s="45">
        <v>2885</v>
      </c>
      <c r="O355" s="45">
        <v>3709</v>
      </c>
      <c r="P355" s="45">
        <v>0</v>
      </c>
      <c r="Q355" s="45">
        <v>0</v>
      </c>
      <c r="R355" s="47">
        <f t="shared" si="84"/>
        <v>1821.3333333333333</v>
      </c>
      <c r="V355" s="49">
        <f t="shared" si="85"/>
        <v>1821.3333333333333</v>
      </c>
      <c r="Y355" s="51"/>
      <c r="Z355" s="51"/>
      <c r="AA355" s="51"/>
      <c r="AC355" s="49">
        <f t="shared" si="86"/>
        <v>1821.3333333333333</v>
      </c>
    </row>
    <row r="356" spans="1:29">
      <c r="A356" s="6" t="s">
        <v>284</v>
      </c>
      <c r="B356" s="6" t="s">
        <v>145</v>
      </c>
      <c r="C356" s="6" t="s">
        <v>869</v>
      </c>
      <c r="D356" s="41" t="s">
        <v>870</v>
      </c>
      <c r="E356" s="45">
        <v>-0.01</v>
      </c>
      <c r="F356" s="45">
        <v>-0.01</v>
      </c>
      <c r="G356" s="45">
        <v>-0.01</v>
      </c>
      <c r="H356" s="45">
        <v>-0.01</v>
      </c>
      <c r="I356" s="45">
        <v>-0.01</v>
      </c>
      <c r="J356" s="45">
        <v>-0.01</v>
      </c>
      <c r="K356" s="45">
        <v>-0.01</v>
      </c>
      <c r="L356" s="45">
        <v>-0.01</v>
      </c>
      <c r="M356" s="45">
        <v>-0.01</v>
      </c>
      <c r="N356" s="45">
        <v>-0.01</v>
      </c>
      <c r="O356" s="45">
        <v>-0.01</v>
      </c>
      <c r="P356" s="45">
        <v>0</v>
      </c>
      <c r="Q356" s="45">
        <v>0</v>
      </c>
      <c r="R356" s="47">
        <f t="shared" si="84"/>
        <v>-8.7499999999999991E-3</v>
      </c>
      <c r="V356" s="49">
        <f t="shared" si="85"/>
        <v>-8.7499999999999991E-3</v>
      </c>
      <c r="Y356" s="51"/>
      <c r="Z356" s="51"/>
      <c r="AA356" s="51"/>
      <c r="AC356" s="49">
        <f t="shared" si="86"/>
        <v>-8.7499999999999991E-3</v>
      </c>
    </row>
    <row r="357" spans="1:29">
      <c r="A357" s="6" t="s">
        <v>284</v>
      </c>
      <c r="B357" s="6" t="s">
        <v>145</v>
      </c>
      <c r="C357" s="6" t="s">
        <v>12</v>
      </c>
      <c r="D357" s="41" t="s">
        <v>683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si="84"/>
        <v>0</v>
      </c>
      <c r="V357" s="49">
        <f t="shared" si="85"/>
        <v>0</v>
      </c>
      <c r="Y357" s="51"/>
      <c r="Z357" s="51"/>
      <c r="AA357" s="51"/>
      <c r="AC357" s="49">
        <f t="shared" si="86"/>
        <v>0</v>
      </c>
    </row>
    <row r="358" spans="1:29">
      <c r="A358" s="6" t="s">
        <v>284</v>
      </c>
      <c r="B358" s="6" t="s">
        <v>145</v>
      </c>
      <c r="C358" s="6" t="s">
        <v>154</v>
      </c>
      <c r="D358" s="41" t="s">
        <v>871</v>
      </c>
      <c r="E358" s="45">
        <v>0</v>
      </c>
      <c r="F358" s="45">
        <v>8444.42</v>
      </c>
      <c r="G358" s="45">
        <v>8444.42</v>
      </c>
      <c r="H358" s="45">
        <v>14937.12</v>
      </c>
      <c r="I358" s="45">
        <v>18135.3</v>
      </c>
      <c r="J358" s="45">
        <v>18135.3</v>
      </c>
      <c r="K358" s="45">
        <v>18135.3</v>
      </c>
      <c r="L358" s="45">
        <v>27285.99</v>
      </c>
      <c r="M358" s="45">
        <v>27468.55</v>
      </c>
      <c r="N358" s="45">
        <v>27285.99</v>
      </c>
      <c r="O358" s="45">
        <v>36361.96</v>
      </c>
      <c r="P358" s="45">
        <v>0</v>
      </c>
      <c r="Q358" s="45">
        <v>0</v>
      </c>
      <c r="R358" s="47">
        <f t="shared" si="84"/>
        <v>17052.862499999999</v>
      </c>
      <c r="V358" s="49">
        <f t="shared" si="85"/>
        <v>17052.862499999999</v>
      </c>
      <c r="Y358" s="51"/>
      <c r="Z358" s="51"/>
      <c r="AA358" s="51"/>
      <c r="AC358" s="49">
        <f t="shared" si="86"/>
        <v>17052.862499999999</v>
      </c>
    </row>
    <row r="359" spans="1:29">
      <c r="A359" s="6" t="s">
        <v>293</v>
      </c>
      <c r="B359" s="6" t="s">
        <v>145</v>
      </c>
      <c r="C359" s="6" t="s">
        <v>372</v>
      </c>
      <c r="D359" s="41" t="s">
        <v>684</v>
      </c>
      <c r="E359" s="45">
        <v>58.08</v>
      </c>
      <c r="F359" s="45">
        <v>103.18</v>
      </c>
      <c r="G359" s="45">
        <v>130.78</v>
      </c>
      <c r="H359" s="45">
        <v>252.71</v>
      </c>
      <c r="I359" s="45">
        <v>332.5</v>
      </c>
      <c r="J359" s="45">
        <v>384.72</v>
      </c>
      <c r="K359" s="45">
        <v>458.81</v>
      </c>
      <c r="L359" s="45">
        <v>567.53</v>
      </c>
      <c r="M359" s="45">
        <v>701.8</v>
      </c>
      <c r="N359" s="45">
        <v>788.18</v>
      </c>
      <c r="O359" s="45">
        <v>1386.35</v>
      </c>
      <c r="P359" s="45">
        <v>1.35</v>
      </c>
      <c r="Q359" s="45">
        <v>2.52</v>
      </c>
      <c r="R359" s="47">
        <f t="shared" si="84"/>
        <v>428.18416666666667</v>
      </c>
      <c r="V359" s="49">
        <f t="shared" si="85"/>
        <v>428.18416666666667</v>
      </c>
      <c r="Y359" s="51"/>
      <c r="Z359" s="51"/>
      <c r="AA359" s="51"/>
      <c r="AC359" s="49">
        <f t="shared" si="86"/>
        <v>428.18416666666667</v>
      </c>
    </row>
    <row r="360" spans="1:29">
      <c r="A360" s="6" t="s">
        <v>293</v>
      </c>
      <c r="B360" s="6" t="s">
        <v>145</v>
      </c>
      <c r="C360" s="6" t="s">
        <v>373</v>
      </c>
      <c r="D360" s="41" t="s">
        <v>685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84"/>
        <v>0</v>
      </c>
      <c r="V360" s="49">
        <f t="shared" si="85"/>
        <v>0</v>
      </c>
      <c r="Y360" s="51"/>
      <c r="Z360" s="51"/>
      <c r="AA360" s="51"/>
      <c r="AC360" s="49">
        <f t="shared" si="86"/>
        <v>0</v>
      </c>
    </row>
    <row r="361" spans="1:29">
      <c r="A361" s="6" t="s">
        <v>293</v>
      </c>
      <c r="B361" s="6" t="s">
        <v>145</v>
      </c>
      <c r="C361" s="6" t="s">
        <v>374</v>
      </c>
      <c r="D361" s="41" t="s">
        <v>686</v>
      </c>
      <c r="E361" s="45">
        <v>7977.4</v>
      </c>
      <c r="F361" s="45">
        <v>9092.27</v>
      </c>
      <c r="G361" s="45">
        <v>10234.33</v>
      </c>
      <c r="H361" s="45">
        <v>10234.33</v>
      </c>
      <c r="I361" s="45">
        <v>10234.33</v>
      </c>
      <c r="J361" s="45">
        <v>10234.33</v>
      </c>
      <c r="K361" s="45">
        <v>10234.33</v>
      </c>
      <c r="L361" s="45">
        <v>10234.33</v>
      </c>
      <c r="M361" s="45">
        <v>10234.33</v>
      </c>
      <c r="N361" s="45">
        <v>10234.33</v>
      </c>
      <c r="O361" s="45">
        <v>13347.42</v>
      </c>
      <c r="P361" s="45">
        <v>0</v>
      </c>
      <c r="Q361" s="45">
        <v>0</v>
      </c>
      <c r="R361" s="47">
        <f t="shared" si="84"/>
        <v>9025.2525000000005</v>
      </c>
      <c r="V361" s="49">
        <f t="shared" si="85"/>
        <v>9025.2525000000005</v>
      </c>
      <c r="Y361" s="51"/>
      <c r="Z361" s="51"/>
      <c r="AA361" s="51"/>
      <c r="AC361" s="49">
        <f t="shared" si="86"/>
        <v>9025.2525000000005</v>
      </c>
    </row>
    <row r="362" spans="1:29">
      <c r="A362" s="6" t="s">
        <v>294</v>
      </c>
      <c r="B362" s="6" t="s">
        <v>145</v>
      </c>
      <c r="C362" s="6" t="s">
        <v>372</v>
      </c>
      <c r="D362" s="41" t="s">
        <v>684</v>
      </c>
      <c r="E362" s="45">
        <v>283.37</v>
      </c>
      <c r="F362" s="45">
        <v>477.29</v>
      </c>
      <c r="G362" s="45">
        <v>740.81</v>
      </c>
      <c r="H362" s="45">
        <v>1214.43</v>
      </c>
      <c r="I362" s="45">
        <v>1777.6</v>
      </c>
      <c r="J362" s="45">
        <v>2475.8000000000002</v>
      </c>
      <c r="K362" s="45">
        <v>3053.27</v>
      </c>
      <c r="L362" s="45">
        <v>3960.22</v>
      </c>
      <c r="M362" s="45">
        <v>5233.59</v>
      </c>
      <c r="N362" s="45">
        <v>6337.36</v>
      </c>
      <c r="O362" s="45">
        <v>9422.17</v>
      </c>
      <c r="P362" s="45">
        <v>72.010000000000005</v>
      </c>
      <c r="Q362" s="45">
        <v>79.47</v>
      </c>
      <c r="R362" s="47">
        <f t="shared" si="84"/>
        <v>2912.1641666666669</v>
      </c>
      <c r="V362" s="49">
        <f t="shared" si="85"/>
        <v>2912.1641666666669</v>
      </c>
      <c r="Y362" s="51"/>
      <c r="Z362" s="51"/>
      <c r="AA362" s="51"/>
      <c r="AC362" s="49">
        <f t="shared" si="86"/>
        <v>2912.1641666666669</v>
      </c>
    </row>
    <row r="363" spans="1:29">
      <c r="A363" s="6" t="s">
        <v>294</v>
      </c>
      <c r="B363" s="6" t="s">
        <v>145</v>
      </c>
      <c r="C363" s="6" t="s">
        <v>373</v>
      </c>
      <c r="D363" s="41" t="s">
        <v>685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84"/>
        <v>0</v>
      </c>
      <c r="V363" s="49">
        <f t="shared" si="85"/>
        <v>0</v>
      </c>
      <c r="Y363" s="51"/>
      <c r="Z363" s="51"/>
      <c r="AA363" s="51"/>
      <c r="AC363" s="49">
        <f t="shared" si="86"/>
        <v>0</v>
      </c>
    </row>
    <row r="364" spans="1:29">
      <c r="A364" s="6" t="s">
        <v>294</v>
      </c>
      <c r="B364" s="6" t="s">
        <v>145</v>
      </c>
      <c r="C364" s="6" t="s">
        <v>374</v>
      </c>
      <c r="D364" s="41" t="s">
        <v>686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7">
        <f t="shared" si="84"/>
        <v>0</v>
      </c>
      <c r="V364" s="49">
        <f t="shared" si="85"/>
        <v>0</v>
      </c>
      <c r="Y364" s="51"/>
      <c r="Z364" s="51"/>
      <c r="AA364" s="51"/>
      <c r="AC364" s="49">
        <f t="shared" si="86"/>
        <v>0</v>
      </c>
    </row>
    <row r="365" spans="1:29">
      <c r="D365" s="41" t="s">
        <v>149</v>
      </c>
      <c r="E365" s="46">
        <f t="shared" ref="E365:F365" si="87">SUM(E349:E364)</f>
        <v>2736882.0200000005</v>
      </c>
      <c r="F365" s="46">
        <f t="shared" si="87"/>
        <v>4057420.8100000005</v>
      </c>
      <c r="G365" s="46">
        <f t="shared" ref="G365:R365" si="88">SUM(G349:G364)</f>
        <v>5348786.51</v>
      </c>
      <c r="H365" s="46">
        <f t="shared" si="88"/>
        <v>6634461.3700000001</v>
      </c>
      <c r="I365" s="46">
        <f t="shared" si="88"/>
        <v>8038618.5599999996</v>
      </c>
      <c r="J365" s="46">
        <f t="shared" si="88"/>
        <v>9417376.040000001</v>
      </c>
      <c r="K365" s="46">
        <f t="shared" si="88"/>
        <v>10815759.109999999</v>
      </c>
      <c r="L365" s="46">
        <f t="shared" si="88"/>
        <v>12197553.680000002</v>
      </c>
      <c r="M365" s="46">
        <f t="shared" si="88"/>
        <v>13578805.860000003</v>
      </c>
      <c r="N365" s="46">
        <f t="shared" si="88"/>
        <v>14919898.559999999</v>
      </c>
      <c r="O365" s="46">
        <f t="shared" si="88"/>
        <v>16272382.799999999</v>
      </c>
      <c r="P365" s="46">
        <f t="shared" si="88"/>
        <v>1318690.6500000001</v>
      </c>
      <c r="Q365" s="46">
        <f t="shared" si="88"/>
        <v>2633060.4700000002</v>
      </c>
      <c r="R365" s="46">
        <f t="shared" si="88"/>
        <v>8773727.0995833352</v>
      </c>
      <c r="Y365" s="51"/>
      <c r="Z365" s="51"/>
      <c r="AA365" s="51"/>
    </row>
    <row r="366" spans="1:29">
      <c r="D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7"/>
      <c r="Y366" s="51"/>
      <c r="Z366" s="51"/>
      <c r="AA366" s="51"/>
    </row>
    <row r="367" spans="1:29">
      <c r="A367" s="6" t="s">
        <v>284</v>
      </c>
      <c r="B367" s="6" t="s">
        <v>151</v>
      </c>
      <c r="C367" s="6" t="s">
        <v>375</v>
      </c>
      <c r="D367" s="41" t="s">
        <v>687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ref="R367:R387" si="89">((E367+Q367)+((F367+G367+H367+I367+J367+K367+L367+M367+N367+O367+P367)*2))/24</f>
        <v>0</v>
      </c>
      <c r="V367" s="49">
        <f t="shared" ref="V367:V387" si="90">R367</f>
        <v>0</v>
      </c>
      <c r="Y367" s="51"/>
      <c r="Z367" s="51"/>
      <c r="AA367" s="51"/>
      <c r="AC367" s="49">
        <f t="shared" ref="AC367:AC387" si="91">+R367</f>
        <v>0</v>
      </c>
    </row>
    <row r="368" spans="1:29">
      <c r="A368" s="6" t="s">
        <v>284</v>
      </c>
      <c r="B368" s="6" t="s">
        <v>153</v>
      </c>
      <c r="C368" s="6" t="s">
        <v>375</v>
      </c>
      <c r="D368" s="41" t="s">
        <v>689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7">
        <f t="shared" si="89"/>
        <v>0</v>
      </c>
      <c r="V368" s="49">
        <f t="shared" si="90"/>
        <v>0</v>
      </c>
      <c r="Y368" s="51"/>
      <c r="Z368" s="51"/>
      <c r="AA368" s="51"/>
      <c r="AC368" s="49">
        <f t="shared" si="91"/>
        <v>0</v>
      </c>
    </row>
    <row r="369" spans="1:29">
      <c r="A369" s="6" t="s">
        <v>284</v>
      </c>
      <c r="B369" s="6" t="s">
        <v>377</v>
      </c>
      <c r="D369" s="41" t="s">
        <v>691</v>
      </c>
      <c r="E369" s="45">
        <v>-7003.16</v>
      </c>
      <c r="F369" s="45">
        <v>-10504.74</v>
      </c>
      <c r="G369" s="45">
        <v>-14006.32</v>
      </c>
      <c r="H369" s="45">
        <v>-17507.900000000001</v>
      </c>
      <c r="I369" s="45">
        <v>-21009.48</v>
      </c>
      <c r="J369" s="45">
        <v>-24511.06</v>
      </c>
      <c r="K369" s="45">
        <v>-28012.639999999999</v>
      </c>
      <c r="L369" s="45">
        <v>-31514.22</v>
      </c>
      <c r="M369" s="45">
        <v>-35015.800000000003</v>
      </c>
      <c r="N369" s="45">
        <v>-38517.379999999997</v>
      </c>
      <c r="O369" s="45">
        <v>-42018.96</v>
      </c>
      <c r="P369" s="45">
        <v>-3501.58</v>
      </c>
      <c r="Q369" s="45">
        <v>-7003.16</v>
      </c>
      <c r="R369" s="47">
        <f t="shared" si="89"/>
        <v>-22760.27</v>
      </c>
      <c r="V369" s="49">
        <f t="shared" si="90"/>
        <v>-22760.27</v>
      </c>
      <c r="Y369" s="51"/>
      <c r="Z369" s="51"/>
      <c r="AA369" s="51"/>
      <c r="AC369" s="49">
        <f t="shared" si="91"/>
        <v>-22760.27</v>
      </c>
    </row>
    <row r="370" spans="1:29">
      <c r="A370" s="6" t="s">
        <v>293</v>
      </c>
      <c r="B370" s="6" t="s">
        <v>150</v>
      </c>
      <c r="C370" s="6" t="s">
        <v>375</v>
      </c>
      <c r="D370" s="41" t="s">
        <v>692</v>
      </c>
      <c r="E370" s="45">
        <v>682081.63</v>
      </c>
      <c r="F370" s="45">
        <v>974827.02</v>
      </c>
      <c r="G370" s="45">
        <v>951179.27</v>
      </c>
      <c r="H370" s="45">
        <v>856739.88</v>
      </c>
      <c r="I370" s="45">
        <v>670177.22</v>
      </c>
      <c r="J370" s="45">
        <v>102307.01</v>
      </c>
      <c r="K370" s="45">
        <v>-126461.44</v>
      </c>
      <c r="L370" s="45">
        <v>-372360.01</v>
      </c>
      <c r="M370" s="45">
        <v>-291841.81</v>
      </c>
      <c r="N370" s="45">
        <v>77384.039999999994</v>
      </c>
      <c r="O370" s="45">
        <v>485092.4</v>
      </c>
      <c r="P370" s="45">
        <v>394793.07</v>
      </c>
      <c r="Q370" s="45">
        <v>742861.83</v>
      </c>
      <c r="R370" s="47">
        <f t="shared" si="89"/>
        <v>369525.69833333325</v>
      </c>
      <c r="V370" s="49">
        <f t="shared" si="90"/>
        <v>369525.69833333325</v>
      </c>
      <c r="Y370" s="51"/>
      <c r="Z370" s="51"/>
      <c r="AA370" s="51"/>
      <c r="AC370" s="49">
        <f t="shared" si="91"/>
        <v>369525.69833333325</v>
      </c>
    </row>
    <row r="371" spans="1:29">
      <c r="A371" s="6" t="s">
        <v>293</v>
      </c>
      <c r="B371" s="6" t="s">
        <v>150</v>
      </c>
      <c r="C371" s="6" t="s">
        <v>376</v>
      </c>
      <c r="D371" s="41" t="s">
        <v>693</v>
      </c>
      <c r="E371" s="45">
        <v>354089.9</v>
      </c>
      <c r="F371" s="45">
        <v>535835.34</v>
      </c>
      <c r="G371" s="45">
        <v>592637.09</v>
      </c>
      <c r="H371" s="45">
        <v>564272.03</v>
      </c>
      <c r="I371" s="45">
        <v>481804.37</v>
      </c>
      <c r="J371" s="45">
        <v>263621.01</v>
      </c>
      <c r="K371" s="45">
        <v>145966.26999999999</v>
      </c>
      <c r="L371" s="45">
        <v>79520.3</v>
      </c>
      <c r="M371" s="45">
        <v>99923.89</v>
      </c>
      <c r="N371" s="45">
        <v>274617.82</v>
      </c>
      <c r="O371" s="45">
        <v>521437.46</v>
      </c>
      <c r="P371" s="45">
        <v>232018.92</v>
      </c>
      <c r="Q371" s="45">
        <v>506353.24</v>
      </c>
      <c r="R371" s="47">
        <f t="shared" si="89"/>
        <v>351823.0058333333</v>
      </c>
      <c r="V371" s="49">
        <f t="shared" si="90"/>
        <v>351823.0058333333</v>
      </c>
      <c r="Y371" s="51"/>
      <c r="Z371" s="51"/>
      <c r="AA371" s="51"/>
      <c r="AC371" s="49">
        <f t="shared" si="91"/>
        <v>351823.0058333333</v>
      </c>
    </row>
    <row r="372" spans="1:29">
      <c r="A372" s="6" t="s">
        <v>293</v>
      </c>
      <c r="B372" s="6" t="s">
        <v>151</v>
      </c>
      <c r="C372" s="6" t="s">
        <v>375</v>
      </c>
      <c r="D372" s="41" t="s">
        <v>687</v>
      </c>
      <c r="E372" s="45">
        <v>-4143.75</v>
      </c>
      <c r="F372" s="45">
        <v>1232.8499999999999</v>
      </c>
      <c r="G372" s="45">
        <v>-404.26</v>
      </c>
      <c r="H372" s="45">
        <v>-187.42</v>
      </c>
      <c r="I372" s="45">
        <v>50728.41</v>
      </c>
      <c r="J372" s="45">
        <v>48848.83</v>
      </c>
      <c r="K372" s="45">
        <v>48595.94</v>
      </c>
      <c r="L372" s="45">
        <v>74827</v>
      </c>
      <c r="M372" s="45">
        <v>81374.11</v>
      </c>
      <c r="N372" s="45">
        <v>76721.649999999994</v>
      </c>
      <c r="O372" s="45">
        <v>233562.31</v>
      </c>
      <c r="P372" s="45">
        <v>4826.43</v>
      </c>
      <c r="Q372" s="45">
        <v>9140.2000000000007</v>
      </c>
      <c r="R372" s="47">
        <f t="shared" si="89"/>
        <v>51885.339583333327</v>
      </c>
      <c r="V372" s="49">
        <f t="shared" si="90"/>
        <v>51885.339583333327</v>
      </c>
      <c r="Y372" s="51"/>
      <c r="Z372" s="51"/>
      <c r="AA372" s="51"/>
      <c r="AC372" s="49">
        <f t="shared" si="91"/>
        <v>51885.339583333327</v>
      </c>
    </row>
    <row r="373" spans="1:29">
      <c r="A373" s="6" t="s">
        <v>293</v>
      </c>
      <c r="B373" s="6" t="s">
        <v>151</v>
      </c>
      <c r="C373" s="6" t="s">
        <v>376</v>
      </c>
      <c r="D373" s="41" t="s">
        <v>688</v>
      </c>
      <c r="E373" s="45">
        <v>11465.13</v>
      </c>
      <c r="F373" s="45">
        <v>18928.82</v>
      </c>
      <c r="G373" s="45">
        <v>23051.66</v>
      </c>
      <c r="H373" s="45">
        <v>27063.49</v>
      </c>
      <c r="I373" s="45">
        <v>41428.660000000003</v>
      </c>
      <c r="J373" s="45">
        <v>43895.51</v>
      </c>
      <c r="K373" s="45">
        <v>46566.3</v>
      </c>
      <c r="L373" s="45">
        <v>60845.3</v>
      </c>
      <c r="M373" s="45">
        <v>63959.86</v>
      </c>
      <c r="N373" s="45">
        <v>76153.240000000005</v>
      </c>
      <c r="O373" s="45">
        <v>137241.26</v>
      </c>
      <c r="P373" s="45">
        <v>4240.42</v>
      </c>
      <c r="Q373" s="45">
        <v>8106.95</v>
      </c>
      <c r="R373" s="47">
        <f t="shared" si="89"/>
        <v>46096.71333333334</v>
      </c>
      <c r="V373" s="49">
        <f t="shared" si="90"/>
        <v>46096.71333333334</v>
      </c>
      <c r="Y373" s="51"/>
      <c r="Z373" s="51"/>
      <c r="AA373" s="51"/>
      <c r="AC373" s="49">
        <f t="shared" si="91"/>
        <v>46096.71333333334</v>
      </c>
    </row>
    <row r="374" spans="1:29">
      <c r="A374" s="6" t="s">
        <v>293</v>
      </c>
      <c r="B374" s="6" t="s">
        <v>152</v>
      </c>
      <c r="C374" s="6" t="s">
        <v>375</v>
      </c>
      <c r="D374" s="41" t="s">
        <v>694</v>
      </c>
      <c r="E374" s="45">
        <v>281177.64</v>
      </c>
      <c r="F374" s="45">
        <v>368316.21</v>
      </c>
      <c r="G374" s="45">
        <v>436062.01</v>
      </c>
      <c r="H374" s="45">
        <v>481450.34</v>
      </c>
      <c r="I374" s="45">
        <v>574726.92000000004</v>
      </c>
      <c r="J374" s="45">
        <v>937347.36</v>
      </c>
      <c r="K374" s="45">
        <v>1036470.46</v>
      </c>
      <c r="L374" s="45">
        <v>1160494.3999999999</v>
      </c>
      <c r="M374" s="45">
        <v>1214434.71</v>
      </c>
      <c r="N374" s="45">
        <v>1446864.87</v>
      </c>
      <c r="O374" s="45">
        <v>2116757.21</v>
      </c>
      <c r="P374" s="45">
        <v>31521.4</v>
      </c>
      <c r="Q374" s="45">
        <v>146314.23000000001</v>
      </c>
      <c r="R374" s="47">
        <f t="shared" si="89"/>
        <v>834849.31874999998</v>
      </c>
      <c r="V374" s="49">
        <f t="shared" si="90"/>
        <v>834849.31874999998</v>
      </c>
      <c r="Y374" s="51"/>
      <c r="Z374" s="51"/>
      <c r="AA374" s="51"/>
      <c r="AC374" s="49">
        <f t="shared" si="91"/>
        <v>834849.31874999998</v>
      </c>
    </row>
    <row r="375" spans="1:29">
      <c r="A375" s="6" t="s">
        <v>293</v>
      </c>
      <c r="B375" s="6" t="s">
        <v>152</v>
      </c>
      <c r="C375" s="6" t="s">
        <v>376</v>
      </c>
      <c r="D375" s="41" t="s">
        <v>695</v>
      </c>
      <c r="E375" s="45">
        <v>111127</v>
      </c>
      <c r="F375" s="45">
        <v>151047.19</v>
      </c>
      <c r="G375" s="45">
        <v>192570.95</v>
      </c>
      <c r="H375" s="45">
        <v>235724.93</v>
      </c>
      <c r="I375" s="45">
        <v>308957.98</v>
      </c>
      <c r="J375" s="45">
        <v>456606.54</v>
      </c>
      <c r="K375" s="45">
        <v>523630.26</v>
      </c>
      <c r="L375" s="45">
        <v>786358.69</v>
      </c>
      <c r="M375" s="45">
        <v>837364.85</v>
      </c>
      <c r="N375" s="45">
        <v>936447.8</v>
      </c>
      <c r="O375" s="45">
        <v>1145102.26</v>
      </c>
      <c r="P375" s="45">
        <v>31316.3</v>
      </c>
      <c r="Q375" s="45">
        <v>94314.89</v>
      </c>
      <c r="R375" s="47">
        <f t="shared" si="89"/>
        <v>475654.05791666667</v>
      </c>
      <c r="V375" s="49">
        <f t="shared" si="90"/>
        <v>475654.05791666667</v>
      </c>
      <c r="Y375" s="51"/>
      <c r="Z375" s="51"/>
      <c r="AA375" s="51"/>
      <c r="AC375" s="49">
        <f t="shared" si="91"/>
        <v>475654.05791666667</v>
      </c>
    </row>
    <row r="376" spans="1:29">
      <c r="A376" s="6" t="s">
        <v>293</v>
      </c>
      <c r="B376" s="6" t="s">
        <v>153</v>
      </c>
      <c r="C376" s="6" t="s">
        <v>375</v>
      </c>
      <c r="D376" s="41" t="s">
        <v>689</v>
      </c>
      <c r="E376" s="45">
        <v>5.33</v>
      </c>
      <c r="F376" s="45">
        <v>8</v>
      </c>
      <c r="G376" s="45">
        <v>10.66</v>
      </c>
      <c r="H376" s="45">
        <v>13.33</v>
      </c>
      <c r="I376" s="45">
        <v>23.42</v>
      </c>
      <c r="J376" s="45">
        <v>27.32</v>
      </c>
      <c r="K376" s="45">
        <v>31.22</v>
      </c>
      <c r="L376" s="45">
        <v>35.130000000000003</v>
      </c>
      <c r="M376" s="45">
        <v>39.03</v>
      </c>
      <c r="N376" s="45">
        <v>42.95</v>
      </c>
      <c r="O376" s="45">
        <v>295168.48</v>
      </c>
      <c r="P376" s="45">
        <v>1342.5</v>
      </c>
      <c r="Q376" s="45">
        <v>2685</v>
      </c>
      <c r="R376" s="47">
        <f t="shared" si="89"/>
        <v>24840.600416666664</v>
      </c>
      <c r="V376" s="49">
        <f t="shared" si="90"/>
        <v>24840.600416666664</v>
      </c>
      <c r="Y376" s="51"/>
      <c r="Z376" s="51"/>
      <c r="AA376" s="51"/>
      <c r="AC376" s="49">
        <f t="shared" si="91"/>
        <v>24840.600416666664</v>
      </c>
    </row>
    <row r="377" spans="1:29">
      <c r="A377" s="6" t="s">
        <v>293</v>
      </c>
      <c r="B377" s="6" t="s">
        <v>153</v>
      </c>
      <c r="C377" s="6" t="s">
        <v>376</v>
      </c>
      <c r="D377" s="41" t="s">
        <v>690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0.01</v>
      </c>
      <c r="O377" s="45">
        <v>100652.67</v>
      </c>
      <c r="P377" s="45">
        <v>459.5</v>
      </c>
      <c r="Q377" s="45">
        <v>919.01</v>
      </c>
      <c r="R377" s="47">
        <f t="shared" si="89"/>
        <v>8464.3070833333331</v>
      </c>
      <c r="V377" s="49">
        <f t="shared" si="90"/>
        <v>8464.3070833333331</v>
      </c>
      <c r="Y377" s="51"/>
      <c r="Z377" s="51"/>
      <c r="AA377" s="51"/>
      <c r="AC377" s="49">
        <f t="shared" si="91"/>
        <v>8464.3070833333331</v>
      </c>
    </row>
    <row r="378" spans="1:29">
      <c r="A378" s="6" t="s">
        <v>293</v>
      </c>
      <c r="B378" s="6" t="s">
        <v>154</v>
      </c>
      <c r="C378" s="6" t="s">
        <v>375</v>
      </c>
      <c r="D378" s="41" t="s">
        <v>696</v>
      </c>
      <c r="E378" s="45">
        <v>-378359.02</v>
      </c>
      <c r="F378" s="45">
        <v>-592259.86</v>
      </c>
      <c r="G378" s="45">
        <v>-699373</v>
      </c>
      <c r="H378" s="45">
        <v>-767755.5</v>
      </c>
      <c r="I378" s="45">
        <v>-862951.75</v>
      </c>
      <c r="J378" s="45">
        <v>-938492.95</v>
      </c>
      <c r="K378" s="45">
        <v>-1002617.24</v>
      </c>
      <c r="L378" s="45">
        <v>-1159045.02</v>
      </c>
      <c r="M378" s="45">
        <v>-1388379.21</v>
      </c>
      <c r="N378" s="45">
        <v>-1744758.26</v>
      </c>
      <c r="O378" s="45">
        <v>-2411249.15</v>
      </c>
      <c r="P378" s="45">
        <v>-107277.27</v>
      </c>
      <c r="Q378" s="45">
        <v>-297769.09999999998</v>
      </c>
      <c r="R378" s="47">
        <f t="shared" si="89"/>
        <v>-1001018.6058333335</v>
      </c>
      <c r="V378" s="49">
        <f t="shared" si="90"/>
        <v>-1001018.6058333335</v>
      </c>
      <c r="Y378" s="51"/>
      <c r="Z378" s="51"/>
      <c r="AA378" s="51"/>
      <c r="AC378" s="49">
        <f t="shared" si="91"/>
        <v>-1001018.6058333335</v>
      </c>
    </row>
    <row r="379" spans="1:29">
      <c r="A379" s="6" t="s">
        <v>293</v>
      </c>
      <c r="B379" s="6" t="s">
        <v>154</v>
      </c>
      <c r="C379" s="6" t="s">
        <v>376</v>
      </c>
      <c r="D379" s="41" t="s">
        <v>697</v>
      </c>
      <c r="E379" s="45">
        <v>-221528.92</v>
      </c>
      <c r="F379" s="45">
        <v>-351079.89</v>
      </c>
      <c r="G379" s="45">
        <v>-417656.98</v>
      </c>
      <c r="H379" s="45">
        <v>-444149.95</v>
      </c>
      <c r="I379" s="45">
        <v>-473849.87</v>
      </c>
      <c r="J379" s="45">
        <v>-481739.43</v>
      </c>
      <c r="K379" s="45">
        <v>-491204.15</v>
      </c>
      <c r="L379" s="45">
        <v>-733231.83</v>
      </c>
      <c r="M379" s="45">
        <v>-790485.41</v>
      </c>
      <c r="N379" s="45">
        <v>-945657.56</v>
      </c>
      <c r="O379" s="45">
        <v>-1255819.98</v>
      </c>
      <c r="P379" s="45">
        <v>-109686.11</v>
      </c>
      <c r="Q379" s="45">
        <v>-263038.57</v>
      </c>
      <c r="R379" s="47">
        <f t="shared" si="89"/>
        <v>-561403.74208333343</v>
      </c>
      <c r="V379" s="49">
        <f t="shared" si="90"/>
        <v>-561403.74208333343</v>
      </c>
      <c r="Y379" s="51"/>
      <c r="Z379" s="51"/>
      <c r="AA379" s="51"/>
      <c r="AC379" s="49">
        <f t="shared" si="91"/>
        <v>-561403.74208333343</v>
      </c>
    </row>
    <row r="380" spans="1:29">
      <c r="A380" s="6" t="s">
        <v>293</v>
      </c>
      <c r="B380" s="6" t="s">
        <v>155</v>
      </c>
      <c r="C380" s="6" t="s">
        <v>375</v>
      </c>
      <c r="D380" s="41" t="s">
        <v>698</v>
      </c>
      <c r="E380" s="45">
        <v>-295.5</v>
      </c>
      <c r="F380" s="45">
        <v>-443.25</v>
      </c>
      <c r="G380" s="45">
        <v>-590.99</v>
      </c>
      <c r="H380" s="45">
        <v>-738.74</v>
      </c>
      <c r="I380" s="45">
        <v>-1297.6099999999999</v>
      </c>
      <c r="J380" s="45">
        <v>-1513.88</v>
      </c>
      <c r="K380" s="45">
        <v>-1730.15</v>
      </c>
      <c r="L380" s="45">
        <v>-1946.42</v>
      </c>
      <c r="M380" s="45">
        <v>-2162.69</v>
      </c>
      <c r="N380" s="45">
        <v>-2378.9699999999998</v>
      </c>
      <c r="O380" s="45">
        <v>-170164.03</v>
      </c>
      <c r="P380" s="45">
        <v>-24.23</v>
      </c>
      <c r="Q380" s="45">
        <v>-48.46</v>
      </c>
      <c r="R380" s="47">
        <f t="shared" si="89"/>
        <v>-15263.578333333337</v>
      </c>
      <c r="V380" s="49">
        <f t="shared" si="90"/>
        <v>-15263.578333333337</v>
      </c>
      <c r="Y380" s="51"/>
      <c r="Z380" s="51"/>
      <c r="AA380" s="51"/>
      <c r="AC380" s="49">
        <f t="shared" si="91"/>
        <v>-15263.578333333337</v>
      </c>
    </row>
    <row r="381" spans="1:29">
      <c r="A381" s="6" t="s">
        <v>293</v>
      </c>
      <c r="B381" s="6" t="s">
        <v>155</v>
      </c>
      <c r="C381" s="6" t="s">
        <v>376</v>
      </c>
      <c r="D381" s="41" t="s">
        <v>699</v>
      </c>
      <c r="E381" s="45">
        <v>-101.8</v>
      </c>
      <c r="F381" s="45">
        <v>-152.69</v>
      </c>
      <c r="G381" s="45">
        <v>-203.59</v>
      </c>
      <c r="H381" s="45">
        <v>-254.48</v>
      </c>
      <c r="I381" s="45">
        <v>-447</v>
      </c>
      <c r="J381" s="45">
        <v>-521.49</v>
      </c>
      <c r="K381" s="45">
        <v>-595.99</v>
      </c>
      <c r="L381" s="45">
        <v>-670.49</v>
      </c>
      <c r="M381" s="45">
        <v>-745</v>
      </c>
      <c r="N381" s="45">
        <v>-819.5</v>
      </c>
      <c r="O381" s="45">
        <v>-56800.43</v>
      </c>
      <c r="P381" s="45">
        <v>0</v>
      </c>
      <c r="Q381" s="45">
        <v>0</v>
      </c>
      <c r="R381" s="47">
        <f t="shared" si="89"/>
        <v>-5105.13</v>
      </c>
      <c r="V381" s="49">
        <f t="shared" si="90"/>
        <v>-5105.13</v>
      </c>
      <c r="Y381" s="51"/>
      <c r="Z381" s="51"/>
      <c r="AA381" s="51"/>
      <c r="AC381" s="49">
        <f t="shared" si="91"/>
        <v>-5105.13</v>
      </c>
    </row>
    <row r="382" spans="1:29">
      <c r="A382" s="6" t="s">
        <v>294</v>
      </c>
      <c r="B382" s="6" t="s">
        <v>150</v>
      </c>
      <c r="C382" s="6" t="s">
        <v>375</v>
      </c>
      <c r="D382" s="41" t="s">
        <v>692</v>
      </c>
      <c r="E382" s="45">
        <v>3354661.12</v>
      </c>
      <c r="F382" s="45">
        <v>5141241.01</v>
      </c>
      <c r="G382" s="45">
        <v>5809459.6699999999</v>
      </c>
      <c r="H382" s="45">
        <v>5575423.7300000004</v>
      </c>
      <c r="I382" s="45">
        <v>4791429.04</v>
      </c>
      <c r="J382" s="45">
        <v>2855615.24</v>
      </c>
      <c r="K382" s="45">
        <v>1729257.55</v>
      </c>
      <c r="L382" s="45">
        <v>1335049.44</v>
      </c>
      <c r="M382" s="45">
        <v>1493246.46</v>
      </c>
      <c r="N382" s="45">
        <v>3220221.33</v>
      </c>
      <c r="O382" s="45">
        <v>5466343.1399999997</v>
      </c>
      <c r="P382" s="45">
        <v>2263756.02</v>
      </c>
      <c r="Q382" s="45">
        <v>4475938.3899999997</v>
      </c>
      <c r="R382" s="47">
        <f t="shared" si="89"/>
        <v>3633028.5320833339</v>
      </c>
      <c r="V382" s="49">
        <f t="shared" si="90"/>
        <v>3633028.5320833339</v>
      </c>
      <c r="Y382" s="51"/>
      <c r="Z382" s="51"/>
      <c r="AA382" s="51"/>
      <c r="AC382" s="49">
        <f t="shared" si="91"/>
        <v>3633028.5320833339</v>
      </c>
    </row>
    <row r="383" spans="1:29">
      <c r="A383" s="6" t="s">
        <v>294</v>
      </c>
      <c r="B383" s="6" t="s">
        <v>151</v>
      </c>
      <c r="C383" s="6" t="s">
        <v>375</v>
      </c>
      <c r="D383" s="41" t="s">
        <v>687</v>
      </c>
      <c r="E383" s="45">
        <v>135134.98000000001</v>
      </c>
      <c r="F383" s="45">
        <v>215032.32000000001</v>
      </c>
      <c r="G383" s="45">
        <v>263773.63</v>
      </c>
      <c r="H383" s="45">
        <v>309392.8</v>
      </c>
      <c r="I383" s="45">
        <v>422601.61</v>
      </c>
      <c r="J383" s="45">
        <v>452665.34</v>
      </c>
      <c r="K383" s="45">
        <v>483432.49</v>
      </c>
      <c r="L383" s="45">
        <v>620341.56999999995</v>
      </c>
      <c r="M383" s="45">
        <v>649378.97</v>
      </c>
      <c r="N383" s="45">
        <v>675726.86</v>
      </c>
      <c r="O383" s="45">
        <v>1216827.98</v>
      </c>
      <c r="P383" s="45">
        <v>43621.1</v>
      </c>
      <c r="Q383" s="45">
        <v>83483.16</v>
      </c>
      <c r="R383" s="47">
        <f t="shared" si="89"/>
        <v>455175.31166666659</v>
      </c>
      <c r="V383" s="49">
        <f t="shared" si="90"/>
        <v>455175.31166666659</v>
      </c>
      <c r="Y383" s="51"/>
      <c r="Z383" s="51"/>
      <c r="AA383" s="51"/>
      <c r="AC383" s="49">
        <f t="shared" si="91"/>
        <v>455175.31166666659</v>
      </c>
    </row>
    <row r="384" spans="1:29">
      <c r="A384" s="6" t="s">
        <v>294</v>
      </c>
      <c r="B384" s="6" t="s">
        <v>152</v>
      </c>
      <c r="C384" s="6" t="s">
        <v>375</v>
      </c>
      <c r="D384" s="41" t="s">
        <v>694</v>
      </c>
      <c r="E384" s="45">
        <v>662803.43999999994</v>
      </c>
      <c r="F384" s="45">
        <v>834610.82</v>
      </c>
      <c r="G384" s="45">
        <v>1066220.6499999999</v>
      </c>
      <c r="H384" s="45">
        <v>1330738.96</v>
      </c>
      <c r="I384" s="45">
        <v>1896796.38</v>
      </c>
      <c r="J384" s="45">
        <v>3055989.1</v>
      </c>
      <c r="K384" s="45">
        <v>3540925.42</v>
      </c>
      <c r="L384" s="45">
        <v>6324764.2699999996</v>
      </c>
      <c r="M384" s="45">
        <v>6678551.9400000004</v>
      </c>
      <c r="N384" s="45">
        <v>7433199.8799999999</v>
      </c>
      <c r="O384" s="45">
        <v>9612418.3699999992</v>
      </c>
      <c r="P384" s="45">
        <v>127932.19</v>
      </c>
      <c r="Q384" s="45">
        <v>511893.5</v>
      </c>
      <c r="R384" s="47">
        <f t="shared" si="89"/>
        <v>3540791.3708333331</v>
      </c>
      <c r="V384" s="49">
        <f t="shared" si="90"/>
        <v>3540791.3708333331</v>
      </c>
      <c r="Y384" s="51"/>
      <c r="Z384" s="51"/>
      <c r="AA384" s="51"/>
      <c r="AC384" s="49">
        <f t="shared" si="91"/>
        <v>3540791.3708333331</v>
      </c>
    </row>
    <row r="385" spans="1:29">
      <c r="A385" s="6" t="s">
        <v>294</v>
      </c>
      <c r="B385" s="6" t="s">
        <v>153</v>
      </c>
      <c r="C385" s="6" t="s">
        <v>375</v>
      </c>
      <c r="D385" s="41" t="s">
        <v>689</v>
      </c>
      <c r="E385" s="45">
        <v>16.04</v>
      </c>
      <c r="F385" s="45">
        <v>24.06</v>
      </c>
      <c r="G385" s="45">
        <v>32.090000000000003</v>
      </c>
      <c r="H385" s="45">
        <v>40.11</v>
      </c>
      <c r="I385" s="45">
        <v>70.45</v>
      </c>
      <c r="J385" s="45">
        <v>82.19</v>
      </c>
      <c r="K385" s="45">
        <v>93.93</v>
      </c>
      <c r="L385" s="45">
        <v>105.67</v>
      </c>
      <c r="M385" s="45">
        <v>117.41</v>
      </c>
      <c r="N385" s="45">
        <v>129.16999999999999</v>
      </c>
      <c r="O385" s="45">
        <v>887871.47</v>
      </c>
      <c r="P385" s="45">
        <v>4003.97</v>
      </c>
      <c r="Q385" s="45">
        <v>8007.95</v>
      </c>
      <c r="R385" s="47">
        <f t="shared" si="89"/>
        <v>74715.20958333333</v>
      </c>
      <c r="V385" s="49">
        <f t="shared" si="90"/>
        <v>74715.20958333333</v>
      </c>
      <c r="Y385" s="51"/>
      <c r="Z385" s="51"/>
      <c r="AA385" s="51"/>
      <c r="AC385" s="49">
        <f t="shared" si="91"/>
        <v>74715.20958333333</v>
      </c>
    </row>
    <row r="386" spans="1:29">
      <c r="A386" s="6" t="s">
        <v>294</v>
      </c>
      <c r="B386" s="6" t="s">
        <v>154</v>
      </c>
      <c r="C386" s="6" t="s">
        <v>375</v>
      </c>
      <c r="D386" s="41" t="s">
        <v>696</v>
      </c>
      <c r="E386" s="45">
        <v>-2513625.56</v>
      </c>
      <c r="F386" s="45">
        <v>-3926039.24</v>
      </c>
      <c r="G386" s="45">
        <v>-4747842.03</v>
      </c>
      <c r="H386" s="45">
        <v>-5142331.32</v>
      </c>
      <c r="I386" s="45">
        <v>-5552415.4900000002</v>
      </c>
      <c r="J386" s="45">
        <v>-5745236.9299999997</v>
      </c>
      <c r="K386" s="45">
        <v>-5950870.7000000002</v>
      </c>
      <c r="L386" s="45">
        <v>-8809116.4299999997</v>
      </c>
      <c r="M386" s="45">
        <v>-9402208.8800000008</v>
      </c>
      <c r="N386" s="45">
        <v>-10948927.16</v>
      </c>
      <c r="O386" s="45">
        <v>-14016587.960000001</v>
      </c>
      <c r="P386" s="45">
        <v>-1194245</v>
      </c>
      <c r="Q386" s="45">
        <v>-2979366.08</v>
      </c>
      <c r="R386" s="47">
        <f t="shared" si="89"/>
        <v>-6515193.080000001</v>
      </c>
      <c r="V386" s="49">
        <f t="shared" si="90"/>
        <v>-6515193.080000001</v>
      </c>
      <c r="Y386" s="51"/>
      <c r="Z386" s="51"/>
      <c r="AA386" s="51"/>
      <c r="AC386" s="49">
        <f t="shared" si="91"/>
        <v>-6515193.080000001</v>
      </c>
    </row>
    <row r="387" spans="1:29">
      <c r="A387" s="6" t="s">
        <v>294</v>
      </c>
      <c r="B387" s="6" t="s">
        <v>155</v>
      </c>
      <c r="C387" s="6" t="s">
        <v>375</v>
      </c>
      <c r="D387" s="41" t="s">
        <v>698</v>
      </c>
      <c r="E387" s="45">
        <v>-888.86</v>
      </c>
      <c r="F387" s="45">
        <v>-1333.29</v>
      </c>
      <c r="G387" s="45">
        <v>-1777.73</v>
      </c>
      <c r="H387" s="45">
        <v>-2222.16</v>
      </c>
      <c r="I387" s="45">
        <v>-3903.24</v>
      </c>
      <c r="J387" s="45">
        <v>-4553.78</v>
      </c>
      <c r="K387" s="45">
        <v>-5204.32</v>
      </c>
      <c r="L387" s="45">
        <v>-5854.86</v>
      </c>
      <c r="M387" s="45">
        <v>-6505.4</v>
      </c>
      <c r="N387" s="45">
        <v>-7155.95</v>
      </c>
      <c r="O387" s="45">
        <v>-511856.07</v>
      </c>
      <c r="P387" s="45">
        <v>-72.27</v>
      </c>
      <c r="Q387" s="45">
        <v>-144.53</v>
      </c>
      <c r="R387" s="47">
        <f t="shared" si="89"/>
        <v>-45912.980416666665</v>
      </c>
      <c r="V387" s="49">
        <f t="shared" si="90"/>
        <v>-45912.980416666665</v>
      </c>
      <c r="Y387" s="51"/>
      <c r="Z387" s="51"/>
      <c r="AA387" s="51"/>
      <c r="AC387" s="49">
        <f t="shared" si="91"/>
        <v>-45912.980416666665</v>
      </c>
    </row>
    <row r="388" spans="1:29">
      <c r="D388" s="41" t="s">
        <v>156</v>
      </c>
      <c r="E388" s="46">
        <f t="shared" ref="E388:R388" si="92">SUM(E367:E387)</f>
        <v>2466615.6399999997</v>
      </c>
      <c r="F388" s="46">
        <f t="shared" si="92"/>
        <v>3359290.6799999997</v>
      </c>
      <c r="G388" s="46">
        <f t="shared" si="92"/>
        <v>3453142.7799999989</v>
      </c>
      <c r="H388" s="46">
        <f t="shared" si="92"/>
        <v>3005712.13</v>
      </c>
      <c r="I388" s="46">
        <f t="shared" si="92"/>
        <v>2322870.0199999996</v>
      </c>
      <c r="J388" s="46">
        <f t="shared" si="92"/>
        <v>1020435.9300000018</v>
      </c>
      <c r="K388" s="46">
        <f t="shared" si="92"/>
        <v>-51726.79000000067</v>
      </c>
      <c r="L388" s="46">
        <f t="shared" si="92"/>
        <v>-671397.51000000036</v>
      </c>
      <c r="M388" s="46">
        <f t="shared" si="92"/>
        <v>-798952.97000000032</v>
      </c>
      <c r="N388" s="46">
        <f t="shared" si="92"/>
        <v>529294.83999999915</v>
      </c>
      <c r="O388" s="46">
        <f t="shared" si="92"/>
        <v>3753978.4299999964</v>
      </c>
      <c r="P388" s="46">
        <f t="shared" si="92"/>
        <v>1725025.3600000003</v>
      </c>
      <c r="Q388" s="46">
        <f t="shared" si="92"/>
        <v>3042648.4499999997</v>
      </c>
      <c r="R388" s="46">
        <f t="shared" si="92"/>
        <v>1700192.0787499994</v>
      </c>
      <c r="Y388" s="51"/>
      <c r="Z388" s="51"/>
      <c r="AA388" s="51"/>
    </row>
    <row r="389" spans="1:29">
      <c r="D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7"/>
      <c r="Y389" s="51"/>
      <c r="Z389" s="51"/>
      <c r="AA389" s="51"/>
    </row>
    <row r="390" spans="1:29">
      <c r="D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7"/>
      <c r="Y390" s="51"/>
      <c r="Z390" s="51"/>
      <c r="AA390" s="51"/>
    </row>
    <row r="391" spans="1:29">
      <c r="A391" s="6" t="s">
        <v>284</v>
      </c>
      <c r="B391" s="6" t="s">
        <v>157</v>
      </c>
      <c r="D391" s="41" t="s">
        <v>158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ref="R391:R400" si="93">((E391+Q391)+((F391+G391+H391+I391+J391+K391+L391+M391+N391+O391+P391)*2))/24</f>
        <v>0</v>
      </c>
      <c r="V391" s="49">
        <f t="shared" ref="V391:V400" si="94">R391</f>
        <v>0</v>
      </c>
      <c r="Y391" s="51"/>
      <c r="Z391" s="51"/>
      <c r="AA391" s="51"/>
      <c r="AC391" s="49">
        <f t="shared" ref="AC391:AC400" si="95">+R391</f>
        <v>0</v>
      </c>
    </row>
    <row r="392" spans="1:29">
      <c r="A392" s="6" t="s">
        <v>284</v>
      </c>
      <c r="B392" s="6" t="s">
        <v>159</v>
      </c>
      <c r="D392" s="41" t="s">
        <v>160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7">
        <f t="shared" si="93"/>
        <v>0</v>
      </c>
      <c r="V392" s="49">
        <f t="shared" si="94"/>
        <v>0</v>
      </c>
      <c r="Y392" s="51"/>
      <c r="Z392" s="51"/>
      <c r="AA392" s="51"/>
      <c r="AC392" s="49">
        <f t="shared" si="95"/>
        <v>0</v>
      </c>
    </row>
    <row r="393" spans="1:29">
      <c r="A393" s="42" t="s">
        <v>2</v>
      </c>
      <c r="B393" s="42" t="s">
        <v>2</v>
      </c>
      <c r="C393" s="6" t="s">
        <v>161</v>
      </c>
      <c r="D393" s="41" t="s">
        <v>162</v>
      </c>
      <c r="E393" s="45">
        <v>30024.5</v>
      </c>
      <c r="F393" s="45">
        <v>42949.5</v>
      </c>
      <c r="G393" s="45">
        <v>50370.5</v>
      </c>
      <c r="H393" s="45">
        <v>57720.5</v>
      </c>
      <c r="I393" s="45">
        <v>71370.5</v>
      </c>
      <c r="J393" s="45">
        <v>109684.62</v>
      </c>
      <c r="K393" s="45">
        <v>110070.14</v>
      </c>
      <c r="L393" s="45">
        <v>112776.69</v>
      </c>
      <c r="M393" s="45">
        <v>118593.3</v>
      </c>
      <c r="N393" s="45">
        <v>126224.7</v>
      </c>
      <c r="O393" s="45">
        <v>135910.32</v>
      </c>
      <c r="P393" s="45">
        <v>10040</v>
      </c>
      <c r="Q393" s="45">
        <v>27540</v>
      </c>
      <c r="R393" s="47">
        <f t="shared" si="93"/>
        <v>81207.751666666663</v>
      </c>
      <c r="V393" s="49">
        <f t="shared" si="94"/>
        <v>81207.751666666663</v>
      </c>
      <c r="Y393" s="51"/>
      <c r="Z393" s="51"/>
      <c r="AA393" s="51"/>
      <c r="AC393" s="49">
        <f t="shared" si="95"/>
        <v>81207.751666666663</v>
      </c>
    </row>
    <row r="394" spans="1:29">
      <c r="A394" s="57" t="s">
        <v>2</v>
      </c>
      <c r="B394" s="42" t="s">
        <v>2</v>
      </c>
      <c r="C394" s="6" t="s">
        <v>498</v>
      </c>
      <c r="D394" s="41" t="s">
        <v>497</v>
      </c>
      <c r="E394" s="45">
        <v>76039.63</v>
      </c>
      <c r="F394" s="45">
        <v>581670.07999999996</v>
      </c>
      <c r="G394" s="45">
        <v>90099.850000000093</v>
      </c>
      <c r="H394" s="45">
        <v>-127530.33</v>
      </c>
      <c r="I394" s="45">
        <v>-252573.73</v>
      </c>
      <c r="J394" s="45">
        <v>-457846.78</v>
      </c>
      <c r="K394" s="45">
        <v>-548980.29</v>
      </c>
      <c r="L394" s="45">
        <v>-565360.61</v>
      </c>
      <c r="M394" s="45">
        <v>-390722.08</v>
      </c>
      <c r="N394" s="45">
        <v>-706071.87</v>
      </c>
      <c r="O394" s="45">
        <v>-6436487.3399999999</v>
      </c>
      <c r="P394" s="45">
        <v>74303.89</v>
      </c>
      <c r="Q394" s="45">
        <v>74457.75</v>
      </c>
      <c r="R394" s="47">
        <f t="shared" si="93"/>
        <v>-722020.87666666659</v>
      </c>
      <c r="V394" s="49">
        <f t="shared" si="94"/>
        <v>-722020.87666666659</v>
      </c>
      <c r="Y394" s="51"/>
      <c r="Z394" s="51"/>
      <c r="AA394" s="51"/>
      <c r="AC394" s="49">
        <f t="shared" si="95"/>
        <v>-722020.87666666659</v>
      </c>
    </row>
    <row r="395" spans="1:29">
      <c r="A395" s="42" t="s">
        <v>2</v>
      </c>
      <c r="B395" s="42" t="s">
        <v>2</v>
      </c>
      <c r="C395" s="6" t="s">
        <v>163</v>
      </c>
      <c r="D395" s="41" t="s">
        <v>164</v>
      </c>
      <c r="E395" s="45">
        <v>0</v>
      </c>
      <c r="F395" s="45">
        <v>24.66</v>
      </c>
      <c r="G395" s="45">
        <v>24.66</v>
      </c>
      <c r="H395" s="45">
        <v>46.47</v>
      </c>
      <c r="I395" s="45">
        <v>46.47</v>
      </c>
      <c r="J395" s="45">
        <v>46.47</v>
      </c>
      <c r="K395" s="45">
        <v>46.47</v>
      </c>
      <c r="L395" s="45">
        <v>46.47</v>
      </c>
      <c r="M395" s="45">
        <v>106.32</v>
      </c>
      <c r="N395" s="45">
        <v>54.94</v>
      </c>
      <c r="O395" s="45">
        <v>54.94</v>
      </c>
      <c r="P395" s="45">
        <v>0</v>
      </c>
      <c r="Q395" s="45">
        <v>0</v>
      </c>
      <c r="R395" s="47">
        <f t="shared" si="93"/>
        <v>41.489166666666662</v>
      </c>
      <c r="V395" s="49">
        <f t="shared" si="94"/>
        <v>41.489166666666662</v>
      </c>
      <c r="Y395" s="51"/>
      <c r="Z395" s="51"/>
      <c r="AA395" s="51"/>
      <c r="AC395" s="49">
        <f t="shared" si="95"/>
        <v>41.489166666666662</v>
      </c>
    </row>
    <row r="396" spans="1:29">
      <c r="A396" s="42" t="s">
        <v>2</v>
      </c>
      <c r="B396" s="42" t="s">
        <v>2</v>
      </c>
      <c r="C396" s="6" t="s">
        <v>165</v>
      </c>
      <c r="D396" s="41" t="s">
        <v>700</v>
      </c>
      <c r="E396" s="45">
        <v>27021.58</v>
      </c>
      <c r="F396" s="45">
        <v>45622.58</v>
      </c>
      <c r="G396" s="45">
        <v>56272.58</v>
      </c>
      <c r="H396" s="45">
        <v>77877.06</v>
      </c>
      <c r="I396" s="45">
        <v>84934.48</v>
      </c>
      <c r="J396" s="45">
        <v>96434.48</v>
      </c>
      <c r="K396" s="45">
        <v>217024.1</v>
      </c>
      <c r="L396" s="45">
        <v>233149.1</v>
      </c>
      <c r="M396" s="45">
        <v>249185.38</v>
      </c>
      <c r="N396" s="45">
        <v>266685.38</v>
      </c>
      <c r="O396" s="45">
        <v>270185.38</v>
      </c>
      <c r="P396" s="45">
        <v>18307.650000000001</v>
      </c>
      <c r="Q396" s="45">
        <v>29044.32</v>
      </c>
      <c r="R396" s="47">
        <f t="shared" si="93"/>
        <v>136975.92666666667</v>
      </c>
      <c r="V396" s="49">
        <f t="shared" si="94"/>
        <v>136975.92666666667</v>
      </c>
      <c r="Y396" s="51"/>
      <c r="Z396" s="51"/>
      <c r="AA396" s="51"/>
      <c r="AC396" s="49">
        <f t="shared" si="95"/>
        <v>136975.92666666667</v>
      </c>
    </row>
    <row r="397" spans="1:29">
      <c r="A397" s="44" t="s">
        <v>2</v>
      </c>
      <c r="B397" s="44" t="s">
        <v>2</v>
      </c>
      <c r="C397" s="6" t="s">
        <v>166</v>
      </c>
      <c r="D397" s="41" t="s">
        <v>701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93"/>
        <v>0</v>
      </c>
      <c r="V397" s="49">
        <f t="shared" si="94"/>
        <v>0</v>
      </c>
      <c r="Y397" s="51"/>
      <c r="Z397" s="51"/>
      <c r="AA397" s="51"/>
      <c r="AC397" s="49">
        <f t="shared" si="95"/>
        <v>0</v>
      </c>
    </row>
    <row r="398" spans="1:29">
      <c r="A398" s="43" t="s">
        <v>2</v>
      </c>
      <c r="B398" s="43" t="s">
        <v>2</v>
      </c>
      <c r="C398" s="6" t="s">
        <v>167</v>
      </c>
      <c r="D398" s="41" t="s">
        <v>168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93"/>
        <v>0</v>
      </c>
      <c r="V398" s="49">
        <f t="shared" si="94"/>
        <v>0</v>
      </c>
      <c r="Y398" s="51"/>
      <c r="Z398" s="51"/>
      <c r="AA398" s="51"/>
      <c r="AC398" s="49">
        <f t="shared" si="95"/>
        <v>0</v>
      </c>
    </row>
    <row r="399" spans="1:29">
      <c r="A399" s="6" t="s">
        <v>2</v>
      </c>
      <c r="B399" s="6" t="s">
        <v>378</v>
      </c>
      <c r="C399" s="6" t="s">
        <v>167</v>
      </c>
      <c r="D399" s="36" t="s">
        <v>169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7">
        <f t="shared" si="93"/>
        <v>0</v>
      </c>
      <c r="V399" s="49">
        <f t="shared" si="94"/>
        <v>0</v>
      </c>
      <c r="Y399" s="51"/>
      <c r="Z399" s="51"/>
      <c r="AA399" s="51"/>
      <c r="AC399" s="49">
        <f t="shared" si="95"/>
        <v>0</v>
      </c>
    </row>
    <row r="400" spans="1:29">
      <c r="A400" s="6" t="s">
        <v>294</v>
      </c>
      <c r="B400" s="6" t="s">
        <v>170</v>
      </c>
      <c r="C400" s="6" t="s">
        <v>364</v>
      </c>
      <c r="D400" s="41" t="s">
        <v>702</v>
      </c>
      <c r="E400" s="45">
        <v>0</v>
      </c>
      <c r="F400" s="45">
        <v>0</v>
      </c>
      <c r="G400" s="45">
        <v>0</v>
      </c>
      <c r="H400" s="45">
        <v>0</v>
      </c>
      <c r="I400" s="45">
        <v>558.49</v>
      </c>
      <c r="J400" s="45">
        <v>558.49</v>
      </c>
      <c r="K400" s="45">
        <v>558.49</v>
      </c>
      <c r="L400" s="45">
        <v>1116.98</v>
      </c>
      <c r="M400" s="45">
        <v>1116.98</v>
      </c>
      <c r="N400" s="45">
        <v>1116.98</v>
      </c>
      <c r="O400" s="45">
        <v>1116.98</v>
      </c>
      <c r="P400" s="45">
        <v>0</v>
      </c>
      <c r="Q400" s="45">
        <v>0</v>
      </c>
      <c r="R400" s="47">
        <f t="shared" si="93"/>
        <v>511.9491666666666</v>
      </c>
      <c r="V400" s="49">
        <f t="shared" si="94"/>
        <v>511.9491666666666</v>
      </c>
      <c r="Y400" s="51"/>
      <c r="Z400" s="51"/>
      <c r="AA400" s="51"/>
      <c r="AC400" s="49">
        <f t="shared" si="95"/>
        <v>511.9491666666666</v>
      </c>
    </row>
    <row r="401" spans="1:29">
      <c r="D401" s="41" t="s">
        <v>171</v>
      </c>
      <c r="E401" s="46">
        <f t="shared" ref="E401:R401" si="96">SUM(E391:E400)</f>
        <v>133085.71000000002</v>
      </c>
      <c r="F401" s="46">
        <f t="shared" si="96"/>
        <v>670266.81999999995</v>
      </c>
      <c r="G401" s="46">
        <f t="shared" si="96"/>
        <v>196767.59000000008</v>
      </c>
      <c r="H401" s="46">
        <f t="shared" si="96"/>
        <v>8113.6999999999971</v>
      </c>
      <c r="I401" s="46">
        <f t="shared" si="96"/>
        <v>-95663.790000000008</v>
      </c>
      <c r="J401" s="46">
        <f t="shared" si="96"/>
        <v>-251122.72000000009</v>
      </c>
      <c r="K401" s="46">
        <f t="shared" si="96"/>
        <v>-221281.09000000005</v>
      </c>
      <c r="L401" s="46">
        <f t="shared" si="96"/>
        <v>-218271.37</v>
      </c>
      <c r="M401" s="46">
        <f t="shared" si="96"/>
        <v>-21720.100000000017</v>
      </c>
      <c r="N401" s="46">
        <f t="shared" si="96"/>
        <v>-311989.87000000011</v>
      </c>
      <c r="O401" s="46">
        <f t="shared" si="96"/>
        <v>-6029219.7199999988</v>
      </c>
      <c r="P401" s="46">
        <f t="shared" si="96"/>
        <v>102651.54000000001</v>
      </c>
      <c r="Q401" s="46">
        <f t="shared" si="96"/>
        <v>131042.07</v>
      </c>
      <c r="R401" s="46">
        <f t="shared" si="96"/>
        <v>-503283.75999999995</v>
      </c>
      <c r="Y401" s="51"/>
      <c r="Z401" s="51"/>
      <c r="AA401" s="51"/>
    </row>
    <row r="402" spans="1:29">
      <c r="D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7"/>
      <c r="Y402" s="51"/>
      <c r="Z402" s="51"/>
      <c r="AA402" s="51"/>
    </row>
    <row r="403" spans="1:29">
      <c r="A403" s="6" t="s">
        <v>284</v>
      </c>
      <c r="B403" s="6" t="s">
        <v>172</v>
      </c>
      <c r="C403" s="6" t="s">
        <v>143</v>
      </c>
      <c r="D403" s="41" t="s">
        <v>173</v>
      </c>
      <c r="E403" s="45">
        <v>2835000</v>
      </c>
      <c r="F403" s="45">
        <v>2835000</v>
      </c>
      <c r="G403" s="45">
        <v>2835000</v>
      </c>
      <c r="H403" s="45">
        <v>5670000</v>
      </c>
      <c r="I403" s="45">
        <v>5670000</v>
      </c>
      <c r="J403" s="45">
        <v>5670000</v>
      </c>
      <c r="K403" s="45">
        <v>8505000</v>
      </c>
      <c r="L403" s="45">
        <v>8505000</v>
      </c>
      <c r="M403" s="45">
        <v>8505000</v>
      </c>
      <c r="N403" s="45">
        <v>12095000</v>
      </c>
      <c r="O403" s="45">
        <v>12095000</v>
      </c>
      <c r="P403" s="45">
        <v>0</v>
      </c>
      <c r="Q403" s="45">
        <v>3590000</v>
      </c>
      <c r="R403" s="47">
        <f>((E403+Q403)+((F403+G403+H403+I403+J403+K403+L403+M403+N403+O403+P403)*2))/24</f>
        <v>6299791.666666667</v>
      </c>
      <c r="V403" s="49">
        <f>R403</f>
        <v>6299791.666666667</v>
      </c>
      <c r="Y403" s="51"/>
      <c r="Z403" s="51"/>
      <c r="AA403" s="51"/>
      <c r="AC403" s="49">
        <f>+R403</f>
        <v>6299791.666666667</v>
      </c>
    </row>
    <row r="404" spans="1:29">
      <c r="D404" s="41" t="s">
        <v>174</v>
      </c>
      <c r="E404" s="46">
        <f t="shared" ref="E404:R404" si="97">+E403</f>
        <v>2835000</v>
      </c>
      <c r="F404" s="46">
        <f t="shared" si="97"/>
        <v>2835000</v>
      </c>
      <c r="G404" s="46">
        <f t="shared" si="97"/>
        <v>2835000</v>
      </c>
      <c r="H404" s="46">
        <f t="shared" si="97"/>
        <v>5670000</v>
      </c>
      <c r="I404" s="46">
        <f t="shared" si="97"/>
        <v>5670000</v>
      </c>
      <c r="J404" s="46">
        <f t="shared" si="97"/>
        <v>5670000</v>
      </c>
      <c r="K404" s="46">
        <f t="shared" si="97"/>
        <v>8505000</v>
      </c>
      <c r="L404" s="46">
        <f t="shared" si="97"/>
        <v>8505000</v>
      </c>
      <c r="M404" s="46">
        <f t="shared" si="97"/>
        <v>8505000</v>
      </c>
      <c r="N404" s="46">
        <f t="shared" si="97"/>
        <v>12095000</v>
      </c>
      <c r="O404" s="46">
        <f t="shared" si="97"/>
        <v>12095000</v>
      </c>
      <c r="P404" s="46">
        <f t="shared" si="97"/>
        <v>0</v>
      </c>
      <c r="Q404" s="46">
        <f t="shared" si="97"/>
        <v>3590000</v>
      </c>
      <c r="R404" s="46">
        <f t="shared" si="97"/>
        <v>6299791.666666667</v>
      </c>
      <c r="Y404" s="51"/>
      <c r="Z404" s="51"/>
      <c r="AA404" s="51"/>
    </row>
    <row r="405" spans="1:29">
      <c r="D405" s="41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47"/>
      <c r="Y405" s="51"/>
      <c r="Z405" s="51"/>
      <c r="AA405" s="51"/>
    </row>
    <row r="406" spans="1:29" s="15" customFormat="1" ht="13.5" thickBot="1">
      <c r="D406" s="20" t="s">
        <v>175</v>
      </c>
      <c r="E406" s="16">
        <f t="shared" ref="E406:M406" si="98">+E404+E401+E388+E365+E347+E342+E324+E323+E321+E315+E233+E229+SUM(E199:E209)+SUM(E181:E197)+E179+E167+E148+E121+E61+E44+E35+E32+E57</f>
        <v>923121909.42999995</v>
      </c>
      <c r="F406" s="16">
        <f t="shared" si="98"/>
        <v>959016462.59999979</v>
      </c>
      <c r="G406" s="16">
        <f t="shared" si="98"/>
        <v>971600781.14999986</v>
      </c>
      <c r="H406" s="16">
        <f t="shared" si="98"/>
        <v>987752769.38999975</v>
      </c>
      <c r="I406" s="16">
        <f t="shared" si="98"/>
        <v>1007469608.1600001</v>
      </c>
      <c r="J406" s="16">
        <f t="shared" si="98"/>
        <v>1030264525.0699998</v>
      </c>
      <c r="K406" s="16">
        <f t="shared" si="98"/>
        <v>1053516193.5499996</v>
      </c>
      <c r="L406" s="16">
        <f t="shared" si="98"/>
        <v>1095954589.5599997</v>
      </c>
      <c r="M406" s="16">
        <f t="shared" si="98"/>
        <v>1140082062.48</v>
      </c>
      <c r="N406" s="16">
        <f>+N404+N401+N388+N365+N347+N342+N324+N323+N321+N315+N233+N229+SUM(N199:N209)+SUM(N181:N197)+N179+N167+N148+N121+N61+N44+N35+N32+N57</f>
        <v>1197351789.9499998</v>
      </c>
      <c r="O406" s="16">
        <f>+O404+O401+O388+O365+O347+O342+O324+O323+O321+O315+O233+O229+SUM(O199:O209)+SUM(O181:O197)+O179+O167+O148+O121+O61+O44+O35+O32+O57</f>
        <v>1255579420.02</v>
      </c>
      <c r="P406" s="16">
        <f>+P404+P401+P388+P365+P347+P342+P324+P323+P321+P315+P233+P229+SUM(P199:P209)+SUM(P181:P197)+P179+P167+P148+P121+P61+P44+P35+P32+P57</f>
        <v>973205124.52999973</v>
      </c>
      <c r="Q406" s="16">
        <f>+Q404+Q401+Q388+Q365+Q347+Q342+Q324+Q323+Q321+Q315+Q233+Q229+SUM(Q199:Q209)+SUM(Q181:Q197)+Q179+Q167+Q148+Q121+Q61+Q44+Q35+Q32+Q57</f>
        <v>1020025267.05</v>
      </c>
      <c r="R406" s="16">
        <f>+R404+R401+R388+R365+R347+R342+R324+R323+R321+R315+R233+R229+SUM(R199:R209)+SUM(R181:R197)+R179+R167+R148+R121+R61+R44+R35+R32+R57</f>
        <v>1053613909.5583329</v>
      </c>
      <c r="Y406" s="52"/>
      <c r="Z406" s="52"/>
      <c r="AA406" s="52"/>
    </row>
    <row r="407" spans="1:29" ht="13.5" thickTop="1">
      <c r="D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7"/>
      <c r="Y407" s="51"/>
      <c r="Z407" s="51"/>
      <c r="AA407" s="51"/>
    </row>
    <row r="408" spans="1:29">
      <c r="D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7"/>
      <c r="Y408" s="51"/>
      <c r="Z408" s="51"/>
      <c r="AA408" s="51"/>
    </row>
    <row r="409" spans="1:29">
      <c r="A409" s="6" t="s">
        <v>284</v>
      </c>
      <c r="B409" s="6" t="s">
        <v>176</v>
      </c>
      <c r="C409" s="6" t="s">
        <v>385</v>
      </c>
      <c r="D409" s="3" t="s">
        <v>177</v>
      </c>
      <c r="E409" s="45">
        <v>-1000</v>
      </c>
      <c r="F409" s="45">
        <v>-1000</v>
      </c>
      <c r="G409" s="45">
        <v>-1000</v>
      </c>
      <c r="H409" s="45">
        <v>-1000</v>
      </c>
      <c r="I409" s="45">
        <v>-1000</v>
      </c>
      <c r="J409" s="45">
        <v>-1000</v>
      </c>
      <c r="K409" s="45">
        <v>-1000</v>
      </c>
      <c r="L409" s="45">
        <v>-1000</v>
      </c>
      <c r="M409" s="45">
        <v>-1000</v>
      </c>
      <c r="N409" s="45">
        <v>-1000</v>
      </c>
      <c r="O409" s="45">
        <v>-1000</v>
      </c>
      <c r="P409" s="45">
        <v>-1000</v>
      </c>
      <c r="Q409" s="45">
        <v>-1000</v>
      </c>
      <c r="R409" s="47">
        <f t="shared" ref="R409:R415" si="99">((E409+Q409)+((F409+G409+H409+I409+J409+K409+L409+M409+N409+O409+P409)*2))/24</f>
        <v>-1000</v>
      </c>
      <c r="U409" s="49"/>
      <c r="V409" s="49">
        <f>+R409</f>
        <v>-1000</v>
      </c>
      <c r="W409" s="49"/>
      <c r="Y409" s="51"/>
      <c r="Z409" s="51"/>
      <c r="AA409" s="51"/>
      <c r="AC409" s="49">
        <f>+R409</f>
        <v>-1000</v>
      </c>
    </row>
    <row r="410" spans="1:29">
      <c r="A410" s="6" t="s">
        <v>284</v>
      </c>
      <c r="B410" s="6" t="s">
        <v>386</v>
      </c>
      <c r="C410" s="6" t="s">
        <v>143</v>
      </c>
      <c r="D410" s="3" t="s">
        <v>178</v>
      </c>
      <c r="E410" s="45">
        <v>-40331709.530000001</v>
      </c>
      <c r="F410" s="45">
        <v>-40331709.530000001</v>
      </c>
      <c r="G410" s="45">
        <v>-40331709.530000001</v>
      </c>
      <c r="H410" s="45">
        <v>-40331709.530000001</v>
      </c>
      <c r="I410" s="45">
        <v>-40331709.530000001</v>
      </c>
      <c r="J410" s="45">
        <v>-40331709.530000001</v>
      </c>
      <c r="K410" s="45">
        <v>-40331709.530000001</v>
      </c>
      <c r="L410" s="45">
        <v>-40331709.530000001</v>
      </c>
      <c r="M410" s="45">
        <v>-40331709.530000001</v>
      </c>
      <c r="N410" s="45">
        <v>-40331709.530000001</v>
      </c>
      <c r="O410" s="45">
        <v>-40331709.530000001</v>
      </c>
      <c r="P410" s="45">
        <v>-52820556.490000002</v>
      </c>
      <c r="Q410" s="45">
        <v>-52820556.490000002</v>
      </c>
      <c r="R410" s="47">
        <f t="shared" si="99"/>
        <v>-41892815.399999999</v>
      </c>
      <c r="V410" s="49">
        <f>+R410</f>
        <v>-41892815.399999999</v>
      </c>
      <c r="W410" s="49"/>
      <c r="Y410" s="51"/>
      <c r="Z410" s="51"/>
      <c r="AA410" s="51"/>
      <c r="AC410" s="49">
        <f>+V410</f>
        <v>-41892815.399999999</v>
      </c>
    </row>
    <row r="411" spans="1:29">
      <c r="A411" s="6" t="s">
        <v>284</v>
      </c>
      <c r="B411" s="6" t="s">
        <v>386</v>
      </c>
      <c r="C411" s="6" t="s">
        <v>180</v>
      </c>
      <c r="D411" s="3" t="s">
        <v>181</v>
      </c>
      <c r="E411" s="45">
        <v>5632</v>
      </c>
      <c r="F411" s="45">
        <v>8448</v>
      </c>
      <c r="G411" s="45">
        <v>11264</v>
      </c>
      <c r="H411" s="45">
        <v>14080</v>
      </c>
      <c r="I411" s="45">
        <v>17971</v>
      </c>
      <c r="J411" s="45">
        <v>21862</v>
      </c>
      <c r="K411" s="45">
        <v>25753</v>
      </c>
      <c r="L411" s="45">
        <v>30585</v>
      </c>
      <c r="M411" s="45">
        <v>36044</v>
      </c>
      <c r="N411" s="45">
        <v>41503</v>
      </c>
      <c r="O411" s="45">
        <v>50221</v>
      </c>
      <c r="P411" s="45">
        <v>3197</v>
      </c>
      <c r="Q411" s="45">
        <v>6394</v>
      </c>
      <c r="R411" s="47">
        <f t="shared" si="99"/>
        <v>22245.083333333332</v>
      </c>
      <c r="U411" s="49"/>
      <c r="V411" s="49">
        <f t="shared" ref="V411:V415" si="100">+R411</f>
        <v>22245.083333333332</v>
      </c>
      <c r="W411" s="49"/>
      <c r="Y411" s="51"/>
      <c r="Z411" s="51"/>
      <c r="AA411" s="51"/>
      <c r="AC411" s="49">
        <f>+R411</f>
        <v>22245.083333333332</v>
      </c>
    </row>
    <row r="412" spans="1:29">
      <c r="A412" s="6" t="s">
        <v>284</v>
      </c>
      <c r="B412" s="6" t="s">
        <v>182</v>
      </c>
      <c r="C412" s="6" t="s">
        <v>143</v>
      </c>
      <c r="D412" s="3" t="s">
        <v>183</v>
      </c>
      <c r="E412" s="45">
        <v>-266117553.21000001</v>
      </c>
      <c r="F412" s="45">
        <v>-266117553.21000001</v>
      </c>
      <c r="G412" s="45">
        <v>-266117553.21000001</v>
      </c>
      <c r="H412" s="45">
        <v>-266117553.21000001</v>
      </c>
      <c r="I412" s="45">
        <v>-266117553.21000001</v>
      </c>
      <c r="J412" s="45">
        <v>-266117553.21000001</v>
      </c>
      <c r="K412" s="45">
        <v>-266117553.21000001</v>
      </c>
      <c r="L412" s="45">
        <v>-266117553.21000001</v>
      </c>
      <c r="M412" s="45">
        <v>-266117553.21000001</v>
      </c>
      <c r="N412" s="45">
        <v>-266117553.21000001</v>
      </c>
      <c r="O412" s="45">
        <v>-286117553.20999998</v>
      </c>
      <c r="P412" s="45">
        <v>-286117553.20999998</v>
      </c>
      <c r="Q412" s="45">
        <v>-286117553.20999998</v>
      </c>
      <c r="R412" s="47">
        <f t="shared" si="99"/>
        <v>-270284219.87666667</v>
      </c>
      <c r="U412" s="49"/>
      <c r="V412" s="49">
        <f t="shared" si="100"/>
        <v>-270284219.87666667</v>
      </c>
      <c r="W412" s="49"/>
      <c r="Y412" s="51"/>
      <c r="Z412" s="51"/>
      <c r="AA412" s="51"/>
      <c r="AC412" s="49">
        <f>+R412</f>
        <v>-270284219.87666667</v>
      </c>
    </row>
    <row r="413" spans="1:29">
      <c r="A413" s="6" t="s">
        <v>284</v>
      </c>
      <c r="B413" s="6" t="s">
        <v>532</v>
      </c>
      <c r="C413" s="6"/>
      <c r="D413" s="3" t="s">
        <v>185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7">
        <f t="shared" si="99"/>
        <v>0</v>
      </c>
      <c r="U413" s="49"/>
      <c r="V413" s="49">
        <f t="shared" si="100"/>
        <v>0</v>
      </c>
      <c r="W413" s="49"/>
      <c r="Y413" s="51"/>
      <c r="Z413" s="51"/>
      <c r="AA413" s="51"/>
      <c r="AC413" s="49">
        <f>+R413</f>
        <v>0</v>
      </c>
    </row>
    <row r="414" spans="1:29">
      <c r="A414" s="6" t="s">
        <v>284</v>
      </c>
      <c r="B414" s="6" t="s">
        <v>186</v>
      </c>
      <c r="C414" s="6" t="s">
        <v>179</v>
      </c>
      <c r="D414" s="3" t="s">
        <v>703</v>
      </c>
      <c r="E414" s="45">
        <v>-2506034.75</v>
      </c>
      <c r="F414" s="45">
        <v>-2506034.75</v>
      </c>
      <c r="G414" s="45">
        <v>-2506034.75</v>
      </c>
      <c r="H414" s="45">
        <v>-2506034.75</v>
      </c>
      <c r="I414" s="45">
        <v>-2506034.75</v>
      </c>
      <c r="J414" s="45">
        <v>-2506034.75</v>
      </c>
      <c r="K414" s="45">
        <v>-2506034.75</v>
      </c>
      <c r="L414" s="45">
        <v>-2506034.75</v>
      </c>
      <c r="M414" s="45">
        <v>-2506034.75</v>
      </c>
      <c r="N414" s="45">
        <v>-2506034.75</v>
      </c>
      <c r="O414" s="45">
        <v>1827414.09</v>
      </c>
      <c r="P414" s="45">
        <v>1827414.07</v>
      </c>
      <c r="Q414" s="45">
        <v>1827414.07</v>
      </c>
      <c r="R414" s="47">
        <f t="shared" si="99"/>
        <v>-1603232.9108333334</v>
      </c>
      <c r="U414" s="49"/>
      <c r="V414" s="49">
        <f t="shared" si="100"/>
        <v>-1603232.9108333334</v>
      </c>
      <c r="W414" s="49"/>
      <c r="Y414" s="51"/>
      <c r="Z414" s="51"/>
      <c r="AA414" s="51"/>
      <c r="AC414" s="49">
        <f>+R414</f>
        <v>-1603232.9108333334</v>
      </c>
    </row>
    <row r="415" spans="1:29">
      <c r="A415" s="6" t="s">
        <v>284</v>
      </c>
      <c r="B415" s="6" t="s">
        <v>186</v>
      </c>
      <c r="C415" s="6" t="s">
        <v>276</v>
      </c>
      <c r="D415" s="3" t="s">
        <v>704</v>
      </c>
      <c r="E415" s="45">
        <v>430592.4</v>
      </c>
      <c r="F415" s="45">
        <v>430592.4</v>
      </c>
      <c r="G415" s="45">
        <v>430592.4</v>
      </c>
      <c r="H415" s="45">
        <v>430592.4</v>
      </c>
      <c r="I415" s="45">
        <v>430592.4</v>
      </c>
      <c r="J415" s="45">
        <v>430592.4</v>
      </c>
      <c r="K415" s="45">
        <v>430592.4</v>
      </c>
      <c r="L415" s="45">
        <v>430592.4</v>
      </c>
      <c r="M415" s="45">
        <v>430592.4</v>
      </c>
      <c r="N415" s="45">
        <v>430592.4</v>
      </c>
      <c r="O415" s="45">
        <v>630608.81999999995</v>
      </c>
      <c r="P415" s="45">
        <v>630608.81000000006</v>
      </c>
      <c r="Q415" s="45">
        <v>630608.81000000006</v>
      </c>
      <c r="R415" s="47">
        <f t="shared" si="99"/>
        <v>472262.48625000007</v>
      </c>
      <c r="U415" s="49"/>
      <c r="V415" s="49">
        <f t="shared" si="100"/>
        <v>472262.48625000007</v>
      </c>
      <c r="W415" s="49"/>
      <c r="Y415" s="51"/>
      <c r="Z415" s="51"/>
      <c r="AA415" s="51"/>
      <c r="AC415" s="49">
        <f>+R415</f>
        <v>472262.48625000007</v>
      </c>
    </row>
    <row r="416" spans="1:29">
      <c r="D416" s="3" t="s">
        <v>187</v>
      </c>
      <c r="E416" s="46">
        <f t="shared" ref="E416:N416" si="101">SUM(E409:E415)</f>
        <v>-308520073.09000003</v>
      </c>
      <c r="F416" s="46">
        <f t="shared" si="101"/>
        <v>-308517257.09000003</v>
      </c>
      <c r="G416" s="46">
        <f t="shared" si="101"/>
        <v>-308514441.09000003</v>
      </c>
      <c r="H416" s="46">
        <f t="shared" si="101"/>
        <v>-308511625.09000003</v>
      </c>
      <c r="I416" s="46">
        <f t="shared" si="101"/>
        <v>-308507734.09000003</v>
      </c>
      <c r="J416" s="46">
        <f t="shared" si="101"/>
        <v>-308503843.09000003</v>
      </c>
      <c r="K416" s="46">
        <f t="shared" si="101"/>
        <v>-308499952.09000003</v>
      </c>
      <c r="L416" s="46">
        <f t="shared" si="101"/>
        <v>-308495120.09000003</v>
      </c>
      <c r="M416" s="46">
        <f t="shared" si="101"/>
        <v>-308489661.09000003</v>
      </c>
      <c r="N416" s="46">
        <f t="shared" si="101"/>
        <v>-308484202.09000003</v>
      </c>
      <c r="O416" s="46">
        <f t="shared" ref="O416:R416" si="102">SUM(O409:O415)</f>
        <v>-323942018.83000004</v>
      </c>
      <c r="P416" s="46">
        <f t="shared" si="102"/>
        <v>-336477889.81999999</v>
      </c>
      <c r="Q416" s="46">
        <f t="shared" si="102"/>
        <v>-336474692.81999999</v>
      </c>
      <c r="R416" s="46">
        <f t="shared" si="102"/>
        <v>-313286760.6179167</v>
      </c>
      <c r="Y416" s="51"/>
      <c r="Z416" s="51"/>
      <c r="AA416" s="51"/>
    </row>
    <row r="417" spans="1:29">
      <c r="D417" s="3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47"/>
      <c r="Y417" s="51"/>
      <c r="Z417" s="51"/>
      <c r="AA417" s="51"/>
    </row>
    <row r="418" spans="1:29">
      <c r="A418" s="6" t="s">
        <v>284</v>
      </c>
      <c r="B418" s="6" t="s">
        <v>387</v>
      </c>
      <c r="C418" s="6" t="s">
        <v>92</v>
      </c>
      <c r="D418" s="12" t="s">
        <v>188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ref="R418:R436" si="103">((E418+Q418)+((F418+G418+H418+I418+J418+K418+L418+M418+N418+O418+P418)*2))/24</f>
        <v>-20000000</v>
      </c>
      <c r="U418" s="49"/>
      <c r="V418" s="49">
        <f t="shared" ref="V418:V436" si="104">+R418</f>
        <v>-20000000</v>
      </c>
      <c r="W418" s="49"/>
      <c r="Y418" s="51"/>
      <c r="Z418" s="51"/>
      <c r="AA418" s="51"/>
      <c r="AC418" s="49">
        <f t="shared" ref="AC418:AC436" si="105">+R418</f>
        <v>-20000000</v>
      </c>
    </row>
    <row r="419" spans="1:29">
      <c r="A419" s="6" t="s">
        <v>284</v>
      </c>
      <c r="B419" s="6" t="s">
        <v>387</v>
      </c>
      <c r="C419" s="6" t="s">
        <v>94</v>
      </c>
      <c r="D419" s="12" t="s">
        <v>189</v>
      </c>
      <c r="E419" s="45">
        <v>-15000000</v>
      </c>
      <c r="F419" s="45">
        <v>-15000000</v>
      </c>
      <c r="G419" s="45">
        <v>-15000000</v>
      </c>
      <c r="H419" s="45">
        <v>-15000000</v>
      </c>
      <c r="I419" s="45">
        <v>-15000000</v>
      </c>
      <c r="J419" s="45">
        <v>-15000000</v>
      </c>
      <c r="K419" s="45">
        <v>-15000000</v>
      </c>
      <c r="L419" s="45">
        <v>-15000000</v>
      </c>
      <c r="M419" s="45">
        <v>-15000000</v>
      </c>
      <c r="N419" s="45">
        <v>-15000000</v>
      </c>
      <c r="O419" s="45">
        <v>-15000000</v>
      </c>
      <c r="P419" s="45">
        <v>-15000000</v>
      </c>
      <c r="Q419" s="45">
        <v>-15000000</v>
      </c>
      <c r="R419" s="47">
        <f t="shared" si="103"/>
        <v>-15000000</v>
      </c>
      <c r="U419" s="49"/>
      <c r="V419" s="49">
        <f t="shared" si="104"/>
        <v>-15000000</v>
      </c>
      <c r="W419" s="49"/>
      <c r="Y419" s="51"/>
      <c r="Z419" s="51"/>
      <c r="AA419" s="51"/>
      <c r="AC419" s="49">
        <f t="shared" si="105"/>
        <v>-15000000</v>
      </c>
    </row>
    <row r="420" spans="1:29">
      <c r="A420" s="6" t="s">
        <v>284</v>
      </c>
      <c r="B420" s="6" t="s">
        <v>387</v>
      </c>
      <c r="C420" s="6" t="s">
        <v>96</v>
      </c>
      <c r="D420" s="12" t="s">
        <v>190</v>
      </c>
      <c r="E420" s="45">
        <v>-24214000</v>
      </c>
      <c r="F420" s="45">
        <v>-24214000</v>
      </c>
      <c r="G420" s="45">
        <v>-24214000</v>
      </c>
      <c r="H420" s="45">
        <v>-24214000</v>
      </c>
      <c r="I420" s="45">
        <v>-24214000</v>
      </c>
      <c r="J420" s="45">
        <v>-24214000</v>
      </c>
      <c r="K420" s="45">
        <v>-24201000</v>
      </c>
      <c r="L420" s="45">
        <v>-24201000</v>
      </c>
      <c r="M420" s="45">
        <v>-24201000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103"/>
        <v>-17148333.333333332</v>
      </c>
      <c r="U420" s="49"/>
      <c r="V420" s="49">
        <f t="shared" si="104"/>
        <v>-17148333.333333332</v>
      </c>
      <c r="W420" s="49"/>
      <c r="Y420" s="51"/>
      <c r="Z420" s="51"/>
      <c r="AA420" s="51"/>
      <c r="AC420" s="49">
        <f t="shared" si="105"/>
        <v>-17148333.333333332</v>
      </c>
    </row>
    <row r="421" spans="1:29">
      <c r="A421" s="6" t="s">
        <v>284</v>
      </c>
      <c r="B421" s="6" t="s">
        <v>387</v>
      </c>
      <c r="C421" s="6" t="s">
        <v>98</v>
      </c>
      <c r="D421" s="12" t="s">
        <v>191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7">
        <f t="shared" si="103"/>
        <v>0</v>
      </c>
      <c r="U421" s="49"/>
      <c r="V421" s="49">
        <f t="shared" si="104"/>
        <v>0</v>
      </c>
      <c r="W421" s="49"/>
      <c r="Y421" s="51"/>
      <c r="Z421" s="51"/>
      <c r="AA421" s="51"/>
      <c r="AC421" s="49">
        <f t="shared" si="105"/>
        <v>0</v>
      </c>
    </row>
    <row r="422" spans="1:29">
      <c r="A422" s="6" t="s">
        <v>284</v>
      </c>
      <c r="B422" s="6" t="s">
        <v>387</v>
      </c>
      <c r="C422" s="6" t="s">
        <v>100</v>
      </c>
      <c r="D422" s="12" t="s">
        <v>192</v>
      </c>
      <c r="E422" s="45">
        <v>-40000000</v>
      </c>
      <c r="F422" s="45">
        <v>-40000000</v>
      </c>
      <c r="G422" s="45">
        <v>-40000000</v>
      </c>
      <c r="H422" s="45">
        <v>-40000000</v>
      </c>
      <c r="I422" s="45">
        <v>-40000000</v>
      </c>
      <c r="J422" s="45">
        <v>-40000000</v>
      </c>
      <c r="K422" s="45">
        <v>-40000000</v>
      </c>
      <c r="L422" s="45">
        <v>-40000000</v>
      </c>
      <c r="M422" s="45">
        <v>-40000000</v>
      </c>
      <c r="N422" s="45">
        <v>-40000000</v>
      </c>
      <c r="O422" s="45">
        <v>-40000000</v>
      </c>
      <c r="P422" s="45">
        <v>-40000000</v>
      </c>
      <c r="Q422" s="45">
        <v>-40000000</v>
      </c>
      <c r="R422" s="47">
        <f t="shared" si="103"/>
        <v>-40000000</v>
      </c>
      <c r="U422" s="49"/>
      <c r="V422" s="49">
        <f t="shared" si="104"/>
        <v>-40000000</v>
      </c>
      <c r="W422" s="49"/>
      <c r="Y422" s="51"/>
      <c r="Z422" s="51"/>
      <c r="AA422" s="51"/>
      <c r="AC422" s="49">
        <f t="shared" si="105"/>
        <v>-40000000</v>
      </c>
    </row>
    <row r="423" spans="1:29">
      <c r="A423" s="6" t="s">
        <v>284</v>
      </c>
      <c r="B423" s="6" t="s">
        <v>387</v>
      </c>
      <c r="C423" s="6" t="s">
        <v>102</v>
      </c>
      <c r="D423" s="13" t="s">
        <v>193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103"/>
        <v>-25000000</v>
      </c>
      <c r="U423" s="49"/>
      <c r="V423" s="49">
        <f t="shared" si="104"/>
        <v>-25000000</v>
      </c>
      <c r="W423" s="49"/>
      <c r="Y423" s="51"/>
      <c r="Z423" s="51"/>
      <c r="AA423" s="51"/>
      <c r="AC423" s="49">
        <f t="shared" si="105"/>
        <v>-25000000</v>
      </c>
    </row>
    <row r="424" spans="1:29">
      <c r="A424" s="6" t="s">
        <v>284</v>
      </c>
      <c r="B424" s="6" t="s">
        <v>387</v>
      </c>
      <c r="C424" s="6" t="s">
        <v>104</v>
      </c>
      <c r="D424" s="13" t="s">
        <v>194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103"/>
        <v>-25000000</v>
      </c>
      <c r="U424" s="49"/>
      <c r="V424" s="49">
        <f t="shared" si="104"/>
        <v>-25000000</v>
      </c>
      <c r="W424" s="49"/>
      <c r="Y424" s="51"/>
      <c r="Z424" s="51"/>
      <c r="AA424" s="51"/>
      <c r="AC424" s="49">
        <f t="shared" si="105"/>
        <v>-25000000</v>
      </c>
    </row>
    <row r="425" spans="1:29">
      <c r="A425" s="6" t="s">
        <v>284</v>
      </c>
      <c r="B425" s="6" t="s">
        <v>387</v>
      </c>
      <c r="C425" s="6" t="s">
        <v>107</v>
      </c>
      <c r="D425" s="13" t="s">
        <v>705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103"/>
        <v>-12500000</v>
      </c>
      <c r="U425" s="49"/>
      <c r="V425" s="49">
        <f t="shared" si="104"/>
        <v>-12500000</v>
      </c>
      <c r="W425" s="49"/>
      <c r="Y425" s="51"/>
      <c r="Z425" s="51"/>
      <c r="AA425" s="51"/>
      <c r="AC425" s="49">
        <f t="shared" si="105"/>
        <v>-12500000</v>
      </c>
    </row>
    <row r="426" spans="1:29">
      <c r="A426" s="6" t="s">
        <v>284</v>
      </c>
      <c r="B426" s="6" t="s">
        <v>387</v>
      </c>
      <c r="C426" s="6" t="s">
        <v>108</v>
      </c>
      <c r="D426" s="13" t="s">
        <v>706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103"/>
        <v>-12500000</v>
      </c>
      <c r="U426" s="49"/>
      <c r="V426" s="49">
        <f t="shared" si="104"/>
        <v>-12500000</v>
      </c>
      <c r="W426" s="49"/>
      <c r="Y426" s="51"/>
      <c r="Z426" s="51"/>
      <c r="AA426" s="51"/>
      <c r="AC426" s="49">
        <f t="shared" si="105"/>
        <v>-12500000</v>
      </c>
    </row>
    <row r="427" spans="1:29">
      <c r="A427" s="6" t="s">
        <v>284</v>
      </c>
      <c r="B427" s="6" t="s">
        <v>387</v>
      </c>
      <c r="C427" s="6" t="s">
        <v>109</v>
      </c>
      <c r="D427" s="13" t="s">
        <v>707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103"/>
        <v>-12500000</v>
      </c>
      <c r="U427" s="49"/>
      <c r="V427" s="49">
        <f t="shared" si="104"/>
        <v>-12500000</v>
      </c>
      <c r="W427" s="49"/>
      <c r="Y427" s="51"/>
      <c r="Z427" s="51"/>
      <c r="AA427" s="51"/>
      <c r="AC427" s="49">
        <f t="shared" si="105"/>
        <v>-12500000</v>
      </c>
    </row>
    <row r="428" spans="1:29">
      <c r="A428" s="6" t="s">
        <v>284</v>
      </c>
      <c r="B428" s="6" t="s">
        <v>387</v>
      </c>
      <c r="C428" s="6" t="s">
        <v>110</v>
      </c>
      <c r="D428" s="13" t="s">
        <v>708</v>
      </c>
      <c r="E428" s="45">
        <v>-12500000</v>
      </c>
      <c r="F428" s="45">
        <v>-12500000</v>
      </c>
      <c r="G428" s="45">
        <v>-12500000</v>
      </c>
      <c r="H428" s="45">
        <v>-12500000</v>
      </c>
      <c r="I428" s="45">
        <v>-12500000</v>
      </c>
      <c r="J428" s="45">
        <v>-12500000</v>
      </c>
      <c r="K428" s="45">
        <v>-12500000</v>
      </c>
      <c r="L428" s="45">
        <v>-12500000</v>
      </c>
      <c r="M428" s="45">
        <v>-12500000</v>
      </c>
      <c r="N428" s="45">
        <v>-12500000</v>
      </c>
      <c r="O428" s="45">
        <v>-12500000</v>
      </c>
      <c r="P428" s="45">
        <v>-12500000</v>
      </c>
      <c r="Q428" s="45">
        <v>-12500000</v>
      </c>
      <c r="R428" s="47">
        <f t="shared" si="103"/>
        <v>-12500000</v>
      </c>
      <c r="U428" s="49"/>
      <c r="V428" s="49">
        <f t="shared" si="104"/>
        <v>-12500000</v>
      </c>
      <c r="W428" s="49"/>
      <c r="Y428" s="51"/>
      <c r="Z428" s="51"/>
      <c r="AA428" s="51"/>
      <c r="AC428" s="49">
        <f t="shared" si="105"/>
        <v>-12500000</v>
      </c>
    </row>
    <row r="429" spans="1:29">
      <c r="A429" s="6" t="s">
        <v>284</v>
      </c>
      <c r="B429" s="6" t="s">
        <v>387</v>
      </c>
      <c r="C429" s="6" t="s">
        <v>893</v>
      </c>
      <c r="D429" s="13" t="s">
        <v>895</v>
      </c>
      <c r="E429" s="45">
        <v>-25000000</v>
      </c>
      <c r="F429" s="45">
        <v>-25000000</v>
      </c>
      <c r="G429" s="45">
        <v>-25000000</v>
      </c>
      <c r="H429" s="45">
        <v>-25000000</v>
      </c>
      <c r="I429" s="45">
        <v>-25000000</v>
      </c>
      <c r="J429" s="45">
        <v>-25000000</v>
      </c>
      <c r="K429" s="45">
        <v>-25000000</v>
      </c>
      <c r="L429" s="45">
        <v>-25000000</v>
      </c>
      <c r="M429" s="45">
        <v>-25000000</v>
      </c>
      <c r="N429" s="45">
        <v>-25000000</v>
      </c>
      <c r="O429" s="45">
        <v>-25000000</v>
      </c>
      <c r="P429" s="45">
        <v>-25000000</v>
      </c>
      <c r="Q429" s="45">
        <v>-25000000</v>
      </c>
      <c r="R429" s="47">
        <f t="shared" si="103"/>
        <v>-25000000</v>
      </c>
      <c r="U429" s="49"/>
      <c r="V429" s="49">
        <f t="shared" si="104"/>
        <v>-25000000</v>
      </c>
      <c r="W429" s="49"/>
      <c r="Y429" s="51"/>
      <c r="Z429" s="51"/>
      <c r="AA429" s="51"/>
      <c r="AC429" s="49">
        <f t="shared" si="105"/>
        <v>-25000000</v>
      </c>
    </row>
    <row r="430" spans="1:29">
      <c r="A430" s="6" t="s">
        <v>284</v>
      </c>
      <c r="B430" s="6" t="s">
        <v>387</v>
      </c>
      <c r="C430" s="6" t="s">
        <v>889</v>
      </c>
      <c r="D430" s="13" t="s">
        <v>896</v>
      </c>
      <c r="E430" s="45">
        <v>-20000000</v>
      </c>
      <c r="F430" s="45">
        <v>-20000000</v>
      </c>
      <c r="G430" s="45">
        <v>-20000000</v>
      </c>
      <c r="H430" s="45">
        <v>-20000000</v>
      </c>
      <c r="I430" s="45">
        <v>-20000000</v>
      </c>
      <c r="J430" s="45">
        <v>-20000000</v>
      </c>
      <c r="K430" s="45">
        <v>-20000000</v>
      </c>
      <c r="L430" s="45">
        <v>-20000000</v>
      </c>
      <c r="M430" s="45">
        <v>-20000000</v>
      </c>
      <c r="N430" s="45">
        <v>-20000000</v>
      </c>
      <c r="O430" s="45">
        <v>-20000000</v>
      </c>
      <c r="P430" s="45">
        <v>-20000000</v>
      </c>
      <c r="Q430" s="45">
        <v>-20000000</v>
      </c>
      <c r="R430" s="47">
        <f t="shared" si="103"/>
        <v>-20000000</v>
      </c>
      <c r="U430" s="49"/>
      <c r="V430" s="49">
        <f t="shared" si="104"/>
        <v>-20000000</v>
      </c>
      <c r="W430" s="49"/>
      <c r="Y430" s="51"/>
      <c r="Z430" s="51"/>
      <c r="AA430" s="51"/>
      <c r="AC430" s="49">
        <f t="shared" si="105"/>
        <v>-20000000</v>
      </c>
    </row>
    <row r="431" spans="1:29">
      <c r="A431" s="6" t="s">
        <v>284</v>
      </c>
      <c r="B431" s="6" t="s">
        <v>387</v>
      </c>
      <c r="C431" s="6" t="s">
        <v>890</v>
      </c>
      <c r="D431" s="13" t="s">
        <v>897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103"/>
        <v>-30000000</v>
      </c>
      <c r="U431" s="49"/>
      <c r="V431" s="49">
        <f t="shared" si="104"/>
        <v>-30000000</v>
      </c>
      <c r="W431" s="49"/>
      <c r="Y431" s="51"/>
      <c r="Z431" s="51"/>
      <c r="AA431" s="51"/>
      <c r="AC431" s="49">
        <f t="shared" si="105"/>
        <v>-30000000</v>
      </c>
    </row>
    <row r="432" spans="1:29">
      <c r="A432" s="6" t="s">
        <v>284</v>
      </c>
      <c r="B432" s="6" t="s">
        <v>387</v>
      </c>
      <c r="C432" s="6" t="s">
        <v>406</v>
      </c>
      <c r="D432" s="13" t="s">
        <v>950</v>
      </c>
      <c r="E432" s="45">
        <v>0</v>
      </c>
      <c r="F432" s="45">
        <v>0</v>
      </c>
      <c r="G432" s="45">
        <v>0</v>
      </c>
      <c r="H432" s="45">
        <v>0</v>
      </c>
      <c r="I432" s="45">
        <v>-30000000</v>
      </c>
      <c r="J432" s="45">
        <v>-30000000</v>
      </c>
      <c r="K432" s="45">
        <v>-30000000</v>
      </c>
      <c r="L432" s="45">
        <v>-30000000</v>
      </c>
      <c r="M432" s="45">
        <v>-30000000</v>
      </c>
      <c r="N432" s="45">
        <v>-30000000</v>
      </c>
      <c r="O432" s="45">
        <v>-30000000</v>
      </c>
      <c r="P432" s="45">
        <v>-30000000</v>
      </c>
      <c r="Q432" s="45">
        <v>-30000000</v>
      </c>
      <c r="R432" s="47">
        <f t="shared" si="103"/>
        <v>-21250000</v>
      </c>
      <c r="U432" s="49"/>
      <c r="V432" s="49">
        <f t="shared" si="104"/>
        <v>-21250000</v>
      </c>
      <c r="W432" s="49"/>
      <c r="Y432" s="51"/>
      <c r="Z432" s="51"/>
      <c r="AA432" s="51"/>
      <c r="AC432" s="49">
        <f t="shared" si="105"/>
        <v>-21250000</v>
      </c>
    </row>
    <row r="433" spans="1:30">
      <c r="A433" s="6" t="s">
        <v>284</v>
      </c>
      <c r="B433" s="6" t="s">
        <v>387</v>
      </c>
      <c r="C433" s="6" t="s">
        <v>407</v>
      </c>
      <c r="D433" s="13" t="s">
        <v>951</v>
      </c>
      <c r="E433" s="45">
        <v>0</v>
      </c>
      <c r="F433" s="45">
        <v>0</v>
      </c>
      <c r="G433" s="45">
        <v>0</v>
      </c>
      <c r="H433" s="45">
        <v>0</v>
      </c>
      <c r="I433" s="45">
        <v>-20000000</v>
      </c>
      <c r="J433" s="45">
        <v>-20000000</v>
      </c>
      <c r="K433" s="45">
        <v>-20000000</v>
      </c>
      <c r="L433" s="45">
        <v>-20000000</v>
      </c>
      <c r="M433" s="45">
        <v>-20000000</v>
      </c>
      <c r="N433" s="45">
        <v>-20000000</v>
      </c>
      <c r="O433" s="45">
        <v>-20000000</v>
      </c>
      <c r="P433" s="45">
        <v>-20000000</v>
      </c>
      <c r="Q433" s="45">
        <v>-20000000</v>
      </c>
      <c r="R433" s="47">
        <f t="shared" si="103"/>
        <v>-14166666.666666666</v>
      </c>
      <c r="U433" s="49"/>
      <c r="V433" s="49">
        <f t="shared" si="104"/>
        <v>-14166666.666666666</v>
      </c>
      <c r="W433" s="49"/>
      <c r="Y433" s="51"/>
      <c r="Z433" s="51"/>
      <c r="AA433" s="51"/>
      <c r="AC433" s="49">
        <f t="shared" si="105"/>
        <v>-14166666.666666666</v>
      </c>
    </row>
    <row r="434" spans="1:30">
      <c r="A434" s="6" t="s">
        <v>284</v>
      </c>
      <c r="B434" s="6" t="s">
        <v>387</v>
      </c>
      <c r="C434" s="6" t="s">
        <v>959</v>
      </c>
      <c r="D434" s="13" t="s">
        <v>961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-25000000</v>
      </c>
      <c r="N434" s="45">
        <v>-25000000</v>
      </c>
      <c r="O434" s="45">
        <v>-25000000</v>
      </c>
      <c r="P434" s="45">
        <v>-25000000</v>
      </c>
      <c r="Q434" s="45">
        <v>-25000000</v>
      </c>
      <c r="R434" s="47">
        <f t="shared" si="103"/>
        <v>-9375000</v>
      </c>
      <c r="U434" s="49"/>
      <c r="V434" s="49">
        <f t="shared" si="104"/>
        <v>-9375000</v>
      </c>
      <c r="W434" s="49"/>
      <c r="Y434" s="51"/>
      <c r="Z434" s="51"/>
      <c r="AA434" s="51"/>
      <c r="AC434" s="49">
        <f t="shared" si="105"/>
        <v>-9375000</v>
      </c>
    </row>
    <row r="435" spans="1:30">
      <c r="A435" s="6" t="s">
        <v>284</v>
      </c>
      <c r="B435" s="6" t="s">
        <v>918</v>
      </c>
      <c r="C435" s="6" t="s">
        <v>98</v>
      </c>
      <c r="D435" s="12" t="s">
        <v>917</v>
      </c>
      <c r="E435" s="45">
        <v>-15000000</v>
      </c>
      <c r="F435" s="45">
        <v>-15000000</v>
      </c>
      <c r="G435" s="45">
        <v>-15000000</v>
      </c>
      <c r="H435" s="45">
        <v>-15000000</v>
      </c>
      <c r="I435" s="45">
        <v>-15000000</v>
      </c>
      <c r="J435" s="45">
        <v>-15000000</v>
      </c>
      <c r="K435" s="45">
        <v>-15000000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7">
        <f t="shared" si="103"/>
        <v>-8125000</v>
      </c>
      <c r="U435" s="49"/>
      <c r="V435" s="49">
        <f t="shared" si="104"/>
        <v>-8125000</v>
      </c>
      <c r="W435" s="49"/>
      <c r="Y435" s="51"/>
      <c r="Z435" s="51"/>
      <c r="AA435" s="51"/>
      <c r="AC435" s="49">
        <f t="shared" si="105"/>
        <v>-8125000</v>
      </c>
    </row>
    <row r="436" spans="1:30">
      <c r="A436" s="6" t="s">
        <v>284</v>
      </c>
      <c r="B436" s="6" t="s">
        <v>388</v>
      </c>
      <c r="C436" s="6" t="s">
        <v>83</v>
      </c>
      <c r="D436" s="2" t="s">
        <v>195</v>
      </c>
      <c r="E436" s="45">
        <v>-61375000</v>
      </c>
      <c r="F436" s="45">
        <v>-53550000</v>
      </c>
      <c r="G436" s="45">
        <v>-48350000</v>
      </c>
      <c r="H436" s="45">
        <v>-46050000</v>
      </c>
      <c r="I436" s="45">
        <v>0</v>
      </c>
      <c r="J436" s="45">
        <v>-15950000</v>
      </c>
      <c r="K436" s="45">
        <v>-22200000</v>
      </c>
      <c r="L436" s="45">
        <v>-52500000</v>
      </c>
      <c r="M436" s="45">
        <v>-45000000</v>
      </c>
      <c r="N436" s="45">
        <v>-76200000</v>
      </c>
      <c r="O436" s="45">
        <v>-54000000</v>
      </c>
      <c r="P436" s="45">
        <v>-50500000</v>
      </c>
      <c r="Q436" s="45">
        <v>-48000000</v>
      </c>
      <c r="R436" s="47">
        <f t="shared" si="103"/>
        <v>-43248958.333333336</v>
      </c>
      <c r="U436" s="49"/>
      <c r="V436" s="49">
        <f t="shared" si="104"/>
        <v>-43248958.333333336</v>
      </c>
      <c r="W436" s="49"/>
      <c r="Y436" s="51"/>
      <c r="Z436" s="51"/>
      <c r="AA436" s="51"/>
      <c r="AC436" s="49">
        <f t="shared" si="105"/>
        <v>-43248958.333333336</v>
      </c>
    </row>
    <row r="437" spans="1:30">
      <c r="D437" s="3" t="s">
        <v>196</v>
      </c>
      <c r="E437" s="46">
        <f t="shared" ref="E437:R437" si="106">SUM(E418:E436)</f>
        <v>-350589000</v>
      </c>
      <c r="F437" s="46">
        <f t="shared" si="106"/>
        <v>-342764000</v>
      </c>
      <c r="G437" s="46">
        <f t="shared" si="106"/>
        <v>-337564000</v>
      </c>
      <c r="H437" s="46">
        <f t="shared" si="106"/>
        <v>-335264000</v>
      </c>
      <c r="I437" s="46">
        <f t="shared" si="106"/>
        <v>-339214000</v>
      </c>
      <c r="J437" s="46">
        <f t="shared" si="106"/>
        <v>-355164000</v>
      </c>
      <c r="K437" s="46">
        <f t="shared" si="106"/>
        <v>-361401000</v>
      </c>
      <c r="L437" s="46">
        <f t="shared" si="106"/>
        <v>-376701000</v>
      </c>
      <c r="M437" s="46">
        <f t="shared" si="106"/>
        <v>-394201000</v>
      </c>
      <c r="N437" s="46">
        <f t="shared" si="106"/>
        <v>-401200000</v>
      </c>
      <c r="O437" s="46">
        <f t="shared" si="106"/>
        <v>-379000000</v>
      </c>
      <c r="P437" s="46">
        <f t="shared" si="106"/>
        <v>-375500000</v>
      </c>
      <c r="Q437" s="46">
        <f t="shared" si="106"/>
        <v>-373000000</v>
      </c>
      <c r="R437" s="46">
        <f t="shared" si="106"/>
        <v>-363313958.33333331</v>
      </c>
      <c r="Y437" s="51"/>
      <c r="Z437" s="51"/>
      <c r="AA437" s="51"/>
    </row>
    <row r="438" spans="1:30" s="59" customFormat="1">
      <c r="D438" s="3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7"/>
      <c r="Y438" s="60"/>
      <c r="Z438" s="60"/>
      <c r="AA438" s="60"/>
    </row>
    <row r="439" spans="1:30">
      <c r="A439" s="6" t="s">
        <v>284</v>
      </c>
      <c r="B439" s="6" t="s">
        <v>197</v>
      </c>
      <c r="C439" s="25" t="s">
        <v>2</v>
      </c>
      <c r="D439" s="3" t="s">
        <v>198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ref="R439:R440" si="107">((E439+Q439)+((F439+G439+H439+I439+J439+K439+L439+M439+N439+O439+P439)*2))/24</f>
        <v>0</v>
      </c>
      <c r="U439" s="49"/>
      <c r="V439" s="49">
        <f t="shared" ref="V439:V440" si="108">+R439</f>
        <v>0</v>
      </c>
      <c r="W439" s="49"/>
      <c r="Y439" s="51"/>
      <c r="Z439" s="51"/>
      <c r="AA439" s="51"/>
      <c r="AC439" s="49">
        <f>+R439</f>
        <v>0</v>
      </c>
    </row>
    <row r="440" spans="1:30">
      <c r="A440" s="6" t="s">
        <v>284</v>
      </c>
      <c r="B440" s="6" t="s">
        <v>391</v>
      </c>
      <c r="C440" s="6" t="s">
        <v>392</v>
      </c>
      <c r="D440" s="2" t="s">
        <v>199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7">
        <f t="shared" si="107"/>
        <v>0</v>
      </c>
      <c r="U440" s="49"/>
      <c r="V440" s="49">
        <f t="shared" si="108"/>
        <v>0</v>
      </c>
      <c r="W440" s="49"/>
      <c r="Y440" s="51"/>
      <c r="Z440" s="51"/>
      <c r="AA440" s="51"/>
      <c r="AC440" s="49">
        <f>+R440</f>
        <v>0</v>
      </c>
    </row>
    <row r="441" spans="1:30">
      <c r="D441" s="3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7"/>
      <c r="Y441" s="51"/>
      <c r="Z441" s="51"/>
      <c r="AA441" s="51"/>
    </row>
    <row r="442" spans="1:30">
      <c r="A442" s="6" t="s">
        <v>284</v>
      </c>
      <c r="B442" s="6" t="s">
        <v>200</v>
      </c>
      <c r="C442" s="6" t="s">
        <v>143</v>
      </c>
      <c r="D442" s="3" t="s">
        <v>709</v>
      </c>
      <c r="E442" s="45">
        <v>-1553952.74</v>
      </c>
      <c r="F442" s="45">
        <v>-3918656.59</v>
      </c>
      <c r="G442" s="45">
        <v>-1923501.23</v>
      </c>
      <c r="H442" s="45">
        <v>-3159733.53</v>
      </c>
      <c r="I442" s="45">
        <v>-2474586.7200000002</v>
      </c>
      <c r="J442" s="45">
        <v>-1111845.6100000001</v>
      </c>
      <c r="K442" s="45">
        <v>-2126229.83</v>
      </c>
      <c r="L442" s="45">
        <v>-2153492.65</v>
      </c>
      <c r="M442" s="45">
        <v>-2518397.61</v>
      </c>
      <c r="N442" s="45">
        <v>-3147322.17</v>
      </c>
      <c r="O442" s="45">
        <v>-2255512.64</v>
      </c>
      <c r="P442" s="45">
        <v>-1300900.8400000001</v>
      </c>
      <c r="Q442" s="45">
        <v>-1433511.53</v>
      </c>
      <c r="R442" s="47">
        <f t="shared" ref="R442:R457" si="109">((E442+Q442)+((F442+G442+H442+I442+J442+K442+L442+M442+N442+O442+P442)*2))/24</f>
        <v>-2298659.2962500001</v>
      </c>
      <c r="U442" s="49">
        <f t="shared" ref="U442:U457" si="110">+R442</f>
        <v>-2298659.2962500001</v>
      </c>
      <c r="V442" s="49"/>
      <c r="W442" s="49"/>
      <c r="Y442" s="51"/>
      <c r="Z442" s="51"/>
      <c r="AA442" s="51"/>
      <c r="AD442" s="49">
        <f t="shared" ref="AD442:AD458" si="111">+R442</f>
        <v>-2298659.2962500001</v>
      </c>
    </row>
    <row r="443" spans="1:30">
      <c r="A443" s="6" t="s">
        <v>284</v>
      </c>
      <c r="B443" s="6" t="s">
        <v>201</v>
      </c>
      <c r="C443" s="6" t="s">
        <v>202</v>
      </c>
      <c r="D443" s="21" t="s">
        <v>710</v>
      </c>
      <c r="E443" s="45">
        <v>-437749.96</v>
      </c>
      <c r="F443" s="45">
        <v>-323004.65000000002</v>
      </c>
      <c r="G443" s="45">
        <v>-191861.93</v>
      </c>
      <c r="H443" s="45">
        <v>-264032.96000000002</v>
      </c>
      <c r="I443" s="45">
        <v>-444507.86</v>
      </c>
      <c r="J443" s="45">
        <v>-840487.84</v>
      </c>
      <c r="K443" s="45">
        <v>-654632.56000000006</v>
      </c>
      <c r="L443" s="45">
        <v>-535765.93999999994</v>
      </c>
      <c r="M443" s="45">
        <v>-523753.18</v>
      </c>
      <c r="N443" s="45">
        <v>-666195.36</v>
      </c>
      <c r="O443" s="45">
        <v>-425566.02</v>
      </c>
      <c r="P443" s="45">
        <v>-170807.14</v>
      </c>
      <c r="Q443" s="45">
        <v>-168313.85</v>
      </c>
      <c r="R443" s="47">
        <f t="shared" si="109"/>
        <v>-445303.94541666674</v>
      </c>
      <c r="U443" s="49">
        <f t="shared" si="110"/>
        <v>-445303.94541666674</v>
      </c>
      <c r="V443" s="49"/>
      <c r="W443" s="49"/>
      <c r="Y443" s="51"/>
      <c r="Z443" s="51"/>
      <c r="AA443" s="51"/>
      <c r="AD443" s="49">
        <f t="shared" si="111"/>
        <v>-445303.94541666674</v>
      </c>
    </row>
    <row r="444" spans="1:30">
      <c r="A444" s="6" t="s">
        <v>284</v>
      </c>
      <c r="B444" s="6" t="s">
        <v>201</v>
      </c>
      <c r="C444" s="6" t="s">
        <v>996</v>
      </c>
      <c r="D444" s="21" t="s">
        <v>997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7">
        <f t="shared" si="109"/>
        <v>0</v>
      </c>
      <c r="U444" s="49">
        <f t="shared" si="110"/>
        <v>0</v>
      </c>
      <c r="V444" s="49"/>
      <c r="W444" s="49"/>
      <c r="Y444" s="51"/>
      <c r="Z444" s="51"/>
      <c r="AA444" s="51"/>
      <c r="AD444" s="49">
        <f t="shared" si="111"/>
        <v>0</v>
      </c>
    </row>
    <row r="445" spans="1:30">
      <c r="A445" s="6" t="s">
        <v>284</v>
      </c>
      <c r="B445" s="6" t="s">
        <v>201</v>
      </c>
      <c r="C445" s="6" t="s">
        <v>396</v>
      </c>
      <c r="D445" s="3" t="s">
        <v>711</v>
      </c>
      <c r="E445" s="45">
        <v>-805972.9</v>
      </c>
      <c r="F445" s="45">
        <v>-1137865.1599999999</v>
      </c>
      <c r="G445" s="45">
        <v>-719198.37</v>
      </c>
      <c r="H445" s="45">
        <v>-843841.76</v>
      </c>
      <c r="I445" s="45">
        <v>-1588213.3</v>
      </c>
      <c r="J445" s="45">
        <v>-991002.66</v>
      </c>
      <c r="K445" s="45">
        <v>-1360850.66</v>
      </c>
      <c r="L445" s="45">
        <v>-1005713.93</v>
      </c>
      <c r="M445" s="45">
        <v>-835916.68</v>
      </c>
      <c r="N445" s="45">
        <v>-715060.81</v>
      </c>
      <c r="O445" s="45">
        <v>-581594</v>
      </c>
      <c r="P445" s="45">
        <v>-609929.67000000004</v>
      </c>
      <c r="Q445" s="45">
        <v>-851037.39</v>
      </c>
      <c r="R445" s="47">
        <f t="shared" si="109"/>
        <v>-934807.67874999996</v>
      </c>
      <c r="U445" s="49">
        <f t="shared" si="110"/>
        <v>-934807.67874999996</v>
      </c>
      <c r="V445" s="49"/>
      <c r="W445" s="49"/>
      <c r="Y445" s="51"/>
      <c r="Z445" s="51"/>
      <c r="AA445" s="51"/>
      <c r="AD445" s="49">
        <f t="shared" si="111"/>
        <v>-934807.67874999996</v>
      </c>
    </row>
    <row r="446" spans="1:30">
      <c r="A446" s="6" t="s">
        <v>284</v>
      </c>
      <c r="B446" s="6" t="s">
        <v>201</v>
      </c>
      <c r="C446" s="6" t="s">
        <v>394</v>
      </c>
      <c r="D446" s="18" t="s">
        <v>712</v>
      </c>
      <c r="E446" s="45">
        <v>-3350898.37</v>
      </c>
      <c r="F446" s="45">
        <v>-5171725.2</v>
      </c>
      <c r="G446" s="45">
        <v>-3338185.59</v>
      </c>
      <c r="H446" s="45">
        <v>-3298156.01</v>
      </c>
      <c r="I446" s="45">
        <v>-2807263.96</v>
      </c>
      <c r="J446" s="45">
        <v>-3352529.75</v>
      </c>
      <c r="K446" s="45">
        <v>-3916004.39</v>
      </c>
      <c r="L446" s="45">
        <v>-4078387.56</v>
      </c>
      <c r="M446" s="45">
        <v>-5719852.1900000004</v>
      </c>
      <c r="N446" s="45">
        <v>-3893496.12</v>
      </c>
      <c r="O446" s="45">
        <v>-4735591.24</v>
      </c>
      <c r="P446" s="45">
        <v>-3581286.11</v>
      </c>
      <c r="Q446" s="45">
        <v>-3693484.63</v>
      </c>
      <c r="R446" s="47">
        <f t="shared" si="109"/>
        <v>-3951222.4683333333</v>
      </c>
      <c r="U446" s="49">
        <f t="shared" si="110"/>
        <v>-3951222.4683333333</v>
      </c>
      <c r="V446" s="49"/>
      <c r="W446" s="49"/>
      <c r="Y446" s="51"/>
      <c r="Z446" s="51"/>
      <c r="AA446" s="51"/>
      <c r="AD446" s="49">
        <f t="shared" si="111"/>
        <v>-3951222.4683333333</v>
      </c>
    </row>
    <row r="447" spans="1:30">
      <c r="A447" s="6" t="s">
        <v>284</v>
      </c>
      <c r="B447" s="6" t="s">
        <v>201</v>
      </c>
      <c r="C447" s="6" t="s">
        <v>393</v>
      </c>
      <c r="D447" s="3" t="s">
        <v>203</v>
      </c>
      <c r="E447" s="45">
        <v>-14345202.140000001</v>
      </c>
      <c r="F447" s="45">
        <v>-12433168.49</v>
      </c>
      <c r="G447" s="45">
        <v>-9612138.1899999995</v>
      </c>
      <c r="H447" s="45">
        <v>-7566313.0099999998</v>
      </c>
      <c r="I447" s="45">
        <v>-6809422.29</v>
      </c>
      <c r="J447" s="45">
        <v>-7494546.1200000001</v>
      </c>
      <c r="K447" s="45">
        <v>-7355020.4199999999</v>
      </c>
      <c r="L447" s="45">
        <v>-8373940.5999999996</v>
      </c>
      <c r="M447" s="45">
        <v>-9681989.1400000006</v>
      </c>
      <c r="N447" s="45">
        <v>-16749658.789999999</v>
      </c>
      <c r="O447" s="45">
        <v>-21867233.859999999</v>
      </c>
      <c r="P447" s="45">
        <v>-20306459</v>
      </c>
      <c r="Q447" s="45">
        <v>-14313058.52</v>
      </c>
      <c r="R447" s="47">
        <f t="shared" si="109"/>
        <v>-11881585.019999998</v>
      </c>
      <c r="U447" s="49">
        <f t="shared" si="110"/>
        <v>-11881585.019999998</v>
      </c>
      <c r="V447" s="49"/>
      <c r="W447" s="49"/>
      <c r="Y447" s="51"/>
      <c r="Z447" s="51"/>
      <c r="AA447" s="51"/>
      <c r="AD447" s="49">
        <f t="shared" si="111"/>
        <v>-11881585.019999998</v>
      </c>
    </row>
    <row r="448" spans="1:30">
      <c r="A448" s="6" t="s">
        <v>284</v>
      </c>
      <c r="B448" s="6" t="s">
        <v>201</v>
      </c>
      <c r="C448" s="6" t="s">
        <v>46</v>
      </c>
      <c r="D448" s="18" t="s">
        <v>713</v>
      </c>
      <c r="E448" s="45">
        <v>-21314.68</v>
      </c>
      <c r="F448" s="45">
        <v>-44894.19</v>
      </c>
      <c r="G448" s="45">
        <v>-69090.7</v>
      </c>
      <c r="H448" s="45">
        <v>-91511.38</v>
      </c>
      <c r="I448" s="45">
        <v>-111696.26</v>
      </c>
      <c r="J448" s="45">
        <v>-131279.06</v>
      </c>
      <c r="K448" s="45">
        <v>-151528.32000000001</v>
      </c>
      <c r="L448" s="45">
        <v>-172108.07</v>
      </c>
      <c r="M448" s="45">
        <v>-192559.72</v>
      </c>
      <c r="N448" s="45">
        <v>-212960.53</v>
      </c>
      <c r="O448" s="45">
        <v>-232744.38</v>
      </c>
      <c r="P448" s="45">
        <v>0</v>
      </c>
      <c r="Q448" s="45">
        <v>-20921.509999999998</v>
      </c>
      <c r="R448" s="47">
        <f t="shared" si="109"/>
        <v>-119290.89208333332</v>
      </c>
      <c r="U448" s="49">
        <f t="shared" si="110"/>
        <v>-119290.89208333332</v>
      </c>
      <c r="V448" s="49"/>
      <c r="W448" s="49"/>
      <c r="Y448" s="51"/>
      <c r="Z448" s="51"/>
      <c r="AA448" s="51"/>
      <c r="AD448" s="49">
        <f t="shared" si="111"/>
        <v>-119290.89208333332</v>
      </c>
    </row>
    <row r="449" spans="1:30">
      <c r="A449" s="6" t="s">
        <v>284</v>
      </c>
      <c r="B449" s="6" t="s">
        <v>201</v>
      </c>
      <c r="C449" s="6" t="s">
        <v>1035</v>
      </c>
      <c r="D449" s="3" t="s">
        <v>1036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7">
        <f t="shared" si="109"/>
        <v>0</v>
      </c>
      <c r="U449" s="49">
        <f t="shared" si="110"/>
        <v>0</v>
      </c>
      <c r="V449" s="49"/>
      <c r="W449" s="49"/>
      <c r="Y449" s="51"/>
      <c r="Z449" s="51"/>
      <c r="AA449" s="51"/>
      <c r="AD449" s="49">
        <f t="shared" si="111"/>
        <v>0</v>
      </c>
    </row>
    <row r="450" spans="1:30">
      <c r="A450" s="6" t="s">
        <v>284</v>
      </c>
      <c r="B450" s="6" t="s">
        <v>201</v>
      </c>
      <c r="C450" s="6" t="s">
        <v>399</v>
      </c>
      <c r="D450" s="3" t="s">
        <v>719</v>
      </c>
      <c r="E450" s="45">
        <v>18.920000000000002</v>
      </c>
      <c r="F450" s="45">
        <v>18.920000000000002</v>
      </c>
      <c r="G450" s="45">
        <v>18.920000000000002</v>
      </c>
      <c r="H450" s="45">
        <v>18.920000000000002</v>
      </c>
      <c r="I450" s="45">
        <v>18.920000000000002</v>
      </c>
      <c r="J450" s="45">
        <v>18.920000000000002</v>
      </c>
      <c r="K450" s="45">
        <v>-18.920000000000002</v>
      </c>
      <c r="L450" s="45">
        <v>0</v>
      </c>
      <c r="M450" s="45">
        <v>6.42</v>
      </c>
      <c r="N450" s="45">
        <v>0</v>
      </c>
      <c r="O450" s="45">
        <v>0</v>
      </c>
      <c r="P450" s="45">
        <v>115</v>
      </c>
      <c r="Q450" s="45">
        <v>115</v>
      </c>
      <c r="R450" s="47">
        <f t="shared" si="109"/>
        <v>22.005000000000006</v>
      </c>
      <c r="U450" s="49">
        <f t="shared" si="110"/>
        <v>22.005000000000006</v>
      </c>
      <c r="V450" s="49"/>
      <c r="W450" s="49"/>
      <c r="Y450" s="51"/>
      <c r="Z450" s="51"/>
      <c r="AA450" s="51"/>
      <c r="AD450" s="49">
        <f t="shared" si="111"/>
        <v>22.005000000000006</v>
      </c>
    </row>
    <row r="451" spans="1:30">
      <c r="A451" s="6" t="s">
        <v>284</v>
      </c>
      <c r="B451" s="6" t="s">
        <v>201</v>
      </c>
      <c r="C451" s="6" t="s">
        <v>397</v>
      </c>
      <c r="D451" s="3" t="s">
        <v>714</v>
      </c>
      <c r="E451" s="45">
        <v>-73744.639999999999</v>
      </c>
      <c r="F451" s="45">
        <v>-75922.59</v>
      </c>
      <c r="G451" s="45">
        <v>49074.82</v>
      </c>
      <c r="H451" s="45">
        <v>49074.82</v>
      </c>
      <c r="I451" s="45">
        <v>49074.82</v>
      </c>
      <c r="J451" s="45">
        <v>-73249.27</v>
      </c>
      <c r="K451" s="45">
        <v>-124440.79</v>
      </c>
      <c r="L451" s="45">
        <v>-119865.79</v>
      </c>
      <c r="M451" s="45">
        <v>1.45519152283669E-11</v>
      </c>
      <c r="N451" s="45">
        <v>1.45519152283669E-11</v>
      </c>
      <c r="O451" s="45">
        <v>-108799.5</v>
      </c>
      <c r="P451" s="45">
        <v>-139098.99</v>
      </c>
      <c r="Q451" s="45">
        <v>-136718.72</v>
      </c>
      <c r="R451" s="47">
        <f t="shared" si="109"/>
        <v>-49948.679166666661</v>
      </c>
      <c r="U451" s="49">
        <f t="shared" si="110"/>
        <v>-49948.679166666661</v>
      </c>
      <c r="V451" s="49"/>
      <c r="W451" s="49"/>
      <c r="Y451" s="51"/>
      <c r="Z451" s="51"/>
      <c r="AA451" s="51"/>
      <c r="AD451" s="49">
        <f t="shared" si="111"/>
        <v>-49948.679166666661</v>
      </c>
    </row>
    <row r="452" spans="1:30">
      <c r="A452" s="6" t="s">
        <v>284</v>
      </c>
      <c r="B452" s="6" t="s">
        <v>201</v>
      </c>
      <c r="C452" s="6" t="s">
        <v>398</v>
      </c>
      <c r="D452" s="3" t="s">
        <v>715</v>
      </c>
      <c r="E452" s="45">
        <v>-12027.45</v>
      </c>
      <c r="F452" s="45">
        <v>-12438.16</v>
      </c>
      <c r="G452" s="45">
        <v>-13783.33</v>
      </c>
      <c r="H452" s="45">
        <v>-15173.91</v>
      </c>
      <c r="I452" s="45">
        <v>-17443.580000000002</v>
      </c>
      <c r="J452" s="45">
        <v>-17653.8</v>
      </c>
      <c r="K452" s="45">
        <v>-19109.349999999999</v>
      </c>
      <c r="L452" s="45">
        <v>-20744.98</v>
      </c>
      <c r="M452" s="45">
        <v>-21488.98</v>
      </c>
      <c r="N452" s="45">
        <v>-19588.490000000002</v>
      </c>
      <c r="O452" s="45">
        <v>-19655.93</v>
      </c>
      <c r="P452" s="45">
        <v>-17289.07</v>
      </c>
      <c r="Q452" s="45">
        <v>-15753.24</v>
      </c>
      <c r="R452" s="47">
        <f t="shared" si="109"/>
        <v>-17354.993749999998</v>
      </c>
      <c r="U452" s="49">
        <f t="shared" si="110"/>
        <v>-17354.993749999998</v>
      </c>
      <c r="V452" s="49"/>
      <c r="W452" s="49"/>
      <c r="Y452" s="51"/>
      <c r="Z452" s="51"/>
      <c r="AA452" s="51"/>
      <c r="AD452" s="49">
        <f t="shared" si="111"/>
        <v>-17354.993749999998</v>
      </c>
    </row>
    <row r="453" spans="1:30">
      <c r="A453" s="6" t="s">
        <v>284</v>
      </c>
      <c r="B453" s="6" t="s">
        <v>201</v>
      </c>
      <c r="C453" s="6" t="s">
        <v>915</v>
      </c>
      <c r="D453" s="3" t="s">
        <v>916</v>
      </c>
      <c r="E453" s="45">
        <v>-220.5</v>
      </c>
      <c r="F453" s="45">
        <v>-220.5</v>
      </c>
      <c r="G453" s="45">
        <v>220.5</v>
      </c>
      <c r="H453" s="45">
        <v>0</v>
      </c>
      <c r="I453" s="45">
        <v>0</v>
      </c>
      <c r="J453" s="45">
        <v>-220.5</v>
      </c>
      <c r="K453" s="45">
        <v>-220.5</v>
      </c>
      <c r="L453" s="45">
        <v>-220.5</v>
      </c>
      <c r="M453" s="45">
        <v>0</v>
      </c>
      <c r="N453" s="45">
        <v>0</v>
      </c>
      <c r="O453" s="45">
        <v>-220.5</v>
      </c>
      <c r="P453" s="45">
        <v>-358.96</v>
      </c>
      <c r="Q453" s="45">
        <v>-358.96</v>
      </c>
      <c r="R453" s="47">
        <f t="shared" si="109"/>
        <v>-127.5575</v>
      </c>
      <c r="U453" s="49">
        <f t="shared" si="110"/>
        <v>-127.5575</v>
      </c>
      <c r="V453" s="49"/>
      <c r="W453" s="49"/>
      <c r="Y453" s="51"/>
      <c r="Z453" s="51"/>
      <c r="AA453" s="51"/>
      <c r="AD453" s="49">
        <f t="shared" si="111"/>
        <v>-127.5575</v>
      </c>
    </row>
    <row r="454" spans="1:30">
      <c r="A454" s="6" t="s">
        <v>284</v>
      </c>
      <c r="B454" s="6" t="s">
        <v>201</v>
      </c>
      <c r="C454" s="6" t="s">
        <v>400</v>
      </c>
      <c r="D454" s="3" t="s">
        <v>718</v>
      </c>
      <c r="E454" s="45">
        <v>0</v>
      </c>
      <c r="F454" s="45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-20.2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-127963.25</v>
      </c>
      <c r="R454" s="47">
        <f t="shared" si="109"/>
        <v>-5333.4854166666664</v>
      </c>
      <c r="U454" s="49">
        <f t="shared" si="110"/>
        <v>-5333.4854166666664</v>
      </c>
      <c r="V454" s="49"/>
      <c r="W454" s="49"/>
      <c r="Y454" s="51"/>
      <c r="Z454" s="51"/>
      <c r="AA454" s="51"/>
      <c r="AD454" s="49">
        <f t="shared" si="111"/>
        <v>-5333.4854166666664</v>
      </c>
    </row>
    <row r="455" spans="1:30">
      <c r="A455" s="6" t="s">
        <v>284</v>
      </c>
      <c r="B455" s="6" t="s">
        <v>201</v>
      </c>
      <c r="C455" s="6" t="s">
        <v>401</v>
      </c>
      <c r="D455" s="3" t="s">
        <v>717</v>
      </c>
      <c r="E455" s="45">
        <v>-45657.87</v>
      </c>
      <c r="F455" s="45">
        <v>-45960.71</v>
      </c>
      <c r="G455" s="45">
        <v>-22348.69</v>
      </c>
      <c r="H455" s="45">
        <v>-22348.69</v>
      </c>
      <c r="I455" s="45">
        <v>-22348.69</v>
      </c>
      <c r="J455" s="45">
        <v>-41756.49</v>
      </c>
      <c r="K455" s="45">
        <v>-19664.3</v>
      </c>
      <c r="L455" s="45">
        <v>-19968.53</v>
      </c>
      <c r="M455" s="45">
        <v>0</v>
      </c>
      <c r="N455" s="45">
        <v>0</v>
      </c>
      <c r="O455" s="45">
        <v>-19731.93</v>
      </c>
      <c r="P455" s="45">
        <v>-20099.07</v>
      </c>
      <c r="Q455" s="45">
        <v>-19213.41</v>
      </c>
      <c r="R455" s="47">
        <f t="shared" si="109"/>
        <v>-22221.895</v>
      </c>
      <c r="U455" s="49">
        <f t="shared" si="110"/>
        <v>-22221.895</v>
      </c>
      <c r="V455" s="49"/>
      <c r="W455" s="49"/>
      <c r="Y455" s="51"/>
      <c r="Z455" s="51"/>
      <c r="AA455" s="51"/>
      <c r="AD455" s="49">
        <f t="shared" si="111"/>
        <v>-22221.895</v>
      </c>
    </row>
    <row r="456" spans="1:30">
      <c r="A456" s="6" t="s">
        <v>284</v>
      </c>
      <c r="B456" s="6" t="s">
        <v>201</v>
      </c>
      <c r="C456" s="6" t="s">
        <v>395</v>
      </c>
      <c r="D456" s="3" t="s">
        <v>716</v>
      </c>
      <c r="E456" s="45">
        <v>-370.80000000000098</v>
      </c>
      <c r="F456" s="45">
        <v>-2451.7199999999998</v>
      </c>
      <c r="G456" s="45">
        <v>-5495.04</v>
      </c>
      <c r="H456" s="45">
        <v>-160.91000000000099</v>
      </c>
      <c r="I456" s="45">
        <v>-3265.89</v>
      </c>
      <c r="J456" s="45">
        <v>-2018</v>
      </c>
      <c r="K456" s="45">
        <v>-1328.19</v>
      </c>
      <c r="L456" s="45">
        <v>-7072.53</v>
      </c>
      <c r="M456" s="45">
        <v>893.469999999999</v>
      </c>
      <c r="N456" s="45">
        <v>-3186.93</v>
      </c>
      <c r="O456" s="45">
        <v>-4563.1000000000004</v>
      </c>
      <c r="P456" s="45">
        <v>-133.68</v>
      </c>
      <c r="Q456" s="45">
        <v>-272.61</v>
      </c>
      <c r="R456" s="47">
        <f t="shared" si="109"/>
        <v>-2425.3520833333337</v>
      </c>
      <c r="U456" s="49">
        <f t="shared" si="110"/>
        <v>-2425.3520833333337</v>
      </c>
      <c r="V456" s="49"/>
      <c r="W456" s="49"/>
      <c r="Y456" s="51"/>
      <c r="Z456" s="51"/>
      <c r="AA456" s="51"/>
      <c r="AD456" s="49">
        <f t="shared" si="111"/>
        <v>-2425.3520833333337</v>
      </c>
    </row>
    <row r="457" spans="1:30">
      <c r="A457" s="6" t="s">
        <v>284</v>
      </c>
      <c r="B457" s="6" t="s">
        <v>204</v>
      </c>
      <c r="C457" s="6" t="s">
        <v>143</v>
      </c>
      <c r="D457" s="3" t="s">
        <v>947</v>
      </c>
      <c r="E457" s="45">
        <v>-2964117.35</v>
      </c>
      <c r="F457" s="45">
        <v>-1163823.6100000001</v>
      </c>
      <c r="G457" s="45">
        <v>-2944974.51</v>
      </c>
      <c r="H457" s="45">
        <v>-2673549.36</v>
      </c>
      <c r="I457" s="45">
        <v>-4886454.3</v>
      </c>
      <c r="J457" s="45">
        <v>-5238610.72</v>
      </c>
      <c r="K457" s="45">
        <v>-4654764.04</v>
      </c>
      <c r="L457" s="45">
        <v>-5539155.0199999996</v>
      </c>
      <c r="M457" s="45">
        <v>-3480510.07</v>
      </c>
      <c r="N457" s="45">
        <v>-1771711.8</v>
      </c>
      <c r="O457" s="45">
        <v>-2087546.22</v>
      </c>
      <c r="P457" s="45">
        <v>-1091638.1200000001</v>
      </c>
      <c r="Q457" s="45">
        <v>-653014.02</v>
      </c>
      <c r="R457" s="47">
        <f t="shared" si="109"/>
        <v>-3111775.2879166664</v>
      </c>
      <c r="U457" s="49">
        <f t="shared" si="110"/>
        <v>-3111775.2879166664</v>
      </c>
      <c r="V457" s="49"/>
      <c r="W457" s="49"/>
      <c r="Y457" s="51"/>
      <c r="Z457" s="51"/>
      <c r="AA457" s="51"/>
      <c r="AD457" s="49">
        <f t="shared" si="111"/>
        <v>-3111775.2879166664</v>
      </c>
    </row>
    <row r="458" spans="1:30" s="59" customFormat="1">
      <c r="D458" s="3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7"/>
      <c r="Y458" s="60"/>
      <c r="Z458" s="60"/>
      <c r="AA458" s="60"/>
      <c r="AD458" s="61">
        <f t="shared" si="111"/>
        <v>0</v>
      </c>
    </row>
    <row r="459" spans="1:30">
      <c r="A459" s="6" t="s">
        <v>284</v>
      </c>
      <c r="B459" s="6" t="s">
        <v>402</v>
      </c>
      <c r="C459" s="6" t="s">
        <v>379</v>
      </c>
      <c r="D459" s="10" t="s">
        <v>515</v>
      </c>
      <c r="E459" s="45">
        <v>-2911432.44</v>
      </c>
      <c r="F459" s="45">
        <v>-1133992.07</v>
      </c>
      <c r="G459" s="45">
        <v>-1254889.99</v>
      </c>
      <c r="H459" s="45">
        <v>-1142177.51</v>
      </c>
      <c r="I459" s="45">
        <v>-2031446.63</v>
      </c>
      <c r="J459" s="45">
        <v>-1127485.53</v>
      </c>
      <c r="K459" s="45">
        <v>-2180106.63</v>
      </c>
      <c r="L459" s="45">
        <v>-1114529.3899999999</v>
      </c>
      <c r="M459" s="45">
        <v>-1449861.32</v>
      </c>
      <c r="N459" s="45">
        <v>-964182.72</v>
      </c>
      <c r="O459" s="45">
        <v>-1569700.6</v>
      </c>
      <c r="P459" s="45">
        <v>-3025617.36</v>
      </c>
      <c r="Q459" s="45">
        <v>-1260396.45</v>
      </c>
      <c r="R459" s="47">
        <f t="shared" ref="R459:R468" si="112">((E459+Q459)+((F459+G459+H459+I459+J459+K459+L459+M459+N459+O459+P459)*2))/24</f>
        <v>-1589992.0162500001</v>
      </c>
      <c r="U459" s="49"/>
      <c r="V459" s="49"/>
      <c r="W459" s="49">
        <f t="shared" ref="W459:W468" si="113">+R459</f>
        <v>-1589992.0162500001</v>
      </c>
      <c r="Y459" s="51"/>
      <c r="Z459" s="51"/>
      <c r="AA459" s="51"/>
      <c r="AB459" s="49">
        <f t="shared" ref="AB459:AB468" si="114">+R459</f>
        <v>-1589992.0162500001</v>
      </c>
      <c r="AD459" s="49"/>
    </row>
    <row r="460" spans="1:30">
      <c r="A460" s="6" t="s">
        <v>284</v>
      </c>
      <c r="B460" s="6" t="s">
        <v>402</v>
      </c>
      <c r="C460" s="6" t="s">
        <v>516</v>
      </c>
      <c r="D460" s="10" t="s">
        <v>720</v>
      </c>
      <c r="E460" s="45">
        <v>-284533.65999999997</v>
      </c>
      <c r="F460" s="45">
        <v>-790894.83</v>
      </c>
      <c r="G460" s="45">
        <v>-1344105.6</v>
      </c>
      <c r="H460" s="45">
        <v>-383590.43</v>
      </c>
      <c r="I460" s="45">
        <v>-860358.08</v>
      </c>
      <c r="J460" s="45">
        <v>-558866.4</v>
      </c>
      <c r="K460" s="45">
        <v>-988809.31</v>
      </c>
      <c r="L460" s="45">
        <v>-753716.54</v>
      </c>
      <c r="M460" s="45">
        <v>-730654.02</v>
      </c>
      <c r="N460" s="45">
        <v>-399693.37</v>
      </c>
      <c r="O460" s="45">
        <v>-844192.45</v>
      </c>
      <c r="P460" s="45">
        <v>-1620149.36</v>
      </c>
      <c r="Q460" s="45">
        <v>-1427044.33</v>
      </c>
      <c r="R460" s="47">
        <f t="shared" si="112"/>
        <v>-844234.94874999998</v>
      </c>
      <c r="U460" s="49"/>
      <c r="V460" s="49"/>
      <c r="W460" s="49">
        <f t="shared" si="113"/>
        <v>-844234.94874999998</v>
      </c>
      <c r="Y460" s="51"/>
      <c r="Z460" s="51"/>
      <c r="AA460" s="51"/>
      <c r="AB460" s="49">
        <f t="shared" si="114"/>
        <v>-844234.94874999998</v>
      </c>
      <c r="AD460" s="49"/>
    </row>
    <row r="461" spans="1:30">
      <c r="A461" s="6" t="s">
        <v>284</v>
      </c>
      <c r="B461" s="6" t="s">
        <v>402</v>
      </c>
      <c r="C461" s="6" t="s">
        <v>937</v>
      </c>
      <c r="D461" s="3" t="s">
        <v>936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7">
        <f t="shared" si="112"/>
        <v>0</v>
      </c>
      <c r="U461" s="49"/>
      <c r="V461" s="49"/>
      <c r="W461" s="49">
        <f t="shared" si="113"/>
        <v>0</v>
      </c>
      <c r="Y461" s="51"/>
      <c r="Z461" s="51"/>
      <c r="AA461" s="51"/>
      <c r="AB461" s="49">
        <f t="shared" si="114"/>
        <v>0</v>
      </c>
      <c r="AD461" s="49"/>
    </row>
    <row r="462" spans="1:30">
      <c r="A462" s="6" t="s">
        <v>284</v>
      </c>
      <c r="B462" s="6" t="s">
        <v>402</v>
      </c>
      <c r="C462" s="6" t="s">
        <v>403</v>
      </c>
      <c r="D462" s="3" t="s">
        <v>721</v>
      </c>
      <c r="E462" s="45">
        <v>-1193639.94</v>
      </c>
      <c r="F462" s="45">
        <v>-145370.54</v>
      </c>
      <c r="G462" s="45">
        <v>-995.70999999993398</v>
      </c>
      <c r="H462" s="45">
        <v>-1039.99999999993</v>
      </c>
      <c r="I462" s="45">
        <v>-43225.839999999902</v>
      </c>
      <c r="J462" s="45">
        <v>6.5483618527650794E-11</v>
      </c>
      <c r="K462" s="45">
        <v>-76590.599999999904</v>
      </c>
      <c r="L462" s="45">
        <v>-21186.029999999901</v>
      </c>
      <c r="M462" s="45">
        <v>-721.99999999994895</v>
      </c>
      <c r="N462" s="45">
        <v>-222216.42</v>
      </c>
      <c r="O462" s="45">
        <v>-222638.92</v>
      </c>
      <c r="P462" s="45">
        <v>-1338398.3</v>
      </c>
      <c r="Q462" s="45">
        <v>-1392508.13</v>
      </c>
      <c r="R462" s="47">
        <f t="shared" si="112"/>
        <v>-280454.86624999996</v>
      </c>
      <c r="U462" s="49"/>
      <c r="V462" s="49"/>
      <c r="W462" s="49">
        <f t="shared" si="113"/>
        <v>-280454.86624999996</v>
      </c>
      <c r="Y462" s="51"/>
      <c r="Z462" s="51"/>
      <c r="AA462" s="51"/>
      <c r="AB462" s="49">
        <f t="shared" si="114"/>
        <v>-280454.86624999996</v>
      </c>
      <c r="AD462" s="49"/>
    </row>
    <row r="463" spans="1:30">
      <c r="A463" s="6" t="s">
        <v>284</v>
      </c>
      <c r="B463" s="6" t="s">
        <v>402</v>
      </c>
      <c r="C463" s="6" t="s">
        <v>404</v>
      </c>
      <c r="D463" s="3" t="s">
        <v>205</v>
      </c>
      <c r="E463" s="45">
        <v>0</v>
      </c>
      <c r="F463" s="45">
        <v>13116</v>
      </c>
      <c r="G463" s="45">
        <v>13116</v>
      </c>
      <c r="H463" s="45">
        <v>13116</v>
      </c>
      <c r="I463" s="45">
        <v>13116</v>
      </c>
      <c r="J463" s="45">
        <v>12752</v>
      </c>
      <c r="K463" s="45">
        <v>12752</v>
      </c>
      <c r="L463" s="45">
        <v>0</v>
      </c>
      <c r="M463" s="45">
        <v>0</v>
      </c>
      <c r="N463" s="45">
        <v>0</v>
      </c>
      <c r="O463" s="45">
        <v>0</v>
      </c>
      <c r="P463" s="45">
        <v>-671</v>
      </c>
      <c r="Q463" s="45">
        <v>-1342</v>
      </c>
      <c r="R463" s="47">
        <f t="shared" si="112"/>
        <v>6385.5</v>
      </c>
      <c r="U463" s="49"/>
      <c r="V463" s="49"/>
      <c r="W463" s="49">
        <f t="shared" si="113"/>
        <v>6385.5</v>
      </c>
      <c r="Y463" s="51"/>
      <c r="Z463" s="51"/>
      <c r="AA463" s="51"/>
      <c r="AB463" s="49">
        <f t="shared" si="114"/>
        <v>6385.5</v>
      </c>
      <c r="AD463" s="49"/>
    </row>
    <row r="464" spans="1:30">
      <c r="A464" s="6" t="s">
        <v>284</v>
      </c>
      <c r="B464" s="6" t="s">
        <v>402</v>
      </c>
      <c r="C464" s="6" t="s">
        <v>381</v>
      </c>
      <c r="D464" s="3" t="s">
        <v>208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7">
        <f t="shared" si="112"/>
        <v>0</v>
      </c>
      <c r="U464" s="49"/>
      <c r="V464" s="49"/>
      <c r="W464" s="49">
        <f t="shared" si="113"/>
        <v>0</v>
      </c>
      <c r="Y464" s="51"/>
      <c r="Z464" s="51"/>
      <c r="AA464" s="51"/>
      <c r="AB464" s="49">
        <f t="shared" si="114"/>
        <v>0</v>
      </c>
      <c r="AD464" s="49"/>
    </row>
    <row r="465" spans="1:30">
      <c r="A465" s="6" t="s">
        <v>284</v>
      </c>
      <c r="B465" s="6" t="s">
        <v>402</v>
      </c>
      <c r="C465" s="6" t="s">
        <v>382</v>
      </c>
      <c r="D465" s="3" t="s">
        <v>722</v>
      </c>
      <c r="E465" s="45">
        <v>-272468.78000000003</v>
      </c>
      <c r="F465" s="45">
        <v>-110191.73</v>
      </c>
      <c r="G465" s="45">
        <v>-122371.47</v>
      </c>
      <c r="H465" s="45">
        <v>-105897.55</v>
      </c>
      <c r="I465" s="45">
        <v>-216074.43</v>
      </c>
      <c r="J465" s="45">
        <v>-252342.93</v>
      </c>
      <c r="K465" s="45">
        <v>-252611.36</v>
      </c>
      <c r="L465" s="45">
        <v>-94070.030000000101</v>
      </c>
      <c r="M465" s="45">
        <v>-106146.07</v>
      </c>
      <c r="N465" s="45">
        <v>-95344.380000000107</v>
      </c>
      <c r="O465" s="45">
        <v>-104245.61</v>
      </c>
      <c r="P465" s="45">
        <v>-202556.09</v>
      </c>
      <c r="Q465" s="45">
        <v>-132612.17000000001</v>
      </c>
      <c r="R465" s="47">
        <f t="shared" si="112"/>
        <v>-155366.01041666669</v>
      </c>
      <c r="U465" s="49"/>
      <c r="V465" s="49"/>
      <c r="W465" s="49">
        <f t="shared" si="113"/>
        <v>-155366.01041666669</v>
      </c>
      <c r="Y465" s="51"/>
      <c r="Z465" s="51"/>
      <c r="AA465" s="51"/>
      <c r="AB465" s="49">
        <f t="shared" si="114"/>
        <v>-155366.01041666669</v>
      </c>
      <c r="AD465" s="49"/>
    </row>
    <row r="466" spans="1:30">
      <c r="A466" s="6" t="s">
        <v>284</v>
      </c>
      <c r="B466" s="6" t="s">
        <v>402</v>
      </c>
      <c r="C466" s="6" t="s">
        <v>383</v>
      </c>
      <c r="D466" s="3" t="s">
        <v>723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7">
        <f t="shared" si="112"/>
        <v>0</v>
      </c>
      <c r="U466" s="49"/>
      <c r="V466" s="49"/>
      <c r="W466" s="49">
        <f t="shared" si="113"/>
        <v>0</v>
      </c>
      <c r="Y466" s="51"/>
      <c r="Z466" s="51"/>
      <c r="AA466" s="51"/>
      <c r="AB466" s="49">
        <f t="shared" si="114"/>
        <v>0</v>
      </c>
      <c r="AD466" s="49"/>
    </row>
    <row r="467" spans="1:30">
      <c r="A467" s="6" t="s">
        <v>284</v>
      </c>
      <c r="B467" s="6" t="s">
        <v>402</v>
      </c>
      <c r="C467" s="6" t="s">
        <v>384</v>
      </c>
      <c r="D467" s="10" t="s">
        <v>206</v>
      </c>
      <c r="E467" s="45">
        <v>-2495.16</v>
      </c>
      <c r="F467" s="45">
        <v>-1145.9000000000001</v>
      </c>
      <c r="G467" s="45">
        <v>-2321.83</v>
      </c>
      <c r="H467" s="45">
        <v>1434.96</v>
      </c>
      <c r="I467" s="45">
        <v>-5164.76</v>
      </c>
      <c r="J467" s="45">
        <v>1434.96</v>
      </c>
      <c r="K467" s="45">
        <v>-7446.75</v>
      </c>
      <c r="L467" s="45">
        <v>9.0949470177292804E-13</v>
      </c>
      <c r="M467" s="45">
        <v>-6027.54</v>
      </c>
      <c r="N467" s="45">
        <v>-5433.37</v>
      </c>
      <c r="O467" s="45">
        <v>-263.51999999999902</v>
      </c>
      <c r="P467" s="45">
        <v>-4121.7</v>
      </c>
      <c r="Q467" s="45">
        <v>-5044.42</v>
      </c>
      <c r="R467" s="47">
        <f t="shared" si="112"/>
        <v>-2735.4366666666665</v>
      </c>
      <c r="U467" s="49"/>
      <c r="V467" s="49"/>
      <c r="W467" s="49">
        <f t="shared" si="113"/>
        <v>-2735.4366666666665</v>
      </c>
      <c r="Y467" s="51"/>
      <c r="Z467" s="51"/>
      <c r="AA467" s="51"/>
      <c r="AB467" s="49">
        <f t="shared" si="114"/>
        <v>-2735.4366666666665</v>
      </c>
      <c r="AD467" s="49"/>
    </row>
    <row r="468" spans="1:30">
      <c r="A468" s="6" t="s">
        <v>284</v>
      </c>
      <c r="B468" s="6" t="s">
        <v>402</v>
      </c>
      <c r="C468" s="6" t="s">
        <v>380</v>
      </c>
      <c r="D468" s="10" t="s">
        <v>207</v>
      </c>
      <c r="E468" s="45">
        <v>-178.6</v>
      </c>
      <c r="F468" s="45">
        <v>-178.6</v>
      </c>
      <c r="G468" s="45">
        <v>-220.5</v>
      </c>
      <c r="H468" s="45">
        <v>0</v>
      </c>
      <c r="I468" s="45">
        <v>0</v>
      </c>
      <c r="J468" s="45">
        <v>-11.95</v>
      </c>
      <c r="K468" s="45">
        <v>-11.95</v>
      </c>
      <c r="L468" s="45">
        <v>-11.95</v>
      </c>
      <c r="M468" s="45">
        <v>-11.95</v>
      </c>
      <c r="N468" s="45">
        <v>-11.95</v>
      </c>
      <c r="O468" s="45">
        <v>-11.95</v>
      </c>
      <c r="P468" s="45">
        <v>-11.95</v>
      </c>
      <c r="Q468" s="45">
        <v>-18.059999999999999</v>
      </c>
      <c r="R468" s="47">
        <f t="shared" si="112"/>
        <v>-48.423333333333325</v>
      </c>
      <c r="U468" s="49"/>
      <c r="V468" s="49"/>
      <c r="W468" s="49">
        <f t="shared" si="113"/>
        <v>-48.423333333333325</v>
      </c>
      <c r="Y468" s="51"/>
      <c r="Z468" s="51"/>
      <c r="AA468" s="51"/>
      <c r="AB468" s="49">
        <f t="shared" si="114"/>
        <v>-48.423333333333325</v>
      </c>
      <c r="AD468" s="49"/>
    </row>
    <row r="469" spans="1:30">
      <c r="D469" s="3" t="s">
        <v>209</v>
      </c>
      <c r="E469" s="46">
        <f t="shared" ref="E469:R469" si="115">SUM(E459:E468)</f>
        <v>-4664748.58</v>
      </c>
      <c r="F469" s="46">
        <f t="shared" si="115"/>
        <v>-2168657.67</v>
      </c>
      <c r="G469" s="46">
        <f t="shared" si="115"/>
        <v>-2711789.1</v>
      </c>
      <c r="H469" s="46">
        <f t="shared" si="115"/>
        <v>-1618154.53</v>
      </c>
      <c r="I469" s="46">
        <f t="shared" si="115"/>
        <v>-3143153.7399999998</v>
      </c>
      <c r="J469" s="46">
        <f t="shared" si="115"/>
        <v>-1924519.85</v>
      </c>
      <c r="K469" s="46">
        <f t="shared" si="115"/>
        <v>-3492824.6</v>
      </c>
      <c r="L469" s="46">
        <f t="shared" si="115"/>
        <v>-1983513.9399999997</v>
      </c>
      <c r="M469" s="46">
        <f t="shared" si="115"/>
        <v>-2293422.9</v>
      </c>
      <c r="N469" s="46">
        <f t="shared" si="115"/>
        <v>-1686882.21</v>
      </c>
      <c r="O469" s="46">
        <f t="shared" si="115"/>
        <v>-2741053.05</v>
      </c>
      <c r="P469" s="46">
        <f t="shared" si="115"/>
        <v>-6191525.7599999998</v>
      </c>
      <c r="Q469" s="46">
        <f t="shared" si="115"/>
        <v>-4218965.5599999996</v>
      </c>
      <c r="R469" s="46">
        <f t="shared" si="115"/>
        <v>-2866446.2016666662</v>
      </c>
      <c r="Y469" s="51"/>
      <c r="Z469" s="51"/>
      <c r="AA469" s="51"/>
    </row>
    <row r="470" spans="1:30">
      <c r="D470" s="3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7"/>
      <c r="Y470" s="51"/>
      <c r="Z470" s="51"/>
      <c r="AA470" s="51"/>
    </row>
    <row r="471" spans="1:30">
      <c r="A471" s="6" t="s">
        <v>284</v>
      </c>
      <c r="B471" s="6" t="s">
        <v>211</v>
      </c>
      <c r="C471" s="6" t="s">
        <v>143</v>
      </c>
      <c r="D471" s="3" t="s">
        <v>724</v>
      </c>
      <c r="E471" s="45">
        <v>-115302.1</v>
      </c>
      <c r="F471" s="45">
        <v>0</v>
      </c>
      <c r="G471" s="45">
        <v>0</v>
      </c>
      <c r="H471" s="45">
        <v>0</v>
      </c>
      <c r="I471" s="45">
        <v>0</v>
      </c>
      <c r="J471" s="45">
        <v>-113750.31</v>
      </c>
      <c r="K471" s="45">
        <v>0</v>
      </c>
      <c r="L471" s="45">
        <v>0</v>
      </c>
      <c r="M471" s="45">
        <v>0</v>
      </c>
      <c r="N471" s="45">
        <v>0</v>
      </c>
      <c r="O471" s="45">
        <v>-139722.44</v>
      </c>
      <c r="P471" s="45">
        <v>-114348.67</v>
      </c>
      <c r="Q471" s="45">
        <v>-396024.71</v>
      </c>
      <c r="R471" s="47">
        <f t="shared" ref="R471:R476" si="116">((E471+Q471)+((F471+G471+H471+I471+J471+K471+L471+M471+N471+O471+P471)*2))/24</f>
        <v>-51957.068749999999</v>
      </c>
      <c r="U471" s="49">
        <f t="shared" ref="U471:U476" si="117">+R471</f>
        <v>-51957.068749999999</v>
      </c>
      <c r="V471" s="49"/>
      <c r="W471" s="49"/>
      <c r="Y471" s="51"/>
      <c r="Z471" s="51"/>
      <c r="AA471" s="51"/>
      <c r="AD471" s="49">
        <f t="shared" ref="AD471:AD476" si="118">+R471</f>
        <v>-51957.068749999999</v>
      </c>
    </row>
    <row r="472" spans="1:30">
      <c r="A472" s="6" t="s">
        <v>284</v>
      </c>
      <c r="B472" s="6" t="s">
        <v>211</v>
      </c>
      <c r="C472" s="6" t="s">
        <v>179</v>
      </c>
      <c r="D472" s="3" t="s">
        <v>725</v>
      </c>
      <c r="E472" s="45">
        <v>-82795.070000000007</v>
      </c>
      <c r="F472" s="45">
        <v>907.79999999998802</v>
      </c>
      <c r="G472" s="45">
        <v>907.79999999998802</v>
      </c>
      <c r="H472" s="45">
        <v>907.79999999998802</v>
      </c>
      <c r="I472" s="45">
        <v>-1.1596057447604799E-11</v>
      </c>
      <c r="J472" s="45">
        <v>-65483.19</v>
      </c>
      <c r="K472" s="45">
        <v>-1.45519152283669E-11</v>
      </c>
      <c r="L472" s="45">
        <v>-1.45519152283669E-11</v>
      </c>
      <c r="M472" s="45">
        <v>-1.45519152283669E-11</v>
      </c>
      <c r="N472" s="45">
        <v>-1.45519152283669E-11</v>
      </c>
      <c r="O472" s="45">
        <v>-66722.81</v>
      </c>
      <c r="P472" s="45">
        <v>-69497.05</v>
      </c>
      <c r="Q472" s="45">
        <v>-148373.95000000001</v>
      </c>
      <c r="R472" s="47">
        <f t="shared" si="116"/>
        <v>-26213.680000000011</v>
      </c>
      <c r="U472" s="49">
        <f t="shared" si="117"/>
        <v>-26213.680000000011</v>
      </c>
      <c r="V472" s="49"/>
      <c r="W472" s="49"/>
      <c r="Y472" s="51"/>
      <c r="Z472" s="51"/>
      <c r="AA472" s="51"/>
      <c r="AD472" s="49">
        <f t="shared" si="118"/>
        <v>-26213.680000000011</v>
      </c>
    </row>
    <row r="473" spans="1:30">
      <c r="A473" s="6" t="s">
        <v>284</v>
      </c>
      <c r="B473" s="6" t="s">
        <v>211</v>
      </c>
      <c r="C473" s="6" t="s">
        <v>180</v>
      </c>
      <c r="D473" s="3" t="s">
        <v>955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-15837.09</v>
      </c>
      <c r="K473" s="45">
        <v>0</v>
      </c>
      <c r="L473" s="45">
        <v>0</v>
      </c>
      <c r="M473" s="45">
        <v>0</v>
      </c>
      <c r="N473" s="45">
        <v>0</v>
      </c>
      <c r="O473" s="45">
        <v>-17986.45</v>
      </c>
      <c r="P473" s="45">
        <v>-16253.36</v>
      </c>
      <c r="Q473" s="45">
        <v>-34700.26</v>
      </c>
      <c r="R473" s="47">
        <f t="shared" si="116"/>
        <v>-5618.9191666666666</v>
      </c>
      <c r="U473" s="49">
        <f t="shared" si="117"/>
        <v>-5618.9191666666666</v>
      </c>
      <c r="V473" s="49"/>
      <c r="W473" s="49"/>
      <c r="Y473" s="51"/>
      <c r="Z473" s="51"/>
      <c r="AA473" s="51"/>
      <c r="AD473" s="49">
        <f t="shared" si="118"/>
        <v>-5618.9191666666666</v>
      </c>
    </row>
    <row r="474" spans="1:30">
      <c r="A474" s="6" t="s">
        <v>284</v>
      </c>
      <c r="B474" s="6" t="s">
        <v>210</v>
      </c>
      <c r="C474" s="25" t="s">
        <v>227</v>
      </c>
      <c r="D474" s="3" t="s">
        <v>726</v>
      </c>
      <c r="E474" s="45">
        <v>-13716.53</v>
      </c>
      <c r="F474" s="45">
        <v>0</v>
      </c>
      <c r="G474" s="45">
        <v>0</v>
      </c>
      <c r="H474" s="45">
        <v>0</v>
      </c>
      <c r="I474" s="45">
        <v>0</v>
      </c>
      <c r="J474" s="45">
        <v>-13495.43</v>
      </c>
      <c r="K474" s="45">
        <v>0</v>
      </c>
      <c r="L474" s="45">
        <v>0</v>
      </c>
      <c r="M474" s="45">
        <v>0</v>
      </c>
      <c r="N474" s="45">
        <v>0</v>
      </c>
      <c r="O474" s="45">
        <v>-14968.48</v>
      </c>
      <c r="P474" s="45">
        <v>-12853.91</v>
      </c>
      <c r="Q474" s="45">
        <v>-22392.1</v>
      </c>
      <c r="R474" s="47">
        <f t="shared" si="116"/>
        <v>-4947.6779166666665</v>
      </c>
      <c r="U474" s="49">
        <f t="shared" si="117"/>
        <v>-4947.6779166666665</v>
      </c>
      <c r="V474" s="49"/>
      <c r="W474" s="49"/>
      <c r="Y474" s="51"/>
      <c r="Z474" s="51"/>
      <c r="AA474" s="51"/>
      <c r="AD474" s="49">
        <f t="shared" si="118"/>
        <v>-4947.6779166666665</v>
      </c>
    </row>
    <row r="475" spans="1:30">
      <c r="A475" s="6" t="s">
        <v>284</v>
      </c>
      <c r="B475" s="6" t="s">
        <v>210</v>
      </c>
      <c r="C475" s="25" t="s">
        <v>1005</v>
      </c>
      <c r="D475" s="3" t="s">
        <v>726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7">
        <f t="shared" si="116"/>
        <v>0</v>
      </c>
      <c r="U475" s="49">
        <f t="shared" si="117"/>
        <v>0</v>
      </c>
      <c r="V475" s="49"/>
      <c r="W475" s="49"/>
      <c r="Y475" s="51"/>
      <c r="Z475" s="51"/>
      <c r="AA475" s="51"/>
      <c r="AD475" s="49">
        <f t="shared" si="118"/>
        <v>0</v>
      </c>
    </row>
    <row r="476" spans="1:30">
      <c r="A476" s="6" t="s">
        <v>284</v>
      </c>
      <c r="B476" s="6" t="s">
        <v>210</v>
      </c>
      <c r="C476" s="6" t="s">
        <v>531</v>
      </c>
      <c r="D476" s="3" t="s">
        <v>727</v>
      </c>
      <c r="E476" s="45">
        <v>-1101.55</v>
      </c>
      <c r="F476" s="45">
        <v>-1507.91</v>
      </c>
      <c r="G476" s="45">
        <v>-1918.54</v>
      </c>
      <c r="H476" s="45">
        <v>-809.1</v>
      </c>
      <c r="I476" s="45">
        <v>-1230.3900000000001</v>
      </c>
      <c r="J476" s="45">
        <v>-619.19000000000005</v>
      </c>
      <c r="K476" s="45">
        <v>-1041.77</v>
      </c>
      <c r="L476" s="45">
        <v>-1435.38</v>
      </c>
      <c r="M476" s="45">
        <v>-1833.62</v>
      </c>
      <c r="N476" s="45">
        <v>-826.85</v>
      </c>
      <c r="O476" s="45">
        <v>-1472.97</v>
      </c>
      <c r="P476" s="45">
        <v>-401.68</v>
      </c>
      <c r="Q476" s="45">
        <v>-900.24</v>
      </c>
      <c r="R476" s="47">
        <f t="shared" si="116"/>
        <v>-1174.8579166666668</v>
      </c>
      <c r="U476" s="49">
        <f t="shared" si="117"/>
        <v>-1174.8579166666668</v>
      </c>
      <c r="V476" s="49"/>
      <c r="W476" s="49"/>
      <c r="Y476" s="51"/>
      <c r="Z476" s="51"/>
      <c r="AA476" s="51"/>
      <c r="AD476" s="49">
        <f t="shared" si="118"/>
        <v>-1174.8579166666668</v>
      </c>
    </row>
    <row r="477" spans="1:30">
      <c r="D477" s="3" t="s">
        <v>212</v>
      </c>
      <c r="E477" s="46">
        <f t="shared" ref="E477:N477" si="119">SUM(E471:E476)</f>
        <v>-212915.25</v>
      </c>
      <c r="F477" s="46">
        <f t="shared" si="119"/>
        <v>-600.11000000001206</v>
      </c>
      <c r="G477" s="46">
        <f t="shared" si="119"/>
        <v>-1010.7400000000119</v>
      </c>
      <c r="H477" s="46">
        <f t="shared" si="119"/>
        <v>98.699999999987995</v>
      </c>
      <c r="I477" s="46">
        <f t="shared" si="119"/>
        <v>-1230.3900000000117</v>
      </c>
      <c r="J477" s="46">
        <f t="shared" si="119"/>
        <v>-209185.21</v>
      </c>
      <c r="K477" s="46">
        <f t="shared" si="119"/>
        <v>-1041.7700000000145</v>
      </c>
      <c r="L477" s="46">
        <f t="shared" si="119"/>
        <v>-1435.3800000000147</v>
      </c>
      <c r="M477" s="46">
        <f t="shared" si="119"/>
        <v>-1833.6200000000144</v>
      </c>
      <c r="N477" s="46">
        <f t="shared" si="119"/>
        <v>-826.85000000001457</v>
      </c>
      <c r="O477" s="46">
        <f t="shared" ref="O477:R477" si="120">SUM(O471:O476)</f>
        <v>-240873.15000000002</v>
      </c>
      <c r="P477" s="46">
        <f t="shared" si="120"/>
        <v>-213354.67</v>
      </c>
      <c r="Q477" s="46">
        <f t="shared" si="120"/>
        <v>-602391.26</v>
      </c>
      <c r="R477" s="46">
        <f t="shared" si="120"/>
        <v>-89912.203750000015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7"/>
      <c r="Y478" s="51"/>
      <c r="Z478" s="51"/>
      <c r="AA478" s="51"/>
    </row>
    <row r="479" spans="1:30">
      <c r="D479" s="3" t="s">
        <v>213</v>
      </c>
      <c r="E479" s="46">
        <f t="shared" ref="E479:J479" si="121">E439+E440+SUM(E442:E457)+E469+E477</f>
        <v>-28488874.310000002</v>
      </c>
      <c r="F479" s="46">
        <f t="shared" si="121"/>
        <v>-26499370.43</v>
      </c>
      <c r="G479" s="46">
        <f t="shared" si="121"/>
        <v>-21504063.179999996</v>
      </c>
      <c r="H479" s="46">
        <f t="shared" si="121"/>
        <v>-19503783.610000003</v>
      </c>
      <c r="I479" s="46">
        <f t="shared" si="121"/>
        <v>-22260493.239999998</v>
      </c>
      <c r="J479" s="46">
        <f t="shared" si="121"/>
        <v>-21428885.960000005</v>
      </c>
      <c r="K479" s="46">
        <f t="shared" ref="K479" si="122">K439+K440+SUM(K442:K457)+K469+K477</f>
        <v>-23877698.84</v>
      </c>
      <c r="L479" s="46">
        <f t="shared" ref="L479:R479" si="123">L439+L440+SUM(L442:L457)+L469+L477</f>
        <v>-24011385.419999998</v>
      </c>
      <c r="M479" s="46">
        <f t="shared" si="123"/>
        <v>-25268824.199999999</v>
      </c>
      <c r="N479" s="46">
        <f t="shared" si="123"/>
        <v>-28866890.060000002</v>
      </c>
      <c r="O479" s="46">
        <f t="shared" si="123"/>
        <v>-35320685.519999996</v>
      </c>
      <c r="P479" s="46">
        <f t="shared" si="123"/>
        <v>-33642766.079999998</v>
      </c>
      <c r="Q479" s="46">
        <f t="shared" si="123"/>
        <v>-26254863.460000001</v>
      </c>
      <c r="R479" s="46">
        <f t="shared" si="123"/>
        <v>-25796392.952083327</v>
      </c>
      <c r="Y479" s="51"/>
      <c r="Z479" s="51"/>
      <c r="AA479" s="51"/>
    </row>
    <row r="480" spans="1:30">
      <c r="D480" s="3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7"/>
      <c r="Y480" s="51"/>
      <c r="Z480" s="51"/>
      <c r="AA480" s="51"/>
    </row>
    <row r="481" spans="1:30">
      <c r="A481" s="6" t="s">
        <v>284</v>
      </c>
      <c r="B481" s="6" t="s">
        <v>228</v>
      </c>
      <c r="C481" s="6" t="s">
        <v>83</v>
      </c>
      <c r="D481" s="3" t="s">
        <v>920</v>
      </c>
      <c r="E481" s="45">
        <v>-39300</v>
      </c>
      <c r="F481" s="45">
        <v>-39000</v>
      </c>
      <c r="G481" s="45">
        <v>-39000</v>
      </c>
      <c r="H481" s="45">
        <v>-28900</v>
      </c>
      <c r="I481" s="45">
        <v>-198800</v>
      </c>
      <c r="J481" s="45">
        <v>-28900</v>
      </c>
      <c r="K481" s="45">
        <v>-28900</v>
      </c>
      <c r="L481" s="45">
        <v>-29900</v>
      </c>
      <c r="M481" s="45">
        <v>-32700</v>
      </c>
      <c r="N481" s="45">
        <v>-36500</v>
      </c>
      <c r="O481" s="45">
        <v>-36500</v>
      </c>
      <c r="P481" s="45">
        <v>-29000</v>
      </c>
      <c r="Q481" s="45">
        <v>-29000</v>
      </c>
      <c r="R481" s="47">
        <f t="shared" ref="R481:R544" si="124">((E481+Q481)+((F481+G481+H481+I481+J481+K481+L481+M481+N481+O481+P481)*2))/24</f>
        <v>-46854.166666666664</v>
      </c>
      <c r="U481" s="49">
        <f t="shared" ref="U481:U520" si="125">+R481</f>
        <v>-46854.166666666664</v>
      </c>
      <c r="V481" s="49"/>
      <c r="W481" s="49"/>
      <c r="Y481" s="51"/>
      <c r="Z481" s="51"/>
      <c r="AA481" s="51"/>
      <c r="AD481" s="49">
        <f t="shared" ref="AD481:AD520" si="126">+R481</f>
        <v>-46854.166666666664</v>
      </c>
    </row>
    <row r="482" spans="1:30">
      <c r="A482" s="6" t="s">
        <v>284</v>
      </c>
      <c r="B482" s="6" t="s">
        <v>415</v>
      </c>
      <c r="C482" s="6" t="s">
        <v>113</v>
      </c>
      <c r="D482" s="3" t="s">
        <v>229</v>
      </c>
      <c r="E482" s="45">
        <v>-24135</v>
      </c>
      <c r="F482" s="45">
        <v>-24135</v>
      </c>
      <c r="G482" s="45">
        <v>-24135</v>
      </c>
      <c r="H482" s="45">
        <v>-24135</v>
      </c>
      <c r="I482" s="45">
        <v>-24135</v>
      </c>
      <c r="J482" s="45">
        <v>-24135</v>
      </c>
      <c r="K482" s="45">
        <v>-24135</v>
      </c>
      <c r="L482" s="45">
        <v>-24135</v>
      </c>
      <c r="M482" s="45">
        <v>-24135</v>
      </c>
      <c r="N482" s="45">
        <v>-24135</v>
      </c>
      <c r="O482" s="45">
        <v>-24135</v>
      </c>
      <c r="P482" s="45">
        <v>-24135</v>
      </c>
      <c r="Q482" s="45">
        <v>-24135</v>
      </c>
      <c r="R482" s="47">
        <f t="shared" si="124"/>
        <v>-24135</v>
      </c>
      <c r="U482" s="49">
        <f t="shared" si="125"/>
        <v>-24135</v>
      </c>
      <c r="V482" s="49"/>
      <c r="W482" s="49"/>
      <c r="Y482" s="51"/>
      <c r="Z482" s="51"/>
      <c r="AA482" s="51"/>
      <c r="AD482" s="49">
        <f t="shared" si="126"/>
        <v>-24135</v>
      </c>
    </row>
    <row r="483" spans="1:30">
      <c r="A483" s="6" t="s">
        <v>284</v>
      </c>
      <c r="B483" s="6" t="s">
        <v>405</v>
      </c>
      <c r="C483" s="6" t="s">
        <v>282</v>
      </c>
      <c r="D483" s="3" t="s">
        <v>731</v>
      </c>
      <c r="E483" s="45">
        <v>-805083.21</v>
      </c>
      <c r="F483" s="45">
        <v>-2962432.42</v>
      </c>
      <c r="G483" s="45">
        <v>-3654107.53</v>
      </c>
      <c r="H483" s="45">
        <v>-3371468.21</v>
      </c>
      <c r="I483" s="45">
        <v>-2549985.5099999998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30646.74</v>
      </c>
      <c r="P483" s="45">
        <v>-2676349.88</v>
      </c>
      <c r="Q483" s="45">
        <v>-5280776.84</v>
      </c>
      <c r="R483" s="47">
        <f t="shared" si="124"/>
        <v>-1518885.5695833331</v>
      </c>
      <c r="U483" s="49">
        <f t="shared" si="125"/>
        <v>-1518885.5695833331</v>
      </c>
      <c r="V483" s="49"/>
      <c r="W483" s="49"/>
      <c r="Y483" s="51"/>
      <c r="Z483" s="51"/>
      <c r="AA483" s="51"/>
      <c r="AD483" s="49">
        <f t="shared" si="126"/>
        <v>-1518885.5695833331</v>
      </c>
    </row>
    <row r="484" spans="1:30">
      <c r="A484" s="6" t="s">
        <v>284</v>
      </c>
      <c r="B484" s="6" t="s">
        <v>405</v>
      </c>
      <c r="C484" s="6" t="s">
        <v>875</v>
      </c>
      <c r="D484" s="3" t="s">
        <v>938</v>
      </c>
      <c r="E484" s="45">
        <v>-103941.2</v>
      </c>
      <c r="F484" s="45">
        <v>-112241.21</v>
      </c>
      <c r="G484" s="45">
        <v>-112241.21</v>
      </c>
      <c r="H484" s="45">
        <v>-112241.21</v>
      </c>
      <c r="I484" s="45">
        <v>-128355.2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-88263</v>
      </c>
      <c r="P484" s="45">
        <v>-88263</v>
      </c>
      <c r="Q484" s="45">
        <v>-88263</v>
      </c>
      <c r="R484" s="47">
        <f t="shared" si="124"/>
        <v>-61475.577500000007</v>
      </c>
      <c r="U484" s="49">
        <f t="shared" si="125"/>
        <v>-61475.577500000007</v>
      </c>
      <c r="V484" s="49"/>
      <c r="W484" s="49"/>
      <c r="Y484" s="51"/>
      <c r="Z484" s="51"/>
      <c r="AA484" s="51"/>
      <c r="AD484" s="49">
        <f t="shared" si="126"/>
        <v>-61475.577500000007</v>
      </c>
    </row>
    <row r="485" spans="1:30">
      <c r="A485" s="6" t="s">
        <v>284</v>
      </c>
      <c r="B485" s="6" t="s">
        <v>215</v>
      </c>
      <c r="C485" s="6" t="s">
        <v>281</v>
      </c>
      <c r="D485" s="3" t="s">
        <v>732</v>
      </c>
      <c r="E485" s="45">
        <v>-166497.94</v>
      </c>
      <c r="F485" s="45">
        <v>-97720.68</v>
      </c>
      <c r="G485" s="45">
        <v>-14743.53</v>
      </c>
      <c r="H485" s="45">
        <v>-14743.53</v>
      </c>
      <c r="I485" s="45">
        <v>-15651.33</v>
      </c>
      <c r="J485" s="45">
        <v>-15651.33</v>
      </c>
      <c r="K485" s="45">
        <v>-1.2732925824821E-11</v>
      </c>
      <c r="L485" s="45">
        <v>-1.2732925824821E-11</v>
      </c>
      <c r="M485" s="45">
        <v>-1.2732925824821E-11</v>
      </c>
      <c r="N485" s="45">
        <v>-1.2732925824821E-11</v>
      </c>
      <c r="O485" s="45">
        <v>-1.2732925824821E-11</v>
      </c>
      <c r="P485" s="45">
        <v>-187822.74</v>
      </c>
      <c r="Q485" s="45">
        <v>-316198.45</v>
      </c>
      <c r="R485" s="47">
        <f t="shared" si="124"/>
        <v>-48973.44458333333</v>
      </c>
      <c r="U485" s="49">
        <f t="shared" si="125"/>
        <v>-48973.44458333333</v>
      </c>
      <c r="V485" s="49"/>
      <c r="W485" s="49"/>
      <c r="Y485" s="51"/>
      <c r="Z485" s="51"/>
      <c r="AA485" s="51"/>
      <c r="AD485" s="49">
        <f t="shared" si="126"/>
        <v>-48973.44458333333</v>
      </c>
    </row>
    <row r="486" spans="1:30">
      <c r="A486" s="6" t="s">
        <v>284</v>
      </c>
      <c r="B486" s="6" t="s">
        <v>215</v>
      </c>
      <c r="C486" s="6" t="s">
        <v>393</v>
      </c>
      <c r="D486" s="3" t="s">
        <v>733</v>
      </c>
      <c r="E486" s="45">
        <v>-20068.89</v>
      </c>
      <c r="F486" s="45">
        <v>-27736.63</v>
      </c>
      <c r="G486" s="45">
        <v>-31198.22</v>
      </c>
      <c r="H486" s="45">
        <v>-34853.599999999999</v>
      </c>
      <c r="I486" s="45">
        <v>-38679.629999999997</v>
      </c>
      <c r="J486" s="45">
        <v>-46831.5</v>
      </c>
      <c r="K486" s="45">
        <v>-53998.9</v>
      </c>
      <c r="L486" s="45">
        <v>-68141.31</v>
      </c>
      <c r="M486" s="45">
        <v>-86977.52</v>
      </c>
      <c r="N486" s="45">
        <v>-105424.06</v>
      </c>
      <c r="O486" s="45">
        <v>-116367.72</v>
      </c>
      <c r="P486" s="45">
        <v>-128413.14</v>
      </c>
      <c r="Q486" s="45">
        <v>-27567.73</v>
      </c>
      <c r="R486" s="47">
        <f t="shared" si="124"/>
        <v>-63536.71166666667</v>
      </c>
      <c r="U486" s="49">
        <f t="shared" si="125"/>
        <v>-63536.71166666667</v>
      </c>
      <c r="V486" s="49"/>
      <c r="W486" s="49"/>
      <c r="Y486" s="51"/>
      <c r="Z486" s="51"/>
      <c r="AA486" s="51"/>
      <c r="AD486" s="49">
        <f t="shared" si="126"/>
        <v>-63536.71166666667</v>
      </c>
    </row>
    <row r="487" spans="1:30">
      <c r="A487" s="6" t="s">
        <v>284</v>
      </c>
      <c r="B487" s="6" t="s">
        <v>215</v>
      </c>
      <c r="C487" s="6" t="s">
        <v>941</v>
      </c>
      <c r="D487" s="3" t="s">
        <v>942</v>
      </c>
      <c r="E487" s="45">
        <v>0</v>
      </c>
      <c r="F487" s="45">
        <v>0</v>
      </c>
      <c r="G487" s="45">
        <v>-226126.78</v>
      </c>
      <c r="H487" s="45">
        <v>-369574.68</v>
      </c>
      <c r="I487" s="45">
        <v>-516048.71</v>
      </c>
      <c r="J487" s="45">
        <v>-668029.13</v>
      </c>
      <c r="K487" s="45">
        <v>-808712.05</v>
      </c>
      <c r="L487" s="45">
        <v>-950731.04</v>
      </c>
      <c r="M487" s="45">
        <v>-1096052.19</v>
      </c>
      <c r="N487" s="45">
        <v>-1229986.74</v>
      </c>
      <c r="O487" s="45">
        <v>-720542.66</v>
      </c>
      <c r="P487" s="45">
        <v>-662939.05000000005</v>
      </c>
      <c r="Q487" s="45">
        <v>-662939.05000000005</v>
      </c>
      <c r="R487" s="47">
        <f t="shared" si="124"/>
        <v>-631684.37958333339</v>
      </c>
      <c r="U487" s="49">
        <f t="shared" si="125"/>
        <v>-631684.37958333339</v>
      </c>
      <c r="V487" s="49"/>
      <c r="W487" s="49"/>
      <c r="Y487" s="51"/>
      <c r="Z487" s="51"/>
      <c r="AA487" s="51"/>
      <c r="AD487" s="49">
        <f t="shared" si="126"/>
        <v>-631684.37958333339</v>
      </c>
    </row>
    <row r="488" spans="1:30">
      <c r="A488" s="6" t="s">
        <v>284</v>
      </c>
      <c r="B488" s="6" t="s">
        <v>215</v>
      </c>
      <c r="C488" s="6" t="s">
        <v>945</v>
      </c>
      <c r="D488" s="3" t="s">
        <v>946</v>
      </c>
      <c r="E488" s="45">
        <v>0</v>
      </c>
      <c r="F488" s="45">
        <v>0</v>
      </c>
      <c r="G488" s="45">
        <v>-6430.7</v>
      </c>
      <c r="H488" s="45">
        <v>-8912.5400000000009</v>
      </c>
      <c r="I488" s="45">
        <v>-11274.58</v>
      </c>
      <c r="J488" s="45">
        <v>-15940.27</v>
      </c>
      <c r="K488" s="45">
        <v>-17190.5</v>
      </c>
      <c r="L488" s="45">
        <v>-20350.68</v>
      </c>
      <c r="M488" s="45">
        <v>-24205.08</v>
      </c>
      <c r="N488" s="45">
        <v>-25442.53</v>
      </c>
      <c r="O488" s="45">
        <v>-32452.03</v>
      </c>
      <c r="P488" s="45">
        <v>17356.52</v>
      </c>
      <c r="Q488" s="45">
        <v>49667.12</v>
      </c>
      <c r="R488" s="47">
        <f t="shared" si="124"/>
        <v>-10000.735833333332</v>
      </c>
      <c r="U488" s="49">
        <f t="shared" si="125"/>
        <v>-10000.735833333332</v>
      </c>
      <c r="V488" s="49"/>
      <c r="W488" s="49"/>
      <c r="Y488" s="51"/>
      <c r="Z488" s="51"/>
      <c r="AA488" s="51"/>
      <c r="AD488" s="49">
        <f t="shared" si="126"/>
        <v>-10000.735833333332</v>
      </c>
    </row>
    <row r="489" spans="1:30">
      <c r="A489" s="6" t="s">
        <v>284</v>
      </c>
      <c r="B489" s="6" t="s">
        <v>215</v>
      </c>
      <c r="C489" s="6" t="s">
        <v>282</v>
      </c>
      <c r="D489" s="3" t="s">
        <v>734</v>
      </c>
      <c r="E489" s="45">
        <v>-14222.28</v>
      </c>
      <c r="F489" s="45">
        <v>-14262.33</v>
      </c>
      <c r="G489" s="45">
        <v>-13.450000000000699</v>
      </c>
      <c r="H489" s="45">
        <v>-13.450000000000699</v>
      </c>
      <c r="I489" s="45">
        <v>-13.450000000000699</v>
      </c>
      <c r="J489" s="45">
        <v>-7.2830630415410299E-13</v>
      </c>
      <c r="K489" s="45">
        <v>-63.070000000000697</v>
      </c>
      <c r="L489" s="45">
        <v>-114.030000000001</v>
      </c>
      <c r="M489" s="45">
        <v>-202.83000000000101</v>
      </c>
      <c r="N489" s="45">
        <v>-227.10000000000099</v>
      </c>
      <c r="O489" s="45">
        <v>-277.43000000000097</v>
      </c>
      <c r="P489" s="45">
        <v>-13669.29</v>
      </c>
      <c r="Q489" s="45">
        <v>-14356.37</v>
      </c>
      <c r="R489" s="47">
        <f t="shared" si="124"/>
        <v>-3595.4795833333337</v>
      </c>
      <c r="U489" s="49">
        <f t="shared" si="125"/>
        <v>-3595.4795833333337</v>
      </c>
      <c r="V489" s="49"/>
      <c r="W489" s="49"/>
      <c r="Y489" s="51"/>
      <c r="Z489" s="51"/>
      <c r="AA489" s="51"/>
      <c r="AD489" s="49">
        <f t="shared" si="126"/>
        <v>-3595.4795833333337</v>
      </c>
    </row>
    <row r="490" spans="1:30">
      <c r="A490" s="6" t="s">
        <v>284</v>
      </c>
      <c r="B490" s="6" t="s">
        <v>215</v>
      </c>
      <c r="C490" s="6" t="s">
        <v>966</v>
      </c>
      <c r="D490" s="3" t="s">
        <v>967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-87733.82</v>
      </c>
      <c r="P490" s="45">
        <v>-150264.24</v>
      </c>
      <c r="Q490" s="45">
        <v>-128434.33</v>
      </c>
      <c r="R490" s="47">
        <f t="shared" si="124"/>
        <v>-25184.602083333331</v>
      </c>
      <c r="U490" s="49">
        <f t="shared" si="125"/>
        <v>-25184.602083333331</v>
      </c>
      <c r="V490" s="49"/>
      <c r="W490" s="49"/>
      <c r="Y490" s="51"/>
      <c r="Z490" s="51"/>
      <c r="AA490" s="51"/>
      <c r="AD490" s="49">
        <f t="shared" si="126"/>
        <v>-25184.602083333331</v>
      </c>
    </row>
    <row r="491" spans="1:30">
      <c r="A491" s="6" t="s">
        <v>284</v>
      </c>
      <c r="B491" s="6" t="s">
        <v>215</v>
      </c>
      <c r="C491" s="6" t="s">
        <v>1005</v>
      </c>
      <c r="D491" s="3" t="s">
        <v>1016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7">
        <f t="shared" si="124"/>
        <v>0</v>
      </c>
      <c r="U491" s="49">
        <f t="shared" si="125"/>
        <v>0</v>
      </c>
      <c r="V491" s="49"/>
      <c r="W491" s="49"/>
      <c r="Y491" s="51"/>
      <c r="Z491" s="51"/>
      <c r="AA491" s="51"/>
      <c r="AD491" s="49">
        <f t="shared" si="126"/>
        <v>0</v>
      </c>
    </row>
    <row r="492" spans="1:30">
      <c r="A492" s="6" t="s">
        <v>284</v>
      </c>
      <c r="B492" s="6" t="s">
        <v>215</v>
      </c>
      <c r="C492" s="6" t="s">
        <v>227</v>
      </c>
      <c r="D492" s="3" t="s">
        <v>736</v>
      </c>
      <c r="E492" s="45">
        <v>-14901.46</v>
      </c>
      <c r="F492" s="45">
        <v>-19833.759999999998</v>
      </c>
      <c r="G492" s="45">
        <v>-7338.38</v>
      </c>
      <c r="H492" s="45">
        <v>-10507.63</v>
      </c>
      <c r="I492" s="45">
        <v>-12204.15</v>
      </c>
      <c r="J492" s="45">
        <v>-2366.8000000000002</v>
      </c>
      <c r="K492" s="45">
        <v>-2725.69</v>
      </c>
      <c r="L492" s="45">
        <v>-2968.49</v>
      </c>
      <c r="M492" s="45">
        <v>-451.67000000000297</v>
      </c>
      <c r="N492" s="45">
        <v>-586.79000000000303</v>
      </c>
      <c r="O492" s="45">
        <v>-761.080000000003</v>
      </c>
      <c r="P492" s="45">
        <v>-9136.56</v>
      </c>
      <c r="Q492" s="45">
        <v>-16275.08</v>
      </c>
      <c r="R492" s="47">
        <f t="shared" si="124"/>
        <v>-7039.1058333333349</v>
      </c>
      <c r="U492" s="49">
        <f t="shared" si="125"/>
        <v>-7039.1058333333349</v>
      </c>
      <c r="V492" s="49"/>
      <c r="W492" s="49"/>
      <c r="Y492" s="51"/>
      <c r="Z492" s="51"/>
      <c r="AA492" s="51"/>
      <c r="AD492" s="49">
        <f t="shared" si="126"/>
        <v>-7039.1058333333349</v>
      </c>
    </row>
    <row r="493" spans="1:30">
      <c r="A493" s="6" t="s">
        <v>284</v>
      </c>
      <c r="B493" s="6" t="s">
        <v>215</v>
      </c>
      <c r="C493" s="6" t="s">
        <v>342</v>
      </c>
      <c r="D493" s="3" t="s">
        <v>737</v>
      </c>
      <c r="E493" s="45">
        <v>7227.57</v>
      </c>
      <c r="F493" s="45">
        <v>11370</v>
      </c>
      <c r="G493" s="45">
        <v>15156.65</v>
      </c>
      <c r="H493" s="45">
        <v>19314.25</v>
      </c>
      <c r="I493" s="45">
        <v>23452.53</v>
      </c>
      <c r="J493" s="45">
        <v>27515.26</v>
      </c>
      <c r="K493" s="45">
        <v>31761.91</v>
      </c>
      <c r="L493" s="45">
        <v>36314.58</v>
      </c>
      <c r="M493" s="45">
        <v>35572.04</v>
      </c>
      <c r="N493" s="45">
        <v>35291.589999999997</v>
      </c>
      <c r="O493" s="45">
        <v>0</v>
      </c>
      <c r="P493" s="45">
        <v>0</v>
      </c>
      <c r="Q493" s="45">
        <v>0</v>
      </c>
      <c r="R493" s="47">
        <f t="shared" si="124"/>
        <v>19946.882916666666</v>
      </c>
      <c r="U493" s="49">
        <f t="shared" si="125"/>
        <v>19946.882916666666</v>
      </c>
      <c r="V493" s="49"/>
      <c r="W493" s="49"/>
      <c r="Y493" s="51"/>
      <c r="Z493" s="51"/>
      <c r="AA493" s="51"/>
      <c r="AD493" s="49">
        <f t="shared" si="126"/>
        <v>19946.882916666666</v>
      </c>
    </row>
    <row r="494" spans="1:30">
      <c r="A494" s="6" t="s">
        <v>284</v>
      </c>
      <c r="B494" s="6" t="s">
        <v>215</v>
      </c>
      <c r="C494" s="6" t="s">
        <v>517</v>
      </c>
      <c r="D494" s="3" t="s">
        <v>739</v>
      </c>
      <c r="E494" s="45">
        <v>-559.65</v>
      </c>
      <c r="F494" s="45">
        <v>-800.31</v>
      </c>
      <c r="G494" s="45">
        <v>-309.22000000000003</v>
      </c>
      <c r="H494" s="45">
        <v>-555.15</v>
      </c>
      <c r="I494" s="45">
        <v>-790.96</v>
      </c>
      <c r="J494" s="45">
        <v>-376.91</v>
      </c>
      <c r="K494" s="45">
        <v>-624.92999999999995</v>
      </c>
      <c r="L494" s="45">
        <v>-844.89</v>
      </c>
      <c r="M494" s="45">
        <v>-297.39</v>
      </c>
      <c r="N494" s="45">
        <v>-519.70000000000005</v>
      </c>
      <c r="O494" s="45">
        <v>-798.49</v>
      </c>
      <c r="P494" s="45">
        <v>-258.48</v>
      </c>
      <c r="Q494" s="45">
        <v>-489.74</v>
      </c>
      <c r="R494" s="47">
        <f t="shared" si="124"/>
        <v>-558.42708333333337</v>
      </c>
      <c r="U494" s="49">
        <f t="shared" si="125"/>
        <v>-558.42708333333337</v>
      </c>
      <c r="V494" s="49"/>
      <c r="W494" s="49"/>
      <c r="Y494" s="51"/>
      <c r="Z494" s="51"/>
      <c r="AA494" s="51"/>
      <c r="AD494" s="49">
        <f t="shared" si="126"/>
        <v>-558.42708333333337</v>
      </c>
    </row>
    <row r="495" spans="1:30">
      <c r="A495" s="6" t="s">
        <v>284</v>
      </c>
      <c r="B495" s="6" t="s">
        <v>215</v>
      </c>
      <c r="C495" s="6" t="s">
        <v>226</v>
      </c>
      <c r="D495" s="3" t="s">
        <v>735</v>
      </c>
      <c r="E495" s="45">
        <v>-32159.51</v>
      </c>
      <c r="F495" s="45">
        <v>-41448.14</v>
      </c>
      <c r="G495" s="45">
        <v>-13205.37</v>
      </c>
      <c r="H495" s="45">
        <v>-20070.23</v>
      </c>
      <c r="I495" s="45">
        <v>-25602.29</v>
      </c>
      <c r="J495" s="45">
        <v>-5853.21</v>
      </c>
      <c r="K495" s="45">
        <v>-8620.82</v>
      </c>
      <c r="L495" s="45">
        <v>-9698.35</v>
      </c>
      <c r="M495" s="45">
        <v>-1272.75</v>
      </c>
      <c r="N495" s="45">
        <v>-1818.18</v>
      </c>
      <c r="O495" s="45">
        <v>-2325.4299999999998</v>
      </c>
      <c r="P495" s="45">
        <v>-25233.87</v>
      </c>
      <c r="Q495" s="45">
        <v>-47211.44</v>
      </c>
      <c r="R495" s="47">
        <f t="shared" si="124"/>
        <v>-16236.176249999999</v>
      </c>
      <c r="U495" s="49">
        <f t="shared" si="125"/>
        <v>-16236.176249999999</v>
      </c>
      <c r="V495" s="49"/>
      <c r="W495" s="49"/>
      <c r="Y495" s="51"/>
      <c r="Z495" s="51"/>
      <c r="AA495" s="51"/>
      <c r="AD495" s="49">
        <f t="shared" si="126"/>
        <v>-16236.176249999999</v>
      </c>
    </row>
    <row r="496" spans="1:30">
      <c r="A496" s="6" t="s">
        <v>284</v>
      </c>
      <c r="B496" s="6" t="s">
        <v>215</v>
      </c>
      <c r="C496" s="6" t="s">
        <v>518</v>
      </c>
      <c r="D496" s="3" t="s">
        <v>738</v>
      </c>
      <c r="E496" s="45">
        <v>-66210</v>
      </c>
      <c r="F496" s="45">
        <v>-92063.86</v>
      </c>
      <c r="G496" s="45">
        <v>-118008.4</v>
      </c>
      <c r="H496" s="45">
        <v>-63411.67</v>
      </c>
      <c r="I496" s="45">
        <v>-88805.6</v>
      </c>
      <c r="J496" s="45">
        <v>-117005.89</v>
      </c>
      <c r="K496" s="45">
        <v>-67879.72</v>
      </c>
      <c r="L496" s="45">
        <v>-93655.05</v>
      </c>
      <c r="M496" s="45">
        <v>-119246.76</v>
      </c>
      <c r="N496" s="45">
        <v>-62318.5</v>
      </c>
      <c r="O496" s="45">
        <v>-44.969999999979301</v>
      </c>
      <c r="P496" s="45">
        <v>-44.97</v>
      </c>
      <c r="Q496" s="45">
        <v>0</v>
      </c>
      <c r="R496" s="47">
        <f t="shared" si="124"/>
        <v>-71299.199166666673</v>
      </c>
      <c r="U496" s="49">
        <f t="shared" si="125"/>
        <v>-71299.199166666673</v>
      </c>
      <c r="V496" s="49"/>
      <c r="W496" s="49"/>
      <c r="Y496" s="51"/>
      <c r="Z496" s="51"/>
      <c r="AA496" s="51"/>
      <c r="AD496" s="49">
        <f t="shared" si="126"/>
        <v>-71299.199166666673</v>
      </c>
    </row>
    <row r="497" spans="1:30">
      <c r="A497" s="6" t="s">
        <v>284</v>
      </c>
      <c r="B497" s="6" t="s">
        <v>215</v>
      </c>
      <c r="C497" s="6" t="s">
        <v>860</v>
      </c>
      <c r="D497" s="3" t="s">
        <v>738</v>
      </c>
      <c r="E497" s="45">
        <v>-24861.22</v>
      </c>
      <c r="F497" s="45">
        <v>-32567.26</v>
      </c>
      <c r="G497" s="45">
        <v>-39969.230000000003</v>
      </c>
      <c r="H497" s="45">
        <v>-16275.89</v>
      </c>
      <c r="I497" s="45">
        <v>-23821.78</v>
      </c>
      <c r="J497" s="45">
        <v>-33574.15</v>
      </c>
      <c r="K497" s="45">
        <v>-19434.45</v>
      </c>
      <c r="L497" s="45">
        <v>-26763.35</v>
      </c>
      <c r="M497" s="45">
        <v>-34077.53</v>
      </c>
      <c r="N497" s="45">
        <v>-16111.36</v>
      </c>
      <c r="O497" s="45">
        <v>-25374.95</v>
      </c>
      <c r="P497" s="45">
        <v>-33561.58</v>
      </c>
      <c r="Q497" s="45">
        <v>-21697.23</v>
      </c>
      <c r="R497" s="47">
        <f t="shared" si="124"/>
        <v>-27067.562916666666</v>
      </c>
      <c r="U497" s="49">
        <f t="shared" si="125"/>
        <v>-27067.562916666666</v>
      </c>
      <c r="V497" s="49"/>
      <c r="W497" s="49"/>
      <c r="Y497" s="51"/>
      <c r="Z497" s="51"/>
      <c r="AA497" s="51"/>
      <c r="AD497" s="49">
        <f t="shared" si="126"/>
        <v>-27067.562916666666</v>
      </c>
    </row>
    <row r="498" spans="1:30">
      <c r="A498" s="6" t="s">
        <v>284</v>
      </c>
      <c r="B498" s="6" t="s">
        <v>215</v>
      </c>
      <c r="C498" s="6" t="s">
        <v>1032</v>
      </c>
      <c r="D498" s="3" t="s">
        <v>1033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si="124"/>
        <v>0</v>
      </c>
      <c r="U498" s="49">
        <f t="shared" si="125"/>
        <v>0</v>
      </c>
      <c r="V498" s="49"/>
      <c r="W498" s="49"/>
      <c r="Y498" s="51"/>
      <c r="Z498" s="51"/>
      <c r="AA498" s="51"/>
      <c r="AD498" s="49">
        <f t="shared" si="126"/>
        <v>0</v>
      </c>
    </row>
    <row r="499" spans="1:30">
      <c r="A499" s="6" t="s">
        <v>284</v>
      </c>
      <c r="B499" s="6" t="s">
        <v>216</v>
      </c>
      <c r="D499" s="3" t="s">
        <v>740</v>
      </c>
      <c r="E499" s="45">
        <v>2004.49</v>
      </c>
      <c r="F499" s="45">
        <v>1317.75</v>
      </c>
      <c r="G499" s="45">
        <v>-1974.11</v>
      </c>
      <c r="H499" s="45">
        <v>-587.71</v>
      </c>
      <c r="I499" s="45">
        <v>-6076.43</v>
      </c>
      <c r="J499" s="45">
        <v>88489.91</v>
      </c>
      <c r="K499" s="45">
        <v>-562.05000000000302</v>
      </c>
      <c r="L499" s="45">
        <v>-26323.66</v>
      </c>
      <c r="M499" s="45">
        <v>-1782.87</v>
      </c>
      <c r="N499" s="45">
        <v>-4274.79</v>
      </c>
      <c r="O499" s="45">
        <v>-9745.14</v>
      </c>
      <c r="P499" s="45">
        <v>-5072.93</v>
      </c>
      <c r="Q499" s="45">
        <v>-416.37999999999897</v>
      </c>
      <c r="R499" s="47">
        <f t="shared" si="124"/>
        <v>2850.1687499999994</v>
      </c>
      <c r="U499" s="49">
        <f t="shared" si="125"/>
        <v>2850.1687499999994</v>
      </c>
      <c r="V499" s="49"/>
      <c r="W499" s="49"/>
      <c r="Y499" s="51"/>
      <c r="Z499" s="51"/>
      <c r="AA499" s="51"/>
      <c r="AD499" s="49">
        <f t="shared" si="126"/>
        <v>2850.1687499999994</v>
      </c>
    </row>
    <row r="500" spans="1:30">
      <c r="A500" s="6" t="s">
        <v>284</v>
      </c>
      <c r="B500" s="6" t="s">
        <v>216</v>
      </c>
      <c r="C500" s="6" t="s">
        <v>143</v>
      </c>
      <c r="D500" s="3" t="s">
        <v>741</v>
      </c>
      <c r="E500" s="45">
        <v>0</v>
      </c>
      <c r="F500" s="45">
        <v>-0.46</v>
      </c>
      <c r="G500" s="45">
        <v>-0.46</v>
      </c>
      <c r="H500" s="45">
        <v>-0.46</v>
      </c>
      <c r="I500" s="45">
        <v>-0.46</v>
      </c>
      <c r="J500" s="45">
        <v>-48.51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7">
        <f t="shared" si="124"/>
        <v>-4.1958333333333337</v>
      </c>
      <c r="U500" s="49">
        <f t="shared" si="125"/>
        <v>-4.1958333333333337</v>
      </c>
      <c r="V500" s="49"/>
      <c r="W500" s="49"/>
      <c r="Y500" s="51"/>
      <c r="Z500" s="51"/>
      <c r="AA500" s="51"/>
      <c r="AD500" s="49">
        <f t="shared" si="126"/>
        <v>-4.1958333333333337</v>
      </c>
    </row>
    <row r="501" spans="1:30">
      <c r="A501" s="6" t="s">
        <v>284</v>
      </c>
      <c r="B501" s="6" t="s">
        <v>863</v>
      </c>
      <c r="C501" s="6" t="s">
        <v>2</v>
      </c>
      <c r="D501" s="3" t="s">
        <v>864</v>
      </c>
      <c r="E501" s="45">
        <v>0</v>
      </c>
      <c r="F501" s="45">
        <v>0</v>
      </c>
      <c r="G501" s="45">
        <v>0</v>
      </c>
      <c r="H501" s="45">
        <v>30943.83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7">
        <f t="shared" si="124"/>
        <v>2578.6525000000001</v>
      </c>
      <c r="U501" s="49">
        <f t="shared" si="125"/>
        <v>2578.6525000000001</v>
      </c>
      <c r="V501" s="49"/>
      <c r="W501" s="49"/>
      <c r="Y501" s="51"/>
      <c r="Z501" s="51"/>
      <c r="AA501" s="51"/>
      <c r="AD501" s="49">
        <f t="shared" si="126"/>
        <v>2578.6525000000001</v>
      </c>
    </row>
    <row r="502" spans="1:30">
      <c r="A502" s="6" t="s">
        <v>284</v>
      </c>
      <c r="B502" s="6" t="s">
        <v>222</v>
      </c>
      <c r="C502" s="6" t="s">
        <v>296</v>
      </c>
      <c r="D502" s="3" t="s">
        <v>505</v>
      </c>
      <c r="E502" s="45">
        <v>-20833.330000000002</v>
      </c>
      <c r="F502" s="45">
        <v>0</v>
      </c>
      <c r="G502" s="45">
        <v>-10416.67</v>
      </c>
      <c r="H502" s="45">
        <v>-21180.560000000001</v>
      </c>
      <c r="I502" s="45">
        <v>3.6379788070917101E-12</v>
      </c>
      <c r="J502" s="45">
        <v>-10763.89</v>
      </c>
      <c r="K502" s="45">
        <v>-21527.78</v>
      </c>
      <c r="L502" s="45">
        <v>3.6379788070917101E-12</v>
      </c>
      <c r="M502" s="45">
        <v>-10763.89</v>
      </c>
      <c r="N502" s="45">
        <v>-21180.560000000001</v>
      </c>
      <c r="O502" s="45">
        <v>3.6379788070917101E-12</v>
      </c>
      <c r="P502" s="45">
        <v>-10763.89</v>
      </c>
      <c r="Q502" s="45">
        <v>-20486.11</v>
      </c>
      <c r="R502" s="47">
        <f t="shared" si="124"/>
        <v>-10604.746666666666</v>
      </c>
      <c r="U502" s="49">
        <f t="shared" si="125"/>
        <v>-10604.746666666666</v>
      </c>
      <c r="V502" s="49"/>
      <c r="W502" s="49"/>
      <c r="Y502" s="51"/>
      <c r="Z502" s="51"/>
      <c r="AA502" s="51"/>
      <c r="AD502" s="49">
        <f t="shared" si="126"/>
        <v>-10604.746666666666</v>
      </c>
    </row>
    <row r="503" spans="1:30">
      <c r="A503" s="6" t="s">
        <v>284</v>
      </c>
      <c r="B503" s="6" t="s">
        <v>222</v>
      </c>
      <c r="C503" s="6" t="s">
        <v>393</v>
      </c>
      <c r="D503" s="3" t="s">
        <v>506</v>
      </c>
      <c r="E503" s="45">
        <v>-234455.22</v>
      </c>
      <c r="F503" s="45">
        <v>-48481.16</v>
      </c>
      <c r="G503" s="45">
        <v>-60936.57</v>
      </c>
      <c r="H503" s="45">
        <v>-113168.55</v>
      </c>
      <c r="I503" s="45">
        <v>-1.45519152283669E-11</v>
      </c>
      <c r="J503" s="45">
        <v>-19495.560000000001</v>
      </c>
      <c r="K503" s="45">
        <v>-59449.56</v>
      </c>
      <c r="L503" s="45">
        <v>-12308.59</v>
      </c>
      <c r="M503" s="45">
        <v>-76805.490000000005</v>
      </c>
      <c r="N503" s="45">
        <v>-122504.5</v>
      </c>
      <c r="O503" s="45">
        <v>-30509.360000000001</v>
      </c>
      <c r="P503" s="45">
        <v>-63688.72</v>
      </c>
      <c r="Q503" s="45">
        <v>-108303.49</v>
      </c>
      <c r="R503" s="47">
        <f t="shared" si="124"/>
        <v>-64893.951250000006</v>
      </c>
      <c r="U503" s="49">
        <f t="shared" si="125"/>
        <v>-64893.951250000006</v>
      </c>
      <c r="V503" s="49"/>
      <c r="W503" s="49"/>
      <c r="Y503" s="51"/>
      <c r="Z503" s="51"/>
      <c r="AA503" s="51"/>
      <c r="AD503" s="49">
        <f t="shared" si="126"/>
        <v>-64893.951250000006</v>
      </c>
    </row>
    <row r="504" spans="1:30">
      <c r="A504" s="6" t="s">
        <v>284</v>
      </c>
      <c r="B504" s="6" t="s">
        <v>222</v>
      </c>
      <c r="C504" s="6" t="s">
        <v>92</v>
      </c>
      <c r="D504" s="3" t="s">
        <v>742</v>
      </c>
      <c r="E504" s="45">
        <v>-623333.34</v>
      </c>
      <c r="F504" s="45">
        <v>-748000</v>
      </c>
      <c r="G504" s="45">
        <v>-124666.67</v>
      </c>
      <c r="H504" s="45">
        <v>-249333.34</v>
      </c>
      <c r="I504" s="45">
        <v>-374000</v>
      </c>
      <c r="J504" s="45">
        <v>-498666.67</v>
      </c>
      <c r="K504" s="45">
        <v>-623333.34</v>
      </c>
      <c r="L504" s="45">
        <v>-748000</v>
      </c>
      <c r="M504" s="45">
        <v>-124666.67</v>
      </c>
      <c r="N504" s="45">
        <v>-249333.34</v>
      </c>
      <c r="O504" s="45">
        <v>-374000</v>
      </c>
      <c r="P504" s="45">
        <v>-498666.67</v>
      </c>
      <c r="Q504" s="45">
        <v>-623333.34</v>
      </c>
      <c r="R504" s="47">
        <f t="shared" si="124"/>
        <v>-436333.33666666667</v>
      </c>
      <c r="U504" s="49">
        <f t="shared" si="125"/>
        <v>-436333.33666666667</v>
      </c>
      <c r="V504" s="49"/>
      <c r="W504" s="49"/>
      <c r="Y504" s="51"/>
      <c r="Z504" s="51"/>
      <c r="AA504" s="51"/>
      <c r="AD504" s="49">
        <f t="shared" si="126"/>
        <v>-436333.33666666667</v>
      </c>
    </row>
    <row r="505" spans="1:30">
      <c r="A505" s="6" t="s">
        <v>284</v>
      </c>
      <c r="B505" s="6" t="s">
        <v>222</v>
      </c>
      <c r="C505" s="6" t="s">
        <v>94</v>
      </c>
      <c r="D505" s="3" t="s">
        <v>743</v>
      </c>
      <c r="E505" s="45">
        <v>-443625</v>
      </c>
      <c r="F505" s="45">
        <v>-532350</v>
      </c>
      <c r="G505" s="45">
        <v>-88725</v>
      </c>
      <c r="H505" s="45">
        <v>-177450</v>
      </c>
      <c r="I505" s="45">
        <v>-266175</v>
      </c>
      <c r="J505" s="45">
        <v>-354900</v>
      </c>
      <c r="K505" s="45">
        <v>-443625</v>
      </c>
      <c r="L505" s="45">
        <v>-532350</v>
      </c>
      <c r="M505" s="45">
        <v>-88725</v>
      </c>
      <c r="N505" s="45">
        <v>-177450</v>
      </c>
      <c r="O505" s="45">
        <v>-266175</v>
      </c>
      <c r="P505" s="45">
        <v>-354900</v>
      </c>
      <c r="Q505" s="45">
        <v>-443625</v>
      </c>
      <c r="R505" s="47">
        <f t="shared" si="124"/>
        <v>-310537.5</v>
      </c>
      <c r="U505" s="49">
        <f t="shared" si="125"/>
        <v>-310537.5</v>
      </c>
      <c r="V505" s="49"/>
      <c r="W505" s="49"/>
      <c r="Y505" s="51"/>
      <c r="Z505" s="51"/>
      <c r="AA505" s="51"/>
      <c r="AD505" s="49">
        <f t="shared" si="126"/>
        <v>-310537.5</v>
      </c>
    </row>
    <row r="506" spans="1:30">
      <c r="A506" s="6" t="s">
        <v>284</v>
      </c>
      <c r="B506" s="6" t="s">
        <v>222</v>
      </c>
      <c r="C506" s="6" t="s">
        <v>96</v>
      </c>
      <c r="D506" s="3" t="s">
        <v>744</v>
      </c>
      <c r="E506" s="45">
        <v>-105936.25</v>
      </c>
      <c r="F506" s="45">
        <v>-211872.5</v>
      </c>
      <c r="G506" s="45">
        <v>-317808.75</v>
      </c>
      <c r="H506" s="45">
        <v>-105936.25</v>
      </c>
      <c r="I506" s="45">
        <v>-211872.5</v>
      </c>
      <c r="J506" s="45">
        <v>-317808.75</v>
      </c>
      <c r="K506" s="45">
        <v>-105879.38</v>
      </c>
      <c r="L506" s="45">
        <v>-211758.76</v>
      </c>
      <c r="M506" s="45">
        <v>-317638.13</v>
      </c>
      <c r="N506" s="45">
        <v>0</v>
      </c>
      <c r="O506" s="45">
        <v>0</v>
      </c>
      <c r="P506" s="45">
        <v>0</v>
      </c>
      <c r="Q506" s="45">
        <v>0</v>
      </c>
      <c r="R506" s="47">
        <f t="shared" si="124"/>
        <v>-154461.92874999999</v>
      </c>
      <c r="U506" s="49">
        <f t="shared" si="125"/>
        <v>-154461.92874999999</v>
      </c>
      <c r="V506" s="49"/>
      <c r="W506" s="49"/>
      <c r="Y506" s="51"/>
      <c r="Z506" s="51"/>
      <c r="AA506" s="51"/>
      <c r="AD506" s="49">
        <f t="shared" si="126"/>
        <v>-154461.92874999999</v>
      </c>
    </row>
    <row r="507" spans="1:30">
      <c r="A507" s="6" t="s">
        <v>284</v>
      </c>
      <c r="B507" s="6" t="s">
        <v>222</v>
      </c>
      <c r="C507" s="6" t="s">
        <v>98</v>
      </c>
      <c r="D507" s="3" t="s">
        <v>745</v>
      </c>
      <c r="E507" s="45">
        <v>-390750</v>
      </c>
      <c r="F507" s="45">
        <v>-65125</v>
      </c>
      <c r="G507" s="45">
        <v>-130250</v>
      </c>
      <c r="H507" s="45">
        <v>-195375</v>
      </c>
      <c r="I507" s="45">
        <v>-260500</v>
      </c>
      <c r="J507" s="45">
        <v>-325625</v>
      </c>
      <c r="K507" s="45">
        <v>-390750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7">
        <f t="shared" si="124"/>
        <v>-130250</v>
      </c>
      <c r="U507" s="49">
        <f t="shared" si="125"/>
        <v>-130250</v>
      </c>
      <c r="V507" s="49"/>
      <c r="W507" s="49"/>
      <c r="Y507" s="51"/>
      <c r="Z507" s="51"/>
      <c r="AA507" s="51"/>
      <c r="AD507" s="49">
        <f t="shared" si="126"/>
        <v>-130250</v>
      </c>
    </row>
    <row r="508" spans="1:30">
      <c r="A508" s="6" t="s">
        <v>284</v>
      </c>
      <c r="B508" s="6" t="s">
        <v>222</v>
      </c>
      <c r="C508" s="6" t="s">
        <v>100</v>
      </c>
      <c r="D508" s="3" t="s">
        <v>746</v>
      </c>
      <c r="E508" s="45">
        <v>-1158000</v>
      </c>
      <c r="F508" s="45">
        <v>-193000</v>
      </c>
      <c r="G508" s="45">
        <v>-386000</v>
      </c>
      <c r="H508" s="45">
        <v>-579000</v>
      </c>
      <c r="I508" s="45">
        <v>-772000</v>
      </c>
      <c r="J508" s="45">
        <v>-965000</v>
      </c>
      <c r="K508" s="45">
        <v>-1158000</v>
      </c>
      <c r="L508" s="45">
        <v>-193000</v>
      </c>
      <c r="M508" s="45">
        <v>-386000</v>
      </c>
      <c r="N508" s="45">
        <v>-579000</v>
      </c>
      <c r="O508" s="45">
        <v>-772000</v>
      </c>
      <c r="P508" s="45">
        <v>-965000</v>
      </c>
      <c r="Q508" s="45">
        <v>-1158000</v>
      </c>
      <c r="R508" s="47">
        <f t="shared" si="124"/>
        <v>-675500</v>
      </c>
      <c r="U508" s="49">
        <f t="shared" si="125"/>
        <v>-675500</v>
      </c>
      <c r="V508" s="49"/>
      <c r="W508" s="49"/>
      <c r="Y508" s="51"/>
      <c r="Z508" s="51"/>
      <c r="AA508" s="51"/>
      <c r="AD508" s="49">
        <f t="shared" si="126"/>
        <v>-675500</v>
      </c>
    </row>
    <row r="509" spans="1:30">
      <c r="A509" s="6" t="s">
        <v>284</v>
      </c>
      <c r="B509" s="6" t="s">
        <v>222</v>
      </c>
      <c r="C509" s="6" t="s">
        <v>102</v>
      </c>
      <c r="D509" s="3" t="s">
        <v>747</v>
      </c>
      <c r="E509" s="45">
        <v>0</v>
      </c>
      <c r="F509" s="45">
        <v>-85625</v>
      </c>
      <c r="G509" s="45">
        <v>-171250</v>
      </c>
      <c r="H509" s="45">
        <v>-256875</v>
      </c>
      <c r="I509" s="45">
        <v>-342500</v>
      </c>
      <c r="J509" s="45">
        <v>-428125</v>
      </c>
      <c r="K509" s="45">
        <v>0</v>
      </c>
      <c r="L509" s="45">
        <v>-85625</v>
      </c>
      <c r="M509" s="45">
        <v>-171250</v>
      </c>
      <c r="N509" s="45">
        <v>-256875</v>
      </c>
      <c r="O509" s="45">
        <v>-342500</v>
      </c>
      <c r="P509" s="45">
        <v>-428125</v>
      </c>
      <c r="Q509" s="45">
        <v>0</v>
      </c>
      <c r="R509" s="47">
        <f t="shared" si="124"/>
        <v>-214062.5</v>
      </c>
      <c r="U509" s="49">
        <f t="shared" si="125"/>
        <v>-214062.5</v>
      </c>
      <c r="V509" s="49"/>
      <c r="W509" s="49"/>
      <c r="Y509" s="51"/>
      <c r="Z509" s="51"/>
      <c r="AA509" s="51"/>
      <c r="AD509" s="49">
        <f t="shared" si="126"/>
        <v>-214062.5</v>
      </c>
    </row>
    <row r="510" spans="1:30">
      <c r="A510" s="6" t="s">
        <v>284</v>
      </c>
      <c r="B510" s="6" t="s">
        <v>222</v>
      </c>
      <c r="C510" s="6" t="s">
        <v>104</v>
      </c>
      <c r="D510" s="3" t="s">
        <v>748</v>
      </c>
      <c r="E510" s="45">
        <v>-5.8207660913467401E-11</v>
      </c>
      <c r="F510" s="45">
        <v>-90833.330000000104</v>
      </c>
      <c r="G510" s="45">
        <v>-181666.66</v>
      </c>
      <c r="H510" s="45">
        <v>-272500</v>
      </c>
      <c r="I510" s="45">
        <v>-363333.33</v>
      </c>
      <c r="J510" s="45">
        <v>-454166.66</v>
      </c>
      <c r="K510" s="45">
        <v>-1.16415321826935E-10</v>
      </c>
      <c r="L510" s="45">
        <v>-90833.330000000104</v>
      </c>
      <c r="M510" s="45">
        <v>-181666.66</v>
      </c>
      <c r="N510" s="45">
        <v>-272500</v>
      </c>
      <c r="O510" s="45">
        <v>-363333.33</v>
      </c>
      <c r="P510" s="45">
        <v>-454166.66</v>
      </c>
      <c r="Q510" s="45">
        <v>-5.8207660913467401E-11</v>
      </c>
      <c r="R510" s="47">
        <f t="shared" si="124"/>
        <v>-227083.33</v>
      </c>
      <c r="U510" s="49">
        <f t="shared" si="125"/>
        <v>-227083.33</v>
      </c>
      <c r="V510" s="49"/>
      <c r="W510" s="49"/>
      <c r="Y510" s="51"/>
      <c r="Z510" s="51"/>
      <c r="AA510" s="51"/>
      <c r="AD510" s="49">
        <f t="shared" si="126"/>
        <v>-227083.33</v>
      </c>
    </row>
    <row r="511" spans="1:30">
      <c r="A511" s="6" t="s">
        <v>284</v>
      </c>
      <c r="B511" s="6" t="s">
        <v>222</v>
      </c>
      <c r="C511" s="6" t="s">
        <v>107</v>
      </c>
      <c r="D511" s="3" t="s">
        <v>749</v>
      </c>
      <c r="E511" s="45">
        <v>-127812.5</v>
      </c>
      <c r="F511" s="45">
        <v>-170416.67</v>
      </c>
      <c r="G511" s="45">
        <v>-213020.84</v>
      </c>
      <c r="H511" s="45">
        <v>2.91038304567337E-11</v>
      </c>
      <c r="I511" s="45">
        <v>-42604.17</v>
      </c>
      <c r="J511" s="45">
        <v>-85208.34</v>
      </c>
      <c r="K511" s="45">
        <v>-127812.5</v>
      </c>
      <c r="L511" s="45">
        <v>-170416.67</v>
      </c>
      <c r="M511" s="45">
        <v>-213020.84</v>
      </c>
      <c r="N511" s="45">
        <v>2.91038304567337E-11</v>
      </c>
      <c r="O511" s="45">
        <v>-42604.17</v>
      </c>
      <c r="P511" s="45">
        <v>170416.66</v>
      </c>
      <c r="Q511" s="45">
        <v>127812.5</v>
      </c>
      <c r="R511" s="47">
        <f t="shared" si="124"/>
        <v>-74557.294999999998</v>
      </c>
      <c r="U511" s="49">
        <f t="shared" si="125"/>
        <v>-74557.294999999998</v>
      </c>
      <c r="V511" s="49"/>
      <c r="W511" s="49"/>
      <c r="Y511" s="51"/>
      <c r="Z511" s="51"/>
      <c r="AA511" s="51"/>
      <c r="AD511" s="49">
        <f t="shared" si="126"/>
        <v>-74557.294999999998</v>
      </c>
    </row>
    <row r="512" spans="1:30">
      <c r="A512" s="6" t="s">
        <v>284</v>
      </c>
      <c r="B512" s="6" t="s">
        <v>222</v>
      </c>
      <c r="C512" s="6" t="s">
        <v>108</v>
      </c>
      <c r="D512" s="3" t="s">
        <v>750</v>
      </c>
      <c r="E512" s="45">
        <v>-132500</v>
      </c>
      <c r="F512" s="45">
        <v>-176666.67</v>
      </c>
      <c r="G512" s="45">
        <v>-220833.34</v>
      </c>
      <c r="H512" s="45">
        <v>2.91038304567337E-11</v>
      </c>
      <c r="I512" s="45">
        <v>-44166.67</v>
      </c>
      <c r="J512" s="45">
        <v>-88333.34</v>
      </c>
      <c r="K512" s="45">
        <v>-132500</v>
      </c>
      <c r="L512" s="45">
        <v>-176666.67</v>
      </c>
      <c r="M512" s="45">
        <v>-220833.34</v>
      </c>
      <c r="N512" s="45">
        <v>2.91038304567337E-11</v>
      </c>
      <c r="O512" s="45">
        <v>-44166.67</v>
      </c>
      <c r="P512" s="45">
        <v>176666.66</v>
      </c>
      <c r="Q512" s="45">
        <v>132500</v>
      </c>
      <c r="R512" s="47">
        <f t="shared" si="124"/>
        <v>-77291.67</v>
      </c>
      <c r="U512" s="49">
        <f t="shared" si="125"/>
        <v>-77291.67</v>
      </c>
      <c r="V512" s="49"/>
      <c r="W512" s="49"/>
      <c r="Y512" s="51"/>
      <c r="Z512" s="51"/>
      <c r="AA512" s="51"/>
      <c r="AD512" s="49">
        <f t="shared" si="126"/>
        <v>-77291.67</v>
      </c>
    </row>
    <row r="513" spans="1:30">
      <c r="A513" s="6" t="s">
        <v>284</v>
      </c>
      <c r="B513" s="6" t="s">
        <v>222</v>
      </c>
      <c r="C513" s="6" t="s">
        <v>109</v>
      </c>
      <c r="D513" s="3" t="s">
        <v>751</v>
      </c>
      <c r="E513" s="45">
        <v>-42604.17</v>
      </c>
      <c r="F513" s="45">
        <v>-85208.34</v>
      </c>
      <c r="G513" s="45">
        <v>-127812.5</v>
      </c>
      <c r="H513" s="45">
        <v>-170416.67</v>
      </c>
      <c r="I513" s="45">
        <v>-213020.84</v>
      </c>
      <c r="J513" s="45">
        <v>2.91038304567337E-11</v>
      </c>
      <c r="K513" s="45">
        <v>-42604.17</v>
      </c>
      <c r="L513" s="45">
        <v>-85208.34</v>
      </c>
      <c r="M513" s="45">
        <v>-127812.5</v>
      </c>
      <c r="N513" s="45">
        <v>-170416.67</v>
      </c>
      <c r="O513" s="45">
        <v>-213020.84</v>
      </c>
      <c r="P513" s="45">
        <v>-255625</v>
      </c>
      <c r="Q513" s="45">
        <v>-298229.17</v>
      </c>
      <c r="R513" s="47">
        <f t="shared" si="124"/>
        <v>-138463.54500000001</v>
      </c>
      <c r="U513" s="49">
        <f t="shared" si="125"/>
        <v>-138463.54500000001</v>
      </c>
      <c r="V513" s="49"/>
      <c r="W513" s="49"/>
      <c r="Y513" s="51"/>
      <c r="Z513" s="51"/>
      <c r="AA513" s="51"/>
      <c r="AD513" s="49">
        <f t="shared" si="126"/>
        <v>-138463.54500000001</v>
      </c>
    </row>
    <row r="514" spans="1:30">
      <c r="A514" s="6" t="s">
        <v>284</v>
      </c>
      <c r="B514" s="6" t="s">
        <v>222</v>
      </c>
      <c r="C514" s="6" t="s">
        <v>110</v>
      </c>
      <c r="D514" s="3" t="s">
        <v>752</v>
      </c>
      <c r="E514" s="45">
        <v>-44166.67</v>
      </c>
      <c r="F514" s="45">
        <v>-88333.34</v>
      </c>
      <c r="G514" s="45">
        <v>-132500</v>
      </c>
      <c r="H514" s="45">
        <v>-176666.67</v>
      </c>
      <c r="I514" s="45">
        <v>-220833.34</v>
      </c>
      <c r="J514" s="45">
        <v>2.91038304567337E-11</v>
      </c>
      <c r="K514" s="45">
        <v>-44166.67</v>
      </c>
      <c r="L514" s="45">
        <v>-88333.34</v>
      </c>
      <c r="M514" s="45">
        <v>-132500</v>
      </c>
      <c r="N514" s="45">
        <v>-176666.67</v>
      </c>
      <c r="O514" s="45">
        <v>-220833.34</v>
      </c>
      <c r="P514" s="45">
        <v>-265000</v>
      </c>
      <c r="Q514" s="45">
        <v>-309166.67</v>
      </c>
      <c r="R514" s="47">
        <f t="shared" si="124"/>
        <v>-143541.67000000001</v>
      </c>
      <c r="U514" s="49">
        <f t="shared" si="125"/>
        <v>-143541.67000000001</v>
      </c>
      <c r="V514" s="49"/>
      <c r="W514" s="49"/>
      <c r="Y514" s="51"/>
      <c r="Z514" s="51"/>
      <c r="AA514" s="51"/>
      <c r="AD514" s="49">
        <f t="shared" si="126"/>
        <v>-143541.67000000001</v>
      </c>
    </row>
    <row r="515" spans="1:30">
      <c r="A515" s="6" t="s">
        <v>284</v>
      </c>
      <c r="B515" s="6" t="s">
        <v>222</v>
      </c>
      <c r="C515" s="6" t="s">
        <v>893</v>
      </c>
      <c r="D515" s="3" t="s">
        <v>894</v>
      </c>
      <c r="E515" s="45">
        <v>-226250</v>
      </c>
      <c r="F515" s="45">
        <v>-301666.67</v>
      </c>
      <c r="G515" s="45">
        <v>-377083.34</v>
      </c>
      <c r="H515" s="45">
        <v>-452500</v>
      </c>
      <c r="I515" s="45">
        <v>-75416.67</v>
      </c>
      <c r="J515" s="45">
        <v>-150833.34</v>
      </c>
      <c r="K515" s="45">
        <v>-226250</v>
      </c>
      <c r="L515" s="45">
        <v>-301666.67</v>
      </c>
      <c r="M515" s="45">
        <v>-377083.34</v>
      </c>
      <c r="N515" s="45">
        <v>-452500</v>
      </c>
      <c r="O515" s="45">
        <v>-75416.67</v>
      </c>
      <c r="P515" s="45">
        <v>-150833.34</v>
      </c>
      <c r="Q515" s="45">
        <v>-226250</v>
      </c>
      <c r="R515" s="47">
        <f t="shared" si="124"/>
        <v>-263958.33666666661</v>
      </c>
      <c r="U515" s="49">
        <f t="shared" si="125"/>
        <v>-263958.33666666661</v>
      </c>
      <c r="V515" s="49"/>
      <c r="W515" s="49"/>
      <c r="Y515" s="51"/>
      <c r="Z515" s="51"/>
      <c r="AA515" s="51"/>
      <c r="AD515" s="49">
        <f t="shared" si="126"/>
        <v>-263958.33666666661</v>
      </c>
    </row>
    <row r="516" spans="1:30">
      <c r="A516" s="6" t="s">
        <v>284</v>
      </c>
      <c r="B516" s="6" t="s">
        <v>222</v>
      </c>
      <c r="C516" s="6" t="s">
        <v>889</v>
      </c>
      <c r="D516" s="3" t="s">
        <v>891</v>
      </c>
      <c r="E516" s="45">
        <v>-191000</v>
      </c>
      <c r="F516" s="45">
        <v>-254666.67</v>
      </c>
      <c r="G516" s="45">
        <v>-318333.34000000003</v>
      </c>
      <c r="H516" s="45">
        <v>-382000</v>
      </c>
      <c r="I516" s="45">
        <v>-63666.67</v>
      </c>
      <c r="J516" s="45">
        <v>-127333.34</v>
      </c>
      <c r="K516" s="45">
        <v>-191000</v>
      </c>
      <c r="L516" s="45">
        <v>-254666.67</v>
      </c>
      <c r="M516" s="45">
        <v>-318333.34000000003</v>
      </c>
      <c r="N516" s="45">
        <v>-382000</v>
      </c>
      <c r="O516" s="45">
        <v>-63666.67</v>
      </c>
      <c r="P516" s="45">
        <v>-127333.34</v>
      </c>
      <c r="Q516" s="45">
        <v>-191000</v>
      </c>
      <c r="R516" s="47">
        <f t="shared" si="124"/>
        <v>-222833.33666666667</v>
      </c>
      <c r="U516" s="49">
        <f t="shared" si="125"/>
        <v>-222833.33666666667</v>
      </c>
      <c r="V516" s="49"/>
      <c r="W516" s="49"/>
      <c r="Y516" s="51"/>
      <c r="Z516" s="51"/>
      <c r="AA516" s="51"/>
      <c r="AD516" s="49">
        <f t="shared" si="126"/>
        <v>-222833.33666666667</v>
      </c>
    </row>
    <row r="517" spans="1:30">
      <c r="A517" s="6" t="s">
        <v>284</v>
      </c>
      <c r="B517" s="6" t="s">
        <v>222</v>
      </c>
      <c r="C517" s="6" t="s">
        <v>890</v>
      </c>
      <c r="D517" s="3" t="s">
        <v>892</v>
      </c>
      <c r="E517" s="45">
        <v>-319500</v>
      </c>
      <c r="F517" s="45">
        <v>-426000</v>
      </c>
      <c r="G517" s="45">
        <v>-532500</v>
      </c>
      <c r="H517" s="45">
        <v>-639000</v>
      </c>
      <c r="I517" s="45">
        <v>-106500</v>
      </c>
      <c r="J517" s="45">
        <v>-213000</v>
      </c>
      <c r="K517" s="45">
        <v>-319500</v>
      </c>
      <c r="L517" s="45">
        <v>-426000</v>
      </c>
      <c r="M517" s="45">
        <v>-532500</v>
      </c>
      <c r="N517" s="45">
        <v>-639000</v>
      </c>
      <c r="O517" s="45">
        <v>-106500</v>
      </c>
      <c r="P517" s="45">
        <v>-213000</v>
      </c>
      <c r="Q517" s="45">
        <v>-319500</v>
      </c>
      <c r="R517" s="47">
        <f t="shared" si="124"/>
        <v>-372750</v>
      </c>
      <c r="U517" s="49">
        <f t="shared" si="125"/>
        <v>-372750</v>
      </c>
      <c r="V517" s="49"/>
      <c r="W517" s="49"/>
      <c r="Y517" s="51"/>
      <c r="Z517" s="51"/>
      <c r="AA517" s="51"/>
      <c r="AD517" s="49">
        <f t="shared" si="126"/>
        <v>-372750</v>
      </c>
    </row>
    <row r="518" spans="1:30">
      <c r="A518" s="6" t="s">
        <v>284</v>
      </c>
      <c r="B518" s="6" t="s">
        <v>222</v>
      </c>
      <c r="C518" s="6" t="s">
        <v>406</v>
      </c>
      <c r="D518" s="3" t="s">
        <v>952</v>
      </c>
      <c r="E518" s="45">
        <v>0</v>
      </c>
      <c r="F518" s="45">
        <v>0</v>
      </c>
      <c r="G518" s="45">
        <v>0</v>
      </c>
      <c r="H518" s="45">
        <v>0</v>
      </c>
      <c r="I518" s="45">
        <v>-89500</v>
      </c>
      <c r="J518" s="45">
        <v>-179000</v>
      </c>
      <c r="K518" s="45">
        <v>-268500</v>
      </c>
      <c r="L518" s="45">
        <v>-358000</v>
      </c>
      <c r="M518" s="45">
        <v>-447500</v>
      </c>
      <c r="N518" s="45">
        <v>-537000</v>
      </c>
      <c r="O518" s="45">
        <v>-89500</v>
      </c>
      <c r="P518" s="45">
        <v>-179000</v>
      </c>
      <c r="Q518" s="45">
        <v>-268500</v>
      </c>
      <c r="R518" s="47">
        <f t="shared" si="124"/>
        <v>-190187.5</v>
      </c>
      <c r="U518" s="49">
        <f t="shared" si="125"/>
        <v>-190187.5</v>
      </c>
      <c r="V518" s="49"/>
      <c r="W518" s="49"/>
      <c r="Y518" s="51"/>
      <c r="Z518" s="51"/>
      <c r="AA518" s="51"/>
      <c r="AD518" s="49">
        <f t="shared" si="126"/>
        <v>-190187.5</v>
      </c>
    </row>
    <row r="519" spans="1:30">
      <c r="A519" s="6" t="s">
        <v>284</v>
      </c>
      <c r="B519" s="6" t="s">
        <v>222</v>
      </c>
      <c r="C519" s="6" t="s">
        <v>407</v>
      </c>
      <c r="D519" s="3" t="s">
        <v>953</v>
      </c>
      <c r="E519" s="45">
        <v>0</v>
      </c>
      <c r="F519" s="45">
        <v>0</v>
      </c>
      <c r="G519" s="45">
        <v>0</v>
      </c>
      <c r="H519" s="45">
        <v>0</v>
      </c>
      <c r="I519" s="45">
        <v>-63000</v>
      </c>
      <c r="J519" s="45">
        <v>-126000</v>
      </c>
      <c r="K519" s="45">
        <v>-189000</v>
      </c>
      <c r="L519" s="45">
        <v>-252000</v>
      </c>
      <c r="M519" s="45">
        <v>-315000</v>
      </c>
      <c r="N519" s="45">
        <v>-378000</v>
      </c>
      <c r="O519" s="45">
        <v>-63000</v>
      </c>
      <c r="P519" s="45">
        <v>-126000</v>
      </c>
      <c r="Q519" s="45">
        <v>-189000</v>
      </c>
      <c r="R519" s="47">
        <f t="shared" si="124"/>
        <v>-133875</v>
      </c>
      <c r="U519" s="49">
        <f t="shared" si="125"/>
        <v>-133875</v>
      </c>
      <c r="V519" s="49"/>
      <c r="W519" s="49"/>
      <c r="Y519" s="51"/>
      <c r="Z519" s="51"/>
      <c r="AA519" s="51"/>
      <c r="AD519" s="49">
        <f t="shared" si="126"/>
        <v>-133875</v>
      </c>
    </row>
    <row r="520" spans="1:30">
      <c r="A520" s="6" t="s">
        <v>284</v>
      </c>
      <c r="B520" s="6" t="s">
        <v>222</v>
      </c>
      <c r="C520" s="6" t="s">
        <v>959</v>
      </c>
      <c r="D520" s="3" t="s">
        <v>964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-69583.33</v>
      </c>
      <c r="O520" s="45">
        <v>-139166.66</v>
      </c>
      <c r="P520" s="45">
        <v>-208750</v>
      </c>
      <c r="Q520" s="45">
        <v>-278333.33</v>
      </c>
      <c r="R520" s="47">
        <f t="shared" si="124"/>
        <v>-46388.887916666667</v>
      </c>
      <c r="U520" s="49">
        <f t="shared" si="125"/>
        <v>-46388.887916666667</v>
      </c>
      <c r="V520" s="49"/>
      <c r="W520" s="49"/>
      <c r="Y520" s="51"/>
      <c r="Z520" s="51"/>
      <c r="AA520" s="51"/>
      <c r="AD520" s="49">
        <f t="shared" si="126"/>
        <v>-46388.887916666667</v>
      </c>
    </row>
    <row r="521" spans="1:30">
      <c r="A521" s="6" t="s">
        <v>284</v>
      </c>
      <c r="B521" s="6" t="s">
        <v>218</v>
      </c>
      <c r="C521" s="6" t="s">
        <v>295</v>
      </c>
      <c r="D521" s="3" t="s">
        <v>219</v>
      </c>
      <c r="E521" s="45">
        <v>-2835000</v>
      </c>
      <c r="F521" s="45">
        <v>-2835000</v>
      </c>
      <c r="G521" s="45">
        <v>0</v>
      </c>
      <c r="H521" s="45">
        <v>-2835000</v>
      </c>
      <c r="I521" s="45">
        <v>-2835000</v>
      </c>
      <c r="J521" s="45">
        <v>0</v>
      </c>
      <c r="K521" s="45">
        <v>-2835000</v>
      </c>
      <c r="L521" s="45">
        <v>-2835000</v>
      </c>
      <c r="M521" s="45">
        <v>0</v>
      </c>
      <c r="N521" s="45">
        <v>-3590000</v>
      </c>
      <c r="O521" s="45">
        <v>-3590000</v>
      </c>
      <c r="P521" s="45">
        <v>0</v>
      </c>
      <c r="Q521" s="45">
        <v>-3590000</v>
      </c>
      <c r="R521" s="47">
        <f t="shared" si="124"/>
        <v>-2047291.6666666667</v>
      </c>
      <c r="U521" s="61"/>
      <c r="V521" s="61">
        <f>+R521</f>
        <v>-2047291.6666666667</v>
      </c>
      <c r="W521" s="49"/>
      <c r="Y521" s="51"/>
      <c r="Z521" s="51"/>
      <c r="AA521" s="51"/>
      <c r="AC521" s="61">
        <f>+R521</f>
        <v>-2047291.6666666667</v>
      </c>
      <c r="AD521" s="49"/>
    </row>
    <row r="522" spans="1:30">
      <c r="A522" s="6" t="s">
        <v>284</v>
      </c>
      <c r="B522" s="6" t="s">
        <v>408</v>
      </c>
      <c r="C522" s="6" t="s">
        <v>343</v>
      </c>
      <c r="D522" s="62" t="s">
        <v>753</v>
      </c>
      <c r="E522" s="45">
        <v>-219560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-66090</v>
      </c>
      <c r="P522" s="45">
        <v>-66090</v>
      </c>
      <c r="Q522" s="45">
        <v>-66090</v>
      </c>
      <c r="R522" s="47">
        <f t="shared" si="124"/>
        <v>-22917.083333333332</v>
      </c>
      <c r="T522" s="49"/>
      <c r="U522" s="49">
        <f>R522-T522</f>
        <v>-22917.083333333332</v>
      </c>
      <c r="V522" s="49"/>
      <c r="W522" s="49"/>
      <c r="Y522" s="51"/>
      <c r="Z522" s="51"/>
      <c r="AA522" s="51"/>
      <c r="AD522" s="49">
        <f t="shared" ref="AD522:AD535" si="127">+R522</f>
        <v>-22917.083333333332</v>
      </c>
    </row>
    <row r="523" spans="1:30">
      <c r="A523" s="6" t="s">
        <v>284</v>
      </c>
      <c r="B523" s="6" t="s">
        <v>408</v>
      </c>
      <c r="C523" s="6" t="s">
        <v>409</v>
      </c>
      <c r="D523" s="3" t="s">
        <v>754</v>
      </c>
      <c r="E523" s="45">
        <v>-50000</v>
      </c>
      <c r="F523" s="45">
        <v>-73256.14</v>
      </c>
      <c r="G523" s="45">
        <v>-25871.93</v>
      </c>
      <c r="H523" s="45">
        <v>-49128.07</v>
      </c>
      <c r="I523" s="45">
        <v>-72384.210000000006</v>
      </c>
      <c r="J523" s="45">
        <v>-29614.35</v>
      </c>
      <c r="K523" s="45">
        <v>-48256.14</v>
      </c>
      <c r="L523" s="45">
        <v>-5661.3899999999903</v>
      </c>
      <c r="M523" s="45">
        <v>-24478.29</v>
      </c>
      <c r="N523" s="45">
        <v>-43120.08</v>
      </c>
      <c r="O523" s="45">
        <v>-61761.87</v>
      </c>
      <c r="P523" s="45">
        <v>-21943.09</v>
      </c>
      <c r="Q523" s="45">
        <v>-43886.18</v>
      </c>
      <c r="R523" s="47">
        <f t="shared" si="124"/>
        <v>-41868.220833333333</v>
      </c>
      <c r="U523" s="49">
        <f t="shared" ref="U523:U535" si="128">+R523</f>
        <v>-41868.220833333333</v>
      </c>
      <c r="V523" s="49"/>
      <c r="W523" s="49"/>
      <c r="Y523" s="51"/>
      <c r="Z523" s="51"/>
      <c r="AA523" s="51"/>
      <c r="AD523" s="49">
        <f t="shared" si="127"/>
        <v>-41868.220833333333</v>
      </c>
    </row>
    <row r="524" spans="1:30">
      <c r="A524" s="6" t="s">
        <v>284</v>
      </c>
      <c r="B524" s="6" t="s">
        <v>408</v>
      </c>
      <c r="C524" s="6" t="s">
        <v>410</v>
      </c>
      <c r="D524" s="3" t="s">
        <v>755</v>
      </c>
      <c r="E524" s="45">
        <v>-554325</v>
      </c>
      <c r="F524" s="45">
        <v>-554325</v>
      </c>
      <c r="G524" s="45">
        <v>-554325</v>
      </c>
      <c r="H524" s="45">
        <v>-554325</v>
      </c>
      <c r="I524" s="45">
        <v>-554325</v>
      </c>
      <c r="J524" s="45">
        <v>-554325</v>
      </c>
      <c r="K524" s="45">
        <v>-554325</v>
      </c>
      <c r="L524" s="45">
        <v>-554325</v>
      </c>
      <c r="M524" s="45">
        <v>-554325</v>
      </c>
      <c r="N524" s="45">
        <v>-554325</v>
      </c>
      <c r="O524" s="45">
        <v>-570707</v>
      </c>
      <c r="P524" s="45">
        <v>-570707</v>
      </c>
      <c r="Q524" s="45">
        <v>-570707</v>
      </c>
      <c r="R524" s="47">
        <f t="shared" si="124"/>
        <v>-557737.91666666663</v>
      </c>
      <c r="U524" s="49">
        <f t="shared" si="128"/>
        <v>-557737.91666666663</v>
      </c>
      <c r="V524" s="49"/>
      <c r="W524" s="49"/>
      <c r="Y524" s="51"/>
      <c r="Z524" s="51"/>
      <c r="AA524" s="51"/>
      <c r="AD524" s="49">
        <f t="shared" si="127"/>
        <v>-557737.91666666663</v>
      </c>
    </row>
    <row r="525" spans="1:30">
      <c r="A525" s="6" t="s">
        <v>284</v>
      </c>
      <c r="B525" s="6" t="s">
        <v>223</v>
      </c>
      <c r="C525" s="6" t="s">
        <v>143</v>
      </c>
      <c r="D525" s="3" t="s">
        <v>756</v>
      </c>
      <c r="E525" s="45">
        <v>-1140596.31</v>
      </c>
      <c r="F525" s="45">
        <v>-1356576.95</v>
      </c>
      <c r="G525" s="45">
        <v>-1594504.36</v>
      </c>
      <c r="H525" s="45">
        <v>-1771197.42</v>
      </c>
      <c r="I525" s="45">
        <v>-1944337.85</v>
      </c>
      <c r="J525" s="45">
        <v>-1137038.46</v>
      </c>
      <c r="K525" s="45">
        <v>-1241361.32</v>
      </c>
      <c r="L525" s="45">
        <v>-1469706.02</v>
      </c>
      <c r="M525" s="45">
        <v>-1746137.36</v>
      </c>
      <c r="N525" s="45">
        <v>-1835241.4</v>
      </c>
      <c r="O525" s="45">
        <v>-1026586.12</v>
      </c>
      <c r="P525" s="45">
        <v>-1162725.33</v>
      </c>
      <c r="Q525" s="45">
        <v>-1139089.24</v>
      </c>
      <c r="R525" s="47">
        <f t="shared" si="124"/>
        <v>-1452104.6137499998</v>
      </c>
      <c r="U525" s="49">
        <f t="shared" si="128"/>
        <v>-1452104.6137499998</v>
      </c>
      <c r="V525" s="49"/>
      <c r="W525" s="49"/>
      <c r="Y525" s="51"/>
      <c r="Z525" s="51"/>
      <c r="AA525" s="51"/>
      <c r="AD525" s="49">
        <f t="shared" si="127"/>
        <v>-1452104.6137499998</v>
      </c>
    </row>
    <row r="526" spans="1:30">
      <c r="A526" s="6" t="s">
        <v>284</v>
      </c>
      <c r="B526" s="6" t="s">
        <v>223</v>
      </c>
      <c r="C526" s="6" t="s">
        <v>180</v>
      </c>
      <c r="D526" s="3" t="s">
        <v>757</v>
      </c>
      <c r="E526" s="45">
        <v>-262338.15000000002</v>
      </c>
      <c r="F526" s="45">
        <v>-285570.96999999997</v>
      </c>
      <c r="G526" s="45">
        <v>-330818.46999999997</v>
      </c>
      <c r="H526" s="45">
        <v>-378599.67</v>
      </c>
      <c r="I526" s="45">
        <v>-505611.55</v>
      </c>
      <c r="J526" s="45">
        <v>-612172.01</v>
      </c>
      <c r="K526" s="45">
        <v>-705864.88</v>
      </c>
      <c r="L526" s="45">
        <v>-1089425.81</v>
      </c>
      <c r="M526" s="45">
        <v>-1335651.52</v>
      </c>
      <c r="N526" s="45">
        <v>-1378091.8</v>
      </c>
      <c r="O526" s="45">
        <v>-1521146.44</v>
      </c>
      <c r="P526" s="45">
        <v>-1594988.02</v>
      </c>
      <c r="Q526" s="45">
        <v>-293182.7</v>
      </c>
      <c r="R526" s="47">
        <f t="shared" si="124"/>
        <v>-834641.79708333325</v>
      </c>
      <c r="U526" s="49">
        <f t="shared" si="128"/>
        <v>-834641.79708333325</v>
      </c>
      <c r="V526" s="49"/>
      <c r="W526" s="49"/>
      <c r="Y526" s="51"/>
      <c r="Z526" s="51"/>
      <c r="AA526" s="51"/>
      <c r="AD526" s="49">
        <f t="shared" si="127"/>
        <v>-834641.79708333325</v>
      </c>
    </row>
    <row r="527" spans="1:30">
      <c r="A527" s="6" t="s">
        <v>284</v>
      </c>
      <c r="B527" s="6" t="s">
        <v>224</v>
      </c>
      <c r="C527" s="6" t="s">
        <v>143</v>
      </c>
      <c r="D527" s="3" t="s">
        <v>225</v>
      </c>
      <c r="E527" s="45">
        <v>-2154621.0099999998</v>
      </c>
      <c r="F527" s="45">
        <v>-2154047.64</v>
      </c>
      <c r="G527" s="45">
        <v>-2162920.21</v>
      </c>
      <c r="H527" s="45">
        <v>-2097912.2200000002</v>
      </c>
      <c r="I527" s="45">
        <v>-2104500.14</v>
      </c>
      <c r="J527" s="45">
        <v>-2099812.4300000002</v>
      </c>
      <c r="K527" s="45">
        <v>-2074851.52</v>
      </c>
      <c r="L527" s="45">
        <v>-2083578.04</v>
      </c>
      <c r="M527" s="45">
        <v>-2092320.34</v>
      </c>
      <c r="N527" s="45">
        <v>-2091675.51</v>
      </c>
      <c r="O527" s="45">
        <v>-2449529.34</v>
      </c>
      <c r="P527" s="45">
        <v>-2434538.69</v>
      </c>
      <c r="Q527" s="45">
        <v>-2456879.7400000002</v>
      </c>
      <c r="R527" s="47">
        <f t="shared" si="124"/>
        <v>-2179286.3712500003</v>
      </c>
      <c r="U527" s="49">
        <f t="shared" si="128"/>
        <v>-2179286.3712500003</v>
      </c>
      <c r="V527" s="49"/>
      <c r="W527" s="49"/>
      <c r="Y527" s="51"/>
      <c r="Z527" s="51"/>
      <c r="AA527" s="51"/>
      <c r="AD527" s="49">
        <f t="shared" si="127"/>
        <v>-2179286.3712500003</v>
      </c>
    </row>
    <row r="528" spans="1:30">
      <c r="A528" s="6" t="s">
        <v>284</v>
      </c>
      <c r="B528" s="6" t="s">
        <v>507</v>
      </c>
      <c r="C528" s="6" t="s">
        <v>143</v>
      </c>
      <c r="D528" s="3" t="s">
        <v>68</v>
      </c>
      <c r="E528" s="45">
        <v>-103755.31</v>
      </c>
      <c r="F528" s="45">
        <v>-22421.81</v>
      </c>
      <c r="G528" s="45">
        <v>-31763.65</v>
      </c>
      <c r="H528" s="45">
        <v>-82805.19</v>
      </c>
      <c r="I528" s="45">
        <v>-370249.46</v>
      </c>
      <c r="J528" s="45">
        <v>-663576.93000000005</v>
      </c>
      <c r="K528" s="45">
        <v>-620018.16</v>
      </c>
      <c r="L528" s="45">
        <v>1.16415321826935E-10</v>
      </c>
      <c r="M528" s="45">
        <v>-40693.849999999897</v>
      </c>
      <c r="N528" s="45">
        <v>-159437.01999999999</v>
      </c>
      <c r="O528" s="45">
        <v>-213748.65</v>
      </c>
      <c r="P528" s="45">
        <v>-21604.11</v>
      </c>
      <c r="Q528" s="45">
        <v>-366890.1</v>
      </c>
      <c r="R528" s="47">
        <f t="shared" si="124"/>
        <v>-205136.79458333334</v>
      </c>
      <c r="U528" s="49">
        <f t="shared" si="128"/>
        <v>-205136.79458333334</v>
      </c>
      <c r="V528" s="49"/>
      <c r="W528" s="49"/>
      <c r="Y528" s="51"/>
      <c r="Z528" s="51"/>
      <c r="AA528" s="51"/>
      <c r="AD528" s="49">
        <f t="shared" si="127"/>
        <v>-205136.79458333334</v>
      </c>
    </row>
    <row r="529" spans="1:30">
      <c r="A529" s="6" t="s">
        <v>284</v>
      </c>
      <c r="B529" s="6" t="s">
        <v>411</v>
      </c>
      <c r="C529" s="6" t="s">
        <v>412</v>
      </c>
      <c r="D529" s="3" t="s">
        <v>758</v>
      </c>
      <c r="E529" s="45">
        <v>-81716.14</v>
      </c>
      <c r="F529" s="45">
        <v>-87420.7</v>
      </c>
      <c r="G529" s="45">
        <v>-64987.93</v>
      </c>
      <c r="H529" s="45">
        <v>-70097.03</v>
      </c>
      <c r="I529" s="45">
        <v>-74991.41</v>
      </c>
      <c r="J529" s="45">
        <v>-82935.570000000007</v>
      </c>
      <c r="K529" s="45">
        <v>-59359.92</v>
      </c>
      <c r="L529" s="45">
        <v>-62695.91</v>
      </c>
      <c r="M529" s="45">
        <v>-42483.74</v>
      </c>
      <c r="N529" s="45">
        <v>-41470.5</v>
      </c>
      <c r="O529" s="45">
        <v>-67919.5</v>
      </c>
      <c r="P529" s="45">
        <v>-58340.26</v>
      </c>
      <c r="Q529" s="45">
        <v>-57636.88</v>
      </c>
      <c r="R529" s="47">
        <f t="shared" si="124"/>
        <v>-65198.248333333329</v>
      </c>
      <c r="U529" s="49">
        <f t="shared" si="128"/>
        <v>-65198.248333333329</v>
      </c>
      <c r="V529" s="49"/>
      <c r="W529" s="49"/>
      <c r="Y529" s="51"/>
      <c r="Z529" s="51"/>
      <c r="AA529" s="51"/>
      <c r="AD529" s="49">
        <f t="shared" si="127"/>
        <v>-65198.248333333329</v>
      </c>
    </row>
    <row r="530" spans="1:30">
      <c r="A530" s="6" t="s">
        <v>284</v>
      </c>
      <c r="B530" s="6" t="s">
        <v>411</v>
      </c>
      <c r="C530" s="6" t="s">
        <v>413</v>
      </c>
      <c r="D530" s="3" t="s">
        <v>759</v>
      </c>
      <c r="E530" s="45">
        <v>-431262.87</v>
      </c>
      <c r="F530" s="45">
        <v>-591153.12</v>
      </c>
      <c r="G530" s="45">
        <v>-749732.25</v>
      </c>
      <c r="H530" s="45">
        <v>-903047.87</v>
      </c>
      <c r="I530" s="45">
        <v>-1061710.1000000001</v>
      </c>
      <c r="J530" s="45">
        <v>-1229013.1399999999</v>
      </c>
      <c r="K530" s="45">
        <v>-590585.78</v>
      </c>
      <c r="L530" s="45">
        <v>-748392.14</v>
      </c>
      <c r="M530" s="45">
        <v>-907506.14</v>
      </c>
      <c r="N530" s="45">
        <v>-1059898.94</v>
      </c>
      <c r="O530" s="45">
        <v>-1228898.25</v>
      </c>
      <c r="P530" s="45">
        <v>-1381120.42</v>
      </c>
      <c r="Q530" s="45">
        <v>-359188.71</v>
      </c>
      <c r="R530" s="47">
        <f t="shared" si="124"/>
        <v>-903856.99500000011</v>
      </c>
      <c r="U530" s="49">
        <f t="shared" si="128"/>
        <v>-903856.99500000011</v>
      </c>
      <c r="V530" s="49"/>
      <c r="W530" s="49"/>
      <c r="Y530" s="51"/>
      <c r="Z530" s="51"/>
      <c r="AA530" s="51"/>
      <c r="AD530" s="49">
        <f t="shared" si="127"/>
        <v>-903856.99500000011</v>
      </c>
    </row>
    <row r="531" spans="1:30">
      <c r="A531" s="6" t="s">
        <v>284</v>
      </c>
      <c r="B531" s="6" t="s">
        <v>411</v>
      </c>
      <c r="C531" s="6" t="s">
        <v>508</v>
      </c>
      <c r="D531" s="3" t="s">
        <v>760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7">
        <f t="shared" si="124"/>
        <v>0</v>
      </c>
      <c r="U531" s="49">
        <f t="shared" si="128"/>
        <v>0</v>
      </c>
      <c r="V531" s="49"/>
      <c r="W531" s="49"/>
      <c r="Y531" s="51"/>
      <c r="Z531" s="51"/>
      <c r="AA531" s="51"/>
      <c r="AD531" s="49">
        <f t="shared" si="127"/>
        <v>0</v>
      </c>
    </row>
    <row r="532" spans="1:30">
      <c r="A532" s="6" t="s">
        <v>284</v>
      </c>
      <c r="B532" s="6" t="s">
        <v>411</v>
      </c>
      <c r="C532" s="6" t="s">
        <v>414</v>
      </c>
      <c r="D532" s="3" t="s">
        <v>761</v>
      </c>
      <c r="E532" s="45">
        <v>-103337.95</v>
      </c>
      <c r="F532" s="45">
        <v>-92439.23</v>
      </c>
      <c r="G532" s="45">
        <v>-75919.520000000004</v>
      </c>
      <c r="H532" s="45">
        <v>-42972.160000000003</v>
      </c>
      <c r="I532" s="45">
        <v>-17121.21</v>
      </c>
      <c r="J532" s="45">
        <v>-14264.23</v>
      </c>
      <c r="K532" s="45">
        <v>-15309.23</v>
      </c>
      <c r="L532" s="45">
        <v>-12245.16</v>
      </c>
      <c r="M532" s="45">
        <v>-22678.69</v>
      </c>
      <c r="N532" s="45">
        <v>-28501.66</v>
      </c>
      <c r="O532" s="45">
        <v>-36542.800000000003</v>
      </c>
      <c r="P532" s="45">
        <v>-54029.67</v>
      </c>
      <c r="Q532" s="45">
        <v>-58086.79</v>
      </c>
      <c r="R532" s="47">
        <f t="shared" si="124"/>
        <v>-41061.327499999992</v>
      </c>
      <c r="U532" s="49">
        <f t="shared" si="128"/>
        <v>-41061.327499999992</v>
      </c>
      <c r="V532" s="49"/>
      <c r="W532" s="49"/>
      <c r="Y532" s="51"/>
      <c r="Z532" s="51"/>
      <c r="AA532" s="51"/>
      <c r="AD532" s="49">
        <f t="shared" si="127"/>
        <v>-41061.327499999992</v>
      </c>
    </row>
    <row r="533" spans="1:30">
      <c r="A533" s="6" t="s">
        <v>284</v>
      </c>
      <c r="B533" s="6" t="s">
        <v>426</v>
      </c>
      <c r="C533" s="6" t="s">
        <v>143</v>
      </c>
      <c r="D533" s="3" t="s">
        <v>84</v>
      </c>
      <c r="E533" s="45">
        <v>-124157.07</v>
      </c>
      <c r="F533" s="45">
        <v>-81802.87</v>
      </c>
      <c r="G533" s="45">
        <v>0</v>
      </c>
      <c r="H533" s="45">
        <v>0</v>
      </c>
      <c r="I533" s="45">
        <v>-391.06</v>
      </c>
      <c r="J533" s="45">
        <v>0</v>
      </c>
      <c r="K533" s="45">
        <v>0</v>
      </c>
      <c r="L533" s="45">
        <v>0</v>
      </c>
      <c r="M533" s="45">
        <v>0</v>
      </c>
      <c r="N533" s="45">
        <v>-314565.40000000002</v>
      </c>
      <c r="O533" s="45">
        <v>-558997.84</v>
      </c>
      <c r="P533" s="45">
        <v>-423522.79</v>
      </c>
      <c r="Q533" s="45">
        <v>-160182.17000000001</v>
      </c>
      <c r="R533" s="47">
        <f t="shared" si="124"/>
        <v>-126787.46500000001</v>
      </c>
      <c r="U533" s="49">
        <f t="shared" si="128"/>
        <v>-126787.46500000001</v>
      </c>
      <c r="V533" s="49"/>
      <c r="W533" s="49"/>
      <c r="Y533" s="51"/>
      <c r="Z533" s="51"/>
      <c r="AA533" s="51"/>
      <c r="AD533" s="49">
        <f t="shared" si="127"/>
        <v>-126787.46500000001</v>
      </c>
    </row>
    <row r="534" spans="1:30">
      <c r="A534" s="6" t="s">
        <v>284</v>
      </c>
      <c r="B534" s="6" t="s">
        <v>430</v>
      </c>
      <c r="C534" s="6" t="s">
        <v>1014</v>
      </c>
      <c r="D534" s="3" t="s">
        <v>1015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7">
        <f t="shared" si="124"/>
        <v>0</v>
      </c>
      <c r="U534" s="49">
        <f t="shared" si="128"/>
        <v>0</v>
      </c>
      <c r="V534" s="49"/>
      <c r="W534" s="49"/>
      <c r="Y534" s="51"/>
      <c r="Z534" s="51"/>
      <c r="AA534" s="51"/>
      <c r="AD534" s="49">
        <f t="shared" si="127"/>
        <v>0</v>
      </c>
    </row>
    <row r="535" spans="1:30">
      <c r="A535" s="6" t="s">
        <v>293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24"/>
        <v>0</v>
      </c>
      <c r="U535" s="49">
        <f t="shared" si="128"/>
        <v>0</v>
      </c>
      <c r="V535" s="49"/>
      <c r="W535" s="49"/>
      <c r="Y535" s="51"/>
      <c r="Z535" s="51"/>
      <c r="AA535" s="51"/>
      <c r="AD535" s="49">
        <f t="shared" si="127"/>
        <v>0</v>
      </c>
    </row>
    <row r="536" spans="1:30">
      <c r="A536" s="6" t="s">
        <v>293</v>
      </c>
      <c r="B536" s="6" t="s">
        <v>220</v>
      </c>
      <c r="C536" s="6" t="s">
        <v>385</v>
      </c>
      <c r="D536" s="3" t="s">
        <v>221</v>
      </c>
      <c r="E536" s="45">
        <v>-111039.46</v>
      </c>
      <c r="F536" s="45">
        <v>-107275</v>
      </c>
      <c r="G536" s="45">
        <v>-104603</v>
      </c>
      <c r="H536" s="45">
        <v>-88279.01</v>
      </c>
      <c r="I536" s="45">
        <v>-80997.45</v>
      </c>
      <c r="J536" s="45">
        <v>-77336.460000000006</v>
      </c>
      <c r="K536" s="45">
        <v>-82958.399999999994</v>
      </c>
      <c r="L536" s="45">
        <v>-76208.66</v>
      </c>
      <c r="M536" s="45">
        <v>-70638.52</v>
      </c>
      <c r="N536" s="45">
        <v>-73408.479999999996</v>
      </c>
      <c r="O536" s="45">
        <v>-67384.36</v>
      </c>
      <c r="P536" s="45">
        <v>-58554.19</v>
      </c>
      <c r="Q536" s="45">
        <v>-58078</v>
      </c>
      <c r="R536" s="47">
        <f t="shared" si="124"/>
        <v>-81016.854999999996</v>
      </c>
      <c r="U536" s="49"/>
      <c r="V536" s="49"/>
      <c r="W536" s="49">
        <f>+R536</f>
        <v>-81016.854999999996</v>
      </c>
      <c r="Y536" s="51"/>
      <c r="Z536" s="51"/>
      <c r="AA536" s="51"/>
      <c r="AB536" s="49">
        <f>+R536</f>
        <v>-81016.854999999996</v>
      </c>
      <c r="AD536" s="49"/>
    </row>
    <row r="537" spans="1:30">
      <c r="A537" s="6" t="s">
        <v>293</v>
      </c>
      <c r="B537" s="6" t="s">
        <v>405</v>
      </c>
      <c r="C537" s="6" t="s">
        <v>104</v>
      </c>
      <c r="D537" s="3" t="s">
        <v>214</v>
      </c>
      <c r="E537" s="45">
        <v>-83539.039999999994</v>
      </c>
      <c r="F537" s="45">
        <v>-272748.17</v>
      </c>
      <c r="G537" s="45">
        <v>-333672.76</v>
      </c>
      <c r="H537" s="45">
        <v>-309319.53000000003</v>
      </c>
      <c r="I537" s="45">
        <v>-241217.04</v>
      </c>
      <c r="J537" s="45">
        <v>-2.91038304567337E-11</v>
      </c>
      <c r="K537" s="45">
        <v>-2.91038304567337E-11</v>
      </c>
      <c r="L537" s="45">
        <v>-2.91038304567337E-11</v>
      </c>
      <c r="M537" s="45">
        <v>-2.91038304567337E-11</v>
      </c>
      <c r="N537" s="45">
        <v>-2.91038304567337E-11</v>
      </c>
      <c r="O537" s="45">
        <v>-185595.73</v>
      </c>
      <c r="P537" s="45">
        <v>-421855.07</v>
      </c>
      <c r="Q537" s="45">
        <v>-850055.92</v>
      </c>
      <c r="R537" s="47">
        <f t="shared" si="124"/>
        <v>-185933.81500000003</v>
      </c>
      <c r="U537" s="49">
        <f t="shared" ref="U537:U554" si="129">+R537</f>
        <v>-185933.81500000003</v>
      </c>
      <c r="V537" s="49"/>
      <c r="W537" s="49"/>
      <c r="Y537" s="51"/>
      <c r="Z537" s="51"/>
      <c r="AA537" s="51"/>
      <c r="AD537" s="49">
        <f t="shared" ref="AD537:AD546" si="130">+R537</f>
        <v>-185933.81500000003</v>
      </c>
    </row>
    <row r="538" spans="1:30">
      <c r="A538" s="6" t="s">
        <v>293</v>
      </c>
      <c r="B538" s="6" t="s">
        <v>217</v>
      </c>
      <c r="C538" s="6" t="s">
        <v>281</v>
      </c>
      <c r="D538" s="3" t="s">
        <v>767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-182381</v>
      </c>
      <c r="K538" s="45">
        <v>-364762</v>
      </c>
      <c r="L538" s="45">
        <v>-547143</v>
      </c>
      <c r="M538" s="45">
        <v>-729524</v>
      </c>
      <c r="N538" s="45">
        <v>0</v>
      </c>
      <c r="O538" s="45">
        <v>0</v>
      </c>
      <c r="P538" s="45">
        <v>0</v>
      </c>
      <c r="Q538" s="45">
        <v>0</v>
      </c>
      <c r="R538" s="47">
        <f t="shared" si="124"/>
        <v>-151984.16666666666</v>
      </c>
      <c r="U538" s="49">
        <f t="shared" si="129"/>
        <v>-151984.16666666666</v>
      </c>
      <c r="V538" s="49"/>
      <c r="W538" s="49"/>
      <c r="Y538" s="51"/>
      <c r="Z538" s="51"/>
      <c r="AA538" s="51"/>
      <c r="AD538" s="49">
        <f t="shared" si="130"/>
        <v>-151984.16666666666</v>
      </c>
    </row>
    <row r="539" spans="1:30">
      <c r="A539" s="6" t="s">
        <v>293</v>
      </c>
      <c r="B539" s="6" t="s">
        <v>217</v>
      </c>
      <c r="C539" s="6" t="s">
        <v>102</v>
      </c>
      <c r="D539" s="3" t="s">
        <v>768</v>
      </c>
      <c r="E539" s="45">
        <v>-928210.33</v>
      </c>
      <c r="F539" s="45">
        <v>-1198004.44</v>
      </c>
      <c r="G539" s="45">
        <v>-411757.19</v>
      </c>
      <c r="H539" s="45">
        <v>-494697.81</v>
      </c>
      <c r="I539" s="45">
        <v>-574281.56999999995</v>
      </c>
      <c r="J539" s="45">
        <v>-157960.82999999999</v>
      </c>
      <c r="K539" s="45">
        <v>-221996.79999999999</v>
      </c>
      <c r="L539" s="45">
        <v>-306469.76000000001</v>
      </c>
      <c r="M539" s="45">
        <v>-216800.66</v>
      </c>
      <c r="N539" s="45">
        <v>-500260.4</v>
      </c>
      <c r="O539" s="45">
        <v>-924639.48</v>
      </c>
      <c r="P539" s="45">
        <v>-673595.55</v>
      </c>
      <c r="Q539" s="45">
        <v>-996757.05</v>
      </c>
      <c r="R539" s="47">
        <f t="shared" si="124"/>
        <v>-553579.01500000001</v>
      </c>
      <c r="U539" s="49">
        <f t="shared" si="129"/>
        <v>-553579.01500000001</v>
      </c>
      <c r="V539" s="49"/>
      <c r="W539" s="49"/>
      <c r="Y539" s="51"/>
      <c r="Z539" s="51"/>
      <c r="AA539" s="51"/>
      <c r="AD539" s="49">
        <f t="shared" si="130"/>
        <v>-553579.01500000001</v>
      </c>
    </row>
    <row r="540" spans="1:30">
      <c r="A540" s="6" t="s">
        <v>293</v>
      </c>
      <c r="B540" s="6" t="s">
        <v>217</v>
      </c>
      <c r="C540" s="6" t="s">
        <v>406</v>
      </c>
      <c r="D540" s="3" t="s">
        <v>772</v>
      </c>
      <c r="E540" s="45">
        <v>-30974.52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-20377.2</v>
      </c>
      <c r="Q540" s="45">
        <v>-40754.400000000001</v>
      </c>
      <c r="R540" s="47">
        <f t="shared" si="124"/>
        <v>-4686.8050000000003</v>
      </c>
      <c r="U540" s="49">
        <f t="shared" si="129"/>
        <v>-4686.8050000000003</v>
      </c>
      <c r="V540" s="49"/>
      <c r="W540" s="49"/>
      <c r="Y540" s="51"/>
      <c r="Z540" s="51"/>
      <c r="AA540" s="51"/>
      <c r="AD540" s="49">
        <f t="shared" si="130"/>
        <v>-4686.8050000000003</v>
      </c>
    </row>
    <row r="541" spans="1:30">
      <c r="A541" s="6" t="s">
        <v>293</v>
      </c>
      <c r="B541" s="6" t="s">
        <v>217</v>
      </c>
      <c r="C541" s="6" t="s">
        <v>874</v>
      </c>
      <c r="D541" s="3" t="s">
        <v>912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7">
        <f t="shared" si="124"/>
        <v>0</v>
      </c>
      <c r="U541" s="49">
        <f t="shared" si="129"/>
        <v>0</v>
      </c>
      <c r="V541" s="49"/>
      <c r="W541" s="49"/>
      <c r="Y541" s="51"/>
      <c r="Z541" s="51"/>
      <c r="AA541" s="51"/>
      <c r="AD541" s="49">
        <f t="shared" si="130"/>
        <v>0</v>
      </c>
    </row>
    <row r="542" spans="1:30">
      <c r="A542" s="6" t="s">
        <v>293</v>
      </c>
      <c r="B542" s="6" t="s">
        <v>217</v>
      </c>
      <c r="C542" s="6" t="s">
        <v>943</v>
      </c>
      <c r="D542" s="3" t="s">
        <v>944</v>
      </c>
      <c r="E542" s="45">
        <v>0</v>
      </c>
      <c r="F542" s="45">
        <v>-75000</v>
      </c>
      <c r="G542" s="45">
        <v>0</v>
      </c>
      <c r="H542" s="45">
        <v>0</v>
      </c>
      <c r="I542" s="45">
        <v>-75000</v>
      </c>
      <c r="J542" s="45">
        <v>0</v>
      </c>
      <c r="K542" s="45">
        <v>0</v>
      </c>
      <c r="L542" s="45">
        <v>-75000</v>
      </c>
      <c r="M542" s="45">
        <v>-75000</v>
      </c>
      <c r="N542" s="45">
        <v>-75000</v>
      </c>
      <c r="O542" s="45">
        <v>-150000</v>
      </c>
      <c r="P542" s="45">
        <v>-150000</v>
      </c>
      <c r="Q542" s="45">
        <v>0</v>
      </c>
      <c r="R542" s="47">
        <f t="shared" si="124"/>
        <v>-56250</v>
      </c>
      <c r="U542" s="49">
        <f t="shared" si="129"/>
        <v>-56250</v>
      </c>
      <c r="V542" s="49"/>
      <c r="W542" s="49"/>
      <c r="Y542" s="51"/>
      <c r="Z542" s="51"/>
      <c r="AA542" s="51"/>
      <c r="AD542" s="49">
        <f t="shared" si="130"/>
        <v>-56250</v>
      </c>
    </row>
    <row r="543" spans="1:30">
      <c r="A543" s="6" t="s">
        <v>293</v>
      </c>
      <c r="B543" s="6" t="s">
        <v>411</v>
      </c>
      <c r="C543" s="6" t="s">
        <v>295</v>
      </c>
      <c r="D543" s="3" t="s">
        <v>762</v>
      </c>
      <c r="E543" s="45">
        <v>-374652.77</v>
      </c>
      <c r="F543" s="45">
        <v>-334984.5</v>
      </c>
      <c r="G543" s="45">
        <v>-195539.25</v>
      </c>
      <c r="H543" s="45">
        <v>-143031.43</v>
      </c>
      <c r="I543" s="45">
        <v>-119935.67999999999</v>
      </c>
      <c r="J543" s="45">
        <v>-100445.33</v>
      </c>
      <c r="K543" s="45">
        <v>-104857</v>
      </c>
      <c r="L543" s="45">
        <v>-115781.97</v>
      </c>
      <c r="M543" s="45">
        <v>-239135.9</v>
      </c>
      <c r="N543" s="45">
        <v>-430821.37</v>
      </c>
      <c r="O543" s="45">
        <v>-506755.45</v>
      </c>
      <c r="P543" s="45">
        <v>-459198.34</v>
      </c>
      <c r="Q543" s="45">
        <v>-485566.8</v>
      </c>
      <c r="R543" s="47">
        <f t="shared" si="124"/>
        <v>-265049.6670833333</v>
      </c>
      <c r="U543" s="49">
        <f t="shared" si="129"/>
        <v>-265049.6670833333</v>
      </c>
      <c r="V543" s="49"/>
      <c r="W543" s="49"/>
      <c r="Y543" s="51"/>
      <c r="Z543" s="51"/>
      <c r="AA543" s="51"/>
      <c r="AD543" s="49">
        <f t="shared" si="130"/>
        <v>-265049.6670833333</v>
      </c>
    </row>
    <row r="544" spans="1:30">
      <c r="A544" s="6" t="s">
        <v>293</v>
      </c>
      <c r="B544" s="6" t="s">
        <v>411</v>
      </c>
      <c r="C544" s="6" t="s">
        <v>83</v>
      </c>
      <c r="D544" s="3" t="s">
        <v>763</v>
      </c>
      <c r="E544" s="45">
        <v>-995648.43</v>
      </c>
      <c r="F544" s="45">
        <v>-990673.87</v>
      </c>
      <c r="G544" s="45">
        <v>-987770.06</v>
      </c>
      <c r="H544" s="45">
        <v>-985646.06</v>
      </c>
      <c r="I544" s="45">
        <v>-983865.07</v>
      </c>
      <c r="J544" s="45">
        <v>-982373.43</v>
      </c>
      <c r="K544" s="45">
        <v>-980816.24</v>
      </c>
      <c r="L544" s="45">
        <v>-979096.87</v>
      </c>
      <c r="M544" s="45">
        <v>-975545.69</v>
      </c>
      <c r="N544" s="45">
        <v>-969148.01</v>
      </c>
      <c r="O544" s="45">
        <v>-965203.02</v>
      </c>
      <c r="P544" s="45">
        <v>-957422.89</v>
      </c>
      <c r="Q544" s="45">
        <v>-949196.01</v>
      </c>
      <c r="R544" s="47">
        <f t="shared" si="124"/>
        <v>-977498.61916666676</v>
      </c>
      <c r="U544" s="49">
        <f t="shared" si="129"/>
        <v>-977498.61916666676</v>
      </c>
      <c r="V544" s="49"/>
      <c r="W544" s="49"/>
      <c r="Y544" s="51"/>
      <c r="Z544" s="51"/>
      <c r="AA544" s="51"/>
      <c r="AD544" s="49">
        <f t="shared" si="130"/>
        <v>-977498.61916666676</v>
      </c>
    </row>
    <row r="545" spans="1:30">
      <c r="A545" s="6" t="s">
        <v>293</v>
      </c>
      <c r="B545" s="6" t="s">
        <v>411</v>
      </c>
      <c r="C545" s="6" t="s">
        <v>67</v>
      </c>
      <c r="D545" s="3" t="s">
        <v>764</v>
      </c>
      <c r="E545" s="45">
        <v>-11119.52</v>
      </c>
      <c r="F545" s="45">
        <v>-12686</v>
      </c>
      <c r="G545" s="45">
        <v>-10186.75</v>
      </c>
      <c r="H545" s="45">
        <v>-7393.59</v>
      </c>
      <c r="I545" s="45">
        <v>-5674.2</v>
      </c>
      <c r="J545" s="45">
        <v>-1279.47</v>
      </c>
      <c r="K545" s="45">
        <v>6470.56</v>
      </c>
      <c r="L545" s="45">
        <v>14536.57</v>
      </c>
      <c r="M545" s="45">
        <v>14864.75</v>
      </c>
      <c r="N545" s="45">
        <v>11403.15</v>
      </c>
      <c r="O545" s="45">
        <v>19876.919999999998</v>
      </c>
      <c r="P545" s="45">
        <v>5206.47</v>
      </c>
      <c r="Q545" s="45">
        <v>19393.41</v>
      </c>
      <c r="R545" s="47">
        <f t="shared" ref="R545:R573" si="131">((E545+Q545)+((F545+G545+H545+I545+J545+K545+L545+M545+N545+O545+P545)*2))/24</f>
        <v>3272.9462499999995</v>
      </c>
      <c r="U545" s="49">
        <f t="shared" si="129"/>
        <v>3272.9462499999995</v>
      </c>
      <c r="V545" s="49"/>
      <c r="W545" s="49"/>
      <c r="Y545" s="51"/>
      <c r="Z545" s="51"/>
      <c r="AA545" s="51"/>
      <c r="AD545" s="49">
        <f t="shared" si="130"/>
        <v>3272.9462499999995</v>
      </c>
    </row>
    <row r="546" spans="1:30">
      <c r="A546" s="6" t="s">
        <v>293</v>
      </c>
      <c r="B546" s="6" t="s">
        <v>411</v>
      </c>
      <c r="C546" s="6" t="s">
        <v>113</v>
      </c>
      <c r="D546" s="3" t="s">
        <v>765</v>
      </c>
      <c r="E546" s="45">
        <v>502715.93</v>
      </c>
      <c r="F546" s="45">
        <v>502715.93</v>
      </c>
      <c r="G546" s="45">
        <v>502715.93</v>
      </c>
      <c r="H546" s="45">
        <v>502715.93</v>
      </c>
      <c r="I546" s="45">
        <v>502715.93</v>
      </c>
      <c r="J546" s="45">
        <v>502715.93</v>
      </c>
      <c r="K546" s="45">
        <v>502715.93</v>
      </c>
      <c r="L546" s="45">
        <v>502715.93</v>
      </c>
      <c r="M546" s="45">
        <v>502715.93</v>
      </c>
      <c r="N546" s="45">
        <v>502715.93</v>
      </c>
      <c r="O546" s="45">
        <v>495465.93</v>
      </c>
      <c r="P546" s="45">
        <v>495465.93</v>
      </c>
      <c r="Q546" s="45">
        <v>495465.93</v>
      </c>
      <c r="R546" s="47">
        <f t="shared" si="131"/>
        <v>501205.51333333325</v>
      </c>
      <c r="U546" s="49">
        <f t="shared" si="129"/>
        <v>501205.51333333325</v>
      </c>
      <c r="V546" s="49"/>
      <c r="W546" s="49"/>
      <c r="Y546" s="51"/>
      <c r="Z546" s="51"/>
      <c r="AA546" s="51"/>
      <c r="AD546" s="49">
        <f t="shared" si="130"/>
        <v>501205.51333333325</v>
      </c>
    </row>
    <row r="547" spans="1:30">
      <c r="A547" s="6" t="s">
        <v>293</v>
      </c>
      <c r="B547" s="6" t="s">
        <v>416</v>
      </c>
      <c r="C547" s="6" t="s">
        <v>83</v>
      </c>
      <c r="D547" s="3" t="s">
        <v>774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7">
        <f t="shared" si="131"/>
        <v>0</v>
      </c>
      <c r="V547" s="49"/>
      <c r="W547" s="49">
        <f t="shared" ref="W547:W552" si="132">+R547</f>
        <v>0</v>
      </c>
      <c r="Y547" s="51"/>
      <c r="Z547" s="51"/>
      <c r="AA547" s="51"/>
      <c r="AB547" s="49">
        <f t="shared" ref="AB547:AB552" si="133">+W547</f>
        <v>0</v>
      </c>
    </row>
    <row r="548" spans="1:30">
      <c r="A548" s="6" t="s">
        <v>293</v>
      </c>
      <c r="B548" s="6" t="s">
        <v>416</v>
      </c>
      <c r="C548" s="6" t="s">
        <v>417</v>
      </c>
      <c r="D548" s="3" t="s">
        <v>775</v>
      </c>
      <c r="E548" s="45">
        <v>5102116.53</v>
      </c>
      <c r="F548" s="45">
        <v>5183843.9400000004</v>
      </c>
      <c r="G548" s="45">
        <v>5117129.46</v>
      </c>
      <c r="H548" s="45">
        <v>5075765.97</v>
      </c>
      <c r="I548" s="45">
        <v>5079052.58</v>
      </c>
      <c r="J548" s="45">
        <v>5101325.05</v>
      </c>
      <c r="K548" s="45">
        <v>5119288.28</v>
      </c>
      <c r="L548" s="45">
        <v>5235646.2300000004</v>
      </c>
      <c r="M548" s="45">
        <v>4996113.91</v>
      </c>
      <c r="N548" s="45">
        <v>14494.6699999999</v>
      </c>
      <c r="O548" s="45">
        <v>893069.05</v>
      </c>
      <c r="P548" s="45">
        <v>1546238.96</v>
      </c>
      <c r="Q548" s="45">
        <v>2010879.77</v>
      </c>
      <c r="R548" s="47">
        <f t="shared" si="131"/>
        <v>3909872.1875</v>
      </c>
      <c r="V548" s="49"/>
      <c r="W548" s="49">
        <f t="shared" si="132"/>
        <v>3909872.1875</v>
      </c>
      <c r="Y548" s="51"/>
      <c r="Z548" s="51"/>
      <c r="AA548" s="51"/>
      <c r="AB548" s="49">
        <f t="shared" si="133"/>
        <v>3909872.1875</v>
      </c>
      <c r="AD548" s="49"/>
    </row>
    <row r="549" spans="1:30">
      <c r="A549" s="6" t="s">
        <v>293</v>
      </c>
      <c r="B549" s="6" t="s">
        <v>416</v>
      </c>
      <c r="C549" s="6" t="s">
        <v>418</v>
      </c>
      <c r="D549" s="3" t="s">
        <v>776</v>
      </c>
      <c r="E549" s="45">
        <v>-3412593.56</v>
      </c>
      <c r="F549" s="45">
        <v>-3593812.04</v>
      </c>
      <c r="G549" s="45">
        <v>-3272096.7</v>
      </c>
      <c r="H549" s="45">
        <v>-2997477.27</v>
      </c>
      <c r="I549" s="45">
        <v>-2667112.09</v>
      </c>
      <c r="J549" s="45">
        <v>-2200113.27</v>
      </c>
      <c r="K549" s="45">
        <v>-1764176.61</v>
      </c>
      <c r="L549" s="45">
        <v>-1363437.49</v>
      </c>
      <c r="M549" s="45">
        <v>-1431012.51</v>
      </c>
      <c r="N549" s="45">
        <v>1082148.8400000001</v>
      </c>
      <c r="O549" s="45">
        <v>471950.01</v>
      </c>
      <c r="P549" s="45">
        <v>-24036.44</v>
      </c>
      <c r="Q549" s="45">
        <v>-572476.01</v>
      </c>
      <c r="R549" s="47">
        <f t="shared" si="131"/>
        <v>-1645975.8629166668</v>
      </c>
      <c r="V549" s="49"/>
      <c r="W549" s="49">
        <f t="shared" si="132"/>
        <v>-1645975.8629166668</v>
      </c>
      <c r="Y549" s="51"/>
      <c r="Z549" s="51"/>
      <c r="AA549" s="51"/>
      <c r="AB549" s="49">
        <f t="shared" si="133"/>
        <v>-1645975.8629166668</v>
      </c>
    </row>
    <row r="550" spans="1:30">
      <c r="A550" s="6" t="s">
        <v>293</v>
      </c>
      <c r="B550" s="6" t="s">
        <v>416</v>
      </c>
      <c r="C550" s="6" t="s">
        <v>419</v>
      </c>
      <c r="D550" s="3" t="s">
        <v>777</v>
      </c>
      <c r="E550" s="45">
        <v>2843113.06</v>
      </c>
      <c r="F550" s="45">
        <v>2134420.77</v>
      </c>
      <c r="G550" s="45">
        <v>1567523.92</v>
      </c>
      <c r="H550" s="45">
        <v>1276376.28</v>
      </c>
      <c r="I550" s="45">
        <v>1043516.35</v>
      </c>
      <c r="J550" s="45">
        <v>867802.09999999905</v>
      </c>
      <c r="K550" s="45">
        <v>737422.52999999898</v>
      </c>
      <c r="L550" s="45">
        <v>588877.929999999</v>
      </c>
      <c r="M550" s="45">
        <v>374922.34999999899</v>
      </c>
      <c r="N550" s="45">
        <v>2392593.36</v>
      </c>
      <c r="O550" s="45">
        <v>1993693.98</v>
      </c>
      <c r="P550" s="45">
        <v>1577487.05</v>
      </c>
      <c r="Q550" s="45">
        <v>1195670.3700000001</v>
      </c>
      <c r="R550" s="47">
        <f t="shared" si="131"/>
        <v>1381169.0279166664</v>
      </c>
      <c r="V550" s="49"/>
      <c r="W550" s="49">
        <f t="shared" si="132"/>
        <v>1381169.0279166664</v>
      </c>
      <c r="Y550" s="51"/>
      <c r="Z550" s="51"/>
      <c r="AA550" s="51"/>
      <c r="AB550" s="49">
        <f t="shared" si="133"/>
        <v>1381169.0279166664</v>
      </c>
    </row>
    <row r="551" spans="1:30">
      <c r="A551" s="6" t="s">
        <v>293</v>
      </c>
      <c r="B551" s="6" t="s">
        <v>416</v>
      </c>
      <c r="C551" s="6" t="s">
        <v>969</v>
      </c>
      <c r="D551" s="3" t="s">
        <v>970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-188000.76</v>
      </c>
      <c r="P551" s="45">
        <v>-202374.3</v>
      </c>
      <c r="Q551" s="45">
        <v>-220055.45</v>
      </c>
      <c r="R551" s="47">
        <f t="shared" si="131"/>
        <v>-41700.232083333336</v>
      </c>
      <c r="V551" s="49"/>
      <c r="W551" s="49">
        <f t="shared" si="132"/>
        <v>-41700.232083333336</v>
      </c>
      <c r="Y551" s="51"/>
      <c r="Z551" s="51"/>
      <c r="AA551" s="51"/>
      <c r="AB551" s="49">
        <f t="shared" si="133"/>
        <v>-41700.232083333336</v>
      </c>
    </row>
    <row r="552" spans="1:30">
      <c r="A552" s="6" t="s">
        <v>293</v>
      </c>
      <c r="B552" s="6" t="s">
        <v>416</v>
      </c>
      <c r="C552" s="6" t="s">
        <v>420</v>
      </c>
      <c r="D552" s="3" t="s">
        <v>778</v>
      </c>
      <c r="E552" s="45">
        <v>-413229.8</v>
      </c>
      <c r="F552" s="45">
        <v>-323817.87</v>
      </c>
      <c r="G552" s="45">
        <v>-136172.85</v>
      </c>
      <c r="H552" s="45">
        <v>-86728.17</v>
      </c>
      <c r="I552" s="45">
        <v>-49741.08</v>
      </c>
      <c r="J552" s="45">
        <v>-29766.2</v>
      </c>
      <c r="K552" s="45">
        <v>-51939.97</v>
      </c>
      <c r="L552" s="45">
        <v>-77002.009999999995</v>
      </c>
      <c r="M552" s="45">
        <v>-237194.61</v>
      </c>
      <c r="N552" s="45">
        <v>-230663.09</v>
      </c>
      <c r="O552" s="45">
        <v>-260938.27</v>
      </c>
      <c r="P552" s="45">
        <v>-245015.06</v>
      </c>
      <c r="Q552" s="45">
        <v>-257925.24</v>
      </c>
      <c r="R552" s="47">
        <f t="shared" si="131"/>
        <v>-172046.39166666666</v>
      </c>
      <c r="V552" s="49"/>
      <c r="W552" s="49">
        <f t="shared" si="132"/>
        <v>-172046.39166666666</v>
      </c>
      <c r="Y552" s="51"/>
      <c r="Z552" s="51"/>
      <c r="AA552" s="51"/>
      <c r="AB552" s="49">
        <f t="shared" si="133"/>
        <v>-172046.39166666666</v>
      </c>
    </row>
    <row r="553" spans="1:30">
      <c r="A553" s="6" t="s">
        <v>293</v>
      </c>
      <c r="B553" s="6" t="s">
        <v>416</v>
      </c>
      <c r="C553" s="6" t="s">
        <v>421</v>
      </c>
      <c r="D553" s="3" t="s">
        <v>231</v>
      </c>
      <c r="E553" s="45">
        <v>0</v>
      </c>
      <c r="F553" s="45">
        <v>0</v>
      </c>
      <c r="G553" s="45">
        <v>-33704.89</v>
      </c>
      <c r="H553" s="45">
        <v>-13648.74</v>
      </c>
      <c r="I553" s="45">
        <v>1.8189894035458601E-12</v>
      </c>
      <c r="J553" s="45">
        <v>-3702.18</v>
      </c>
      <c r="K553" s="45">
        <v>-27313.49</v>
      </c>
      <c r="L553" s="45">
        <v>-53351.37</v>
      </c>
      <c r="M553" s="45">
        <v>-128890.85</v>
      </c>
      <c r="N553" s="45">
        <v>1.45519152283669E-11</v>
      </c>
      <c r="O553" s="45">
        <v>1.45519152283669E-11</v>
      </c>
      <c r="P553" s="45">
        <v>0</v>
      </c>
      <c r="Q553" s="45">
        <v>-20953.48</v>
      </c>
      <c r="R553" s="47">
        <f t="shared" si="131"/>
        <v>-22590.688333333335</v>
      </c>
      <c r="U553" s="61">
        <f t="shared" si="129"/>
        <v>-22590.688333333335</v>
      </c>
      <c r="V553" s="49"/>
      <c r="W553" s="49"/>
      <c r="Y553" s="51"/>
      <c r="Z553" s="51"/>
      <c r="AA553" s="51"/>
      <c r="AD553" s="49">
        <f>+R553</f>
        <v>-22590.688333333335</v>
      </c>
    </row>
    <row r="554" spans="1:30">
      <c r="A554" s="6" t="s">
        <v>294</v>
      </c>
      <c r="B554" s="6" t="s">
        <v>230</v>
      </c>
      <c r="C554" s="25" t="s">
        <v>2</v>
      </c>
      <c r="D554" s="3" t="s">
        <v>766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131"/>
        <v>0</v>
      </c>
      <c r="U554" s="49">
        <f t="shared" si="129"/>
        <v>0</v>
      </c>
      <c r="V554" s="49"/>
      <c r="W554" s="49"/>
      <c r="Y554" s="51"/>
      <c r="Z554" s="51"/>
      <c r="AA554" s="51"/>
      <c r="AD554" s="49">
        <f>+R554</f>
        <v>0</v>
      </c>
    </row>
    <row r="555" spans="1:30">
      <c r="A555" s="6" t="s">
        <v>294</v>
      </c>
      <c r="B555" s="6" t="s">
        <v>220</v>
      </c>
      <c r="C555" s="6" t="s">
        <v>385</v>
      </c>
      <c r="D555" s="3" t="s">
        <v>221</v>
      </c>
      <c r="E555" s="45">
        <v>-703216.62</v>
      </c>
      <c r="F555" s="45">
        <v>-699762.28</v>
      </c>
      <c r="G555" s="45">
        <v>-689005.49</v>
      </c>
      <c r="H555" s="45">
        <v>-651975.97</v>
      </c>
      <c r="I555" s="45">
        <v>-607612.17000000004</v>
      </c>
      <c r="J555" s="45">
        <v>-570682.09</v>
      </c>
      <c r="K555" s="45">
        <v>-551256.01</v>
      </c>
      <c r="L555" s="45">
        <v>-507658.27</v>
      </c>
      <c r="M555" s="45">
        <v>-462819.57</v>
      </c>
      <c r="N555" s="45">
        <v>-415481.42</v>
      </c>
      <c r="O555" s="45">
        <v>-372244.01</v>
      </c>
      <c r="P555" s="45">
        <v>-323801.59999999998</v>
      </c>
      <c r="Q555" s="45">
        <v>-295902.81</v>
      </c>
      <c r="R555" s="47">
        <f t="shared" si="131"/>
        <v>-529321.5495833332</v>
      </c>
      <c r="U555" s="49"/>
      <c r="V555" s="49"/>
      <c r="W555" s="49">
        <f>+R555</f>
        <v>-529321.5495833332</v>
      </c>
      <c r="Y555" s="51"/>
      <c r="Z555" s="51"/>
      <c r="AA555" s="51"/>
      <c r="AB555" s="49">
        <f>+R555</f>
        <v>-529321.5495833332</v>
      </c>
      <c r="AD555" s="49"/>
    </row>
    <row r="556" spans="1:30">
      <c r="A556" s="6" t="s">
        <v>294</v>
      </c>
      <c r="B556" s="6" t="s">
        <v>216</v>
      </c>
      <c r="C556" s="6" t="s">
        <v>143</v>
      </c>
      <c r="D556" s="3" t="s">
        <v>741</v>
      </c>
      <c r="E556" s="45">
        <v>-31.24</v>
      </c>
      <c r="F556" s="45">
        <v>-44.55</v>
      </c>
      <c r="G556" s="45">
        <v>-0.320000000000007</v>
      </c>
      <c r="H556" s="45">
        <v>-68.67</v>
      </c>
      <c r="I556" s="45">
        <v>-65.430000000000007</v>
      </c>
      <c r="J556" s="45">
        <v>-90.93</v>
      </c>
      <c r="K556" s="45">
        <v>0</v>
      </c>
      <c r="L556" s="45">
        <v>-2.08</v>
      </c>
      <c r="M556" s="45">
        <v>-20.75</v>
      </c>
      <c r="N556" s="45">
        <v>-175.72</v>
      </c>
      <c r="O556" s="45">
        <v>-119.75</v>
      </c>
      <c r="P556" s="45">
        <v>-45.49</v>
      </c>
      <c r="Q556" s="45">
        <v>7.1054273576010003E-15</v>
      </c>
      <c r="R556" s="47">
        <f t="shared" si="131"/>
        <v>-54.109166666666674</v>
      </c>
      <c r="U556" s="49">
        <f t="shared" ref="U556:U564" si="134">+R556</f>
        <v>-54.109166666666674</v>
      </c>
      <c r="V556" s="49"/>
      <c r="W556" s="49"/>
      <c r="Y556" s="51"/>
      <c r="Z556" s="51"/>
      <c r="AA556" s="51"/>
      <c r="AD556" s="49">
        <f t="shared" ref="AD556:AD564" si="135">+R556</f>
        <v>-54.109166666666674</v>
      </c>
    </row>
    <row r="557" spans="1:30">
      <c r="A557" s="6" t="s">
        <v>294</v>
      </c>
      <c r="B557" s="6" t="s">
        <v>217</v>
      </c>
      <c r="C557" s="6" t="s">
        <v>281</v>
      </c>
      <c r="D557" s="3" t="s">
        <v>767</v>
      </c>
      <c r="E557" s="45">
        <v>-3217336</v>
      </c>
      <c r="F557" s="45">
        <v>-3429511</v>
      </c>
      <c r="G557" s="45">
        <v>-2138671.4500000002</v>
      </c>
      <c r="H557" s="45">
        <v>-2414002.4500000002</v>
      </c>
      <c r="I557" s="45">
        <v>-2630174.9700000002</v>
      </c>
      <c r="J557" s="45">
        <v>-2854980.97</v>
      </c>
      <c r="K557" s="45">
        <v>-3233716.97</v>
      </c>
      <c r="L557" s="45">
        <v>-2196426</v>
      </c>
      <c r="M557" s="45">
        <v>-2440473</v>
      </c>
      <c r="N557" s="45">
        <v>-2684520</v>
      </c>
      <c r="O557" s="45">
        <v>-2928567</v>
      </c>
      <c r="P557" s="45">
        <v>-3184817</v>
      </c>
      <c r="Q557" s="45">
        <v>-3441067</v>
      </c>
      <c r="R557" s="47">
        <f t="shared" si="131"/>
        <v>-2788755.1925000004</v>
      </c>
      <c r="U557" s="49">
        <f t="shared" si="134"/>
        <v>-2788755.1925000004</v>
      </c>
      <c r="V557" s="49"/>
      <c r="W557" s="49"/>
      <c r="Y557" s="51"/>
      <c r="Z557" s="51"/>
      <c r="AA557" s="51"/>
      <c r="AD557" s="49">
        <f t="shared" si="135"/>
        <v>-2788755.1925000004</v>
      </c>
    </row>
    <row r="558" spans="1:30">
      <c r="A558" s="6" t="s">
        <v>294</v>
      </c>
      <c r="B558" s="6" t="s">
        <v>217</v>
      </c>
      <c r="C558" s="6" t="s">
        <v>102</v>
      </c>
      <c r="D558" s="3" t="s">
        <v>768</v>
      </c>
      <c r="E558" s="45">
        <v>-32132.43</v>
      </c>
      <c r="F558" s="45">
        <v>-32854.370000000003</v>
      </c>
      <c r="G558" s="45">
        <v>-30669.759999999998</v>
      </c>
      <c r="H558" s="45">
        <v>-17812.259999999998</v>
      </c>
      <c r="I558" s="45">
        <v>-11778.9</v>
      </c>
      <c r="J558" s="45">
        <v>-10607.45</v>
      </c>
      <c r="K558" s="45">
        <v>-7679.8199999999897</v>
      </c>
      <c r="L558" s="45">
        <v>-8123.5599999999904</v>
      </c>
      <c r="M558" s="45">
        <v>-9089.78999999999</v>
      </c>
      <c r="N558" s="45">
        <v>-17180.080000000002</v>
      </c>
      <c r="O558" s="45">
        <v>-33117.449999999997</v>
      </c>
      <c r="P558" s="45">
        <v>-31582.26</v>
      </c>
      <c r="Q558" s="45">
        <v>-31522.44</v>
      </c>
      <c r="R558" s="47">
        <f t="shared" si="131"/>
        <v>-20193.594583333328</v>
      </c>
      <c r="U558" s="49">
        <f t="shared" si="134"/>
        <v>-20193.594583333328</v>
      </c>
      <c r="V558" s="49"/>
      <c r="W558" s="49"/>
      <c r="Y558" s="51"/>
      <c r="Z558" s="51"/>
      <c r="AA558" s="51"/>
      <c r="AD558" s="49">
        <f t="shared" si="135"/>
        <v>-20193.594583333328</v>
      </c>
    </row>
    <row r="559" spans="1:30">
      <c r="A559" s="6" t="s">
        <v>294</v>
      </c>
      <c r="B559" s="6" t="s">
        <v>217</v>
      </c>
      <c r="C559" s="6" t="s">
        <v>104</v>
      </c>
      <c r="D559" s="3" t="s">
        <v>769</v>
      </c>
      <c r="E559" s="45">
        <v>-1869618.93</v>
      </c>
      <c r="F559" s="45">
        <v>-2078295.11</v>
      </c>
      <c r="G559" s="45">
        <v>-1306787.79</v>
      </c>
      <c r="H559" s="45">
        <v>-916912.73</v>
      </c>
      <c r="I559" s="45">
        <v>-879848.97</v>
      </c>
      <c r="J559" s="45">
        <v>-530383.46</v>
      </c>
      <c r="K559" s="45">
        <v>-526196.43000000005</v>
      </c>
      <c r="L559" s="45">
        <v>-611013.6</v>
      </c>
      <c r="M559" s="45">
        <v>-561363.71</v>
      </c>
      <c r="N559" s="45">
        <v>-1061337.74</v>
      </c>
      <c r="O559" s="45">
        <v>-1888309.22</v>
      </c>
      <c r="P559" s="45">
        <v>-1733116.81</v>
      </c>
      <c r="Q559" s="45">
        <v>-1896412.51</v>
      </c>
      <c r="R559" s="47">
        <f t="shared" si="131"/>
        <v>-1164715.1075000002</v>
      </c>
      <c r="U559" s="49">
        <f t="shared" si="134"/>
        <v>-1164715.1075000002</v>
      </c>
      <c r="V559" s="49"/>
      <c r="W559" s="49"/>
      <c r="Y559" s="51"/>
      <c r="Z559" s="51"/>
      <c r="AA559" s="51"/>
      <c r="AD559" s="49">
        <f t="shared" si="135"/>
        <v>-1164715.1075000002</v>
      </c>
    </row>
    <row r="560" spans="1:30">
      <c r="A560" s="6" t="s">
        <v>294</v>
      </c>
      <c r="B560" s="6" t="s">
        <v>217</v>
      </c>
      <c r="C560" s="6" t="s">
        <v>77</v>
      </c>
      <c r="D560" s="3" t="s">
        <v>770</v>
      </c>
      <c r="E560" s="45">
        <v>-10093.68</v>
      </c>
      <c r="F560" s="45">
        <v>-9737.43</v>
      </c>
      <c r="G560" s="45">
        <v>-6321.61</v>
      </c>
      <c r="H560" s="45">
        <v>-3214.83</v>
      </c>
      <c r="I560" s="45">
        <v>-2879.93</v>
      </c>
      <c r="J560" s="45">
        <v>-2636.74</v>
      </c>
      <c r="K560" s="45">
        <v>-3082.53</v>
      </c>
      <c r="L560" s="45">
        <v>-3315.32</v>
      </c>
      <c r="M560" s="45">
        <v>-4223.1899999999996</v>
      </c>
      <c r="N560" s="45">
        <v>-7969.76</v>
      </c>
      <c r="O560" s="45">
        <v>-13181.04</v>
      </c>
      <c r="P560" s="45">
        <v>-11049.49</v>
      </c>
      <c r="Q560" s="45">
        <v>-10655.24</v>
      </c>
      <c r="R560" s="47">
        <f t="shared" si="131"/>
        <v>-6498.860833333335</v>
      </c>
      <c r="U560" s="49">
        <f t="shared" si="134"/>
        <v>-6498.860833333335</v>
      </c>
      <c r="V560" s="49"/>
      <c r="W560" s="49"/>
      <c r="Y560" s="51"/>
      <c r="Z560" s="51"/>
      <c r="AA560" s="51"/>
      <c r="AD560" s="49">
        <f t="shared" si="135"/>
        <v>-6498.860833333335</v>
      </c>
    </row>
    <row r="561" spans="1:30">
      <c r="A561" s="6" t="s">
        <v>294</v>
      </c>
      <c r="B561" s="6" t="s">
        <v>217</v>
      </c>
      <c r="C561" s="6" t="s">
        <v>107</v>
      </c>
      <c r="D561" s="3" t="s">
        <v>771</v>
      </c>
      <c r="E561" s="45">
        <v>-1650.4</v>
      </c>
      <c r="F561" s="45">
        <v>-2433.13</v>
      </c>
      <c r="G561" s="45">
        <v>-304.75</v>
      </c>
      <c r="H561" s="45">
        <v>-400.93</v>
      </c>
      <c r="I561" s="45">
        <v>-548.91</v>
      </c>
      <c r="J561" s="45">
        <v>-210.09</v>
      </c>
      <c r="K561" s="45">
        <v>-378.94</v>
      </c>
      <c r="L561" s="45">
        <v>-613.16999999999996</v>
      </c>
      <c r="M561" s="45">
        <v>-221.27</v>
      </c>
      <c r="N561" s="45">
        <v>-621.78</v>
      </c>
      <c r="O561" s="45">
        <v>-1285.3599999999999</v>
      </c>
      <c r="P561" s="45">
        <v>-673.75</v>
      </c>
      <c r="Q561" s="45">
        <v>-1294.49</v>
      </c>
      <c r="R561" s="47">
        <f t="shared" si="131"/>
        <v>-763.71041666666667</v>
      </c>
      <c r="U561" s="49">
        <f t="shared" si="134"/>
        <v>-763.71041666666667</v>
      </c>
      <c r="V561" s="49"/>
      <c r="W561" s="49"/>
      <c r="Y561" s="51"/>
      <c r="Z561" s="51"/>
      <c r="AA561" s="51"/>
      <c r="AD561" s="49">
        <f t="shared" si="135"/>
        <v>-763.71041666666667</v>
      </c>
    </row>
    <row r="562" spans="1:30">
      <c r="A562" s="6" t="s">
        <v>294</v>
      </c>
      <c r="B562" s="6" t="s">
        <v>217</v>
      </c>
      <c r="C562" s="6" t="s">
        <v>406</v>
      </c>
      <c r="D562" s="3" t="s">
        <v>772</v>
      </c>
      <c r="E562" s="45">
        <v>-628407.74</v>
      </c>
      <c r="F562" s="45">
        <v>-202131.92</v>
      </c>
      <c r="G562" s="45">
        <v>-258559.12</v>
      </c>
      <c r="H562" s="45">
        <v>-290511.96000000002</v>
      </c>
      <c r="I562" s="45">
        <v>-316229.11</v>
      </c>
      <c r="J562" s="45">
        <v>-338919.2</v>
      </c>
      <c r="K562" s="45">
        <v>-357685.6</v>
      </c>
      <c r="L562" s="45">
        <v>-377933.34</v>
      </c>
      <c r="M562" s="45">
        <v>-402956.87</v>
      </c>
      <c r="N562" s="45">
        <v>-445488.84</v>
      </c>
      <c r="O562" s="45">
        <v>-514851.97</v>
      </c>
      <c r="P562" s="45">
        <v>-588340.54</v>
      </c>
      <c r="Q562" s="45">
        <v>-657878.93000000005</v>
      </c>
      <c r="R562" s="47">
        <f t="shared" si="131"/>
        <v>-394729.31708333333</v>
      </c>
      <c r="U562" s="49">
        <f t="shared" si="134"/>
        <v>-394729.31708333333</v>
      </c>
      <c r="V562" s="49"/>
      <c r="W562" s="49"/>
      <c r="Y562" s="51"/>
      <c r="Z562" s="51"/>
      <c r="AA562" s="51"/>
      <c r="AD562" s="49">
        <f t="shared" si="135"/>
        <v>-394729.31708333333</v>
      </c>
    </row>
    <row r="563" spans="1:30">
      <c r="A563" s="6" t="s">
        <v>294</v>
      </c>
      <c r="B563" s="6" t="s">
        <v>217</v>
      </c>
      <c r="C563" s="6" t="s">
        <v>407</v>
      </c>
      <c r="D563" s="3" t="s">
        <v>773</v>
      </c>
      <c r="E563" s="45">
        <v>-2103826.4900000002</v>
      </c>
      <c r="F563" s="45">
        <v>-1998812.5</v>
      </c>
      <c r="G563" s="45">
        <v>-1427503.77</v>
      </c>
      <c r="H563" s="45">
        <v>-854682.38</v>
      </c>
      <c r="I563" s="45">
        <v>-659019.15</v>
      </c>
      <c r="J563" s="45">
        <v>-581448.22</v>
      </c>
      <c r="K563" s="45">
        <v>-553310.62</v>
      </c>
      <c r="L563" s="45">
        <v>-627724.98</v>
      </c>
      <c r="M563" s="45">
        <v>-968999.26</v>
      </c>
      <c r="N563" s="45">
        <v>-1617356.62</v>
      </c>
      <c r="O563" s="45">
        <v>-2202829.41</v>
      </c>
      <c r="P563" s="45">
        <v>-2246185.64</v>
      </c>
      <c r="Q563" s="45">
        <v>-2225473.4700000002</v>
      </c>
      <c r="R563" s="47">
        <f t="shared" si="131"/>
        <v>-1325210.2108333334</v>
      </c>
      <c r="U563" s="49">
        <f t="shared" si="134"/>
        <v>-1325210.2108333334</v>
      </c>
      <c r="V563" s="49"/>
      <c r="W563" s="49"/>
      <c r="Y563" s="51"/>
      <c r="Z563" s="51"/>
      <c r="AA563" s="51"/>
      <c r="AD563" s="49">
        <f t="shared" si="135"/>
        <v>-1325210.2108333334</v>
      </c>
    </row>
    <row r="564" spans="1:30">
      <c r="A564" s="6" t="s">
        <v>294</v>
      </c>
      <c r="B564" s="6" t="s">
        <v>411</v>
      </c>
      <c r="C564" s="6" t="s">
        <v>67</v>
      </c>
      <c r="D564" s="3" t="s">
        <v>764</v>
      </c>
      <c r="E564" s="45">
        <v>-613065.80000000005</v>
      </c>
      <c r="F564" s="45">
        <v>-611766.71</v>
      </c>
      <c r="G564" s="45">
        <v>-588188.86</v>
      </c>
      <c r="H564" s="45">
        <v>-543747.21</v>
      </c>
      <c r="I564" s="45">
        <v>-483497.95</v>
      </c>
      <c r="J564" s="45">
        <v>-441589.84</v>
      </c>
      <c r="K564" s="45">
        <v>-422693.61</v>
      </c>
      <c r="L564" s="45">
        <v>-428906.39</v>
      </c>
      <c r="M564" s="45">
        <v>-402042.56</v>
      </c>
      <c r="N564" s="45">
        <v>-427737.19</v>
      </c>
      <c r="O564" s="45">
        <v>-431477.83</v>
      </c>
      <c r="P564" s="45">
        <v>-425716.03</v>
      </c>
      <c r="Q564" s="45">
        <v>-432912.75</v>
      </c>
      <c r="R564" s="47">
        <f t="shared" si="131"/>
        <v>-477529.4545833334</v>
      </c>
      <c r="U564" s="49">
        <f t="shared" si="134"/>
        <v>-477529.4545833334</v>
      </c>
      <c r="V564" s="49"/>
      <c r="W564" s="49"/>
      <c r="Y564" s="51"/>
      <c r="Z564" s="51"/>
      <c r="AA564" s="51"/>
      <c r="AD564" s="49">
        <f t="shared" si="135"/>
        <v>-477529.4545833334</v>
      </c>
    </row>
    <row r="565" spans="1:30">
      <c r="A565" s="6" t="s">
        <v>294</v>
      </c>
      <c r="B565" s="6" t="s">
        <v>416</v>
      </c>
      <c r="C565" s="6" t="s">
        <v>83</v>
      </c>
      <c r="D565" s="3" t="s">
        <v>774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si="131"/>
        <v>0</v>
      </c>
      <c r="V565" s="49"/>
      <c r="W565" s="49">
        <f t="shared" ref="W565:W572" si="136">+R565</f>
        <v>0</v>
      </c>
      <c r="Y565" s="51"/>
      <c r="Z565" s="51"/>
      <c r="AA565" s="51"/>
      <c r="AB565" s="49">
        <f t="shared" ref="AB565:AB572" si="137">+W565</f>
        <v>0</v>
      </c>
    </row>
    <row r="566" spans="1:30">
      <c r="A566" s="6" t="s">
        <v>294</v>
      </c>
      <c r="B566" s="6" t="s">
        <v>416</v>
      </c>
      <c r="C566" s="6" t="s">
        <v>423</v>
      </c>
      <c r="D566" s="3" t="s">
        <v>775</v>
      </c>
      <c r="E566" s="45">
        <v>16225265.52</v>
      </c>
      <c r="F566" s="45">
        <v>15326428.869999999</v>
      </c>
      <c r="G566" s="45">
        <v>14138854.220000001</v>
      </c>
      <c r="H566" s="45">
        <v>13307238.08</v>
      </c>
      <c r="I566" s="45">
        <v>12680854.24</v>
      </c>
      <c r="J566" s="45">
        <v>12051645.93</v>
      </c>
      <c r="K566" s="45">
        <v>11673435.32</v>
      </c>
      <c r="L566" s="45">
        <v>11491323.93</v>
      </c>
      <c r="M566" s="45">
        <v>11603146.210000001</v>
      </c>
      <c r="N566" s="45">
        <v>1308584.45</v>
      </c>
      <c r="O566" s="45">
        <v>4399649.2699999996</v>
      </c>
      <c r="P566" s="45">
        <v>6757442.71</v>
      </c>
      <c r="Q566" s="45">
        <v>7438151.4100000001</v>
      </c>
      <c r="R566" s="47">
        <f t="shared" si="131"/>
        <v>10547525.974583333</v>
      </c>
      <c r="V566" s="49"/>
      <c r="W566" s="49">
        <f t="shared" si="136"/>
        <v>10547525.974583333</v>
      </c>
      <c r="Y566" s="51"/>
      <c r="Z566" s="51"/>
      <c r="AA566" s="51"/>
      <c r="AB566" s="49">
        <f t="shared" si="137"/>
        <v>10547525.974583333</v>
      </c>
    </row>
    <row r="567" spans="1:30">
      <c r="A567" s="6" t="s">
        <v>294</v>
      </c>
      <c r="B567" s="6" t="s">
        <v>416</v>
      </c>
      <c r="C567" s="6" t="s">
        <v>424</v>
      </c>
      <c r="D567" s="3" t="s">
        <v>776</v>
      </c>
      <c r="E567" s="45">
        <v>-6856725.1900000004</v>
      </c>
      <c r="F567" s="45">
        <v>-8376771.9400000004</v>
      </c>
      <c r="G567" s="45">
        <v>-8030374.3600000003</v>
      </c>
      <c r="H567" s="45">
        <v>-6599464.5800000001</v>
      </c>
      <c r="I567" s="45">
        <v>-4746224.32</v>
      </c>
      <c r="J567" s="45">
        <v>-2616110.3199999998</v>
      </c>
      <c r="K567" s="45">
        <v>-562956.15</v>
      </c>
      <c r="L567" s="45">
        <v>1327147.51</v>
      </c>
      <c r="M567" s="45">
        <v>1789528.02</v>
      </c>
      <c r="N567" s="45">
        <v>3420360.2</v>
      </c>
      <c r="O567" s="45">
        <v>1440517.74</v>
      </c>
      <c r="P567" s="45">
        <v>-371923.47</v>
      </c>
      <c r="Q567" s="45">
        <v>-2629689.58</v>
      </c>
      <c r="R567" s="47">
        <f t="shared" si="131"/>
        <v>-2339123.2545833332</v>
      </c>
      <c r="V567" s="49"/>
      <c r="W567" s="49">
        <f t="shared" si="136"/>
        <v>-2339123.2545833332</v>
      </c>
      <c r="Y567" s="51"/>
      <c r="Z567" s="51"/>
      <c r="AA567" s="51"/>
      <c r="AB567" s="49">
        <f t="shared" si="137"/>
        <v>-2339123.2545833332</v>
      </c>
    </row>
    <row r="568" spans="1:30">
      <c r="A568" s="6" t="s">
        <v>294</v>
      </c>
      <c r="B568" s="6" t="s">
        <v>416</v>
      </c>
      <c r="C568" s="6" t="s">
        <v>425</v>
      </c>
      <c r="D568" s="3" t="s">
        <v>777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131"/>
        <v>0</v>
      </c>
      <c r="V568" s="49"/>
      <c r="W568" s="49">
        <f t="shared" si="136"/>
        <v>0</v>
      </c>
      <c r="Y568" s="51"/>
      <c r="Z568" s="51"/>
      <c r="AA568" s="51"/>
      <c r="AB568" s="49">
        <f t="shared" si="137"/>
        <v>0</v>
      </c>
    </row>
    <row r="569" spans="1:30">
      <c r="A569" s="6" t="s">
        <v>294</v>
      </c>
      <c r="B569" s="6" t="s">
        <v>416</v>
      </c>
      <c r="C569" s="6" t="s">
        <v>877</v>
      </c>
      <c r="D569" s="3" t="s">
        <v>878</v>
      </c>
      <c r="E569" s="45">
        <v>36179675.979999997</v>
      </c>
      <c r="F569" s="45">
        <v>33831277</v>
      </c>
      <c r="G569" s="45">
        <v>32019020.109999999</v>
      </c>
      <c r="H569" s="45">
        <v>31165572.640000001</v>
      </c>
      <c r="I569" s="45">
        <v>30518683.100000001</v>
      </c>
      <c r="J569" s="45">
        <v>29946650.75</v>
      </c>
      <c r="K569" s="45">
        <v>29542578.41</v>
      </c>
      <c r="L569" s="45">
        <v>29088153.84</v>
      </c>
      <c r="M569" s="45">
        <v>28478724.620000001</v>
      </c>
      <c r="N569" s="45">
        <v>27151920.300000001</v>
      </c>
      <c r="O569" s="45">
        <v>24748844.07</v>
      </c>
      <c r="P569" s="45">
        <v>22201253.75</v>
      </c>
      <c r="Q569" s="45">
        <v>19789347.920000002</v>
      </c>
      <c r="R569" s="47">
        <f t="shared" si="131"/>
        <v>28889765.87833333</v>
      </c>
      <c r="V569" s="49"/>
      <c r="W569" s="49">
        <f t="shared" si="136"/>
        <v>28889765.87833333</v>
      </c>
      <c r="Y569" s="51"/>
      <c r="Z569" s="51"/>
      <c r="AA569" s="51"/>
      <c r="AB569" s="49">
        <f t="shared" si="137"/>
        <v>28889765.87833333</v>
      </c>
    </row>
    <row r="570" spans="1:30">
      <c r="A570" s="6" t="s">
        <v>294</v>
      </c>
      <c r="B570" s="6" t="s">
        <v>416</v>
      </c>
      <c r="C570" s="6" t="s">
        <v>926</v>
      </c>
      <c r="D570" s="3" t="s">
        <v>878</v>
      </c>
      <c r="E570" s="45">
        <v>32547758.440000001</v>
      </c>
      <c r="F570" s="45">
        <v>30735708.800000001</v>
      </c>
      <c r="G570" s="45">
        <v>29340264.530000001</v>
      </c>
      <c r="H570" s="45">
        <v>28692764.73</v>
      </c>
      <c r="I570" s="45">
        <v>28205757.100000001</v>
      </c>
      <c r="J570" s="45">
        <v>27772781.960000001</v>
      </c>
      <c r="K570" s="45">
        <v>27470754.309999999</v>
      </c>
      <c r="L570" s="45">
        <v>27129101.469999999</v>
      </c>
      <c r="M570" s="45">
        <v>26666408.949999999</v>
      </c>
      <c r="N570" s="45">
        <v>35375499.119999997</v>
      </c>
      <c r="O570" s="45">
        <v>33087820.699999999</v>
      </c>
      <c r="P570" s="45">
        <v>30660320</v>
      </c>
      <c r="Q570" s="45">
        <v>28361059.620000001</v>
      </c>
      <c r="R570" s="47">
        <f t="shared" si="131"/>
        <v>29632632.558333337</v>
      </c>
      <c r="V570" s="49"/>
      <c r="W570" s="49">
        <f t="shared" si="136"/>
        <v>29632632.558333337</v>
      </c>
      <c r="Y570" s="51"/>
      <c r="Z570" s="51"/>
      <c r="AA570" s="51"/>
      <c r="AB570" s="49">
        <f t="shared" si="137"/>
        <v>29632632.558333337</v>
      </c>
    </row>
    <row r="571" spans="1:30">
      <c r="A571" s="6" t="s">
        <v>294</v>
      </c>
      <c r="B571" s="6" t="s">
        <v>416</v>
      </c>
      <c r="C571" s="6" t="s">
        <v>971</v>
      </c>
      <c r="D571" s="3" t="s">
        <v>972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-618733.23</v>
      </c>
      <c r="P571" s="45">
        <v>-689765.5</v>
      </c>
      <c r="Q571" s="45">
        <v>-749174.48</v>
      </c>
      <c r="R571" s="47">
        <f t="shared" si="131"/>
        <v>-140257.16416666665</v>
      </c>
      <c r="V571" s="49"/>
      <c r="W571" s="49">
        <f t="shared" si="136"/>
        <v>-140257.16416666665</v>
      </c>
      <c r="Y571" s="51"/>
      <c r="Z571" s="51"/>
      <c r="AA571" s="51"/>
      <c r="AB571" s="49">
        <f t="shared" si="137"/>
        <v>-140257.16416666665</v>
      </c>
    </row>
    <row r="572" spans="1:30">
      <c r="A572" s="6" t="s">
        <v>294</v>
      </c>
      <c r="B572" s="6" t="s">
        <v>416</v>
      </c>
      <c r="C572" s="6" t="s">
        <v>420</v>
      </c>
      <c r="D572" s="3" t="s">
        <v>778</v>
      </c>
      <c r="E572" s="45">
        <v>-2614043.0499999998</v>
      </c>
      <c r="F572" s="45">
        <v>-2085115.39</v>
      </c>
      <c r="G572" s="45">
        <v>-850532.85</v>
      </c>
      <c r="H572" s="45">
        <v>-546387.35</v>
      </c>
      <c r="I572" s="45">
        <v>-298254.46999999997</v>
      </c>
      <c r="J572" s="45">
        <v>-205516.92</v>
      </c>
      <c r="K572" s="45">
        <v>-361023.98</v>
      </c>
      <c r="L572" s="45">
        <v>-515527.27</v>
      </c>
      <c r="M572" s="45">
        <v>-1531324.04</v>
      </c>
      <c r="N572" s="45">
        <v>-2995457.11</v>
      </c>
      <c r="O572" s="45">
        <v>-3252672.52</v>
      </c>
      <c r="P572" s="45">
        <v>-3121732</v>
      </c>
      <c r="Q572" s="45">
        <v>-3363921.72</v>
      </c>
      <c r="R572" s="47">
        <f t="shared" si="131"/>
        <v>-1562710.5237499997</v>
      </c>
      <c r="V572" s="49"/>
      <c r="W572" s="49">
        <f t="shared" si="136"/>
        <v>-1562710.5237499997</v>
      </c>
      <c r="Y572" s="51"/>
      <c r="Z572" s="51"/>
      <c r="AA572" s="51"/>
      <c r="AB572" s="49">
        <f t="shared" si="137"/>
        <v>-1562710.5237499997</v>
      </c>
    </row>
    <row r="573" spans="1:30">
      <c r="A573" s="6" t="s">
        <v>294</v>
      </c>
      <c r="B573" s="6" t="s">
        <v>416</v>
      </c>
      <c r="C573" s="6" t="s">
        <v>422</v>
      </c>
      <c r="D573" s="3" t="s">
        <v>231</v>
      </c>
      <c r="E573" s="45">
        <v>0</v>
      </c>
      <c r="F573" s="45">
        <v>0</v>
      </c>
      <c r="G573" s="45">
        <v>-121920.53</v>
      </c>
      <c r="H573" s="45">
        <v>-49371.53</v>
      </c>
      <c r="I573" s="45">
        <v>0</v>
      </c>
      <c r="J573" s="45">
        <v>-13391.9</v>
      </c>
      <c r="K573" s="45">
        <v>-98800.98</v>
      </c>
      <c r="L573" s="45">
        <v>-192987.7</v>
      </c>
      <c r="M573" s="45">
        <v>-466236.26</v>
      </c>
      <c r="N573" s="45">
        <v>0</v>
      </c>
      <c r="O573" s="45">
        <v>0</v>
      </c>
      <c r="P573" s="45">
        <v>0</v>
      </c>
      <c r="Q573" s="45">
        <v>-62155.67</v>
      </c>
      <c r="R573" s="47">
        <f t="shared" si="131"/>
        <v>-81148.894583333327</v>
      </c>
      <c r="U573" s="61">
        <f>+R573</f>
        <v>-81148.894583333327</v>
      </c>
      <c r="V573" s="49"/>
      <c r="Y573" s="51"/>
      <c r="Z573" s="51"/>
      <c r="AA573" s="51"/>
      <c r="AD573" s="49">
        <f>+U573</f>
        <v>-81148.894583333327</v>
      </c>
    </row>
    <row r="574" spans="1:30">
      <c r="D574" s="3" t="s">
        <v>232</v>
      </c>
      <c r="E574" s="46">
        <f t="shared" ref="E574:J574" si="138">SUM(E521:E573)</f>
        <v>60328820.650000006</v>
      </c>
      <c r="F574" s="46">
        <f t="shared" si="138"/>
        <v>53144142.660000004</v>
      </c>
      <c r="G574" s="46">
        <f t="shared" si="138"/>
        <v>56160320.740000002</v>
      </c>
      <c r="H574" s="46">
        <f t="shared" si="138"/>
        <v>53220574.539999999</v>
      </c>
      <c r="I574" s="46">
        <f t="shared" si="138"/>
        <v>53055998.850000009</v>
      </c>
      <c r="J574" s="46">
        <f t="shared" si="138"/>
        <v>57918243.300000004</v>
      </c>
      <c r="K574" s="46">
        <f t="shared" ref="K574:R574" si="139">SUM(K521:K573)</f>
        <v>56030131.24000001</v>
      </c>
      <c r="L574" s="46">
        <f t="shared" si="139"/>
        <v>57452751.129999988</v>
      </c>
      <c r="M574" s="46">
        <f t="shared" si="139"/>
        <v>56306636.800000004</v>
      </c>
      <c r="N574" s="46">
        <f t="shared" si="139"/>
        <v>48210765.099999994</v>
      </c>
      <c r="O574" s="46">
        <f t="shared" si="139"/>
        <v>40653054.000000007</v>
      </c>
      <c r="P574" s="46">
        <f t="shared" si="139"/>
        <v>39512626.869999997</v>
      </c>
      <c r="Q574" s="46">
        <f t="shared" si="139"/>
        <v>29898269.470000003</v>
      </c>
      <c r="R574" s="46">
        <f t="shared" si="139"/>
        <v>51398232.524166666</v>
      </c>
      <c r="Y574" s="51"/>
      <c r="Z574" s="51"/>
      <c r="AA574" s="51"/>
    </row>
    <row r="575" spans="1:30">
      <c r="D575" s="3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7"/>
      <c r="Y575" s="51"/>
      <c r="Z575" s="51"/>
      <c r="AA575" s="51"/>
    </row>
    <row r="576" spans="1:30">
      <c r="A576" s="6" t="s">
        <v>284</v>
      </c>
      <c r="B576" s="6" t="s">
        <v>228</v>
      </c>
      <c r="C576" s="6" t="s">
        <v>67</v>
      </c>
      <c r="D576" s="3" t="s">
        <v>921</v>
      </c>
      <c r="E576" s="45">
        <v>-320100</v>
      </c>
      <c r="F576" s="45">
        <v>-320100</v>
      </c>
      <c r="G576" s="45">
        <v>-320100</v>
      </c>
      <c r="H576" s="45">
        <v>-319900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7">
        <f t="shared" ref="R576:R615" si="140">((E576+Q576)+((F576+G576+H576+I576+J576+K576+L576+M576+N576+O576+P576)*2))/24</f>
        <v>-93345.833333333328</v>
      </c>
      <c r="U576" s="49">
        <f t="shared" ref="U576" si="141">+R576</f>
        <v>-93345.833333333328</v>
      </c>
      <c r="V576" s="49"/>
      <c r="W576" s="49"/>
      <c r="Y576" s="51"/>
      <c r="Z576" s="51"/>
      <c r="AA576" s="51"/>
      <c r="AD576" s="49">
        <f t="shared" ref="AD576" si="142">+R576</f>
        <v>-93345.833333333328</v>
      </c>
    </row>
    <row r="577" spans="1:30" s="72" customFormat="1">
      <c r="A577" s="68" t="s">
        <v>284</v>
      </c>
      <c r="B577" s="68" t="s">
        <v>233</v>
      </c>
      <c r="C577" s="68" t="s">
        <v>67</v>
      </c>
      <c r="D577" s="69" t="s">
        <v>973</v>
      </c>
      <c r="E577" s="70">
        <v>-5558039.8600000003</v>
      </c>
      <c r="F577" s="70">
        <v>-5560859.7699999996</v>
      </c>
      <c r="G577" s="70">
        <v>-5563679.6799999997</v>
      </c>
      <c r="H577" s="70">
        <v>-5566499.5899999999</v>
      </c>
      <c r="I577" s="70">
        <v>-5577166</v>
      </c>
      <c r="J577" s="70">
        <v>-5581293.6600000001</v>
      </c>
      <c r="K577" s="70">
        <v>-5585421.3200000003</v>
      </c>
      <c r="L577" s="70">
        <v>-5589548.9800000004</v>
      </c>
      <c r="M577" s="70">
        <v>-5593676.6399999997</v>
      </c>
      <c r="N577" s="70">
        <v>-5597804.2999999998</v>
      </c>
      <c r="O577" s="70">
        <v>-5595028.96</v>
      </c>
      <c r="P577" s="70">
        <v>-5569569.54</v>
      </c>
      <c r="Q577" s="70">
        <v>-5544110.1200000001</v>
      </c>
      <c r="R577" s="71">
        <f t="shared" si="140"/>
        <v>-5577635.2858333336</v>
      </c>
      <c r="V577" s="73"/>
      <c r="W577" s="73">
        <f>+R577</f>
        <v>-5577635.2858333336</v>
      </c>
      <c r="Y577" s="74"/>
      <c r="Z577" s="74"/>
      <c r="AA577" s="74"/>
      <c r="AB577" s="73">
        <f>+R577</f>
        <v>-5577635.2858333336</v>
      </c>
    </row>
    <row r="578" spans="1:30" s="72" customFormat="1">
      <c r="A578" s="68" t="s">
        <v>284</v>
      </c>
      <c r="B578" s="68" t="s">
        <v>233</v>
      </c>
      <c r="C578" s="68" t="s">
        <v>277</v>
      </c>
      <c r="D578" s="69" t="s">
        <v>779</v>
      </c>
      <c r="E578" s="70">
        <v>0</v>
      </c>
      <c r="F578" s="70">
        <v>0</v>
      </c>
      <c r="G578" s="70">
        <v>0</v>
      </c>
      <c r="H578" s="70">
        <v>0</v>
      </c>
      <c r="I578" s="70">
        <v>0</v>
      </c>
      <c r="J578" s="70">
        <v>0</v>
      </c>
      <c r="K578" s="70">
        <v>0</v>
      </c>
      <c r="L578" s="70">
        <v>0</v>
      </c>
      <c r="M578" s="70">
        <v>0</v>
      </c>
      <c r="N578" s="70">
        <v>0</v>
      </c>
      <c r="O578" s="70">
        <v>0</v>
      </c>
      <c r="P578" s="70">
        <v>-1153.8399999999999</v>
      </c>
      <c r="Q578" s="70">
        <v>-3461.52</v>
      </c>
      <c r="R578" s="71">
        <f t="shared" si="140"/>
        <v>-240.38333333333333</v>
      </c>
      <c r="V578" s="73"/>
      <c r="W578" s="73">
        <f>+R578</f>
        <v>-240.38333333333333</v>
      </c>
      <c r="Y578" s="74"/>
      <c r="Z578" s="74"/>
      <c r="AA578" s="74"/>
      <c r="AB578" s="73">
        <f>+R578</f>
        <v>-240.38333333333333</v>
      </c>
    </row>
    <row r="579" spans="1:30" s="72" customFormat="1">
      <c r="A579" s="68" t="s">
        <v>284</v>
      </c>
      <c r="B579" s="68" t="s">
        <v>233</v>
      </c>
      <c r="C579" s="68" t="s">
        <v>390</v>
      </c>
      <c r="D579" s="69" t="s">
        <v>780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1">
        <f t="shared" si="140"/>
        <v>0</v>
      </c>
      <c r="V579" s="73"/>
      <c r="W579" s="73">
        <f>+R579</f>
        <v>0</v>
      </c>
      <c r="Y579" s="74"/>
      <c r="Z579" s="74"/>
      <c r="AA579" s="74"/>
      <c r="AB579" s="73">
        <f>+R579</f>
        <v>0</v>
      </c>
    </row>
    <row r="580" spans="1:30" s="72" customFormat="1">
      <c r="A580" s="68" t="s">
        <v>284</v>
      </c>
      <c r="B580" s="68" t="s">
        <v>233</v>
      </c>
      <c r="C580" s="68" t="s">
        <v>389</v>
      </c>
      <c r="D580" s="69" t="s">
        <v>781</v>
      </c>
      <c r="E580" s="70">
        <v>-555072</v>
      </c>
      <c r="F580" s="70">
        <v>-555072</v>
      </c>
      <c r="G580" s="70">
        <v>-555072</v>
      </c>
      <c r="H580" s="70">
        <v>-555072</v>
      </c>
      <c r="I580" s="70">
        <v>-555072</v>
      </c>
      <c r="J580" s="70">
        <v>-555072</v>
      </c>
      <c r="K580" s="70">
        <v>-555072</v>
      </c>
      <c r="L580" s="70">
        <v>-555072</v>
      </c>
      <c r="M580" s="70">
        <v>-555072</v>
      </c>
      <c r="N580" s="70">
        <v>-555072</v>
      </c>
      <c r="O580" s="70">
        <v>-812911</v>
      </c>
      <c r="P580" s="70">
        <v>-812911</v>
      </c>
      <c r="Q580" s="70">
        <v>-812911</v>
      </c>
      <c r="R580" s="71">
        <f t="shared" si="140"/>
        <v>-608788.45833333337</v>
      </c>
      <c r="V580" s="73"/>
      <c r="W580" s="73">
        <f>+R580</f>
        <v>-608788.45833333337</v>
      </c>
      <c r="Y580" s="74"/>
      <c r="Z580" s="74"/>
      <c r="AA580" s="74"/>
      <c r="AB580" s="73">
        <f>+R580</f>
        <v>-608788.45833333337</v>
      </c>
    </row>
    <row r="581" spans="1:30">
      <c r="A581" s="6" t="s">
        <v>284</v>
      </c>
      <c r="B581" s="6" t="s">
        <v>234</v>
      </c>
      <c r="C581" s="6" t="s">
        <v>429</v>
      </c>
      <c r="D581" s="3" t="s">
        <v>782</v>
      </c>
      <c r="E581" s="45">
        <v>-74961630.569999993</v>
      </c>
      <c r="F581" s="45">
        <v>-75297807.120000005</v>
      </c>
      <c r="G581" s="45">
        <v>-75635505.840000004</v>
      </c>
      <c r="H581" s="45">
        <v>-75974733.890000001</v>
      </c>
      <c r="I581" s="45">
        <v>-76315498.109999999</v>
      </c>
      <c r="J581" s="45">
        <v>-76657805.549999997</v>
      </c>
      <c r="K581" s="45">
        <v>-77001663.189999998</v>
      </c>
      <c r="L581" s="45">
        <v>-77347078.230000004</v>
      </c>
      <c r="M581" s="45">
        <v>-77694057.75</v>
      </c>
      <c r="N581" s="45">
        <v>-78042608.739999995</v>
      </c>
      <c r="O581" s="45">
        <v>-80731567.129999995</v>
      </c>
      <c r="P581" s="45">
        <v>-81083282.760000005</v>
      </c>
      <c r="Q581" s="45">
        <v>-81436591.629999995</v>
      </c>
      <c r="R581" s="47">
        <f t="shared" si="140"/>
        <v>-77498393.284166679</v>
      </c>
      <c r="U581" s="49"/>
      <c r="V581" s="49"/>
      <c r="W581" s="49">
        <f>+R581</f>
        <v>-77498393.284166679</v>
      </c>
      <c r="Y581" s="67">
        <f>+R581*$Z$4</f>
        <v>-58038546.730512425</v>
      </c>
      <c r="Z581" s="67">
        <f>+R581*$Z$5</f>
        <v>-19459846.553654253</v>
      </c>
      <c r="AA581" s="51"/>
      <c r="AD581" s="49"/>
    </row>
    <row r="582" spans="1:30">
      <c r="A582" s="6" t="s">
        <v>284</v>
      </c>
      <c r="B582" s="6" t="s">
        <v>215</v>
      </c>
      <c r="C582" s="6" t="s">
        <v>981</v>
      </c>
      <c r="D582" s="3" t="s">
        <v>982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-662939.05000000005</v>
      </c>
      <c r="P582" s="45">
        <v>-662939.05000000005</v>
      </c>
      <c r="Q582" s="45">
        <v>-662939.05000000005</v>
      </c>
      <c r="R582" s="47">
        <f t="shared" si="140"/>
        <v>-138112.30208333334</v>
      </c>
      <c r="U582" s="49">
        <f t="shared" ref="U582" si="143">+R582</f>
        <v>-138112.30208333334</v>
      </c>
      <c r="V582" s="49"/>
      <c r="W582" s="49"/>
      <c r="Y582" s="51"/>
      <c r="Z582" s="51"/>
      <c r="AA582" s="51"/>
      <c r="AD582" s="49">
        <f t="shared" ref="AD582" si="144">+R582</f>
        <v>-138112.30208333334</v>
      </c>
    </row>
    <row r="583" spans="1:30">
      <c r="A583" s="6" t="s">
        <v>284</v>
      </c>
      <c r="B583" s="6" t="s">
        <v>426</v>
      </c>
      <c r="C583" s="6" t="s">
        <v>179</v>
      </c>
      <c r="D583" s="3" t="s">
        <v>115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40"/>
        <v>0</v>
      </c>
      <c r="U583" s="49">
        <f>+R583</f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284</v>
      </c>
      <c r="B584" s="6" t="s">
        <v>235</v>
      </c>
      <c r="C584" s="6" t="s">
        <v>202</v>
      </c>
      <c r="D584" s="3" t="s">
        <v>783</v>
      </c>
      <c r="E584" s="45">
        <v>-3207151.42</v>
      </c>
      <c r="F584" s="45">
        <v>-3072402.95</v>
      </c>
      <c r="G584" s="45">
        <v>-3072402.95</v>
      </c>
      <c r="H584" s="45">
        <v>-3072402.95</v>
      </c>
      <c r="I584" s="45">
        <v>-3076262.1</v>
      </c>
      <c r="J584" s="45">
        <v>-3076262.1</v>
      </c>
      <c r="K584" s="45">
        <v>-3076466.15</v>
      </c>
      <c r="L584" s="45">
        <v>-3061470.62</v>
      </c>
      <c r="M584" s="45">
        <v>-3061470.62</v>
      </c>
      <c r="N584" s="45">
        <v>-3061141.64</v>
      </c>
      <c r="O584" s="45">
        <v>-3061141.65</v>
      </c>
      <c r="P584" s="45">
        <v>-3062475.45</v>
      </c>
      <c r="Q584" s="45">
        <v>-3063587.73</v>
      </c>
      <c r="R584" s="47">
        <f t="shared" si="140"/>
        <v>-3074105.7295833337</v>
      </c>
      <c r="U584" s="49"/>
      <c r="V584" s="49"/>
      <c r="W584" s="49">
        <f>+R584</f>
        <v>-3074105.7295833337</v>
      </c>
      <c r="Y584" s="67">
        <f t="shared" ref="Y584:Y588" si="145">+R584*$Z$4</f>
        <v>-2302197.7808849588</v>
      </c>
      <c r="Z584" s="67">
        <f t="shared" ref="Z584:Z588" si="146">+R584*$Z$5</f>
        <v>-771907.94869837502</v>
      </c>
      <c r="AA584" s="51"/>
      <c r="AB584" s="51"/>
      <c r="AD584" s="49"/>
    </row>
    <row r="585" spans="1:30">
      <c r="A585" s="6" t="s">
        <v>284</v>
      </c>
      <c r="B585" s="6" t="s">
        <v>235</v>
      </c>
      <c r="C585" s="6" t="s">
        <v>296</v>
      </c>
      <c r="D585" s="3" t="s">
        <v>784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40"/>
        <v>0</v>
      </c>
      <c r="U585" s="49"/>
      <c r="V585" s="49"/>
      <c r="W585" s="49">
        <f>+R585</f>
        <v>0</v>
      </c>
      <c r="Y585" s="67">
        <f t="shared" si="145"/>
        <v>0</v>
      </c>
      <c r="Z585" s="67">
        <f t="shared" si="146"/>
        <v>0</v>
      </c>
      <c r="AA585" s="51"/>
      <c r="AD585" s="49"/>
    </row>
    <row r="586" spans="1:30">
      <c r="A586" s="6" t="s">
        <v>284</v>
      </c>
      <c r="B586" s="6" t="s">
        <v>235</v>
      </c>
      <c r="C586" s="6" t="s">
        <v>428</v>
      </c>
      <c r="D586" s="3" t="s">
        <v>785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40"/>
        <v>0</v>
      </c>
      <c r="U586" s="49"/>
      <c r="V586" s="49"/>
      <c r="W586" s="49">
        <f>+R586</f>
        <v>0</v>
      </c>
      <c r="Y586" s="67">
        <f t="shared" si="145"/>
        <v>0</v>
      </c>
      <c r="Z586" s="67">
        <f t="shared" si="146"/>
        <v>0</v>
      </c>
      <c r="AA586" s="51"/>
      <c r="AD586" s="49"/>
    </row>
    <row r="587" spans="1:30">
      <c r="A587" s="6" t="s">
        <v>284</v>
      </c>
      <c r="B587" s="6" t="s">
        <v>235</v>
      </c>
      <c r="C587" s="6" t="s">
        <v>427</v>
      </c>
      <c r="D587" s="3" t="s">
        <v>786</v>
      </c>
      <c r="E587" s="45">
        <v>-976254.63</v>
      </c>
      <c r="F587" s="45">
        <v>-954995.57</v>
      </c>
      <c r="G587" s="45">
        <v>-936504.82</v>
      </c>
      <c r="H587" s="45">
        <v>-934089.88</v>
      </c>
      <c r="I587" s="45">
        <v>-278967.98</v>
      </c>
      <c r="J587" s="45">
        <v>-278967.98</v>
      </c>
      <c r="K587" s="45">
        <v>-278967.98</v>
      </c>
      <c r="L587" s="45">
        <v>-271009.40999999997</v>
      </c>
      <c r="M587" s="45">
        <v>-269648.52</v>
      </c>
      <c r="N587" s="45">
        <v>-267224.96999999997</v>
      </c>
      <c r="O587" s="45">
        <v>-267224.96999999997</v>
      </c>
      <c r="P587" s="45">
        <v>-267224.96999999997</v>
      </c>
      <c r="Q587" s="45">
        <v>-283342.58</v>
      </c>
      <c r="R587" s="47">
        <f t="shared" si="140"/>
        <v>-469552.13791666663</v>
      </c>
      <c r="U587" s="49"/>
      <c r="V587" s="49"/>
      <c r="W587" s="49">
        <f>+R587</f>
        <v>-469552.13791666663</v>
      </c>
      <c r="Y587" s="67">
        <f t="shared" si="145"/>
        <v>-351647.59608579165</v>
      </c>
      <c r="Z587" s="67">
        <f t="shared" si="146"/>
        <v>-117904.54183087498</v>
      </c>
      <c r="AA587" s="51"/>
      <c r="AD587" s="49"/>
    </row>
    <row r="588" spans="1:30">
      <c r="A588" s="6" t="s">
        <v>284</v>
      </c>
      <c r="B588" s="6" t="s">
        <v>235</v>
      </c>
      <c r="C588" s="6" t="s">
        <v>297</v>
      </c>
      <c r="D588" s="3" t="s">
        <v>787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40"/>
        <v>0</v>
      </c>
      <c r="U588" s="49"/>
      <c r="V588" s="49"/>
      <c r="W588" s="49">
        <f>+R588</f>
        <v>0</v>
      </c>
      <c r="Y588" s="67">
        <f t="shared" si="145"/>
        <v>0</v>
      </c>
      <c r="Z588" s="67">
        <f t="shared" si="146"/>
        <v>0</v>
      </c>
      <c r="AA588" s="51"/>
      <c r="AD588" s="49"/>
    </row>
    <row r="589" spans="1:30">
      <c r="A589" s="6" t="s">
        <v>284</v>
      </c>
      <c r="B589" s="6" t="s">
        <v>430</v>
      </c>
      <c r="C589" s="6" t="s">
        <v>433</v>
      </c>
      <c r="D589" s="3" t="s">
        <v>788</v>
      </c>
      <c r="E589" s="45">
        <v>-250.70999999999199</v>
      </c>
      <c r="F589" s="45">
        <v>-282.77999999999201</v>
      </c>
      <c r="G589" s="45">
        <v>-320.32999999999203</v>
      </c>
      <c r="H589" s="45">
        <v>-154.199999999992</v>
      </c>
      <c r="I589" s="45">
        <v>-219.699999999992</v>
      </c>
      <c r="J589" s="45">
        <v>318.31000000000802</v>
      </c>
      <c r="K589" s="45">
        <v>311.11000000000797</v>
      </c>
      <c r="L589" s="45">
        <v>304.18000000000802</v>
      </c>
      <c r="M589" s="45">
        <v>70254.399999999994</v>
      </c>
      <c r="N589" s="45">
        <v>459.58000000000197</v>
      </c>
      <c r="O589" s="45">
        <v>455.180000000002</v>
      </c>
      <c r="P589" s="45">
        <v>451</v>
      </c>
      <c r="Q589" s="45">
        <v>446.87</v>
      </c>
      <c r="R589" s="47">
        <f t="shared" si="140"/>
        <v>5972.9025000000047</v>
      </c>
      <c r="U589" s="49">
        <f t="shared" ref="U589:U606" si="147">+R589</f>
        <v>5972.9025000000047</v>
      </c>
      <c r="V589" s="49"/>
      <c r="W589" s="49"/>
      <c r="Y589" s="51"/>
      <c r="Z589" s="51"/>
      <c r="AA589" s="51"/>
      <c r="AD589" s="49">
        <f t="shared" ref="AD589:AD594" si="148">+R589</f>
        <v>5972.9025000000047</v>
      </c>
    </row>
    <row r="590" spans="1:30">
      <c r="A590" s="6" t="s">
        <v>284</v>
      </c>
      <c r="B590" s="6" t="s">
        <v>430</v>
      </c>
      <c r="C590" s="6" t="s">
        <v>432</v>
      </c>
      <c r="D590" s="3" t="s">
        <v>789</v>
      </c>
      <c r="E590" s="45">
        <v>-6666685.5300000003</v>
      </c>
      <c r="F590" s="45">
        <v>-6650144.9500000002</v>
      </c>
      <c r="G590" s="45">
        <v>-6633604.3700000001</v>
      </c>
      <c r="H590" s="45">
        <v>-6617063.79</v>
      </c>
      <c r="I590" s="45">
        <v>-6468086.1900000004</v>
      </c>
      <c r="J590" s="45">
        <v>-6429472.7699999996</v>
      </c>
      <c r="K590" s="45">
        <v>-6390859.3499999996</v>
      </c>
      <c r="L590" s="45">
        <v>-6352245.9299999997</v>
      </c>
      <c r="M590" s="45">
        <v>-6313632.5099999998</v>
      </c>
      <c r="N590" s="45">
        <v>-6275019.0899999999</v>
      </c>
      <c r="O590" s="45">
        <v>-6481555.6900000004</v>
      </c>
      <c r="P590" s="45">
        <v>-6426773.1100000003</v>
      </c>
      <c r="Q590" s="45">
        <v>-6371990.5300000003</v>
      </c>
      <c r="R590" s="47">
        <f t="shared" si="140"/>
        <v>-6463149.6483333334</v>
      </c>
      <c r="U590" s="49">
        <f t="shared" si="147"/>
        <v>-6463149.6483333334</v>
      </c>
      <c r="V590" s="49"/>
      <c r="W590" s="49"/>
      <c r="Y590" s="51"/>
      <c r="Z590" s="51"/>
      <c r="AA590" s="51"/>
      <c r="AD590" s="49">
        <f t="shared" si="148"/>
        <v>-6463149.6483333334</v>
      </c>
    </row>
    <row r="591" spans="1:30">
      <c r="A591" s="6" t="s">
        <v>284</v>
      </c>
      <c r="B591" s="6" t="s">
        <v>430</v>
      </c>
      <c r="C591" s="6" t="s">
        <v>434</v>
      </c>
      <c r="D591" s="3" t="s">
        <v>790</v>
      </c>
      <c r="E591" s="45">
        <v>-24135</v>
      </c>
      <c r="F591" s="45">
        <v>-24135</v>
      </c>
      <c r="G591" s="45">
        <v>-24135</v>
      </c>
      <c r="H591" s="45">
        <v>-24135</v>
      </c>
      <c r="I591" s="45">
        <v>-24135</v>
      </c>
      <c r="J591" s="45">
        <v>-24135</v>
      </c>
      <c r="K591" s="45">
        <v>-24135</v>
      </c>
      <c r="L591" s="45">
        <v>-24135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140"/>
        <v>-15084.375</v>
      </c>
      <c r="U591" s="49">
        <f t="shared" si="147"/>
        <v>-15084.375</v>
      </c>
      <c r="V591" s="49"/>
      <c r="W591" s="49"/>
      <c r="Y591" s="51"/>
      <c r="Z591" s="51"/>
      <c r="AA591" s="51"/>
      <c r="AD591" s="49">
        <f t="shared" si="148"/>
        <v>-15084.375</v>
      </c>
    </row>
    <row r="592" spans="1:30">
      <c r="A592" s="6" t="s">
        <v>284</v>
      </c>
      <c r="B592" s="6" t="s">
        <v>430</v>
      </c>
      <c r="C592" s="6" t="s">
        <v>431</v>
      </c>
      <c r="D592" s="3" t="s">
        <v>888</v>
      </c>
      <c r="E592" s="45">
        <v>-1045610</v>
      </c>
      <c r="F592" s="45">
        <v>-1045610</v>
      </c>
      <c r="G592" s="45">
        <v>-1045610</v>
      </c>
      <c r="H592" s="45">
        <v>-1045610</v>
      </c>
      <c r="I592" s="45">
        <v>-1045610</v>
      </c>
      <c r="J592" s="45">
        <v>-1045610</v>
      </c>
      <c r="K592" s="45">
        <v>-1045610</v>
      </c>
      <c r="L592" s="45">
        <v>-1045610</v>
      </c>
      <c r="M592" s="45">
        <v>-1045610</v>
      </c>
      <c r="N592" s="45">
        <v>-1045610</v>
      </c>
      <c r="O592" s="45">
        <v>-1044516</v>
      </c>
      <c r="P592" s="45">
        <v>-1044516</v>
      </c>
      <c r="Q592" s="45">
        <v>-1044516</v>
      </c>
      <c r="R592" s="47">
        <f t="shared" si="140"/>
        <v>-1045382.0833333334</v>
      </c>
      <c r="U592" s="49">
        <f t="shared" si="147"/>
        <v>-1045382.0833333334</v>
      </c>
      <c r="V592" s="49"/>
      <c r="W592" s="49"/>
      <c r="Y592" s="51"/>
      <c r="Z592" s="51"/>
      <c r="AA592" s="51"/>
      <c r="AD592" s="49">
        <f t="shared" si="148"/>
        <v>-1045382.0833333334</v>
      </c>
    </row>
    <row r="593" spans="1:30">
      <c r="A593" s="6" t="s">
        <v>284</v>
      </c>
      <c r="B593" s="6" t="s">
        <v>430</v>
      </c>
      <c r="C593" s="6" t="s">
        <v>886</v>
      </c>
      <c r="D593" s="3" t="s">
        <v>887</v>
      </c>
      <c r="E593" s="45">
        <v>197919</v>
      </c>
      <c r="F593" s="45">
        <v>197919</v>
      </c>
      <c r="G593" s="45">
        <v>197919</v>
      </c>
      <c r="H593" s="45">
        <v>197919</v>
      </c>
      <c r="I593" s="45">
        <v>197919</v>
      </c>
      <c r="J593" s="45">
        <v>197919</v>
      </c>
      <c r="K593" s="45">
        <v>197919</v>
      </c>
      <c r="L593" s="45">
        <v>197919</v>
      </c>
      <c r="M593" s="45">
        <v>197919</v>
      </c>
      <c r="N593" s="45">
        <v>197919</v>
      </c>
      <c r="O593" s="45">
        <v>253608</v>
      </c>
      <c r="P593" s="45">
        <v>253608</v>
      </c>
      <c r="Q593" s="45">
        <v>253608</v>
      </c>
      <c r="R593" s="47">
        <f t="shared" si="140"/>
        <v>209520.875</v>
      </c>
      <c r="U593" s="49">
        <f t="shared" si="147"/>
        <v>209520.875</v>
      </c>
      <c r="V593" s="49"/>
      <c r="W593" s="49"/>
      <c r="Y593" s="51"/>
      <c r="Z593" s="51"/>
      <c r="AA593" s="51"/>
      <c r="AD593" s="49">
        <f t="shared" si="148"/>
        <v>209520.875</v>
      </c>
    </row>
    <row r="594" spans="1:30">
      <c r="A594" s="6" t="s">
        <v>284</v>
      </c>
      <c r="B594" s="6" t="s">
        <v>430</v>
      </c>
      <c r="C594" s="6" t="s">
        <v>998</v>
      </c>
      <c r="D594" s="3" t="s">
        <v>1013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7">
        <f t="shared" si="140"/>
        <v>0</v>
      </c>
      <c r="U594" s="49">
        <f t="shared" si="147"/>
        <v>0</v>
      </c>
      <c r="V594" s="49"/>
      <c r="W594" s="49"/>
      <c r="Y594" s="51"/>
      <c r="Z594" s="51"/>
      <c r="AA594" s="51"/>
      <c r="AD594" s="49">
        <f t="shared" si="148"/>
        <v>0</v>
      </c>
    </row>
    <row r="595" spans="1:30">
      <c r="A595" s="6" t="s">
        <v>284</v>
      </c>
      <c r="B595" s="6" t="s">
        <v>435</v>
      </c>
      <c r="C595" s="6" t="s">
        <v>437</v>
      </c>
      <c r="D595" s="3" t="s">
        <v>237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7">
        <f t="shared" si="140"/>
        <v>0</v>
      </c>
      <c r="V595" s="49"/>
      <c r="W595" s="49">
        <f>+R595</f>
        <v>0</v>
      </c>
      <c r="Y595" s="51"/>
      <c r="Z595" s="51"/>
      <c r="AA595" s="51"/>
      <c r="AB595" s="49">
        <f>+W595</f>
        <v>0</v>
      </c>
    </row>
    <row r="596" spans="1:30">
      <c r="A596" s="6" t="s">
        <v>284</v>
      </c>
      <c r="B596" s="6" t="s">
        <v>435</v>
      </c>
      <c r="C596" s="6" t="s">
        <v>438</v>
      </c>
      <c r="D596" s="18" t="s">
        <v>792</v>
      </c>
      <c r="E596" s="45">
        <v>-7769856.4800000004</v>
      </c>
      <c r="F596" s="45">
        <v>-7673092.1100000003</v>
      </c>
      <c r="G596" s="45">
        <v>-7576327.8399999999</v>
      </c>
      <c r="H596" s="45">
        <v>-7479563.2999999998</v>
      </c>
      <c r="I596" s="45">
        <v>-7382798.9000000004</v>
      </c>
      <c r="J596" s="45">
        <v>-7286034.5800000001</v>
      </c>
      <c r="K596" s="45">
        <v>-7189270.1799999997</v>
      </c>
      <c r="L596" s="45">
        <v>-7092505.75</v>
      </c>
      <c r="M596" s="45">
        <v>-6995741.3200000003</v>
      </c>
      <c r="N596" s="45">
        <v>-6898976.8600000003</v>
      </c>
      <c r="O596" s="45">
        <v>-6802212.4699999997</v>
      </c>
      <c r="P596" s="45">
        <v>-6802212.5300000003</v>
      </c>
      <c r="Q596" s="45">
        <v>-6608683.6699999999</v>
      </c>
      <c r="R596" s="47">
        <f t="shared" si="140"/>
        <v>-7197333.8262500009</v>
      </c>
      <c r="V596" s="49"/>
      <c r="W596" s="49">
        <f>+R596</f>
        <v>-7197333.8262500009</v>
      </c>
      <c r="Y596" s="51"/>
      <c r="Z596" s="51"/>
      <c r="AA596" s="51"/>
      <c r="AB596" s="49">
        <f>+W596</f>
        <v>-7197333.8262500009</v>
      </c>
    </row>
    <row r="597" spans="1:30">
      <c r="A597" s="6" t="s">
        <v>284</v>
      </c>
      <c r="B597" s="6" t="s">
        <v>435</v>
      </c>
      <c r="C597" s="6" t="s">
        <v>436</v>
      </c>
      <c r="D597" s="18" t="s">
        <v>236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140"/>
        <v>0</v>
      </c>
      <c r="U597" s="49">
        <f t="shared" si="147"/>
        <v>0</v>
      </c>
      <c r="V597" s="49"/>
      <c r="W597" s="49"/>
      <c r="Y597" s="51"/>
      <c r="Z597" s="51"/>
      <c r="AA597" s="51"/>
      <c r="AD597" s="49">
        <f>+R597</f>
        <v>0</v>
      </c>
    </row>
    <row r="598" spans="1:30">
      <c r="A598" s="6" t="s">
        <v>293</v>
      </c>
      <c r="B598" s="6" t="s">
        <v>228</v>
      </c>
      <c r="C598" s="6" t="s">
        <v>113</v>
      </c>
      <c r="D598" s="3" t="s">
        <v>728</v>
      </c>
      <c r="E598" s="45">
        <v>-76000</v>
      </c>
      <c r="F598" s="45">
        <v>-76000</v>
      </c>
      <c r="G598" s="45">
        <v>-114088.42</v>
      </c>
      <c r="H598" s="45">
        <v>-114441.45</v>
      </c>
      <c r="I598" s="45">
        <v>-114441.45</v>
      </c>
      <c r="J598" s="45">
        <v>-33750</v>
      </c>
      <c r="K598" s="45">
        <v>-33750</v>
      </c>
      <c r="L598" s="45">
        <v>-33750</v>
      </c>
      <c r="M598" s="45">
        <v>-33750</v>
      </c>
      <c r="N598" s="45">
        <v>-33750</v>
      </c>
      <c r="O598" s="45">
        <v>0</v>
      </c>
      <c r="P598" s="45">
        <v>0</v>
      </c>
      <c r="Q598" s="45">
        <v>0</v>
      </c>
      <c r="R598" s="47">
        <f t="shared" si="140"/>
        <v>-52143.443333333336</v>
      </c>
      <c r="U598" s="49">
        <f t="shared" si="147"/>
        <v>-52143.443333333336</v>
      </c>
      <c r="V598" s="49"/>
      <c r="W598" s="49"/>
      <c r="Y598" s="51"/>
      <c r="Z598" s="51"/>
      <c r="AA598" s="51"/>
      <c r="AD598" s="49">
        <f>+R598</f>
        <v>-52143.443333333336</v>
      </c>
    </row>
    <row r="599" spans="1:30">
      <c r="A599" s="6" t="s">
        <v>293</v>
      </c>
      <c r="B599" s="6" t="s">
        <v>416</v>
      </c>
      <c r="C599" s="6" t="s">
        <v>922</v>
      </c>
      <c r="D599" s="18" t="s">
        <v>923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-6800.27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si="140"/>
        <v>-566.68916666666667</v>
      </c>
      <c r="U599" s="61">
        <f>+R599</f>
        <v>-566.68916666666667</v>
      </c>
      <c r="V599" s="49"/>
      <c r="Y599" s="51"/>
      <c r="Z599" s="51"/>
      <c r="AA599" s="51"/>
      <c r="AB599" s="49"/>
      <c r="AD599" s="49">
        <f>+R599</f>
        <v>-566.68916666666667</v>
      </c>
    </row>
    <row r="600" spans="1:30">
      <c r="A600" s="6" t="s">
        <v>293</v>
      </c>
      <c r="B600" s="6" t="s">
        <v>435</v>
      </c>
      <c r="C600" s="6" t="s">
        <v>420</v>
      </c>
      <c r="D600" s="18" t="s">
        <v>791</v>
      </c>
      <c r="E600" s="45">
        <v>136575.35</v>
      </c>
      <c r="F600" s="45">
        <v>107048.28</v>
      </c>
      <c r="G600" s="45">
        <v>45341.29</v>
      </c>
      <c r="H600" s="45">
        <v>29062.1</v>
      </c>
      <c r="I600" s="45">
        <v>16585.490000000002</v>
      </c>
      <c r="J600" s="45">
        <v>9743.81</v>
      </c>
      <c r="K600" s="45">
        <v>16865.82</v>
      </c>
      <c r="L600" s="45">
        <v>24937.03</v>
      </c>
      <c r="M600" s="45">
        <v>77544.39</v>
      </c>
      <c r="N600" s="45">
        <v>44383.8</v>
      </c>
      <c r="O600" s="45">
        <v>50222.239999999998</v>
      </c>
      <c r="P600" s="45">
        <v>47414.74</v>
      </c>
      <c r="Q600" s="45">
        <v>49833.69</v>
      </c>
      <c r="R600" s="47">
        <f t="shared" si="140"/>
        <v>46862.792500000003</v>
      </c>
      <c r="U600" s="49">
        <f t="shared" si="147"/>
        <v>46862.792500000003</v>
      </c>
      <c r="V600" s="49"/>
      <c r="W600" s="49"/>
      <c r="Y600" s="51"/>
      <c r="Z600" s="51"/>
      <c r="AA600" s="51"/>
      <c r="AD600" s="49">
        <f>+R600</f>
        <v>46862.792500000003</v>
      </c>
    </row>
    <row r="601" spans="1:30">
      <c r="A601" s="6" t="s">
        <v>293</v>
      </c>
      <c r="B601" s="6" t="s">
        <v>435</v>
      </c>
      <c r="C601" s="6" t="s">
        <v>879</v>
      </c>
      <c r="D601" s="18" t="s">
        <v>795</v>
      </c>
      <c r="E601" s="45">
        <v>-769356.84</v>
      </c>
      <c r="F601" s="45">
        <v>-743397.41</v>
      </c>
      <c r="G601" s="45">
        <v>-731200.06</v>
      </c>
      <c r="H601" s="45">
        <v>-743682.7</v>
      </c>
      <c r="I601" s="45">
        <v>-761850.62</v>
      </c>
      <c r="J601" s="45">
        <v>-785308.3</v>
      </c>
      <c r="K601" s="45">
        <v>-812601.99</v>
      </c>
      <c r="L601" s="45">
        <v>-838357.86</v>
      </c>
      <c r="M601" s="45">
        <v>-858467.52</v>
      </c>
      <c r="N601" s="45">
        <v>-856415.31</v>
      </c>
      <c r="O601" s="45">
        <v>-819703.76</v>
      </c>
      <c r="P601" s="45">
        <v>-779173.93</v>
      </c>
      <c r="Q601" s="45">
        <v>-745868.62</v>
      </c>
      <c r="R601" s="47">
        <f t="shared" si="140"/>
        <v>-790647.68250000011</v>
      </c>
      <c r="W601" s="49">
        <f t="shared" ref="W601:W602" si="149">+R601</f>
        <v>-790647.68250000011</v>
      </c>
      <c r="Y601" s="51"/>
      <c r="Z601" s="51"/>
      <c r="AA601" s="51"/>
      <c r="AB601" s="49">
        <f t="shared" ref="AB601:AB602" si="150">+W601</f>
        <v>-790647.68250000011</v>
      </c>
    </row>
    <row r="602" spans="1:30">
      <c r="A602" s="6" t="s">
        <v>293</v>
      </c>
      <c r="B602" s="6" t="s">
        <v>435</v>
      </c>
      <c r="C602" s="6" t="s">
        <v>927</v>
      </c>
      <c r="D602" s="18" t="s">
        <v>928</v>
      </c>
      <c r="E602" s="45">
        <v>-777374.35</v>
      </c>
      <c r="F602" s="45">
        <v>-606518.13</v>
      </c>
      <c r="G602" s="45">
        <v>-470378.9</v>
      </c>
      <c r="H602" s="45">
        <v>-396754.62</v>
      </c>
      <c r="I602" s="45">
        <v>-337398.1</v>
      </c>
      <c r="J602" s="45">
        <v>-291221.03999999998</v>
      </c>
      <c r="K602" s="45">
        <v>-254672.52</v>
      </c>
      <c r="L602" s="45">
        <v>-214039.25</v>
      </c>
      <c r="M602" s="45">
        <v>-158901.04999999999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si="140"/>
        <v>-259880.89874999996</v>
      </c>
      <c r="W602" s="49">
        <f t="shared" si="149"/>
        <v>-259880.89874999996</v>
      </c>
      <c r="Y602" s="51"/>
      <c r="Z602" s="51"/>
      <c r="AA602" s="51"/>
      <c r="AB602" s="49">
        <f t="shared" si="150"/>
        <v>-259880.89874999996</v>
      </c>
    </row>
    <row r="603" spans="1:30">
      <c r="A603" s="6" t="s">
        <v>294</v>
      </c>
      <c r="B603" s="6" t="s">
        <v>228</v>
      </c>
      <c r="C603" s="6" t="s">
        <v>67</v>
      </c>
      <c r="D603" s="3" t="s">
        <v>729</v>
      </c>
      <c r="E603" s="45">
        <v>-9507568.6699999999</v>
      </c>
      <c r="F603" s="45">
        <v>-9428524.5800000001</v>
      </c>
      <c r="G603" s="45">
        <v>-9320958.0800000001</v>
      </c>
      <c r="H603" s="45">
        <v>-9204719.1899999995</v>
      </c>
      <c r="I603" s="45">
        <v>-9016469.4000000004</v>
      </c>
      <c r="J603" s="45">
        <v>-8885523.0600000005</v>
      </c>
      <c r="K603" s="45">
        <v>-8623954.4399999995</v>
      </c>
      <c r="L603" s="45">
        <v>-19674363.690000001</v>
      </c>
      <c r="M603" s="45">
        <v>-19609399.280000001</v>
      </c>
      <c r="N603" s="45">
        <v>-19629318.190000001</v>
      </c>
      <c r="O603" s="45">
        <v>-20108879.920000002</v>
      </c>
      <c r="P603" s="45">
        <v>-20057193.449999999</v>
      </c>
      <c r="Q603" s="45">
        <v>-20013882.449999999</v>
      </c>
      <c r="R603" s="47">
        <f t="shared" si="140"/>
        <v>-14026669.07</v>
      </c>
      <c r="U603" s="49">
        <f t="shared" si="147"/>
        <v>-14026669.07</v>
      </c>
      <c r="V603" s="49"/>
      <c r="W603" s="49"/>
      <c r="Y603" s="51"/>
      <c r="Z603" s="51"/>
      <c r="AA603" s="51"/>
      <c r="AD603" s="49">
        <f>+R603</f>
        <v>-14026669.07</v>
      </c>
    </row>
    <row r="604" spans="1:30">
      <c r="A604" s="6" t="s">
        <v>294</v>
      </c>
      <c r="B604" s="6" t="s">
        <v>228</v>
      </c>
      <c r="C604" s="6" t="s">
        <v>113</v>
      </c>
      <c r="D604" s="3" t="s">
        <v>730</v>
      </c>
      <c r="E604" s="45">
        <v>-466500</v>
      </c>
      <c r="F604" s="45">
        <v>-466500</v>
      </c>
      <c r="G604" s="45">
        <v>-466500</v>
      </c>
      <c r="H604" s="45">
        <v>-466500</v>
      </c>
      <c r="I604" s="45">
        <v>-466500</v>
      </c>
      <c r="J604" s="45">
        <v>-466500</v>
      </c>
      <c r="K604" s="45">
        <v>-466500</v>
      </c>
      <c r="L604" s="45">
        <v>-466500</v>
      </c>
      <c r="M604" s="45">
        <v>-466500</v>
      </c>
      <c r="N604" s="45">
        <v>-466500</v>
      </c>
      <c r="O604" s="45">
        <v>-466500</v>
      </c>
      <c r="P604" s="45">
        <v>-466500</v>
      </c>
      <c r="Q604" s="45">
        <v>-466500</v>
      </c>
      <c r="R604" s="47">
        <f t="shared" si="140"/>
        <v>-466500</v>
      </c>
      <c r="U604" s="49">
        <f t="shared" si="147"/>
        <v>-466500</v>
      </c>
      <c r="V604" s="49"/>
      <c r="W604" s="49"/>
      <c r="Y604" s="51"/>
      <c r="Z604" s="51"/>
      <c r="AA604" s="51"/>
      <c r="AD604" s="49">
        <f>+R604</f>
        <v>-466500</v>
      </c>
    </row>
    <row r="605" spans="1:30">
      <c r="A605" s="6" t="s">
        <v>294</v>
      </c>
      <c r="B605" s="6" t="s">
        <v>416</v>
      </c>
      <c r="C605" s="6" t="s">
        <v>924</v>
      </c>
      <c r="D605" s="18" t="s">
        <v>923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-24598.6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7">
        <f t="shared" si="140"/>
        <v>-2049.8833333333332</v>
      </c>
      <c r="U605" s="61">
        <f>+R605</f>
        <v>-2049.8833333333332</v>
      </c>
      <c r="V605" s="49"/>
      <c r="Y605" s="51"/>
      <c r="Z605" s="51"/>
      <c r="AA605" s="51"/>
      <c r="AB605" s="49"/>
      <c r="AD605" s="49">
        <f>+R605</f>
        <v>-2049.8833333333332</v>
      </c>
    </row>
    <row r="606" spans="1:30">
      <c r="A606" s="6" t="s">
        <v>294</v>
      </c>
      <c r="B606" s="6" t="s">
        <v>435</v>
      </c>
      <c r="C606" s="6" t="s">
        <v>420</v>
      </c>
      <c r="D606" s="18" t="s">
        <v>791</v>
      </c>
      <c r="E606" s="45">
        <v>150608.34</v>
      </c>
      <c r="F606" s="45">
        <v>120268.37</v>
      </c>
      <c r="G606" s="45">
        <v>49176.98</v>
      </c>
      <c r="H606" s="45">
        <v>31410.57</v>
      </c>
      <c r="I606" s="45">
        <v>17105.82</v>
      </c>
      <c r="J606" s="45">
        <v>11708.07</v>
      </c>
      <c r="K606" s="45">
        <v>20391.72</v>
      </c>
      <c r="L606" s="45">
        <v>29134.51</v>
      </c>
      <c r="M606" s="45">
        <v>87254.78</v>
      </c>
      <c r="N606" s="45">
        <v>156700.14000000001</v>
      </c>
      <c r="O606" s="45">
        <v>169744.47</v>
      </c>
      <c r="P606" s="45">
        <v>162869.23000000001</v>
      </c>
      <c r="Q606" s="45">
        <v>175589.86</v>
      </c>
      <c r="R606" s="47">
        <f t="shared" si="140"/>
        <v>84905.313333333339</v>
      </c>
      <c r="U606" s="49">
        <f t="shared" si="147"/>
        <v>84905.313333333339</v>
      </c>
      <c r="V606" s="49"/>
      <c r="W606" s="49"/>
      <c r="Y606" s="51"/>
      <c r="Z606" s="51"/>
      <c r="AA606" s="51"/>
      <c r="AD606" s="49">
        <f>+R606</f>
        <v>84905.313333333339</v>
      </c>
    </row>
    <row r="607" spans="1:30">
      <c r="A607" s="6" t="s">
        <v>294</v>
      </c>
      <c r="B607" s="6" t="s">
        <v>435</v>
      </c>
      <c r="C607" s="6" t="s">
        <v>437</v>
      </c>
      <c r="D607" s="3" t="s">
        <v>237</v>
      </c>
      <c r="E607" s="45">
        <v>-46657289.700000003</v>
      </c>
      <c r="F607" s="45">
        <v>-46434416.759999998</v>
      </c>
      <c r="G607" s="45">
        <v>-46214109.170000002</v>
      </c>
      <c r="H607" s="45">
        <v>-45993801.609999999</v>
      </c>
      <c r="I607" s="45">
        <v>-45773494.049999997</v>
      </c>
      <c r="J607" s="45">
        <v>-45553186.520000003</v>
      </c>
      <c r="K607" s="45">
        <v>-45332913.859999999</v>
      </c>
      <c r="L607" s="45">
        <v>-45112624.32</v>
      </c>
      <c r="M607" s="45">
        <v>-44892316.759999998</v>
      </c>
      <c r="N607" s="45">
        <v>-44726136.530000001</v>
      </c>
      <c r="O607" s="45">
        <v>-45047242.530000001</v>
      </c>
      <c r="P607" s="45">
        <v>-44822632.57</v>
      </c>
      <c r="Q607" s="45">
        <v>-44598022.649999999</v>
      </c>
      <c r="R607" s="47">
        <f t="shared" si="140"/>
        <v>-45460877.571249999</v>
      </c>
      <c r="W607" s="49">
        <f>+R607</f>
        <v>-45460877.571249999</v>
      </c>
      <c r="Y607" s="51"/>
      <c r="Z607" s="51"/>
      <c r="AA607" s="51"/>
      <c r="AB607" s="49">
        <f t="shared" ref="AB607:AB614" si="151">+W607</f>
        <v>-45460877.571249999</v>
      </c>
    </row>
    <row r="608" spans="1:30">
      <c r="A608" s="6" t="s">
        <v>294</v>
      </c>
      <c r="B608" s="6" t="s">
        <v>435</v>
      </c>
      <c r="C608" s="6" t="s">
        <v>524</v>
      </c>
      <c r="D608" s="18" t="s">
        <v>793</v>
      </c>
      <c r="E608" s="45">
        <v>-794954.66</v>
      </c>
      <c r="F608" s="45">
        <v>-696653.42</v>
      </c>
      <c r="G608" s="45">
        <v>-643447.85</v>
      </c>
      <c r="H608" s="45">
        <v>-670622.71</v>
      </c>
      <c r="I608" s="45">
        <v>-713680.41</v>
      </c>
      <c r="J608" s="45">
        <v>-757506.75</v>
      </c>
      <c r="K608" s="45">
        <v>-805636.92</v>
      </c>
      <c r="L608" s="45">
        <v>-847365.78</v>
      </c>
      <c r="M608" s="45">
        <v>-883050.67</v>
      </c>
      <c r="N608" s="45">
        <v>-875351.97</v>
      </c>
      <c r="O608" s="45">
        <v>-756886.92</v>
      </c>
      <c r="P608" s="45">
        <v>-697105.84</v>
      </c>
      <c r="Q608" s="45">
        <v>-648930.1</v>
      </c>
      <c r="R608" s="47">
        <f t="shared" si="140"/>
        <v>-755770.96833333338</v>
      </c>
      <c r="W608" s="49">
        <f t="shared" ref="W608:W615" si="152">+R608</f>
        <v>-755770.96833333338</v>
      </c>
      <c r="Y608" s="51"/>
      <c r="Z608" s="51"/>
      <c r="AA608" s="51"/>
      <c r="AB608" s="49">
        <f t="shared" si="151"/>
        <v>-755770.96833333338</v>
      </c>
    </row>
    <row r="609" spans="1:30">
      <c r="A609" s="6" t="s">
        <v>294</v>
      </c>
      <c r="B609" s="6" t="s">
        <v>435</v>
      </c>
      <c r="C609" s="6" t="s">
        <v>525</v>
      </c>
      <c r="D609" s="18" t="s">
        <v>794</v>
      </c>
      <c r="E609" s="45">
        <v>-150082.01999999999</v>
      </c>
      <c r="F609" s="45">
        <v>-114602.38</v>
      </c>
      <c r="G609" s="45">
        <v>-93695.82</v>
      </c>
      <c r="H609" s="45">
        <v>-98736.53</v>
      </c>
      <c r="I609" s="45">
        <v>-108924.97</v>
      </c>
      <c r="J609" s="45">
        <v>-119428.13</v>
      </c>
      <c r="K609" s="45">
        <v>-131398.07</v>
      </c>
      <c r="L609" s="45">
        <v>-141323.21</v>
      </c>
      <c r="M609" s="45">
        <v>-149241.07</v>
      </c>
      <c r="N609" s="45">
        <v>-143082.29</v>
      </c>
      <c r="O609" s="45">
        <v>-102562.31</v>
      </c>
      <c r="P609" s="45">
        <v>-78704.94</v>
      </c>
      <c r="Q609" s="45">
        <v>-58587.78</v>
      </c>
      <c r="R609" s="47">
        <f t="shared" si="140"/>
        <v>-115502.88499999999</v>
      </c>
      <c r="W609" s="49">
        <f t="shared" si="152"/>
        <v>-115502.88499999999</v>
      </c>
      <c r="Y609" s="51"/>
      <c r="Z609" s="51"/>
      <c r="AA609" s="51"/>
      <c r="AB609" s="49">
        <f t="shared" si="151"/>
        <v>-115502.88499999999</v>
      </c>
    </row>
    <row r="610" spans="1:30">
      <c r="A610" s="6" t="s">
        <v>294</v>
      </c>
      <c r="B610" s="6" t="s">
        <v>435</v>
      </c>
      <c r="C610" s="6" t="s">
        <v>526</v>
      </c>
      <c r="D610" s="18" t="s">
        <v>795</v>
      </c>
      <c r="E610" s="45">
        <v>-395159</v>
      </c>
      <c r="F610" s="45">
        <v>-371648.24</v>
      </c>
      <c r="G610" s="45">
        <v>-364929.15</v>
      </c>
      <c r="H610" s="45">
        <v>-388135.18</v>
      </c>
      <c r="I610" s="45">
        <v>-417260.29</v>
      </c>
      <c r="J610" s="45">
        <v>-446688.21</v>
      </c>
      <c r="K610" s="45">
        <v>-477737.09</v>
      </c>
      <c r="L610" s="45">
        <v>-506408.51</v>
      </c>
      <c r="M610" s="45">
        <v>-532815.56999999995</v>
      </c>
      <c r="N610" s="45">
        <v>-535516.96</v>
      </c>
      <c r="O610" s="45">
        <v>-492970.32</v>
      </c>
      <c r="P610" s="45">
        <v>-446177.14</v>
      </c>
      <c r="Q610" s="45">
        <v>-405403.23</v>
      </c>
      <c r="R610" s="47">
        <f t="shared" si="140"/>
        <v>-448380.64791666664</v>
      </c>
      <c r="W610" s="49">
        <f t="shared" si="152"/>
        <v>-448380.64791666664</v>
      </c>
      <c r="Y610" s="51"/>
      <c r="Z610" s="51"/>
      <c r="AA610" s="51"/>
      <c r="AB610" s="49">
        <f t="shared" si="151"/>
        <v>-448380.64791666664</v>
      </c>
    </row>
    <row r="611" spans="1:30">
      <c r="A611" s="6" t="s">
        <v>294</v>
      </c>
      <c r="B611" s="6" t="s">
        <v>435</v>
      </c>
      <c r="C611" s="6" t="s">
        <v>527</v>
      </c>
      <c r="D611" s="18" t="s">
        <v>796</v>
      </c>
      <c r="E611" s="45">
        <v>-77949.38</v>
      </c>
      <c r="F611" s="45">
        <v>-68665.66</v>
      </c>
      <c r="G611" s="45">
        <v>-64781.62</v>
      </c>
      <c r="H611" s="45">
        <v>-70508.429999999993</v>
      </c>
      <c r="I611" s="45">
        <v>-78152.22</v>
      </c>
      <c r="J611" s="45">
        <v>-85944.55</v>
      </c>
      <c r="K611" s="45">
        <v>-94316.26</v>
      </c>
      <c r="L611" s="45">
        <v>-101941.29</v>
      </c>
      <c r="M611" s="45">
        <v>-108796.62</v>
      </c>
      <c r="N611" s="45">
        <v>-107656.69</v>
      </c>
      <c r="O611" s="45">
        <v>-91850.27</v>
      </c>
      <c r="P611" s="45">
        <v>-74678.58</v>
      </c>
      <c r="Q611" s="45">
        <v>-59464.55</v>
      </c>
      <c r="R611" s="47">
        <f t="shared" si="140"/>
        <v>-84666.596250000002</v>
      </c>
      <c r="W611" s="49">
        <f t="shared" si="152"/>
        <v>-84666.596250000002</v>
      </c>
      <c r="Y611" s="51"/>
      <c r="Z611" s="51"/>
      <c r="AA611" s="51"/>
      <c r="AB611" s="49">
        <f t="shared" si="151"/>
        <v>-84666.596250000002</v>
      </c>
    </row>
    <row r="612" spans="1:30">
      <c r="A612" s="6" t="s">
        <v>294</v>
      </c>
      <c r="B612" s="6" t="s">
        <v>435</v>
      </c>
      <c r="C612" s="6" t="s">
        <v>528</v>
      </c>
      <c r="D612" s="18" t="s">
        <v>797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7">
        <f t="shared" si="140"/>
        <v>0</v>
      </c>
      <c r="W612" s="49">
        <f t="shared" si="152"/>
        <v>0</v>
      </c>
      <c r="Y612" s="51"/>
      <c r="Z612" s="51"/>
      <c r="AA612" s="51"/>
      <c r="AB612" s="49">
        <f t="shared" si="151"/>
        <v>0</v>
      </c>
    </row>
    <row r="613" spans="1:30">
      <c r="A613" s="6" t="s">
        <v>294</v>
      </c>
      <c r="B613" s="6" t="s">
        <v>435</v>
      </c>
      <c r="C613" s="6" t="s">
        <v>529</v>
      </c>
      <c r="D613" s="18" t="s">
        <v>798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140"/>
        <v>0</v>
      </c>
      <c r="W613" s="49">
        <f t="shared" si="152"/>
        <v>0</v>
      </c>
      <c r="Y613" s="51"/>
      <c r="Z613" s="51"/>
      <c r="AA613" s="51"/>
      <c r="AB613" s="49">
        <f t="shared" si="151"/>
        <v>0</v>
      </c>
    </row>
    <row r="614" spans="1:30">
      <c r="A614" s="6" t="s">
        <v>294</v>
      </c>
      <c r="B614" s="6" t="s">
        <v>435</v>
      </c>
      <c r="C614" s="6" t="s">
        <v>530</v>
      </c>
      <c r="D614" s="18" t="s">
        <v>799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140"/>
        <v>0</v>
      </c>
      <c r="W614" s="49">
        <f t="shared" si="152"/>
        <v>0</v>
      </c>
      <c r="Y614" s="51"/>
      <c r="Z614" s="51"/>
      <c r="AA614" s="51"/>
      <c r="AB614" s="49">
        <f t="shared" si="151"/>
        <v>0</v>
      </c>
    </row>
    <row r="615" spans="1:30">
      <c r="A615" s="6" t="s">
        <v>284</v>
      </c>
      <c r="B615" s="6" t="s">
        <v>79</v>
      </c>
      <c r="C615" s="6" t="s">
        <v>439</v>
      </c>
      <c r="D615" s="45" t="s">
        <v>238</v>
      </c>
      <c r="E615" s="45">
        <v>53373764.259999998</v>
      </c>
      <c r="F615" s="45">
        <v>53740320.200000003</v>
      </c>
      <c r="G615" s="45">
        <v>54108398.350000001</v>
      </c>
      <c r="H615" s="45">
        <v>54478005.829999998</v>
      </c>
      <c r="I615" s="45">
        <v>54849149.479999997</v>
      </c>
      <c r="J615" s="45">
        <v>55221836.280000001</v>
      </c>
      <c r="K615" s="45">
        <v>55596073.310000002</v>
      </c>
      <c r="L615" s="45">
        <v>55971867.759999998</v>
      </c>
      <c r="M615" s="45">
        <v>56349226.759999998</v>
      </c>
      <c r="N615" s="45">
        <v>56728157.149999999</v>
      </c>
      <c r="O615" s="45">
        <v>56601266.670000002</v>
      </c>
      <c r="P615" s="45">
        <v>56983361.68</v>
      </c>
      <c r="Q615" s="45">
        <v>57367049.960000001</v>
      </c>
      <c r="R615" s="47">
        <f t="shared" si="140"/>
        <v>55499839.214999996</v>
      </c>
      <c r="U615" s="49"/>
      <c r="V615" s="49"/>
      <c r="W615" s="49">
        <f t="shared" si="152"/>
        <v>55499839.214999996</v>
      </c>
      <c r="Y615" s="67">
        <f>+R615*$Z$4</f>
        <v>41563829.588113494</v>
      </c>
      <c r="Z615" s="67">
        <f>+R615*$Z$5</f>
        <v>13936009.626886498</v>
      </c>
      <c r="AA615" s="51"/>
    </row>
    <row r="616" spans="1:30">
      <c r="D616" s="17" t="s">
        <v>239</v>
      </c>
      <c r="E616" s="46">
        <f t="shared" ref="E616:R616" si="153">SUM(E576:E615)</f>
        <v>-106898153.87</v>
      </c>
      <c r="F616" s="46">
        <f t="shared" si="153"/>
        <v>-105995872.97999997</v>
      </c>
      <c r="G616" s="46">
        <f t="shared" si="153"/>
        <v>-105446516.28</v>
      </c>
      <c r="H616" s="46">
        <f t="shared" si="153"/>
        <v>-105000729.52000006</v>
      </c>
      <c r="I616" s="46">
        <f t="shared" si="153"/>
        <v>-103431227.70000002</v>
      </c>
      <c r="J616" s="46">
        <f t="shared" si="153"/>
        <v>-102918184.73000002</v>
      </c>
      <c r="K616" s="46">
        <f t="shared" si="153"/>
        <v>-102349385.35999995</v>
      </c>
      <c r="L616" s="46">
        <f t="shared" si="153"/>
        <v>-113082586.22</v>
      </c>
      <c r="M616" s="46">
        <f t="shared" si="153"/>
        <v>-112439948.56999999</v>
      </c>
      <c r="N616" s="46">
        <f t="shared" si="153"/>
        <v>-111989565.87</v>
      </c>
      <c r="O616" s="46">
        <f t="shared" si="153"/>
        <v>-116270396.39</v>
      </c>
      <c r="P616" s="46">
        <f t="shared" si="153"/>
        <v>-115707520.05000001</v>
      </c>
      <c r="Q616" s="46">
        <f t="shared" si="153"/>
        <v>-114982264.82999998</v>
      </c>
      <c r="R616" s="46">
        <f t="shared" si="153"/>
        <v>-108797678.58500001</v>
      </c>
      <c r="Y616" s="51"/>
      <c r="Z616" s="51"/>
      <c r="AA616" s="51"/>
    </row>
    <row r="617" spans="1:30">
      <c r="D617" s="3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7"/>
      <c r="Y617" s="51"/>
      <c r="Z617" s="51"/>
      <c r="AA617" s="51"/>
    </row>
    <row r="618" spans="1:30">
      <c r="A618" s="6" t="s">
        <v>284</v>
      </c>
      <c r="B618" s="6" t="s">
        <v>240</v>
      </c>
      <c r="C618" s="6" t="s">
        <v>143</v>
      </c>
      <c r="D618" s="3" t="s">
        <v>241</v>
      </c>
      <c r="E618" s="45">
        <v>-194906.88</v>
      </c>
      <c r="F618" s="45">
        <v>-191405.3</v>
      </c>
      <c r="G618" s="45">
        <v>-187903.72</v>
      </c>
      <c r="H618" s="45">
        <v>-184402.14</v>
      </c>
      <c r="I618" s="45">
        <v>-180900.56</v>
      </c>
      <c r="J618" s="45">
        <v>-177398.98</v>
      </c>
      <c r="K618" s="45">
        <v>-173897.4</v>
      </c>
      <c r="L618" s="45">
        <v>-170395.82</v>
      </c>
      <c r="M618" s="45">
        <v>-166894.24</v>
      </c>
      <c r="N618" s="45">
        <v>-163392.66</v>
      </c>
      <c r="O618" s="45">
        <v>-159891.07999999999</v>
      </c>
      <c r="P618" s="45">
        <v>-156389.5</v>
      </c>
      <c r="Q618" s="45">
        <v>-152887.92000000001</v>
      </c>
      <c r="R618" s="47">
        <f t="shared" ref="R618:R642" si="154">((E618+Q618)+((F618+G618+H618+I618+J618+K618+L618+M618+N618+O618+P618)*2))/24</f>
        <v>-173897.4</v>
      </c>
      <c r="U618" s="49"/>
      <c r="V618" s="49"/>
      <c r="W618" s="49">
        <f t="shared" ref="W618:W623" si="155">+R618</f>
        <v>-173897.4</v>
      </c>
      <c r="Y618" s="51"/>
      <c r="Z618" s="51"/>
      <c r="AA618" s="51"/>
      <c r="AB618" s="49">
        <f>+W618</f>
        <v>-173897.4</v>
      </c>
    </row>
    <row r="619" spans="1:30">
      <c r="A619" s="6" t="s">
        <v>284</v>
      </c>
      <c r="B619" s="6" t="s">
        <v>242</v>
      </c>
      <c r="C619" s="6" t="s">
        <v>440</v>
      </c>
      <c r="D619" s="3" t="s">
        <v>800</v>
      </c>
      <c r="E619" s="45">
        <v>9619510.9900000002</v>
      </c>
      <c r="F619" s="45">
        <v>9573588.7300000004</v>
      </c>
      <c r="G619" s="45">
        <v>9528195.4900000002</v>
      </c>
      <c r="H619" s="45">
        <v>9482802.2100000009</v>
      </c>
      <c r="I619" s="45">
        <v>9437408.9700000007</v>
      </c>
      <c r="J619" s="45">
        <v>9392015.7200000007</v>
      </c>
      <c r="K619" s="45">
        <v>9346629.6400000006</v>
      </c>
      <c r="L619" s="45">
        <v>9301240.0999999996</v>
      </c>
      <c r="M619" s="45">
        <v>9255846.8499999996</v>
      </c>
      <c r="N619" s="45">
        <v>9221845.7100000009</v>
      </c>
      <c r="O619" s="45">
        <v>9288097.2300000004</v>
      </c>
      <c r="P619" s="45">
        <v>9241816.75</v>
      </c>
      <c r="Q619" s="45">
        <v>9195536.3300000001</v>
      </c>
      <c r="R619" s="47">
        <f t="shared" si="154"/>
        <v>9373084.254999999</v>
      </c>
      <c r="U619" s="49"/>
      <c r="V619" s="49"/>
      <c r="W619" s="49">
        <f t="shared" si="155"/>
        <v>9373084.254999999</v>
      </c>
      <c r="Y619" s="51"/>
      <c r="Z619" s="51"/>
      <c r="AA619" s="51"/>
      <c r="AB619" s="49">
        <f>+W619</f>
        <v>9373084.254999999</v>
      </c>
    </row>
    <row r="620" spans="1:30">
      <c r="A620" s="6" t="s">
        <v>284</v>
      </c>
      <c r="B620" s="6" t="s">
        <v>242</v>
      </c>
      <c r="C620" s="6" t="s">
        <v>441</v>
      </c>
      <c r="D620" s="3" t="s">
        <v>801</v>
      </c>
      <c r="E620" s="45">
        <v>36933982.770000003</v>
      </c>
      <c r="F620" s="45">
        <v>36755919.159999996</v>
      </c>
      <c r="G620" s="45">
        <v>36579685.450000003</v>
      </c>
      <c r="H620" s="45">
        <v>36403451.799999997</v>
      </c>
      <c r="I620" s="45">
        <v>36227218.079999998</v>
      </c>
      <c r="J620" s="45">
        <v>36050984.409999996</v>
      </c>
      <c r="K620" s="45">
        <v>35874775.659999996</v>
      </c>
      <c r="L620" s="45">
        <v>35698554.799999997</v>
      </c>
      <c r="M620" s="45">
        <v>35522321.119999997</v>
      </c>
      <c r="N620" s="45">
        <v>35390977.25</v>
      </c>
      <c r="O620" s="45">
        <v>35636756.560000002</v>
      </c>
      <c r="P620" s="45">
        <v>35457269.880000003</v>
      </c>
      <c r="Q620" s="45">
        <v>35277783.219999999</v>
      </c>
      <c r="R620" s="47">
        <f t="shared" si="154"/>
        <v>35975316.430416666</v>
      </c>
      <c r="U620" s="49"/>
      <c r="V620" s="49"/>
      <c r="W620" s="49">
        <f t="shared" si="155"/>
        <v>35975316.430416666</v>
      </c>
      <c r="Y620" s="51"/>
      <c r="Z620" s="51"/>
      <c r="AA620" s="51"/>
      <c r="AB620" s="49">
        <f>+W620</f>
        <v>35975316.430416666</v>
      </c>
    </row>
    <row r="621" spans="1:30">
      <c r="A621" s="6" t="s">
        <v>284</v>
      </c>
      <c r="B621" s="6" t="s">
        <v>242</v>
      </c>
      <c r="C621" s="6" t="s">
        <v>442</v>
      </c>
      <c r="D621" s="3" t="s">
        <v>802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154"/>
        <v>0</v>
      </c>
      <c r="U621" s="49"/>
      <c r="V621" s="49"/>
      <c r="W621" s="49">
        <f t="shared" si="155"/>
        <v>0</v>
      </c>
      <c r="Y621" s="67">
        <f>+R621*$Z$4</f>
        <v>0</v>
      </c>
      <c r="Z621" s="67">
        <f>+R621*$Z$5</f>
        <v>0</v>
      </c>
      <c r="AA621" s="51"/>
    </row>
    <row r="622" spans="1:30">
      <c r="A622" s="6" t="s">
        <v>284</v>
      </c>
      <c r="B622" s="6" t="s">
        <v>242</v>
      </c>
      <c r="C622" s="6" t="s">
        <v>321</v>
      </c>
      <c r="D622" s="3" t="s">
        <v>803</v>
      </c>
      <c r="E622" s="45">
        <v>454123.14</v>
      </c>
      <c r="F622" s="45">
        <v>389023.08</v>
      </c>
      <c r="G622" s="45">
        <v>356019.25</v>
      </c>
      <c r="H622" s="45">
        <v>328315.86</v>
      </c>
      <c r="I622" s="45">
        <v>409314.9</v>
      </c>
      <c r="J622" s="45">
        <v>-659729.17000000004</v>
      </c>
      <c r="K622" s="45">
        <v>-699982.77</v>
      </c>
      <c r="L622" s="45">
        <v>-489972.92</v>
      </c>
      <c r="M622" s="45">
        <v>-511830.54</v>
      </c>
      <c r="N622" s="45">
        <v>-425615.17</v>
      </c>
      <c r="O622" s="45">
        <v>-71904.14</v>
      </c>
      <c r="P622" s="45">
        <v>-75869.34</v>
      </c>
      <c r="Q622" s="45">
        <v>-81456.09</v>
      </c>
      <c r="R622" s="47">
        <f t="shared" si="154"/>
        <v>-105491.45291666668</v>
      </c>
      <c r="U622" s="49"/>
      <c r="V622" s="49"/>
      <c r="W622" s="49">
        <f t="shared" si="155"/>
        <v>-105491.45291666668</v>
      </c>
      <c r="Y622" s="51"/>
      <c r="Z622" s="51"/>
      <c r="AA622" s="51"/>
      <c r="AB622" s="49">
        <f>+W622</f>
        <v>-105491.45291666668</v>
      </c>
    </row>
    <row r="623" spans="1:30">
      <c r="A623" s="6" t="s">
        <v>284</v>
      </c>
      <c r="B623" s="6" t="s">
        <v>243</v>
      </c>
      <c r="C623" s="6" t="s">
        <v>440</v>
      </c>
      <c r="D623" s="3" t="s">
        <v>800</v>
      </c>
      <c r="E623" s="45">
        <v>1621150.94</v>
      </c>
      <c r="F623" s="45">
        <v>1600235.27</v>
      </c>
      <c r="G623" s="45">
        <v>1579319.63</v>
      </c>
      <c r="H623" s="45">
        <v>1558403.95</v>
      </c>
      <c r="I623" s="45">
        <v>1537488.28</v>
      </c>
      <c r="J623" s="45">
        <v>1516572.62</v>
      </c>
      <c r="K623" s="45">
        <v>1495656.96</v>
      </c>
      <c r="L623" s="45">
        <v>1474741.27</v>
      </c>
      <c r="M623" s="45">
        <v>1453825.62</v>
      </c>
      <c r="N623" s="45">
        <v>1432909.92</v>
      </c>
      <c r="O623" s="45">
        <v>1411994.28</v>
      </c>
      <c r="P623" s="45">
        <v>1411994.27</v>
      </c>
      <c r="Q623" s="45">
        <v>1370162.93</v>
      </c>
      <c r="R623" s="47">
        <f t="shared" si="154"/>
        <v>1497399.9170833332</v>
      </c>
      <c r="U623" s="49"/>
      <c r="V623" s="49"/>
      <c r="W623" s="49">
        <f t="shared" si="155"/>
        <v>1497399.9170833332</v>
      </c>
      <c r="Y623" s="51"/>
      <c r="Z623" s="51"/>
      <c r="AA623" s="51"/>
      <c r="AB623" s="49">
        <f>+W623</f>
        <v>1497399.9170833332</v>
      </c>
      <c r="AD623" s="49"/>
    </row>
    <row r="624" spans="1:30">
      <c r="A624" s="6" t="s">
        <v>284</v>
      </c>
      <c r="B624" s="6" t="s">
        <v>243</v>
      </c>
      <c r="C624" s="6" t="s">
        <v>441</v>
      </c>
      <c r="D624" s="3" t="s">
        <v>801</v>
      </c>
      <c r="E624" s="45">
        <v>6165557.71</v>
      </c>
      <c r="F624" s="45">
        <v>6084906.0599999996</v>
      </c>
      <c r="G624" s="45">
        <v>6004254.4800000004</v>
      </c>
      <c r="H624" s="45">
        <v>5923602.7800000003</v>
      </c>
      <c r="I624" s="45">
        <v>5842951.1799999997</v>
      </c>
      <c r="J624" s="45">
        <v>5762299.5499999998</v>
      </c>
      <c r="K624" s="45">
        <v>5681647.8799999999</v>
      </c>
      <c r="L624" s="45">
        <v>5600996.29</v>
      </c>
      <c r="M624" s="45">
        <v>5520344.6100000003</v>
      </c>
      <c r="N624" s="45">
        <v>5439692.9400000004</v>
      </c>
      <c r="O624" s="45">
        <v>5359041.3499999996</v>
      </c>
      <c r="P624" s="45">
        <v>5359041.33</v>
      </c>
      <c r="Q624" s="45">
        <v>5197738.03</v>
      </c>
      <c r="R624" s="47">
        <f t="shared" si="154"/>
        <v>5688368.8599999994</v>
      </c>
      <c r="V624" s="49"/>
      <c r="W624" s="49">
        <f>+R624</f>
        <v>5688368.8599999994</v>
      </c>
      <c r="Y624" s="51"/>
      <c r="Z624" s="51"/>
      <c r="AA624" s="51"/>
      <c r="AB624" s="49">
        <f>+W624</f>
        <v>5688368.8599999994</v>
      </c>
      <c r="AD624" s="49"/>
    </row>
    <row r="625" spans="1:30">
      <c r="A625" s="6" t="s">
        <v>284</v>
      </c>
      <c r="B625" s="6" t="s">
        <v>243</v>
      </c>
      <c r="C625" s="6" t="s">
        <v>446</v>
      </c>
      <c r="D625" s="3" t="s">
        <v>809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7">
        <f t="shared" si="154"/>
        <v>0</v>
      </c>
      <c r="V625" s="49"/>
      <c r="W625" s="49">
        <f>+R625</f>
        <v>0</v>
      </c>
      <c r="Y625" s="67">
        <f>+R625*$Z$4</f>
        <v>0</v>
      </c>
      <c r="Z625" s="67">
        <f>+R625*$Z$5</f>
        <v>0</v>
      </c>
      <c r="AA625" s="51"/>
      <c r="AD625" s="49"/>
    </row>
    <row r="626" spans="1:30">
      <c r="A626" s="6" t="s">
        <v>284</v>
      </c>
      <c r="B626" s="6" t="s">
        <v>243</v>
      </c>
      <c r="C626" s="6" t="s">
        <v>500</v>
      </c>
      <c r="D626" s="3" t="s">
        <v>810</v>
      </c>
      <c r="E626" s="45">
        <v>-666160.87</v>
      </c>
      <c r="F626" s="45">
        <v>-666160.87</v>
      </c>
      <c r="G626" s="45">
        <v>-666160.87</v>
      </c>
      <c r="H626" s="45">
        <v>-666160.87</v>
      </c>
      <c r="I626" s="45">
        <v>-666160.87</v>
      </c>
      <c r="J626" s="45">
        <v>-666160.87</v>
      </c>
      <c r="K626" s="45">
        <v>-666160.87</v>
      </c>
      <c r="L626" s="45">
        <v>-666160.87</v>
      </c>
      <c r="M626" s="45">
        <v>-666160.87</v>
      </c>
      <c r="N626" s="45">
        <v>-666160.87</v>
      </c>
      <c r="O626" s="45">
        <v>485768.55</v>
      </c>
      <c r="P626" s="45">
        <v>485768.57</v>
      </c>
      <c r="Q626" s="45">
        <v>485768.57</v>
      </c>
      <c r="R626" s="47">
        <f t="shared" si="154"/>
        <v>-426175.57166666671</v>
      </c>
      <c r="U626" s="49"/>
      <c r="V626" s="49"/>
      <c r="W626" s="49">
        <f>+R626</f>
        <v>-426175.57166666671</v>
      </c>
      <c r="Y626" s="51"/>
      <c r="Z626" s="51"/>
      <c r="AA626" s="51"/>
      <c r="AB626" s="49">
        <f>+R626</f>
        <v>-426175.57166666671</v>
      </c>
      <c r="AD626" s="49"/>
    </row>
    <row r="627" spans="1:30">
      <c r="A627" s="6" t="s">
        <v>284</v>
      </c>
      <c r="B627" s="6" t="s">
        <v>243</v>
      </c>
      <c r="C627" s="6" t="s">
        <v>321</v>
      </c>
      <c r="D627" s="3" t="s">
        <v>811</v>
      </c>
      <c r="E627" s="45">
        <v>-39030996.990000002</v>
      </c>
      <c r="F627" s="45">
        <v>-37555823.57</v>
      </c>
      <c r="G627" s="45">
        <v>-36937164.840000004</v>
      </c>
      <c r="H627" s="45">
        <v>-36756805.100000001</v>
      </c>
      <c r="I627" s="45">
        <v>-36970044.259999998</v>
      </c>
      <c r="J627" s="45">
        <v>-37158262.82</v>
      </c>
      <c r="K627" s="45">
        <v>-37482682.030000001</v>
      </c>
      <c r="L627" s="45">
        <v>-40111234.210000001</v>
      </c>
      <c r="M627" s="45">
        <v>-39843133.689999998</v>
      </c>
      <c r="N627" s="45">
        <v>-39005828.25</v>
      </c>
      <c r="O627" s="45">
        <v>-38467571.439999998</v>
      </c>
      <c r="P627" s="45">
        <v>-37297106.460000001</v>
      </c>
      <c r="Q627" s="45">
        <v>-35499484.799999997</v>
      </c>
      <c r="R627" s="47">
        <f t="shared" si="154"/>
        <v>-37904241.463749997</v>
      </c>
      <c r="U627" s="49">
        <f>+R627</f>
        <v>-37904241.463749997</v>
      </c>
      <c r="V627" s="49"/>
      <c r="W627" s="49"/>
      <c r="Y627" s="51"/>
      <c r="Z627" s="51"/>
      <c r="AA627" s="51"/>
      <c r="AD627" s="49">
        <f>+R627</f>
        <v>-37904241.463749997</v>
      </c>
    </row>
    <row r="628" spans="1:30">
      <c r="A628" s="6" t="s">
        <v>293</v>
      </c>
      <c r="B628" s="6" t="s">
        <v>242</v>
      </c>
      <c r="C628" s="6" t="s">
        <v>443</v>
      </c>
      <c r="D628" s="3" t="s">
        <v>804</v>
      </c>
      <c r="E628" s="45">
        <v>841957.03</v>
      </c>
      <c r="F628" s="45">
        <v>837937.64</v>
      </c>
      <c r="G628" s="45">
        <v>833964.55</v>
      </c>
      <c r="H628" s="45">
        <v>829991.45</v>
      </c>
      <c r="I628" s="45">
        <v>826018.38</v>
      </c>
      <c r="J628" s="45">
        <v>822045.29</v>
      </c>
      <c r="K628" s="45">
        <v>818072.83</v>
      </c>
      <c r="L628" s="45">
        <v>814100.07</v>
      </c>
      <c r="M628" s="45">
        <v>810126.97</v>
      </c>
      <c r="N628" s="45">
        <v>807150.99</v>
      </c>
      <c r="O628" s="45">
        <v>812949.72</v>
      </c>
      <c r="P628" s="45">
        <v>808898.99</v>
      </c>
      <c r="Q628" s="45">
        <v>804848.24</v>
      </c>
      <c r="R628" s="47">
        <f t="shared" si="154"/>
        <v>820388.2929166666</v>
      </c>
      <c r="U628" s="49"/>
      <c r="V628" s="49"/>
      <c r="W628" s="49">
        <f t="shared" ref="W628:W633" si="156">+R628</f>
        <v>820388.2929166666</v>
      </c>
      <c r="Y628" s="51"/>
      <c r="AA628" s="51"/>
      <c r="AB628" s="51">
        <f>+R628</f>
        <v>820388.2929166666</v>
      </c>
    </row>
    <row r="629" spans="1:30">
      <c r="A629" s="6" t="s">
        <v>293</v>
      </c>
      <c r="B629" s="6" t="s">
        <v>242</v>
      </c>
      <c r="C629" s="6" t="s">
        <v>444</v>
      </c>
      <c r="D629" s="3" t="s">
        <v>805</v>
      </c>
      <c r="E629" s="45">
        <v>-738161.09</v>
      </c>
      <c r="F629" s="45">
        <v>-733028.77</v>
      </c>
      <c r="G629" s="45">
        <v>-727736.31999999995</v>
      </c>
      <c r="H629" s="45">
        <v>-722443.85</v>
      </c>
      <c r="I629" s="45">
        <v>-717151.38</v>
      </c>
      <c r="J629" s="45">
        <v>-711858.9</v>
      </c>
      <c r="K629" s="45">
        <v>-706564.27</v>
      </c>
      <c r="L629" s="45">
        <v>-701270.65</v>
      </c>
      <c r="M629" s="45">
        <v>-695978.18</v>
      </c>
      <c r="N629" s="45">
        <v>-693837.42</v>
      </c>
      <c r="O629" s="45">
        <v>-690560.98</v>
      </c>
      <c r="P629" s="45">
        <v>-685353.05</v>
      </c>
      <c r="Q629" s="45">
        <v>-680145.14</v>
      </c>
      <c r="R629" s="47">
        <f t="shared" si="154"/>
        <v>-707911.40708333335</v>
      </c>
      <c r="U629" s="49"/>
      <c r="V629" s="49"/>
      <c r="W629" s="49">
        <f t="shared" si="156"/>
        <v>-707911.40708333335</v>
      </c>
      <c r="Y629" s="51"/>
      <c r="AA629" s="51"/>
      <c r="AB629" s="51">
        <f>+R629</f>
        <v>-707911.40708333335</v>
      </c>
    </row>
    <row r="630" spans="1:30">
      <c r="A630" s="6" t="s">
        <v>293</v>
      </c>
      <c r="B630" s="6" t="s">
        <v>242</v>
      </c>
      <c r="C630" s="6" t="s">
        <v>445</v>
      </c>
      <c r="D630" s="3" t="s">
        <v>806</v>
      </c>
      <c r="E630" s="45">
        <v>-4821933.88</v>
      </c>
      <c r="F630" s="45">
        <v>-4837276.07</v>
      </c>
      <c r="G630" s="45">
        <v>-4852618.25</v>
      </c>
      <c r="H630" s="45">
        <v>-4867960.43</v>
      </c>
      <c r="I630" s="45">
        <v>-4883302.6100000003</v>
      </c>
      <c r="J630" s="45">
        <v>-4898644.79</v>
      </c>
      <c r="K630" s="45">
        <v>-4913986.97</v>
      </c>
      <c r="L630" s="45">
        <v>-4929329.16</v>
      </c>
      <c r="M630" s="45">
        <v>-4944671.34</v>
      </c>
      <c r="N630" s="45">
        <v>-4939699.74</v>
      </c>
      <c r="O630" s="45">
        <v>-4979230.4000000004</v>
      </c>
      <c r="P630" s="45">
        <v>-4998821.49</v>
      </c>
      <c r="Q630" s="45">
        <v>-5018412.57</v>
      </c>
      <c r="R630" s="47">
        <f t="shared" si="154"/>
        <v>-4913809.5395833338</v>
      </c>
      <c r="U630" s="49"/>
      <c r="V630" s="49"/>
      <c r="W630" s="49">
        <f t="shared" si="156"/>
        <v>-4913809.5395833338</v>
      </c>
      <c r="Y630" s="51"/>
      <c r="Z630" s="51">
        <f>+R630</f>
        <v>-4913809.5395833338</v>
      </c>
      <c r="AA630" s="51"/>
    </row>
    <row r="631" spans="1:30">
      <c r="A631" s="6" t="s">
        <v>293</v>
      </c>
      <c r="B631" s="6" t="s">
        <v>242</v>
      </c>
      <c r="C631" s="1" t="s">
        <v>323</v>
      </c>
      <c r="D631" s="3" t="s">
        <v>807</v>
      </c>
      <c r="E631" s="45">
        <v>502027.71</v>
      </c>
      <c r="F631" s="45">
        <v>496329.77</v>
      </c>
      <c r="G631" s="45">
        <v>493441.07</v>
      </c>
      <c r="H631" s="45">
        <v>491016.32</v>
      </c>
      <c r="I631" s="45">
        <v>498105.81</v>
      </c>
      <c r="J631" s="45">
        <v>404536.7</v>
      </c>
      <c r="K631" s="45">
        <v>401013.46</v>
      </c>
      <c r="L631" s="45">
        <v>419394.8</v>
      </c>
      <c r="M631" s="45">
        <v>417481.68</v>
      </c>
      <c r="N631" s="45">
        <v>425027.74</v>
      </c>
      <c r="O631" s="45">
        <v>455986.67</v>
      </c>
      <c r="P631" s="45">
        <v>455639.61</v>
      </c>
      <c r="Q631" s="45">
        <v>455150.64</v>
      </c>
      <c r="R631" s="47">
        <f t="shared" si="154"/>
        <v>453046.9004166667</v>
      </c>
      <c r="U631" s="49"/>
      <c r="V631" s="49"/>
      <c r="W631" s="49">
        <f t="shared" si="156"/>
        <v>453046.9004166667</v>
      </c>
      <c r="Y631" s="51"/>
      <c r="Z631" s="51"/>
      <c r="AA631" s="51"/>
      <c r="AB631" s="51">
        <f>+R631</f>
        <v>453046.9004166667</v>
      </c>
    </row>
    <row r="632" spans="1:30">
      <c r="A632" s="6" t="s">
        <v>293</v>
      </c>
      <c r="B632" s="6" t="s">
        <v>242</v>
      </c>
      <c r="C632" s="6" t="s">
        <v>442</v>
      </c>
      <c r="D632" s="3" t="s">
        <v>802</v>
      </c>
      <c r="E632" s="45">
        <v>-22987528.960000001</v>
      </c>
      <c r="F632" s="45">
        <v>-22971809.190000001</v>
      </c>
      <c r="G632" s="45">
        <v>-22956089.43</v>
      </c>
      <c r="H632" s="45">
        <v>-22940369.670000002</v>
      </c>
      <c r="I632" s="45">
        <v>-22924649.899999999</v>
      </c>
      <c r="J632" s="45">
        <v>-22908930.140000001</v>
      </c>
      <c r="K632" s="45">
        <v>-22893210.379999999</v>
      </c>
      <c r="L632" s="45">
        <v>-22877490.609999999</v>
      </c>
      <c r="M632" s="45">
        <v>-22861770.850000001</v>
      </c>
      <c r="N632" s="45">
        <v>-22809144.170000002</v>
      </c>
      <c r="O632" s="45">
        <v>-22996896.690000001</v>
      </c>
      <c r="P632" s="45">
        <v>-23061540.25</v>
      </c>
      <c r="Q632" s="45">
        <v>-23056326.530000001</v>
      </c>
      <c r="R632" s="47">
        <f t="shared" si="154"/>
        <v>-22935319.085416663</v>
      </c>
      <c r="U632" s="49"/>
      <c r="V632" s="49"/>
      <c r="W632" s="49">
        <f t="shared" si="156"/>
        <v>-22935319.085416663</v>
      </c>
      <c r="Y632" s="51"/>
      <c r="Z632" s="51">
        <f>+R632</f>
        <v>-22935319.085416663</v>
      </c>
      <c r="AA632" s="51"/>
    </row>
    <row r="633" spans="1:30">
      <c r="A633" s="6" t="s">
        <v>293</v>
      </c>
      <c r="B633" s="6" t="s">
        <v>242</v>
      </c>
      <c r="C633" s="1" t="s">
        <v>509</v>
      </c>
      <c r="D633" s="3" t="s">
        <v>808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si="154"/>
        <v>0</v>
      </c>
      <c r="U633" s="49"/>
      <c r="V633" s="49"/>
      <c r="W633" s="49">
        <f t="shared" si="156"/>
        <v>0</v>
      </c>
      <c r="Y633" s="51"/>
      <c r="Z633" s="51">
        <f>+R633</f>
        <v>0</v>
      </c>
      <c r="AA633" s="51"/>
    </row>
    <row r="634" spans="1:30">
      <c r="A634" s="6" t="s">
        <v>293</v>
      </c>
      <c r="B634" s="6" t="s">
        <v>243</v>
      </c>
      <c r="C634" s="6" t="s">
        <v>443</v>
      </c>
      <c r="D634" s="3" t="s">
        <v>804</v>
      </c>
      <c r="E634" s="45">
        <v>141892.79999999999</v>
      </c>
      <c r="F634" s="45">
        <v>140062.14000000001</v>
      </c>
      <c r="G634" s="45">
        <v>138231.47</v>
      </c>
      <c r="H634" s="45">
        <v>136400.81</v>
      </c>
      <c r="I634" s="45">
        <v>134570.15</v>
      </c>
      <c r="J634" s="45">
        <v>132739.48000000001</v>
      </c>
      <c r="K634" s="45">
        <v>130908.82</v>
      </c>
      <c r="L634" s="45">
        <v>129078.15</v>
      </c>
      <c r="M634" s="45">
        <v>127247.49</v>
      </c>
      <c r="N634" s="45">
        <v>125416.84</v>
      </c>
      <c r="O634" s="45">
        <v>123586.16</v>
      </c>
      <c r="P634" s="45">
        <v>123586.16</v>
      </c>
      <c r="Q634" s="45">
        <v>119924.84</v>
      </c>
      <c r="R634" s="47">
        <f t="shared" si="154"/>
        <v>131061.37416666666</v>
      </c>
      <c r="V634" s="49"/>
      <c r="W634" s="49">
        <f>+R634</f>
        <v>131061.37416666666</v>
      </c>
      <c r="Y634" s="51"/>
      <c r="Z634" s="51"/>
      <c r="AA634" s="51"/>
      <c r="AB634" s="49">
        <f>+R634</f>
        <v>131061.37416666666</v>
      </c>
    </row>
    <row r="635" spans="1:30">
      <c r="A635" s="6" t="s">
        <v>293</v>
      </c>
      <c r="B635" s="6" t="s">
        <v>243</v>
      </c>
      <c r="C635" s="6" t="s">
        <v>444</v>
      </c>
      <c r="D635" s="3" t="s">
        <v>805</v>
      </c>
      <c r="E635" s="45">
        <v>-66942.23</v>
      </c>
      <c r="F635" s="45">
        <v>-64973.35</v>
      </c>
      <c r="G635" s="45">
        <v>-63004.38</v>
      </c>
      <c r="H635" s="45">
        <v>-61035.54</v>
      </c>
      <c r="I635" s="45">
        <v>-59066.7</v>
      </c>
      <c r="J635" s="45">
        <v>-57097.77</v>
      </c>
      <c r="K635" s="45">
        <v>-55128.89</v>
      </c>
      <c r="L635" s="45">
        <v>-53159.98</v>
      </c>
      <c r="M635" s="45">
        <v>-51191.09</v>
      </c>
      <c r="N635" s="45">
        <v>-49222.2</v>
      </c>
      <c r="O635" s="45">
        <v>-47253.36</v>
      </c>
      <c r="P635" s="45">
        <v>-47253.32</v>
      </c>
      <c r="Q635" s="45">
        <v>-43315.56</v>
      </c>
      <c r="R635" s="47">
        <f t="shared" si="154"/>
        <v>-55292.956249999996</v>
      </c>
      <c r="V635" s="49"/>
      <c r="W635" s="49">
        <f>+R635</f>
        <v>-55292.956249999996</v>
      </c>
      <c r="Y635" s="51"/>
      <c r="Z635" s="51"/>
      <c r="AA635" s="51"/>
      <c r="AB635" s="49">
        <f>+R635</f>
        <v>-55292.956249999996</v>
      </c>
    </row>
    <row r="636" spans="1:30">
      <c r="A636" s="6" t="s">
        <v>293</v>
      </c>
      <c r="B636" s="6" t="s">
        <v>243</v>
      </c>
      <c r="C636" s="6" t="s">
        <v>447</v>
      </c>
      <c r="D636" s="3" t="s">
        <v>812</v>
      </c>
      <c r="E636" s="45">
        <v>-12570.98</v>
      </c>
      <c r="F636" s="45">
        <v>-12509.36</v>
      </c>
      <c r="G636" s="45">
        <v>-12447.74</v>
      </c>
      <c r="H636" s="45">
        <v>-12386.12</v>
      </c>
      <c r="I636" s="45">
        <v>-12324.5</v>
      </c>
      <c r="J636" s="45">
        <v>-12262.88</v>
      </c>
      <c r="K636" s="45">
        <v>-12201.26</v>
      </c>
      <c r="L636" s="45">
        <v>-12139.64</v>
      </c>
      <c r="M636" s="45">
        <v>-12078.02</v>
      </c>
      <c r="N636" s="45">
        <v>-25578.94</v>
      </c>
      <c r="O636" s="45">
        <v>-25534.6</v>
      </c>
      <c r="P636" s="45">
        <v>-25444.57</v>
      </c>
      <c r="Q636" s="45">
        <v>-25354.54</v>
      </c>
      <c r="R636" s="47">
        <f t="shared" si="154"/>
        <v>-16155.865833333335</v>
      </c>
      <c r="V636" s="49"/>
      <c r="W636" s="49">
        <f>+R636</f>
        <v>-16155.865833333335</v>
      </c>
      <c r="Y636" s="51"/>
      <c r="Z636" s="49">
        <f>+R636</f>
        <v>-16155.865833333335</v>
      </c>
      <c r="AA636" s="51"/>
    </row>
    <row r="637" spans="1:30" s="59" customFormat="1">
      <c r="A637" s="75" t="s">
        <v>293</v>
      </c>
      <c r="B637" s="75" t="s">
        <v>243</v>
      </c>
      <c r="C637" s="75" t="s">
        <v>504</v>
      </c>
      <c r="D637" s="3" t="s">
        <v>813</v>
      </c>
      <c r="E637" s="45">
        <v>-58306.38</v>
      </c>
      <c r="F637" s="45">
        <v>-58306.38</v>
      </c>
      <c r="G637" s="45">
        <v>-58306.38</v>
      </c>
      <c r="H637" s="45">
        <v>-58306.38</v>
      </c>
      <c r="I637" s="45">
        <v>-58306.38</v>
      </c>
      <c r="J637" s="45">
        <v>-58306.38</v>
      </c>
      <c r="K637" s="45">
        <v>-58306.38</v>
      </c>
      <c r="L637" s="45">
        <v>-58306.38</v>
      </c>
      <c r="M637" s="45">
        <v>-58306.38</v>
      </c>
      <c r="N637" s="45">
        <v>-58306.38</v>
      </c>
      <c r="O637" s="45">
        <v>42517.36</v>
      </c>
      <c r="P637" s="45">
        <v>42517.36</v>
      </c>
      <c r="Q637" s="45">
        <v>42517.36</v>
      </c>
      <c r="R637" s="47">
        <f t="shared" si="154"/>
        <v>-37301.434166666666</v>
      </c>
      <c r="V637" s="61"/>
      <c r="W637" s="61">
        <f>+R637</f>
        <v>-37301.434166666666</v>
      </c>
      <c r="Y637" s="60"/>
      <c r="Z637" s="60"/>
      <c r="AA637" s="60"/>
      <c r="AB637" s="61">
        <f>+R637</f>
        <v>-37301.434166666666</v>
      </c>
    </row>
    <row r="638" spans="1:30">
      <c r="A638" s="6" t="s">
        <v>293</v>
      </c>
      <c r="B638" s="6" t="s">
        <v>243</v>
      </c>
      <c r="C638" s="6" t="s">
        <v>323</v>
      </c>
      <c r="D638" s="3" t="s">
        <v>814</v>
      </c>
      <c r="E638" s="45">
        <v>-3084959.95</v>
      </c>
      <c r="F638" s="45">
        <v>-2964871.96</v>
      </c>
      <c r="G638" s="45">
        <v>-2919751.35</v>
      </c>
      <c r="H638" s="45">
        <v>-2912993.15</v>
      </c>
      <c r="I638" s="45">
        <v>-2940685.09</v>
      </c>
      <c r="J638" s="45">
        <v>-2966187.13</v>
      </c>
      <c r="K638" s="45">
        <v>-3003610.23</v>
      </c>
      <c r="L638" s="45">
        <v>-3242704.81</v>
      </c>
      <c r="M638" s="45">
        <v>-3228267.05</v>
      </c>
      <c r="N638" s="45">
        <v>-3164009.1</v>
      </c>
      <c r="O638" s="45">
        <v>-3125925.62</v>
      </c>
      <c r="P638" s="45">
        <v>-3023479.55</v>
      </c>
      <c r="Q638" s="45">
        <v>-2884196.95</v>
      </c>
      <c r="R638" s="47">
        <f t="shared" si="154"/>
        <v>-3039755.2908333335</v>
      </c>
      <c r="U638" s="49">
        <f>+R638</f>
        <v>-3039755.2908333335</v>
      </c>
      <c r="V638" s="49"/>
      <c r="W638" s="49"/>
      <c r="Y638" s="51"/>
      <c r="Z638" s="51"/>
      <c r="AA638" s="51"/>
      <c r="AD638" s="49">
        <f>+R638</f>
        <v>-3039755.2908333335</v>
      </c>
    </row>
    <row r="639" spans="1:30">
      <c r="A639" s="6" t="s">
        <v>293</v>
      </c>
      <c r="B639" s="6" t="s">
        <v>243</v>
      </c>
      <c r="C639" s="6" t="s">
        <v>446</v>
      </c>
      <c r="D639" s="3" t="s">
        <v>809</v>
      </c>
      <c r="E639" s="45">
        <v>-33263.65</v>
      </c>
      <c r="F639" s="45">
        <v>-33100.6</v>
      </c>
      <c r="G639" s="45">
        <v>-32937.550000000003</v>
      </c>
      <c r="H639" s="45">
        <v>-32774.49</v>
      </c>
      <c r="I639" s="45">
        <v>-32611.439999999999</v>
      </c>
      <c r="J639" s="45">
        <v>-32448.39</v>
      </c>
      <c r="K639" s="45">
        <v>-32285.33</v>
      </c>
      <c r="L639" s="45">
        <v>-32122.28</v>
      </c>
      <c r="M639" s="45">
        <v>-31959.23</v>
      </c>
      <c r="N639" s="45">
        <v>-67683.64</v>
      </c>
      <c r="O639" s="45">
        <v>-67566.31</v>
      </c>
      <c r="P639" s="45">
        <v>-66746.66</v>
      </c>
      <c r="Q639" s="45">
        <v>-66510.490000000005</v>
      </c>
      <c r="R639" s="47">
        <f t="shared" si="154"/>
        <v>-42676.91583333334</v>
      </c>
      <c r="V639" s="49"/>
      <c r="W639" s="49">
        <f>+R639</f>
        <v>-42676.91583333334</v>
      </c>
      <c r="Y639" s="51"/>
      <c r="Z639" s="51">
        <f>+R639</f>
        <v>-42676.91583333334</v>
      </c>
      <c r="AA639" s="51"/>
      <c r="AD639" s="49"/>
    </row>
    <row r="640" spans="1:30">
      <c r="A640" s="6" t="s">
        <v>294</v>
      </c>
      <c r="B640" s="6" t="s">
        <v>242</v>
      </c>
      <c r="C640" s="6" t="s">
        <v>442</v>
      </c>
      <c r="D640" s="3" t="s">
        <v>802</v>
      </c>
      <c r="E640" s="45">
        <v>-78056554.379999995</v>
      </c>
      <c r="F640" s="45">
        <v>-78003176.269999996</v>
      </c>
      <c r="G640" s="45">
        <v>-77949798.170000002</v>
      </c>
      <c r="H640" s="45">
        <v>-77896420.069999993</v>
      </c>
      <c r="I640" s="45">
        <v>-77843041.969999999</v>
      </c>
      <c r="J640" s="45">
        <v>-77789663.870000005</v>
      </c>
      <c r="K640" s="45">
        <v>-77736285.769999996</v>
      </c>
      <c r="L640" s="45">
        <v>-77682907.659999996</v>
      </c>
      <c r="M640" s="45">
        <v>-77629529.560000002</v>
      </c>
      <c r="N640" s="45">
        <v>-77449100.540000096</v>
      </c>
      <c r="O640" s="45">
        <v>-78086633.830000103</v>
      </c>
      <c r="P640" s="45">
        <v>-77999143.159999996</v>
      </c>
      <c r="Q640" s="45">
        <v>-77981509.739999995</v>
      </c>
      <c r="R640" s="47">
        <f t="shared" si="154"/>
        <v>-77840394.410833344</v>
      </c>
      <c r="U640" s="49"/>
      <c r="V640" s="49"/>
      <c r="W640" s="49">
        <f t="shared" ref="W640" si="157">+R640</f>
        <v>-77840394.410833344</v>
      </c>
      <c r="Y640" s="51">
        <f>R640</f>
        <v>-77840394.410833344</v>
      </c>
      <c r="Z640" s="51"/>
      <c r="AA640" s="51"/>
    </row>
    <row r="641" spans="1:30">
      <c r="A641" s="6" t="s">
        <v>294</v>
      </c>
      <c r="B641" s="6" t="s">
        <v>242</v>
      </c>
      <c r="C641" s="6" t="s">
        <v>509</v>
      </c>
      <c r="D641" s="3" t="s">
        <v>808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si="154"/>
        <v>0</v>
      </c>
      <c r="V641" s="49"/>
      <c r="W641" s="49">
        <f>+R641</f>
        <v>0</v>
      </c>
      <c r="Y641" s="51">
        <f>R641</f>
        <v>0</v>
      </c>
      <c r="Z641" s="51"/>
      <c r="AA641" s="51"/>
      <c r="AD641" s="49"/>
    </row>
    <row r="642" spans="1:30">
      <c r="A642" s="6" t="s">
        <v>294</v>
      </c>
      <c r="B642" s="6" t="s">
        <v>243</v>
      </c>
      <c r="C642" s="6" t="s">
        <v>446</v>
      </c>
      <c r="D642" s="3" t="s">
        <v>809</v>
      </c>
      <c r="E642" s="45">
        <v>-110361.81</v>
      </c>
      <c r="F642" s="45">
        <v>-109820.82</v>
      </c>
      <c r="G642" s="45">
        <v>-109279.83</v>
      </c>
      <c r="H642" s="45">
        <v>-108738.84</v>
      </c>
      <c r="I642" s="45">
        <v>-108197.85</v>
      </c>
      <c r="J642" s="45">
        <v>-107656.86</v>
      </c>
      <c r="K642" s="45">
        <v>-107115.87</v>
      </c>
      <c r="L642" s="45">
        <v>-106574.88</v>
      </c>
      <c r="M642" s="45">
        <v>-106033.89</v>
      </c>
      <c r="N642" s="45">
        <v>-224559.96</v>
      </c>
      <c r="O642" s="45">
        <v>-224170.69</v>
      </c>
      <c r="P642" s="45">
        <v>-223961.72</v>
      </c>
      <c r="Q642" s="45">
        <v>-223169.27</v>
      </c>
      <c r="R642" s="47">
        <f t="shared" si="154"/>
        <v>-141906.39583333334</v>
      </c>
      <c r="U642" s="49"/>
      <c r="V642" s="49"/>
      <c r="W642" s="49">
        <f>+R642</f>
        <v>-141906.39583333334</v>
      </c>
      <c r="Y642" s="51">
        <f>R642</f>
        <v>-141906.39583333334</v>
      </c>
      <c r="Z642" s="51"/>
      <c r="AA642" s="51"/>
    </row>
    <row r="643" spans="1:30">
      <c r="D643" s="3" t="s">
        <v>244</v>
      </c>
      <c r="E643" s="46">
        <f t="shared" ref="E643:N643" si="158">SUM(E618:E642)</f>
        <v>-93582444.959999993</v>
      </c>
      <c r="F643" s="46">
        <f t="shared" si="158"/>
        <v>-92324260.659999982</v>
      </c>
      <c r="G643" s="46">
        <f t="shared" si="158"/>
        <v>-91960087.439999998</v>
      </c>
      <c r="H643" s="46">
        <f t="shared" si="158"/>
        <v>-92066811.469999999</v>
      </c>
      <c r="I643" s="46">
        <f t="shared" si="158"/>
        <v>-92483367.75999999</v>
      </c>
      <c r="J643" s="46">
        <f t="shared" si="158"/>
        <v>-94123415.180000022</v>
      </c>
      <c r="K643" s="46">
        <f t="shared" si="158"/>
        <v>-94792713.170000002</v>
      </c>
      <c r="L643" s="46">
        <f t="shared" si="158"/>
        <v>-97695664.389999986</v>
      </c>
      <c r="M643" s="46">
        <f t="shared" si="158"/>
        <v>-97700610.590000004</v>
      </c>
      <c r="N643" s="46">
        <f t="shared" si="158"/>
        <v>-96899117.650000095</v>
      </c>
      <c r="O643" s="46">
        <f t="shared" ref="O643:R643" si="159">SUM(O618:O642)</f>
        <v>-95326441.260000095</v>
      </c>
      <c r="P643" s="46">
        <f t="shared" si="159"/>
        <v>-94274576.150000006</v>
      </c>
      <c r="Q643" s="46">
        <f t="shared" si="159"/>
        <v>-92763339.439999998</v>
      </c>
      <c r="R643" s="46">
        <f t="shared" si="159"/>
        <v>-94401663.160000011</v>
      </c>
      <c r="Y643" s="51"/>
      <c r="Z643" s="51"/>
      <c r="AA643" s="51"/>
    </row>
    <row r="644" spans="1:30" s="59" customFormat="1">
      <c r="D644" s="3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7"/>
      <c r="Y644" s="60"/>
      <c r="Z644" s="60"/>
      <c r="AA644" s="60"/>
    </row>
    <row r="645" spans="1:30">
      <c r="A645" s="1" t="s">
        <v>284</v>
      </c>
      <c r="B645" s="6" t="s">
        <v>252</v>
      </c>
      <c r="D645" s="2" t="s">
        <v>253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7">
        <f t="shared" ref="R645:R708" si="160">((E645+Q645)+((F645+G645+H645+I645+J645+K645+L645+M645+N645+O645+P645)*2))/24</f>
        <v>0</v>
      </c>
      <c r="V645" s="49">
        <f>R645</f>
        <v>0</v>
      </c>
      <c r="Y645" s="51"/>
      <c r="Z645" s="51"/>
      <c r="AA645" s="51"/>
      <c r="AC645" s="61">
        <f t="shared" ref="AC645:AC712" si="161">+R645</f>
        <v>0</v>
      </c>
    </row>
    <row r="646" spans="1:30">
      <c r="A646" s="1" t="s">
        <v>284</v>
      </c>
      <c r="B646" s="6" t="s">
        <v>252</v>
      </c>
      <c r="C646" s="6" t="s">
        <v>882</v>
      </c>
      <c r="D646" s="2" t="s">
        <v>884</v>
      </c>
      <c r="E646" s="45">
        <v>-3400</v>
      </c>
      <c r="F646" s="45">
        <v>-5100</v>
      </c>
      <c r="G646" s="45">
        <v>-6800</v>
      </c>
      <c r="H646" s="45">
        <v>-8500</v>
      </c>
      <c r="I646" s="45">
        <v>-10200</v>
      </c>
      <c r="J646" s="45">
        <v>-11900</v>
      </c>
      <c r="K646" s="45">
        <v>-13600</v>
      </c>
      <c r="L646" s="45">
        <v>-15300</v>
      </c>
      <c r="M646" s="45">
        <v>-17000</v>
      </c>
      <c r="N646" s="45">
        <v>-18700</v>
      </c>
      <c r="O646" s="45">
        <v>-20400</v>
      </c>
      <c r="P646" s="45">
        <v>-1522</v>
      </c>
      <c r="Q646" s="45">
        <v>-3044</v>
      </c>
      <c r="R646" s="47">
        <f t="shared" si="160"/>
        <v>-11020.333333333334</v>
      </c>
      <c r="V646" s="49">
        <f t="shared" ref="V646:V709" si="162">R646</f>
        <v>-11020.333333333334</v>
      </c>
      <c r="Y646" s="51"/>
      <c r="Z646" s="51"/>
      <c r="AA646" s="51"/>
      <c r="AC646" s="61">
        <f t="shared" si="161"/>
        <v>-11020.333333333334</v>
      </c>
    </row>
    <row r="647" spans="1:30">
      <c r="A647" s="1" t="s">
        <v>284</v>
      </c>
      <c r="B647" s="6" t="s">
        <v>252</v>
      </c>
      <c r="C647" s="6" t="s">
        <v>934</v>
      </c>
      <c r="D647" s="2" t="s">
        <v>935</v>
      </c>
      <c r="E647" s="45">
        <v>-13116</v>
      </c>
      <c r="F647" s="45">
        <v>-19674</v>
      </c>
      <c r="G647" s="45">
        <v>-26232</v>
      </c>
      <c r="H647" s="45">
        <v>-32790</v>
      </c>
      <c r="I647" s="45">
        <v>-39348</v>
      </c>
      <c r="J647" s="45">
        <v>-45906</v>
      </c>
      <c r="K647" s="45">
        <v>-52464</v>
      </c>
      <c r="L647" s="45">
        <v>-59022</v>
      </c>
      <c r="M647" s="45">
        <v>-65580</v>
      </c>
      <c r="N647" s="45">
        <v>-72138</v>
      </c>
      <c r="O647" s="45">
        <v>-78696</v>
      </c>
      <c r="P647" s="45">
        <v>-5887</v>
      </c>
      <c r="Q647" s="45">
        <v>-11774</v>
      </c>
      <c r="R647" s="47">
        <f t="shared" si="160"/>
        <v>-42515.166666666664</v>
      </c>
      <c r="V647" s="49">
        <f t="shared" si="162"/>
        <v>-42515.166666666664</v>
      </c>
      <c r="Y647" s="51"/>
      <c r="Z647" s="51"/>
      <c r="AA647" s="51"/>
      <c r="AC647" s="61">
        <f t="shared" si="161"/>
        <v>-42515.166666666664</v>
      </c>
    </row>
    <row r="648" spans="1:30">
      <c r="A648" s="1" t="s">
        <v>284</v>
      </c>
      <c r="B648" s="6" t="s">
        <v>252</v>
      </c>
      <c r="C648" s="6" t="s">
        <v>883</v>
      </c>
      <c r="D648" s="2" t="s">
        <v>885</v>
      </c>
      <c r="E648" s="45">
        <v>-3478</v>
      </c>
      <c r="F648" s="45">
        <v>-5217</v>
      </c>
      <c r="G648" s="45">
        <v>-6956</v>
      </c>
      <c r="H648" s="45">
        <v>-8695</v>
      </c>
      <c r="I648" s="45">
        <v>-10434</v>
      </c>
      <c r="J648" s="45">
        <v>-12173</v>
      </c>
      <c r="K648" s="45">
        <v>-13912</v>
      </c>
      <c r="L648" s="45">
        <v>-15651</v>
      </c>
      <c r="M648" s="45">
        <v>-17390</v>
      </c>
      <c r="N648" s="45">
        <v>-19129</v>
      </c>
      <c r="O648" s="45">
        <v>-20868</v>
      </c>
      <c r="P648" s="45">
        <v>-1565</v>
      </c>
      <c r="Q648" s="45">
        <v>-3130</v>
      </c>
      <c r="R648" s="47">
        <f t="shared" si="160"/>
        <v>-11274.5</v>
      </c>
      <c r="V648" s="49">
        <f t="shared" si="162"/>
        <v>-11274.5</v>
      </c>
      <c r="Y648" s="51"/>
      <c r="Z648" s="51"/>
      <c r="AA648" s="51"/>
      <c r="AC648" s="61">
        <f t="shared" si="161"/>
        <v>-11274.5</v>
      </c>
    </row>
    <row r="649" spans="1:30">
      <c r="A649" s="6" t="s">
        <v>284</v>
      </c>
      <c r="B649" s="6" t="s">
        <v>254</v>
      </c>
      <c r="C649" s="6" t="s">
        <v>467</v>
      </c>
      <c r="D649" s="3" t="s">
        <v>815</v>
      </c>
      <c r="E649" s="45">
        <v>0</v>
      </c>
      <c r="F649" s="45">
        <v>0</v>
      </c>
      <c r="G649" s="45">
        <v>0</v>
      </c>
      <c r="H649" s="45">
        <v>0</v>
      </c>
      <c r="I649" s="45">
        <v>-3949.29</v>
      </c>
      <c r="J649" s="45">
        <v>-3949.29</v>
      </c>
      <c r="K649" s="45">
        <v>-3949.29</v>
      </c>
      <c r="L649" s="45">
        <v>-3949.29</v>
      </c>
      <c r="M649" s="45">
        <v>-3949.29</v>
      </c>
      <c r="N649" s="45">
        <v>-3949.29</v>
      </c>
      <c r="O649" s="45">
        <v>-3957.97</v>
      </c>
      <c r="P649" s="45">
        <v>0</v>
      </c>
      <c r="Q649" s="45">
        <v>0</v>
      </c>
      <c r="R649" s="47">
        <f t="shared" si="160"/>
        <v>-2304.4758333333334</v>
      </c>
      <c r="V649" s="49">
        <f t="shared" si="162"/>
        <v>-2304.4758333333334</v>
      </c>
      <c r="Y649" s="51"/>
      <c r="Z649" s="51"/>
      <c r="AA649" s="51"/>
      <c r="AC649" s="61">
        <f t="shared" si="161"/>
        <v>-2304.4758333333334</v>
      </c>
    </row>
    <row r="650" spans="1:30">
      <c r="A650" s="6" t="s">
        <v>293</v>
      </c>
      <c r="B650" s="6" t="s">
        <v>245</v>
      </c>
      <c r="C650" s="6" t="s">
        <v>448</v>
      </c>
      <c r="D650" s="3" t="s">
        <v>816</v>
      </c>
      <c r="E650" s="45">
        <v>-12064565.75</v>
      </c>
      <c r="F650" s="45">
        <v>-17278910.129999999</v>
      </c>
      <c r="G650" s="45">
        <v>-21617979.190000001</v>
      </c>
      <c r="H650" s="45">
        <v>-24042806.23</v>
      </c>
      <c r="I650" s="45">
        <v>-26006287.75</v>
      </c>
      <c r="J650" s="45">
        <v>-27458454.390000001</v>
      </c>
      <c r="K650" s="45">
        <v>-28584869.469999999</v>
      </c>
      <c r="L650" s="45">
        <v>-29803038.059999999</v>
      </c>
      <c r="M650" s="45">
        <v>-31408757.690000001</v>
      </c>
      <c r="N650" s="45">
        <v>-34848667.909999996</v>
      </c>
      <c r="O650" s="45">
        <v>-40896819.469999999</v>
      </c>
      <c r="P650" s="45">
        <v>-6425713.96</v>
      </c>
      <c r="Q650" s="45">
        <v>-12366817.41</v>
      </c>
      <c r="R650" s="47">
        <f t="shared" si="160"/>
        <v>-25048999.652499992</v>
      </c>
      <c r="V650" s="49">
        <f t="shared" si="162"/>
        <v>-25048999.652499992</v>
      </c>
      <c r="Y650" s="51"/>
      <c r="Z650" s="51"/>
      <c r="AA650" s="51"/>
      <c r="AC650" s="61">
        <f t="shared" si="161"/>
        <v>-25048999.652499992</v>
      </c>
    </row>
    <row r="651" spans="1:30">
      <c r="A651" s="6" t="s">
        <v>293</v>
      </c>
      <c r="B651" s="6" t="s">
        <v>245</v>
      </c>
      <c r="C651" s="6" t="s">
        <v>449</v>
      </c>
      <c r="D651" s="3" t="s">
        <v>818</v>
      </c>
      <c r="E651" s="45">
        <v>12798.02</v>
      </c>
      <c r="F651" s="45">
        <v>129446.35</v>
      </c>
      <c r="G651" s="45">
        <v>93800.14</v>
      </c>
      <c r="H651" s="45">
        <v>65165.61</v>
      </c>
      <c r="I651" s="45">
        <v>176801.26</v>
      </c>
      <c r="J651" s="45">
        <v>231908.99</v>
      </c>
      <c r="K651" s="45">
        <v>272000.75</v>
      </c>
      <c r="L651" s="45">
        <v>226741.07</v>
      </c>
      <c r="M651" s="45">
        <v>179857.35</v>
      </c>
      <c r="N651" s="45">
        <v>434098.24</v>
      </c>
      <c r="O651" s="45">
        <v>423195.53</v>
      </c>
      <c r="P651" s="45">
        <v>-20395.86</v>
      </c>
      <c r="Q651" s="45">
        <v>275039.95</v>
      </c>
      <c r="R651" s="47">
        <f t="shared" si="160"/>
        <v>196378.20125000001</v>
      </c>
      <c r="V651" s="49">
        <f t="shared" si="162"/>
        <v>196378.20125000001</v>
      </c>
      <c r="Y651" s="51"/>
      <c r="Z651" s="51"/>
      <c r="AA651" s="51"/>
      <c r="AC651" s="61">
        <f t="shared" si="161"/>
        <v>196378.20125000001</v>
      </c>
    </row>
    <row r="652" spans="1:30">
      <c r="A652" s="6" t="s">
        <v>293</v>
      </c>
      <c r="B652" s="6" t="s">
        <v>245</v>
      </c>
      <c r="C652" s="6" t="s">
        <v>450</v>
      </c>
      <c r="D652" s="3" t="s">
        <v>819</v>
      </c>
      <c r="E652" s="45">
        <v>-702896.76</v>
      </c>
      <c r="F652" s="45">
        <v>-1017858.01</v>
      </c>
      <c r="G652" s="45">
        <v>-1292412.92</v>
      </c>
      <c r="H652" s="45">
        <v>-1455756.07</v>
      </c>
      <c r="I652" s="45">
        <v>-1599737.6</v>
      </c>
      <c r="J652" s="45">
        <v>-1733741.39</v>
      </c>
      <c r="K652" s="45">
        <v>-1846991.22</v>
      </c>
      <c r="L652" s="45">
        <v>-1984608.09</v>
      </c>
      <c r="M652" s="45">
        <v>-2150037.58</v>
      </c>
      <c r="N652" s="45">
        <v>-2436294.4700000002</v>
      </c>
      <c r="O652" s="45">
        <v>-2817978.92</v>
      </c>
      <c r="P652" s="45">
        <v>-353007.6</v>
      </c>
      <c r="Q652" s="45">
        <v>-685611.37</v>
      </c>
      <c r="R652" s="47">
        <f t="shared" si="160"/>
        <v>-1615223.1612500001</v>
      </c>
      <c r="V652" s="49">
        <f t="shared" si="162"/>
        <v>-1615223.1612500001</v>
      </c>
      <c r="Y652" s="51"/>
      <c r="Z652" s="51"/>
      <c r="AA652" s="51"/>
      <c r="AC652" s="61">
        <f t="shared" si="161"/>
        <v>-1615223.1612500001</v>
      </c>
    </row>
    <row r="653" spans="1:30">
      <c r="A653" s="6" t="s">
        <v>293</v>
      </c>
      <c r="B653" s="6" t="s">
        <v>245</v>
      </c>
      <c r="C653" s="6" t="s">
        <v>451</v>
      </c>
      <c r="D653" s="3" t="s">
        <v>820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7">
        <f t="shared" si="160"/>
        <v>0</v>
      </c>
      <c r="V653" s="49">
        <f t="shared" si="162"/>
        <v>0</v>
      </c>
      <c r="Y653" s="51"/>
      <c r="Z653" s="51"/>
      <c r="AA653" s="51"/>
      <c r="AC653" s="61">
        <f t="shared" si="161"/>
        <v>0</v>
      </c>
    </row>
    <row r="654" spans="1:30">
      <c r="A654" s="6" t="s">
        <v>293</v>
      </c>
      <c r="B654" s="6" t="s">
        <v>245</v>
      </c>
      <c r="C654" s="6" t="s">
        <v>452</v>
      </c>
      <c r="D654" s="3" t="s">
        <v>821</v>
      </c>
      <c r="E654" s="45">
        <v>-6526578.0899999999</v>
      </c>
      <c r="F654" s="45">
        <v>-9343553.1500000004</v>
      </c>
      <c r="G654" s="45">
        <v>-11530045.630000001</v>
      </c>
      <c r="H654" s="45">
        <v>-12641884.49</v>
      </c>
      <c r="I654" s="45">
        <v>-13572962.460000001</v>
      </c>
      <c r="J654" s="45">
        <v>-14365700.9</v>
      </c>
      <c r="K654" s="45">
        <v>-14988932.369999999</v>
      </c>
      <c r="L654" s="45">
        <v>-15686268.060000001</v>
      </c>
      <c r="M654" s="45">
        <v>-16546766.84</v>
      </c>
      <c r="N654" s="45">
        <v>-18320428.91</v>
      </c>
      <c r="O654" s="45">
        <v>-21537722.329999998</v>
      </c>
      <c r="P654" s="45">
        <v>-3260015.63</v>
      </c>
      <c r="Q654" s="45">
        <v>-6318512.4699999997</v>
      </c>
      <c r="R654" s="47">
        <f t="shared" si="160"/>
        <v>-13184735.504166665</v>
      </c>
      <c r="V654" s="49">
        <f t="shared" si="162"/>
        <v>-13184735.504166665</v>
      </c>
      <c r="Y654" s="51"/>
      <c r="Z654" s="51"/>
      <c r="AA654" s="51"/>
      <c r="AC654" s="61">
        <f t="shared" si="161"/>
        <v>-13184735.504166665</v>
      </c>
    </row>
    <row r="655" spans="1:30">
      <c r="A655" s="6" t="s">
        <v>293</v>
      </c>
      <c r="B655" s="6" t="s">
        <v>245</v>
      </c>
      <c r="C655" s="6" t="s">
        <v>453</v>
      </c>
      <c r="D655" s="3" t="s">
        <v>822</v>
      </c>
      <c r="E655" s="45">
        <v>-1790.15</v>
      </c>
      <c r="F655" s="45">
        <v>67444.320000000007</v>
      </c>
      <c r="G655" s="45">
        <v>-14953.03</v>
      </c>
      <c r="H655" s="45">
        <v>-136712.57999999999</v>
      </c>
      <c r="I655" s="45">
        <v>-182943.69</v>
      </c>
      <c r="J655" s="45">
        <v>-208057.26</v>
      </c>
      <c r="K655" s="45">
        <v>-242564.79</v>
      </c>
      <c r="L655" s="45">
        <v>-299287.98</v>
      </c>
      <c r="M655" s="45">
        <v>-340951.79</v>
      </c>
      <c r="N655" s="45">
        <v>-393733.56</v>
      </c>
      <c r="O655" s="45">
        <v>-394986.07</v>
      </c>
      <c r="P655" s="45">
        <v>-84838.15</v>
      </c>
      <c r="Q655" s="45">
        <v>37967.760000000002</v>
      </c>
      <c r="R655" s="47">
        <f t="shared" si="160"/>
        <v>-184457.98124999998</v>
      </c>
      <c r="V655" s="49">
        <f t="shared" si="162"/>
        <v>-184457.98124999998</v>
      </c>
      <c r="Y655" s="51"/>
      <c r="Z655" s="51"/>
      <c r="AA655" s="51"/>
      <c r="AC655" s="61">
        <f t="shared" si="161"/>
        <v>-184457.98124999998</v>
      </c>
    </row>
    <row r="656" spans="1:30">
      <c r="A656" s="6" t="s">
        <v>293</v>
      </c>
      <c r="B656" s="6" t="s">
        <v>245</v>
      </c>
      <c r="C656" s="6" t="s">
        <v>454</v>
      </c>
      <c r="D656" s="3" t="s">
        <v>823</v>
      </c>
      <c r="E656" s="45">
        <v>-3907.32</v>
      </c>
      <c r="F656" s="45">
        <v>-3907.32</v>
      </c>
      <c r="G656" s="45">
        <v>-3907.32</v>
      </c>
      <c r="H656" s="45">
        <v>-3907.32</v>
      </c>
      <c r="I656" s="45">
        <v>-3907.32</v>
      </c>
      <c r="J656" s="45">
        <v>-3907.32</v>
      </c>
      <c r="K656" s="45">
        <v>-3907.32</v>
      </c>
      <c r="L656" s="45">
        <v>-3907.32</v>
      </c>
      <c r="M656" s="45">
        <v>-4067.31</v>
      </c>
      <c r="N656" s="45">
        <v>-4067.31</v>
      </c>
      <c r="O656" s="45">
        <v>-4067.31</v>
      </c>
      <c r="P656" s="45">
        <v>0</v>
      </c>
      <c r="Q656" s="45">
        <v>0</v>
      </c>
      <c r="R656" s="47">
        <f t="shared" si="160"/>
        <v>-3458.9025000000001</v>
      </c>
      <c r="V656" s="49">
        <f t="shared" si="162"/>
        <v>-3458.9025000000001</v>
      </c>
      <c r="Y656" s="51"/>
      <c r="Z656" s="51"/>
      <c r="AA656" s="51"/>
      <c r="AC656" s="61">
        <f t="shared" si="161"/>
        <v>-3458.9025000000001</v>
      </c>
    </row>
    <row r="657" spans="1:29">
      <c r="A657" s="6" t="s">
        <v>293</v>
      </c>
      <c r="B657" s="6" t="s">
        <v>245</v>
      </c>
      <c r="C657" s="6" t="s">
        <v>457</v>
      </c>
      <c r="D657" s="3" t="s">
        <v>824</v>
      </c>
      <c r="E657" s="45">
        <v>-359679.71</v>
      </c>
      <c r="F657" s="45">
        <v>-520884.11</v>
      </c>
      <c r="G657" s="45">
        <v>-668500.92000000004</v>
      </c>
      <c r="H657" s="45">
        <v>-769381.44</v>
      </c>
      <c r="I657" s="45">
        <v>-844690.74</v>
      </c>
      <c r="J657" s="45">
        <v>-907613.98</v>
      </c>
      <c r="K657" s="45">
        <v>-963952.25</v>
      </c>
      <c r="L657" s="45">
        <v>-1020674.34</v>
      </c>
      <c r="M657" s="45">
        <v>-1081922.2</v>
      </c>
      <c r="N657" s="45">
        <v>-1179819.83</v>
      </c>
      <c r="O657" s="45">
        <v>-1326947.18</v>
      </c>
      <c r="P657" s="45">
        <v>-181642.27</v>
      </c>
      <c r="Q657" s="45">
        <v>-349401.9</v>
      </c>
      <c r="R657" s="47">
        <f t="shared" si="160"/>
        <v>-818380.83875</v>
      </c>
      <c r="V657" s="49">
        <f t="shared" si="162"/>
        <v>-818380.83875</v>
      </c>
      <c r="Y657" s="51"/>
      <c r="Z657" s="51"/>
      <c r="AA657" s="51"/>
      <c r="AC657" s="61">
        <f t="shared" si="161"/>
        <v>-818380.83875</v>
      </c>
    </row>
    <row r="658" spans="1:29">
      <c r="A658" s="25" t="s">
        <v>293</v>
      </c>
      <c r="B658" s="6" t="s">
        <v>246</v>
      </c>
      <c r="C658" s="6" t="s">
        <v>448</v>
      </c>
      <c r="D658" s="3" t="s">
        <v>836</v>
      </c>
      <c r="E658" s="45">
        <v>868221.43999999994</v>
      </c>
      <c r="F658" s="45">
        <v>1487614.72</v>
      </c>
      <c r="G658" s="45">
        <v>2765220.02</v>
      </c>
      <c r="H658" s="45">
        <v>3103525.31</v>
      </c>
      <c r="I658" s="45">
        <v>3382203.95</v>
      </c>
      <c r="J658" s="45">
        <v>3541584.97</v>
      </c>
      <c r="K658" s="45">
        <v>3405159.44</v>
      </c>
      <c r="L658" s="45">
        <v>3249120.14</v>
      </c>
      <c r="M658" s="45">
        <v>2164588.38</v>
      </c>
      <c r="N658" s="45">
        <v>434682.22000000102</v>
      </c>
      <c r="O658" s="45">
        <v>-3089.6899999990701</v>
      </c>
      <c r="P658" s="45">
        <v>151258.76999999999</v>
      </c>
      <c r="Q658" s="45">
        <v>-137868.43</v>
      </c>
      <c r="R658" s="47">
        <f t="shared" si="160"/>
        <v>2003920.3945833335</v>
      </c>
      <c r="V658" s="49">
        <f t="shared" si="162"/>
        <v>2003920.3945833335</v>
      </c>
      <c r="Y658" s="51"/>
      <c r="Z658" s="51"/>
      <c r="AA658" s="51"/>
      <c r="AC658" s="61">
        <f t="shared" si="161"/>
        <v>2003920.3945833335</v>
      </c>
    </row>
    <row r="659" spans="1:29">
      <c r="A659" s="25" t="s">
        <v>293</v>
      </c>
      <c r="B659" s="6" t="s">
        <v>246</v>
      </c>
      <c r="C659" s="6" t="s">
        <v>452</v>
      </c>
      <c r="D659" s="3" t="s">
        <v>837</v>
      </c>
      <c r="E659" s="45">
        <v>566081.68999999994</v>
      </c>
      <c r="F659" s="45">
        <v>933334.11</v>
      </c>
      <c r="G659" s="45">
        <v>1723174.14</v>
      </c>
      <c r="H659" s="45">
        <v>1929879.68</v>
      </c>
      <c r="I659" s="45">
        <v>2062556.77</v>
      </c>
      <c r="J659" s="45">
        <v>2126597.9500000002</v>
      </c>
      <c r="K659" s="45">
        <v>2020795.47</v>
      </c>
      <c r="L659" s="45">
        <v>1902791.63</v>
      </c>
      <c r="M659" s="45">
        <v>1140194.02</v>
      </c>
      <c r="N659" s="45">
        <v>277798.86</v>
      </c>
      <c r="O659" s="45">
        <v>69474.13</v>
      </c>
      <c r="P659" s="45">
        <v>198871.7</v>
      </c>
      <c r="Q659" s="45">
        <v>10797.36</v>
      </c>
      <c r="R659" s="47">
        <f t="shared" si="160"/>
        <v>1222825.6654166665</v>
      </c>
      <c r="V659" s="49">
        <f t="shared" si="162"/>
        <v>1222825.6654166665</v>
      </c>
      <c r="Y659" s="51"/>
      <c r="Z659" s="51"/>
      <c r="AA659" s="51"/>
      <c r="AC659" s="61">
        <f t="shared" si="161"/>
        <v>1222825.6654166665</v>
      </c>
    </row>
    <row r="660" spans="1:29">
      <c r="A660" s="25" t="s">
        <v>293</v>
      </c>
      <c r="B660" s="6" t="s">
        <v>246</v>
      </c>
      <c r="C660" s="6" t="s">
        <v>457</v>
      </c>
      <c r="D660" s="3" t="s">
        <v>838</v>
      </c>
      <c r="E660" s="45">
        <v>24218.81</v>
      </c>
      <c r="F660" s="45">
        <v>37927.86</v>
      </c>
      <c r="G660" s="45">
        <v>84730.23</v>
      </c>
      <c r="H660" s="45">
        <v>110333.61</v>
      </c>
      <c r="I660" s="45">
        <v>122736.91</v>
      </c>
      <c r="J660" s="45">
        <v>129320.82</v>
      </c>
      <c r="K660" s="45">
        <v>128924.94</v>
      </c>
      <c r="L660" s="45">
        <v>124304.17</v>
      </c>
      <c r="M660" s="45">
        <v>87626.94</v>
      </c>
      <c r="N660" s="45">
        <v>38331.339999999997</v>
      </c>
      <c r="O660" s="45">
        <v>3842.81</v>
      </c>
      <c r="P660" s="45">
        <v>13891.78</v>
      </c>
      <c r="Q660" s="45">
        <v>18671.91</v>
      </c>
      <c r="R660" s="47">
        <f t="shared" si="160"/>
        <v>75284.730833333335</v>
      </c>
      <c r="V660" s="49">
        <f t="shared" si="162"/>
        <v>75284.730833333335</v>
      </c>
      <c r="Y660" s="51"/>
      <c r="Z660" s="51"/>
      <c r="AA660" s="51"/>
      <c r="AC660" s="61">
        <f t="shared" si="161"/>
        <v>75284.730833333335</v>
      </c>
    </row>
    <row r="661" spans="1:29">
      <c r="A661" s="25" t="s">
        <v>293</v>
      </c>
      <c r="B661" s="6" t="s">
        <v>247</v>
      </c>
      <c r="C661" s="6" t="s">
        <v>463</v>
      </c>
      <c r="D661" s="3" t="s">
        <v>843</v>
      </c>
      <c r="E661" s="45">
        <v>-42557.21</v>
      </c>
      <c r="F661" s="45">
        <v>-50978.58</v>
      </c>
      <c r="G661" s="45">
        <v>-53179.44</v>
      </c>
      <c r="H661" s="45">
        <v>-55573.52</v>
      </c>
      <c r="I661" s="45">
        <v>-57290.42</v>
      </c>
      <c r="J661" s="45">
        <v>-59740.42</v>
      </c>
      <c r="K661" s="45">
        <v>-61715.42</v>
      </c>
      <c r="L661" s="45">
        <v>-64347.74</v>
      </c>
      <c r="M661" s="45">
        <v>-66647.740000000005</v>
      </c>
      <c r="N661" s="45">
        <v>-69072.740000000005</v>
      </c>
      <c r="O661" s="45">
        <v>-71847.740000000005</v>
      </c>
      <c r="P661" s="45">
        <v>-16501.45</v>
      </c>
      <c r="Q661" s="45">
        <v>-26634.959999999999</v>
      </c>
      <c r="R661" s="47">
        <f t="shared" si="160"/>
        <v>-55124.274583333325</v>
      </c>
      <c r="V661" s="49">
        <f t="shared" si="162"/>
        <v>-55124.274583333325</v>
      </c>
      <c r="Y661" s="51"/>
      <c r="Z661" s="51"/>
      <c r="AA661" s="51"/>
      <c r="AC661" s="61">
        <f t="shared" si="161"/>
        <v>-55124.274583333325</v>
      </c>
    </row>
    <row r="662" spans="1:29">
      <c r="A662" s="25" t="s">
        <v>293</v>
      </c>
      <c r="B662" s="6" t="s">
        <v>247</v>
      </c>
      <c r="C662" s="6" t="s">
        <v>464</v>
      </c>
      <c r="D662" s="3" t="s">
        <v>844</v>
      </c>
      <c r="E662" s="45">
        <v>-4050.65</v>
      </c>
      <c r="F662" s="45">
        <v>-4050.65</v>
      </c>
      <c r="G662" s="45">
        <v>-8620.81</v>
      </c>
      <c r="H662" s="45">
        <v>-9664.25</v>
      </c>
      <c r="I662" s="45">
        <v>-70985.960000000006</v>
      </c>
      <c r="J662" s="45">
        <v>-73179.61</v>
      </c>
      <c r="K662" s="45">
        <v>-75728.98</v>
      </c>
      <c r="L662" s="45">
        <v>-77604.2</v>
      </c>
      <c r="M662" s="45">
        <v>-78318.880000000005</v>
      </c>
      <c r="N662" s="45">
        <v>-18395.939999999999</v>
      </c>
      <c r="O662" s="45">
        <v>-17627.400000000001</v>
      </c>
      <c r="P662" s="45">
        <v>-3418.25</v>
      </c>
      <c r="Q662" s="45">
        <v>-6162.81</v>
      </c>
      <c r="R662" s="47">
        <f t="shared" si="160"/>
        <v>-36891.805</v>
      </c>
      <c r="V662" s="49">
        <f t="shared" si="162"/>
        <v>-36891.805</v>
      </c>
      <c r="Y662" s="51"/>
      <c r="Z662" s="51"/>
      <c r="AA662" s="51"/>
      <c r="AC662" s="61">
        <f t="shared" si="161"/>
        <v>-36891.805</v>
      </c>
    </row>
    <row r="663" spans="1:29">
      <c r="A663" s="25" t="s">
        <v>293</v>
      </c>
      <c r="B663" s="6" t="s">
        <v>248</v>
      </c>
      <c r="C663" s="6" t="s">
        <v>465</v>
      </c>
      <c r="D663" s="3" t="s">
        <v>848</v>
      </c>
      <c r="E663" s="45">
        <v>-485472.07</v>
      </c>
      <c r="F663" s="45">
        <v>-725365.28</v>
      </c>
      <c r="G663" s="45">
        <v>-971257.9</v>
      </c>
      <c r="H663" s="45">
        <v>-1175210.28</v>
      </c>
      <c r="I663" s="45">
        <v>-1397171.6</v>
      </c>
      <c r="J663" s="45">
        <v>-1618435.49</v>
      </c>
      <c r="K663" s="45">
        <v>-1846476.89</v>
      </c>
      <c r="L663" s="45">
        <v>-2080514.76</v>
      </c>
      <c r="M663" s="45">
        <v>-2317067.89</v>
      </c>
      <c r="N663" s="45">
        <v>-2572878.27</v>
      </c>
      <c r="O663" s="45">
        <v>-2807769.13</v>
      </c>
      <c r="P663" s="45">
        <v>-255703.2</v>
      </c>
      <c r="Q663" s="45">
        <v>-517251.71</v>
      </c>
      <c r="R663" s="47">
        <f t="shared" si="160"/>
        <v>-1522434.3816666668</v>
      </c>
      <c r="V663" s="49">
        <f t="shared" si="162"/>
        <v>-1522434.3816666668</v>
      </c>
      <c r="Y663" s="51"/>
      <c r="Z663" s="51"/>
      <c r="AA663" s="51"/>
      <c r="AC663" s="61">
        <f t="shared" si="161"/>
        <v>-1522434.3816666668</v>
      </c>
    </row>
    <row r="664" spans="1:29">
      <c r="A664" s="25" t="s">
        <v>293</v>
      </c>
      <c r="B664" s="6" t="s">
        <v>248</v>
      </c>
      <c r="C664" s="6" t="s">
        <v>466</v>
      </c>
      <c r="D664" s="3" t="s">
        <v>849</v>
      </c>
      <c r="E664" s="45">
        <v>-261943.67999999999</v>
      </c>
      <c r="F664" s="45">
        <v>-376934.33</v>
      </c>
      <c r="G664" s="45">
        <v>-506511.11</v>
      </c>
      <c r="H664" s="45">
        <v>-619526.55000000005</v>
      </c>
      <c r="I664" s="45">
        <v>-712149.07</v>
      </c>
      <c r="J664" s="45">
        <v>-820366.78</v>
      </c>
      <c r="K664" s="45">
        <v>-928963.11</v>
      </c>
      <c r="L664" s="45">
        <v>-1052932.1499999999</v>
      </c>
      <c r="M664" s="45">
        <v>-1180478.55</v>
      </c>
      <c r="N664" s="45">
        <v>-1303576.45</v>
      </c>
      <c r="O664" s="45">
        <v>-1413471.32</v>
      </c>
      <c r="P664" s="45">
        <v>-112953.62</v>
      </c>
      <c r="Q664" s="45">
        <v>-223184.23</v>
      </c>
      <c r="R664" s="47">
        <f t="shared" si="160"/>
        <v>-772535.58291666664</v>
      </c>
      <c r="V664" s="49">
        <f t="shared" si="162"/>
        <v>-772535.58291666664</v>
      </c>
      <c r="Y664" s="51"/>
      <c r="Z664" s="51"/>
      <c r="AA664" s="51"/>
      <c r="AC664" s="61">
        <f t="shared" si="161"/>
        <v>-772535.58291666664</v>
      </c>
    </row>
    <row r="665" spans="1:29">
      <c r="A665" s="25" t="s">
        <v>293</v>
      </c>
      <c r="B665" s="6" t="s">
        <v>249</v>
      </c>
      <c r="C665" s="6" t="s">
        <v>465</v>
      </c>
      <c r="D665" s="3" t="s">
        <v>850</v>
      </c>
      <c r="E665" s="45">
        <v>4439.42</v>
      </c>
      <c r="F665" s="45">
        <v>-106.05999999999899</v>
      </c>
      <c r="G665" s="45">
        <v>41021.129999999997</v>
      </c>
      <c r="H665" s="45">
        <v>23197.47</v>
      </c>
      <c r="I665" s="45">
        <v>23503.03</v>
      </c>
      <c r="J665" s="45">
        <v>16311.97</v>
      </c>
      <c r="K665" s="45">
        <v>10180.44</v>
      </c>
      <c r="L665" s="45">
        <v>7220.5100000000102</v>
      </c>
      <c r="M665" s="45">
        <v>-10018.99</v>
      </c>
      <c r="N665" s="45">
        <v>10383.41</v>
      </c>
      <c r="O665" s="45">
        <v>-10450.790000000001</v>
      </c>
      <c r="P665" s="45">
        <v>-5587.58</v>
      </c>
      <c r="Q665" s="45">
        <v>6224.28</v>
      </c>
      <c r="R665" s="47">
        <f t="shared" si="160"/>
        <v>9248.8658333333351</v>
      </c>
      <c r="V665" s="49">
        <f t="shared" si="162"/>
        <v>9248.8658333333351</v>
      </c>
      <c r="Y665" s="51"/>
      <c r="Z665" s="51"/>
      <c r="AA665" s="51"/>
      <c r="AC665" s="61">
        <f t="shared" si="161"/>
        <v>9248.8658333333351</v>
      </c>
    </row>
    <row r="666" spans="1:29">
      <c r="A666" s="25" t="s">
        <v>293</v>
      </c>
      <c r="B666" s="6" t="s">
        <v>249</v>
      </c>
      <c r="C666" s="6" t="s">
        <v>466</v>
      </c>
      <c r="D666" s="3" t="s">
        <v>851</v>
      </c>
      <c r="E666" s="45">
        <v>16532.21</v>
      </c>
      <c r="F666" s="45">
        <v>1946.08</v>
      </c>
      <c r="G666" s="45">
        <v>16494.939999999999</v>
      </c>
      <c r="H666" s="45">
        <v>36887.86</v>
      </c>
      <c r="I666" s="45">
        <v>23305.15</v>
      </c>
      <c r="J666" s="45">
        <v>22926.53</v>
      </c>
      <c r="K666" s="45">
        <v>7553.82</v>
      </c>
      <c r="L666" s="45">
        <v>3976.46</v>
      </c>
      <c r="M666" s="45">
        <v>8424.9599999999991</v>
      </c>
      <c r="N666" s="45">
        <v>21627.99</v>
      </c>
      <c r="O666" s="45">
        <v>18569.240000000002</v>
      </c>
      <c r="P666" s="45">
        <v>2723.01</v>
      </c>
      <c r="Q666" s="45">
        <v>-2009.21</v>
      </c>
      <c r="R666" s="47">
        <f t="shared" si="160"/>
        <v>14308.128333333334</v>
      </c>
      <c r="V666" s="49">
        <f t="shared" si="162"/>
        <v>14308.128333333334</v>
      </c>
      <c r="Y666" s="51"/>
      <c r="Z666" s="51"/>
      <c r="AA666" s="51"/>
      <c r="AC666" s="61">
        <f t="shared" si="161"/>
        <v>14308.128333333334</v>
      </c>
    </row>
    <row r="667" spans="1:29">
      <c r="A667" s="25" t="s">
        <v>293</v>
      </c>
      <c r="B667" s="6" t="s">
        <v>250</v>
      </c>
      <c r="C667" s="6"/>
      <c r="D667" s="3" t="s">
        <v>251</v>
      </c>
      <c r="E667" s="45">
        <v>-3000</v>
      </c>
      <c r="F667" s="45">
        <v>-3000</v>
      </c>
      <c r="G667" s="45">
        <v>-5000</v>
      </c>
      <c r="H667" s="45">
        <v>-6000</v>
      </c>
      <c r="I667" s="45">
        <v>-6000</v>
      </c>
      <c r="J667" s="45">
        <v>-8000</v>
      </c>
      <c r="K667" s="45">
        <v>-9000</v>
      </c>
      <c r="L667" s="45">
        <v>-10000</v>
      </c>
      <c r="M667" s="45">
        <v>-11000</v>
      </c>
      <c r="N667" s="45">
        <v>-12000</v>
      </c>
      <c r="O667" s="45">
        <v>-13000</v>
      </c>
      <c r="P667" s="45">
        <v>-1000</v>
      </c>
      <c r="Q667" s="45">
        <v>-2000</v>
      </c>
      <c r="R667" s="47">
        <f t="shared" si="160"/>
        <v>-7208.333333333333</v>
      </c>
      <c r="V667" s="49">
        <f t="shared" si="162"/>
        <v>-7208.333333333333</v>
      </c>
      <c r="Y667" s="51"/>
      <c r="Z667" s="51"/>
      <c r="AA667" s="51"/>
      <c r="AC667" s="61">
        <f t="shared" si="161"/>
        <v>-7208.333333333333</v>
      </c>
    </row>
    <row r="668" spans="1:29">
      <c r="A668" s="25" t="s">
        <v>293</v>
      </c>
      <c r="B668" s="6" t="s">
        <v>254</v>
      </c>
      <c r="C668" s="6" t="s">
        <v>461</v>
      </c>
      <c r="D668" s="3" t="s">
        <v>840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60"/>
        <v>0</v>
      </c>
      <c r="V668" s="49">
        <f t="shared" si="162"/>
        <v>0</v>
      </c>
      <c r="Y668" s="51"/>
      <c r="Z668" s="51"/>
      <c r="AA668" s="51"/>
      <c r="AC668" s="61">
        <f t="shared" si="161"/>
        <v>0</v>
      </c>
    </row>
    <row r="669" spans="1:29">
      <c r="A669" s="25" t="s">
        <v>293</v>
      </c>
      <c r="B669" s="6" t="s">
        <v>254</v>
      </c>
      <c r="C669" s="6" t="s">
        <v>467</v>
      </c>
      <c r="D669" s="3" t="s">
        <v>815</v>
      </c>
      <c r="E669" s="45">
        <v>-425</v>
      </c>
      <c r="F669" s="45">
        <v>-425</v>
      </c>
      <c r="G669" s="45">
        <v>-425</v>
      </c>
      <c r="H669" s="45">
        <v>-425</v>
      </c>
      <c r="I669" s="45">
        <v>-735.22</v>
      </c>
      <c r="J669" s="45">
        <v>-735.22</v>
      </c>
      <c r="K669" s="45">
        <v>-735.22</v>
      </c>
      <c r="L669" s="45">
        <v>-735.22</v>
      </c>
      <c r="M669" s="45">
        <v>-735.22</v>
      </c>
      <c r="N669" s="45">
        <v>-735.22</v>
      </c>
      <c r="O669" s="45">
        <v>-735.22</v>
      </c>
      <c r="P669" s="45">
        <v>0</v>
      </c>
      <c r="Q669" s="45">
        <v>0</v>
      </c>
      <c r="R669" s="47">
        <f t="shared" si="160"/>
        <v>-552.8366666666667</v>
      </c>
      <c r="V669" s="49">
        <f t="shared" si="162"/>
        <v>-552.8366666666667</v>
      </c>
      <c r="Y669" s="51"/>
      <c r="Z669" s="51"/>
      <c r="AA669" s="51"/>
      <c r="AC669" s="61">
        <f t="shared" si="161"/>
        <v>-552.8366666666667</v>
      </c>
    </row>
    <row r="670" spans="1:29">
      <c r="A670" s="25" t="s">
        <v>293</v>
      </c>
      <c r="B670" s="6" t="s">
        <v>254</v>
      </c>
      <c r="C670" s="6" t="s">
        <v>462</v>
      </c>
      <c r="D670" s="3" t="s">
        <v>841</v>
      </c>
      <c r="E670" s="45">
        <v>0</v>
      </c>
      <c r="F670" s="45">
        <v>-156.1</v>
      </c>
      <c r="G670" s="45">
        <v>-156.1</v>
      </c>
      <c r="H670" s="45">
        <v>-329.7</v>
      </c>
      <c r="I670" s="45">
        <v>-329.7</v>
      </c>
      <c r="J670" s="45">
        <v>-329.7</v>
      </c>
      <c r="K670" s="45">
        <v>-329.7</v>
      </c>
      <c r="L670" s="45">
        <v>-369.7</v>
      </c>
      <c r="M670" s="45">
        <v>-369.7</v>
      </c>
      <c r="N670" s="45">
        <v>-369.7</v>
      </c>
      <c r="O670" s="45">
        <v>-504.85</v>
      </c>
      <c r="P670" s="45">
        <v>0</v>
      </c>
      <c r="Q670" s="45">
        <v>0</v>
      </c>
      <c r="R670" s="47">
        <f t="shared" si="160"/>
        <v>-270.41249999999997</v>
      </c>
      <c r="V670" s="49">
        <f t="shared" si="162"/>
        <v>-270.41249999999997</v>
      </c>
      <c r="Y670" s="51"/>
      <c r="Z670" s="51"/>
      <c r="AA670" s="51"/>
      <c r="AC670" s="61">
        <f t="shared" si="161"/>
        <v>-270.41249999999997</v>
      </c>
    </row>
    <row r="671" spans="1:29">
      <c r="A671" s="25" t="s">
        <v>293</v>
      </c>
      <c r="B671" s="6" t="s">
        <v>254</v>
      </c>
      <c r="C671" s="6" t="s">
        <v>464</v>
      </c>
      <c r="D671" s="3" t="s">
        <v>842</v>
      </c>
      <c r="E671" s="45">
        <v>0</v>
      </c>
      <c r="F671" s="45">
        <v>0</v>
      </c>
      <c r="G671" s="45">
        <v>-2332.33</v>
      </c>
      <c r="H671" s="45">
        <v>-2332.33</v>
      </c>
      <c r="I671" s="45">
        <v>-60496.39</v>
      </c>
      <c r="J671" s="45">
        <v>-60496.39</v>
      </c>
      <c r="K671" s="45">
        <v>-60496.39</v>
      </c>
      <c r="L671" s="45">
        <v>-60496.39</v>
      </c>
      <c r="M671" s="45">
        <v>-2332.33</v>
      </c>
      <c r="N671" s="45">
        <v>-2332.33</v>
      </c>
      <c r="O671" s="45">
        <v>-2332.33</v>
      </c>
      <c r="P671" s="45">
        <v>0</v>
      </c>
      <c r="Q671" s="45">
        <v>0</v>
      </c>
      <c r="R671" s="47">
        <f t="shared" si="160"/>
        <v>-21137.267499999998</v>
      </c>
      <c r="V671" s="49">
        <f t="shared" si="162"/>
        <v>-21137.267499999998</v>
      </c>
      <c r="Y671" s="51"/>
      <c r="Z671" s="51"/>
      <c r="AA671" s="51"/>
      <c r="AC671" s="61">
        <f t="shared" si="161"/>
        <v>-21137.267499999998</v>
      </c>
    </row>
    <row r="672" spans="1:29">
      <c r="A672" s="25" t="s">
        <v>293</v>
      </c>
      <c r="B672" s="6" t="s">
        <v>255</v>
      </c>
      <c r="C672" s="6"/>
      <c r="D672" s="3" t="s">
        <v>852</v>
      </c>
      <c r="E672" s="45">
        <v>-407238.13</v>
      </c>
      <c r="F672" s="45">
        <v>-564522.54</v>
      </c>
      <c r="G672" s="45">
        <v>-644946.07999999996</v>
      </c>
      <c r="H672" s="45">
        <v>-680875.16</v>
      </c>
      <c r="I672" s="45">
        <v>-700965.33</v>
      </c>
      <c r="J672" s="45">
        <v>-706838.32</v>
      </c>
      <c r="K672" s="45">
        <v>-711887.13</v>
      </c>
      <c r="L672" s="45">
        <v>-722967.93</v>
      </c>
      <c r="M672" s="45">
        <v>-797324.02</v>
      </c>
      <c r="N672" s="45">
        <v>-824945.43</v>
      </c>
      <c r="O672" s="45">
        <v>-863840.52</v>
      </c>
      <c r="P672" s="45">
        <v>-34042.79</v>
      </c>
      <c r="Q672" s="45">
        <v>-66378.12</v>
      </c>
      <c r="R672" s="47">
        <f t="shared" si="160"/>
        <v>-624163.61458333326</v>
      </c>
      <c r="V672" s="49">
        <f t="shared" si="162"/>
        <v>-624163.61458333326</v>
      </c>
      <c r="Y672" s="51"/>
      <c r="Z672" s="51"/>
      <c r="AA672" s="51"/>
      <c r="AC672" s="61">
        <f t="shared" si="161"/>
        <v>-624163.61458333326</v>
      </c>
    </row>
    <row r="673" spans="1:29">
      <c r="A673" s="25" t="s">
        <v>293</v>
      </c>
      <c r="B673" s="6" t="s">
        <v>255</v>
      </c>
      <c r="C673" s="6" t="s">
        <v>143</v>
      </c>
      <c r="D673" s="3" t="s">
        <v>859</v>
      </c>
      <c r="E673" s="45">
        <v>-24114.14</v>
      </c>
      <c r="F673" s="45">
        <v>-36428.28</v>
      </c>
      <c r="G673" s="45">
        <v>-44462.35</v>
      </c>
      <c r="H673" s="45">
        <v>-54889.85</v>
      </c>
      <c r="I673" s="45">
        <v>-64771.94</v>
      </c>
      <c r="J673" s="45">
        <v>-75807.59</v>
      </c>
      <c r="K673" s="45">
        <v>-88060.67</v>
      </c>
      <c r="L673" s="45">
        <v>-100711.34</v>
      </c>
      <c r="M673" s="45">
        <v>-114671.03</v>
      </c>
      <c r="N673" s="45">
        <v>-117742.83</v>
      </c>
      <c r="O673" s="45">
        <v>-121397.73</v>
      </c>
      <c r="P673" s="45">
        <v>-3679.54</v>
      </c>
      <c r="Q673" s="45">
        <v>-7068.47</v>
      </c>
      <c r="R673" s="47">
        <f t="shared" si="160"/>
        <v>-69851.20458333334</v>
      </c>
      <c r="V673" s="49">
        <f t="shared" si="162"/>
        <v>-69851.20458333334</v>
      </c>
      <c r="Y673" s="51"/>
      <c r="Z673" s="51"/>
      <c r="AA673" s="51"/>
      <c r="AC673" s="61">
        <f t="shared" si="161"/>
        <v>-69851.20458333334</v>
      </c>
    </row>
    <row r="674" spans="1:29">
      <c r="A674" s="6" t="s">
        <v>294</v>
      </c>
      <c r="B674" s="6" t="s">
        <v>245</v>
      </c>
      <c r="C674" s="6" t="s">
        <v>448</v>
      </c>
      <c r="D674" s="3" t="s">
        <v>816</v>
      </c>
      <c r="E674" s="45">
        <v>-36926658.740000002</v>
      </c>
      <c r="F674" s="45">
        <v>-53892030.479999997</v>
      </c>
      <c r="G674" s="45">
        <v>-67753808.420000002</v>
      </c>
      <c r="H674" s="45">
        <v>-75055302.180000007</v>
      </c>
      <c r="I674" s="45">
        <v>-80696121.379999995</v>
      </c>
      <c r="J674" s="45">
        <v>-85437087.810000002</v>
      </c>
      <c r="K674" s="45">
        <v>-88990041</v>
      </c>
      <c r="L674" s="45">
        <v>-92741378.829999998</v>
      </c>
      <c r="M674" s="45">
        <v>-97675258.519999996</v>
      </c>
      <c r="N674" s="45">
        <v>-108395481.86</v>
      </c>
      <c r="O674" s="45">
        <v>-126773676.98</v>
      </c>
      <c r="P674" s="45">
        <v>-19503050.760000002</v>
      </c>
      <c r="Q674" s="45">
        <v>-37986916.479999997</v>
      </c>
      <c r="R674" s="47">
        <f t="shared" si="160"/>
        <v>-77864168.819166675</v>
      </c>
      <c r="V674" s="49">
        <f t="shared" si="162"/>
        <v>-77864168.819166675</v>
      </c>
      <c r="Y674" s="51"/>
      <c r="Z674" s="51"/>
      <c r="AA674" s="51"/>
      <c r="AC674" s="61">
        <f t="shared" si="161"/>
        <v>-77864168.819166675</v>
      </c>
    </row>
    <row r="675" spans="1:29">
      <c r="A675" s="6" t="s">
        <v>294</v>
      </c>
      <c r="B675" s="6" t="s">
        <v>245</v>
      </c>
      <c r="C675" s="6" t="s">
        <v>449</v>
      </c>
      <c r="D675" s="3" t="s">
        <v>825</v>
      </c>
      <c r="E675" s="45">
        <v>138449.13</v>
      </c>
      <c r="F675" s="45">
        <v>385717.14</v>
      </c>
      <c r="G675" s="45">
        <v>2893.4700000000298</v>
      </c>
      <c r="H675" s="45">
        <v>-179639.14</v>
      </c>
      <c r="I675" s="45">
        <v>-136917.29999999999</v>
      </c>
      <c r="J675" s="45">
        <v>68008.11</v>
      </c>
      <c r="K675" s="45">
        <v>623718.57999999996</v>
      </c>
      <c r="L675" s="45">
        <v>415301.76</v>
      </c>
      <c r="M675" s="45">
        <v>179463.29</v>
      </c>
      <c r="N675" s="45">
        <v>-162965.16</v>
      </c>
      <c r="O675" s="45">
        <v>-1348414.41</v>
      </c>
      <c r="P675" s="45">
        <v>-1288704.27</v>
      </c>
      <c r="Q675" s="45">
        <v>-864553.88</v>
      </c>
      <c r="R675" s="47">
        <f t="shared" si="160"/>
        <v>-150382.52541666664</v>
      </c>
      <c r="V675" s="49">
        <f t="shared" si="162"/>
        <v>-150382.52541666664</v>
      </c>
      <c r="Y675" s="51"/>
      <c r="Z675" s="51"/>
      <c r="AA675" s="51"/>
      <c r="AC675" s="61">
        <f t="shared" si="161"/>
        <v>-150382.52541666664</v>
      </c>
    </row>
    <row r="676" spans="1:29">
      <c r="A676" s="6" t="s">
        <v>294</v>
      </c>
      <c r="B676" s="6" t="s">
        <v>245</v>
      </c>
      <c r="C676" s="6" t="s">
        <v>519</v>
      </c>
      <c r="D676" s="3" t="s">
        <v>817</v>
      </c>
      <c r="E676" s="45">
        <v>-1024450.05</v>
      </c>
      <c r="F676" s="45">
        <v>-1488296.75</v>
      </c>
      <c r="G676" s="45">
        <v>-1854691.98</v>
      </c>
      <c r="H676" s="45">
        <v>-2033791.18</v>
      </c>
      <c r="I676" s="45">
        <v>-2165453.2400000002</v>
      </c>
      <c r="J676" s="45">
        <v>-2271322.9900000002</v>
      </c>
      <c r="K676" s="45">
        <v>-2343194.94</v>
      </c>
      <c r="L676" s="45">
        <v>-2420750.34</v>
      </c>
      <c r="M676" s="45">
        <v>-2532085.23</v>
      </c>
      <c r="N676" s="45">
        <v>-2806933.19</v>
      </c>
      <c r="O676" s="45">
        <v>-3292483.2</v>
      </c>
      <c r="P676" s="45">
        <v>-517342.92</v>
      </c>
      <c r="Q676" s="45">
        <v>-1006135.9</v>
      </c>
      <c r="R676" s="47">
        <f t="shared" si="160"/>
        <v>-2061803.2445833336</v>
      </c>
      <c r="V676" s="49">
        <f t="shared" si="162"/>
        <v>-2061803.2445833336</v>
      </c>
      <c r="Y676" s="51"/>
      <c r="Z676" s="51"/>
      <c r="AA676" s="51"/>
      <c r="AC676" s="61">
        <f t="shared" si="161"/>
        <v>-2061803.2445833336</v>
      </c>
    </row>
    <row r="677" spans="1:29">
      <c r="A677" s="6" t="s">
        <v>294</v>
      </c>
      <c r="B677" s="6" t="s">
        <v>245</v>
      </c>
      <c r="C677" s="6" t="s">
        <v>450</v>
      </c>
      <c r="D677" s="3" t="s">
        <v>819</v>
      </c>
      <c r="E677" s="45">
        <v>-2751149.17</v>
      </c>
      <c r="F677" s="45">
        <v>-4003119.78</v>
      </c>
      <c r="G677" s="45">
        <v>-5262593.6500000004</v>
      </c>
      <c r="H677" s="45">
        <v>-5991319.5499999998</v>
      </c>
      <c r="I677" s="45">
        <v>-6806197.96</v>
      </c>
      <c r="J677" s="45">
        <v>-7500981.6299999999</v>
      </c>
      <c r="K677" s="45">
        <v>-8119686.1799999997</v>
      </c>
      <c r="L677" s="45">
        <v>-8856803.5899999999</v>
      </c>
      <c r="M677" s="45">
        <v>-9882150.6899999995</v>
      </c>
      <c r="N677" s="45">
        <v>-10816254.710000001</v>
      </c>
      <c r="O677" s="45">
        <v>-12197089.220000001</v>
      </c>
      <c r="P677" s="45">
        <v>-1324988.73</v>
      </c>
      <c r="Q677" s="45">
        <v>-2577471.2599999998</v>
      </c>
      <c r="R677" s="47">
        <f t="shared" si="160"/>
        <v>-6952124.6587500013</v>
      </c>
      <c r="V677" s="49">
        <f t="shared" si="162"/>
        <v>-6952124.6587500013</v>
      </c>
      <c r="Y677" s="51"/>
      <c r="Z677" s="51"/>
      <c r="AA677" s="51"/>
      <c r="AC677" s="61">
        <f t="shared" si="161"/>
        <v>-6952124.6587500013</v>
      </c>
    </row>
    <row r="678" spans="1:29">
      <c r="A678" s="6" t="s">
        <v>294</v>
      </c>
      <c r="B678" s="6" t="s">
        <v>245</v>
      </c>
      <c r="C678" s="6" t="s">
        <v>458</v>
      </c>
      <c r="D678" s="3" t="s">
        <v>826</v>
      </c>
      <c r="E678" s="45">
        <v>15909.85</v>
      </c>
      <c r="F678" s="45">
        <v>-18157.05</v>
      </c>
      <c r="G678" s="45">
        <v>9508.7099999999991</v>
      </c>
      <c r="H678" s="45">
        <v>-2673.84</v>
      </c>
      <c r="I678" s="45">
        <v>38410.239999999998</v>
      </c>
      <c r="J678" s="45">
        <v>72460.600000000006</v>
      </c>
      <c r="K678" s="45">
        <v>87226.89</v>
      </c>
      <c r="L678" s="45">
        <v>109637.73</v>
      </c>
      <c r="M678" s="45">
        <v>118821.14</v>
      </c>
      <c r="N678" s="45">
        <v>114553.99</v>
      </c>
      <c r="O678" s="45">
        <v>116266.14</v>
      </c>
      <c r="P678" s="45">
        <v>-67904.320000000007</v>
      </c>
      <c r="Q678" s="45">
        <v>-73782.53</v>
      </c>
      <c r="R678" s="47">
        <f t="shared" si="160"/>
        <v>45767.824166666665</v>
      </c>
      <c r="V678" s="49">
        <f t="shared" si="162"/>
        <v>45767.824166666665</v>
      </c>
      <c r="Y678" s="51"/>
      <c r="Z678" s="51"/>
      <c r="AA678" s="51"/>
      <c r="AC678" s="61">
        <f t="shared" si="161"/>
        <v>45767.824166666665</v>
      </c>
    </row>
    <row r="679" spans="1:29">
      <c r="A679" s="6" t="s">
        <v>294</v>
      </c>
      <c r="B679" s="6" t="s">
        <v>245</v>
      </c>
      <c r="C679" s="6" t="s">
        <v>520</v>
      </c>
      <c r="D679" s="3" t="s">
        <v>827</v>
      </c>
      <c r="E679" s="45">
        <v>-96517.74</v>
      </c>
      <c r="F679" s="45">
        <v>-140013.82</v>
      </c>
      <c r="G679" s="45">
        <v>-183834.47</v>
      </c>
      <c r="H679" s="45">
        <v>-208455.53</v>
      </c>
      <c r="I679" s="45">
        <v>-236617.19</v>
      </c>
      <c r="J679" s="45">
        <v>-260227.98</v>
      </c>
      <c r="K679" s="45">
        <v>-281164.99</v>
      </c>
      <c r="L679" s="45">
        <v>-306480.55</v>
      </c>
      <c r="M679" s="45">
        <v>-342205.19</v>
      </c>
      <c r="N679" s="45">
        <v>-373830.9</v>
      </c>
      <c r="O679" s="45">
        <v>-420513.53</v>
      </c>
      <c r="P679" s="45">
        <v>-44566.86</v>
      </c>
      <c r="Q679" s="45">
        <v>-86589.94</v>
      </c>
      <c r="R679" s="47">
        <f t="shared" si="160"/>
        <v>-240788.73750000002</v>
      </c>
      <c r="V679" s="49">
        <f t="shared" si="162"/>
        <v>-240788.73750000002</v>
      </c>
      <c r="Y679" s="51"/>
      <c r="Z679" s="51"/>
      <c r="AA679" s="51"/>
      <c r="AC679" s="61">
        <f t="shared" si="161"/>
        <v>-240788.73750000002</v>
      </c>
    </row>
    <row r="680" spans="1:29">
      <c r="A680" s="6" t="s">
        <v>294</v>
      </c>
      <c r="B680" s="6" t="s">
        <v>245</v>
      </c>
      <c r="C680" s="6" t="s">
        <v>451</v>
      </c>
      <c r="D680" s="3" t="s">
        <v>820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160"/>
        <v>0</v>
      </c>
      <c r="V680" s="49">
        <f t="shared" si="162"/>
        <v>0</v>
      </c>
      <c r="Y680" s="51"/>
      <c r="Z680" s="51"/>
      <c r="AA680" s="51"/>
      <c r="AC680" s="61">
        <f t="shared" si="161"/>
        <v>0</v>
      </c>
    </row>
    <row r="681" spans="1:29">
      <c r="A681" s="6" t="s">
        <v>294</v>
      </c>
      <c r="B681" s="6" t="s">
        <v>245</v>
      </c>
      <c r="C681" s="6" t="s">
        <v>452</v>
      </c>
      <c r="D681" s="3" t="s">
        <v>821</v>
      </c>
      <c r="E681" s="45">
        <v>-27484377.559999999</v>
      </c>
      <c r="F681" s="45">
        <v>-40033716.609999999</v>
      </c>
      <c r="G681" s="45">
        <v>-49721361.119999997</v>
      </c>
      <c r="H681" s="45">
        <v>-54984453.719999999</v>
      </c>
      <c r="I681" s="45">
        <v>-59116957.229999997</v>
      </c>
      <c r="J681" s="45">
        <v>-62841871.899999999</v>
      </c>
      <c r="K681" s="45">
        <v>-65797967.420000002</v>
      </c>
      <c r="L681" s="45">
        <v>-68971745.409999996</v>
      </c>
      <c r="M681" s="45">
        <v>-72872341.769999996</v>
      </c>
      <c r="N681" s="45">
        <v>-79599471.959999993</v>
      </c>
      <c r="O681" s="45">
        <v>-91749073.480000004</v>
      </c>
      <c r="P681" s="45">
        <v>-12951596.279999999</v>
      </c>
      <c r="Q681" s="45">
        <v>-25108655.010000002</v>
      </c>
      <c r="R681" s="47">
        <f t="shared" si="160"/>
        <v>-57078089.432083331</v>
      </c>
      <c r="V681" s="49">
        <f t="shared" si="162"/>
        <v>-57078089.432083331</v>
      </c>
      <c r="Y681" s="51"/>
      <c r="Z681" s="51"/>
      <c r="AA681" s="51"/>
      <c r="AC681" s="61">
        <f t="shared" si="161"/>
        <v>-57078089.432083331</v>
      </c>
    </row>
    <row r="682" spans="1:29">
      <c r="A682" s="6" t="s">
        <v>294</v>
      </c>
      <c r="B682" s="6" t="s">
        <v>245</v>
      </c>
      <c r="C682" s="6" t="s">
        <v>453</v>
      </c>
      <c r="D682" s="3" t="s">
        <v>828</v>
      </c>
      <c r="E682" s="45">
        <v>-69918.490000000005</v>
      </c>
      <c r="F682" s="45">
        <v>200187.26</v>
      </c>
      <c r="G682" s="45">
        <v>-423735.82</v>
      </c>
      <c r="H682" s="45">
        <v>-601957.09</v>
      </c>
      <c r="I682" s="45">
        <v>-868350.38</v>
      </c>
      <c r="J682" s="45">
        <v>-903610.98</v>
      </c>
      <c r="K682" s="45">
        <v>-568906.81000000006</v>
      </c>
      <c r="L682" s="45">
        <v>-777456.86</v>
      </c>
      <c r="M682" s="45">
        <v>-884913.46</v>
      </c>
      <c r="N682" s="45">
        <v>-1490470.59</v>
      </c>
      <c r="O682" s="45">
        <v>-1988745.98</v>
      </c>
      <c r="P682" s="45">
        <v>-754616.75</v>
      </c>
      <c r="Q682" s="45">
        <v>-746329.43</v>
      </c>
      <c r="R682" s="47">
        <f t="shared" si="160"/>
        <v>-789225.11833333329</v>
      </c>
      <c r="V682" s="49">
        <f t="shared" si="162"/>
        <v>-789225.11833333329</v>
      </c>
      <c r="Y682" s="51"/>
      <c r="Z682" s="51"/>
      <c r="AA682" s="51"/>
      <c r="AC682" s="61">
        <f t="shared" si="161"/>
        <v>-789225.11833333329</v>
      </c>
    </row>
    <row r="683" spans="1:29">
      <c r="A683" s="6" t="s">
        <v>294</v>
      </c>
      <c r="B683" s="6" t="s">
        <v>245</v>
      </c>
      <c r="C683" s="6" t="s">
        <v>521</v>
      </c>
      <c r="D683" s="3" t="s">
        <v>829</v>
      </c>
      <c r="E683" s="45">
        <v>-859629.02</v>
      </c>
      <c r="F683" s="45">
        <v>-1249219.8500000001</v>
      </c>
      <c r="G683" s="45">
        <v>-1545699.37</v>
      </c>
      <c r="H683" s="45">
        <v>-1704453.67</v>
      </c>
      <c r="I683" s="45">
        <v>-1825848.33</v>
      </c>
      <c r="J683" s="45">
        <v>-1933603.71</v>
      </c>
      <c r="K683" s="45">
        <v>-2016818.01</v>
      </c>
      <c r="L683" s="45">
        <v>-2106251.15</v>
      </c>
      <c r="M683" s="45">
        <v>-2218564.89</v>
      </c>
      <c r="N683" s="45">
        <v>-2412210.71</v>
      </c>
      <c r="O683" s="45">
        <v>-2766470.46</v>
      </c>
      <c r="P683" s="45">
        <v>-377985.39</v>
      </c>
      <c r="Q683" s="45">
        <v>-732149.34</v>
      </c>
      <c r="R683" s="47">
        <f t="shared" si="160"/>
        <v>-1746084.5600000003</v>
      </c>
      <c r="V683" s="49">
        <f t="shared" si="162"/>
        <v>-1746084.5600000003</v>
      </c>
      <c r="Y683" s="51"/>
      <c r="Z683" s="51"/>
      <c r="AA683" s="51"/>
      <c r="AC683" s="61">
        <f t="shared" si="161"/>
        <v>-1746084.5600000003</v>
      </c>
    </row>
    <row r="684" spans="1:29">
      <c r="A684" s="6" t="s">
        <v>294</v>
      </c>
      <c r="B684" s="6" t="s">
        <v>245</v>
      </c>
      <c r="C684" s="6" t="s">
        <v>454</v>
      </c>
      <c r="D684" s="3" t="s">
        <v>823</v>
      </c>
      <c r="E684" s="45">
        <v>-5344.32</v>
      </c>
      <c r="F684" s="45">
        <v>-6328.74</v>
      </c>
      <c r="G684" s="45">
        <v>-20308.54</v>
      </c>
      <c r="H684" s="45">
        <v>-20308.54</v>
      </c>
      <c r="I684" s="45">
        <v>-28720.99</v>
      </c>
      <c r="J684" s="45">
        <v>-28720.69</v>
      </c>
      <c r="K684" s="45">
        <v>-32843.03</v>
      </c>
      <c r="L684" s="45">
        <v>-32843.03</v>
      </c>
      <c r="M684" s="45">
        <v>-35511.550000000003</v>
      </c>
      <c r="N684" s="45">
        <v>-24219.53</v>
      </c>
      <c r="O684" s="45">
        <v>-39244.629999999997</v>
      </c>
      <c r="P684" s="45">
        <v>-843.85</v>
      </c>
      <c r="Q684" s="45">
        <v>-843.85</v>
      </c>
      <c r="R684" s="47">
        <f t="shared" si="160"/>
        <v>-22748.933749999997</v>
      </c>
      <c r="V684" s="49">
        <f t="shared" si="162"/>
        <v>-22748.933749999997</v>
      </c>
      <c r="Y684" s="51"/>
      <c r="Z684" s="51"/>
      <c r="AA684" s="51"/>
      <c r="AC684" s="61">
        <f t="shared" si="161"/>
        <v>-22748.933749999997</v>
      </c>
    </row>
    <row r="685" spans="1:29">
      <c r="A685" s="6" t="s">
        <v>294</v>
      </c>
      <c r="B685" s="6" t="s">
        <v>245</v>
      </c>
      <c r="C685" s="6" t="s">
        <v>455</v>
      </c>
      <c r="D685" s="3" t="s">
        <v>830</v>
      </c>
      <c r="E685" s="45">
        <v>-376.16</v>
      </c>
      <c r="F685" s="45">
        <v>-687.22</v>
      </c>
      <c r="G685" s="45">
        <v>-884.81</v>
      </c>
      <c r="H685" s="45">
        <v>-1089.51</v>
      </c>
      <c r="I685" s="45">
        <v>-1149.51</v>
      </c>
      <c r="J685" s="45">
        <v>-1209.51</v>
      </c>
      <c r="K685" s="45">
        <v>-1269.51</v>
      </c>
      <c r="L685" s="45">
        <v>-1329.51</v>
      </c>
      <c r="M685" s="45">
        <v>-1389.51</v>
      </c>
      <c r="N685" s="45">
        <v>-1449.51</v>
      </c>
      <c r="O685" s="45">
        <v>-1509.51</v>
      </c>
      <c r="P685" s="45">
        <v>-60</v>
      </c>
      <c r="Q685" s="45">
        <v>-120</v>
      </c>
      <c r="R685" s="47">
        <f t="shared" si="160"/>
        <v>-1023.0158333333334</v>
      </c>
      <c r="V685" s="49">
        <f t="shared" si="162"/>
        <v>-1023.0158333333334</v>
      </c>
      <c r="Y685" s="51"/>
      <c r="Z685" s="51"/>
      <c r="AA685" s="51"/>
      <c r="AC685" s="61">
        <f t="shared" si="161"/>
        <v>-1023.0158333333334</v>
      </c>
    </row>
    <row r="686" spans="1:29">
      <c r="A686" s="6" t="s">
        <v>294</v>
      </c>
      <c r="B686" s="6" t="s">
        <v>245</v>
      </c>
      <c r="C686" s="6" t="s">
        <v>459</v>
      </c>
      <c r="D686" s="3" t="s">
        <v>833</v>
      </c>
      <c r="E686" s="45">
        <v>-845.31</v>
      </c>
      <c r="F686" s="45">
        <v>-1308.8699999999999</v>
      </c>
      <c r="G686" s="45">
        <v>-1662.78</v>
      </c>
      <c r="H686" s="45">
        <v>-1947.89</v>
      </c>
      <c r="I686" s="45">
        <v>-2159.6799999999998</v>
      </c>
      <c r="J686" s="45">
        <v>-2347.0700000000002</v>
      </c>
      <c r="K686" s="45">
        <v>-2545.85</v>
      </c>
      <c r="L686" s="45">
        <v>-2773.6</v>
      </c>
      <c r="M686" s="45">
        <v>-3138.28</v>
      </c>
      <c r="N686" s="45">
        <v>-3485.78</v>
      </c>
      <c r="O686" s="45">
        <v>-4001.81</v>
      </c>
      <c r="P686" s="45">
        <v>-565.59</v>
      </c>
      <c r="Q686" s="45">
        <v>-1016.79</v>
      </c>
      <c r="R686" s="47">
        <f t="shared" si="160"/>
        <v>-2239.0208333333335</v>
      </c>
      <c r="V686" s="49">
        <f t="shared" si="162"/>
        <v>-2239.0208333333335</v>
      </c>
      <c r="Y686" s="51"/>
      <c r="Z686" s="51"/>
      <c r="AA686" s="51"/>
      <c r="AC686" s="61">
        <f t="shared" si="161"/>
        <v>-2239.0208333333335</v>
      </c>
    </row>
    <row r="687" spans="1:29">
      <c r="A687" s="6" t="s">
        <v>294</v>
      </c>
      <c r="B687" s="6" t="s">
        <v>245</v>
      </c>
      <c r="C687" s="6" t="s">
        <v>522</v>
      </c>
      <c r="D687" s="3" t="s">
        <v>832</v>
      </c>
      <c r="E687" s="45">
        <v>-9.1</v>
      </c>
      <c r="F687" s="45">
        <v>-18.07</v>
      </c>
      <c r="G687" s="45">
        <v>-22.86</v>
      </c>
      <c r="H687" s="45">
        <v>-27.94</v>
      </c>
      <c r="I687" s="45">
        <v>-27.94</v>
      </c>
      <c r="J687" s="45">
        <v>-27.94</v>
      </c>
      <c r="K687" s="45">
        <v>-27.94</v>
      </c>
      <c r="L687" s="45">
        <v>-27.94</v>
      </c>
      <c r="M687" s="45">
        <v>-27.94</v>
      </c>
      <c r="N687" s="45">
        <v>-27.94</v>
      </c>
      <c r="O687" s="45">
        <v>-27.94</v>
      </c>
      <c r="P687" s="45">
        <v>0</v>
      </c>
      <c r="Q687" s="45">
        <v>0</v>
      </c>
      <c r="R687" s="47">
        <f t="shared" si="160"/>
        <v>-22.416666666666668</v>
      </c>
      <c r="V687" s="49">
        <f t="shared" si="162"/>
        <v>-22.416666666666668</v>
      </c>
      <c r="Y687" s="51"/>
      <c r="Z687" s="51"/>
      <c r="AA687" s="51"/>
      <c r="AC687" s="61">
        <f t="shared" si="161"/>
        <v>-22.416666666666668</v>
      </c>
    </row>
    <row r="688" spans="1:29">
      <c r="A688" s="6" t="s">
        <v>294</v>
      </c>
      <c r="B688" s="6" t="s">
        <v>245</v>
      </c>
      <c r="C688" s="6" t="s">
        <v>456</v>
      </c>
      <c r="D688" s="3" t="s">
        <v>831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7">
        <f t="shared" si="160"/>
        <v>0</v>
      </c>
      <c r="V688" s="49">
        <f t="shared" si="162"/>
        <v>0</v>
      </c>
      <c r="Y688" s="51"/>
      <c r="Z688" s="51"/>
      <c r="AA688" s="51"/>
      <c r="AC688" s="61">
        <f t="shared" si="161"/>
        <v>0</v>
      </c>
    </row>
    <row r="689" spans="1:29">
      <c r="A689" s="6" t="s">
        <v>294</v>
      </c>
      <c r="B689" s="6" t="s">
        <v>245</v>
      </c>
      <c r="C689" s="6" t="s">
        <v>457</v>
      </c>
      <c r="D689" s="3" t="s">
        <v>824</v>
      </c>
      <c r="E689" s="45">
        <v>-312105.58</v>
      </c>
      <c r="F689" s="45">
        <v>-451804.37</v>
      </c>
      <c r="G689" s="45">
        <v>-593362.4</v>
      </c>
      <c r="H689" s="45">
        <v>-711292.41</v>
      </c>
      <c r="I689" s="45">
        <v>-799175.87</v>
      </c>
      <c r="J689" s="45">
        <v>-868381.35</v>
      </c>
      <c r="K689" s="45">
        <v>-936398.18</v>
      </c>
      <c r="L689" s="45">
        <v>-1000949.57</v>
      </c>
      <c r="M689" s="45">
        <v>-1059841.26</v>
      </c>
      <c r="N689" s="45">
        <v>-1172661.2</v>
      </c>
      <c r="O689" s="45">
        <v>-1310258.01</v>
      </c>
      <c r="P689" s="45">
        <v>-152474.85</v>
      </c>
      <c r="Q689" s="45">
        <v>-307349.64</v>
      </c>
      <c r="R689" s="47">
        <f t="shared" si="160"/>
        <v>-780527.25666666671</v>
      </c>
      <c r="V689" s="49">
        <f t="shared" si="162"/>
        <v>-780527.25666666671</v>
      </c>
      <c r="Y689" s="51"/>
      <c r="Z689" s="51"/>
      <c r="AA689" s="51"/>
      <c r="AC689" s="61">
        <f t="shared" si="161"/>
        <v>-780527.25666666671</v>
      </c>
    </row>
    <row r="690" spans="1:29">
      <c r="A690" s="6" t="s">
        <v>294</v>
      </c>
      <c r="B690" s="6" t="s">
        <v>245</v>
      </c>
      <c r="C690" s="6" t="s">
        <v>460</v>
      </c>
      <c r="D690" s="3" t="s">
        <v>834</v>
      </c>
      <c r="E690" s="45">
        <v>-14288.33</v>
      </c>
      <c r="F690" s="45">
        <v>-14894.99</v>
      </c>
      <c r="G690" s="45">
        <v>-17140.07</v>
      </c>
      <c r="H690" s="45">
        <v>-19181.810000000001</v>
      </c>
      <c r="I690" s="45">
        <v>-18477.78</v>
      </c>
      <c r="J690" s="45">
        <v>-16084.85</v>
      </c>
      <c r="K690" s="45">
        <v>-14348.77</v>
      </c>
      <c r="L690" s="45">
        <v>-12326.07</v>
      </c>
      <c r="M690" s="45">
        <v>-6912.21</v>
      </c>
      <c r="N690" s="45">
        <v>-5432.63</v>
      </c>
      <c r="O690" s="45">
        <v>-4097.88</v>
      </c>
      <c r="P690" s="45">
        <v>698.84</v>
      </c>
      <c r="Q690" s="45">
        <v>1683.18</v>
      </c>
      <c r="R690" s="47">
        <f t="shared" si="160"/>
        <v>-11208.399583333334</v>
      </c>
      <c r="V690" s="49">
        <f t="shared" si="162"/>
        <v>-11208.399583333334</v>
      </c>
      <c r="Y690" s="51"/>
      <c r="Z690" s="51"/>
      <c r="AA690" s="51"/>
      <c r="AC690" s="61">
        <f t="shared" si="161"/>
        <v>-11208.399583333334</v>
      </c>
    </row>
    <row r="691" spans="1:29">
      <c r="A691" s="6" t="s">
        <v>294</v>
      </c>
      <c r="B691" s="6" t="s">
        <v>245</v>
      </c>
      <c r="C691" s="6" t="s">
        <v>523</v>
      </c>
      <c r="D691" s="3" t="s">
        <v>835</v>
      </c>
      <c r="E691" s="45">
        <v>-13418.74</v>
      </c>
      <c r="F691" s="45">
        <v>-19441.189999999999</v>
      </c>
      <c r="G691" s="45">
        <v>-25470.86</v>
      </c>
      <c r="H691" s="45">
        <v>-30455.27</v>
      </c>
      <c r="I691" s="45">
        <v>-34126.449999999997</v>
      </c>
      <c r="J691" s="45">
        <v>-37003.4</v>
      </c>
      <c r="K691" s="45">
        <v>-39801.269999999997</v>
      </c>
      <c r="L691" s="45">
        <v>-42444.41</v>
      </c>
      <c r="M691" s="45">
        <v>-44931.31</v>
      </c>
      <c r="N691" s="45">
        <v>-49634.79</v>
      </c>
      <c r="O691" s="45">
        <v>-55424.76</v>
      </c>
      <c r="P691" s="45">
        <v>-6424.65</v>
      </c>
      <c r="Q691" s="45">
        <v>-12959.12</v>
      </c>
      <c r="R691" s="47">
        <f t="shared" si="160"/>
        <v>-33195.607500000006</v>
      </c>
      <c r="V691" s="49">
        <f t="shared" si="162"/>
        <v>-33195.607500000006</v>
      </c>
      <c r="Y691" s="51"/>
      <c r="Z691" s="51"/>
      <c r="AA691" s="51"/>
      <c r="AC691" s="61">
        <f t="shared" si="161"/>
        <v>-33195.607500000006</v>
      </c>
    </row>
    <row r="692" spans="1:29">
      <c r="A692" s="6" t="s">
        <v>294</v>
      </c>
      <c r="B692" s="6" t="s">
        <v>246</v>
      </c>
      <c r="C692" s="6" t="s">
        <v>448</v>
      </c>
      <c r="D692" s="3" t="s">
        <v>836</v>
      </c>
      <c r="E692" s="45">
        <v>2526784.88</v>
      </c>
      <c r="F692" s="45">
        <v>4108327.29</v>
      </c>
      <c r="G692" s="45">
        <v>8596666.0999999996</v>
      </c>
      <c r="H692" s="45">
        <v>9816178.2599999998</v>
      </c>
      <c r="I692" s="45">
        <v>10725668.5</v>
      </c>
      <c r="J692" s="45">
        <v>11088755.67</v>
      </c>
      <c r="K692" s="45">
        <v>10645417.789999999</v>
      </c>
      <c r="L692" s="45">
        <v>10153079.18</v>
      </c>
      <c r="M692" s="45">
        <v>6627960.5499999998</v>
      </c>
      <c r="N692" s="45">
        <v>745661.68</v>
      </c>
      <c r="O692" s="45">
        <v>-10509.540000000299</v>
      </c>
      <c r="P692" s="45">
        <v>494118.74</v>
      </c>
      <c r="Q692" s="45">
        <v>-421702.98</v>
      </c>
      <c r="R692" s="47">
        <f t="shared" si="160"/>
        <v>6170322.0975000001</v>
      </c>
      <c r="V692" s="49">
        <f t="shared" si="162"/>
        <v>6170322.0975000001</v>
      </c>
      <c r="Y692" s="51"/>
      <c r="Z692" s="51"/>
      <c r="AA692" s="51"/>
      <c r="AC692" s="61">
        <f t="shared" si="161"/>
        <v>6170322.0975000001</v>
      </c>
    </row>
    <row r="693" spans="1:29">
      <c r="A693" s="6" t="s">
        <v>294</v>
      </c>
      <c r="B693" s="6" t="s">
        <v>246</v>
      </c>
      <c r="C693" s="6" t="s">
        <v>519</v>
      </c>
      <c r="D693" s="3" t="s">
        <v>861</v>
      </c>
      <c r="E693" s="45">
        <v>74660.639999999999</v>
      </c>
      <c r="F693" s="45">
        <v>128244.89</v>
      </c>
      <c r="G693" s="45">
        <v>256854.84</v>
      </c>
      <c r="H693" s="45">
        <v>291799.03000000003</v>
      </c>
      <c r="I693" s="45">
        <v>317859.78999999998</v>
      </c>
      <c r="J693" s="45">
        <v>328263.77</v>
      </c>
      <c r="K693" s="45">
        <v>315560.26</v>
      </c>
      <c r="L693" s="45">
        <v>301452.67</v>
      </c>
      <c r="M693" s="45">
        <v>200443.07</v>
      </c>
      <c r="N693" s="45">
        <v>37242.22</v>
      </c>
      <c r="O693" s="45">
        <v>15941.51</v>
      </c>
      <c r="P693" s="45">
        <v>13918.91</v>
      </c>
      <c r="Q693" s="45">
        <v>-11879.03</v>
      </c>
      <c r="R693" s="47">
        <f t="shared" si="160"/>
        <v>186580.98041666669</v>
      </c>
      <c r="V693" s="49">
        <f t="shared" si="162"/>
        <v>186580.98041666669</v>
      </c>
      <c r="Y693" s="51"/>
      <c r="Z693" s="51"/>
      <c r="AA693" s="51"/>
      <c r="AC693" s="61">
        <f t="shared" si="161"/>
        <v>186580.98041666669</v>
      </c>
    </row>
    <row r="694" spans="1:29">
      <c r="A694" s="6" t="s">
        <v>294</v>
      </c>
      <c r="B694" s="6" t="s">
        <v>246</v>
      </c>
      <c r="C694" s="6" t="s">
        <v>452</v>
      </c>
      <c r="D694" s="3" t="s">
        <v>837</v>
      </c>
      <c r="E694" s="45">
        <v>1739329.43</v>
      </c>
      <c r="F694" s="45">
        <v>3105269.46</v>
      </c>
      <c r="G694" s="45">
        <v>6908954.25</v>
      </c>
      <c r="H694" s="45">
        <v>7953043.0199999996</v>
      </c>
      <c r="I694" s="45">
        <v>8823827.8900000006</v>
      </c>
      <c r="J694" s="45">
        <v>9097746.1199999992</v>
      </c>
      <c r="K694" s="45">
        <v>8558643.0299999993</v>
      </c>
      <c r="L694" s="45">
        <v>8053567.9699999997</v>
      </c>
      <c r="M694" s="45">
        <v>5353643.04</v>
      </c>
      <c r="N694" s="45">
        <v>3022066.45</v>
      </c>
      <c r="O694" s="45">
        <v>2154945.9300000002</v>
      </c>
      <c r="P694" s="45">
        <v>339193.35</v>
      </c>
      <c r="Q694" s="45">
        <v>-206355.48</v>
      </c>
      <c r="R694" s="47">
        <f t="shared" si="160"/>
        <v>5344782.2904166672</v>
      </c>
      <c r="V694" s="49">
        <f t="shared" si="162"/>
        <v>5344782.2904166672</v>
      </c>
      <c r="Y694" s="51"/>
      <c r="Z694" s="51"/>
      <c r="AA694" s="51"/>
      <c r="AC694" s="61">
        <f t="shared" si="161"/>
        <v>5344782.2904166672</v>
      </c>
    </row>
    <row r="695" spans="1:29">
      <c r="A695" s="6" t="s">
        <v>294</v>
      </c>
      <c r="B695" s="6" t="s">
        <v>246</v>
      </c>
      <c r="C695" s="6" t="s">
        <v>521</v>
      </c>
      <c r="D695" s="3" t="s">
        <v>862</v>
      </c>
      <c r="E695" s="45">
        <v>54902.92</v>
      </c>
      <c r="F695" s="45">
        <v>104105.57</v>
      </c>
      <c r="G695" s="45">
        <v>215412.95</v>
      </c>
      <c r="H695" s="45">
        <v>239573.57</v>
      </c>
      <c r="I695" s="45">
        <v>261732.66</v>
      </c>
      <c r="J695" s="45">
        <v>269350.43</v>
      </c>
      <c r="K695" s="45">
        <v>251834.14</v>
      </c>
      <c r="L695" s="45">
        <v>235916.99</v>
      </c>
      <c r="M695" s="45">
        <v>139526.06</v>
      </c>
      <c r="N695" s="45">
        <v>72822.86</v>
      </c>
      <c r="O695" s="45">
        <v>48829.03</v>
      </c>
      <c r="P695" s="45">
        <v>9139.16</v>
      </c>
      <c r="Q695" s="45">
        <v>-7711.49</v>
      </c>
      <c r="R695" s="47">
        <f t="shared" si="160"/>
        <v>155986.59458333338</v>
      </c>
      <c r="V695" s="49">
        <f t="shared" si="162"/>
        <v>155986.59458333338</v>
      </c>
      <c r="Y695" s="51"/>
      <c r="Z695" s="51"/>
      <c r="AA695" s="51"/>
      <c r="AC695" s="61">
        <f t="shared" si="161"/>
        <v>155986.59458333338</v>
      </c>
    </row>
    <row r="696" spans="1:29">
      <c r="A696" s="6" t="s">
        <v>294</v>
      </c>
      <c r="B696" s="6" t="s">
        <v>246</v>
      </c>
      <c r="C696" s="6" t="s">
        <v>455</v>
      </c>
      <c r="D696" s="3" t="s">
        <v>839</v>
      </c>
      <c r="E696" s="45">
        <v>-60.76</v>
      </c>
      <c r="F696" s="45">
        <v>56.95</v>
      </c>
      <c r="G696" s="45">
        <v>48.42</v>
      </c>
      <c r="H696" s="45">
        <v>198.19</v>
      </c>
      <c r="I696" s="45">
        <v>198.19</v>
      </c>
      <c r="J696" s="45">
        <v>198.19</v>
      </c>
      <c r="K696" s="45">
        <v>198.19</v>
      </c>
      <c r="L696" s="45">
        <v>198.19</v>
      </c>
      <c r="M696" s="45">
        <v>198.19</v>
      </c>
      <c r="N696" s="45">
        <v>198.19</v>
      </c>
      <c r="O696" s="45">
        <v>198.19</v>
      </c>
      <c r="P696" s="45">
        <v>0</v>
      </c>
      <c r="Q696" s="45">
        <v>0</v>
      </c>
      <c r="R696" s="47">
        <f t="shared" si="160"/>
        <v>138.37583333333336</v>
      </c>
      <c r="V696" s="49">
        <f t="shared" si="162"/>
        <v>138.37583333333336</v>
      </c>
      <c r="Y696" s="51"/>
      <c r="Z696" s="51"/>
      <c r="AA696" s="51"/>
      <c r="AC696" s="61">
        <f t="shared" si="161"/>
        <v>138.37583333333336</v>
      </c>
    </row>
    <row r="697" spans="1:29">
      <c r="A697" s="6" t="s">
        <v>294</v>
      </c>
      <c r="B697" s="6" t="s">
        <v>246</v>
      </c>
      <c r="C697" s="6" t="s">
        <v>457</v>
      </c>
      <c r="D697" s="3" t="s">
        <v>838</v>
      </c>
      <c r="E697" s="45">
        <v>16908.62</v>
      </c>
      <c r="F697" s="45">
        <v>15799.67</v>
      </c>
      <c r="G697" s="45">
        <v>41426.080000000002</v>
      </c>
      <c r="H697" s="45">
        <v>73545.17</v>
      </c>
      <c r="I697" s="45">
        <v>92887.16</v>
      </c>
      <c r="J697" s="45">
        <v>94266.97</v>
      </c>
      <c r="K697" s="45">
        <v>98000.25</v>
      </c>
      <c r="L697" s="45">
        <v>102209.68</v>
      </c>
      <c r="M697" s="45">
        <v>46833.61</v>
      </c>
      <c r="N697" s="45">
        <v>20681.52</v>
      </c>
      <c r="O697" s="45">
        <v>5119.1699999999901</v>
      </c>
      <c r="P697" s="45">
        <v>-2404.2399999999998</v>
      </c>
      <c r="Q697" s="45">
        <v>2913.56</v>
      </c>
      <c r="R697" s="47">
        <f t="shared" si="160"/>
        <v>49856.344166666677</v>
      </c>
      <c r="V697" s="49">
        <f t="shared" si="162"/>
        <v>49856.344166666677</v>
      </c>
      <c r="Y697" s="51"/>
      <c r="Z697" s="51"/>
      <c r="AA697" s="51"/>
      <c r="AC697" s="61">
        <f t="shared" si="161"/>
        <v>49856.344166666677</v>
      </c>
    </row>
    <row r="698" spans="1:29">
      <c r="A698" s="6" t="s">
        <v>294</v>
      </c>
      <c r="B698" s="6" t="s">
        <v>247</v>
      </c>
      <c r="C698" s="6" t="s">
        <v>461</v>
      </c>
      <c r="D698" s="3" t="s">
        <v>845</v>
      </c>
      <c r="E698" s="45">
        <v>-4820</v>
      </c>
      <c r="F698" s="45">
        <v>-4820</v>
      </c>
      <c r="G698" s="45">
        <v>-4820</v>
      </c>
      <c r="H698" s="45">
        <v>-4820</v>
      </c>
      <c r="I698" s="45">
        <v>-4820</v>
      </c>
      <c r="J698" s="45">
        <v>-4820</v>
      </c>
      <c r="K698" s="45">
        <v>-4820</v>
      </c>
      <c r="L698" s="45">
        <v>-4820</v>
      </c>
      <c r="M698" s="45">
        <v>-4820</v>
      </c>
      <c r="N698" s="45">
        <v>-2080</v>
      </c>
      <c r="O698" s="45">
        <v>-2795.78</v>
      </c>
      <c r="P698" s="45">
        <v>0</v>
      </c>
      <c r="Q698" s="45">
        <v>-1451.28</v>
      </c>
      <c r="R698" s="47">
        <f t="shared" si="160"/>
        <v>-3880.9516666666664</v>
      </c>
      <c r="V698" s="49">
        <f t="shared" si="162"/>
        <v>-3880.9516666666664</v>
      </c>
      <c r="Y698" s="51"/>
      <c r="Z698" s="51"/>
      <c r="AA698" s="51"/>
      <c r="AC698" s="61">
        <f t="shared" si="161"/>
        <v>-3880.9516666666664</v>
      </c>
    </row>
    <row r="699" spans="1:29">
      <c r="A699" s="6" t="s">
        <v>294</v>
      </c>
      <c r="B699" s="6" t="s">
        <v>247</v>
      </c>
      <c r="C699" s="6" t="s">
        <v>462</v>
      </c>
      <c r="D699" s="3" t="s">
        <v>847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160"/>
        <v>0</v>
      </c>
      <c r="V699" s="49">
        <f t="shared" si="162"/>
        <v>0</v>
      </c>
      <c r="Y699" s="51"/>
      <c r="Z699" s="51"/>
      <c r="AA699" s="51"/>
      <c r="AC699" s="61">
        <f t="shared" si="161"/>
        <v>0</v>
      </c>
    </row>
    <row r="700" spans="1:29">
      <c r="A700" s="6" t="s">
        <v>294</v>
      </c>
      <c r="B700" s="6" t="s">
        <v>247</v>
      </c>
      <c r="C700" s="6" t="s">
        <v>463</v>
      </c>
      <c r="D700" s="3" t="s">
        <v>843</v>
      </c>
      <c r="E700" s="45">
        <v>-115117.69</v>
      </c>
      <c r="F700" s="45">
        <v>-163682.93</v>
      </c>
      <c r="G700" s="45">
        <v>-169442.46</v>
      </c>
      <c r="H700" s="45">
        <v>-173820.16</v>
      </c>
      <c r="I700" s="45">
        <v>-178359.83</v>
      </c>
      <c r="J700" s="45">
        <v>-183844.67</v>
      </c>
      <c r="K700" s="45">
        <v>-189410.67</v>
      </c>
      <c r="L700" s="45">
        <v>-195234.5</v>
      </c>
      <c r="M700" s="45">
        <v>-201456.02</v>
      </c>
      <c r="N700" s="45">
        <v>-207534.02</v>
      </c>
      <c r="O700" s="45">
        <v>-215718.02</v>
      </c>
      <c r="P700" s="45">
        <v>-13821.35</v>
      </c>
      <c r="Q700" s="45">
        <v>-23864.240000000002</v>
      </c>
      <c r="R700" s="47">
        <f t="shared" si="160"/>
        <v>-163484.63291666668</v>
      </c>
      <c r="V700" s="49">
        <f t="shared" si="162"/>
        <v>-163484.63291666668</v>
      </c>
      <c r="Y700" s="51"/>
      <c r="Z700" s="51"/>
      <c r="AA700" s="51"/>
      <c r="AC700" s="61">
        <f t="shared" si="161"/>
        <v>-163484.63291666668</v>
      </c>
    </row>
    <row r="701" spans="1:29">
      <c r="A701" s="6" t="s">
        <v>294</v>
      </c>
      <c r="B701" s="6" t="s">
        <v>247</v>
      </c>
      <c r="C701" s="6" t="s">
        <v>464</v>
      </c>
      <c r="D701" s="3" t="s">
        <v>846</v>
      </c>
      <c r="E701" s="45">
        <v>-1162.56</v>
      </c>
      <c r="F701" s="45">
        <v>-11788.42</v>
      </c>
      <c r="G701" s="45">
        <v>-22056.97</v>
      </c>
      <c r="H701" s="45">
        <v>-39475.07</v>
      </c>
      <c r="I701" s="45">
        <v>-47772.34</v>
      </c>
      <c r="J701" s="45">
        <v>-59960.86</v>
      </c>
      <c r="K701" s="45">
        <v>-67266.73</v>
      </c>
      <c r="L701" s="45">
        <v>-66295.91</v>
      </c>
      <c r="M701" s="45">
        <v>-71490.929999999993</v>
      </c>
      <c r="N701" s="45">
        <v>-75021.320000000007</v>
      </c>
      <c r="O701" s="45">
        <v>-80121.63</v>
      </c>
      <c r="P701" s="45">
        <v>0</v>
      </c>
      <c r="Q701" s="45">
        <v>-5249.85</v>
      </c>
      <c r="R701" s="47">
        <f t="shared" si="160"/>
        <v>-45371.36541666666</v>
      </c>
      <c r="V701" s="49">
        <f t="shared" si="162"/>
        <v>-45371.36541666666</v>
      </c>
      <c r="Y701" s="51"/>
      <c r="Z701" s="51"/>
      <c r="AA701" s="51"/>
      <c r="AC701" s="61">
        <f t="shared" si="161"/>
        <v>-45371.36541666666</v>
      </c>
    </row>
    <row r="702" spans="1:29">
      <c r="A702" s="6" t="s">
        <v>294</v>
      </c>
      <c r="B702" s="6" t="s">
        <v>248</v>
      </c>
      <c r="C702" s="6" t="s">
        <v>465</v>
      </c>
      <c r="D702" s="3" t="s">
        <v>848</v>
      </c>
      <c r="E702" s="45">
        <v>-2700364.61</v>
      </c>
      <c r="F702" s="45">
        <v>-4022755.7</v>
      </c>
      <c r="G702" s="45">
        <v>-5442064.3600000003</v>
      </c>
      <c r="H702" s="45">
        <v>-6711568.9900000002</v>
      </c>
      <c r="I702" s="45">
        <v>-7949351.5199999996</v>
      </c>
      <c r="J702" s="45">
        <v>-9201844.1799999997</v>
      </c>
      <c r="K702" s="45">
        <v>-10471980.189999999</v>
      </c>
      <c r="L702" s="45">
        <v>-11779657.24</v>
      </c>
      <c r="M702" s="45">
        <v>-13164647.119999999</v>
      </c>
      <c r="N702" s="45">
        <v>-14658962.880000001</v>
      </c>
      <c r="O702" s="45">
        <v>-16167612.210000001</v>
      </c>
      <c r="P702" s="45">
        <v>-1505456.04</v>
      </c>
      <c r="Q702" s="45">
        <v>-3025559.55</v>
      </c>
      <c r="R702" s="47">
        <f t="shared" si="160"/>
        <v>-8661571.8758333325</v>
      </c>
      <c r="V702" s="49">
        <f t="shared" si="162"/>
        <v>-8661571.8758333325</v>
      </c>
      <c r="Y702" s="51"/>
      <c r="Z702" s="51"/>
      <c r="AA702" s="51"/>
      <c r="AC702" s="61">
        <f t="shared" si="161"/>
        <v>-8661571.8758333325</v>
      </c>
    </row>
    <row r="703" spans="1:29">
      <c r="A703" s="6" t="s">
        <v>294</v>
      </c>
      <c r="B703" s="6" t="s">
        <v>248</v>
      </c>
      <c r="C703" s="6" t="s">
        <v>466</v>
      </c>
      <c r="D703" s="3" t="s">
        <v>849</v>
      </c>
      <c r="E703" s="45">
        <v>-1613004.39</v>
      </c>
      <c r="F703" s="45">
        <v>-2300609.4500000002</v>
      </c>
      <c r="G703" s="45">
        <v>-3193556.47</v>
      </c>
      <c r="H703" s="45">
        <v>-4001792.12</v>
      </c>
      <c r="I703" s="45">
        <v>-4581601.79</v>
      </c>
      <c r="J703" s="45">
        <v>-5139733.6900000004</v>
      </c>
      <c r="K703" s="45">
        <v>-5827943.5599999996</v>
      </c>
      <c r="L703" s="45">
        <v>-6664400</v>
      </c>
      <c r="M703" s="45">
        <v>-7518060.1699999999</v>
      </c>
      <c r="N703" s="45">
        <v>-8226859.6500000004</v>
      </c>
      <c r="O703" s="45">
        <v>-8856524.3300000001</v>
      </c>
      <c r="P703" s="45">
        <v>-769165.64</v>
      </c>
      <c r="Q703" s="45">
        <v>-1465966.81</v>
      </c>
      <c r="R703" s="47">
        <f t="shared" si="160"/>
        <v>-4884977.7058333335</v>
      </c>
      <c r="V703" s="49">
        <f t="shared" si="162"/>
        <v>-4884977.7058333335</v>
      </c>
      <c r="Y703" s="51"/>
      <c r="Z703" s="51"/>
      <c r="AA703" s="51"/>
      <c r="AC703" s="61">
        <f t="shared" si="161"/>
        <v>-4884977.7058333335</v>
      </c>
    </row>
    <row r="704" spans="1:29">
      <c r="A704" s="6" t="s">
        <v>294</v>
      </c>
      <c r="B704" s="6" t="s">
        <v>249</v>
      </c>
      <c r="C704" s="6" t="s">
        <v>465</v>
      </c>
      <c r="D704" s="3" t="s">
        <v>850</v>
      </c>
      <c r="E704" s="45">
        <v>17782.55</v>
      </c>
      <c r="F704" s="45">
        <v>-79112.53</v>
      </c>
      <c r="G704" s="45">
        <v>70652.58</v>
      </c>
      <c r="H704" s="45">
        <v>102379.83</v>
      </c>
      <c r="I704" s="45">
        <v>76539.320000000007</v>
      </c>
      <c r="J704" s="45">
        <v>72667.759999999995</v>
      </c>
      <c r="K704" s="45">
        <v>31570.76</v>
      </c>
      <c r="L704" s="45">
        <v>-40752.839999999997</v>
      </c>
      <c r="M704" s="45">
        <v>-156932.54999999999</v>
      </c>
      <c r="N704" s="45">
        <v>-173994.56</v>
      </c>
      <c r="O704" s="45">
        <v>-166615.41</v>
      </c>
      <c r="P704" s="45">
        <v>-8089.99</v>
      </c>
      <c r="Q704" s="45">
        <v>38892.61</v>
      </c>
      <c r="R704" s="47">
        <f t="shared" si="160"/>
        <v>-20279.170833333326</v>
      </c>
      <c r="V704" s="49">
        <f t="shared" si="162"/>
        <v>-20279.170833333326</v>
      </c>
      <c r="Y704" s="51"/>
      <c r="Z704" s="51"/>
      <c r="AA704" s="51"/>
      <c r="AC704" s="61">
        <f t="shared" si="161"/>
        <v>-20279.170833333326</v>
      </c>
    </row>
    <row r="705" spans="1:29">
      <c r="A705" s="6" t="s">
        <v>294</v>
      </c>
      <c r="B705" s="6" t="s">
        <v>249</v>
      </c>
      <c r="C705" s="6" t="s">
        <v>466</v>
      </c>
      <c r="D705" s="3" t="s">
        <v>851</v>
      </c>
      <c r="E705" s="45">
        <v>163617.79</v>
      </c>
      <c r="F705" s="45">
        <v>-41596.089999999997</v>
      </c>
      <c r="G705" s="45">
        <v>43066.26</v>
      </c>
      <c r="H705" s="45">
        <v>271246.61</v>
      </c>
      <c r="I705" s="45">
        <v>292940.57</v>
      </c>
      <c r="J705" s="45">
        <v>160353.29999999999</v>
      </c>
      <c r="K705" s="45">
        <v>17472.23</v>
      </c>
      <c r="L705" s="45">
        <v>-30841.51</v>
      </c>
      <c r="M705" s="45">
        <v>142415.57999999999</v>
      </c>
      <c r="N705" s="45">
        <v>221465.71</v>
      </c>
      <c r="O705" s="45">
        <v>82089.179999999993</v>
      </c>
      <c r="P705" s="45">
        <v>72309.289999999994</v>
      </c>
      <c r="Q705" s="45">
        <v>69204.97</v>
      </c>
      <c r="R705" s="47">
        <f t="shared" si="160"/>
        <v>112277.70916666665</v>
      </c>
      <c r="V705" s="49">
        <f t="shared" si="162"/>
        <v>112277.70916666665</v>
      </c>
      <c r="Y705" s="51"/>
      <c r="Z705" s="51"/>
      <c r="AA705" s="51"/>
      <c r="AC705" s="61">
        <f t="shared" si="161"/>
        <v>112277.70916666665</v>
      </c>
    </row>
    <row r="706" spans="1:29">
      <c r="A706" s="6" t="s">
        <v>294</v>
      </c>
      <c r="B706" s="6" t="s">
        <v>250</v>
      </c>
      <c r="C706" s="6" t="s">
        <v>2</v>
      </c>
      <c r="D706" s="3" t="s">
        <v>251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160"/>
        <v>0</v>
      </c>
      <c r="V706" s="49">
        <f t="shared" si="162"/>
        <v>0</v>
      </c>
      <c r="Y706" s="51"/>
      <c r="Z706" s="51"/>
      <c r="AA706" s="51"/>
      <c r="AC706" s="61">
        <f t="shared" si="161"/>
        <v>0</v>
      </c>
    </row>
    <row r="707" spans="1:29">
      <c r="A707" s="25" t="s">
        <v>294</v>
      </c>
      <c r="B707" s="6" t="s">
        <v>254</v>
      </c>
      <c r="C707" s="6" t="s">
        <v>461</v>
      </c>
      <c r="D707" s="3" t="s">
        <v>840</v>
      </c>
      <c r="E707" s="45">
        <v>-4044.02</v>
      </c>
      <c r="F707" s="45">
        <v>-4044.02</v>
      </c>
      <c r="G707" s="45">
        <v>-4044.02</v>
      </c>
      <c r="H707" s="45">
        <v>-4044.02</v>
      </c>
      <c r="I707" s="45">
        <v>-4044.02</v>
      </c>
      <c r="J707" s="45">
        <v>-4044.02</v>
      </c>
      <c r="K707" s="45">
        <v>-4044.02</v>
      </c>
      <c r="L707" s="45">
        <v>-4044.02</v>
      </c>
      <c r="M707" s="45">
        <v>-4044.02</v>
      </c>
      <c r="N707" s="45">
        <v>-4044.02</v>
      </c>
      <c r="O707" s="45">
        <v>-5076.74</v>
      </c>
      <c r="P707" s="45">
        <v>0</v>
      </c>
      <c r="Q707" s="45">
        <v>0</v>
      </c>
      <c r="R707" s="47">
        <f t="shared" si="160"/>
        <v>-3624.5774999999999</v>
      </c>
      <c r="V707" s="49">
        <f t="shared" si="162"/>
        <v>-3624.5774999999999</v>
      </c>
      <c r="Y707" s="51"/>
      <c r="Z707" s="51"/>
      <c r="AA707" s="51"/>
      <c r="AC707" s="61">
        <f t="shared" si="161"/>
        <v>-3624.5774999999999</v>
      </c>
    </row>
    <row r="708" spans="1:29">
      <c r="A708" s="25" t="s">
        <v>294</v>
      </c>
      <c r="B708" s="6" t="s">
        <v>254</v>
      </c>
      <c r="C708" s="6" t="s">
        <v>467</v>
      </c>
      <c r="D708" s="3" t="s">
        <v>815</v>
      </c>
      <c r="E708" s="45">
        <v>-451</v>
      </c>
      <c r="F708" s="45">
        <v>-501</v>
      </c>
      <c r="G708" s="45">
        <v>-651</v>
      </c>
      <c r="H708" s="45">
        <v>-1704.04</v>
      </c>
      <c r="I708" s="45">
        <v>-1848.88</v>
      </c>
      <c r="J708" s="45">
        <v>-2725.42</v>
      </c>
      <c r="K708" s="45">
        <v>-29218.42</v>
      </c>
      <c r="L708" s="45">
        <v>-122375.17</v>
      </c>
      <c r="M708" s="45">
        <v>-176442.42</v>
      </c>
      <c r="N708" s="45">
        <v>-174326.42</v>
      </c>
      <c r="O708" s="45">
        <v>-41015.42</v>
      </c>
      <c r="P708" s="45">
        <v>-50</v>
      </c>
      <c r="Q708" s="45">
        <v>-100</v>
      </c>
      <c r="R708" s="47">
        <f t="shared" si="160"/>
        <v>-45927.807500000003</v>
      </c>
      <c r="V708" s="49">
        <f t="shared" si="162"/>
        <v>-45927.807500000003</v>
      </c>
      <c r="Y708" s="51"/>
      <c r="Z708" s="51"/>
      <c r="AA708" s="51"/>
      <c r="AC708" s="61">
        <f t="shared" si="161"/>
        <v>-45927.807500000003</v>
      </c>
    </row>
    <row r="709" spans="1:29">
      <c r="A709" s="25" t="s">
        <v>294</v>
      </c>
      <c r="B709" s="6" t="s">
        <v>254</v>
      </c>
      <c r="C709" s="6" t="s">
        <v>462</v>
      </c>
      <c r="D709" s="3" t="s">
        <v>841</v>
      </c>
      <c r="E709" s="45">
        <v>-57.38</v>
      </c>
      <c r="F709" s="45">
        <v>-611.63</v>
      </c>
      <c r="G709" s="45">
        <v>-615.24</v>
      </c>
      <c r="H709" s="45">
        <v>-1378.17</v>
      </c>
      <c r="I709" s="45">
        <v>-1378.17</v>
      </c>
      <c r="J709" s="45">
        <v>-1671.15</v>
      </c>
      <c r="K709" s="45">
        <v>-1671.15</v>
      </c>
      <c r="L709" s="45">
        <v>-1742.57</v>
      </c>
      <c r="M709" s="45">
        <v>-1742.57</v>
      </c>
      <c r="N709" s="45">
        <v>-1742.57</v>
      </c>
      <c r="O709" s="45">
        <v>-2083.2199999999998</v>
      </c>
      <c r="P709" s="45">
        <v>-514.71</v>
      </c>
      <c r="Q709" s="45">
        <v>-514.71</v>
      </c>
      <c r="R709" s="47">
        <f t="shared" ref="R709:R712" si="163">((E709+Q709)+((F709+G709+H709+I709+J709+K709+L709+M709+N709+O709+P709)*2))/24</f>
        <v>-1286.4329166666664</v>
      </c>
      <c r="V709" s="49">
        <f t="shared" si="162"/>
        <v>-1286.4329166666664</v>
      </c>
      <c r="Y709" s="51"/>
      <c r="Z709" s="51"/>
      <c r="AA709" s="51"/>
      <c r="AC709" s="61">
        <f t="shared" si="161"/>
        <v>-1286.4329166666664</v>
      </c>
    </row>
    <row r="710" spans="1:29">
      <c r="A710" s="25" t="s">
        <v>294</v>
      </c>
      <c r="B710" s="6" t="s">
        <v>254</v>
      </c>
      <c r="C710" s="6" t="s">
        <v>464</v>
      </c>
      <c r="D710" s="3" t="s">
        <v>842</v>
      </c>
      <c r="E710" s="45">
        <v>-1115.76</v>
      </c>
      <c r="F710" s="45">
        <v>-2856.94</v>
      </c>
      <c r="G710" s="45">
        <v>-1852.04</v>
      </c>
      <c r="H710" s="45">
        <v>-6294.21</v>
      </c>
      <c r="I710" s="45">
        <v>-13135.39</v>
      </c>
      <c r="J710" s="45">
        <v>-13741.25</v>
      </c>
      <c r="K710" s="45">
        <v>-13741.25</v>
      </c>
      <c r="L710" s="45">
        <v>-13741.25</v>
      </c>
      <c r="M710" s="45">
        <v>-15628.66</v>
      </c>
      <c r="N710" s="45">
        <v>-14211.57</v>
      </c>
      <c r="O710" s="45">
        <v>-14211.57</v>
      </c>
      <c r="P710" s="45">
        <v>-327.29000000000002</v>
      </c>
      <c r="Q710" s="45">
        <v>-1502.89</v>
      </c>
      <c r="R710" s="47">
        <f t="shared" si="163"/>
        <v>-9254.2287500000002</v>
      </c>
      <c r="V710" s="49">
        <f t="shared" ref="V710:V712" si="164">R710</f>
        <v>-9254.2287500000002</v>
      </c>
      <c r="Y710" s="51"/>
      <c r="Z710" s="51"/>
      <c r="AA710" s="51"/>
      <c r="AC710" s="61">
        <f t="shared" si="161"/>
        <v>-9254.2287500000002</v>
      </c>
    </row>
    <row r="711" spans="1:29">
      <c r="A711" s="25" t="s">
        <v>294</v>
      </c>
      <c r="B711" s="6" t="s">
        <v>255</v>
      </c>
      <c r="C711" s="6"/>
      <c r="D711" s="3" t="s">
        <v>852</v>
      </c>
      <c r="E711" s="45">
        <v>-234165.66</v>
      </c>
      <c r="F711" s="45">
        <v>-306789.43</v>
      </c>
      <c r="G711" s="45">
        <v>-266856.69</v>
      </c>
      <c r="H711" s="45">
        <v>-156229.85999999999</v>
      </c>
      <c r="I711" s="45">
        <v>-20137.759999999998</v>
      </c>
      <c r="J711" s="45">
        <v>121481.1</v>
      </c>
      <c r="K711" s="45">
        <v>270685.90000000002</v>
      </c>
      <c r="L711" s="45">
        <v>414283.83</v>
      </c>
      <c r="M711" s="45">
        <v>487606.76</v>
      </c>
      <c r="N711" s="45">
        <v>452426.71</v>
      </c>
      <c r="O711" s="45">
        <v>279555.67</v>
      </c>
      <c r="P711" s="45">
        <v>-86282.559999999998</v>
      </c>
      <c r="Q711" s="45">
        <v>-172852.39</v>
      </c>
      <c r="R711" s="47">
        <f t="shared" si="163"/>
        <v>82186.220416666663</v>
      </c>
      <c r="V711" s="49">
        <f t="shared" si="164"/>
        <v>82186.220416666663</v>
      </c>
      <c r="Y711" s="51"/>
      <c r="Z711" s="51"/>
      <c r="AA711" s="51"/>
      <c r="AC711" s="61">
        <f t="shared" si="161"/>
        <v>82186.220416666663</v>
      </c>
    </row>
    <row r="712" spans="1:29">
      <c r="A712" s="25" t="s">
        <v>294</v>
      </c>
      <c r="B712" s="6" t="s">
        <v>255</v>
      </c>
      <c r="C712" s="6" t="s">
        <v>143</v>
      </c>
      <c r="D712" s="3" t="s">
        <v>859</v>
      </c>
      <c r="E712" s="45">
        <v>-102146.57</v>
      </c>
      <c r="F712" s="45">
        <v>-165758.19</v>
      </c>
      <c r="G712" s="45">
        <v>-219314.8</v>
      </c>
      <c r="H712" s="45">
        <v>-251026.81</v>
      </c>
      <c r="I712" s="45">
        <v>-282799.12</v>
      </c>
      <c r="J712" s="45">
        <v>-327470.48</v>
      </c>
      <c r="K712" s="45">
        <v>-385838.23</v>
      </c>
      <c r="L712" s="45">
        <v>-450228.5</v>
      </c>
      <c r="M712" s="45">
        <v>-504806.56</v>
      </c>
      <c r="N712" s="45">
        <v>-551367.89</v>
      </c>
      <c r="O712" s="45">
        <v>-608879.27</v>
      </c>
      <c r="P712" s="45">
        <v>-54445.52</v>
      </c>
      <c r="Q712" s="45">
        <v>-104877.16</v>
      </c>
      <c r="R712" s="47">
        <f t="shared" si="163"/>
        <v>-325453.93625000003</v>
      </c>
      <c r="V712" s="49">
        <f t="shared" si="164"/>
        <v>-325453.93625000003</v>
      </c>
      <c r="Y712" s="51"/>
      <c r="Z712" s="51"/>
      <c r="AA712" s="51"/>
      <c r="AC712" s="61">
        <f t="shared" si="161"/>
        <v>-325453.93625000003</v>
      </c>
    </row>
    <row r="713" spans="1:29">
      <c r="D713" s="3" t="s">
        <v>256</v>
      </c>
      <c r="E713" s="46">
        <f t="shared" ref="E713:R713" si="165">SUM(E645:E712)</f>
        <v>-89003173.969999939</v>
      </c>
      <c r="F713" s="46">
        <f t="shared" si="165"/>
        <v>-127675612.98999998</v>
      </c>
      <c r="G713" s="46">
        <f t="shared" si="165"/>
        <v>-153264605.07000008</v>
      </c>
      <c r="H713" s="46">
        <f t="shared" si="165"/>
        <v>-170586809.26999998</v>
      </c>
      <c r="I713" s="46">
        <f t="shared" si="165"/>
        <v>-184745735.13999999</v>
      </c>
      <c r="J713" s="46">
        <f t="shared" si="165"/>
        <v>-197775467.32999998</v>
      </c>
      <c r="K713" s="46">
        <f t="shared" si="165"/>
        <v>-209894541.4600001</v>
      </c>
      <c r="L713" s="46">
        <f t="shared" si="165"/>
        <v>-224410277.96000001</v>
      </c>
      <c r="M713" s="46">
        <f t="shared" si="165"/>
        <v>-248717126.94</v>
      </c>
      <c r="N713" s="46">
        <f t="shared" si="165"/>
        <v>-287719611.15999997</v>
      </c>
      <c r="O713" s="46">
        <f t="shared" si="165"/>
        <v>-337332678.37999994</v>
      </c>
      <c r="P713" s="46">
        <f t="shared" si="165"/>
        <v>-48903032.910000019</v>
      </c>
      <c r="Q713" s="46">
        <f t="shared" si="165"/>
        <v>-95219914.539999992</v>
      </c>
      <c r="R713" s="46">
        <f t="shared" si="165"/>
        <v>-190261420.23875001</v>
      </c>
      <c r="Y713" s="51"/>
      <c r="Z713" s="51"/>
      <c r="AA713" s="51"/>
    </row>
    <row r="714" spans="1:29">
      <c r="D714" s="3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7"/>
      <c r="Y714" s="51"/>
      <c r="Z714" s="51"/>
      <c r="AA714" s="51"/>
    </row>
    <row r="715" spans="1:29">
      <c r="A715" s="6" t="s">
        <v>284</v>
      </c>
      <c r="B715" s="6" t="s">
        <v>262</v>
      </c>
      <c r="D715" s="3" t="s">
        <v>263</v>
      </c>
      <c r="E715" s="45">
        <v>-406.51</v>
      </c>
      <c r="F715" s="45">
        <v>-942.09</v>
      </c>
      <c r="G715" s="45">
        <v>-2508.06</v>
      </c>
      <c r="H715" s="45">
        <v>-2698.71</v>
      </c>
      <c r="I715" s="45">
        <v>-3699.7</v>
      </c>
      <c r="J715" s="45">
        <v>-4642.1899999999996</v>
      </c>
      <c r="K715" s="45">
        <v>-4864.66</v>
      </c>
      <c r="L715" s="45">
        <v>-4864.66</v>
      </c>
      <c r="M715" s="45">
        <v>-5125.6400000000003</v>
      </c>
      <c r="N715" s="45">
        <v>-5432.72</v>
      </c>
      <c r="O715" s="45">
        <v>-5925.56</v>
      </c>
      <c r="P715" s="45">
        <v>-1235.31</v>
      </c>
      <c r="Q715" s="45">
        <v>-1576.7</v>
      </c>
      <c r="R715" s="47">
        <f t="shared" ref="R715:R725" si="166">((E715+Q715)+((F715+G715+H715+I715+J715+K715+L715+M715+N715+O715+P715)*2))/24</f>
        <v>-3577.5754166666666</v>
      </c>
      <c r="V715" s="49">
        <f t="shared" ref="V715:V725" si="167">R715</f>
        <v>-3577.5754166666666</v>
      </c>
      <c r="Y715" s="51"/>
      <c r="Z715" s="51"/>
      <c r="AA715" s="51"/>
      <c r="AC715" s="61">
        <f t="shared" ref="AC715:AC725" si="168">+R715</f>
        <v>-3577.5754166666666</v>
      </c>
    </row>
    <row r="716" spans="1:29">
      <c r="A716" s="6" t="s">
        <v>284</v>
      </c>
      <c r="B716" s="6" t="s">
        <v>468</v>
      </c>
      <c r="C716" s="6" t="s">
        <v>469</v>
      </c>
      <c r="D716" s="2" t="s">
        <v>257</v>
      </c>
      <c r="E716" s="45">
        <v>-3.82</v>
      </c>
      <c r="F716" s="45">
        <v>-5.6</v>
      </c>
      <c r="G716" s="45">
        <v>-55.82</v>
      </c>
      <c r="H716" s="45">
        <v>-265.44</v>
      </c>
      <c r="I716" s="45">
        <v>-589.05999999999995</v>
      </c>
      <c r="J716" s="45">
        <v>-2989.04</v>
      </c>
      <c r="K716" s="45">
        <v>-3100.9</v>
      </c>
      <c r="L716" s="45">
        <v>-3229.19</v>
      </c>
      <c r="M716" s="45">
        <v>-3318.83</v>
      </c>
      <c r="N716" s="45">
        <v>-3457.73</v>
      </c>
      <c r="O716" s="45">
        <v>-3607.63</v>
      </c>
      <c r="P716" s="45">
        <v>-644.32000000000005</v>
      </c>
      <c r="Q716" s="45">
        <v>-906.69</v>
      </c>
      <c r="R716" s="47">
        <f t="shared" si="166"/>
        <v>-1809.9012500000001</v>
      </c>
      <c r="V716" s="49">
        <f t="shared" si="167"/>
        <v>-1809.9012500000001</v>
      </c>
      <c r="Y716" s="51"/>
      <c r="Z716" s="51"/>
      <c r="AA716" s="51"/>
      <c r="AC716" s="61">
        <f t="shared" si="168"/>
        <v>-1809.9012500000001</v>
      </c>
    </row>
    <row r="717" spans="1:29">
      <c r="A717" s="6" t="s">
        <v>284</v>
      </c>
      <c r="B717" s="6" t="s">
        <v>468</v>
      </c>
      <c r="C717" s="6" t="s">
        <v>533</v>
      </c>
      <c r="D717" s="2" t="s">
        <v>855</v>
      </c>
      <c r="E717" s="45">
        <v>-2592.67</v>
      </c>
      <c r="F717" s="45">
        <v>-5706.72</v>
      </c>
      <c r="G717" s="45">
        <v>-5706.72</v>
      </c>
      <c r="H717" s="45">
        <v>-5706.72</v>
      </c>
      <c r="I717" s="45">
        <v>-5706.72</v>
      </c>
      <c r="J717" s="45">
        <v>-5706.72</v>
      </c>
      <c r="K717" s="45">
        <v>-5706.72</v>
      </c>
      <c r="L717" s="45">
        <v>-5706.72</v>
      </c>
      <c r="M717" s="45">
        <v>-5706.72</v>
      </c>
      <c r="N717" s="45">
        <v>-5706.72</v>
      </c>
      <c r="O717" s="45">
        <v>-5706.72</v>
      </c>
      <c r="P717" s="45">
        <v>0</v>
      </c>
      <c r="Q717" s="45">
        <v>0</v>
      </c>
      <c r="R717" s="47">
        <f t="shared" si="166"/>
        <v>-4863.6279166666673</v>
      </c>
      <c r="V717" s="49">
        <f t="shared" si="167"/>
        <v>-4863.6279166666673</v>
      </c>
      <c r="Y717" s="51"/>
      <c r="Z717" s="51"/>
      <c r="AA717" s="51"/>
      <c r="AC717" s="61">
        <f t="shared" si="168"/>
        <v>-4863.6279166666673</v>
      </c>
    </row>
    <row r="718" spans="1:29">
      <c r="A718" s="6" t="s">
        <v>284</v>
      </c>
      <c r="B718" s="6" t="s">
        <v>260</v>
      </c>
      <c r="D718" s="3" t="s">
        <v>856</v>
      </c>
      <c r="E718" s="45">
        <v>-20705.97</v>
      </c>
      <c r="F718" s="45">
        <v>-29580.07</v>
      </c>
      <c r="G718" s="45">
        <v>-29580.07</v>
      </c>
      <c r="H718" s="45">
        <v>-29580.07</v>
      </c>
      <c r="I718" s="45">
        <v>-29580.07</v>
      </c>
      <c r="J718" s="45">
        <v>-29580.07</v>
      </c>
      <c r="K718" s="45">
        <v>-29459.11</v>
      </c>
      <c r="L718" s="45">
        <v>-29396.77</v>
      </c>
      <c r="M718" s="45">
        <v>-29396.77</v>
      </c>
      <c r="N718" s="45">
        <v>-29396.77</v>
      </c>
      <c r="O718" s="45">
        <v>-29359.65</v>
      </c>
      <c r="P718" s="45">
        <v>0</v>
      </c>
      <c r="Q718" s="45">
        <v>0</v>
      </c>
      <c r="R718" s="47">
        <f t="shared" si="166"/>
        <v>-25438.533750000002</v>
      </c>
      <c r="V718" s="49">
        <f t="shared" si="167"/>
        <v>-25438.533750000002</v>
      </c>
      <c r="Y718" s="51"/>
      <c r="Z718" s="51"/>
      <c r="AA718" s="51"/>
      <c r="AC718" s="61">
        <f t="shared" si="168"/>
        <v>-25438.533750000002</v>
      </c>
    </row>
    <row r="719" spans="1:29">
      <c r="A719" s="6" t="s">
        <v>284</v>
      </c>
      <c r="B719" s="6" t="s">
        <v>258</v>
      </c>
      <c r="D719" s="3" t="s">
        <v>259</v>
      </c>
      <c r="E719" s="45">
        <v>-1082.1400000000001</v>
      </c>
      <c r="F719" s="45">
        <v>-1082.1400000000001</v>
      </c>
      <c r="G719" s="45">
        <v>-1082.1400000000001</v>
      </c>
      <c r="H719" s="45">
        <v>-1082.1400000000001</v>
      </c>
      <c r="I719" s="45">
        <v>-1168.8399999999999</v>
      </c>
      <c r="J719" s="45">
        <v>-1517.99</v>
      </c>
      <c r="K719" s="45">
        <v>-1528.92</v>
      </c>
      <c r="L719" s="45">
        <v>-1529.05</v>
      </c>
      <c r="M719" s="45">
        <v>-1615.75</v>
      </c>
      <c r="N719" s="45">
        <v>-1615.75</v>
      </c>
      <c r="O719" s="45">
        <v>-1633.15</v>
      </c>
      <c r="P719" s="45">
        <v>-10257.200000000001</v>
      </c>
      <c r="Q719" s="45">
        <v>-10257.200000000001</v>
      </c>
      <c r="R719" s="47">
        <f>((E719+Q719)+((F719+G719+H719+I719+J719+K719+L719+M719+N719+O719+P719)*2))/24</f>
        <v>-2481.895</v>
      </c>
      <c r="V719" s="49">
        <f t="shared" si="167"/>
        <v>-2481.895</v>
      </c>
      <c r="Y719" s="51"/>
      <c r="Z719" s="51"/>
      <c r="AA719" s="51"/>
      <c r="AC719" s="61">
        <f t="shared" si="168"/>
        <v>-2481.895</v>
      </c>
    </row>
    <row r="720" spans="1:29">
      <c r="A720" s="6" t="s">
        <v>284</v>
      </c>
      <c r="B720" s="6" t="s">
        <v>258</v>
      </c>
      <c r="C720" s="6" t="s">
        <v>471</v>
      </c>
      <c r="D720" s="3" t="s">
        <v>857</v>
      </c>
      <c r="E720" s="45">
        <v>-2259.88</v>
      </c>
      <c r="F720" s="45">
        <v>-2449.81</v>
      </c>
      <c r="G720" s="45">
        <v>-2459.62</v>
      </c>
      <c r="H720" s="45">
        <v>-2682.26</v>
      </c>
      <c r="I720" s="45">
        <v>-2745.46</v>
      </c>
      <c r="J720" s="45">
        <v>-2934.08</v>
      </c>
      <c r="K720" s="45">
        <v>-2980.07</v>
      </c>
      <c r="L720" s="45">
        <v>-3977.35</v>
      </c>
      <c r="M720" s="45">
        <v>-4468.75</v>
      </c>
      <c r="N720" s="45">
        <v>-4747.8500000000004</v>
      </c>
      <c r="O720" s="45">
        <v>-4756.04</v>
      </c>
      <c r="P720" s="45">
        <v>-208.35</v>
      </c>
      <c r="Q720" s="45">
        <v>-521.79</v>
      </c>
      <c r="R720" s="47">
        <f t="shared" si="166"/>
        <v>-2983.3729166666667</v>
      </c>
      <c r="V720" s="49">
        <f t="shared" si="167"/>
        <v>-2983.3729166666667</v>
      </c>
      <c r="Y720" s="51"/>
      <c r="Z720" s="51"/>
      <c r="AA720" s="51"/>
      <c r="AC720" s="61">
        <f t="shared" si="168"/>
        <v>-2983.3729166666667</v>
      </c>
    </row>
    <row r="721" spans="1:31">
      <c r="A721" s="6" t="s">
        <v>284</v>
      </c>
      <c r="B721" s="6" t="s">
        <v>261</v>
      </c>
      <c r="D721" s="3" t="s">
        <v>858</v>
      </c>
      <c r="E721" s="45">
        <v>-151344.26</v>
      </c>
      <c r="F721" s="45">
        <v>-214351.55</v>
      </c>
      <c r="G721" s="45">
        <v>-279155.31</v>
      </c>
      <c r="H721" s="45">
        <v>-346866.28</v>
      </c>
      <c r="I721" s="45">
        <v>-421084.49</v>
      </c>
      <c r="J721" s="45">
        <v>-485853.34</v>
      </c>
      <c r="K721" s="45">
        <v>-551746.19999999995</v>
      </c>
      <c r="L721" s="45">
        <v>-604615.03</v>
      </c>
      <c r="M721" s="45">
        <v>-672846.26</v>
      </c>
      <c r="N721" s="45">
        <v>-742192.3</v>
      </c>
      <c r="O721" s="45">
        <v>-775997.25</v>
      </c>
      <c r="P721" s="45">
        <v>-7655.29</v>
      </c>
      <c r="Q721" s="45">
        <v>-13171.87</v>
      </c>
      <c r="R721" s="47">
        <f t="shared" si="166"/>
        <v>-432051.7804166667</v>
      </c>
      <c r="V721" s="49">
        <f t="shared" si="167"/>
        <v>-432051.7804166667</v>
      </c>
      <c r="Y721" s="51"/>
      <c r="Z721" s="51"/>
      <c r="AA721" s="51"/>
      <c r="AC721" s="61">
        <f t="shared" si="168"/>
        <v>-432051.7804166667</v>
      </c>
    </row>
    <row r="722" spans="1:31">
      <c r="A722" s="6" t="s">
        <v>293</v>
      </c>
      <c r="B722" s="6" t="s">
        <v>468</v>
      </c>
      <c r="C722" s="6" t="s">
        <v>296</v>
      </c>
      <c r="D722" s="2" t="s">
        <v>853</v>
      </c>
      <c r="E722" s="45">
        <v>-4813</v>
      </c>
      <c r="F722" s="45">
        <v>-8725.49</v>
      </c>
      <c r="G722" s="45">
        <v>-11634.14</v>
      </c>
      <c r="H722" s="45">
        <v>-22002.9</v>
      </c>
      <c r="I722" s="45">
        <v>-176340.97</v>
      </c>
      <c r="J722" s="45">
        <v>-179306.53</v>
      </c>
      <c r="K722" s="45">
        <v>-180636.38</v>
      </c>
      <c r="L722" s="45">
        <v>-190087.36</v>
      </c>
      <c r="M722" s="45">
        <v>-192665.21</v>
      </c>
      <c r="N722" s="45">
        <v>-196032.55</v>
      </c>
      <c r="O722" s="45">
        <v>-198557.92</v>
      </c>
      <c r="P722" s="45">
        <v>-2624.99</v>
      </c>
      <c r="Q722" s="45">
        <v>-8481.91</v>
      </c>
      <c r="R722" s="47">
        <f t="shared" si="166"/>
        <v>-113771.82458333333</v>
      </c>
      <c r="V722" s="49">
        <f t="shared" si="167"/>
        <v>-113771.82458333333</v>
      </c>
      <c r="Y722" s="51"/>
      <c r="Z722" s="51"/>
      <c r="AA722" s="51"/>
      <c r="AC722" s="61">
        <f t="shared" si="168"/>
        <v>-113771.82458333333</v>
      </c>
    </row>
    <row r="723" spans="1:31">
      <c r="A723" s="6" t="s">
        <v>293</v>
      </c>
      <c r="B723" s="6" t="s">
        <v>468</v>
      </c>
      <c r="C723" s="6" t="s">
        <v>470</v>
      </c>
      <c r="D723" s="2" t="s">
        <v>854</v>
      </c>
      <c r="E723" s="45">
        <v>-41209.5</v>
      </c>
      <c r="F723" s="45">
        <v>-60089.82</v>
      </c>
      <c r="G723" s="45">
        <v>-76000.759999999995</v>
      </c>
      <c r="H723" s="45">
        <v>-92789.43</v>
      </c>
      <c r="I723" s="45">
        <v>-110858.3</v>
      </c>
      <c r="J723" s="45">
        <v>-130666.34</v>
      </c>
      <c r="K723" s="45">
        <v>-153234.5</v>
      </c>
      <c r="L723" s="45">
        <v>-177619.34</v>
      </c>
      <c r="M723" s="45">
        <v>-232589.47</v>
      </c>
      <c r="N723" s="45">
        <v>-251879.15</v>
      </c>
      <c r="O723" s="45">
        <v>-272801.17</v>
      </c>
      <c r="P723" s="45">
        <v>-21194.91</v>
      </c>
      <c r="Q723" s="45">
        <v>-41572.160000000003</v>
      </c>
      <c r="R723" s="47">
        <f t="shared" si="166"/>
        <v>-135092.83499999999</v>
      </c>
      <c r="V723" s="49">
        <f t="shared" si="167"/>
        <v>-135092.83499999999</v>
      </c>
      <c r="Y723" s="51"/>
      <c r="Z723" s="51"/>
      <c r="AA723" s="51"/>
      <c r="AC723" s="61">
        <f t="shared" si="168"/>
        <v>-135092.83499999999</v>
      </c>
    </row>
    <row r="724" spans="1:31">
      <c r="A724" s="6" t="s">
        <v>294</v>
      </c>
      <c r="B724" s="6" t="s">
        <v>468</v>
      </c>
      <c r="C724" s="6" t="s">
        <v>296</v>
      </c>
      <c r="D724" s="2" t="s">
        <v>853</v>
      </c>
      <c r="E724" s="45">
        <v>-51307.81</v>
      </c>
      <c r="F724" s="45">
        <v>-60315.92</v>
      </c>
      <c r="G724" s="45">
        <v>-72542.36</v>
      </c>
      <c r="H724" s="45">
        <v>-73588.78</v>
      </c>
      <c r="I724" s="45">
        <v>-85097.09</v>
      </c>
      <c r="J724" s="45">
        <v>-111349.18</v>
      </c>
      <c r="K724" s="45">
        <v>-116886.18</v>
      </c>
      <c r="L724" s="45">
        <v>-248037.33</v>
      </c>
      <c r="M724" s="45">
        <v>-255424.8</v>
      </c>
      <c r="N724" s="45">
        <v>-270646.39</v>
      </c>
      <c r="O724" s="45">
        <v>-283848.56</v>
      </c>
      <c r="P724" s="45">
        <v>-2634.46</v>
      </c>
      <c r="Q724" s="45">
        <v>-4717.17</v>
      </c>
      <c r="R724" s="47">
        <f t="shared" si="166"/>
        <v>-134031.96166666664</v>
      </c>
      <c r="V724" s="49">
        <f t="shared" si="167"/>
        <v>-134031.96166666664</v>
      </c>
      <c r="Y724" s="51"/>
      <c r="Z724" s="51"/>
      <c r="AA724" s="51"/>
      <c r="AC724" s="61">
        <f t="shared" si="168"/>
        <v>-134031.96166666664</v>
      </c>
    </row>
    <row r="725" spans="1:31">
      <c r="A725" s="6" t="s">
        <v>294</v>
      </c>
      <c r="B725" s="6" t="s">
        <v>468</v>
      </c>
      <c r="C725" s="6" t="s">
        <v>470</v>
      </c>
      <c r="D725" s="2" t="s">
        <v>854</v>
      </c>
      <c r="E725" s="45">
        <v>-729809.54</v>
      </c>
      <c r="F725" s="45">
        <v>-1071182.24</v>
      </c>
      <c r="G725" s="45">
        <v>-1359215.21</v>
      </c>
      <c r="H725" s="45">
        <v>-1644927.32</v>
      </c>
      <c r="I725" s="45">
        <v>-1920296.64</v>
      </c>
      <c r="J725" s="45">
        <v>-2127459.1800000002</v>
      </c>
      <c r="K725" s="45">
        <v>-2335906.56</v>
      </c>
      <c r="L725" s="45">
        <v>-2538098.5</v>
      </c>
      <c r="M725" s="45">
        <v>-2740440.94</v>
      </c>
      <c r="N725" s="45">
        <v>-2935997.06</v>
      </c>
      <c r="O725" s="45">
        <v>-3136992.3</v>
      </c>
      <c r="P725" s="45">
        <v>-194934.05</v>
      </c>
      <c r="Q725" s="45">
        <v>-365747.81</v>
      </c>
      <c r="R725" s="47">
        <f t="shared" si="166"/>
        <v>-1879435.7229166667</v>
      </c>
      <c r="V725" s="49">
        <f t="shared" si="167"/>
        <v>-1879435.7229166667</v>
      </c>
      <c r="Y725" s="51"/>
      <c r="Z725" s="51"/>
      <c r="AA725" s="51"/>
      <c r="AC725" s="61">
        <f t="shared" si="168"/>
        <v>-1879435.7229166667</v>
      </c>
    </row>
    <row r="726" spans="1:31">
      <c r="D726" s="3" t="s">
        <v>264</v>
      </c>
      <c r="E726" s="46">
        <f t="shared" ref="E726:R726" si="169">SUM(E715:E725)</f>
        <v>-1005535.1000000001</v>
      </c>
      <c r="F726" s="46">
        <f t="shared" si="169"/>
        <v>-1454431.45</v>
      </c>
      <c r="G726" s="46">
        <f t="shared" si="169"/>
        <v>-1839940.21</v>
      </c>
      <c r="H726" s="46">
        <f t="shared" si="169"/>
        <v>-2222190.0500000003</v>
      </c>
      <c r="I726" s="46">
        <f t="shared" si="169"/>
        <v>-2757167.34</v>
      </c>
      <c r="J726" s="46">
        <f t="shared" si="169"/>
        <v>-3082004.66</v>
      </c>
      <c r="K726" s="46">
        <f t="shared" si="169"/>
        <v>-3386050.2</v>
      </c>
      <c r="L726" s="46">
        <f t="shared" si="169"/>
        <v>-3807161.3</v>
      </c>
      <c r="M726" s="46">
        <f t="shared" si="169"/>
        <v>-4143599.1399999997</v>
      </c>
      <c r="N726" s="46">
        <f t="shared" si="169"/>
        <v>-4447104.99</v>
      </c>
      <c r="O726" s="46">
        <f t="shared" si="169"/>
        <v>-4719185.95</v>
      </c>
      <c r="P726" s="46">
        <f t="shared" si="169"/>
        <v>-241388.87999999998</v>
      </c>
      <c r="Q726" s="46">
        <f t="shared" si="169"/>
        <v>-446953.3</v>
      </c>
      <c r="R726" s="46">
        <f t="shared" si="169"/>
        <v>-2735539.0308333333</v>
      </c>
      <c r="Y726" s="51"/>
      <c r="Z726" s="51"/>
      <c r="AA726" s="51"/>
    </row>
    <row r="727" spans="1:31">
      <c r="D727" s="3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7"/>
      <c r="Y727" s="51"/>
      <c r="Z727" s="51"/>
      <c r="AA727" s="51"/>
    </row>
    <row r="728" spans="1:31" s="15" customFormat="1" ht="13.5" thickBot="1">
      <c r="D728" s="19" t="s">
        <v>265</v>
      </c>
      <c r="E728" s="16">
        <f t="shared" ref="E728:J728" si="170">+E726+E713+E643+E616+E574+SUM(E481:E520)+E479+E437+E416</f>
        <v>-923121909.42999995</v>
      </c>
      <c r="F728" s="16">
        <f t="shared" si="170"/>
        <v>-959016462.60000002</v>
      </c>
      <c r="G728" s="16">
        <f t="shared" si="170"/>
        <v>-971600781.15000021</v>
      </c>
      <c r="H728" s="16">
        <f t="shared" si="170"/>
        <v>-987752769.3900001</v>
      </c>
      <c r="I728" s="16">
        <f t="shared" si="170"/>
        <v>-1007469608.1600001</v>
      </c>
      <c r="J728" s="16">
        <f t="shared" si="170"/>
        <v>-1030264525.0700001</v>
      </c>
      <c r="K728" s="16">
        <f t="shared" ref="K728:R728" si="171">+K726+K713+K643+K616+K574+SUM(K481:K520)+K479+K437+K416</f>
        <v>-1053516193.5500001</v>
      </c>
      <c r="L728" s="16">
        <f t="shared" si="171"/>
        <v>-1095954589.5599999</v>
      </c>
      <c r="M728" s="16">
        <f t="shared" si="171"/>
        <v>-1140082062.48</v>
      </c>
      <c r="N728" s="16">
        <f t="shared" si="171"/>
        <v>-1197351789.9500003</v>
      </c>
      <c r="O728" s="16">
        <f t="shared" si="171"/>
        <v>-1255579420.02</v>
      </c>
      <c r="P728" s="16">
        <f t="shared" si="171"/>
        <v>-973205124.52999997</v>
      </c>
      <c r="Q728" s="16">
        <f t="shared" si="171"/>
        <v>-1020025267.05</v>
      </c>
      <c r="R728" s="16">
        <f t="shared" si="171"/>
        <v>-1053613909.5583334</v>
      </c>
      <c r="Y728" s="52"/>
      <c r="Z728" s="52"/>
      <c r="AA728" s="52"/>
    </row>
    <row r="729" spans="1:31" ht="13.5" thickTop="1">
      <c r="Y729" s="51"/>
      <c r="Z729" s="51"/>
      <c r="AA729" s="51"/>
    </row>
    <row r="730" spans="1:31">
      <c r="Y730" s="51"/>
      <c r="Z730" s="51"/>
      <c r="AA730" s="51"/>
    </row>
    <row r="731" spans="1:31">
      <c r="D731" s="80" t="s">
        <v>1043</v>
      </c>
      <c r="E731" s="49">
        <f t="shared" ref="E731:R731" si="172">E728+E406</f>
        <v>0</v>
      </c>
      <c r="F731" s="49">
        <f t="shared" si="172"/>
        <v>0</v>
      </c>
      <c r="G731" s="49">
        <f t="shared" si="172"/>
        <v>0</v>
      </c>
      <c r="H731" s="49">
        <f t="shared" si="172"/>
        <v>0</v>
      </c>
      <c r="I731" s="49">
        <f t="shared" si="172"/>
        <v>0</v>
      </c>
      <c r="J731" s="49">
        <f t="shared" si="172"/>
        <v>0</v>
      </c>
      <c r="K731" s="49">
        <f t="shared" si="172"/>
        <v>0</v>
      </c>
      <c r="L731" s="49">
        <f t="shared" si="172"/>
        <v>0</v>
      </c>
      <c r="M731" s="49">
        <f t="shared" si="172"/>
        <v>0</v>
      </c>
      <c r="N731" s="49">
        <f t="shared" si="172"/>
        <v>0</v>
      </c>
      <c r="O731" s="49">
        <f t="shared" si="172"/>
        <v>0</v>
      </c>
      <c r="P731" s="49">
        <f t="shared" si="172"/>
        <v>0</v>
      </c>
      <c r="Q731" s="49">
        <f t="shared" si="172"/>
        <v>0</v>
      </c>
      <c r="R731" s="49">
        <f t="shared" si="172"/>
        <v>0</v>
      </c>
      <c r="T731" s="50">
        <f>SUM(T10:T726)</f>
        <v>130159735.20500001</v>
      </c>
      <c r="U731" s="50">
        <f>SUM(U10:U726)</f>
        <v>-106651703.71625002</v>
      </c>
      <c r="V731" s="50">
        <f>SUM(V10:V726)</f>
        <v>-682616495.03499997</v>
      </c>
      <c r="W731" s="50">
        <f>SUM(W10:W726)</f>
        <v>659108463.54624987</v>
      </c>
      <c r="Y731" s="52">
        <f t="shared" ref="Y731:AD731" si="173">SUM(Y10:Y726)</f>
        <v>408691561.33265364</v>
      </c>
      <c r="Z731" s="52">
        <f t="shared" si="173"/>
        <v>135144077.19109619</v>
      </c>
      <c r="AA731" s="52">
        <f t="shared" si="173"/>
        <v>0</v>
      </c>
      <c r="AB731" s="50">
        <f t="shared" si="173"/>
        <v>115272825.02250001</v>
      </c>
      <c r="AC731" s="50">
        <f t="shared" si="173"/>
        <v>-682616495.03499997</v>
      </c>
      <c r="AD731" s="50">
        <f t="shared" si="173"/>
        <v>23508031.488750026</v>
      </c>
      <c r="AE731" s="49"/>
    </row>
    <row r="732" spans="1:31">
      <c r="D732" s="25" t="s">
        <v>487</v>
      </c>
      <c r="U732" s="50">
        <f>+T731+U731</f>
        <v>23508031.488749996</v>
      </c>
      <c r="AC732" s="49">
        <f>+AB731+Z731+Y731</f>
        <v>659108463.54624987</v>
      </c>
    </row>
    <row r="733" spans="1:31">
      <c r="W733" s="49"/>
      <c r="Y733" s="49"/>
      <c r="AD733" s="49"/>
    </row>
    <row r="734" spans="1:31">
      <c r="D734" s="25" t="s">
        <v>488</v>
      </c>
      <c r="I734" s="49"/>
      <c r="J734" s="49"/>
      <c r="K734" s="49"/>
      <c r="L734" s="49"/>
      <c r="M734" s="49"/>
      <c r="N734" s="49"/>
      <c r="O734" s="49"/>
      <c r="P734" s="49"/>
      <c r="Q734" s="49"/>
      <c r="Y734" s="53">
        <f>+Y731/AC732</f>
        <v>0.62006723314360168</v>
      </c>
      <c r="Z734" s="53">
        <f>+Z731/AC732</f>
        <v>0.20504072495742284</v>
      </c>
      <c r="AA734" s="64" t="s">
        <v>479</v>
      </c>
      <c r="AB734" s="64">
        <f>+AD731/-AC731</f>
        <v>3.4438123982844411E-2</v>
      </c>
    </row>
    <row r="735" spans="1:31">
      <c r="U735" s="49"/>
    </row>
    <row r="736" spans="1:31">
      <c r="D736" s="25" t="s">
        <v>489</v>
      </c>
      <c r="Y736" s="54">
        <f>Y734*AD731</f>
        <v>14576560.041881891</v>
      </c>
      <c r="Z736" s="63">
        <f>+AD731*Z734</f>
        <v>4820103.8187752292</v>
      </c>
      <c r="AA736" s="51"/>
      <c r="AB736" s="51">
        <f>+U732*AB734</f>
        <v>809572.50300218281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E736"/>
  <sheetViews>
    <sheetView zoomScaleNormal="100" workbookViewId="0">
      <pane xSplit="4" ySplit="9" topLeftCell="V712" activePane="bottomRight" state="frozen"/>
      <selection activeCell="D749" sqref="D749"/>
      <selection pane="topRight" activeCell="D749" sqref="D749"/>
      <selection pane="bottomLeft" activeCell="D749" sqref="D749"/>
      <selection pane="bottomRight" activeCell="D749" sqref="D749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335</v>
      </c>
      <c r="K2" s="24" t="s">
        <v>335</v>
      </c>
      <c r="L2" s="24" t="s">
        <v>335</v>
      </c>
      <c r="M2" s="24" t="s">
        <v>335</v>
      </c>
      <c r="N2" s="24" t="s">
        <v>335</v>
      </c>
      <c r="O2" s="24" t="s">
        <v>335</v>
      </c>
      <c r="P2" s="24" t="s">
        <v>335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143</v>
      </c>
      <c r="F5" s="14" t="s">
        <v>179</v>
      </c>
      <c r="G5" s="14" t="s">
        <v>180</v>
      </c>
      <c r="H5" s="14" t="s">
        <v>276</v>
      </c>
      <c r="I5" s="14" t="s">
        <v>277</v>
      </c>
      <c r="J5" s="14" t="s">
        <v>278</v>
      </c>
      <c r="K5" s="14" t="s">
        <v>279</v>
      </c>
      <c r="L5" s="14" t="s">
        <v>9</v>
      </c>
      <c r="M5" s="14" t="s">
        <v>280</v>
      </c>
      <c r="N5" s="14" t="s">
        <v>281</v>
      </c>
      <c r="O5" s="14" t="s">
        <v>282</v>
      </c>
      <c r="P5" s="14" t="s">
        <v>92</v>
      </c>
      <c r="Q5" s="14" t="s">
        <v>143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1037</v>
      </c>
      <c r="F9" s="23" t="s">
        <v>1038</v>
      </c>
      <c r="G9" s="23" t="s">
        <v>1039</v>
      </c>
      <c r="H9" s="23" t="s">
        <v>1040</v>
      </c>
      <c r="I9" s="23" t="s">
        <v>1041</v>
      </c>
      <c r="J9" s="23" t="s">
        <v>1042</v>
      </c>
      <c r="K9" s="23" t="s">
        <v>954</v>
      </c>
      <c r="L9" s="23" t="s">
        <v>956</v>
      </c>
      <c r="M9" s="23" t="s">
        <v>957</v>
      </c>
      <c r="N9" s="23" t="s">
        <v>958</v>
      </c>
      <c r="O9" s="23" t="s">
        <v>962</v>
      </c>
      <c r="P9" s="23" t="s">
        <v>965</v>
      </c>
      <c r="Q9" s="23" t="s">
        <v>984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1085038586.6400001</v>
      </c>
      <c r="F10" s="45">
        <v>1087217966.3299999</v>
      </c>
      <c r="G10" s="45">
        <v>1092714463.04</v>
      </c>
      <c r="H10" s="45">
        <v>1096282634.4200001</v>
      </c>
      <c r="I10" s="45">
        <v>1106761076.78</v>
      </c>
      <c r="J10" s="45">
        <v>1106666508.03</v>
      </c>
      <c r="K10" s="45">
        <v>1111171887.8699999</v>
      </c>
      <c r="L10" s="45">
        <v>1114472874.1199999</v>
      </c>
      <c r="M10" s="45">
        <v>1116166185.8599999</v>
      </c>
      <c r="N10" s="45">
        <v>1116932697.9000001</v>
      </c>
      <c r="O10" s="45">
        <v>1118156214.0899999</v>
      </c>
      <c r="P10" s="45">
        <v>1181190214.3099999</v>
      </c>
      <c r="Q10" s="45">
        <v>1176359415.3699999</v>
      </c>
      <c r="R10" s="47">
        <f>((E10+Q10)+((F10+G10+H10+I10+J10+K10+L10+M10+N10+O10+P10)*2))/24</f>
        <v>1114869310.3129165</v>
      </c>
      <c r="T10" s="49"/>
      <c r="W10" s="49">
        <f>+R10</f>
        <v>1114869310.3129165</v>
      </c>
      <c r="Y10" s="67">
        <f>+R10*$Z$4</f>
        <v>834925626.49334323</v>
      </c>
      <c r="Z10" s="67">
        <f>+R10*$Z$5</f>
        <v>279943683.81957334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26337831.030000001</v>
      </c>
      <c r="J12" s="45">
        <v>26337831.030000001</v>
      </c>
      <c r="K12" s="45">
        <v>26337831.030000001</v>
      </c>
      <c r="L12" s="45">
        <v>26337831.030000001</v>
      </c>
      <c r="M12" s="45">
        <v>26337831.030000001</v>
      </c>
      <c r="N12" s="45">
        <v>26337831.030000001</v>
      </c>
      <c r="O12" s="45">
        <v>26337831.030000001</v>
      </c>
      <c r="P12" s="45">
        <v>29198499.489999998</v>
      </c>
      <c r="Q12" s="45">
        <v>29198499.489999998</v>
      </c>
      <c r="R12" s="47">
        <f t="shared" si="0"/>
        <v>26695414.587500002</v>
      </c>
      <c r="T12" s="49"/>
      <c r="W12" s="49">
        <f t="shared" si="1"/>
        <v>26695414.587500002</v>
      </c>
      <c r="Y12" s="67">
        <f t="shared" si="2"/>
        <v>19992195.984578751</v>
      </c>
      <c r="Z12" s="67">
        <f t="shared" si="3"/>
        <v>6703218.6029212503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7">
        <f t="shared" si="0"/>
        <v>0</v>
      </c>
      <c r="T13" s="49"/>
      <c r="W13" s="49">
        <f t="shared" si="1"/>
        <v>0</v>
      </c>
      <c r="Y13" s="67">
        <f t="shared" si="2"/>
        <v>0</v>
      </c>
      <c r="Z13" s="67">
        <f t="shared" si="3"/>
        <v>0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44670632.780000001</v>
      </c>
      <c r="F14" s="45">
        <v>46314705.280000001</v>
      </c>
      <c r="G14" s="45">
        <v>46492676.619999997</v>
      </c>
      <c r="H14" s="45">
        <v>44539367.369999997</v>
      </c>
      <c r="I14" s="45">
        <v>37085700.079999998</v>
      </c>
      <c r="J14" s="45">
        <v>41528661.189999998</v>
      </c>
      <c r="K14" s="45">
        <v>42658430.850000001</v>
      </c>
      <c r="L14" s="45">
        <v>49067844.539999999</v>
      </c>
      <c r="M14" s="45">
        <v>54532434.450000003</v>
      </c>
      <c r="N14" s="45">
        <v>61047627.030000001</v>
      </c>
      <c r="O14" s="45">
        <v>71392210.099999994</v>
      </c>
      <c r="P14" s="45">
        <v>50743909.159999996</v>
      </c>
      <c r="Q14" s="45">
        <v>51342915.100000001</v>
      </c>
      <c r="R14" s="47">
        <f>((E14+Q14)+((F14+G14+H14+I14+J14+K14+L14+M14+N14+O14+P14)*2))/24</f>
        <v>49450861.717499994</v>
      </c>
      <c r="T14" s="49"/>
      <c r="W14" s="49">
        <f>+R14</f>
        <v>49450861.717499994</v>
      </c>
      <c r="Y14" s="67">
        <f>+R14*$Z$4</f>
        <v>37033750.340235747</v>
      </c>
      <c r="Z14" s="67">
        <f>+R14*$Z$5</f>
        <v>12417111.377264248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29785649.440000001</v>
      </c>
      <c r="F15" s="45">
        <v>31669477.690000001</v>
      </c>
      <c r="G15" s="45">
        <v>33515130.940000001</v>
      </c>
      <c r="H15" s="45">
        <v>36218296.920000002</v>
      </c>
      <c r="I15" s="45">
        <v>39403558.780000001</v>
      </c>
      <c r="J15" s="45">
        <v>41645401.909999996</v>
      </c>
      <c r="K15" s="45">
        <v>44013560.740000002</v>
      </c>
      <c r="L15" s="45">
        <v>42738936.82</v>
      </c>
      <c r="M15" s="45">
        <v>45009545.090000004</v>
      </c>
      <c r="N15" s="45">
        <v>48549183.509999998</v>
      </c>
      <c r="O15" s="45">
        <v>42890821.390000001</v>
      </c>
      <c r="P15" s="45">
        <v>7469181.9500000002</v>
      </c>
      <c r="Q15" s="45">
        <v>7841410.9199999999</v>
      </c>
      <c r="R15" s="47">
        <f>((E15+Q15)+((F15+G15+H15+I15+J15+K15+L15+M15+N15+O15+P15)*2))/24</f>
        <v>35994718.826666661</v>
      </c>
      <c r="T15" s="49"/>
      <c r="W15" s="49">
        <f>+R15</f>
        <v>35994718.826666661</v>
      </c>
      <c r="Y15" s="51"/>
      <c r="Z15" s="51"/>
      <c r="AA15" s="51"/>
      <c r="AB15" s="49">
        <f>+R15</f>
        <v>35994718.826666661</v>
      </c>
    </row>
    <row r="16" spans="1:30">
      <c r="D16" s="41" t="s">
        <v>7</v>
      </c>
      <c r="E16" s="46">
        <f t="shared" ref="E16" si="4">SUM(E10:E15)</f>
        <v>1185832699.8900001</v>
      </c>
      <c r="F16" s="46">
        <f t="shared" ref="F16:R16" si="5">SUM(F10:F15)</f>
        <v>1191539980.3299999</v>
      </c>
      <c r="G16" s="46">
        <f t="shared" si="5"/>
        <v>1199060101.6299999</v>
      </c>
      <c r="H16" s="46">
        <f t="shared" si="5"/>
        <v>1203378129.74</v>
      </c>
      <c r="I16" s="46">
        <f t="shared" si="5"/>
        <v>1209588166.6699998</v>
      </c>
      <c r="J16" s="46">
        <f t="shared" si="5"/>
        <v>1216178402.1600001</v>
      </c>
      <c r="K16" s="46">
        <f t="shared" si="5"/>
        <v>1224181710.4899998</v>
      </c>
      <c r="L16" s="46">
        <f t="shared" si="5"/>
        <v>1232617486.5099998</v>
      </c>
      <c r="M16" s="46">
        <f t="shared" si="5"/>
        <v>1242045996.4299998</v>
      </c>
      <c r="N16" s="46">
        <f t="shared" si="5"/>
        <v>1252867339.47</v>
      </c>
      <c r="O16" s="46">
        <f t="shared" si="5"/>
        <v>1258777076.6099999</v>
      </c>
      <c r="P16" s="46">
        <f t="shared" si="5"/>
        <v>1268601804.9100001</v>
      </c>
      <c r="Q16" s="46">
        <f t="shared" si="5"/>
        <v>1264742240.8799999</v>
      </c>
      <c r="R16" s="46">
        <f t="shared" si="5"/>
        <v>1227010305.4445832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4188744.64</v>
      </c>
      <c r="F18" s="45">
        <v>3999433.48</v>
      </c>
      <c r="G18" s="45">
        <v>4220917.3099999996</v>
      </c>
      <c r="H18" s="45">
        <v>2171725.64</v>
      </c>
      <c r="I18" s="45">
        <v>2124432.2599999998</v>
      </c>
      <c r="J18" s="45">
        <v>2435076.1800000002</v>
      </c>
      <c r="K18" s="45">
        <v>2511885.7999999998</v>
      </c>
      <c r="L18" s="45">
        <v>2379960.7599999998</v>
      </c>
      <c r="M18" s="45">
        <v>2392018.02</v>
      </c>
      <c r="N18" s="45">
        <v>2216441.59</v>
      </c>
      <c r="O18" s="45">
        <v>2630635.06</v>
      </c>
      <c r="P18" s="45">
        <v>361121.20999999897</v>
      </c>
      <c r="Q18" s="45">
        <v>1109909.78</v>
      </c>
      <c r="R18" s="47">
        <f>((E18+Q18)+((F18+G18+H18+I18+J18+K18+L18+M18+N18+O18+P18)*2))/24</f>
        <v>2507747.8766666665</v>
      </c>
      <c r="T18" s="49"/>
      <c r="W18" s="49">
        <f>+R18</f>
        <v>2507747.8766666665</v>
      </c>
      <c r="Y18" s="67">
        <f>+R18*$Z$4</f>
        <v>1878052.3848356665</v>
      </c>
      <c r="Z18" s="67">
        <f>+R18*$Z$5</f>
        <v>629695.49183099996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-343102902.42000002</v>
      </c>
      <c r="F19" s="45">
        <v>-344656144.30000001</v>
      </c>
      <c r="G19" s="45">
        <v>-346262533.31</v>
      </c>
      <c r="H19" s="45">
        <v>-347341216.80000001</v>
      </c>
      <c r="I19" s="45">
        <v>-348722827.23000002</v>
      </c>
      <c r="J19" s="45">
        <v>-350113767.22000003</v>
      </c>
      <c r="K19" s="45">
        <v>-351786312.51999998</v>
      </c>
      <c r="L19" s="45">
        <v>-353632615.36000001</v>
      </c>
      <c r="M19" s="45">
        <v>-355573536.50999999</v>
      </c>
      <c r="N19" s="45">
        <v>-357480153.54000002</v>
      </c>
      <c r="O19" s="45">
        <v>-359513297.08999997</v>
      </c>
      <c r="P19" s="45">
        <v>-360812241.13</v>
      </c>
      <c r="Q19" s="45">
        <v>-355196599.49000001</v>
      </c>
      <c r="R19" s="47">
        <f>((E19+Q19)+((F19+G19+H19+I19+J19+K19+L19+M19+N19+O19+P19)*2))/24</f>
        <v>-352087032.99708337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6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-4719585.3099999996</v>
      </c>
      <c r="F21" s="45">
        <v>-4749964.72</v>
      </c>
      <c r="G21" s="45">
        <v>-4780344.1100000003</v>
      </c>
      <c r="H21" s="45">
        <v>-4810723.54</v>
      </c>
      <c r="I21" s="45">
        <v>-4841102.97</v>
      </c>
      <c r="J21" s="45">
        <v>-4871482.4000000004</v>
      </c>
      <c r="K21" s="45">
        <v>-4901861.76</v>
      </c>
      <c r="L21" s="45">
        <v>-4932241.1500000004</v>
      </c>
      <c r="M21" s="45">
        <v>-4962620.5599999996</v>
      </c>
      <c r="N21" s="45">
        <v>-4993000.04</v>
      </c>
      <c r="O21" s="45">
        <v>-5023379.4400000004</v>
      </c>
      <c r="P21" s="45">
        <v>-5068199.03</v>
      </c>
      <c r="Q21" s="45">
        <v>-5098578.41</v>
      </c>
      <c r="R21" s="47">
        <f t="shared" si="6"/>
        <v>-4903666.7983333329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-20967436.879999999</v>
      </c>
      <c r="F22" s="45">
        <v>-21263606.379999999</v>
      </c>
      <c r="G22" s="45">
        <v>-21563256.41</v>
      </c>
      <c r="H22" s="45">
        <v>-21863028.780000001</v>
      </c>
      <c r="I22" s="45">
        <v>-22162839.98</v>
      </c>
      <c r="J22" s="45">
        <v>-22461871.149999999</v>
      </c>
      <c r="K22" s="45">
        <v>-22763624.890000001</v>
      </c>
      <c r="L22" s="45">
        <v>-23065432.120000001</v>
      </c>
      <c r="M22" s="45">
        <v>-23367182.390000001</v>
      </c>
      <c r="N22" s="45">
        <v>-23656494.52</v>
      </c>
      <c r="O22" s="45">
        <v>-23922460.760000002</v>
      </c>
      <c r="P22" s="45">
        <v>-24188839.18</v>
      </c>
      <c r="Q22" s="45">
        <v>-24776811.420000002</v>
      </c>
      <c r="R22" s="47">
        <f>((E22+Q22)+((F22+G22+H22+I22+J22+K22+L22+M22+N22+O22+P22)*2))/24</f>
        <v>-22762563.392499998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" si="7">SUM(E18:E23)</f>
        <v>-364601179.97000003</v>
      </c>
      <c r="F24" s="37">
        <f t="shared" ref="F24:R24" si="8">SUM(F18:F23)</f>
        <v>-366670281.92000002</v>
      </c>
      <c r="G24" s="37">
        <f t="shared" si="8"/>
        <v>-368385216.52000004</v>
      </c>
      <c r="H24" s="37">
        <f t="shared" si="8"/>
        <v>-371843243.48000002</v>
      </c>
      <c r="I24" s="37">
        <f t="shared" si="8"/>
        <v>-373602337.92000008</v>
      </c>
      <c r="J24" s="37">
        <f t="shared" si="8"/>
        <v>-375012044.58999997</v>
      </c>
      <c r="K24" s="37">
        <f t="shared" si="8"/>
        <v>-376939913.36999995</v>
      </c>
      <c r="L24" s="37">
        <f t="shared" si="8"/>
        <v>-379250327.87</v>
      </c>
      <c r="M24" s="37">
        <f t="shared" si="8"/>
        <v>-381511321.44</v>
      </c>
      <c r="N24" s="37">
        <f t="shared" si="8"/>
        <v>-383913206.51000005</v>
      </c>
      <c r="O24" s="37">
        <f t="shared" si="8"/>
        <v>-385828502.22999996</v>
      </c>
      <c r="P24" s="37">
        <f t="shared" si="8"/>
        <v>-389708158.13</v>
      </c>
      <c r="Q24" s="37">
        <f t="shared" si="8"/>
        <v>-383962079.54000008</v>
      </c>
      <c r="R24" s="37">
        <f t="shared" si="8"/>
        <v>-377245515.31125003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-3066802.91</v>
      </c>
      <c r="F26" s="45">
        <v>-3068477.79</v>
      </c>
      <c r="G26" s="45">
        <v>-3083048.28</v>
      </c>
      <c r="H26" s="45">
        <v>-1159323.19</v>
      </c>
      <c r="I26" s="45">
        <v>-1117791.93</v>
      </c>
      <c r="J26" s="45">
        <v>-1138745.76</v>
      </c>
      <c r="K26" s="45">
        <v>-1160109.51</v>
      </c>
      <c r="L26" s="45">
        <v>-1147859.24</v>
      </c>
      <c r="M26" s="45">
        <v>-1116022.25</v>
      </c>
      <c r="N26" s="45">
        <v>-1135830.5</v>
      </c>
      <c r="O26" s="45">
        <v>-1158006.53</v>
      </c>
      <c r="P26" s="45">
        <v>-952412.58</v>
      </c>
      <c r="Q26" s="45">
        <v>-954911.45</v>
      </c>
      <c r="R26" s="47">
        <f>((E26+Q26)+((F26+G26+H26+I26+J26+K26+L26+M26+N26+O26+P26)*2))/24</f>
        <v>-1520707.0616666665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-142729337.06</v>
      </c>
      <c r="F27" s="45">
        <v>-142989160.58000001</v>
      </c>
      <c r="G27" s="45">
        <v>-143215381.13999999</v>
      </c>
      <c r="H27" s="45">
        <v>-143526787.02000001</v>
      </c>
      <c r="I27" s="45">
        <v>-143859470.31999999</v>
      </c>
      <c r="J27" s="45">
        <v>-144406051.34999999</v>
      </c>
      <c r="K27" s="45">
        <v>-144717228.87</v>
      </c>
      <c r="L27" s="45">
        <v>-144858065.99000001</v>
      </c>
      <c r="M27" s="45">
        <v>-145245081.83000001</v>
      </c>
      <c r="N27" s="45">
        <v>-145730762.49000001</v>
      </c>
      <c r="O27" s="45">
        <v>-146162343.5</v>
      </c>
      <c r="P27" s="45">
        <v>-145311809.69999999</v>
      </c>
      <c r="Q27" s="45">
        <v>-146165291.44</v>
      </c>
      <c r="R27" s="47">
        <f>((E27+Q27)+((F27+G27+H27+I27+J27+K27+L27+M27+N27+O27+P27)*2))/24</f>
        <v>-144539121.41999999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9">+E26+E27</f>
        <v>-145796139.97</v>
      </c>
      <c r="F28" s="38">
        <f t="shared" si="9"/>
        <v>-146057638.37</v>
      </c>
      <c r="G28" s="38">
        <f t="shared" si="9"/>
        <v>-146298429.41999999</v>
      </c>
      <c r="H28" s="38">
        <f t="shared" si="9"/>
        <v>-144686110.21000001</v>
      </c>
      <c r="I28" s="38">
        <f t="shared" si="9"/>
        <v>-144977262.25</v>
      </c>
      <c r="J28" s="38">
        <f t="shared" si="9"/>
        <v>-145544797.10999998</v>
      </c>
      <c r="K28" s="38">
        <f t="shared" si="9"/>
        <v>-145877338.38</v>
      </c>
      <c r="L28" s="38">
        <f t="shared" si="9"/>
        <v>-146005925.23000002</v>
      </c>
      <c r="M28" s="38">
        <f t="shared" si="9"/>
        <v>-146361104.08000001</v>
      </c>
      <c r="N28" s="38">
        <f t="shared" si="9"/>
        <v>-146866592.99000001</v>
      </c>
      <c r="O28" s="38">
        <f t="shared" si="9"/>
        <v>-147320350.03</v>
      </c>
      <c r="P28" s="38">
        <f t="shared" si="9"/>
        <v>-146264222.28</v>
      </c>
      <c r="Q28" s="38">
        <f t="shared" si="9"/>
        <v>-147120202.88999999</v>
      </c>
      <c r="R28" s="38">
        <f t="shared" si="9"/>
        <v>-146059828.48166665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10">+E28+E24</f>
        <v>-510397319.94000006</v>
      </c>
      <c r="F30" s="39">
        <f t="shared" si="10"/>
        <v>-512727920.29000002</v>
      </c>
      <c r="G30" s="39">
        <f t="shared" si="10"/>
        <v>-514683645.94000006</v>
      </c>
      <c r="H30" s="39">
        <f t="shared" si="10"/>
        <v>-516529353.69000006</v>
      </c>
      <c r="I30" s="39">
        <f t="shared" si="10"/>
        <v>-518579600.17000008</v>
      </c>
      <c r="J30" s="39">
        <f t="shared" si="10"/>
        <v>-520556841.69999993</v>
      </c>
      <c r="K30" s="39">
        <f t="shared" si="10"/>
        <v>-522817251.74999994</v>
      </c>
      <c r="L30" s="39">
        <f t="shared" si="10"/>
        <v>-525256253.10000002</v>
      </c>
      <c r="M30" s="39">
        <f t="shared" si="10"/>
        <v>-527872425.51999998</v>
      </c>
      <c r="N30" s="39">
        <f t="shared" si="10"/>
        <v>-530779799.50000006</v>
      </c>
      <c r="O30" s="39">
        <f t="shared" si="10"/>
        <v>-533148852.25999999</v>
      </c>
      <c r="P30" s="39">
        <f t="shared" si="10"/>
        <v>-535972380.40999997</v>
      </c>
      <c r="Q30" s="39">
        <f t="shared" si="10"/>
        <v>-531082282.43000007</v>
      </c>
      <c r="R30" s="39">
        <f t="shared" si="10"/>
        <v>-523305343.79291666</v>
      </c>
      <c r="W30" s="49">
        <f>+R30-R18</f>
        <v>-525813091.66958332</v>
      </c>
      <c r="Y30" s="67">
        <f>SUM(R30-R18)*$Z$4</f>
        <v>-393781424.35135096</v>
      </c>
      <c r="Z30" s="67">
        <f>SUM(R30-R18)*$Z$5</f>
        <v>-132031667.31823237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11">+E16+E30</f>
        <v>675435379.95000005</v>
      </c>
      <c r="F32" s="9">
        <f t="shared" si="11"/>
        <v>678812060.03999996</v>
      </c>
      <c r="G32" s="9">
        <f t="shared" si="11"/>
        <v>684376455.68999982</v>
      </c>
      <c r="H32" s="9">
        <f t="shared" si="11"/>
        <v>686848776.04999995</v>
      </c>
      <c r="I32" s="9">
        <f t="shared" si="11"/>
        <v>691008566.49999976</v>
      </c>
      <c r="J32" s="9">
        <f t="shared" si="11"/>
        <v>695621560.46000016</v>
      </c>
      <c r="K32" s="9">
        <f t="shared" si="11"/>
        <v>701364458.73999977</v>
      </c>
      <c r="L32" s="9">
        <f t="shared" si="11"/>
        <v>707361233.40999973</v>
      </c>
      <c r="M32" s="9">
        <f t="shared" si="11"/>
        <v>714173570.90999985</v>
      </c>
      <c r="N32" s="9">
        <f t="shared" si="11"/>
        <v>722087539.97000003</v>
      </c>
      <c r="O32" s="9">
        <f t="shared" si="11"/>
        <v>725628224.3499999</v>
      </c>
      <c r="P32" s="9">
        <f t="shared" si="11"/>
        <v>732629424.50000012</v>
      </c>
      <c r="Q32" s="9">
        <f t="shared" si="11"/>
        <v>733659958.44999981</v>
      </c>
      <c r="R32" s="9">
        <f t="shared" si="11"/>
        <v>703704961.65166652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529407.99</v>
      </c>
      <c r="F39" s="45">
        <v>530021.97</v>
      </c>
      <c r="G39" s="45">
        <v>530367.85</v>
      </c>
      <c r="H39" s="45">
        <v>530446.56999999995</v>
      </c>
      <c r="I39" s="45">
        <v>530484.14</v>
      </c>
      <c r="J39" s="45">
        <v>530509.41</v>
      </c>
      <c r="K39" s="45">
        <v>530530.28</v>
      </c>
      <c r="L39" s="45">
        <v>530538.11</v>
      </c>
      <c r="M39" s="45">
        <v>530542.47</v>
      </c>
      <c r="N39" s="45">
        <v>530546.98</v>
      </c>
      <c r="O39" s="45">
        <v>530551.34</v>
      </c>
      <c r="P39" s="45">
        <v>530557.93999999994</v>
      </c>
      <c r="Q39" s="45">
        <v>530562.44999999995</v>
      </c>
      <c r="R39" s="47">
        <f>((E39+Q39)+((F39+G39+H39+I39+J39+K39+L39+M39+N39+O39+P39)*2))/24</f>
        <v>530423.5233333332</v>
      </c>
      <c r="T39" s="49"/>
      <c r="W39" s="49">
        <f>+R39</f>
        <v>530423.5233333332</v>
      </c>
      <c r="Y39" s="51"/>
      <c r="Z39" s="51"/>
      <c r="AA39" s="51"/>
      <c r="AB39" s="49">
        <f>+R39</f>
        <v>530423.5233333332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11551133.380000001</v>
      </c>
      <c r="F40" s="45">
        <v>11489083.07</v>
      </c>
      <c r="G40" s="45">
        <v>11323317.58</v>
      </c>
      <c r="H40" s="45">
        <v>11558794.199999999</v>
      </c>
      <c r="I40" s="45">
        <v>11679450.689999999</v>
      </c>
      <c r="J40" s="45">
        <v>11782103.310000001</v>
      </c>
      <c r="K40" s="45">
        <v>11898197.6</v>
      </c>
      <c r="L40" s="45">
        <v>11968468.01</v>
      </c>
      <c r="M40" s="45">
        <v>12097438.98</v>
      </c>
      <c r="N40" s="45">
        <v>12051098.880000001</v>
      </c>
      <c r="O40" s="45">
        <v>12213349.59</v>
      </c>
      <c r="P40" s="45">
        <v>12327925.800000001</v>
      </c>
      <c r="Q40" s="45">
        <v>12313260.26</v>
      </c>
      <c r="R40" s="47">
        <f>((E40+Q40)+((F40+G40+H40+I40+J40+K40+L40+M40+N40+O40+P40)*2))/24</f>
        <v>11860118.710833333</v>
      </c>
      <c r="T40" s="49"/>
      <c r="W40" s="49">
        <f>+R40</f>
        <v>11860118.710833333</v>
      </c>
      <c r="Y40" s="51"/>
      <c r="Z40" s="51"/>
      <c r="AA40" s="51"/>
      <c r="AB40" s="49">
        <f>+R40</f>
        <v>11860118.710833333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2">((E41+Q41)+((F41+G41+H41+I41+J41+K41+L41+M41+N41+O41+P41)*2))/24</f>
        <v>0</v>
      </c>
      <c r="T41" s="49"/>
      <c r="W41" s="49">
        <f t="shared" ref="W41:W42" si="13">+R41</f>
        <v>0</v>
      </c>
      <c r="Y41" s="51"/>
      <c r="Z41" s="51"/>
      <c r="AA41" s="51"/>
      <c r="AB41" s="49">
        <f t="shared" ref="AB41:AB42" si="14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7">
        <f t="shared" si="12"/>
        <v>0</v>
      </c>
      <c r="T42" s="49"/>
      <c r="W42" s="49">
        <f t="shared" si="13"/>
        <v>0</v>
      </c>
      <c r="Y42" s="51"/>
      <c r="Z42" s="51"/>
      <c r="AA42" s="51"/>
      <c r="AB42" s="49">
        <f t="shared" si="14"/>
        <v>0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7">
        <f>((E43+Q43)+((F43+G43+H43+I43+J43+K43+L43+M43+N43+O43+P43)*2))/24</f>
        <v>0</v>
      </c>
      <c r="T43" s="49"/>
      <c r="W43" s="49">
        <f>+R43</f>
        <v>0</v>
      </c>
      <c r="Y43" s="51"/>
      <c r="Z43" s="51"/>
      <c r="AA43" s="51"/>
      <c r="AB43" s="49">
        <f>+R43</f>
        <v>0</v>
      </c>
    </row>
    <row r="44" spans="1:30">
      <c r="D44" s="3" t="s">
        <v>31</v>
      </c>
      <c r="E44" s="46">
        <f t="shared" ref="E44" si="15">SUM(E37:E43)</f>
        <v>12278505.880000001</v>
      </c>
      <c r="F44" s="46">
        <f t="shared" ref="F44:R44" si="16">SUM(F37:F43)</f>
        <v>12217069.550000001</v>
      </c>
      <c r="G44" s="46">
        <f t="shared" si="16"/>
        <v>12051649.939999999</v>
      </c>
      <c r="H44" s="46">
        <f t="shared" si="16"/>
        <v>12287205.279999999</v>
      </c>
      <c r="I44" s="46">
        <f t="shared" si="16"/>
        <v>12407899.34</v>
      </c>
      <c r="J44" s="46">
        <f t="shared" si="16"/>
        <v>12510577.23</v>
      </c>
      <c r="K44" s="46">
        <f t="shared" si="16"/>
        <v>12626692.390000001</v>
      </c>
      <c r="L44" s="46">
        <f t="shared" si="16"/>
        <v>12696970.629999999</v>
      </c>
      <c r="M44" s="46">
        <f t="shared" si="16"/>
        <v>12825945.960000001</v>
      </c>
      <c r="N44" s="46">
        <f t="shared" si="16"/>
        <v>12779610.370000001</v>
      </c>
      <c r="O44" s="46">
        <f t="shared" si="16"/>
        <v>12941865.439999999</v>
      </c>
      <c r="P44" s="46">
        <f t="shared" si="16"/>
        <v>13056448.25</v>
      </c>
      <c r="Q44" s="46">
        <f t="shared" si="16"/>
        <v>13041787.219999999</v>
      </c>
      <c r="R44" s="46">
        <f t="shared" si="16"/>
        <v>12588506.744166667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1836649.82</v>
      </c>
      <c r="F46" s="45">
        <v>1058991.1399999999</v>
      </c>
      <c r="G46" s="45">
        <v>1905257.03</v>
      </c>
      <c r="H46" s="45">
        <v>921642.42</v>
      </c>
      <c r="I46" s="45">
        <v>477302.11</v>
      </c>
      <c r="J46" s="45">
        <v>1013780.38</v>
      </c>
      <c r="K46" s="45">
        <v>337570.22</v>
      </c>
      <c r="L46" s="45">
        <v>576204.07999999996</v>
      </c>
      <c r="M46" s="45">
        <v>-119686.53</v>
      </c>
      <c r="N46" s="45">
        <v>500818.9</v>
      </c>
      <c r="O46" s="45">
        <v>339528.83</v>
      </c>
      <c r="P46" s="45">
        <v>2523372.85</v>
      </c>
      <c r="Q46" s="45">
        <v>2216024.09</v>
      </c>
      <c r="R46" s="47">
        <f t="shared" ref="R46:R56" si="17">((E46+Q46)+((F46+G46+H46+I46+J46+K46+L46+M46+N46+O46+P46)*2))/24</f>
        <v>963426.53208333335</v>
      </c>
      <c r="T46" s="49">
        <f t="shared" ref="T46:T56" si="18">+R46</f>
        <v>963426.53208333335</v>
      </c>
      <c r="Y46" s="51"/>
      <c r="Z46" s="51"/>
      <c r="AA46" s="51"/>
      <c r="AD46" s="49">
        <f t="shared" ref="AD46:AD56" si="19">+R46</f>
        <v>963426.53208333335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-2521427.02</v>
      </c>
      <c r="F47" s="45">
        <v>-564510.23</v>
      </c>
      <c r="G47" s="45">
        <v>-923796.81</v>
      </c>
      <c r="H47" s="45">
        <v>-1303301.01</v>
      </c>
      <c r="I47" s="45">
        <v>-706920.61</v>
      </c>
      <c r="J47" s="45">
        <v>-617300.66</v>
      </c>
      <c r="K47" s="45">
        <v>-613702.06999999995</v>
      </c>
      <c r="L47" s="45">
        <v>-456273.33</v>
      </c>
      <c r="M47" s="45">
        <v>-755930</v>
      </c>
      <c r="N47" s="45">
        <v>-862685.39</v>
      </c>
      <c r="O47" s="45">
        <v>-537742.41</v>
      </c>
      <c r="P47" s="45">
        <v>-852173.71</v>
      </c>
      <c r="Q47" s="45">
        <v>-1380188.62</v>
      </c>
      <c r="R47" s="47">
        <f t="shared" si="17"/>
        <v>-845428.67083333328</v>
      </c>
      <c r="T47" s="49">
        <f t="shared" si="18"/>
        <v>-845428.67083333328</v>
      </c>
      <c r="U47" s="49"/>
      <c r="Y47" s="51"/>
      <c r="Z47" s="51"/>
      <c r="AA47" s="51"/>
      <c r="AD47" s="49">
        <f t="shared" si="19"/>
        <v>-845428.67083333328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-4977.84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-573.24</v>
      </c>
      <c r="N48" s="45">
        <v>0</v>
      </c>
      <c r="O48" s="45">
        <v>0</v>
      </c>
      <c r="P48" s="45">
        <v>0</v>
      </c>
      <c r="Q48" s="45">
        <v>1543422</v>
      </c>
      <c r="R48" s="47">
        <f t="shared" si="17"/>
        <v>63846.66</v>
      </c>
      <c r="T48" s="49">
        <f t="shared" si="18"/>
        <v>63846.66</v>
      </c>
      <c r="U48" s="49"/>
      <c r="Y48" s="51"/>
      <c r="Z48" s="51"/>
      <c r="AA48" s="51"/>
      <c r="AD48" s="49">
        <f t="shared" si="19"/>
        <v>63846.66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1857.92</v>
      </c>
      <c r="F49" s="45">
        <v>1857.92</v>
      </c>
      <c r="G49" s="45">
        <v>740352.04</v>
      </c>
      <c r="H49" s="45">
        <v>517631.63</v>
      </c>
      <c r="I49" s="45">
        <v>428284.07</v>
      </c>
      <c r="J49" s="45">
        <v>2003822.76</v>
      </c>
      <c r="K49" s="45">
        <v>506054.96</v>
      </c>
      <c r="L49" s="45">
        <v>380663.68</v>
      </c>
      <c r="M49" s="45">
        <v>281672.58</v>
      </c>
      <c r="N49" s="45">
        <v>2833374.09</v>
      </c>
      <c r="O49" s="45">
        <v>591846.66</v>
      </c>
      <c r="P49" s="45">
        <v>2157006.89</v>
      </c>
      <c r="Q49" s="45">
        <v>-1569885.42</v>
      </c>
      <c r="R49" s="47">
        <f t="shared" si="17"/>
        <v>804879.46083333332</v>
      </c>
      <c r="T49" s="49">
        <f t="shared" si="18"/>
        <v>804879.46083333332</v>
      </c>
      <c r="U49" s="49"/>
      <c r="Y49" s="51"/>
      <c r="Z49" s="51"/>
      <c r="AA49" s="51"/>
      <c r="AD49" s="49">
        <f t="shared" si="19"/>
        <v>804879.46083333332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1163.8699999999999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7"/>
        <v>48.494583333333331</v>
      </c>
      <c r="T50" s="49">
        <f t="shared" si="18"/>
        <v>48.494583333333331</v>
      </c>
      <c r="U50" s="49"/>
      <c r="Y50" s="51"/>
      <c r="Z50" s="51"/>
      <c r="AA50" s="51"/>
      <c r="AD50" s="49">
        <f t="shared" si="19"/>
        <v>48.494583333333331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7"/>
        <v>0</v>
      </c>
      <c r="T51" s="49">
        <f t="shared" si="18"/>
        <v>0</v>
      </c>
      <c r="Y51" s="51"/>
      <c r="Z51" s="51"/>
      <c r="AA51" s="51"/>
      <c r="AD51" s="49">
        <f t="shared" si="19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1863012.57</v>
      </c>
      <c r="F52" s="45">
        <v>778439.69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7"/>
        <v>142495.49791666667</v>
      </c>
      <c r="T52" s="49">
        <f t="shared" si="18"/>
        <v>142495.49791666667</v>
      </c>
      <c r="U52" s="49"/>
      <c r="Y52" s="51"/>
      <c r="Z52" s="51"/>
      <c r="AA52" s="51"/>
      <c r="AD52" s="49">
        <f t="shared" si="19"/>
        <v>142495.49791666667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7"/>
        <v>0</v>
      </c>
      <c r="T53" s="49">
        <f t="shared" si="18"/>
        <v>0</v>
      </c>
      <c r="U53" s="49"/>
      <c r="Y53" s="51"/>
      <c r="Z53" s="51"/>
      <c r="AA53" s="51"/>
      <c r="AD53" s="49">
        <f t="shared" si="19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7"/>
        <v>0</v>
      </c>
      <c r="T54" s="49">
        <f t="shared" si="18"/>
        <v>0</v>
      </c>
      <c r="U54" s="49"/>
      <c r="Y54" s="51"/>
      <c r="Z54" s="51"/>
      <c r="AA54" s="51"/>
      <c r="AD54" s="49">
        <f t="shared" si="19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7"/>
        <v>0</v>
      </c>
      <c r="T55" s="49">
        <f t="shared" si="18"/>
        <v>0</v>
      </c>
      <c r="U55" s="49"/>
      <c r="Y55" s="51"/>
      <c r="Z55" s="51"/>
      <c r="AA55" s="51"/>
      <c r="AD55" s="49">
        <f t="shared" si="19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7"/>
        <v>0</v>
      </c>
      <c r="T56" s="49">
        <f t="shared" si="18"/>
        <v>0</v>
      </c>
      <c r="U56" s="49"/>
      <c r="Y56" s="51"/>
      <c r="Z56" s="51"/>
      <c r="AA56" s="51"/>
      <c r="AD56" s="49">
        <f t="shared" si="19"/>
        <v>0</v>
      </c>
    </row>
    <row r="57" spans="1:30">
      <c r="D57" s="3" t="s">
        <v>35</v>
      </c>
      <c r="E57" s="46">
        <f t="shared" ref="E57:R57" si="20">SUM(E46:E56)</f>
        <v>1181257.1600000001</v>
      </c>
      <c r="F57" s="46">
        <f t="shared" si="20"/>
        <v>1269800.6799999997</v>
      </c>
      <c r="G57" s="46">
        <f t="shared" si="20"/>
        <v>1721812.26</v>
      </c>
      <c r="H57" s="46">
        <f t="shared" si="20"/>
        <v>135973.04000000004</v>
      </c>
      <c r="I57" s="46">
        <f t="shared" si="20"/>
        <v>198665.57</v>
      </c>
      <c r="J57" s="46">
        <f t="shared" si="20"/>
        <v>2400302.48</v>
      </c>
      <c r="K57" s="46">
        <f t="shared" si="20"/>
        <v>229923.11000000004</v>
      </c>
      <c r="L57" s="46">
        <f t="shared" si="20"/>
        <v>500594.42999999993</v>
      </c>
      <c r="M57" s="46">
        <f t="shared" si="20"/>
        <v>-594517.18999999994</v>
      </c>
      <c r="N57" s="46">
        <f t="shared" si="20"/>
        <v>2471507.5999999996</v>
      </c>
      <c r="O57" s="46">
        <f t="shared" si="20"/>
        <v>393633.08</v>
      </c>
      <c r="P57" s="46">
        <f t="shared" si="20"/>
        <v>3828206.0300000003</v>
      </c>
      <c r="Q57" s="46">
        <f t="shared" si="20"/>
        <v>809372.04999999981</v>
      </c>
      <c r="R57" s="46">
        <f t="shared" si="20"/>
        <v>1129267.9745833334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:N61" si="21">SUM(E59:E60)</f>
        <v>0</v>
      </c>
      <c r="F61" s="46">
        <f t="shared" si="21"/>
        <v>0</v>
      </c>
      <c r="G61" s="46">
        <f t="shared" si="21"/>
        <v>0</v>
      </c>
      <c r="H61" s="46">
        <f t="shared" si="21"/>
        <v>0</v>
      </c>
      <c r="I61" s="46">
        <f t="shared" si="21"/>
        <v>0</v>
      </c>
      <c r="J61" s="46">
        <f t="shared" si="21"/>
        <v>0</v>
      </c>
      <c r="K61" s="46">
        <f t="shared" si="21"/>
        <v>0</v>
      </c>
      <c r="L61" s="46">
        <f t="shared" si="21"/>
        <v>0</v>
      </c>
      <c r="M61" s="46">
        <f t="shared" si="21"/>
        <v>0</v>
      </c>
      <c r="N61" s="46">
        <f t="shared" si="21"/>
        <v>0</v>
      </c>
      <c r="O61" s="46">
        <f t="shared" ref="O61:R61" si="22">SUM(O59:O60)</f>
        <v>0</v>
      </c>
      <c r="P61" s="46">
        <f t="shared" si="22"/>
        <v>0</v>
      </c>
      <c r="Q61" s="46">
        <f t="shared" si="22"/>
        <v>0</v>
      </c>
      <c r="R61" s="46">
        <f t="shared" si="22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-10493.02</v>
      </c>
      <c r="F63" s="45">
        <v>-4887.6099999999997</v>
      </c>
      <c r="G63" s="45">
        <v>-11709.56</v>
      </c>
      <c r="H63" s="45">
        <v>-11419.42</v>
      </c>
      <c r="I63" s="45">
        <v>-6012.8700000000099</v>
      </c>
      <c r="J63" s="45">
        <v>-27315.7</v>
      </c>
      <c r="K63" s="45">
        <v>-5467.7700000000104</v>
      </c>
      <c r="L63" s="45">
        <v>-47631.63</v>
      </c>
      <c r="M63" s="45">
        <v>-9926.48</v>
      </c>
      <c r="N63" s="45">
        <v>-15549.33</v>
      </c>
      <c r="O63" s="45">
        <v>-10545.98</v>
      </c>
      <c r="P63" s="45">
        <v>-24214.47</v>
      </c>
      <c r="Q63" s="45">
        <v>-20695.169999999998</v>
      </c>
      <c r="R63" s="47">
        <f t="shared" ref="R63:R79" si="23">((E63+Q63)+((F63+G63+H63+I63+J63+K63+L63+M63+N63+O63+P63)*2))/24</f>
        <v>-15856.242916666668</v>
      </c>
      <c r="T63" s="49">
        <f t="shared" ref="T63:T79" si="24">+R63</f>
        <v>-15856.242916666668</v>
      </c>
      <c r="U63" s="49"/>
      <c r="Y63" s="51"/>
      <c r="Z63" s="51"/>
      <c r="AA63" s="51"/>
      <c r="AD63" s="49">
        <f>+R63</f>
        <v>-15856.242916666668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1366860.76</v>
      </c>
      <c r="F64" s="45">
        <v>764463.86</v>
      </c>
      <c r="G64" s="45">
        <v>634446.19999999995</v>
      </c>
      <c r="H64" s="45">
        <v>182991.06</v>
      </c>
      <c r="I64" s="45">
        <v>604480.79</v>
      </c>
      <c r="J64" s="45">
        <v>1252449.79</v>
      </c>
      <c r="K64" s="45">
        <v>915335.33</v>
      </c>
      <c r="L64" s="45">
        <v>809436.86</v>
      </c>
      <c r="M64" s="45">
        <v>1782798.65</v>
      </c>
      <c r="N64" s="45">
        <v>1433647.07</v>
      </c>
      <c r="O64" s="45">
        <v>1786995.48</v>
      </c>
      <c r="P64" s="45">
        <v>1434094.23</v>
      </c>
      <c r="Q64" s="45">
        <v>1385664.89</v>
      </c>
      <c r="R64" s="47">
        <f t="shared" si="23"/>
        <v>1081450.1787500002</v>
      </c>
      <c r="T64" s="49">
        <f t="shared" si="24"/>
        <v>1081450.1787500002</v>
      </c>
      <c r="U64" s="49"/>
      <c r="Y64" s="51"/>
      <c r="Z64" s="51"/>
      <c r="AA64" s="51"/>
      <c r="AD64" s="49">
        <f>+R64</f>
        <v>1081450.1787500002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3"/>
        <v>0</v>
      </c>
      <c r="T65" s="49">
        <f t="shared" si="24"/>
        <v>0</v>
      </c>
      <c r="U65" s="49"/>
      <c r="Y65" s="51"/>
      <c r="Z65" s="51"/>
      <c r="AA65" s="51"/>
      <c r="AD65" s="49">
        <f t="shared" ref="AD65:AD66" si="25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3"/>
        <v>0</v>
      </c>
      <c r="T66" s="49">
        <f t="shared" si="24"/>
        <v>0</v>
      </c>
      <c r="U66" s="49"/>
      <c r="Y66" s="51"/>
      <c r="Z66" s="51"/>
      <c r="AA66" s="51"/>
      <c r="AD66" s="49">
        <f t="shared" si="25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-1908.26</v>
      </c>
      <c r="F67" s="45">
        <v>-1908.26</v>
      </c>
      <c r="G67" s="45">
        <v>-1908.63</v>
      </c>
      <c r="H67" s="45">
        <v>-1908.26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3"/>
        <v>-1908.5529166666672</v>
      </c>
      <c r="T67" s="49">
        <f t="shared" si="24"/>
        <v>-1908.5529166666672</v>
      </c>
      <c r="U67" s="49"/>
      <c r="V67" s="49"/>
      <c r="Y67" s="51"/>
      <c r="Z67" s="51"/>
      <c r="AA67" s="51"/>
      <c r="AD67" s="49">
        <f>+R67</f>
        <v>-1908.5529166666672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569.03</v>
      </c>
      <c r="F68" s="45">
        <v>343.07</v>
      </c>
      <c r="G68" s="45">
        <v>871.27</v>
      </c>
      <c r="H68" s="45">
        <v>274.64</v>
      </c>
      <c r="I68" s="45">
        <v>759.85</v>
      </c>
      <c r="J68" s="45">
        <v>271.92</v>
      </c>
      <c r="K68" s="45">
        <v>683.39</v>
      </c>
      <c r="L68" s="45">
        <v>238</v>
      </c>
      <c r="M68" s="45">
        <v>324.86</v>
      </c>
      <c r="N68" s="45">
        <v>128.31</v>
      </c>
      <c r="O68" s="45">
        <v>183.76</v>
      </c>
      <c r="P68" s="45">
        <v>14.1099999999999</v>
      </c>
      <c r="Q68" s="45">
        <v>87.19</v>
      </c>
      <c r="R68" s="47">
        <f t="shared" si="23"/>
        <v>368.44083333333327</v>
      </c>
      <c r="T68" s="49">
        <f t="shared" si="24"/>
        <v>368.44083333333327</v>
      </c>
      <c r="U68" s="49"/>
      <c r="Y68" s="51"/>
      <c r="Z68" s="51"/>
      <c r="AA68" s="51"/>
      <c r="AD68" s="49">
        <f>+R68</f>
        <v>368.44083333333327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8104.01</v>
      </c>
      <c r="F69" s="45">
        <v>8084.01</v>
      </c>
      <c r="G69" s="45">
        <v>8084.01</v>
      </c>
      <c r="H69" s="45">
        <v>8084.01</v>
      </c>
      <c r="I69" s="45">
        <v>8148.05</v>
      </c>
      <c r="J69" s="45">
        <v>8084.01</v>
      </c>
      <c r="K69" s="45">
        <v>8084.01</v>
      </c>
      <c r="L69" s="45">
        <v>8084.01</v>
      </c>
      <c r="M69" s="45">
        <v>8084.01</v>
      </c>
      <c r="N69" s="45">
        <v>8084.01</v>
      </c>
      <c r="O69" s="45">
        <v>8084.01</v>
      </c>
      <c r="P69" s="45">
        <v>18914.39</v>
      </c>
      <c r="Q69" s="45">
        <v>18914.39</v>
      </c>
      <c r="R69" s="47">
        <f t="shared" si="23"/>
        <v>9443.9774999999991</v>
      </c>
      <c r="T69" s="49">
        <f t="shared" si="24"/>
        <v>9443.9774999999991</v>
      </c>
      <c r="U69" s="49"/>
      <c r="Y69" s="51"/>
      <c r="Z69" s="51"/>
      <c r="AA69" s="51"/>
      <c r="AD69" s="49">
        <f>+R69</f>
        <v>9443.9774999999991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7">
        <f t="shared" si="23"/>
        <v>0</v>
      </c>
      <c r="T70" s="49">
        <f t="shared" si="24"/>
        <v>0</v>
      </c>
      <c r="U70" s="49"/>
      <c r="Y70" s="51"/>
      <c r="Z70" s="51"/>
      <c r="AA70" s="51"/>
      <c r="AD70" s="49">
        <f>+R70</f>
        <v>0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1130069.67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3942514.35</v>
      </c>
      <c r="L71" s="45">
        <v>5267126.2300000004</v>
      </c>
      <c r="M71" s="45">
        <v>7602542.7800000003</v>
      </c>
      <c r="N71" s="45">
        <v>7328243.0499999998</v>
      </c>
      <c r="O71" s="45">
        <v>5185959.7</v>
      </c>
      <c r="P71" s="45">
        <v>9.3132257461547893E-10</v>
      </c>
      <c r="Q71" s="45">
        <v>0</v>
      </c>
      <c r="R71" s="47">
        <f t="shared" si="23"/>
        <v>2490951.7454166668</v>
      </c>
      <c r="T71" s="49">
        <f t="shared" si="24"/>
        <v>2490951.7454166668</v>
      </c>
      <c r="U71" s="49"/>
      <c r="Y71" s="51"/>
      <c r="Z71" s="51"/>
      <c r="AA71" s="51"/>
      <c r="AD71" s="49">
        <f t="shared" ref="AD71:AD74" si="26">+R71</f>
        <v>2490951.7454166668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7">
        <f t="shared" si="23"/>
        <v>0</v>
      </c>
      <c r="T72" s="49">
        <f t="shared" si="24"/>
        <v>0</v>
      </c>
      <c r="U72" s="49"/>
      <c r="Y72" s="51"/>
      <c r="Z72" s="51"/>
      <c r="AA72" s="51"/>
      <c r="AD72" s="49">
        <f t="shared" si="26"/>
        <v>0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-103941.2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-128355.2</v>
      </c>
      <c r="L73" s="45">
        <v>-128355.2</v>
      </c>
      <c r="M73" s="45">
        <v>-110576.21</v>
      </c>
      <c r="N73" s="45">
        <v>-110576.21</v>
      </c>
      <c r="O73" s="45">
        <v>-86189.01</v>
      </c>
      <c r="P73" s="45">
        <v>0</v>
      </c>
      <c r="Q73" s="45">
        <v>0</v>
      </c>
      <c r="R73" s="47">
        <f>((E73+Q73)+((F73+G73+H73+I73+J73+K73+L73+M73+N73+O73+P73)*2))/24</f>
        <v>-51335.202499999992</v>
      </c>
      <c r="T73" s="49">
        <f>+R73</f>
        <v>-51335.202499999992</v>
      </c>
      <c r="U73" s="49"/>
      <c r="Y73" s="51"/>
      <c r="Z73" s="51"/>
      <c r="AA73" s="51"/>
      <c r="AD73" s="49">
        <f>+R73</f>
        <v>-51335.202499999992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86222.12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418499.47</v>
      </c>
      <c r="L74" s="45">
        <v>533483.42000000004</v>
      </c>
      <c r="M74" s="45">
        <v>708650.39</v>
      </c>
      <c r="N74" s="45">
        <v>685132.24</v>
      </c>
      <c r="O74" s="45">
        <v>498244.93</v>
      </c>
      <c r="P74" s="45">
        <v>-1.16415321826935E-10</v>
      </c>
      <c r="Q74" s="45">
        <v>0</v>
      </c>
      <c r="R74" s="47">
        <f t="shared" si="23"/>
        <v>240593.4591666667</v>
      </c>
      <c r="T74" s="49">
        <f t="shared" si="24"/>
        <v>240593.4591666667</v>
      </c>
      <c r="U74" s="49"/>
      <c r="Y74" s="51"/>
      <c r="Z74" s="51"/>
      <c r="AA74" s="51"/>
      <c r="AD74" s="49">
        <f t="shared" si="26"/>
        <v>240593.4591666667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3"/>
        <v>0</v>
      </c>
      <c r="T75" s="49">
        <f t="shared" si="24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5530886.3700000001</v>
      </c>
      <c r="F76" s="45">
        <v>4256310.8600000003</v>
      </c>
      <c r="G76" s="45">
        <v>4491542.66</v>
      </c>
      <c r="H76" s="45">
        <v>3889865.78</v>
      </c>
      <c r="I76" s="45">
        <v>2146984.46</v>
      </c>
      <c r="J76" s="45">
        <v>1728655.19</v>
      </c>
      <c r="K76" s="45">
        <v>1151049.3999999999</v>
      </c>
      <c r="L76" s="45">
        <v>577180.97</v>
      </c>
      <c r="M76" s="45">
        <v>490255.71</v>
      </c>
      <c r="N76" s="45">
        <v>488631.43</v>
      </c>
      <c r="O76" s="45">
        <v>2084360.55</v>
      </c>
      <c r="P76" s="45">
        <v>4526229.6500000004</v>
      </c>
      <c r="Q76" s="45">
        <v>5740202.6699999999</v>
      </c>
      <c r="R76" s="47">
        <f t="shared" si="23"/>
        <v>2622217.5983333332</v>
      </c>
      <c r="T76" s="49">
        <f t="shared" si="24"/>
        <v>2622217.5983333332</v>
      </c>
      <c r="U76" s="49"/>
      <c r="Y76" s="51"/>
      <c r="Z76" s="51"/>
      <c r="AA76" s="51"/>
      <c r="AD76" s="49">
        <f t="shared" ref="AD76:AD79" si="27">+R76</f>
        <v>2622217.5983333332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20039.59</v>
      </c>
      <c r="F77" s="45">
        <v>165312.26</v>
      </c>
      <c r="G77" s="45">
        <v>10350.15</v>
      </c>
      <c r="H77" s="45">
        <v>47706.63</v>
      </c>
      <c r="I77" s="45">
        <v>48633.25</v>
      </c>
      <c r="J77" s="45">
        <v>12796.47</v>
      </c>
      <c r="K77" s="45">
        <v>57618.32</v>
      </c>
      <c r="L77" s="45">
        <v>34489.83</v>
      </c>
      <c r="M77" s="45">
        <v>75705.55</v>
      </c>
      <c r="N77" s="45">
        <v>21093.439999999999</v>
      </c>
      <c r="O77" s="45">
        <v>292235.65000000002</v>
      </c>
      <c r="P77" s="45">
        <v>30899.66</v>
      </c>
      <c r="Q77" s="45">
        <v>20959</v>
      </c>
      <c r="R77" s="47">
        <f t="shared" si="23"/>
        <v>68111.708750000005</v>
      </c>
      <c r="T77" s="49">
        <f t="shared" si="24"/>
        <v>68111.708750000005</v>
      </c>
      <c r="U77" s="49"/>
      <c r="Y77" s="51"/>
      <c r="Z77" s="51"/>
      <c r="AA77" s="51"/>
      <c r="AD77" s="49">
        <f t="shared" si="27"/>
        <v>68111.708750000005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18829584.199999999</v>
      </c>
      <c r="F78" s="45">
        <v>15686260.84</v>
      </c>
      <c r="G78" s="45">
        <v>16344272.060000001</v>
      </c>
      <c r="H78" s="45">
        <v>14378818.77</v>
      </c>
      <c r="I78" s="45">
        <v>9218856.0700000003</v>
      </c>
      <c r="J78" s="45">
        <v>6580430.3600000003</v>
      </c>
      <c r="K78" s="45">
        <v>5594880.4100000001</v>
      </c>
      <c r="L78" s="45">
        <v>2545328.66</v>
      </c>
      <c r="M78" s="45">
        <v>1728277.3</v>
      </c>
      <c r="N78" s="45">
        <v>1529001.3</v>
      </c>
      <c r="O78" s="45">
        <v>6471737.1100000003</v>
      </c>
      <c r="P78" s="45">
        <v>13408823.939999999</v>
      </c>
      <c r="Q78" s="45">
        <v>18101880.379999999</v>
      </c>
      <c r="R78" s="47">
        <f t="shared" si="23"/>
        <v>9329368.2591666654</v>
      </c>
      <c r="T78" s="49">
        <f t="shared" si="24"/>
        <v>9329368.2591666654</v>
      </c>
      <c r="U78" s="49"/>
      <c r="Y78" s="51"/>
      <c r="Z78" s="51"/>
      <c r="AA78" s="51"/>
      <c r="AD78" s="49">
        <f t="shared" si="27"/>
        <v>9329368.2591666654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106242.63</v>
      </c>
      <c r="F79" s="55">
        <v>150435.17000000001</v>
      </c>
      <c r="G79" s="55">
        <v>131981.66</v>
      </c>
      <c r="H79" s="55">
        <v>233407.28</v>
      </c>
      <c r="I79" s="55">
        <v>327060.17</v>
      </c>
      <c r="J79" s="55">
        <v>244827.69</v>
      </c>
      <c r="K79" s="55">
        <v>206276.3</v>
      </c>
      <c r="L79" s="55">
        <v>180169.08</v>
      </c>
      <c r="M79" s="55">
        <v>236409.73</v>
      </c>
      <c r="N79" s="55">
        <v>252521.38</v>
      </c>
      <c r="O79" s="55">
        <v>1372894.86</v>
      </c>
      <c r="P79" s="55">
        <v>288410.87</v>
      </c>
      <c r="Q79" s="55">
        <v>212072.06</v>
      </c>
      <c r="R79" s="56">
        <f t="shared" si="23"/>
        <v>315295.96125000005</v>
      </c>
      <c r="T79" s="49">
        <f t="shared" si="24"/>
        <v>315295.96125000005</v>
      </c>
      <c r="U79" s="49"/>
      <c r="Y79" s="51"/>
      <c r="Z79" s="51"/>
      <c r="AA79" s="51"/>
      <c r="AD79" s="49">
        <f t="shared" si="27"/>
        <v>315295.96125000005</v>
      </c>
    </row>
    <row r="80" spans="1:30">
      <c r="D80" s="3" t="s">
        <v>42</v>
      </c>
      <c r="E80" s="45">
        <f t="shared" ref="E80:M80" si="28">SUM(E63:E79)</f>
        <v>26962235.899999999</v>
      </c>
      <c r="F80" s="45">
        <f t="shared" si="28"/>
        <v>21024414.200000003</v>
      </c>
      <c r="G80" s="45">
        <f t="shared" si="28"/>
        <v>21607929.82</v>
      </c>
      <c r="H80" s="45">
        <f t="shared" si="28"/>
        <v>18727820.490000002</v>
      </c>
      <c r="I80" s="45">
        <f t="shared" si="28"/>
        <v>12347001.140000001</v>
      </c>
      <c r="J80" s="45">
        <f t="shared" si="28"/>
        <v>9798291.0999999996</v>
      </c>
      <c r="K80" s="45">
        <f t="shared" si="28"/>
        <v>12159209.380000001</v>
      </c>
      <c r="L80" s="45">
        <f t="shared" si="28"/>
        <v>9777641.5999999996</v>
      </c>
      <c r="M80" s="45">
        <f t="shared" si="28"/>
        <v>12510637.660000004</v>
      </c>
      <c r="N80" s="45">
        <f>SUM(N63:N79)</f>
        <v>11618448.060000001</v>
      </c>
      <c r="O80" s="45">
        <f>SUM(O63:O79)</f>
        <v>17602052.43</v>
      </c>
      <c r="P80" s="45">
        <f>SUM(P63:P79)</f>
        <v>19681263.750000004</v>
      </c>
      <c r="Q80" s="45">
        <f>SUM(Q63:Q79)</f>
        <v>25457176.779999997</v>
      </c>
      <c r="R80" s="45">
        <f>SUM(R63:R79)</f>
        <v>16088701.330833331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29">((E82+Q82)+((F82+G82+H82+I82+J82+K82+L82+M82+N82+O82+P82)*2))/24</f>
        <v>0</v>
      </c>
      <c r="T82" s="49">
        <f t="shared" ref="T82:T83" si="30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29"/>
        <v>0</v>
      </c>
      <c r="T83" s="49">
        <f t="shared" si="30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13039.55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31360.13</v>
      </c>
      <c r="N85" s="45">
        <v>31360.13</v>
      </c>
      <c r="O85" s="45">
        <v>8452.1200000000008</v>
      </c>
      <c r="P85" s="45">
        <v>1.8189894035458601E-12</v>
      </c>
      <c r="Q85" s="45">
        <v>0</v>
      </c>
      <c r="R85" s="47">
        <f t="shared" ref="R85:R93" si="31">((E85+Q85)+((F85+G85+H85+I85+J85+K85+L85+M85+N85+O85+P85)*2))/24</f>
        <v>6474.3462499999996</v>
      </c>
      <c r="W85" s="49">
        <f t="shared" ref="W85:W93" si="32">+R85</f>
        <v>6474.3462499999996</v>
      </c>
      <c r="Y85" s="51"/>
      <c r="Z85" s="51"/>
      <c r="AA85" s="51"/>
      <c r="AB85" s="49">
        <f t="shared" ref="AB85:AB93" si="33">+R85</f>
        <v>6474.3462499999996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13457.54</v>
      </c>
      <c r="F86" s="45">
        <v>13457.54</v>
      </c>
      <c r="G86" s="45">
        <v>13457.54</v>
      </c>
      <c r="H86" s="45">
        <v>9500.5799999999908</v>
      </c>
      <c r="I86" s="45">
        <v>9500.5799999999908</v>
      </c>
      <c r="J86" s="45">
        <v>179016.37</v>
      </c>
      <c r="K86" s="45">
        <v>176006.51</v>
      </c>
      <c r="L86" s="45">
        <v>287578.21999999997</v>
      </c>
      <c r="M86" s="45">
        <v>5.8207660913467401E-11</v>
      </c>
      <c r="N86" s="45">
        <v>5.8207660913467401E-11</v>
      </c>
      <c r="O86" s="45">
        <v>76906.220000000103</v>
      </c>
      <c r="P86" s="45">
        <v>223678.02</v>
      </c>
      <c r="Q86" s="45">
        <v>220044.53</v>
      </c>
      <c r="R86" s="47">
        <f t="shared" si="31"/>
        <v>92154.384583333347</v>
      </c>
      <c r="T86" s="49"/>
      <c r="W86" s="49">
        <f t="shared" si="32"/>
        <v>92154.384583333347</v>
      </c>
      <c r="Y86" s="51"/>
      <c r="Z86" s="51"/>
      <c r="AA86" s="51"/>
      <c r="AB86" s="49">
        <f t="shared" si="33"/>
        <v>92154.384583333347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34554.699999999997</v>
      </c>
      <c r="F87" s="45">
        <v>34554.699999999997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7">
        <f t="shared" si="31"/>
        <v>4319.3374999999996</v>
      </c>
      <c r="T87" s="49"/>
      <c r="W87" s="49">
        <f t="shared" si="32"/>
        <v>4319.3374999999996</v>
      </c>
      <c r="Y87" s="51"/>
      <c r="Z87" s="51"/>
      <c r="AA87" s="51"/>
      <c r="AB87" s="49">
        <f t="shared" si="33"/>
        <v>4319.3374999999996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0</v>
      </c>
      <c r="F88" s="45">
        <v>13116</v>
      </c>
      <c r="G88" s="45">
        <v>6558</v>
      </c>
      <c r="H88" s="45">
        <v>13116</v>
      </c>
      <c r="I88" s="45">
        <v>6558</v>
      </c>
      <c r="J88" s="45">
        <v>6558</v>
      </c>
      <c r="K88" s="45">
        <v>6558</v>
      </c>
      <c r="L88" s="45">
        <v>0</v>
      </c>
      <c r="M88" s="45">
        <v>-6558</v>
      </c>
      <c r="N88" s="45">
        <v>0</v>
      </c>
      <c r="O88" s="45">
        <v>-6558</v>
      </c>
      <c r="P88" s="45">
        <v>0</v>
      </c>
      <c r="Q88" s="45">
        <v>0</v>
      </c>
      <c r="R88" s="47">
        <f t="shared" si="31"/>
        <v>3279</v>
      </c>
      <c r="T88" s="49"/>
      <c r="W88" s="49">
        <f t="shared" si="32"/>
        <v>3279</v>
      </c>
      <c r="Y88" s="51"/>
      <c r="Z88" s="51"/>
      <c r="AA88" s="51"/>
      <c r="AB88" s="49">
        <f t="shared" si="33"/>
        <v>3279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31"/>
        <v>0</v>
      </c>
      <c r="T89" s="49"/>
      <c r="W89" s="49">
        <f t="shared" si="32"/>
        <v>0</v>
      </c>
      <c r="Y89" s="51"/>
      <c r="Z89" s="51"/>
      <c r="AA89" s="51"/>
      <c r="AB89" s="49">
        <f t="shared" si="33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8452.1200000000008</v>
      </c>
      <c r="N90" s="45">
        <v>173092.12</v>
      </c>
      <c r="O90" s="45">
        <v>196000.13</v>
      </c>
      <c r="P90" s="45">
        <v>0</v>
      </c>
      <c r="Q90" s="45">
        <v>0</v>
      </c>
      <c r="R90" s="47">
        <f t="shared" si="31"/>
        <v>31462.030833333334</v>
      </c>
      <c r="T90" s="49"/>
      <c r="W90" s="49">
        <f t="shared" si="32"/>
        <v>31462.030833333334</v>
      </c>
      <c r="Y90" s="51"/>
      <c r="Z90" s="51"/>
      <c r="AA90" s="51"/>
      <c r="AB90" s="49">
        <f t="shared" si="33"/>
        <v>31462.030833333334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-284.52999999999997</v>
      </c>
      <c r="P91" s="45">
        <v>-284.52999999999997</v>
      </c>
      <c r="Q91" s="45">
        <v>-284.52999999999997</v>
      </c>
      <c r="R91" s="47">
        <f t="shared" si="31"/>
        <v>-59.27708333333333</v>
      </c>
      <c r="T91" s="49"/>
      <c r="W91" s="49">
        <f t="shared" si="32"/>
        <v>-59.27708333333333</v>
      </c>
      <c r="Y91" s="51"/>
      <c r="Z91" s="51"/>
      <c r="AA91" s="51"/>
      <c r="AB91" s="49">
        <f t="shared" si="33"/>
        <v>-59.27708333333333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18085.240000000002</v>
      </c>
      <c r="F92" s="45">
        <v>18085.240000000002</v>
      </c>
      <c r="G92" s="45">
        <v>18085.240000000002</v>
      </c>
      <c r="H92" s="45">
        <v>18085.240000000002</v>
      </c>
      <c r="I92" s="45">
        <v>18085.240000000002</v>
      </c>
      <c r="J92" s="45">
        <v>18085.240000000002</v>
      </c>
      <c r="K92" s="45">
        <v>18085.240000000002</v>
      </c>
      <c r="L92" s="45">
        <v>18085.240000000002</v>
      </c>
      <c r="M92" s="45">
        <v>18085.240000000002</v>
      </c>
      <c r="N92" s="45">
        <v>0</v>
      </c>
      <c r="O92" s="45">
        <v>18611.349999999999</v>
      </c>
      <c r="P92" s="45">
        <v>0</v>
      </c>
      <c r="Q92" s="45">
        <v>0</v>
      </c>
      <c r="R92" s="47">
        <f t="shared" si="31"/>
        <v>14361.324166666667</v>
      </c>
      <c r="T92" s="49"/>
      <c r="W92" s="49">
        <f t="shared" si="32"/>
        <v>14361.324166666667</v>
      </c>
      <c r="Y92" s="51"/>
      <c r="Z92" s="51"/>
      <c r="AA92" s="51"/>
      <c r="AB92" s="49">
        <f t="shared" si="33"/>
        <v>14361.324166666667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7">
        <f t="shared" si="31"/>
        <v>0</v>
      </c>
      <c r="T93" s="49"/>
      <c r="W93" s="49">
        <f t="shared" si="32"/>
        <v>0</v>
      </c>
      <c r="Y93" s="51"/>
      <c r="Z93" s="51"/>
      <c r="AA93" s="51"/>
      <c r="AB93" s="49">
        <f t="shared" si="33"/>
        <v>0</v>
      </c>
    </row>
    <row r="94" spans="1:28">
      <c r="D94" s="3" t="s">
        <v>55</v>
      </c>
      <c r="E94" s="46">
        <f t="shared" ref="E94" si="34">SUM(E82:E93)</f>
        <v>79137.03</v>
      </c>
      <c r="F94" s="46">
        <f t="shared" ref="F94:R94" si="35">SUM(F82:F93)</f>
        <v>79213.48</v>
      </c>
      <c r="G94" s="46">
        <f t="shared" si="35"/>
        <v>38100.78</v>
      </c>
      <c r="H94" s="46">
        <f t="shared" si="35"/>
        <v>40701.819999999992</v>
      </c>
      <c r="I94" s="46">
        <f t="shared" si="35"/>
        <v>34143.819999999992</v>
      </c>
      <c r="J94" s="46">
        <f t="shared" si="35"/>
        <v>203659.61</v>
      </c>
      <c r="K94" s="46">
        <f t="shared" si="35"/>
        <v>200649.75</v>
      </c>
      <c r="L94" s="46">
        <f t="shared" si="35"/>
        <v>305663.45999999996</v>
      </c>
      <c r="M94" s="46">
        <f t="shared" si="35"/>
        <v>51339.490000000063</v>
      </c>
      <c r="N94" s="46">
        <f t="shared" si="35"/>
        <v>204452.25000000006</v>
      </c>
      <c r="O94" s="46">
        <f t="shared" si="35"/>
        <v>293127.29000000004</v>
      </c>
      <c r="P94" s="46">
        <f t="shared" si="35"/>
        <v>223393.49</v>
      </c>
      <c r="Q94" s="46">
        <f t="shared" si="35"/>
        <v>219760</v>
      </c>
      <c r="R94" s="46">
        <f t="shared" si="35"/>
        <v>151991.14625000002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6">+E96+E94+E80</f>
        <v>27041372.93</v>
      </c>
      <c r="F98" s="45">
        <f t="shared" si="36"/>
        <v>21103627.680000003</v>
      </c>
      <c r="G98" s="45">
        <f t="shared" si="36"/>
        <v>21646030.600000001</v>
      </c>
      <c r="H98" s="45">
        <f t="shared" si="36"/>
        <v>18768522.310000002</v>
      </c>
      <c r="I98" s="45">
        <f t="shared" si="36"/>
        <v>12381144.960000001</v>
      </c>
      <c r="J98" s="45">
        <f t="shared" si="36"/>
        <v>10001950.709999999</v>
      </c>
      <c r="K98" s="45">
        <f t="shared" si="36"/>
        <v>12359859.130000001</v>
      </c>
      <c r="L98" s="45">
        <f t="shared" si="36"/>
        <v>10083305.059999999</v>
      </c>
      <c r="M98" s="45">
        <f t="shared" si="36"/>
        <v>12561977.150000004</v>
      </c>
      <c r="N98" s="45">
        <f t="shared" si="36"/>
        <v>11822900.310000001</v>
      </c>
      <c r="O98" s="45">
        <f t="shared" si="36"/>
        <v>17895179.719999999</v>
      </c>
      <c r="P98" s="45">
        <f t="shared" si="36"/>
        <v>19904657.240000002</v>
      </c>
      <c r="Q98" s="45">
        <f t="shared" si="36"/>
        <v>25676936.779999997</v>
      </c>
      <c r="R98" s="45">
        <f t="shared" si="36"/>
        <v>16240692.477083331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-14410</v>
      </c>
      <c r="F100" s="45">
        <v>-14410</v>
      </c>
      <c r="G100" s="45">
        <v>-14410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7">((E100+Q100)+((F100+G100+H100+I100+J100+K100+L100+M100+N100+O100+P100)*2))/24</f>
        <v>-14877.083333333334</v>
      </c>
      <c r="T100" s="49">
        <f t="shared" ref="T100:T118" si="38">+R100</f>
        <v>-14877.083333333334</v>
      </c>
      <c r="Y100" s="51"/>
      <c r="Z100" s="51"/>
      <c r="AA100" s="51"/>
      <c r="AD100" s="49">
        <f t="shared" ref="AD100:AD118" si="39">+R100</f>
        <v>-14877.083333333334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0</v>
      </c>
      <c r="F101" s="45">
        <v>0</v>
      </c>
      <c r="G101" s="45">
        <v>4515</v>
      </c>
      <c r="H101" s="45">
        <v>5105</v>
      </c>
      <c r="I101" s="45">
        <v>5105</v>
      </c>
      <c r="J101" s="45">
        <v>5105</v>
      </c>
      <c r="K101" s="45">
        <v>5105</v>
      </c>
      <c r="L101" s="45">
        <v>5105</v>
      </c>
      <c r="M101" s="45">
        <v>5105</v>
      </c>
      <c r="N101" s="45">
        <v>11564.29</v>
      </c>
      <c r="O101" s="45">
        <v>11564.29</v>
      </c>
      <c r="P101" s="45">
        <v>15785.61</v>
      </c>
      <c r="Q101" s="45">
        <v>0</v>
      </c>
      <c r="R101" s="47">
        <f t="shared" si="37"/>
        <v>6171.5991666666669</v>
      </c>
      <c r="T101" s="49">
        <f t="shared" si="38"/>
        <v>6171.5991666666669</v>
      </c>
      <c r="Y101" s="51"/>
      <c r="Z101" s="51"/>
      <c r="AA101" s="51"/>
      <c r="AD101" s="49">
        <f t="shared" si="39"/>
        <v>6171.5991666666669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37"/>
        <v>0</v>
      </c>
      <c r="T102" s="49">
        <f t="shared" si="38"/>
        <v>0</v>
      </c>
      <c r="Y102" s="51"/>
      <c r="Z102" s="51"/>
      <c r="AA102" s="51"/>
      <c r="AD102" s="49">
        <f t="shared" si="39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-15785.61</v>
      </c>
      <c r="Q103" s="31">
        <v>0</v>
      </c>
      <c r="R103" s="35">
        <f t="shared" si="37"/>
        <v>-1315.4675</v>
      </c>
      <c r="T103" s="49">
        <f t="shared" si="38"/>
        <v>-1315.4675</v>
      </c>
      <c r="Y103" s="51"/>
      <c r="Z103" s="51"/>
      <c r="AA103" s="51"/>
      <c r="AD103" s="49">
        <f t="shared" si="39"/>
        <v>-1315.4675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-128198.71</v>
      </c>
      <c r="F104" s="45">
        <v>-128198.71</v>
      </c>
      <c r="G104" s="45">
        <v>-128198.71</v>
      </c>
      <c r="H104" s="45">
        <v>-128198.71</v>
      </c>
      <c r="I104" s="45">
        <v>-128198.71</v>
      </c>
      <c r="J104" s="45">
        <v>-128198.71</v>
      </c>
      <c r="K104" s="45">
        <v>-128198.71</v>
      </c>
      <c r="L104" s="45">
        <v>-128198.71</v>
      </c>
      <c r="M104" s="45">
        <v>-128198.71</v>
      </c>
      <c r="N104" s="45">
        <v>-128198.71</v>
      </c>
      <c r="O104" s="45">
        <v>-128198.71</v>
      </c>
      <c r="P104" s="45">
        <v>-128198.71</v>
      </c>
      <c r="Q104" s="45">
        <v>-300989.82</v>
      </c>
      <c r="R104" s="47">
        <f t="shared" si="37"/>
        <v>-135398.33958333332</v>
      </c>
      <c r="T104" s="49">
        <f t="shared" si="38"/>
        <v>-135398.33958333332</v>
      </c>
      <c r="Y104" s="51"/>
      <c r="Z104" s="51"/>
      <c r="AA104" s="51"/>
      <c r="AD104" s="49">
        <f t="shared" si="39"/>
        <v>-135398.33958333332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11371.37</v>
      </c>
      <c r="F105" s="45">
        <v>19722.330000000002</v>
      </c>
      <c r="G105" s="45">
        <v>37134.53</v>
      </c>
      <c r="H105" s="45">
        <v>54634.99</v>
      </c>
      <c r="I105" s="45">
        <v>75461.34</v>
      </c>
      <c r="J105" s="45">
        <v>101498.04</v>
      </c>
      <c r="K105" s="45">
        <v>138389.54</v>
      </c>
      <c r="L105" s="45">
        <v>151777.60999999999</v>
      </c>
      <c r="M105" s="45">
        <v>166632.99</v>
      </c>
      <c r="N105" s="45">
        <v>187630.14</v>
      </c>
      <c r="O105" s="45">
        <v>201301.82</v>
      </c>
      <c r="P105" s="45">
        <v>215926.51</v>
      </c>
      <c r="Q105" s="45">
        <v>9332.3300000000199</v>
      </c>
      <c r="R105" s="47">
        <f t="shared" si="37"/>
        <v>113371.80750000001</v>
      </c>
      <c r="T105" s="49">
        <f t="shared" si="38"/>
        <v>113371.80750000001</v>
      </c>
      <c r="Y105" s="51"/>
      <c r="Z105" s="51"/>
      <c r="AA105" s="51"/>
      <c r="AD105" s="49">
        <f t="shared" si="39"/>
        <v>113371.80750000001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-6281.7</v>
      </c>
      <c r="F106" s="45">
        <v>-11199.72</v>
      </c>
      <c r="G106" s="45">
        <v>-15675.81</v>
      </c>
      <c r="H106" s="45">
        <v>-21679.17</v>
      </c>
      <c r="I106" s="45">
        <v>-28204.98</v>
      </c>
      <c r="J106" s="45">
        <v>-31880.6</v>
      </c>
      <c r="K106" s="45">
        <v>-35293.410000000003</v>
      </c>
      <c r="L106" s="45">
        <v>-41287.040000000001</v>
      </c>
      <c r="M106" s="45">
        <v>-47341.55</v>
      </c>
      <c r="N106" s="45">
        <v>-55390.2</v>
      </c>
      <c r="O106" s="45">
        <v>-59973.43</v>
      </c>
      <c r="P106" s="45">
        <v>-63995.82</v>
      </c>
      <c r="Q106" s="45">
        <v>-6183.26</v>
      </c>
      <c r="R106" s="47">
        <f t="shared" si="37"/>
        <v>-34846.184166666666</v>
      </c>
      <c r="T106" s="49">
        <f t="shared" si="38"/>
        <v>-34846.184166666666</v>
      </c>
      <c r="Y106" s="51"/>
      <c r="Z106" s="51"/>
      <c r="AA106" s="51"/>
      <c r="AD106" s="49">
        <f t="shared" si="39"/>
        <v>-34846.184166666666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-11626.38</v>
      </c>
      <c r="F107" s="45">
        <v>-25500.14</v>
      </c>
      <c r="G107" s="45">
        <v>-45894.29</v>
      </c>
      <c r="H107" s="45">
        <v>-77966.87</v>
      </c>
      <c r="I107" s="45">
        <v>-75789.98</v>
      </c>
      <c r="J107" s="45">
        <v>-87890.8</v>
      </c>
      <c r="K107" s="45">
        <v>-108306.85</v>
      </c>
      <c r="L107" s="45">
        <v>-103574.31</v>
      </c>
      <c r="M107" s="45">
        <v>-191267.21</v>
      </c>
      <c r="N107" s="45">
        <v>-200357.72</v>
      </c>
      <c r="O107" s="45">
        <v>-221664.12</v>
      </c>
      <c r="P107" s="45">
        <v>-324721.8</v>
      </c>
      <c r="Q107" s="45">
        <v>-18918.87</v>
      </c>
      <c r="R107" s="47">
        <f t="shared" si="37"/>
        <v>-123183.89291666668</v>
      </c>
      <c r="T107" s="49">
        <f t="shared" si="38"/>
        <v>-123183.89291666668</v>
      </c>
      <c r="Y107" s="51"/>
      <c r="Z107" s="51"/>
      <c r="AA107" s="51"/>
      <c r="AD107" s="49">
        <f t="shared" si="39"/>
        <v>-123183.89291666668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-7449</v>
      </c>
      <c r="F108" s="45">
        <v>-7449</v>
      </c>
      <c r="G108" s="45">
        <v>-7449</v>
      </c>
      <c r="H108" s="45">
        <v>-7449</v>
      </c>
      <c r="I108" s="45">
        <v>-7449</v>
      </c>
      <c r="J108" s="45">
        <v>-7449</v>
      </c>
      <c r="K108" s="45">
        <v>-7449</v>
      </c>
      <c r="L108" s="45">
        <v>-7449</v>
      </c>
      <c r="M108" s="45">
        <v>-7449</v>
      </c>
      <c r="N108" s="45">
        <v>-7449</v>
      </c>
      <c r="O108" s="45">
        <v>-7449</v>
      </c>
      <c r="P108" s="45">
        <v>-7449</v>
      </c>
      <c r="Q108" s="45">
        <v>-1918.96</v>
      </c>
      <c r="R108" s="47">
        <f t="shared" si="37"/>
        <v>-7218.581666666666</v>
      </c>
      <c r="T108" s="49">
        <f t="shared" si="38"/>
        <v>-7218.581666666666</v>
      </c>
      <c r="Y108" s="51"/>
      <c r="Z108" s="51"/>
      <c r="AA108" s="51"/>
      <c r="AD108" s="49">
        <f t="shared" si="39"/>
        <v>-7218.581666666666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5</v>
      </c>
      <c r="K109" s="45">
        <v>5</v>
      </c>
      <c r="L109" s="45">
        <v>5</v>
      </c>
      <c r="M109" s="45">
        <v>5</v>
      </c>
      <c r="N109" s="45">
        <v>5</v>
      </c>
      <c r="O109" s="45">
        <v>5</v>
      </c>
      <c r="P109" s="45">
        <v>5</v>
      </c>
      <c r="Q109" s="45">
        <v>0</v>
      </c>
      <c r="R109" s="47">
        <f t="shared" si="37"/>
        <v>2.9166666666666665</v>
      </c>
      <c r="T109" s="49">
        <f t="shared" si="38"/>
        <v>2.9166666666666665</v>
      </c>
      <c r="Y109" s="51"/>
      <c r="Z109" s="51"/>
      <c r="AA109" s="51"/>
      <c r="AD109" s="49">
        <f t="shared" si="39"/>
        <v>2.9166666666666665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5525.04</v>
      </c>
      <c r="Q110" s="45">
        <v>0</v>
      </c>
      <c r="R110" s="47">
        <f t="shared" si="37"/>
        <v>460.42</v>
      </c>
      <c r="T110" s="49">
        <f t="shared" si="38"/>
        <v>460.42</v>
      </c>
      <c r="Y110" s="51"/>
      <c r="Z110" s="51"/>
      <c r="AA110" s="51"/>
      <c r="AD110" s="49">
        <f t="shared" si="39"/>
        <v>460.42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-340156.45</v>
      </c>
      <c r="G111" s="45">
        <v>-340156.45</v>
      </c>
      <c r="H111" s="45">
        <v>-340156.45</v>
      </c>
      <c r="I111" s="45">
        <v>-340156.45</v>
      </c>
      <c r="J111" s="45">
        <v>-340156.45</v>
      </c>
      <c r="K111" s="45">
        <v>-340156.45</v>
      </c>
      <c r="L111" s="45">
        <v>-340156.45</v>
      </c>
      <c r="M111" s="45">
        <v>-340156.45</v>
      </c>
      <c r="N111" s="45">
        <v>-340156.45</v>
      </c>
      <c r="O111" s="45">
        <v>-340156.45</v>
      </c>
      <c r="P111" s="45">
        <v>-340156.45</v>
      </c>
      <c r="Q111" s="45">
        <v>-925523.64</v>
      </c>
      <c r="R111" s="47">
        <f t="shared" si="37"/>
        <v>-364546.74958333344</v>
      </c>
      <c r="T111" s="49">
        <f t="shared" si="38"/>
        <v>-364546.74958333344</v>
      </c>
      <c r="Y111" s="51"/>
      <c r="Z111" s="51"/>
      <c r="AA111" s="51"/>
      <c r="AD111" s="49">
        <f t="shared" si="39"/>
        <v>-364546.74958333344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31333.559999999801</v>
      </c>
      <c r="F112" s="45">
        <v>62999.109999999797</v>
      </c>
      <c r="G112" s="45">
        <v>110337.77</v>
      </c>
      <c r="H112" s="45">
        <v>148602.35999999999</v>
      </c>
      <c r="I112" s="45">
        <v>214618.4</v>
      </c>
      <c r="J112" s="45">
        <v>306599.77</v>
      </c>
      <c r="K112" s="45">
        <v>391144.84</v>
      </c>
      <c r="L112" s="45">
        <v>436571.16</v>
      </c>
      <c r="M112" s="45">
        <v>471108.29</v>
      </c>
      <c r="N112" s="45">
        <v>502403.61</v>
      </c>
      <c r="O112" s="45">
        <v>537962.71</v>
      </c>
      <c r="P112" s="45">
        <v>573545.80000000005</v>
      </c>
      <c r="Q112" s="45">
        <v>37155.460000000101</v>
      </c>
      <c r="R112" s="47">
        <f t="shared" si="37"/>
        <v>315844.86083333328</v>
      </c>
      <c r="T112" s="49">
        <f t="shared" si="38"/>
        <v>315844.86083333328</v>
      </c>
      <c r="Y112" s="51"/>
      <c r="Z112" s="51"/>
      <c r="AA112" s="51"/>
      <c r="AD112" s="49">
        <f t="shared" si="39"/>
        <v>315844.86083333328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-23251.11</v>
      </c>
      <c r="F113" s="45">
        <v>-36472.370000000003</v>
      </c>
      <c r="G113" s="45">
        <v>-50424.76</v>
      </c>
      <c r="H113" s="45">
        <v>-64881.17</v>
      </c>
      <c r="I113" s="45">
        <v>-82424.37</v>
      </c>
      <c r="J113" s="45">
        <v>-93313.93</v>
      </c>
      <c r="K113" s="45">
        <v>-113128.74</v>
      </c>
      <c r="L113" s="45">
        <v>-125703.3</v>
      </c>
      <c r="M113" s="45">
        <v>-140796.48000000001</v>
      </c>
      <c r="N113" s="45">
        <v>-159806.22</v>
      </c>
      <c r="O113" s="45">
        <v>-175045.94</v>
      </c>
      <c r="P113" s="45">
        <v>-186454.91</v>
      </c>
      <c r="Q113" s="45">
        <v>-9645.20999999999</v>
      </c>
      <c r="R113" s="47">
        <f t="shared" si="37"/>
        <v>-103741.69583333332</v>
      </c>
      <c r="T113" s="49">
        <f t="shared" si="38"/>
        <v>-103741.69583333332</v>
      </c>
      <c r="Y113" s="51"/>
      <c r="Z113" s="51"/>
      <c r="AA113" s="51"/>
      <c r="AD113" s="49">
        <f t="shared" si="39"/>
        <v>-103741.69583333332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-116716.08</v>
      </c>
      <c r="F114" s="45">
        <v>-112887.55</v>
      </c>
      <c r="G114" s="45">
        <v>-221387.14</v>
      </c>
      <c r="H114" s="45">
        <v>-304482.17</v>
      </c>
      <c r="I114" s="45">
        <v>-299105.75</v>
      </c>
      <c r="J114" s="45">
        <v>-323704.90999999997</v>
      </c>
      <c r="K114" s="45">
        <v>-323857.36</v>
      </c>
      <c r="L114" s="45">
        <v>-317181.03999999998</v>
      </c>
      <c r="M114" s="45">
        <v>-554610.69999999995</v>
      </c>
      <c r="N114" s="45">
        <v>-541155.49</v>
      </c>
      <c r="O114" s="45">
        <v>-636733.51</v>
      </c>
      <c r="P114" s="45">
        <v>-972458.08</v>
      </c>
      <c r="Q114" s="45">
        <v>-115024.67</v>
      </c>
      <c r="R114" s="47">
        <f t="shared" si="37"/>
        <v>-393619.50625000003</v>
      </c>
      <c r="T114" s="49">
        <f t="shared" si="38"/>
        <v>-393619.50625000003</v>
      </c>
      <c r="Y114" s="51"/>
      <c r="Z114" s="51"/>
      <c r="AA114" s="51"/>
      <c r="AD114" s="49">
        <f t="shared" si="39"/>
        <v>-393619.50625000003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-22551</v>
      </c>
      <c r="F115" s="45">
        <v>-22551</v>
      </c>
      <c r="G115" s="45">
        <v>-22551</v>
      </c>
      <c r="H115" s="45">
        <v>-22551</v>
      </c>
      <c r="I115" s="45">
        <v>-22551</v>
      </c>
      <c r="J115" s="45">
        <v>-22551</v>
      </c>
      <c r="K115" s="45">
        <v>-22551</v>
      </c>
      <c r="L115" s="45">
        <v>-22551</v>
      </c>
      <c r="M115" s="45">
        <v>-22551</v>
      </c>
      <c r="N115" s="45">
        <v>-22551</v>
      </c>
      <c r="O115" s="45">
        <v>-22551</v>
      </c>
      <c r="P115" s="45">
        <v>-22551</v>
      </c>
      <c r="Q115" s="45">
        <v>-28081.040000000001</v>
      </c>
      <c r="R115" s="47">
        <f t="shared" si="37"/>
        <v>-22781.418333333335</v>
      </c>
      <c r="T115" s="49">
        <f t="shared" si="38"/>
        <v>-22781.418333333335</v>
      </c>
      <c r="Y115" s="51"/>
      <c r="Z115" s="51"/>
      <c r="AA115" s="51"/>
      <c r="AD115" s="49">
        <f t="shared" si="39"/>
        <v>-22781.418333333335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429.47000000000099</v>
      </c>
      <c r="F116" s="45">
        <v>429.47000000000099</v>
      </c>
      <c r="G116" s="45">
        <v>429.47000000000099</v>
      </c>
      <c r="H116" s="45">
        <v>429.47000000000099</v>
      </c>
      <c r="I116" s="45">
        <v>429.47000000000099</v>
      </c>
      <c r="J116" s="45">
        <v>429.47000000000099</v>
      </c>
      <c r="K116" s="45">
        <v>429.47000000000099</v>
      </c>
      <c r="L116" s="45">
        <v>429.47000000000099</v>
      </c>
      <c r="M116" s="45">
        <v>429.47000000000099</v>
      </c>
      <c r="N116" s="45">
        <v>429.47000000000099</v>
      </c>
      <c r="O116" s="45">
        <v>429.47000000000099</v>
      </c>
      <c r="P116" s="45">
        <v>-5566.04</v>
      </c>
      <c r="Q116" s="45">
        <v>0</v>
      </c>
      <c r="R116" s="47">
        <f t="shared" si="37"/>
        <v>-88.050416666665726</v>
      </c>
      <c r="T116" s="49">
        <f t="shared" si="38"/>
        <v>-88.050416666665726</v>
      </c>
      <c r="Y116" s="51"/>
      <c r="Z116" s="51"/>
      <c r="AA116" s="51"/>
      <c r="AD116" s="49">
        <f t="shared" si="39"/>
        <v>-88.050416666665726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0</v>
      </c>
      <c r="F117" s="45">
        <v>0</v>
      </c>
      <c r="G117" s="45">
        <v>-180.6</v>
      </c>
      <c r="H117" s="45">
        <v>-180.6</v>
      </c>
      <c r="I117" s="45">
        <v>-180.6</v>
      </c>
      <c r="J117" s="45">
        <v>-180.6</v>
      </c>
      <c r="K117" s="45">
        <v>-180.6</v>
      </c>
      <c r="L117" s="45">
        <v>-180.6</v>
      </c>
      <c r="M117" s="45">
        <v>-180.6</v>
      </c>
      <c r="N117" s="45">
        <v>-180.6</v>
      </c>
      <c r="O117" s="45">
        <v>-180.6</v>
      </c>
      <c r="P117" s="45">
        <v>-180.6</v>
      </c>
      <c r="Q117" s="45">
        <v>0</v>
      </c>
      <c r="R117" s="47">
        <f t="shared" si="37"/>
        <v>-150.49999999999997</v>
      </c>
      <c r="T117" s="49">
        <f t="shared" si="38"/>
        <v>-150.49999999999997</v>
      </c>
      <c r="Y117" s="51"/>
      <c r="Z117" s="51"/>
      <c r="AA117" s="51"/>
      <c r="AD117" s="49">
        <f t="shared" si="39"/>
        <v>-150.49999999999997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0</v>
      </c>
      <c r="O118" s="55">
        <v>0</v>
      </c>
      <c r="P118" s="55">
        <v>216.6</v>
      </c>
      <c r="Q118" s="55">
        <v>0</v>
      </c>
      <c r="R118" s="56">
        <f t="shared" si="37"/>
        <v>18.05</v>
      </c>
      <c r="T118" s="49">
        <f t="shared" si="38"/>
        <v>18.05</v>
      </c>
      <c r="Y118" s="51"/>
      <c r="Z118" s="51"/>
      <c r="AA118" s="51"/>
      <c r="AD118" s="49">
        <f t="shared" si="39"/>
        <v>18.05</v>
      </c>
    </row>
    <row r="119" spans="1:30">
      <c r="D119" s="3" t="s">
        <v>62</v>
      </c>
      <c r="E119" s="31">
        <f t="shared" ref="E119" si="40">SUM(E100:E118)</f>
        <v>-627506.03000000026</v>
      </c>
      <c r="F119" s="31">
        <f t="shared" ref="F119:R119" si="41">SUM(F100:F118)</f>
        <v>-615674.03000000026</v>
      </c>
      <c r="G119" s="31">
        <f t="shared" si="41"/>
        <v>-693910.99000000011</v>
      </c>
      <c r="H119" s="31">
        <f t="shared" si="41"/>
        <v>-773773.32</v>
      </c>
      <c r="I119" s="31">
        <f t="shared" si="41"/>
        <v>-703446.63</v>
      </c>
      <c r="J119" s="31">
        <f t="shared" si="41"/>
        <v>-636688.72</v>
      </c>
      <c r="K119" s="31">
        <f t="shared" si="41"/>
        <v>-559048.2699999999</v>
      </c>
      <c r="L119" s="31">
        <f t="shared" si="41"/>
        <v>-507393.21</v>
      </c>
      <c r="M119" s="31">
        <f t="shared" si="41"/>
        <v>-804270.95000000007</v>
      </c>
      <c r="N119" s="31">
        <f t="shared" si="41"/>
        <v>-768212.88</v>
      </c>
      <c r="O119" s="31">
        <f t="shared" si="41"/>
        <v>-855689.47000000009</v>
      </c>
      <c r="P119" s="31">
        <f t="shared" si="41"/>
        <v>-1271513.46</v>
      </c>
      <c r="Q119" s="31">
        <f t="shared" si="41"/>
        <v>-1374797.6799999997</v>
      </c>
      <c r="R119" s="31">
        <f t="shared" si="41"/>
        <v>-765897.81541666668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R121" si="42">+E98+E119</f>
        <v>26413866.899999999</v>
      </c>
      <c r="F121" s="46">
        <f t="shared" si="42"/>
        <v>20487953.650000002</v>
      </c>
      <c r="G121" s="46">
        <f t="shared" si="42"/>
        <v>20952119.610000003</v>
      </c>
      <c r="H121" s="46">
        <f t="shared" si="42"/>
        <v>17994748.990000002</v>
      </c>
      <c r="I121" s="46">
        <f t="shared" si="42"/>
        <v>11677698.33</v>
      </c>
      <c r="J121" s="46">
        <f t="shared" si="42"/>
        <v>9365261.9899999984</v>
      </c>
      <c r="K121" s="46">
        <f t="shared" si="42"/>
        <v>11800810.860000001</v>
      </c>
      <c r="L121" s="46">
        <f t="shared" si="42"/>
        <v>9575911.8499999978</v>
      </c>
      <c r="M121" s="46">
        <f t="shared" si="42"/>
        <v>11757706.200000005</v>
      </c>
      <c r="N121" s="46">
        <f t="shared" si="42"/>
        <v>11054687.43</v>
      </c>
      <c r="O121" s="46">
        <f t="shared" si="42"/>
        <v>17039490.25</v>
      </c>
      <c r="P121" s="46">
        <f t="shared" si="42"/>
        <v>18633143.780000001</v>
      </c>
      <c r="Q121" s="46">
        <f t="shared" si="42"/>
        <v>24302139.099999998</v>
      </c>
      <c r="R121" s="46">
        <f t="shared" si="42"/>
        <v>15474794.661666665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1105226.8500000001</v>
      </c>
      <c r="F123" s="45">
        <v>1073090.52</v>
      </c>
      <c r="G123" s="45">
        <v>1016498.52</v>
      </c>
      <c r="H123" s="45">
        <v>1026641.43</v>
      </c>
      <c r="I123" s="45">
        <v>1065613.24</v>
      </c>
      <c r="J123" s="45">
        <v>1136114.08</v>
      </c>
      <c r="K123" s="45">
        <v>1023403.43</v>
      </c>
      <c r="L123" s="45">
        <v>803830.27</v>
      </c>
      <c r="M123" s="45">
        <v>839752.87</v>
      </c>
      <c r="N123" s="45">
        <v>742786.37</v>
      </c>
      <c r="O123" s="45">
        <v>738621.33</v>
      </c>
      <c r="P123" s="45">
        <v>838523.46</v>
      </c>
      <c r="Q123" s="45">
        <v>805421.26</v>
      </c>
      <c r="R123" s="47">
        <f t="shared" ref="R123:R147" si="43">((E123+Q123)+((F123+G123+H123+I123+J123+K123+L123+M123+N123+O123+P123)*2))/24</f>
        <v>938349.96458333323</v>
      </c>
      <c r="T123" s="49">
        <f t="shared" ref="T123:T147" si="44">+R123</f>
        <v>938349.96458333323</v>
      </c>
      <c r="Y123" s="51"/>
      <c r="Z123" s="51"/>
      <c r="AA123" s="51"/>
      <c r="AD123" s="49">
        <f t="shared" ref="AD123:AD147" si="45">+R123</f>
        <v>938349.96458333323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366038.12</v>
      </c>
      <c r="F124" s="45">
        <v>361834.79</v>
      </c>
      <c r="G124" s="45">
        <v>331792.07</v>
      </c>
      <c r="H124" s="45">
        <v>321627.53999999998</v>
      </c>
      <c r="I124" s="45">
        <v>321733.58</v>
      </c>
      <c r="J124" s="45">
        <v>321116.03999999998</v>
      </c>
      <c r="K124" s="45">
        <v>353561.54</v>
      </c>
      <c r="L124" s="45">
        <v>348070.69</v>
      </c>
      <c r="M124" s="45">
        <v>350204.64</v>
      </c>
      <c r="N124" s="45">
        <v>349576.85</v>
      </c>
      <c r="O124" s="45">
        <v>349501.81</v>
      </c>
      <c r="P124" s="45">
        <v>348607.83</v>
      </c>
      <c r="Q124" s="45">
        <v>336447</v>
      </c>
      <c r="R124" s="47">
        <f t="shared" si="43"/>
        <v>342405.82833333337</v>
      </c>
      <c r="T124" s="49">
        <f t="shared" si="44"/>
        <v>342405.82833333337</v>
      </c>
      <c r="Y124" s="51"/>
      <c r="Z124" s="51"/>
      <c r="AA124" s="51"/>
      <c r="AD124" s="49">
        <f t="shared" si="45"/>
        <v>342405.82833333337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760239.28</v>
      </c>
      <c r="F125" s="45">
        <v>798769.67</v>
      </c>
      <c r="G125" s="45">
        <v>774432.02</v>
      </c>
      <c r="H125" s="45">
        <v>753007.36</v>
      </c>
      <c r="I125" s="45">
        <v>782067.7</v>
      </c>
      <c r="J125" s="45">
        <v>737223.49</v>
      </c>
      <c r="K125" s="45">
        <v>754534.08</v>
      </c>
      <c r="L125" s="45">
        <v>767089.59</v>
      </c>
      <c r="M125" s="45">
        <v>773243.75</v>
      </c>
      <c r="N125" s="45">
        <v>639862.42000000004</v>
      </c>
      <c r="O125" s="45">
        <v>602465.01</v>
      </c>
      <c r="P125" s="45">
        <v>536867.38</v>
      </c>
      <c r="Q125" s="45">
        <v>527256.5</v>
      </c>
      <c r="R125" s="47">
        <f t="shared" si="43"/>
        <v>713609.19666666666</v>
      </c>
      <c r="T125" s="49">
        <f t="shared" si="44"/>
        <v>713609.19666666666</v>
      </c>
      <c r="Y125" s="51"/>
      <c r="Z125" s="51"/>
      <c r="AA125" s="51"/>
      <c r="AD125" s="49">
        <f t="shared" si="45"/>
        <v>713609.19666666666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543432.73</v>
      </c>
      <c r="F126" s="45">
        <v>493955.5</v>
      </c>
      <c r="G126" s="45">
        <v>624722.14</v>
      </c>
      <c r="H126" s="45">
        <v>566251.30000000005</v>
      </c>
      <c r="I126" s="45">
        <v>728740.63</v>
      </c>
      <c r="J126" s="45">
        <v>722988.8</v>
      </c>
      <c r="K126" s="45">
        <v>699594.36</v>
      </c>
      <c r="L126" s="45">
        <v>598917.47</v>
      </c>
      <c r="M126" s="45">
        <v>638594.02</v>
      </c>
      <c r="N126" s="45">
        <v>695467</v>
      </c>
      <c r="O126" s="45">
        <v>644298.36</v>
      </c>
      <c r="P126" s="45">
        <v>616072.66</v>
      </c>
      <c r="Q126" s="45">
        <v>650977.96</v>
      </c>
      <c r="R126" s="47">
        <f t="shared" si="43"/>
        <v>635567.29875000007</v>
      </c>
      <c r="T126" s="49">
        <f t="shared" si="44"/>
        <v>635567.29875000007</v>
      </c>
      <c r="Y126" s="51"/>
      <c r="Z126" s="51"/>
      <c r="AA126" s="51"/>
      <c r="AD126" s="49">
        <f t="shared" si="45"/>
        <v>635567.29875000007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444940.77</v>
      </c>
      <c r="F127" s="45">
        <v>469526.83</v>
      </c>
      <c r="G127" s="45">
        <v>454557.24</v>
      </c>
      <c r="H127" s="45">
        <v>456165.28</v>
      </c>
      <c r="I127" s="45">
        <v>462202.56</v>
      </c>
      <c r="J127" s="45">
        <v>491746.08</v>
      </c>
      <c r="K127" s="45">
        <v>565725.46</v>
      </c>
      <c r="L127" s="45">
        <v>611580.24</v>
      </c>
      <c r="M127" s="45">
        <v>646793.18000000005</v>
      </c>
      <c r="N127" s="45">
        <v>624871.37</v>
      </c>
      <c r="O127" s="45">
        <v>589435.04</v>
      </c>
      <c r="P127" s="45">
        <v>512563.57</v>
      </c>
      <c r="Q127" s="45">
        <v>512678.99</v>
      </c>
      <c r="R127" s="47">
        <f t="shared" si="43"/>
        <v>530331.39416666667</v>
      </c>
      <c r="T127" s="49">
        <f t="shared" si="44"/>
        <v>530331.39416666667</v>
      </c>
      <c r="Y127" s="51"/>
      <c r="Z127" s="51"/>
      <c r="AA127" s="51"/>
      <c r="AD127" s="49">
        <f t="shared" si="45"/>
        <v>530331.39416666667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105598.55</v>
      </c>
      <c r="F128" s="45">
        <v>104424.95</v>
      </c>
      <c r="G128" s="45">
        <v>95196.82</v>
      </c>
      <c r="H128" s="45">
        <v>95641.11</v>
      </c>
      <c r="I128" s="45">
        <v>94599.58</v>
      </c>
      <c r="J128" s="45">
        <v>91228.24</v>
      </c>
      <c r="K128" s="45">
        <v>91636.4</v>
      </c>
      <c r="L128" s="45">
        <v>91124.71</v>
      </c>
      <c r="M128" s="45">
        <v>91094.399999999994</v>
      </c>
      <c r="N128" s="45">
        <v>96983.38</v>
      </c>
      <c r="O128" s="45">
        <v>96941.57</v>
      </c>
      <c r="P128" s="45">
        <v>99132.08</v>
      </c>
      <c r="Q128" s="45">
        <v>99132.08</v>
      </c>
      <c r="R128" s="47">
        <f t="shared" si="43"/>
        <v>95864.046249999999</v>
      </c>
      <c r="T128" s="49">
        <f t="shared" si="44"/>
        <v>95864.046249999999</v>
      </c>
      <c r="Y128" s="51"/>
      <c r="Z128" s="51"/>
      <c r="AA128" s="51"/>
      <c r="AD128" s="49">
        <f t="shared" si="45"/>
        <v>95864.046249999999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297120.07</v>
      </c>
      <c r="F129" s="45">
        <v>325619.09999999998</v>
      </c>
      <c r="G129" s="45">
        <v>313591.36</v>
      </c>
      <c r="H129" s="45">
        <v>319662.76</v>
      </c>
      <c r="I129" s="45">
        <v>314075.96999999997</v>
      </c>
      <c r="J129" s="45">
        <v>313667.55</v>
      </c>
      <c r="K129" s="45">
        <v>356694.95</v>
      </c>
      <c r="L129" s="45">
        <v>373421.02</v>
      </c>
      <c r="M129" s="45">
        <v>336424.47</v>
      </c>
      <c r="N129" s="45">
        <v>300765.96000000002</v>
      </c>
      <c r="O129" s="45">
        <v>243296.42</v>
      </c>
      <c r="P129" s="45">
        <v>395535.87</v>
      </c>
      <c r="Q129" s="45">
        <v>314496.84999999998</v>
      </c>
      <c r="R129" s="47">
        <f t="shared" si="43"/>
        <v>324880.32416666666</v>
      </c>
      <c r="T129" s="49">
        <f t="shared" si="44"/>
        <v>324880.32416666666</v>
      </c>
      <c r="Y129" s="51"/>
      <c r="Z129" s="51"/>
      <c r="AA129" s="51"/>
      <c r="AD129" s="49">
        <f t="shared" si="45"/>
        <v>324880.32416666666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384387.72</v>
      </c>
      <c r="F130" s="45">
        <v>347713.5</v>
      </c>
      <c r="G130" s="45">
        <v>346480.91</v>
      </c>
      <c r="H130" s="45">
        <v>356380.19</v>
      </c>
      <c r="I130" s="45">
        <v>357468.43</v>
      </c>
      <c r="J130" s="45">
        <v>358331.38</v>
      </c>
      <c r="K130" s="45">
        <v>355069.46</v>
      </c>
      <c r="L130" s="45">
        <v>366101.08</v>
      </c>
      <c r="M130" s="45">
        <v>257116.02</v>
      </c>
      <c r="N130" s="45">
        <v>285835.65999999997</v>
      </c>
      <c r="O130" s="45">
        <v>284281.18</v>
      </c>
      <c r="P130" s="45">
        <v>315890.34999999998</v>
      </c>
      <c r="Q130" s="45">
        <v>312504.11</v>
      </c>
      <c r="R130" s="47">
        <f t="shared" si="43"/>
        <v>331592.83958333335</v>
      </c>
      <c r="T130" s="49">
        <f t="shared" si="44"/>
        <v>331592.83958333335</v>
      </c>
      <c r="Y130" s="51"/>
      <c r="Z130" s="51"/>
      <c r="AA130" s="51"/>
      <c r="AD130" s="49">
        <f t="shared" si="45"/>
        <v>331592.83958333335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135893.18</v>
      </c>
      <c r="F131" s="45">
        <v>133608.75</v>
      </c>
      <c r="G131" s="45">
        <v>355564.88</v>
      </c>
      <c r="H131" s="45">
        <v>355401.4</v>
      </c>
      <c r="I131" s="45">
        <v>145125.16</v>
      </c>
      <c r="J131" s="45">
        <v>129182.28</v>
      </c>
      <c r="K131" s="45">
        <v>168330.71</v>
      </c>
      <c r="L131" s="45">
        <v>143175.16</v>
      </c>
      <c r="M131" s="45">
        <v>169509.3</v>
      </c>
      <c r="N131" s="45">
        <v>158741.06</v>
      </c>
      <c r="O131" s="45">
        <v>163936.69</v>
      </c>
      <c r="P131" s="45">
        <v>163671.53</v>
      </c>
      <c r="Q131" s="45">
        <v>161967.92000000001</v>
      </c>
      <c r="R131" s="47">
        <f t="shared" si="43"/>
        <v>186264.78916666665</v>
      </c>
      <c r="T131" s="49">
        <f t="shared" si="44"/>
        <v>186264.78916666665</v>
      </c>
      <c r="Y131" s="51"/>
      <c r="Z131" s="51"/>
      <c r="AA131" s="51"/>
      <c r="AD131" s="49">
        <f t="shared" si="45"/>
        <v>186264.78916666665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748829.66</v>
      </c>
      <c r="F132" s="45">
        <v>765720.59</v>
      </c>
      <c r="G132" s="45">
        <v>698187.16</v>
      </c>
      <c r="H132" s="45">
        <v>733574.74</v>
      </c>
      <c r="I132" s="45">
        <v>671975.43</v>
      </c>
      <c r="J132" s="45">
        <v>697675.63</v>
      </c>
      <c r="K132" s="45">
        <v>695593.23</v>
      </c>
      <c r="L132" s="45">
        <v>640387.6</v>
      </c>
      <c r="M132" s="45">
        <v>680965.99</v>
      </c>
      <c r="N132" s="45">
        <v>648988.14</v>
      </c>
      <c r="O132" s="45">
        <v>517961.54</v>
      </c>
      <c r="P132" s="45">
        <v>521911.43</v>
      </c>
      <c r="Q132" s="45">
        <v>524180.69</v>
      </c>
      <c r="R132" s="47">
        <f t="shared" si="43"/>
        <v>659120.55458333332</v>
      </c>
      <c r="T132" s="49">
        <f t="shared" si="44"/>
        <v>659120.55458333332</v>
      </c>
      <c r="Y132" s="51"/>
      <c r="Z132" s="51"/>
      <c r="AA132" s="51"/>
      <c r="AD132" s="49">
        <f t="shared" si="45"/>
        <v>659120.55458333332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0</v>
      </c>
      <c r="F133" s="45">
        <v>0</v>
      </c>
      <c r="G133" s="45">
        <v>0</v>
      </c>
      <c r="H133" s="45">
        <v>770.27</v>
      </c>
      <c r="I133" s="45">
        <v>0</v>
      </c>
      <c r="J133" s="45">
        <v>-0.01</v>
      </c>
      <c r="K133" s="45">
        <v>-0.01</v>
      </c>
      <c r="L133" s="45">
        <v>-0.01</v>
      </c>
      <c r="M133" s="45">
        <v>9126.7000000000007</v>
      </c>
      <c r="N133" s="45">
        <v>-68.360000000000596</v>
      </c>
      <c r="O133" s="45">
        <v>-2.0000000000578701E-2</v>
      </c>
      <c r="P133" s="45">
        <v>-5.7866558766939095E-13</v>
      </c>
      <c r="Q133" s="45">
        <v>0</v>
      </c>
      <c r="R133" s="47">
        <f t="shared" si="43"/>
        <v>819.04666666666662</v>
      </c>
      <c r="T133" s="49">
        <f t="shared" si="44"/>
        <v>819.04666666666662</v>
      </c>
      <c r="Y133" s="51"/>
      <c r="Z133" s="51"/>
      <c r="AA133" s="51"/>
      <c r="AD133" s="49">
        <f t="shared" si="45"/>
        <v>819.04666666666662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377319.1</v>
      </c>
      <c r="F134" s="45">
        <v>377240.23</v>
      </c>
      <c r="G134" s="45">
        <v>361373.68</v>
      </c>
      <c r="H134" s="45">
        <v>314658.51</v>
      </c>
      <c r="I134" s="45">
        <v>312283.11</v>
      </c>
      <c r="J134" s="45">
        <v>307853.52</v>
      </c>
      <c r="K134" s="45">
        <v>320917.71000000002</v>
      </c>
      <c r="L134" s="45">
        <v>293037.65000000002</v>
      </c>
      <c r="M134" s="45">
        <v>291743.63</v>
      </c>
      <c r="N134" s="45">
        <v>296334.49</v>
      </c>
      <c r="O134" s="45">
        <v>318175.26</v>
      </c>
      <c r="P134" s="45">
        <v>309707.19</v>
      </c>
      <c r="Q134" s="45">
        <v>303012.90000000002</v>
      </c>
      <c r="R134" s="47">
        <f t="shared" si="43"/>
        <v>320290.91499999992</v>
      </c>
      <c r="T134" s="49">
        <f t="shared" si="44"/>
        <v>320290.91499999992</v>
      </c>
      <c r="Y134" s="51"/>
      <c r="Z134" s="51"/>
      <c r="AA134" s="51"/>
      <c r="AD134" s="49">
        <f t="shared" si="45"/>
        <v>320290.91499999992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250142.31</v>
      </c>
      <c r="F135" s="45">
        <v>246737.06</v>
      </c>
      <c r="G135" s="45">
        <v>230076.64</v>
      </c>
      <c r="H135" s="45">
        <v>239631.4</v>
      </c>
      <c r="I135" s="45">
        <v>225047.65</v>
      </c>
      <c r="J135" s="45">
        <v>220321.14</v>
      </c>
      <c r="K135" s="45">
        <v>217847.05</v>
      </c>
      <c r="L135" s="45">
        <v>218577.96</v>
      </c>
      <c r="M135" s="45">
        <v>217039.55</v>
      </c>
      <c r="N135" s="45">
        <v>234465.33</v>
      </c>
      <c r="O135" s="45">
        <v>241585.06</v>
      </c>
      <c r="P135" s="45">
        <v>247272.13</v>
      </c>
      <c r="Q135" s="45">
        <v>246645.34</v>
      </c>
      <c r="R135" s="47">
        <f t="shared" si="43"/>
        <v>232249.56625000003</v>
      </c>
      <c r="T135" s="49">
        <f t="shared" si="44"/>
        <v>232249.56625000003</v>
      </c>
      <c r="Y135" s="51"/>
      <c r="Z135" s="51"/>
      <c r="AA135" s="51"/>
      <c r="AD135" s="49">
        <f t="shared" si="45"/>
        <v>232249.56625000003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142395.01999999999</v>
      </c>
      <c r="F136" s="45">
        <v>161059.92000000001</v>
      </c>
      <c r="G136" s="45">
        <v>139555.99</v>
      </c>
      <c r="H136" s="45">
        <v>139544.88</v>
      </c>
      <c r="I136" s="45">
        <v>144848.72</v>
      </c>
      <c r="J136" s="45">
        <v>145110.88</v>
      </c>
      <c r="K136" s="45">
        <v>153617.29</v>
      </c>
      <c r="L136" s="45">
        <v>164913.60999999999</v>
      </c>
      <c r="M136" s="45">
        <v>374702.56</v>
      </c>
      <c r="N136" s="45">
        <v>378283.61</v>
      </c>
      <c r="O136" s="45">
        <v>162952.39000000001</v>
      </c>
      <c r="P136" s="45">
        <v>132183.98000000001</v>
      </c>
      <c r="Q136" s="45">
        <v>141124.78</v>
      </c>
      <c r="R136" s="47">
        <f t="shared" si="43"/>
        <v>186544.47750000001</v>
      </c>
      <c r="T136" s="49">
        <f t="shared" si="44"/>
        <v>186544.47750000001</v>
      </c>
      <c r="Y136" s="51"/>
      <c r="Z136" s="51"/>
      <c r="AA136" s="51"/>
      <c r="AD136" s="49">
        <f t="shared" si="45"/>
        <v>186544.47750000001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62373.23</v>
      </c>
      <c r="F137" s="45">
        <v>61490.41</v>
      </c>
      <c r="G137" s="45">
        <v>56117.34</v>
      </c>
      <c r="H137" s="45">
        <v>55217.42</v>
      </c>
      <c r="I137" s="45">
        <v>57467.25</v>
      </c>
      <c r="J137" s="45">
        <v>56828.87</v>
      </c>
      <c r="K137" s="45">
        <v>57221.83</v>
      </c>
      <c r="L137" s="45">
        <v>56493.03</v>
      </c>
      <c r="M137" s="45">
        <v>55175.94</v>
      </c>
      <c r="N137" s="45">
        <v>54228.62</v>
      </c>
      <c r="O137" s="45">
        <v>59093.08</v>
      </c>
      <c r="P137" s="45">
        <v>58614.74</v>
      </c>
      <c r="Q137" s="45">
        <v>58314.7</v>
      </c>
      <c r="R137" s="47">
        <f t="shared" si="43"/>
        <v>57357.707916666666</v>
      </c>
      <c r="T137" s="49">
        <f t="shared" si="44"/>
        <v>57357.707916666666</v>
      </c>
      <c r="Y137" s="51"/>
      <c r="Z137" s="51"/>
      <c r="AA137" s="51"/>
      <c r="AD137" s="49">
        <f t="shared" si="45"/>
        <v>57357.707916666666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431190.7</v>
      </c>
      <c r="F138" s="45">
        <v>412314.5</v>
      </c>
      <c r="G138" s="45">
        <v>423512.76</v>
      </c>
      <c r="H138" s="45">
        <v>383316.75</v>
      </c>
      <c r="I138" s="45">
        <v>407066.73</v>
      </c>
      <c r="J138" s="45">
        <v>387437.63</v>
      </c>
      <c r="K138" s="45">
        <v>391986.01</v>
      </c>
      <c r="L138" s="45">
        <v>385070.01</v>
      </c>
      <c r="M138" s="45">
        <v>399936.78</v>
      </c>
      <c r="N138" s="45">
        <v>395975.98</v>
      </c>
      <c r="O138" s="45">
        <v>385246.13</v>
      </c>
      <c r="P138" s="45">
        <v>383543.8</v>
      </c>
      <c r="Q138" s="45">
        <v>353386.37</v>
      </c>
      <c r="R138" s="47">
        <f t="shared" si="43"/>
        <v>395641.30125000002</v>
      </c>
      <c r="T138" s="49">
        <f t="shared" si="44"/>
        <v>395641.30125000002</v>
      </c>
      <c r="Y138" s="51"/>
      <c r="Z138" s="51"/>
      <c r="AA138" s="51"/>
      <c r="AD138" s="49">
        <f t="shared" si="45"/>
        <v>395641.30125000002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-0.01</v>
      </c>
      <c r="M139" s="45">
        <v>-0.01</v>
      </c>
      <c r="N139" s="45">
        <v>-0.01</v>
      </c>
      <c r="O139" s="45">
        <v>-0.01</v>
      </c>
      <c r="P139" s="45">
        <v>0</v>
      </c>
      <c r="Q139" s="45">
        <v>0</v>
      </c>
      <c r="R139" s="47">
        <f t="shared" si="43"/>
        <v>-3.3333333333333335E-3</v>
      </c>
      <c r="T139" s="49">
        <f t="shared" si="44"/>
        <v>-3.3333333333333335E-3</v>
      </c>
      <c r="Y139" s="51"/>
      <c r="Z139" s="51"/>
      <c r="AA139" s="51"/>
      <c r="AD139" s="49">
        <f t="shared" si="45"/>
        <v>-3.3333333333333335E-3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283836.36</v>
      </c>
      <c r="F140" s="45">
        <v>284031.56</v>
      </c>
      <c r="G140" s="45">
        <v>438381.31</v>
      </c>
      <c r="H140" s="45">
        <v>359206.67</v>
      </c>
      <c r="I140" s="45">
        <v>359206.99</v>
      </c>
      <c r="J140" s="45">
        <v>369993.59</v>
      </c>
      <c r="K140" s="45">
        <v>327579.96999999997</v>
      </c>
      <c r="L140" s="45">
        <v>327579.96999999997</v>
      </c>
      <c r="M140" s="45">
        <v>431265.29</v>
      </c>
      <c r="N140" s="45">
        <v>402327.86</v>
      </c>
      <c r="O140" s="45">
        <v>402327.86</v>
      </c>
      <c r="P140" s="45">
        <v>402327.86</v>
      </c>
      <c r="Q140" s="45">
        <v>294795.90999999997</v>
      </c>
      <c r="R140" s="47">
        <f t="shared" si="43"/>
        <v>366128.75541666662</v>
      </c>
      <c r="T140" s="49">
        <f t="shared" si="44"/>
        <v>366128.75541666662</v>
      </c>
      <c r="Y140" s="51"/>
      <c r="Z140" s="51"/>
      <c r="AA140" s="51"/>
      <c r="AD140" s="49">
        <f t="shared" si="45"/>
        <v>366128.75541666662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43"/>
        <v>0</v>
      </c>
      <c r="T141" s="49">
        <f t="shared" si="44"/>
        <v>0</v>
      </c>
      <c r="Y141" s="51"/>
      <c r="Z141" s="51"/>
      <c r="AA141" s="51"/>
      <c r="AD141" s="49">
        <f t="shared" si="45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3646.74</v>
      </c>
      <c r="F142" s="45">
        <v>7258.85</v>
      </c>
      <c r="G142" s="45">
        <v>8119.75</v>
      </c>
      <c r="H142" s="45">
        <v>9310.8799999999992</v>
      </c>
      <c r="I142" s="45">
        <v>11381.38</v>
      </c>
      <c r="J142" s="45">
        <v>12108.12</v>
      </c>
      <c r="K142" s="45">
        <v>15200.03</v>
      </c>
      <c r="L142" s="45">
        <v>16448.64</v>
      </c>
      <c r="M142" s="45">
        <v>19954.2</v>
      </c>
      <c r="N142" s="45">
        <v>21422.04</v>
      </c>
      <c r="O142" s="45">
        <v>22693.34</v>
      </c>
      <c r="P142" s="45">
        <v>0</v>
      </c>
      <c r="Q142" s="45">
        <v>2185.2600000000002</v>
      </c>
      <c r="R142" s="47">
        <f t="shared" si="43"/>
        <v>12234.435833333331</v>
      </c>
      <c r="T142" s="49">
        <f t="shared" si="44"/>
        <v>12234.435833333331</v>
      </c>
      <c r="Y142" s="51"/>
      <c r="Z142" s="51"/>
      <c r="AA142" s="51"/>
      <c r="AD142" s="49">
        <f t="shared" si="45"/>
        <v>12234.435833333331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0</v>
      </c>
      <c r="F143" s="45">
        <v>0</v>
      </c>
      <c r="G143" s="45">
        <v>0</v>
      </c>
      <c r="H143" s="45">
        <v>0</v>
      </c>
      <c r="I143" s="45">
        <v>16467.55</v>
      </c>
      <c r="J143" s="45">
        <v>0</v>
      </c>
      <c r="K143" s="45">
        <v>10179.77</v>
      </c>
      <c r="L143" s="45">
        <v>0</v>
      </c>
      <c r="M143" s="45">
        <v>0</v>
      </c>
      <c r="N143" s="45">
        <v>2657.77</v>
      </c>
      <c r="O143" s="45">
        <v>0</v>
      </c>
      <c r="P143" s="45">
        <v>0</v>
      </c>
      <c r="Q143" s="45">
        <v>0</v>
      </c>
      <c r="R143" s="47">
        <f t="shared" si="43"/>
        <v>2442.0908333333332</v>
      </c>
      <c r="T143" s="49">
        <f t="shared" si="44"/>
        <v>2442.0908333333332</v>
      </c>
      <c r="Y143" s="51"/>
      <c r="Z143" s="51"/>
      <c r="AA143" s="51"/>
      <c r="AD143" s="49">
        <f t="shared" si="45"/>
        <v>2442.0908333333332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1799.68</v>
      </c>
      <c r="F144" s="45">
        <v>1666.86</v>
      </c>
      <c r="G144" s="45">
        <v>401.74</v>
      </c>
      <c r="H144" s="45">
        <v>-628.08000000000004</v>
      </c>
      <c r="I144" s="45">
        <v>-579.9</v>
      </c>
      <c r="J144" s="45">
        <v>14096.36</v>
      </c>
      <c r="K144" s="45">
        <v>15561.79</v>
      </c>
      <c r="L144" s="45">
        <v>18480.18</v>
      </c>
      <c r="M144" s="45">
        <v>18503.55</v>
      </c>
      <c r="N144" s="45">
        <v>19963.8</v>
      </c>
      <c r="O144" s="45">
        <v>108871.14</v>
      </c>
      <c r="P144" s="45">
        <v>0</v>
      </c>
      <c r="Q144" s="45">
        <v>3088.08</v>
      </c>
      <c r="R144" s="47">
        <f t="shared" si="43"/>
        <v>16565.11</v>
      </c>
      <c r="T144" s="49">
        <f t="shared" si="44"/>
        <v>16565.11</v>
      </c>
      <c r="Y144" s="51"/>
      <c r="Z144" s="51"/>
      <c r="AA144" s="51"/>
      <c r="AD144" s="49">
        <f t="shared" si="45"/>
        <v>16565.11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191298.26</v>
      </c>
      <c r="F145" s="45">
        <v>1188.47</v>
      </c>
      <c r="G145" s="45">
        <v>186177.06</v>
      </c>
      <c r="H145" s="45">
        <v>178907.65</v>
      </c>
      <c r="I145" s="45">
        <v>1063.3200000000099</v>
      </c>
      <c r="J145" s="45">
        <v>7.0485839387401898E-12</v>
      </c>
      <c r="K145" s="45">
        <v>115860.58</v>
      </c>
      <c r="L145" s="45">
        <v>187142.59</v>
      </c>
      <c r="M145" s="45">
        <v>249999.72</v>
      </c>
      <c r="N145" s="45">
        <v>403622.03</v>
      </c>
      <c r="O145" s="45">
        <v>561446.74</v>
      </c>
      <c r="P145" s="45">
        <v>704148.41</v>
      </c>
      <c r="Q145" s="45">
        <v>395860.73</v>
      </c>
      <c r="R145" s="47">
        <f t="shared" si="43"/>
        <v>240261.33875</v>
      </c>
      <c r="T145" s="49">
        <f t="shared" si="44"/>
        <v>240261.33875</v>
      </c>
      <c r="Y145" s="51"/>
      <c r="Z145" s="51"/>
      <c r="AA145" s="51"/>
      <c r="AD145" s="49">
        <f t="shared" si="45"/>
        <v>240261.33875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127225.14</v>
      </c>
      <c r="F146" s="45">
        <v>153032.54</v>
      </c>
      <c r="G146" s="45">
        <v>177346.62</v>
      </c>
      <c r="H146" s="45">
        <v>200374.17</v>
      </c>
      <c r="I146" s="45">
        <v>216793.27</v>
      </c>
      <c r="J146" s="45">
        <v>37899.22</v>
      </c>
      <c r="K146" s="45">
        <v>58556.639999999999</v>
      </c>
      <c r="L146" s="45">
        <v>83723.56</v>
      </c>
      <c r="M146" s="45">
        <v>114006.99</v>
      </c>
      <c r="N146" s="45">
        <v>21946.95</v>
      </c>
      <c r="O146" s="45">
        <v>52377.72</v>
      </c>
      <c r="P146" s="45">
        <v>85356.52</v>
      </c>
      <c r="Q146" s="45">
        <v>22170.59</v>
      </c>
      <c r="R146" s="47">
        <f t="shared" si="43"/>
        <v>106342.67208333332</v>
      </c>
      <c r="T146" s="49">
        <f t="shared" si="44"/>
        <v>106342.67208333332</v>
      </c>
      <c r="Y146" s="51"/>
      <c r="Z146" s="51"/>
      <c r="AA146" s="51"/>
      <c r="AD146" s="49">
        <f t="shared" si="45"/>
        <v>106342.67208333332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1696821</v>
      </c>
      <c r="F147" s="45">
        <v>1671013.6</v>
      </c>
      <c r="G147" s="45">
        <v>1092584.52</v>
      </c>
      <c r="H147" s="45">
        <v>1069556.97</v>
      </c>
      <c r="I147" s="45">
        <v>1141243.19</v>
      </c>
      <c r="J147" s="45">
        <v>1375417.96</v>
      </c>
      <c r="K147" s="45">
        <v>1825729.27</v>
      </c>
      <c r="L147" s="45">
        <v>1800562.35</v>
      </c>
      <c r="M147" s="45">
        <v>1946410.87</v>
      </c>
      <c r="N147" s="45">
        <v>2071749.67</v>
      </c>
      <c r="O147" s="45">
        <v>2041318.9</v>
      </c>
      <c r="P147" s="45">
        <v>2008340.1</v>
      </c>
      <c r="Q147" s="45">
        <v>2096782.82</v>
      </c>
      <c r="R147" s="47">
        <f t="shared" si="43"/>
        <v>1661727.4425000001</v>
      </c>
      <c r="T147" s="49">
        <f t="shared" si="44"/>
        <v>1661727.4425000001</v>
      </c>
      <c r="Y147" s="51"/>
      <c r="Z147" s="51"/>
      <c r="AA147" s="51"/>
      <c r="AD147" s="49">
        <f t="shared" si="45"/>
        <v>1661727.4425000001</v>
      </c>
    </row>
    <row r="148" spans="1:30">
      <c r="D148" s="41" t="s">
        <v>73</v>
      </c>
      <c r="E148" s="46">
        <f t="shared" ref="E148" si="46">SUM(E123:E147)</f>
        <v>8459754.4699999988</v>
      </c>
      <c r="F148" s="46">
        <f t="shared" ref="F148:R148" si="47">SUM(F123:F147)</f>
        <v>8251298.1999999993</v>
      </c>
      <c r="G148" s="46">
        <f t="shared" si="47"/>
        <v>8124670.5299999993</v>
      </c>
      <c r="H148" s="46">
        <f t="shared" si="47"/>
        <v>7934220.5999999996</v>
      </c>
      <c r="I148" s="46">
        <f t="shared" si="47"/>
        <v>7835891.5399999991</v>
      </c>
      <c r="J148" s="46">
        <f t="shared" si="47"/>
        <v>7926340.8499999996</v>
      </c>
      <c r="K148" s="46">
        <f t="shared" si="47"/>
        <v>8574401.5499999989</v>
      </c>
      <c r="L148" s="46">
        <f t="shared" si="47"/>
        <v>8295727.3599999994</v>
      </c>
      <c r="M148" s="46">
        <f t="shared" si="47"/>
        <v>8911564.4100000001</v>
      </c>
      <c r="N148" s="46">
        <f t="shared" si="47"/>
        <v>8846787.9900000021</v>
      </c>
      <c r="O148" s="46">
        <f t="shared" si="47"/>
        <v>8586826.5399999991</v>
      </c>
      <c r="P148" s="46">
        <f t="shared" si="47"/>
        <v>8680270.8900000006</v>
      </c>
      <c r="Q148" s="46">
        <f t="shared" si="47"/>
        <v>8162430.8400000017</v>
      </c>
      <c r="R148" s="46">
        <f t="shared" si="47"/>
        <v>8356591.0929166675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1142672</v>
      </c>
      <c r="F150" s="45">
        <v>1094231.72</v>
      </c>
      <c r="G150" s="45">
        <v>998945.2</v>
      </c>
      <c r="H150" s="45">
        <v>879283.15</v>
      </c>
      <c r="I150" s="45">
        <v>759621.1</v>
      </c>
      <c r="J150" s="45">
        <v>665331.66</v>
      </c>
      <c r="K150" s="45">
        <v>545669.61</v>
      </c>
      <c r="L150" s="45">
        <v>419280.05</v>
      </c>
      <c r="M150" s="45">
        <v>312127.48</v>
      </c>
      <c r="N150" s="45">
        <v>198995.66</v>
      </c>
      <c r="O150" s="45">
        <v>299824.02</v>
      </c>
      <c r="P150" s="45">
        <v>182791.93</v>
      </c>
      <c r="Q150" s="45">
        <v>1370679.08</v>
      </c>
      <c r="R150" s="47">
        <f t="shared" ref="R150:R166" si="48">((E150+Q150)+((F150+G150+H150+I150+J150+K150+L150+M150+N150+O150+P150)*2))/24</f>
        <v>634398.09333333338</v>
      </c>
      <c r="T150" s="49">
        <f t="shared" ref="T150:T166" si="49">+R150</f>
        <v>634398.09333333338</v>
      </c>
      <c r="Y150" s="51"/>
      <c r="Z150" s="51"/>
      <c r="AA150" s="51"/>
      <c r="AD150" s="49">
        <f t="shared" ref="AD150:AD166" si="50">+R150</f>
        <v>634398.09333333338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48"/>
        <v>0</v>
      </c>
      <c r="T151" s="49">
        <f t="shared" si="49"/>
        <v>0</v>
      </c>
      <c r="Y151" s="51"/>
      <c r="Z151" s="51"/>
      <c r="AA151" s="51"/>
      <c r="AD151" s="49">
        <f t="shared" si="50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165666.81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5308.07</v>
      </c>
      <c r="P152" s="45">
        <v>211022.38</v>
      </c>
      <c r="Q152" s="45">
        <v>0</v>
      </c>
      <c r="R152" s="47">
        <f t="shared" si="48"/>
        <v>24930.321249999997</v>
      </c>
      <c r="T152" s="49">
        <f t="shared" si="49"/>
        <v>24930.321249999997</v>
      </c>
      <c r="Y152" s="51"/>
      <c r="Z152" s="51"/>
      <c r="AA152" s="51"/>
      <c r="AD152" s="49">
        <f t="shared" si="50"/>
        <v>24930.321249999997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8"/>
        <v>0</v>
      </c>
      <c r="T153" s="49">
        <f t="shared" si="49"/>
        <v>0</v>
      </c>
      <c r="Y153" s="51"/>
      <c r="Z153" s="51"/>
      <c r="AA153" s="51"/>
      <c r="AD153" s="49">
        <f t="shared" si="50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48"/>
        <v>0</v>
      </c>
      <c r="T154" s="49">
        <f t="shared" si="49"/>
        <v>0</v>
      </c>
      <c r="Y154" s="51"/>
      <c r="Z154" s="51"/>
      <c r="AA154" s="51"/>
      <c r="AD154" s="49">
        <f t="shared" si="50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48"/>
        <v>0</v>
      </c>
      <c r="T155" s="49">
        <f t="shared" si="49"/>
        <v>0</v>
      </c>
      <c r="Y155" s="51"/>
      <c r="Z155" s="51"/>
      <c r="AA155" s="51"/>
      <c r="AD155" s="49">
        <f t="shared" si="50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3606849.65</v>
      </c>
      <c r="F156" s="45">
        <v>1326883.08</v>
      </c>
      <c r="G156" s="45">
        <v>278117.46000000002</v>
      </c>
      <c r="H156" s="45">
        <v>964243.43</v>
      </c>
      <c r="I156" s="45">
        <v>1506918.3</v>
      </c>
      <c r="J156" s="45">
        <v>1930841.53</v>
      </c>
      <c r="K156" s="45">
        <v>2449205.9500000002</v>
      </c>
      <c r="L156" s="45">
        <v>3019442.62</v>
      </c>
      <c r="M156" s="45">
        <v>3359964.43</v>
      </c>
      <c r="N156" s="45">
        <v>2968197.33</v>
      </c>
      <c r="O156" s="45">
        <v>2824385.07</v>
      </c>
      <c r="P156" s="45">
        <v>2990098.25</v>
      </c>
      <c r="Q156" s="45">
        <v>3210234.06</v>
      </c>
      <c r="R156" s="47">
        <f t="shared" si="48"/>
        <v>2252236.6087500001</v>
      </c>
      <c r="T156" s="49">
        <f t="shared" si="49"/>
        <v>2252236.6087500001</v>
      </c>
      <c r="Y156" s="51"/>
      <c r="Z156" s="51"/>
      <c r="AA156" s="51"/>
      <c r="AD156" s="49">
        <f t="shared" si="50"/>
        <v>2252236.6087500001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45128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46628.33</v>
      </c>
      <c r="O157" s="45">
        <v>46628.33</v>
      </c>
      <c r="P157" s="45">
        <v>243628.33</v>
      </c>
      <c r="Q157" s="45">
        <v>46628.33</v>
      </c>
      <c r="R157" s="47">
        <f t="shared" si="48"/>
        <v>31896.929583333331</v>
      </c>
      <c r="T157" s="49">
        <f t="shared" si="49"/>
        <v>31896.929583333331</v>
      </c>
      <c r="Y157" s="51"/>
      <c r="Z157" s="51"/>
      <c r="AA157" s="51"/>
      <c r="AD157" s="49">
        <f t="shared" si="50"/>
        <v>31896.929583333331</v>
      </c>
    </row>
    <row r="158" spans="1:30">
      <c r="A158" s="6" t="s">
        <v>284</v>
      </c>
      <c r="B158" s="6" t="s">
        <v>76</v>
      </c>
      <c r="C158" s="6" t="s">
        <v>108</v>
      </c>
      <c r="D158" s="11" t="s">
        <v>1034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48"/>
        <v>0</v>
      </c>
      <c r="T158" s="49">
        <f t="shared" si="49"/>
        <v>0</v>
      </c>
      <c r="Y158" s="51"/>
      <c r="Z158" s="51"/>
      <c r="AA158" s="51"/>
      <c r="AD158" s="49">
        <f t="shared" si="50"/>
        <v>0</v>
      </c>
    </row>
    <row r="159" spans="1:30">
      <c r="A159" s="6" t="s">
        <v>284</v>
      </c>
      <c r="B159" s="6" t="s">
        <v>80</v>
      </c>
      <c r="C159" s="6" t="s">
        <v>83</v>
      </c>
      <c r="D159" s="41" t="s">
        <v>81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7">
        <f t="shared" si="48"/>
        <v>0</v>
      </c>
      <c r="T159" s="49">
        <f t="shared" si="49"/>
        <v>0</v>
      </c>
      <c r="Y159" s="51"/>
      <c r="Z159" s="51"/>
      <c r="AA159" s="51"/>
      <c r="AD159" s="49">
        <f t="shared" si="50"/>
        <v>0</v>
      </c>
    </row>
    <row r="160" spans="1:30">
      <c r="A160" s="6" t="s">
        <v>284</v>
      </c>
      <c r="B160" s="6" t="s">
        <v>82</v>
      </c>
      <c r="C160" s="6" t="s">
        <v>83</v>
      </c>
      <c r="D160" s="41" t="s">
        <v>84</v>
      </c>
      <c r="E160" s="45">
        <v>0</v>
      </c>
      <c r="F160" s="45">
        <v>0</v>
      </c>
      <c r="G160" s="45">
        <v>0</v>
      </c>
      <c r="H160" s="45">
        <v>155625.42000000001</v>
      </c>
      <c r="I160" s="45">
        <v>63020.27</v>
      </c>
      <c r="J160" s="45">
        <v>2.18278728425503E-11</v>
      </c>
      <c r="K160" s="45">
        <v>17094.080000000002</v>
      </c>
      <c r="L160" s="45">
        <v>126114.47</v>
      </c>
      <c r="M160" s="45">
        <v>246339.07</v>
      </c>
      <c r="N160" s="45">
        <v>595127.11</v>
      </c>
      <c r="O160" s="45">
        <v>0</v>
      </c>
      <c r="P160" s="45">
        <v>0</v>
      </c>
      <c r="Q160" s="45">
        <v>0</v>
      </c>
      <c r="R160" s="47">
        <f t="shared" si="48"/>
        <v>100276.70166666666</v>
      </c>
      <c r="T160" s="61">
        <f t="shared" si="49"/>
        <v>100276.70166666666</v>
      </c>
      <c r="Y160" s="51"/>
      <c r="Z160" s="51"/>
      <c r="AA160" s="51"/>
      <c r="AD160" s="49">
        <f t="shared" si="50"/>
        <v>100276.70166666666</v>
      </c>
    </row>
    <row r="161" spans="1:30">
      <c r="A161" s="6" t="s">
        <v>293</v>
      </c>
      <c r="B161" s="6" t="s">
        <v>76</v>
      </c>
      <c r="C161" s="6" t="s">
        <v>83</v>
      </c>
      <c r="D161" s="41" t="s">
        <v>601</v>
      </c>
      <c r="E161" s="45">
        <v>-0.54</v>
      </c>
      <c r="F161" s="45">
        <v>-0.54</v>
      </c>
      <c r="G161" s="45">
        <v>183394.79</v>
      </c>
      <c r="H161" s="45">
        <v>163017.59</v>
      </c>
      <c r="I161" s="45">
        <v>142640.39000000001</v>
      </c>
      <c r="J161" s="45">
        <v>122263.19</v>
      </c>
      <c r="K161" s="45">
        <v>101885.99</v>
      </c>
      <c r="L161" s="45">
        <v>81508.789999999994</v>
      </c>
      <c r="M161" s="45">
        <v>61131.59</v>
      </c>
      <c r="N161" s="45">
        <v>40754.39</v>
      </c>
      <c r="O161" s="45">
        <v>20377.189999999999</v>
      </c>
      <c r="P161" s="45">
        <v>-1.00000000311411E-2</v>
      </c>
      <c r="Q161" s="45">
        <v>-0.01</v>
      </c>
      <c r="R161" s="47">
        <f t="shared" si="48"/>
        <v>76414.423749999987</v>
      </c>
      <c r="T161" s="49">
        <f t="shared" si="49"/>
        <v>76414.423749999987</v>
      </c>
      <c r="Y161" s="51"/>
      <c r="Z161" s="51"/>
      <c r="AA161" s="51"/>
      <c r="AD161" s="49">
        <f t="shared" si="50"/>
        <v>76414.423749999987</v>
      </c>
    </row>
    <row r="162" spans="1:30">
      <c r="A162" s="6" t="s">
        <v>293</v>
      </c>
      <c r="B162" s="6" t="s">
        <v>76</v>
      </c>
      <c r="C162" s="6" t="s">
        <v>67</v>
      </c>
      <c r="D162" s="41" t="s">
        <v>602</v>
      </c>
      <c r="E162" s="45">
        <v>24311.16</v>
      </c>
      <c r="F162" s="45">
        <v>18233.38</v>
      </c>
      <c r="G162" s="45">
        <v>12155.6</v>
      </c>
      <c r="H162" s="45">
        <v>6077.82</v>
      </c>
      <c r="I162" s="45">
        <v>4.0000000002692097E-2</v>
      </c>
      <c r="J162" s="45">
        <v>72172.259999999995</v>
      </c>
      <c r="K162" s="45">
        <v>65611.100000000006</v>
      </c>
      <c r="L162" s="45">
        <v>59049.99</v>
      </c>
      <c r="M162" s="45">
        <v>52488.88</v>
      </c>
      <c r="N162" s="45">
        <v>45927.77</v>
      </c>
      <c r="O162" s="45">
        <v>39366.660000000003</v>
      </c>
      <c r="P162" s="45">
        <v>32805.550000000003</v>
      </c>
      <c r="Q162" s="45">
        <v>26244.44</v>
      </c>
      <c r="R162" s="47">
        <f t="shared" si="48"/>
        <v>35763.904166666667</v>
      </c>
      <c r="T162" s="49">
        <f t="shared" si="49"/>
        <v>35763.904166666667</v>
      </c>
      <c r="Y162" s="51"/>
      <c r="Z162" s="51"/>
      <c r="AA162" s="51"/>
      <c r="AD162" s="49">
        <f t="shared" si="50"/>
        <v>35763.904166666667</v>
      </c>
    </row>
    <row r="163" spans="1:30">
      <c r="A163" s="6" t="s">
        <v>293</v>
      </c>
      <c r="B163" s="6" t="s">
        <v>76</v>
      </c>
      <c r="C163" s="6" t="s">
        <v>113</v>
      </c>
      <c r="D163" s="41" t="s">
        <v>603</v>
      </c>
      <c r="E163" s="45">
        <v>782630</v>
      </c>
      <c r="F163" s="45">
        <v>626104</v>
      </c>
      <c r="G163" s="45">
        <v>469578</v>
      </c>
      <c r="H163" s="45">
        <v>313052</v>
      </c>
      <c r="I163" s="45">
        <v>156526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1284577</v>
      </c>
      <c r="P163" s="45">
        <v>1101066</v>
      </c>
      <c r="Q163" s="45">
        <v>917555</v>
      </c>
      <c r="R163" s="47">
        <f t="shared" si="48"/>
        <v>400082.95833333331</v>
      </c>
      <c r="T163" s="49">
        <f t="shared" si="49"/>
        <v>400082.95833333331</v>
      </c>
      <c r="Y163" s="51"/>
      <c r="Z163" s="51"/>
      <c r="AA163" s="51"/>
      <c r="AD163" s="49">
        <f t="shared" si="50"/>
        <v>400082.95833333331</v>
      </c>
    </row>
    <row r="164" spans="1:30">
      <c r="A164" s="6" t="s">
        <v>293</v>
      </c>
      <c r="B164" s="6" t="s">
        <v>76</v>
      </c>
      <c r="C164" s="6" t="s">
        <v>100</v>
      </c>
      <c r="D164" s="11" t="s">
        <v>600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7">
        <f t="shared" si="48"/>
        <v>0</v>
      </c>
      <c r="T164" s="49">
        <f t="shared" si="49"/>
        <v>0</v>
      </c>
      <c r="Y164" s="51"/>
      <c r="Z164" s="51"/>
      <c r="AA164" s="51"/>
      <c r="AD164" s="49">
        <f t="shared" si="50"/>
        <v>0</v>
      </c>
    </row>
    <row r="165" spans="1:30">
      <c r="A165" s="6" t="s">
        <v>293</v>
      </c>
      <c r="B165" s="6" t="s">
        <v>79</v>
      </c>
      <c r="C165" s="6" t="s">
        <v>318</v>
      </c>
      <c r="D165" s="41" t="s">
        <v>605</v>
      </c>
      <c r="E165" s="45">
        <v>9483.2199999999993</v>
      </c>
      <c r="F165" s="45">
        <v>26889.57</v>
      </c>
      <c r="G165" s="45">
        <v>17716.62</v>
      </c>
      <c r="H165" s="45">
        <v>0</v>
      </c>
      <c r="I165" s="45">
        <v>0</v>
      </c>
      <c r="J165" s="45">
        <v>84.69</v>
      </c>
      <c r="K165" s="45">
        <v>0</v>
      </c>
      <c r="L165" s="45">
        <v>0</v>
      </c>
      <c r="M165" s="45">
        <v>0</v>
      </c>
      <c r="N165" s="45">
        <v>0</v>
      </c>
      <c r="O165" s="45">
        <v>68260.69</v>
      </c>
      <c r="P165" s="45">
        <v>140934.53</v>
      </c>
      <c r="Q165" s="45">
        <v>106778.56</v>
      </c>
      <c r="R165" s="47">
        <f t="shared" si="48"/>
        <v>26001.415833333333</v>
      </c>
      <c r="T165" s="49">
        <f t="shared" si="49"/>
        <v>26001.415833333333</v>
      </c>
      <c r="Y165" s="51"/>
      <c r="Z165" s="51"/>
      <c r="AA165" s="51"/>
      <c r="AD165" s="49">
        <f t="shared" si="50"/>
        <v>26001.415833333333</v>
      </c>
    </row>
    <row r="166" spans="1:30">
      <c r="A166" s="6" t="s">
        <v>294</v>
      </c>
      <c r="B166" s="6" t="s">
        <v>79</v>
      </c>
      <c r="C166" s="6" t="s">
        <v>319</v>
      </c>
      <c r="D166" s="41" t="s">
        <v>605</v>
      </c>
      <c r="E166" s="45">
        <v>34303.589999999997</v>
      </c>
      <c r="F166" s="45">
        <v>97267.5</v>
      </c>
      <c r="G166" s="45">
        <v>64086.25</v>
      </c>
      <c r="H166" s="45">
        <v>0</v>
      </c>
      <c r="I166" s="45">
        <v>0</v>
      </c>
      <c r="J166" s="45">
        <v>306.37</v>
      </c>
      <c r="K166" s="45">
        <v>0</v>
      </c>
      <c r="L166" s="45">
        <v>0</v>
      </c>
      <c r="M166" s="45">
        <v>0</v>
      </c>
      <c r="N166" s="45">
        <v>0</v>
      </c>
      <c r="O166" s="45">
        <v>246304.71</v>
      </c>
      <c r="P166" s="45">
        <v>418063.31</v>
      </c>
      <c r="Q166" s="45">
        <v>316744.23</v>
      </c>
      <c r="R166" s="47">
        <f t="shared" si="48"/>
        <v>83462.670833333323</v>
      </c>
      <c r="T166" s="49">
        <f t="shared" si="49"/>
        <v>83462.670833333323</v>
      </c>
      <c r="Y166" s="51"/>
      <c r="Z166" s="51"/>
      <c r="AA166" s="51"/>
      <c r="AD166" s="49">
        <f t="shared" si="50"/>
        <v>83462.670833333323</v>
      </c>
    </row>
    <row r="167" spans="1:30">
      <c r="D167" s="41" t="s">
        <v>85</v>
      </c>
      <c r="E167" s="46">
        <f t="shared" ref="E167:O167" si="51">SUM(E150:E166)</f>
        <v>5811043.8899999997</v>
      </c>
      <c r="F167" s="46">
        <f t="shared" si="51"/>
        <v>3189608.7099999995</v>
      </c>
      <c r="G167" s="46">
        <f t="shared" si="51"/>
        <v>2023993.9200000002</v>
      </c>
      <c r="H167" s="46">
        <f t="shared" si="51"/>
        <v>2481299.4099999997</v>
      </c>
      <c r="I167" s="46">
        <f t="shared" si="51"/>
        <v>2628726.1</v>
      </c>
      <c r="J167" s="46">
        <f t="shared" si="51"/>
        <v>2790999.6999999997</v>
      </c>
      <c r="K167" s="46">
        <f t="shared" si="51"/>
        <v>3179466.7300000004</v>
      </c>
      <c r="L167" s="46">
        <f t="shared" si="51"/>
        <v>3705395.9200000004</v>
      </c>
      <c r="M167" s="46">
        <f t="shared" si="51"/>
        <v>4032051.4499999997</v>
      </c>
      <c r="N167" s="46">
        <f t="shared" si="51"/>
        <v>3895630.5900000003</v>
      </c>
      <c r="O167" s="46">
        <f t="shared" si="51"/>
        <v>4835031.74</v>
      </c>
      <c r="P167" s="46">
        <f t="shared" ref="P167:R167" si="52">SUM(P150:P166)</f>
        <v>5320410.2699999996</v>
      </c>
      <c r="Q167" s="46">
        <f t="shared" si="52"/>
        <v>5994863.6900000013</v>
      </c>
      <c r="R167" s="46">
        <f t="shared" si="52"/>
        <v>3665464.0275000008</v>
      </c>
      <c r="Y167" s="51"/>
      <c r="Z167" s="51"/>
      <c r="AA167" s="51"/>
    </row>
    <row r="168" spans="1:30">
      <c r="D168" s="3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7"/>
      <c r="Y168" s="51"/>
      <c r="Z168" s="51"/>
      <c r="AA168" s="51"/>
    </row>
    <row r="169" spans="1:30">
      <c r="A169" s="6" t="s">
        <v>293</v>
      </c>
      <c r="B169" s="6" t="s">
        <v>86</v>
      </c>
      <c r="C169" s="6" t="s">
        <v>83</v>
      </c>
      <c r="D169" s="41" t="s">
        <v>606</v>
      </c>
      <c r="E169" s="45">
        <v>3423162.75</v>
      </c>
      <c r="F169" s="45">
        <v>3065783.59</v>
      </c>
      <c r="G169" s="45">
        <v>2404461.13</v>
      </c>
      <c r="H169" s="45">
        <v>1038413.91</v>
      </c>
      <c r="I169" s="45">
        <v>676837.24</v>
      </c>
      <c r="J169" s="45">
        <v>381264</v>
      </c>
      <c r="K169" s="45">
        <v>212937.1</v>
      </c>
      <c r="L169" s="45">
        <v>360105.41</v>
      </c>
      <c r="M169" s="45">
        <v>528249.82999999996</v>
      </c>
      <c r="N169" s="45">
        <v>1688408</v>
      </c>
      <c r="O169" s="45">
        <v>3602492.96</v>
      </c>
      <c r="P169" s="45">
        <v>4079218.54</v>
      </c>
      <c r="Q169" s="45">
        <v>3907535.72</v>
      </c>
      <c r="R169" s="47">
        <f t="shared" ref="R169:R178" si="53">((E169+Q169)+((F169+G169+H169+I169+J169+K169+L169+M169+N169+O169+P169)*2))/24</f>
        <v>1808626.7454166664</v>
      </c>
      <c r="T169" s="49">
        <f t="shared" ref="T169:T178" si="54">+R169</f>
        <v>1808626.7454166664</v>
      </c>
      <c r="Y169" s="51"/>
      <c r="Z169" s="51"/>
      <c r="AA169" s="51"/>
      <c r="AD169" s="49">
        <f t="shared" ref="AD169:AD178" si="55">+R169</f>
        <v>1808626.7454166664</v>
      </c>
    </row>
    <row r="170" spans="1:30">
      <c r="A170" s="6" t="s">
        <v>293</v>
      </c>
      <c r="B170" s="6" t="s">
        <v>86</v>
      </c>
      <c r="C170" s="6" t="s">
        <v>67</v>
      </c>
      <c r="D170" s="41" t="s">
        <v>607</v>
      </c>
      <c r="E170" s="45">
        <v>1969288.28</v>
      </c>
      <c r="F170" s="45">
        <v>1789226.73</v>
      </c>
      <c r="G170" s="45">
        <v>1421626.92</v>
      </c>
      <c r="H170" s="45">
        <v>613721.06999999995</v>
      </c>
      <c r="I170" s="45">
        <v>388932.67</v>
      </c>
      <c r="J170" s="45">
        <v>248679.44</v>
      </c>
      <c r="K170" s="45">
        <v>180384.34</v>
      </c>
      <c r="L170" s="45">
        <v>282733.32</v>
      </c>
      <c r="M170" s="45">
        <v>401064.62</v>
      </c>
      <c r="N170" s="45">
        <v>1092583.6299999999</v>
      </c>
      <c r="O170" s="45">
        <v>2059195.74</v>
      </c>
      <c r="P170" s="45">
        <v>2341346.5099999998</v>
      </c>
      <c r="Q170" s="45">
        <v>2130978.17</v>
      </c>
      <c r="R170" s="47">
        <f t="shared" si="53"/>
        <v>1072469.0179166666</v>
      </c>
      <c r="T170" s="49">
        <f t="shared" si="54"/>
        <v>1072469.0179166666</v>
      </c>
      <c r="Y170" s="51"/>
      <c r="Z170" s="51"/>
      <c r="AA170" s="51"/>
      <c r="AD170" s="49">
        <f t="shared" si="55"/>
        <v>1072469.0179166666</v>
      </c>
    </row>
    <row r="171" spans="1:30">
      <c r="A171" s="6" t="s">
        <v>293</v>
      </c>
      <c r="B171" s="6" t="s">
        <v>86</v>
      </c>
      <c r="C171" s="6" t="s">
        <v>113</v>
      </c>
      <c r="D171" s="41" t="s">
        <v>608</v>
      </c>
      <c r="E171" s="45">
        <v>8667.4699999999993</v>
      </c>
      <c r="F171" s="45">
        <v>8020.07</v>
      </c>
      <c r="G171" s="45">
        <v>7340.92</v>
      </c>
      <c r="H171" s="45">
        <v>5051.95</v>
      </c>
      <c r="I171" s="45">
        <v>3806.89</v>
      </c>
      <c r="J171" s="45">
        <v>3200.73</v>
      </c>
      <c r="K171" s="45">
        <v>2875.87</v>
      </c>
      <c r="L171" s="45">
        <v>2895.93</v>
      </c>
      <c r="M171" s="45">
        <v>3123.14</v>
      </c>
      <c r="N171" s="45">
        <v>92042.91</v>
      </c>
      <c r="O171" s="45">
        <v>51771.42</v>
      </c>
      <c r="P171" s="45">
        <v>9017.9700000000103</v>
      </c>
      <c r="Q171" s="45">
        <v>8632.33</v>
      </c>
      <c r="R171" s="47">
        <f t="shared" si="53"/>
        <v>16483.141666666666</v>
      </c>
      <c r="T171" s="49">
        <f t="shared" si="54"/>
        <v>16483.141666666666</v>
      </c>
      <c r="Y171" s="51"/>
      <c r="Z171" s="51"/>
      <c r="AA171" s="51"/>
      <c r="AD171" s="49">
        <f t="shared" si="55"/>
        <v>16483.141666666666</v>
      </c>
    </row>
    <row r="172" spans="1:30">
      <c r="A172" s="6" t="s">
        <v>293</v>
      </c>
      <c r="B172" s="6" t="s">
        <v>87</v>
      </c>
      <c r="C172" s="6" t="s">
        <v>113</v>
      </c>
      <c r="D172" s="41" t="s">
        <v>609</v>
      </c>
      <c r="E172" s="45">
        <v>245147.87</v>
      </c>
      <c r="F172" s="45">
        <v>244076.29</v>
      </c>
      <c r="G172" s="45">
        <v>248621.77</v>
      </c>
      <c r="H172" s="45">
        <v>207494.58</v>
      </c>
      <c r="I172" s="45">
        <v>225318.24</v>
      </c>
      <c r="J172" s="45">
        <v>225012.68</v>
      </c>
      <c r="K172" s="45">
        <v>232203.74</v>
      </c>
      <c r="L172" s="45">
        <v>238335.27</v>
      </c>
      <c r="M172" s="45">
        <v>241295.2</v>
      </c>
      <c r="N172" s="45">
        <v>258534.7</v>
      </c>
      <c r="O172" s="45">
        <v>238132.3</v>
      </c>
      <c r="P172" s="45">
        <v>258966.5</v>
      </c>
      <c r="Q172" s="45">
        <v>264554.08</v>
      </c>
      <c r="R172" s="47">
        <f t="shared" si="53"/>
        <v>239403.52041666667</v>
      </c>
      <c r="T172" s="49">
        <f t="shared" si="54"/>
        <v>239403.52041666667</v>
      </c>
      <c r="Y172" s="51"/>
      <c r="Z172" s="51"/>
      <c r="AA172" s="51"/>
      <c r="AD172" s="49">
        <f t="shared" si="55"/>
        <v>239403.52041666667</v>
      </c>
    </row>
    <row r="173" spans="1:30">
      <c r="A173" s="6" t="s">
        <v>293</v>
      </c>
      <c r="B173" s="6" t="s">
        <v>87</v>
      </c>
      <c r="C173" s="6" t="s">
        <v>69</v>
      </c>
      <c r="D173" s="41" t="s">
        <v>610</v>
      </c>
      <c r="E173" s="45">
        <v>130420.82</v>
      </c>
      <c r="F173" s="45">
        <v>114990.65</v>
      </c>
      <c r="G173" s="45">
        <v>129576.78</v>
      </c>
      <c r="H173" s="45">
        <v>115027.92</v>
      </c>
      <c r="I173" s="45">
        <v>94635</v>
      </c>
      <c r="J173" s="45">
        <v>108217.71</v>
      </c>
      <c r="K173" s="45">
        <v>108596.33</v>
      </c>
      <c r="L173" s="45">
        <v>123969.04</v>
      </c>
      <c r="M173" s="45">
        <v>127546.4</v>
      </c>
      <c r="N173" s="45">
        <v>123097.9</v>
      </c>
      <c r="O173" s="45">
        <v>109894.87</v>
      </c>
      <c r="P173" s="45">
        <v>112953.62</v>
      </c>
      <c r="Q173" s="45">
        <v>110230.61</v>
      </c>
      <c r="R173" s="47">
        <f t="shared" si="53"/>
        <v>115735.99458333336</v>
      </c>
      <c r="T173" s="49">
        <f t="shared" si="54"/>
        <v>115735.99458333336</v>
      </c>
      <c r="Y173" s="51"/>
      <c r="Z173" s="51"/>
      <c r="AA173" s="51"/>
      <c r="AD173" s="49">
        <f t="shared" si="55"/>
        <v>115735.99458333336</v>
      </c>
    </row>
    <row r="174" spans="1:30">
      <c r="A174" s="6" t="s">
        <v>294</v>
      </c>
      <c r="B174" s="6" t="s">
        <v>86</v>
      </c>
      <c r="C174" s="6" t="s">
        <v>83</v>
      </c>
      <c r="D174" s="41" t="s">
        <v>606</v>
      </c>
      <c r="E174" s="45">
        <v>10307756.83</v>
      </c>
      <c r="F174" s="45">
        <v>9711236.5399999991</v>
      </c>
      <c r="G174" s="45">
        <v>8039733.9400000004</v>
      </c>
      <c r="H174" s="45">
        <v>3335477.63</v>
      </c>
      <c r="I174" s="45">
        <v>2057299.22</v>
      </c>
      <c r="J174" s="45">
        <v>1104056.74</v>
      </c>
      <c r="K174" s="45">
        <v>723502.78</v>
      </c>
      <c r="L174" s="45">
        <v>1188168.02</v>
      </c>
      <c r="M174" s="45">
        <v>1704191.24</v>
      </c>
      <c r="N174" s="45">
        <v>5398890.3700000001</v>
      </c>
      <c r="O174" s="45">
        <v>11271031.82</v>
      </c>
      <c r="P174" s="45">
        <v>12043489.82</v>
      </c>
      <c r="Q174" s="45">
        <v>11538728.52</v>
      </c>
      <c r="R174" s="47">
        <f t="shared" si="53"/>
        <v>5625026.7329166671</v>
      </c>
      <c r="T174" s="49">
        <f t="shared" si="54"/>
        <v>5625026.7329166671</v>
      </c>
      <c r="Y174" s="51"/>
      <c r="Z174" s="51"/>
      <c r="AA174" s="51"/>
      <c r="AD174" s="49">
        <f t="shared" si="55"/>
        <v>5625026.7329166671</v>
      </c>
    </row>
    <row r="175" spans="1:30">
      <c r="A175" s="6" t="s">
        <v>294</v>
      </c>
      <c r="B175" s="6" t="s">
        <v>86</v>
      </c>
      <c r="C175" s="6" t="s">
        <v>67</v>
      </c>
      <c r="D175" s="41" t="s">
        <v>607</v>
      </c>
      <c r="E175" s="45">
        <v>7797724.8200000003</v>
      </c>
      <c r="F175" s="45">
        <v>7639002.5</v>
      </c>
      <c r="G175" s="45">
        <v>6183695.3200000003</v>
      </c>
      <c r="H175" s="45">
        <v>2469148.2400000002</v>
      </c>
      <c r="I175" s="45">
        <v>1660539.17</v>
      </c>
      <c r="J175" s="45">
        <v>919534.84</v>
      </c>
      <c r="K175" s="45">
        <v>664126.59</v>
      </c>
      <c r="L175" s="45">
        <v>1248882.07</v>
      </c>
      <c r="M175" s="45">
        <v>1782254.23</v>
      </c>
      <c r="N175" s="45">
        <v>4973893.0199999996</v>
      </c>
      <c r="O175" s="45">
        <v>7134095.25</v>
      </c>
      <c r="P175" s="45">
        <v>7937370.2199999997</v>
      </c>
      <c r="Q175" s="45">
        <v>7647688.1299999999</v>
      </c>
      <c r="R175" s="47">
        <f t="shared" si="53"/>
        <v>4194603.9937500004</v>
      </c>
      <c r="T175" s="49">
        <f t="shared" si="54"/>
        <v>4194603.9937500004</v>
      </c>
      <c r="Y175" s="51"/>
      <c r="Z175" s="51"/>
      <c r="AA175" s="51"/>
      <c r="AD175" s="49">
        <f t="shared" si="55"/>
        <v>4194603.9937500004</v>
      </c>
    </row>
    <row r="176" spans="1:30">
      <c r="A176" s="6" t="s">
        <v>294</v>
      </c>
      <c r="B176" s="6" t="s">
        <v>86</v>
      </c>
      <c r="C176" s="6" t="s">
        <v>113</v>
      </c>
      <c r="D176" s="41" t="s">
        <v>608</v>
      </c>
      <c r="E176" s="45">
        <v>1322568.24</v>
      </c>
      <c r="F176" s="45">
        <v>1228056.0900000001</v>
      </c>
      <c r="G176" s="45">
        <v>1262711.82</v>
      </c>
      <c r="H176" s="45">
        <v>1021517.42</v>
      </c>
      <c r="I176" s="45">
        <v>725707.29</v>
      </c>
      <c r="J176" s="45">
        <v>551192.22</v>
      </c>
      <c r="K176" s="45">
        <v>522627.66</v>
      </c>
      <c r="L176" s="45">
        <v>492969.85</v>
      </c>
      <c r="M176" s="45">
        <v>478432.73</v>
      </c>
      <c r="N176" s="45">
        <v>150025.57999999999</v>
      </c>
      <c r="O176" s="45">
        <v>208091.36</v>
      </c>
      <c r="P176" s="45">
        <v>291088.88</v>
      </c>
      <c r="Q176" s="45">
        <v>242680.47</v>
      </c>
      <c r="R176" s="47">
        <f t="shared" si="53"/>
        <v>642920.43791666673</v>
      </c>
      <c r="T176" s="49">
        <f t="shared" si="54"/>
        <v>642920.43791666673</v>
      </c>
      <c r="Y176" s="51"/>
      <c r="Z176" s="51"/>
      <c r="AA176" s="51"/>
      <c r="AD176" s="49">
        <f t="shared" si="55"/>
        <v>642920.43791666673</v>
      </c>
    </row>
    <row r="177" spans="1:30">
      <c r="A177" s="6" t="s">
        <v>294</v>
      </c>
      <c r="B177" s="6" t="s">
        <v>87</v>
      </c>
      <c r="C177" s="1" t="s">
        <v>113</v>
      </c>
      <c r="D177" s="41" t="s">
        <v>609</v>
      </c>
      <c r="E177" s="45">
        <v>1367190.98</v>
      </c>
      <c r="F177" s="45">
        <v>1331194.24</v>
      </c>
      <c r="G177" s="45">
        <v>1428764.58</v>
      </c>
      <c r="H177" s="45">
        <v>1277363.6599999999</v>
      </c>
      <c r="I177" s="45">
        <v>1246256.5</v>
      </c>
      <c r="J177" s="45">
        <v>1271629.31</v>
      </c>
      <c r="K177" s="45">
        <v>1276341.43</v>
      </c>
      <c r="L177" s="45">
        <v>1318001.51</v>
      </c>
      <c r="M177" s="45">
        <v>1390882.26</v>
      </c>
      <c r="N177" s="45">
        <v>1507856.02</v>
      </c>
      <c r="O177" s="45">
        <v>1525325.79</v>
      </c>
      <c r="P177" s="45">
        <v>1517775.64</v>
      </c>
      <c r="Q177" s="45">
        <v>1526435.8400000001</v>
      </c>
      <c r="R177" s="47">
        <f t="shared" si="53"/>
        <v>1378183.6958333335</v>
      </c>
      <c r="T177" s="49">
        <f t="shared" si="54"/>
        <v>1378183.6958333335</v>
      </c>
      <c r="Y177" s="51"/>
      <c r="Z177" s="51"/>
      <c r="AA177" s="51"/>
      <c r="AD177" s="49">
        <f t="shared" si="55"/>
        <v>1378183.6958333335</v>
      </c>
    </row>
    <row r="178" spans="1:30">
      <c r="A178" s="6" t="s">
        <v>294</v>
      </c>
      <c r="B178" s="6" t="s">
        <v>87</v>
      </c>
      <c r="C178" s="6" t="s">
        <v>69</v>
      </c>
      <c r="D178" s="41" t="s">
        <v>610</v>
      </c>
      <c r="E178" s="45">
        <v>768148.98</v>
      </c>
      <c r="F178" s="45">
        <v>693433.42</v>
      </c>
      <c r="G178" s="45">
        <v>902489.42</v>
      </c>
      <c r="H178" s="45">
        <v>816356.38</v>
      </c>
      <c r="I178" s="45">
        <v>580806.77</v>
      </c>
      <c r="J178" s="45">
        <v>559599.07999999996</v>
      </c>
      <c r="K178" s="45">
        <v>695780.16</v>
      </c>
      <c r="L178" s="45">
        <v>841880.73</v>
      </c>
      <c r="M178" s="45">
        <v>891485.2</v>
      </c>
      <c r="N178" s="45">
        <v>714401.69</v>
      </c>
      <c r="O178" s="45">
        <v>632811.80000000005</v>
      </c>
      <c r="P178" s="45">
        <v>775920.99</v>
      </c>
      <c r="Q178" s="45">
        <v>701956.39</v>
      </c>
      <c r="R178" s="47">
        <f t="shared" si="53"/>
        <v>736668.19375000009</v>
      </c>
      <c r="T178" s="49">
        <f t="shared" si="54"/>
        <v>736668.19375000009</v>
      </c>
      <c r="Y178" s="51"/>
      <c r="Z178" s="51"/>
      <c r="AA178" s="51"/>
      <c r="AD178" s="49">
        <f t="shared" si="55"/>
        <v>736668.19375000009</v>
      </c>
    </row>
    <row r="179" spans="1:30">
      <c r="D179" s="41" t="s">
        <v>88</v>
      </c>
      <c r="E179" s="46">
        <f t="shared" ref="E179:Q179" si="56">SUM(E169:E178)</f>
        <v>27340077.039999999</v>
      </c>
      <c r="F179" s="46">
        <f t="shared" si="56"/>
        <v>25825020.120000001</v>
      </c>
      <c r="G179" s="46">
        <f t="shared" si="56"/>
        <v>22029022.600000001</v>
      </c>
      <c r="H179" s="46">
        <f t="shared" si="56"/>
        <v>10899572.760000002</v>
      </c>
      <c r="I179" s="46">
        <f t="shared" si="56"/>
        <v>7660138.9900000002</v>
      </c>
      <c r="J179" s="46">
        <f t="shared" si="56"/>
        <v>5372386.75</v>
      </c>
      <c r="K179" s="46">
        <f t="shared" si="56"/>
        <v>4619376</v>
      </c>
      <c r="L179" s="46">
        <f t="shared" si="56"/>
        <v>6097941.1500000004</v>
      </c>
      <c r="M179" s="46">
        <f t="shared" si="56"/>
        <v>7548524.8500000006</v>
      </c>
      <c r="N179" s="46">
        <f t="shared" si="56"/>
        <v>15999733.819999998</v>
      </c>
      <c r="O179" s="46">
        <f t="shared" si="56"/>
        <v>26832843.309999999</v>
      </c>
      <c r="P179" s="46">
        <f t="shared" si="56"/>
        <v>29367148.689999998</v>
      </c>
      <c r="Q179" s="46">
        <f t="shared" si="56"/>
        <v>28079420.259999998</v>
      </c>
      <c r="R179" s="46">
        <f>SUM(R169:R178)</f>
        <v>15830121.474166665</v>
      </c>
      <c r="Y179" s="51"/>
      <c r="Z179" s="51"/>
      <c r="AA179" s="51"/>
    </row>
    <row r="180" spans="1:30">
      <c r="D180" s="3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7"/>
      <c r="Y180" s="51"/>
      <c r="Z180" s="51"/>
      <c r="AA180" s="51"/>
    </row>
    <row r="181" spans="1:30">
      <c r="A181" s="6" t="s">
        <v>284</v>
      </c>
      <c r="B181" s="6" t="s">
        <v>89</v>
      </c>
      <c r="C181" s="6" t="s">
        <v>440</v>
      </c>
      <c r="D181" s="41" t="s">
        <v>612</v>
      </c>
      <c r="E181" s="45">
        <v>-70320.240000000005</v>
      </c>
      <c r="F181" s="45">
        <v>-69358.36</v>
      </c>
      <c r="G181" s="45">
        <v>-68396.42</v>
      </c>
      <c r="H181" s="45">
        <v>-67434.539999999994</v>
      </c>
      <c r="I181" s="45">
        <v>-66472.63</v>
      </c>
      <c r="J181" s="45">
        <v>-65510.73</v>
      </c>
      <c r="K181" s="45">
        <v>-64548.83</v>
      </c>
      <c r="L181" s="45">
        <v>-63586.93</v>
      </c>
      <c r="M181" s="45">
        <v>-62625.02</v>
      </c>
      <c r="N181" s="45">
        <v>-61663.12</v>
      </c>
      <c r="O181" s="45">
        <v>-60701.21</v>
      </c>
      <c r="P181" s="45">
        <v>-59739.33</v>
      </c>
      <c r="Q181" s="45">
        <v>-59739.33</v>
      </c>
      <c r="R181" s="47">
        <f t="shared" ref="R181:R197" si="57">((E181+Q181)+((F181+G181+H181+I181+J181+K181+L181+M181+N181+O181+P181)*2))/24</f>
        <v>-64588.908749999995</v>
      </c>
      <c r="W181" s="49">
        <f>+R181</f>
        <v>-64588.908749999995</v>
      </c>
      <c r="Y181" s="51"/>
      <c r="Z181" s="51"/>
      <c r="AA181" s="51"/>
      <c r="AB181" s="49">
        <f>+W181</f>
        <v>-64588.908749999995</v>
      </c>
    </row>
    <row r="182" spans="1:30">
      <c r="A182" s="6" t="s">
        <v>284</v>
      </c>
      <c r="B182" s="6" t="s">
        <v>89</v>
      </c>
      <c r="C182" s="6" t="s">
        <v>441</v>
      </c>
      <c r="D182" s="41" t="s">
        <v>611</v>
      </c>
      <c r="E182" s="45">
        <v>-266492.56</v>
      </c>
      <c r="F182" s="45">
        <v>-262826.32</v>
      </c>
      <c r="G182" s="45">
        <v>-259160.08</v>
      </c>
      <c r="H182" s="45">
        <v>-255493.81</v>
      </c>
      <c r="I182" s="45">
        <v>-251827.57</v>
      </c>
      <c r="J182" s="45">
        <v>-248161.3</v>
      </c>
      <c r="K182" s="45">
        <v>-244495.04</v>
      </c>
      <c r="L182" s="45">
        <v>-240828.75</v>
      </c>
      <c r="M182" s="45">
        <v>-237162.53</v>
      </c>
      <c r="N182" s="45">
        <v>-233496.28</v>
      </c>
      <c r="O182" s="45">
        <v>-229830.02</v>
      </c>
      <c r="P182" s="45">
        <v>-226163.76</v>
      </c>
      <c r="Q182" s="45">
        <v>-226163.73</v>
      </c>
      <c r="R182" s="47">
        <f t="shared" si="57"/>
        <v>-244647.80041666667</v>
      </c>
      <c r="W182" s="49">
        <f>+R182</f>
        <v>-244647.80041666667</v>
      </c>
      <c r="Y182" s="51"/>
      <c r="Z182" s="51"/>
      <c r="AA182" s="51"/>
      <c r="AB182" s="49">
        <f>+W182</f>
        <v>-244647.80041666667</v>
      </c>
    </row>
    <row r="183" spans="1:30">
      <c r="A183" s="6" t="s">
        <v>284</v>
      </c>
      <c r="B183" s="6" t="s">
        <v>89</v>
      </c>
      <c r="C183" s="6" t="s">
        <v>499</v>
      </c>
      <c r="D183" s="41" t="s">
        <v>613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7">
        <f t="shared" si="57"/>
        <v>0</v>
      </c>
      <c r="W183" s="49">
        <f>+R183</f>
        <v>0</v>
      </c>
      <c r="Y183" s="67">
        <f>+R183*$Z$4</f>
        <v>0</v>
      </c>
      <c r="Z183" s="67">
        <f>+R183*$Z$5</f>
        <v>0</v>
      </c>
      <c r="AA183" s="51"/>
      <c r="AB183" s="49"/>
    </row>
    <row r="184" spans="1:30">
      <c r="A184" s="6" t="s">
        <v>284</v>
      </c>
      <c r="B184" s="6" t="s">
        <v>89</v>
      </c>
      <c r="C184" s="6" t="s">
        <v>500</v>
      </c>
      <c r="D184" s="41" t="s">
        <v>614</v>
      </c>
      <c r="E184" s="45">
        <v>1401729.26</v>
      </c>
      <c r="F184" s="45">
        <v>1402310.75</v>
      </c>
      <c r="G184" s="45">
        <v>1402892.24</v>
      </c>
      <c r="H184" s="45">
        <v>1403473.73</v>
      </c>
      <c r="I184" s="45">
        <v>1404055.22</v>
      </c>
      <c r="J184" s="45">
        <v>1406254.74</v>
      </c>
      <c r="K184" s="45">
        <v>1407105.91</v>
      </c>
      <c r="L184" s="45">
        <v>1407957.08</v>
      </c>
      <c r="M184" s="45">
        <v>1408808.24</v>
      </c>
      <c r="N184" s="45">
        <v>1409659.41</v>
      </c>
      <c r="O184" s="45">
        <v>1410510.56</v>
      </c>
      <c r="P184" s="45">
        <v>953296.83</v>
      </c>
      <c r="Q184" s="45">
        <v>948046.85</v>
      </c>
      <c r="R184" s="47">
        <f t="shared" si="57"/>
        <v>1349267.7304166667</v>
      </c>
      <c r="W184" s="49">
        <f>+R184</f>
        <v>1349267.7304166667</v>
      </c>
      <c r="Y184" s="51"/>
      <c r="Z184" s="51"/>
      <c r="AA184" s="51"/>
      <c r="AB184" s="49">
        <f>+W184</f>
        <v>1349267.7304166667</v>
      </c>
    </row>
    <row r="185" spans="1:30">
      <c r="A185" s="6" t="s">
        <v>284</v>
      </c>
      <c r="B185" s="6" t="s">
        <v>89</v>
      </c>
      <c r="C185" s="6" t="s">
        <v>321</v>
      </c>
      <c r="D185" s="41" t="s">
        <v>615</v>
      </c>
      <c r="E185" s="45">
        <v>3740933.29</v>
      </c>
      <c r="F185" s="45">
        <v>3743995.78</v>
      </c>
      <c r="G185" s="45">
        <v>3715551.45</v>
      </c>
      <c r="H185" s="45">
        <v>3713036.48</v>
      </c>
      <c r="I185" s="45">
        <v>3666632.76</v>
      </c>
      <c r="J185" s="45">
        <v>3584178.43</v>
      </c>
      <c r="K185" s="45">
        <v>3536018.51</v>
      </c>
      <c r="L185" s="45">
        <v>3496599.13</v>
      </c>
      <c r="M185" s="45">
        <v>5798605.25</v>
      </c>
      <c r="N185" s="45">
        <v>5842695.25</v>
      </c>
      <c r="O185" s="45">
        <v>5780985.6799999997</v>
      </c>
      <c r="P185" s="45">
        <v>6428812.5300000003</v>
      </c>
      <c r="Q185" s="45">
        <v>6384654.3700000001</v>
      </c>
      <c r="R185" s="47">
        <f t="shared" si="57"/>
        <v>4530825.4233333338</v>
      </c>
      <c r="T185" s="49">
        <f t="shared" ref="T185:T193" si="58">+R185</f>
        <v>4530825.4233333338</v>
      </c>
      <c r="Y185" s="51"/>
      <c r="Z185" s="51"/>
      <c r="AA185" s="51"/>
      <c r="AD185" s="49">
        <f>+R185</f>
        <v>4530825.4233333338</v>
      </c>
    </row>
    <row r="186" spans="1:30">
      <c r="A186" s="6" t="s">
        <v>284</v>
      </c>
      <c r="B186" s="6" t="s">
        <v>89</v>
      </c>
      <c r="C186" s="6" t="s">
        <v>322</v>
      </c>
      <c r="D186" s="41" t="s">
        <v>616</v>
      </c>
      <c r="E186" s="45">
        <v>1717382.89</v>
      </c>
      <c r="F186" s="45">
        <v>1270050.26</v>
      </c>
      <c r="G186" s="45">
        <v>1217440.58</v>
      </c>
      <c r="H186" s="45">
        <v>1197725.3</v>
      </c>
      <c r="I186" s="45">
        <v>1178302.1599999999</v>
      </c>
      <c r="J186" s="45">
        <v>1172011.58</v>
      </c>
      <c r="K186" s="45">
        <v>1157847.96</v>
      </c>
      <c r="L186" s="45">
        <v>1181461.05</v>
      </c>
      <c r="M186" s="45">
        <v>1341764.53</v>
      </c>
      <c r="N186" s="45">
        <v>1399994.64</v>
      </c>
      <c r="O186" s="45">
        <v>1379131.5</v>
      </c>
      <c r="P186" s="45">
        <v>1552823.13</v>
      </c>
      <c r="Q186" s="45">
        <v>1548399.41</v>
      </c>
      <c r="R186" s="47">
        <f t="shared" si="57"/>
        <v>1306786.9866666668</v>
      </c>
      <c r="T186" s="49">
        <f t="shared" si="58"/>
        <v>1306786.9866666668</v>
      </c>
      <c r="Y186" s="51"/>
      <c r="Z186" s="51"/>
      <c r="AA186" s="51"/>
      <c r="AD186" s="49">
        <f>+R186</f>
        <v>1306786.9866666668</v>
      </c>
    </row>
    <row r="187" spans="1:30">
      <c r="A187" s="6" t="s">
        <v>293</v>
      </c>
      <c r="B187" s="6" t="s">
        <v>89</v>
      </c>
      <c r="C187" s="6" t="s">
        <v>443</v>
      </c>
      <c r="D187" s="41" t="s">
        <v>617</v>
      </c>
      <c r="E187" s="45">
        <v>-6154.85</v>
      </c>
      <c r="F187" s="45">
        <v>-6070.65</v>
      </c>
      <c r="G187" s="45">
        <v>-5986.46</v>
      </c>
      <c r="H187" s="45">
        <v>-5902.27</v>
      </c>
      <c r="I187" s="45">
        <v>-5818.08</v>
      </c>
      <c r="J187" s="45">
        <v>-5733.89</v>
      </c>
      <c r="K187" s="45">
        <v>-5649.7</v>
      </c>
      <c r="L187" s="45">
        <v>-5565.51</v>
      </c>
      <c r="M187" s="45">
        <v>-5481.32</v>
      </c>
      <c r="N187" s="45">
        <v>-5397.13</v>
      </c>
      <c r="O187" s="45">
        <v>-5312.94</v>
      </c>
      <c r="P187" s="45">
        <v>-5228.75</v>
      </c>
      <c r="Q187" s="45">
        <v>-5228.75</v>
      </c>
      <c r="R187" s="47">
        <f t="shared" si="57"/>
        <v>-5653.208333333333</v>
      </c>
      <c r="W187" s="49">
        <f>+R187</f>
        <v>-5653.208333333333</v>
      </c>
      <c r="Y187" s="51"/>
      <c r="Z187" s="51"/>
      <c r="AA187" s="51"/>
      <c r="AB187" s="49">
        <f>+W187</f>
        <v>-5653.208333333333</v>
      </c>
    </row>
    <row r="188" spans="1:30">
      <c r="A188" s="6" t="s">
        <v>293</v>
      </c>
      <c r="B188" s="6" t="s">
        <v>89</v>
      </c>
      <c r="C188" s="6" t="s">
        <v>444</v>
      </c>
      <c r="D188" s="41" t="s">
        <v>618</v>
      </c>
      <c r="E188" s="45">
        <v>1954.53</v>
      </c>
      <c r="F188" s="45">
        <v>1906.84</v>
      </c>
      <c r="G188" s="45">
        <v>1859.2</v>
      </c>
      <c r="H188" s="45">
        <v>1811.51</v>
      </c>
      <c r="I188" s="45">
        <v>1763.83</v>
      </c>
      <c r="J188" s="45">
        <v>1716.16</v>
      </c>
      <c r="K188" s="45">
        <v>1668.52</v>
      </c>
      <c r="L188" s="45">
        <v>1620.85</v>
      </c>
      <c r="M188" s="45">
        <v>1573.14</v>
      </c>
      <c r="N188" s="45">
        <v>1525.47</v>
      </c>
      <c r="O188" s="45">
        <v>1477.78</v>
      </c>
      <c r="P188" s="45">
        <v>1430.13</v>
      </c>
      <c r="Q188" s="45">
        <v>1430.15</v>
      </c>
      <c r="R188" s="47">
        <f t="shared" si="57"/>
        <v>1670.4808333333333</v>
      </c>
      <c r="W188" s="49">
        <f>+R188</f>
        <v>1670.4808333333333</v>
      </c>
      <c r="Y188" s="51"/>
      <c r="Z188" s="51"/>
      <c r="AA188" s="51"/>
      <c r="AB188" s="49">
        <f>+W188</f>
        <v>1670.4808333333333</v>
      </c>
    </row>
    <row r="189" spans="1:30">
      <c r="A189" s="6" t="s">
        <v>293</v>
      </c>
      <c r="B189" s="6" t="s">
        <v>89</v>
      </c>
      <c r="C189" s="6" t="s">
        <v>502</v>
      </c>
      <c r="D189" s="41" t="s">
        <v>619</v>
      </c>
      <c r="E189" s="45">
        <v>57884.94</v>
      </c>
      <c r="F189" s="45">
        <v>57884.94</v>
      </c>
      <c r="G189" s="45">
        <v>55452.9</v>
      </c>
      <c r="H189" s="45">
        <v>55452.9</v>
      </c>
      <c r="I189" s="45">
        <v>55452.9</v>
      </c>
      <c r="J189" s="45">
        <v>55522.559999999998</v>
      </c>
      <c r="K189" s="45">
        <v>55522.559999999998</v>
      </c>
      <c r="L189" s="45">
        <v>55526.239999999998</v>
      </c>
      <c r="M189" s="45">
        <v>55255.59</v>
      </c>
      <c r="N189" s="45">
        <v>55255.59</v>
      </c>
      <c r="O189" s="45">
        <v>55249.65</v>
      </c>
      <c r="P189" s="45">
        <v>55249.65</v>
      </c>
      <c r="Q189" s="45">
        <v>55273.72</v>
      </c>
      <c r="R189" s="47">
        <f t="shared" si="57"/>
        <v>55700.400833333326</v>
      </c>
      <c r="W189" s="49">
        <f>+R189</f>
        <v>55700.400833333326</v>
      </c>
      <c r="Y189" s="51"/>
      <c r="Z189" s="49">
        <f>+W189</f>
        <v>55700.400833333326</v>
      </c>
      <c r="AA189" s="51"/>
    </row>
    <row r="190" spans="1:30">
      <c r="A190" s="6" t="s">
        <v>293</v>
      </c>
      <c r="B190" s="6" t="s">
        <v>89</v>
      </c>
      <c r="C190" s="6" t="s">
        <v>503</v>
      </c>
      <c r="D190" s="41" t="s">
        <v>620</v>
      </c>
      <c r="E190" s="45">
        <v>-1954.52</v>
      </c>
      <c r="F190" s="45">
        <v>-1906.85</v>
      </c>
      <c r="G190" s="45">
        <v>-1859.18</v>
      </c>
      <c r="H190" s="45">
        <v>-1811.51</v>
      </c>
      <c r="I190" s="45">
        <v>-1763.84</v>
      </c>
      <c r="J190" s="45">
        <v>-1716.16</v>
      </c>
      <c r="K190" s="45">
        <v>-1668.49</v>
      </c>
      <c r="L190" s="45">
        <v>-1620.82</v>
      </c>
      <c r="M190" s="45">
        <v>-1573.15</v>
      </c>
      <c r="N190" s="45">
        <v>-1525.48</v>
      </c>
      <c r="O190" s="45">
        <v>-1477.81</v>
      </c>
      <c r="P190" s="45">
        <v>-1430.13</v>
      </c>
      <c r="Q190" s="45">
        <v>-1430.13</v>
      </c>
      <c r="R190" s="47">
        <f t="shared" si="57"/>
        <v>-1670.4787500000002</v>
      </c>
      <c r="W190" s="49">
        <f>+R190</f>
        <v>-1670.4787500000002</v>
      </c>
      <c r="Y190" s="51"/>
      <c r="Z190" s="49">
        <f>+W190</f>
        <v>-1670.4787500000002</v>
      </c>
      <c r="AA190" s="51"/>
    </row>
    <row r="191" spans="1:30">
      <c r="A191" s="6" t="s">
        <v>293</v>
      </c>
      <c r="B191" s="6" t="s">
        <v>89</v>
      </c>
      <c r="C191" s="6" t="s">
        <v>504</v>
      </c>
      <c r="D191" s="41" t="s">
        <v>621</v>
      </c>
      <c r="E191" s="45">
        <v>122687.71</v>
      </c>
      <c r="F191" s="45">
        <v>122738.61</v>
      </c>
      <c r="G191" s="45">
        <v>122789.5</v>
      </c>
      <c r="H191" s="45">
        <v>122840.4</v>
      </c>
      <c r="I191" s="45">
        <v>122891.29</v>
      </c>
      <c r="J191" s="45">
        <v>123083.81</v>
      </c>
      <c r="K191" s="45">
        <v>123158.3</v>
      </c>
      <c r="L191" s="45">
        <v>123232.8</v>
      </c>
      <c r="M191" s="45">
        <v>123307.3</v>
      </c>
      <c r="N191" s="45">
        <v>123381.81</v>
      </c>
      <c r="O191" s="45">
        <v>123456.3</v>
      </c>
      <c r="P191" s="45">
        <v>83438.23</v>
      </c>
      <c r="Q191" s="45">
        <v>82978.73</v>
      </c>
      <c r="R191" s="47">
        <f t="shared" si="57"/>
        <v>118095.96416666667</v>
      </c>
      <c r="W191" s="49">
        <f>+R191</f>
        <v>118095.96416666667</v>
      </c>
      <c r="Y191" s="51"/>
      <c r="Z191" s="51"/>
      <c r="AA191" s="51"/>
      <c r="AB191" s="49">
        <f>+W191</f>
        <v>118095.96416666667</v>
      </c>
    </row>
    <row r="192" spans="1:30">
      <c r="A192" s="6" t="s">
        <v>293</v>
      </c>
      <c r="B192" s="6" t="s">
        <v>89</v>
      </c>
      <c r="C192" s="6" t="s">
        <v>323</v>
      </c>
      <c r="D192" s="41" t="s">
        <v>622</v>
      </c>
      <c r="E192" s="45">
        <v>327428.78000000003</v>
      </c>
      <c r="F192" s="45">
        <v>327696.82</v>
      </c>
      <c r="G192" s="45">
        <v>325207.21000000002</v>
      </c>
      <c r="H192" s="45">
        <v>324987.09999999998</v>
      </c>
      <c r="I192" s="45">
        <v>320925.57</v>
      </c>
      <c r="J192" s="45">
        <v>313708.68</v>
      </c>
      <c r="K192" s="45">
        <v>309493.43</v>
      </c>
      <c r="L192" s="45">
        <v>306043.21000000002</v>
      </c>
      <c r="M192" s="45">
        <v>507528.53</v>
      </c>
      <c r="N192" s="45">
        <v>511387.55</v>
      </c>
      <c r="O192" s="45">
        <v>505986.37</v>
      </c>
      <c r="P192" s="45">
        <v>562688.04</v>
      </c>
      <c r="Q192" s="45">
        <v>558823.04</v>
      </c>
      <c r="R192" s="47">
        <f t="shared" si="57"/>
        <v>396564.86833333335</v>
      </c>
      <c r="T192" s="49">
        <f t="shared" si="58"/>
        <v>396564.86833333335</v>
      </c>
      <c r="Y192" s="51"/>
      <c r="Z192" s="51"/>
      <c r="AA192" s="51"/>
      <c r="AD192" s="49">
        <f>+R192</f>
        <v>396564.86833333335</v>
      </c>
    </row>
    <row r="193" spans="1:30">
      <c r="A193" s="6" t="s">
        <v>293</v>
      </c>
      <c r="B193" s="6" t="s">
        <v>89</v>
      </c>
      <c r="C193" s="6" t="s">
        <v>324</v>
      </c>
      <c r="D193" s="41" t="s">
        <v>623</v>
      </c>
      <c r="E193" s="45">
        <v>150315.60999999999</v>
      </c>
      <c r="F193" s="45">
        <v>111162.37</v>
      </c>
      <c r="G193" s="45">
        <v>106557.65</v>
      </c>
      <c r="H193" s="45">
        <v>104832.07</v>
      </c>
      <c r="I193" s="45">
        <v>103132.03</v>
      </c>
      <c r="J193" s="45">
        <v>102581.46</v>
      </c>
      <c r="K193" s="45">
        <v>101341.75</v>
      </c>
      <c r="L193" s="45">
        <v>103408.52</v>
      </c>
      <c r="M193" s="45">
        <v>117439.24</v>
      </c>
      <c r="N193" s="45">
        <v>122535.89</v>
      </c>
      <c r="O193" s="45">
        <v>120709.85</v>
      </c>
      <c r="P193" s="45">
        <v>135912.37</v>
      </c>
      <c r="Q193" s="45">
        <v>135525.17000000001</v>
      </c>
      <c r="R193" s="47">
        <f t="shared" si="57"/>
        <v>114377.79916666669</v>
      </c>
      <c r="T193" s="49">
        <f t="shared" si="58"/>
        <v>114377.79916666669</v>
      </c>
      <c r="Y193" s="51"/>
      <c r="Z193" s="51"/>
      <c r="AA193" s="51"/>
      <c r="AD193" s="49">
        <f>+R193</f>
        <v>114377.79916666669</v>
      </c>
    </row>
    <row r="194" spans="1:30">
      <c r="A194" s="6" t="s">
        <v>293</v>
      </c>
      <c r="B194" s="6" t="s">
        <v>89</v>
      </c>
      <c r="C194" s="6" t="s">
        <v>499</v>
      </c>
      <c r="D194" s="41" t="s">
        <v>613</v>
      </c>
      <c r="E194" s="45">
        <v>39728.83</v>
      </c>
      <c r="F194" s="45">
        <v>39728.83</v>
      </c>
      <c r="G194" s="45">
        <v>46288.52</v>
      </c>
      <c r="H194" s="45">
        <v>46288.52</v>
      </c>
      <c r="I194" s="45">
        <v>46288.52</v>
      </c>
      <c r="J194" s="45">
        <v>48283.42</v>
      </c>
      <c r="K194" s="45">
        <v>48283.42</v>
      </c>
      <c r="L194" s="45">
        <v>48325.5</v>
      </c>
      <c r="M194" s="45">
        <v>47290.23</v>
      </c>
      <c r="N194" s="45">
        <v>47290.23</v>
      </c>
      <c r="O194" s="45">
        <v>47222.39</v>
      </c>
      <c r="P194" s="45">
        <v>47222.39</v>
      </c>
      <c r="Q194" s="45">
        <v>47222.39</v>
      </c>
      <c r="R194" s="47">
        <f t="shared" si="57"/>
        <v>46332.298333333332</v>
      </c>
      <c r="W194" s="49">
        <f>+R194</f>
        <v>46332.298333333332</v>
      </c>
      <c r="Y194" s="51"/>
      <c r="Z194" s="49">
        <f>+W194</f>
        <v>46332.298333333332</v>
      </c>
      <c r="AA194" s="51"/>
    </row>
    <row r="195" spans="1:30">
      <c r="A195" s="6" t="s">
        <v>293</v>
      </c>
      <c r="B195" s="6" t="s">
        <v>89</v>
      </c>
      <c r="C195" s="6" t="s">
        <v>501</v>
      </c>
      <c r="D195" s="41" t="s">
        <v>624</v>
      </c>
      <c r="E195" s="45">
        <v>47717.37</v>
      </c>
      <c r="F195" s="45">
        <v>46354.02</v>
      </c>
      <c r="G195" s="45">
        <v>44990.66</v>
      </c>
      <c r="H195" s="45">
        <v>43627.31</v>
      </c>
      <c r="I195" s="45">
        <v>42263.96</v>
      </c>
      <c r="J195" s="45">
        <v>40900.6</v>
      </c>
      <c r="K195" s="45">
        <v>39537.25</v>
      </c>
      <c r="L195" s="45">
        <v>38173.9</v>
      </c>
      <c r="M195" s="45">
        <v>36810.54</v>
      </c>
      <c r="N195" s="45">
        <v>35447.19</v>
      </c>
      <c r="O195" s="45">
        <v>34083.839999999997</v>
      </c>
      <c r="P195" s="45">
        <v>32720.48</v>
      </c>
      <c r="Q195" s="45">
        <v>32720.48</v>
      </c>
      <c r="R195" s="47">
        <f t="shared" si="57"/>
        <v>39594.056250000001</v>
      </c>
      <c r="W195" s="49">
        <f>+R195</f>
        <v>39594.056250000001</v>
      </c>
      <c r="Y195" s="51"/>
      <c r="Z195" s="49">
        <f>+W195</f>
        <v>39594.056250000001</v>
      </c>
      <c r="AA195" s="51"/>
    </row>
    <row r="196" spans="1:30">
      <c r="A196" s="6" t="s">
        <v>294</v>
      </c>
      <c r="B196" s="6" t="s">
        <v>89</v>
      </c>
      <c r="C196" s="6" t="s">
        <v>499</v>
      </c>
      <c r="D196" s="41" t="s">
        <v>613</v>
      </c>
      <c r="E196" s="45">
        <v>621617.1</v>
      </c>
      <c r="F196" s="45">
        <v>621617.1</v>
      </c>
      <c r="G196" s="45">
        <v>587270.96</v>
      </c>
      <c r="H196" s="45">
        <v>587270.96</v>
      </c>
      <c r="I196" s="45">
        <v>587270.96</v>
      </c>
      <c r="J196" s="45">
        <v>586071.85</v>
      </c>
      <c r="K196" s="45">
        <v>586071.85</v>
      </c>
      <c r="L196" s="45">
        <v>586071.85</v>
      </c>
      <c r="M196" s="45">
        <v>584014.9</v>
      </c>
      <c r="N196" s="45">
        <v>584014.9</v>
      </c>
      <c r="O196" s="45">
        <v>584014.9</v>
      </c>
      <c r="P196" s="45">
        <v>584014.9</v>
      </c>
      <c r="Q196" s="45">
        <v>584289.93999999994</v>
      </c>
      <c r="R196" s="47">
        <f t="shared" si="57"/>
        <v>590054.88750000019</v>
      </c>
      <c r="W196" s="49">
        <f>+R196</f>
        <v>590054.88750000019</v>
      </c>
      <c r="Y196" s="49">
        <f>+W196</f>
        <v>590054.88750000019</v>
      </c>
      <c r="Z196" s="51"/>
      <c r="AA196" s="51"/>
    </row>
    <row r="197" spans="1:30">
      <c r="A197" s="6" t="s">
        <v>294</v>
      </c>
      <c r="B197" s="6" t="s">
        <v>89</v>
      </c>
      <c r="C197" s="6" t="s">
        <v>501</v>
      </c>
      <c r="D197" s="41" t="s">
        <v>624</v>
      </c>
      <c r="E197" s="45">
        <v>218775.22</v>
      </c>
      <c r="F197" s="45">
        <v>216472.32000000001</v>
      </c>
      <c r="G197" s="45">
        <v>214169.43</v>
      </c>
      <c r="H197" s="45">
        <v>211866.53</v>
      </c>
      <c r="I197" s="45">
        <v>209563.63</v>
      </c>
      <c r="J197" s="45">
        <v>207260.74</v>
      </c>
      <c r="K197" s="45">
        <v>204957.84</v>
      </c>
      <c r="L197" s="45">
        <v>202654.94</v>
      </c>
      <c r="M197" s="45">
        <v>200352.05</v>
      </c>
      <c r="N197" s="45">
        <v>198049.15</v>
      </c>
      <c r="O197" s="45">
        <v>195746.25</v>
      </c>
      <c r="P197" s="45">
        <v>193443.36</v>
      </c>
      <c r="Q197" s="45">
        <v>193443.36</v>
      </c>
      <c r="R197" s="47">
        <f t="shared" si="57"/>
        <v>205053.79416666666</v>
      </c>
      <c r="W197" s="49">
        <f>+R197</f>
        <v>205053.79416666666</v>
      </c>
      <c r="Y197" s="49">
        <f>+W197</f>
        <v>205053.79416666666</v>
      </c>
      <c r="Z197" s="51"/>
      <c r="AA197" s="51"/>
    </row>
    <row r="198" spans="1:30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7"/>
      <c r="Y198" s="51"/>
      <c r="Z198" s="51"/>
      <c r="AA198" s="51"/>
    </row>
    <row r="199" spans="1:30">
      <c r="A199" s="25" t="s">
        <v>293</v>
      </c>
      <c r="B199" s="6" t="s">
        <v>90</v>
      </c>
      <c r="C199" s="6" t="s">
        <v>67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30">
      <c r="A200" s="25" t="s">
        <v>293</v>
      </c>
      <c r="B200" s="6" t="s">
        <v>90</v>
      </c>
      <c r="C200" s="6" t="s">
        <v>417</v>
      </c>
      <c r="D200" s="41" t="s">
        <v>1026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7">
        <f t="shared" ref="R200:R208" si="59">((E200+Q200)+((F200+G200+H200+I200+J200+K200+L200+M200+N200+O200+P200)*2))/24</f>
        <v>0</v>
      </c>
      <c r="T200" s="49"/>
      <c r="W200" s="49">
        <f t="shared" ref="W200:W208" si="60">+R200</f>
        <v>0</v>
      </c>
      <c r="Y200" s="51"/>
      <c r="Z200" s="51"/>
      <c r="AA200" s="51"/>
      <c r="AB200" s="49">
        <f t="shared" ref="AB200:AB208" si="61">+R200</f>
        <v>0</v>
      </c>
    </row>
    <row r="201" spans="1:30">
      <c r="A201" s="25" t="s">
        <v>293</v>
      </c>
      <c r="B201" s="6" t="s">
        <v>90</v>
      </c>
      <c r="C201" s="6" t="s">
        <v>418</v>
      </c>
      <c r="D201" s="41" t="s">
        <v>1027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7">
        <f t="shared" si="59"/>
        <v>0</v>
      </c>
      <c r="T201" s="49"/>
      <c r="W201" s="49">
        <f t="shared" si="60"/>
        <v>0</v>
      </c>
      <c r="Y201" s="51"/>
      <c r="Z201" s="51"/>
      <c r="AA201" s="51"/>
      <c r="AB201" s="49">
        <f t="shared" si="61"/>
        <v>0</v>
      </c>
    </row>
    <row r="202" spans="1:30">
      <c r="A202" s="25" t="s">
        <v>293</v>
      </c>
      <c r="B202" s="6" t="s">
        <v>90</v>
      </c>
      <c r="C202" s="6" t="s">
        <v>419</v>
      </c>
      <c r="D202" s="41" t="s">
        <v>1028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7">
        <f t="shared" si="59"/>
        <v>0</v>
      </c>
      <c r="T202" s="49"/>
      <c r="W202" s="49">
        <f t="shared" si="60"/>
        <v>0</v>
      </c>
      <c r="Y202" s="51"/>
      <c r="Z202" s="51"/>
      <c r="AA202" s="51"/>
      <c r="AB202" s="49">
        <f t="shared" si="61"/>
        <v>0</v>
      </c>
    </row>
    <row r="203" spans="1:30">
      <c r="A203" s="25" t="s">
        <v>293</v>
      </c>
      <c r="B203" s="6" t="s">
        <v>90</v>
      </c>
      <c r="C203" s="6" t="s">
        <v>420</v>
      </c>
      <c r="D203" s="41" t="s">
        <v>1029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59"/>
        <v>0</v>
      </c>
      <c r="T203" s="49"/>
      <c r="W203" s="49">
        <f t="shared" si="60"/>
        <v>0</v>
      </c>
      <c r="Y203" s="51"/>
      <c r="Z203" s="51"/>
      <c r="AA203" s="51"/>
      <c r="AB203" s="49">
        <f t="shared" si="61"/>
        <v>0</v>
      </c>
    </row>
    <row r="204" spans="1:30">
      <c r="A204" s="25" t="s">
        <v>294</v>
      </c>
      <c r="B204" s="6" t="s">
        <v>90</v>
      </c>
      <c r="C204" s="6" t="s">
        <v>83</v>
      </c>
      <c r="D204" s="41" t="s">
        <v>625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59"/>
        <v>0</v>
      </c>
      <c r="T204" s="49"/>
      <c r="W204" s="49">
        <f t="shared" si="60"/>
        <v>0</v>
      </c>
      <c r="Y204" s="51"/>
      <c r="Z204" s="51"/>
      <c r="AA204" s="51"/>
      <c r="AB204" s="49">
        <f t="shared" si="61"/>
        <v>0</v>
      </c>
    </row>
    <row r="205" spans="1:30">
      <c r="A205" s="25" t="s">
        <v>294</v>
      </c>
      <c r="B205" s="6" t="s">
        <v>90</v>
      </c>
      <c r="C205" s="6" t="s">
        <v>423</v>
      </c>
      <c r="D205" s="41" t="s">
        <v>1026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7">
        <f t="shared" si="59"/>
        <v>0</v>
      </c>
      <c r="T205" s="49"/>
      <c r="W205" s="49">
        <f t="shared" si="60"/>
        <v>0</v>
      </c>
      <c r="Y205" s="51"/>
      <c r="Z205" s="51"/>
      <c r="AA205" s="51"/>
      <c r="AB205" s="49">
        <f t="shared" si="61"/>
        <v>0</v>
      </c>
    </row>
    <row r="206" spans="1:30">
      <c r="A206" s="25" t="s">
        <v>294</v>
      </c>
      <c r="B206" s="6" t="s">
        <v>90</v>
      </c>
      <c r="C206" s="6" t="s">
        <v>424</v>
      </c>
      <c r="D206" s="41" t="s">
        <v>1027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7">
        <f t="shared" si="59"/>
        <v>0</v>
      </c>
      <c r="T206" s="49"/>
      <c r="W206" s="49">
        <f t="shared" si="60"/>
        <v>0</v>
      </c>
      <c r="Y206" s="51"/>
      <c r="Z206" s="51"/>
      <c r="AA206" s="51"/>
      <c r="AB206" s="49">
        <f t="shared" si="61"/>
        <v>0</v>
      </c>
    </row>
    <row r="207" spans="1:30">
      <c r="A207" s="25" t="s">
        <v>294</v>
      </c>
      <c r="B207" s="6" t="s">
        <v>90</v>
      </c>
      <c r="C207" s="6" t="s">
        <v>425</v>
      </c>
      <c r="D207" s="41" t="s">
        <v>1028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7">
        <f t="shared" si="59"/>
        <v>0</v>
      </c>
      <c r="T207" s="49"/>
      <c r="W207" s="49">
        <f t="shared" si="60"/>
        <v>0</v>
      </c>
      <c r="Y207" s="51"/>
      <c r="Z207" s="51"/>
      <c r="AA207" s="51"/>
      <c r="AB207" s="49">
        <f t="shared" si="61"/>
        <v>0</v>
      </c>
    </row>
    <row r="208" spans="1:30">
      <c r="A208" s="25" t="s">
        <v>294</v>
      </c>
      <c r="B208" s="6" t="s">
        <v>90</v>
      </c>
      <c r="C208" s="6" t="s">
        <v>877</v>
      </c>
      <c r="D208" s="41" t="s">
        <v>1030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7">
        <f t="shared" si="59"/>
        <v>0</v>
      </c>
      <c r="T208" s="49"/>
      <c r="W208" s="49">
        <f t="shared" si="60"/>
        <v>0</v>
      </c>
      <c r="Y208" s="51"/>
      <c r="Z208" s="51"/>
      <c r="AA208" s="51"/>
      <c r="AB208" s="49">
        <f t="shared" si="61"/>
        <v>0</v>
      </c>
    </row>
    <row r="209" spans="1:29">
      <c r="A209" s="25" t="s">
        <v>294</v>
      </c>
      <c r="B209" s="6" t="s">
        <v>90</v>
      </c>
      <c r="C209" s="6" t="s">
        <v>420</v>
      </c>
      <c r="D209" s="41" t="s">
        <v>1029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7">
        <f>((E209+Q209)+((F209+G209+H209+I209+J209+K209+L209+M209+N209+O209+P209)*2))/24</f>
        <v>0</v>
      </c>
      <c r="T209" s="49"/>
      <c r="W209" s="49">
        <f>+R209</f>
        <v>0</v>
      </c>
      <c r="Y209" s="51"/>
      <c r="Z209" s="51"/>
      <c r="AA209" s="51"/>
      <c r="AB209" s="49">
        <f>+R209</f>
        <v>0</v>
      </c>
    </row>
    <row r="210" spans="1:29">
      <c r="D210" s="3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7"/>
      <c r="Y210" s="51"/>
      <c r="Z210" s="51"/>
      <c r="AA210" s="51"/>
    </row>
    <row r="211" spans="1:29">
      <c r="A211" s="6" t="s">
        <v>284</v>
      </c>
      <c r="B211" s="1" t="s">
        <v>91</v>
      </c>
      <c r="C211" s="6" t="s">
        <v>92</v>
      </c>
      <c r="D211" s="41" t="s">
        <v>93</v>
      </c>
      <c r="E211" s="45">
        <v>51190.59</v>
      </c>
      <c r="F211" s="45">
        <v>50631.13</v>
      </c>
      <c r="G211" s="45">
        <v>50071.67</v>
      </c>
      <c r="H211" s="45">
        <v>49512.21</v>
      </c>
      <c r="I211" s="45">
        <v>48952.75</v>
      </c>
      <c r="J211" s="45">
        <v>48393.29</v>
      </c>
      <c r="K211" s="45">
        <v>47833.83</v>
      </c>
      <c r="L211" s="45">
        <v>47274.37</v>
      </c>
      <c r="M211" s="45">
        <v>46714.91</v>
      </c>
      <c r="N211" s="45">
        <v>46155.45</v>
      </c>
      <c r="O211" s="45">
        <v>45595.99</v>
      </c>
      <c r="P211" s="45">
        <v>45036.53</v>
      </c>
      <c r="Q211" s="45">
        <v>44477.07</v>
      </c>
      <c r="R211" s="47">
        <f t="shared" ref="R211:R228" si="62">((E211+Q211)+((F211+G211+H211+I211+J211+K211+L211+M211+N211+O211+P211)*2))/24</f>
        <v>47833.829999999994</v>
      </c>
      <c r="T211" s="49"/>
      <c r="V211" s="49">
        <f t="shared" ref="V211:V228" si="63">+R211</f>
        <v>47833.829999999994</v>
      </c>
      <c r="Y211" s="51"/>
      <c r="Z211" s="51"/>
      <c r="AA211" s="51"/>
      <c r="AC211" s="49">
        <f t="shared" ref="AC211:AC228" si="64">+R211</f>
        <v>47833.829999999994</v>
      </c>
    </row>
    <row r="212" spans="1:29">
      <c r="A212" s="6" t="s">
        <v>284</v>
      </c>
      <c r="B212" s="1" t="s">
        <v>91</v>
      </c>
      <c r="C212" s="6" t="s">
        <v>94</v>
      </c>
      <c r="D212" s="41" t="s">
        <v>95</v>
      </c>
      <c r="E212" s="45">
        <v>45735.02</v>
      </c>
      <c r="F212" s="45">
        <v>45315.42</v>
      </c>
      <c r="G212" s="45">
        <v>44895.82</v>
      </c>
      <c r="H212" s="45">
        <v>44476.22</v>
      </c>
      <c r="I212" s="45">
        <v>44056.62</v>
      </c>
      <c r="J212" s="45">
        <v>43637.02</v>
      </c>
      <c r="K212" s="45">
        <v>43217.42</v>
      </c>
      <c r="L212" s="45">
        <v>42797.82</v>
      </c>
      <c r="M212" s="45">
        <v>42378.22</v>
      </c>
      <c r="N212" s="45">
        <v>41958.62</v>
      </c>
      <c r="O212" s="45">
        <v>41539.019999999997</v>
      </c>
      <c r="P212" s="45">
        <v>41119.42</v>
      </c>
      <c r="Q212" s="45">
        <v>40699.82</v>
      </c>
      <c r="R212" s="47">
        <f t="shared" si="62"/>
        <v>43217.419999999991</v>
      </c>
      <c r="T212" s="49"/>
      <c r="V212" s="49">
        <f t="shared" si="63"/>
        <v>43217.419999999991</v>
      </c>
      <c r="Y212" s="51"/>
      <c r="Z212" s="51"/>
      <c r="AA212" s="51"/>
      <c r="AC212" s="49">
        <f t="shared" si="64"/>
        <v>43217.419999999991</v>
      </c>
    </row>
    <row r="213" spans="1:29">
      <c r="A213" s="6" t="s">
        <v>284</v>
      </c>
      <c r="B213" s="1" t="s">
        <v>91</v>
      </c>
      <c r="C213" s="6" t="s">
        <v>96</v>
      </c>
      <c r="D213" s="41" t="s">
        <v>97</v>
      </c>
      <c r="E213" s="45">
        <v>790434.9</v>
      </c>
      <c r="F213" s="45">
        <v>786043.59</v>
      </c>
      <c r="G213" s="45">
        <v>781652.29</v>
      </c>
      <c r="H213" s="45">
        <v>777260.98</v>
      </c>
      <c r="I213" s="45">
        <v>772869.68</v>
      </c>
      <c r="J213" s="45">
        <v>768478.37</v>
      </c>
      <c r="K213" s="45">
        <v>764087.07</v>
      </c>
      <c r="L213" s="45">
        <v>759287.9</v>
      </c>
      <c r="M213" s="45">
        <v>754898.95</v>
      </c>
      <c r="N213" s="45">
        <v>750510</v>
      </c>
      <c r="O213" s="45">
        <v>-3.4924596548080398E-10</v>
      </c>
      <c r="P213" s="45">
        <v>-3.4924596548080398E-10</v>
      </c>
      <c r="Q213" s="45">
        <v>0</v>
      </c>
      <c r="R213" s="47">
        <f t="shared" si="62"/>
        <v>609192.19000000006</v>
      </c>
      <c r="T213" s="49"/>
      <c r="V213" s="49">
        <f t="shared" si="63"/>
        <v>609192.19000000006</v>
      </c>
      <c r="Y213" s="51"/>
      <c r="Z213" s="51"/>
      <c r="AA213" s="51"/>
      <c r="AC213" s="49">
        <f t="shared" si="64"/>
        <v>609192.19000000006</v>
      </c>
    </row>
    <row r="214" spans="1:29">
      <c r="A214" s="6" t="s">
        <v>284</v>
      </c>
      <c r="B214" s="1" t="s">
        <v>91</v>
      </c>
      <c r="C214" s="6" t="s">
        <v>98</v>
      </c>
      <c r="D214" s="41" t="s">
        <v>99</v>
      </c>
      <c r="E214" s="45">
        <v>7771.7</v>
      </c>
      <c r="F214" s="45">
        <v>6423.64</v>
      </c>
      <c r="G214" s="45">
        <v>5075.58</v>
      </c>
      <c r="H214" s="45">
        <v>3727.52</v>
      </c>
      <c r="I214" s="45">
        <v>2379.46</v>
      </c>
      <c r="J214" s="45">
        <v>1031.4000000000001</v>
      </c>
      <c r="K214" s="45">
        <v>1.8189894035458601E-12</v>
      </c>
      <c r="L214" s="45">
        <v>1.8189894035458601E-12</v>
      </c>
      <c r="M214" s="45">
        <v>1.8189894035458601E-12</v>
      </c>
      <c r="N214" s="45">
        <v>1.8189894035458601E-12</v>
      </c>
      <c r="O214" s="45">
        <v>1.8189894035458601E-12</v>
      </c>
      <c r="P214" s="45">
        <v>1.8189894035458601E-12</v>
      </c>
      <c r="Q214" s="45">
        <v>0</v>
      </c>
      <c r="R214" s="47">
        <f t="shared" si="62"/>
        <v>1876.9541666666671</v>
      </c>
      <c r="T214" s="49"/>
      <c r="V214" s="49">
        <f t="shared" si="63"/>
        <v>1876.9541666666671</v>
      </c>
      <c r="Y214" s="51"/>
      <c r="Z214" s="51"/>
      <c r="AA214" s="51"/>
      <c r="AC214" s="49">
        <f t="shared" si="64"/>
        <v>1876.9541666666671</v>
      </c>
    </row>
    <row r="215" spans="1:29">
      <c r="A215" s="6" t="s">
        <v>284</v>
      </c>
      <c r="B215" s="1" t="s">
        <v>91</v>
      </c>
      <c r="C215" s="6" t="s">
        <v>100</v>
      </c>
      <c r="D215" s="41" t="s">
        <v>101</v>
      </c>
      <c r="E215" s="45">
        <v>132787.57999999999</v>
      </c>
      <c r="F215" s="45">
        <v>132140.07999999999</v>
      </c>
      <c r="G215" s="45">
        <v>131492.57999999999</v>
      </c>
      <c r="H215" s="45">
        <v>130845.08</v>
      </c>
      <c r="I215" s="45">
        <v>130197.58</v>
      </c>
      <c r="J215" s="45">
        <v>129550.08</v>
      </c>
      <c r="K215" s="45">
        <v>128902.58</v>
      </c>
      <c r="L215" s="45">
        <v>128255.08</v>
      </c>
      <c r="M215" s="45">
        <v>127607.58</v>
      </c>
      <c r="N215" s="45">
        <v>126960.08</v>
      </c>
      <c r="O215" s="45">
        <v>126312.58</v>
      </c>
      <c r="P215" s="45">
        <v>125665.08</v>
      </c>
      <c r="Q215" s="45">
        <v>125017.58</v>
      </c>
      <c r="R215" s="47">
        <f t="shared" si="62"/>
        <v>128902.58</v>
      </c>
      <c r="T215" s="49"/>
      <c r="V215" s="49">
        <f t="shared" si="63"/>
        <v>128902.58</v>
      </c>
      <c r="Y215" s="51"/>
      <c r="Z215" s="51"/>
      <c r="AA215" s="51"/>
      <c r="AC215" s="49">
        <f t="shared" si="64"/>
        <v>128902.58</v>
      </c>
    </row>
    <row r="216" spans="1:29">
      <c r="A216" s="6" t="s">
        <v>284</v>
      </c>
      <c r="B216" s="1" t="s">
        <v>91</v>
      </c>
      <c r="C216" s="6" t="s">
        <v>102</v>
      </c>
      <c r="D216" s="27" t="s">
        <v>103</v>
      </c>
      <c r="E216" s="45">
        <v>69211.88</v>
      </c>
      <c r="F216" s="45">
        <v>68163.210000000006</v>
      </c>
      <c r="G216" s="45">
        <v>67114.539999999994</v>
      </c>
      <c r="H216" s="45">
        <v>66065.87</v>
      </c>
      <c r="I216" s="45">
        <v>65017.2</v>
      </c>
      <c r="J216" s="45">
        <v>63968.53</v>
      </c>
      <c r="K216" s="45">
        <v>62919.86</v>
      </c>
      <c r="L216" s="45">
        <v>61871.19</v>
      </c>
      <c r="M216" s="45">
        <v>60822.52</v>
      </c>
      <c r="N216" s="45">
        <v>59773.85</v>
      </c>
      <c r="O216" s="45">
        <v>58725.18</v>
      </c>
      <c r="P216" s="45">
        <v>57676.51</v>
      </c>
      <c r="Q216" s="45">
        <v>56627.839999999997</v>
      </c>
      <c r="R216" s="47">
        <f t="shared" si="62"/>
        <v>62919.860000000008</v>
      </c>
      <c r="T216" s="49"/>
      <c r="V216" s="49">
        <f t="shared" si="63"/>
        <v>62919.860000000008</v>
      </c>
      <c r="Y216" s="51"/>
      <c r="Z216" s="51"/>
      <c r="AA216" s="51"/>
      <c r="AC216" s="49">
        <f t="shared" si="64"/>
        <v>62919.860000000008</v>
      </c>
    </row>
    <row r="217" spans="1:29">
      <c r="A217" s="6" t="s">
        <v>284</v>
      </c>
      <c r="B217" s="1" t="s">
        <v>91</v>
      </c>
      <c r="C217" s="6" t="s">
        <v>104</v>
      </c>
      <c r="D217" s="27" t="s">
        <v>105</v>
      </c>
      <c r="E217" s="45">
        <v>85571.4</v>
      </c>
      <c r="F217" s="45">
        <v>84732.47</v>
      </c>
      <c r="G217" s="45">
        <v>83893.54</v>
      </c>
      <c r="H217" s="45">
        <v>83054.61</v>
      </c>
      <c r="I217" s="45">
        <v>82215.679999999993</v>
      </c>
      <c r="J217" s="45">
        <v>81376.75</v>
      </c>
      <c r="K217" s="45">
        <v>80537.820000000094</v>
      </c>
      <c r="L217" s="45">
        <v>79698.890000000101</v>
      </c>
      <c r="M217" s="45">
        <v>78859.960000000094</v>
      </c>
      <c r="N217" s="45">
        <v>78021.030000000101</v>
      </c>
      <c r="O217" s="45">
        <v>77182.100000000093</v>
      </c>
      <c r="P217" s="45">
        <v>76343.1700000001</v>
      </c>
      <c r="Q217" s="45">
        <v>75504.240000000005</v>
      </c>
      <c r="R217" s="47">
        <f t="shared" si="62"/>
        <v>80537.820000000065</v>
      </c>
      <c r="T217" s="49"/>
      <c r="V217" s="49">
        <f t="shared" si="63"/>
        <v>80537.820000000065</v>
      </c>
      <c r="Y217" s="51"/>
      <c r="Z217" s="51"/>
      <c r="AA217" s="51"/>
      <c r="AC217" s="49">
        <f t="shared" si="64"/>
        <v>80537.820000000065</v>
      </c>
    </row>
    <row r="218" spans="1:29">
      <c r="A218" s="6" t="s">
        <v>284</v>
      </c>
      <c r="B218" s="1" t="s">
        <v>91</v>
      </c>
      <c r="C218" s="6" t="s">
        <v>77</v>
      </c>
      <c r="D218" s="27" t="s">
        <v>106</v>
      </c>
      <c r="E218" s="45">
        <v>342973.99</v>
      </c>
      <c r="F218" s="45">
        <v>336378.34</v>
      </c>
      <c r="G218" s="45">
        <v>329782.69</v>
      </c>
      <c r="H218" s="45">
        <v>323187.03999999998</v>
      </c>
      <c r="I218" s="45">
        <v>316591.39</v>
      </c>
      <c r="J218" s="45">
        <v>309995.74</v>
      </c>
      <c r="K218" s="45">
        <v>303400.09000000003</v>
      </c>
      <c r="L218" s="45">
        <v>296804.44</v>
      </c>
      <c r="M218" s="45">
        <v>290208.78999999998</v>
      </c>
      <c r="N218" s="45">
        <v>283613.14</v>
      </c>
      <c r="O218" s="45">
        <v>277017.49</v>
      </c>
      <c r="P218" s="45">
        <v>270421.84000000003</v>
      </c>
      <c r="Q218" s="45">
        <v>263826.19</v>
      </c>
      <c r="R218" s="47">
        <f t="shared" si="62"/>
        <v>303400.09000000003</v>
      </c>
      <c r="T218" s="49"/>
      <c r="V218" s="49">
        <f t="shared" si="63"/>
        <v>303400.09000000003</v>
      </c>
      <c r="Y218" s="51"/>
      <c r="Z218" s="51"/>
      <c r="AA218" s="51"/>
      <c r="AC218" s="49">
        <f t="shared" si="64"/>
        <v>303400.09000000003</v>
      </c>
    </row>
    <row r="219" spans="1:29">
      <c r="A219" s="6" t="s">
        <v>284</v>
      </c>
      <c r="B219" s="1" t="s">
        <v>91</v>
      </c>
      <c r="C219" s="6" t="s">
        <v>107</v>
      </c>
      <c r="D219" s="27" t="s">
        <v>626</v>
      </c>
      <c r="E219" s="45">
        <v>51525.47</v>
      </c>
      <c r="F219" s="45">
        <v>51351.98</v>
      </c>
      <c r="G219" s="45">
        <v>51178.49</v>
      </c>
      <c r="H219" s="45">
        <v>51005</v>
      </c>
      <c r="I219" s="45">
        <v>50831.51</v>
      </c>
      <c r="J219" s="45">
        <v>50658.02</v>
      </c>
      <c r="K219" s="45">
        <v>50484.53</v>
      </c>
      <c r="L219" s="45">
        <v>50311.040000000001</v>
      </c>
      <c r="M219" s="45">
        <v>50137.55</v>
      </c>
      <c r="N219" s="45">
        <v>49964.06</v>
      </c>
      <c r="O219" s="45">
        <v>49790.57</v>
      </c>
      <c r="P219" s="45">
        <v>49617.08</v>
      </c>
      <c r="Q219" s="45">
        <v>49443.59</v>
      </c>
      <c r="R219" s="47">
        <f t="shared" si="62"/>
        <v>50484.53</v>
      </c>
      <c r="T219" s="49"/>
      <c r="V219" s="49">
        <f t="shared" si="63"/>
        <v>50484.53</v>
      </c>
      <c r="Y219" s="51"/>
      <c r="Z219" s="51"/>
      <c r="AA219" s="51"/>
      <c r="AC219" s="49">
        <f t="shared" si="64"/>
        <v>50484.53</v>
      </c>
    </row>
    <row r="220" spans="1:29">
      <c r="A220" s="6" t="s">
        <v>284</v>
      </c>
      <c r="B220" s="1" t="s">
        <v>91</v>
      </c>
      <c r="C220" s="6" t="s">
        <v>108</v>
      </c>
      <c r="D220" s="27" t="s">
        <v>627</v>
      </c>
      <c r="E220" s="45">
        <v>53085.440000000002</v>
      </c>
      <c r="F220" s="45">
        <v>52958.14</v>
      </c>
      <c r="G220" s="45">
        <v>52830.84</v>
      </c>
      <c r="H220" s="45">
        <v>52703.54</v>
      </c>
      <c r="I220" s="45">
        <v>52576.24</v>
      </c>
      <c r="J220" s="45">
        <v>52448.94</v>
      </c>
      <c r="K220" s="45">
        <v>52321.64</v>
      </c>
      <c r="L220" s="45">
        <v>52194.34</v>
      </c>
      <c r="M220" s="45">
        <v>52067.040000000001</v>
      </c>
      <c r="N220" s="45">
        <v>51939.74</v>
      </c>
      <c r="O220" s="45">
        <v>51812.44</v>
      </c>
      <c r="P220" s="45">
        <v>51685.14</v>
      </c>
      <c r="Q220" s="45">
        <v>51557.84</v>
      </c>
      <c r="R220" s="47">
        <f t="shared" si="62"/>
        <v>52321.639999999992</v>
      </c>
      <c r="T220" s="49"/>
      <c r="V220" s="49">
        <f t="shared" si="63"/>
        <v>52321.639999999992</v>
      </c>
      <c r="Y220" s="51"/>
      <c r="Z220" s="51"/>
      <c r="AA220" s="51"/>
      <c r="AC220" s="49">
        <f t="shared" si="64"/>
        <v>52321.639999999992</v>
      </c>
    </row>
    <row r="221" spans="1:29">
      <c r="A221" s="6" t="s">
        <v>284</v>
      </c>
      <c r="B221" s="1" t="s">
        <v>91</v>
      </c>
      <c r="C221" s="6" t="s">
        <v>109</v>
      </c>
      <c r="D221" s="27" t="s">
        <v>628</v>
      </c>
      <c r="E221" s="45">
        <v>51872.45</v>
      </c>
      <c r="F221" s="45">
        <v>51698.96</v>
      </c>
      <c r="G221" s="45">
        <v>51525.47</v>
      </c>
      <c r="H221" s="45">
        <v>51351.98</v>
      </c>
      <c r="I221" s="45">
        <v>51178.49</v>
      </c>
      <c r="J221" s="45">
        <v>51005</v>
      </c>
      <c r="K221" s="45">
        <v>50831.51</v>
      </c>
      <c r="L221" s="45">
        <v>50658.02</v>
      </c>
      <c r="M221" s="45">
        <v>50484.53</v>
      </c>
      <c r="N221" s="45">
        <v>50311.040000000001</v>
      </c>
      <c r="O221" s="45">
        <v>50137.55</v>
      </c>
      <c r="P221" s="45">
        <v>49964.06</v>
      </c>
      <c r="Q221" s="45">
        <v>49790.57</v>
      </c>
      <c r="R221" s="47">
        <f t="shared" si="62"/>
        <v>50831.509999999987</v>
      </c>
      <c r="T221" s="49"/>
      <c r="V221" s="49">
        <f t="shared" si="63"/>
        <v>50831.509999999987</v>
      </c>
      <c r="Y221" s="51"/>
      <c r="Z221" s="51"/>
      <c r="AA221" s="51"/>
      <c r="AC221" s="49">
        <f t="shared" si="64"/>
        <v>50831.509999999987</v>
      </c>
    </row>
    <row r="222" spans="1:29">
      <c r="A222" s="6" t="s">
        <v>284</v>
      </c>
      <c r="B222" s="1" t="s">
        <v>91</v>
      </c>
      <c r="C222" s="6" t="s">
        <v>110</v>
      </c>
      <c r="D222" s="27" t="s">
        <v>629</v>
      </c>
      <c r="E222" s="45">
        <v>53340.04</v>
      </c>
      <c r="F222" s="45">
        <v>53212.74</v>
      </c>
      <c r="G222" s="45">
        <v>53085.440000000002</v>
      </c>
      <c r="H222" s="45">
        <v>52958.14</v>
      </c>
      <c r="I222" s="45">
        <v>52830.84</v>
      </c>
      <c r="J222" s="45">
        <v>52703.54</v>
      </c>
      <c r="K222" s="45">
        <v>52576.24</v>
      </c>
      <c r="L222" s="45">
        <v>52448.94</v>
      </c>
      <c r="M222" s="45">
        <v>52321.64</v>
      </c>
      <c r="N222" s="45">
        <v>52194.34</v>
      </c>
      <c r="O222" s="45">
        <v>52067.040000000001</v>
      </c>
      <c r="P222" s="45">
        <v>51939.74</v>
      </c>
      <c r="Q222" s="45">
        <v>51812.44</v>
      </c>
      <c r="R222" s="47">
        <f t="shared" si="62"/>
        <v>52576.24</v>
      </c>
      <c r="T222" s="49"/>
      <c r="V222" s="49">
        <f t="shared" si="63"/>
        <v>52576.24</v>
      </c>
      <c r="Y222" s="51"/>
      <c r="Z222" s="51"/>
      <c r="AA222" s="51"/>
      <c r="AC222" s="49">
        <f t="shared" si="64"/>
        <v>52576.24</v>
      </c>
    </row>
    <row r="223" spans="1:29">
      <c r="A223" s="6" t="s">
        <v>284</v>
      </c>
      <c r="B223" s="1" t="s">
        <v>91</v>
      </c>
      <c r="C223" s="6" t="s">
        <v>893</v>
      </c>
      <c r="D223" s="27" t="s">
        <v>903</v>
      </c>
      <c r="E223" s="45">
        <v>119895.45</v>
      </c>
      <c r="F223" s="45">
        <v>118824.96000000001</v>
      </c>
      <c r="G223" s="45">
        <v>117754.47</v>
      </c>
      <c r="H223" s="45">
        <v>116683.98</v>
      </c>
      <c r="I223" s="45">
        <v>115613.49</v>
      </c>
      <c r="J223" s="45">
        <v>114543</v>
      </c>
      <c r="K223" s="45">
        <v>113472.51</v>
      </c>
      <c r="L223" s="45">
        <v>112402.02</v>
      </c>
      <c r="M223" s="45">
        <v>111331.53</v>
      </c>
      <c r="N223" s="45">
        <v>110261.04</v>
      </c>
      <c r="O223" s="45">
        <v>109190.55</v>
      </c>
      <c r="P223" s="45">
        <v>108120.06</v>
      </c>
      <c r="Q223" s="45">
        <v>107049.57</v>
      </c>
      <c r="R223" s="47">
        <f t="shared" si="62"/>
        <v>113472.51000000001</v>
      </c>
      <c r="T223" s="49"/>
      <c r="V223" s="49">
        <f t="shared" si="63"/>
        <v>113472.51000000001</v>
      </c>
      <c r="Y223" s="51"/>
      <c r="Z223" s="51"/>
      <c r="AA223" s="51"/>
      <c r="AC223" s="49">
        <f t="shared" si="64"/>
        <v>113472.51000000001</v>
      </c>
    </row>
    <row r="224" spans="1:29">
      <c r="A224" s="6" t="s">
        <v>284</v>
      </c>
      <c r="B224" s="1" t="s">
        <v>91</v>
      </c>
      <c r="C224" s="6" t="s">
        <v>889</v>
      </c>
      <c r="D224" s="27" t="s">
        <v>904</v>
      </c>
      <c r="E224" s="45">
        <v>98200.06</v>
      </c>
      <c r="F224" s="45">
        <v>97629.13</v>
      </c>
      <c r="G224" s="45">
        <v>97058.2</v>
      </c>
      <c r="H224" s="45">
        <v>96487.27</v>
      </c>
      <c r="I224" s="45">
        <v>95916.34</v>
      </c>
      <c r="J224" s="45">
        <v>95345.41</v>
      </c>
      <c r="K224" s="45">
        <v>94774.480000000098</v>
      </c>
      <c r="L224" s="45">
        <v>94203.550000000105</v>
      </c>
      <c r="M224" s="45">
        <v>93632.620000000097</v>
      </c>
      <c r="N224" s="45">
        <v>93061.690000000104</v>
      </c>
      <c r="O224" s="45">
        <v>92490.760000000097</v>
      </c>
      <c r="P224" s="45">
        <v>91919.830000000104</v>
      </c>
      <c r="Q224" s="45">
        <v>91348.9</v>
      </c>
      <c r="R224" s="47">
        <f t="shared" si="62"/>
        <v>94774.480000000054</v>
      </c>
      <c r="T224" s="49"/>
      <c r="V224" s="49">
        <f t="shared" si="63"/>
        <v>94774.480000000054</v>
      </c>
      <c r="Y224" s="51"/>
      <c r="Z224" s="51"/>
      <c r="AA224" s="51"/>
      <c r="AC224" s="49">
        <f t="shared" si="64"/>
        <v>94774.480000000054</v>
      </c>
    </row>
    <row r="225" spans="1:30">
      <c r="A225" s="6" t="s">
        <v>284</v>
      </c>
      <c r="B225" s="1" t="s">
        <v>91</v>
      </c>
      <c r="C225" s="6" t="s">
        <v>890</v>
      </c>
      <c r="D225" s="27" t="s">
        <v>905</v>
      </c>
      <c r="E225" s="45">
        <v>150725.64000000001</v>
      </c>
      <c r="F225" s="45">
        <v>150297.44</v>
      </c>
      <c r="G225" s="45">
        <v>149869.24</v>
      </c>
      <c r="H225" s="45">
        <v>149441.04</v>
      </c>
      <c r="I225" s="45">
        <v>149012.84</v>
      </c>
      <c r="J225" s="45">
        <v>148584.64000000001</v>
      </c>
      <c r="K225" s="45">
        <v>148156.44</v>
      </c>
      <c r="L225" s="45">
        <v>147728.24</v>
      </c>
      <c r="M225" s="45">
        <v>147300.04</v>
      </c>
      <c r="N225" s="45">
        <v>146871.84</v>
      </c>
      <c r="O225" s="45">
        <v>146443.64000000001</v>
      </c>
      <c r="P225" s="45">
        <v>146015.44</v>
      </c>
      <c r="Q225" s="45">
        <v>145587.24</v>
      </c>
      <c r="R225" s="47">
        <f t="shared" si="62"/>
        <v>148156.43999999997</v>
      </c>
      <c r="T225" s="49"/>
      <c r="V225" s="49">
        <f t="shared" si="63"/>
        <v>148156.43999999997</v>
      </c>
      <c r="Y225" s="51"/>
      <c r="Z225" s="51"/>
      <c r="AA225" s="51"/>
      <c r="AC225" s="49">
        <f t="shared" si="64"/>
        <v>148156.43999999997</v>
      </c>
    </row>
    <row r="226" spans="1:30">
      <c r="A226" s="6" t="s">
        <v>284</v>
      </c>
      <c r="B226" s="1" t="s">
        <v>91</v>
      </c>
      <c r="C226" s="6" t="s">
        <v>406</v>
      </c>
      <c r="D226" s="27" t="s">
        <v>948</v>
      </c>
      <c r="E226" s="45">
        <v>0</v>
      </c>
      <c r="F226" s="45">
        <v>0</v>
      </c>
      <c r="G226" s="45">
        <v>0</v>
      </c>
      <c r="H226" s="45">
        <v>0</v>
      </c>
      <c r="I226" s="45">
        <v>21000</v>
      </c>
      <c r="J226" s="45">
        <v>116381.72</v>
      </c>
      <c r="K226" s="45">
        <v>128843.94</v>
      </c>
      <c r="L226" s="45">
        <v>128484.04</v>
      </c>
      <c r="M226" s="45">
        <v>128124.14</v>
      </c>
      <c r="N226" s="45">
        <v>127764.24</v>
      </c>
      <c r="O226" s="45">
        <v>127404.34</v>
      </c>
      <c r="P226" s="45">
        <v>127044.44</v>
      </c>
      <c r="Q226" s="45">
        <v>126684.54</v>
      </c>
      <c r="R226" s="47">
        <f t="shared" si="62"/>
        <v>80699.094166666677</v>
      </c>
      <c r="T226" s="49"/>
      <c r="V226" s="49">
        <f t="shared" si="63"/>
        <v>80699.094166666677</v>
      </c>
      <c r="Y226" s="51"/>
      <c r="Z226" s="51"/>
      <c r="AA226" s="51"/>
      <c r="AC226" s="49">
        <f t="shared" si="64"/>
        <v>80699.094166666677</v>
      </c>
    </row>
    <row r="227" spans="1:30">
      <c r="A227" s="6" t="s">
        <v>284</v>
      </c>
      <c r="B227" s="1" t="s">
        <v>91</v>
      </c>
      <c r="C227" s="6" t="s">
        <v>407</v>
      </c>
      <c r="D227" s="27" t="s">
        <v>949</v>
      </c>
      <c r="E227" s="45">
        <v>0</v>
      </c>
      <c r="F227" s="45">
        <v>0</v>
      </c>
      <c r="G227" s="45">
        <v>0</v>
      </c>
      <c r="H227" s="45">
        <v>0</v>
      </c>
      <c r="I227" s="45">
        <v>14000</v>
      </c>
      <c r="J227" s="45">
        <v>77641.850000000006</v>
      </c>
      <c r="K227" s="45">
        <v>86015.93</v>
      </c>
      <c r="L227" s="45">
        <v>85835.98</v>
      </c>
      <c r="M227" s="45">
        <v>85656.03</v>
      </c>
      <c r="N227" s="45">
        <v>85476.08</v>
      </c>
      <c r="O227" s="45">
        <v>85296.13</v>
      </c>
      <c r="P227" s="45">
        <v>85116.18</v>
      </c>
      <c r="Q227" s="45">
        <v>84936.23</v>
      </c>
      <c r="R227" s="47">
        <f t="shared" si="62"/>
        <v>53958.857916666668</v>
      </c>
      <c r="T227" s="49"/>
      <c r="V227" s="49">
        <f t="shared" si="63"/>
        <v>53958.857916666668</v>
      </c>
      <c r="Y227" s="51"/>
      <c r="Z227" s="51"/>
      <c r="AA227" s="51"/>
      <c r="AC227" s="49">
        <f t="shared" si="64"/>
        <v>53958.857916666668</v>
      </c>
    </row>
    <row r="228" spans="1:30">
      <c r="A228" s="6" t="s">
        <v>284</v>
      </c>
      <c r="B228" s="1" t="s">
        <v>91</v>
      </c>
      <c r="C228" s="6" t="s">
        <v>959</v>
      </c>
      <c r="D228" s="27" t="s">
        <v>960</v>
      </c>
      <c r="E228" s="55">
        <v>0</v>
      </c>
      <c r="F228" s="55">
        <v>0</v>
      </c>
      <c r="G228" s="55">
        <v>0</v>
      </c>
      <c r="H228" s="55">
        <v>0</v>
      </c>
      <c r="I228" s="55">
        <v>0</v>
      </c>
      <c r="J228" s="55">
        <v>0</v>
      </c>
      <c r="K228" s="55">
        <v>0</v>
      </c>
      <c r="L228" s="55">
        <v>0</v>
      </c>
      <c r="M228" s="55">
        <v>0</v>
      </c>
      <c r="N228" s="55">
        <v>122380.51</v>
      </c>
      <c r="O228" s="55">
        <v>132675.96</v>
      </c>
      <c r="P228" s="55">
        <v>144583.67000000001</v>
      </c>
      <c r="Q228" s="55">
        <v>144280.56</v>
      </c>
      <c r="R228" s="56">
        <f t="shared" si="62"/>
        <v>39315.035000000003</v>
      </c>
      <c r="T228" s="49"/>
      <c r="V228" s="49">
        <f t="shared" si="63"/>
        <v>39315.035000000003</v>
      </c>
      <c r="Y228" s="51"/>
      <c r="Z228" s="51"/>
      <c r="AA228" s="51"/>
      <c r="AC228" s="49">
        <f t="shared" si="64"/>
        <v>39315.035000000003</v>
      </c>
    </row>
    <row r="229" spans="1:30">
      <c r="D229" s="28" t="s">
        <v>111</v>
      </c>
      <c r="E229" s="45">
        <f t="shared" ref="E229:R229" si="65">SUM(E211:E228)</f>
        <v>2104321.61</v>
      </c>
      <c r="F229" s="45">
        <f t="shared" si="65"/>
        <v>2085801.2299999995</v>
      </c>
      <c r="G229" s="45">
        <f t="shared" si="65"/>
        <v>2067280.8599999999</v>
      </c>
      <c r="H229" s="45">
        <f t="shared" si="65"/>
        <v>2048760.48</v>
      </c>
      <c r="I229" s="45">
        <f t="shared" si="65"/>
        <v>2065240.11</v>
      </c>
      <c r="J229" s="45">
        <f t="shared" si="65"/>
        <v>2205743.3000000003</v>
      </c>
      <c r="K229" s="45">
        <f t="shared" si="65"/>
        <v>2208375.89</v>
      </c>
      <c r="L229" s="45">
        <f t="shared" si="65"/>
        <v>2190255.8600000003</v>
      </c>
      <c r="M229" s="45">
        <f t="shared" si="65"/>
        <v>2172546.0500000003</v>
      </c>
      <c r="N229" s="45">
        <f t="shared" si="65"/>
        <v>2277216.75</v>
      </c>
      <c r="O229" s="45">
        <f t="shared" si="65"/>
        <v>1523681.3399999999</v>
      </c>
      <c r="P229" s="45">
        <f t="shared" si="65"/>
        <v>1522268.1899999997</v>
      </c>
      <c r="Q229" s="45">
        <f t="shared" si="65"/>
        <v>1508644.2200000002</v>
      </c>
      <c r="R229" s="45">
        <f t="shared" si="65"/>
        <v>2014471.08125</v>
      </c>
      <c r="Y229" s="51"/>
      <c r="Z229" s="51"/>
      <c r="AA229" s="51"/>
    </row>
    <row r="230" spans="1:30">
      <c r="D230" s="29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7"/>
      <c r="Y230" s="51"/>
      <c r="Z230" s="51"/>
      <c r="AA230" s="51"/>
    </row>
    <row r="231" spans="1:30">
      <c r="A231" s="6" t="s">
        <v>284</v>
      </c>
      <c r="B231" s="6" t="s">
        <v>112</v>
      </c>
      <c r="C231" s="6" t="s">
        <v>69</v>
      </c>
      <c r="D231" s="41" t="s">
        <v>114</v>
      </c>
      <c r="E231" s="45">
        <v>699915.61</v>
      </c>
      <c r="F231" s="45">
        <v>696501.39</v>
      </c>
      <c r="G231" s="45">
        <v>693087.17</v>
      </c>
      <c r="H231" s="45">
        <v>689672.95</v>
      </c>
      <c r="I231" s="45">
        <v>686258.73</v>
      </c>
      <c r="J231" s="45">
        <v>682844.51</v>
      </c>
      <c r="K231" s="45">
        <v>679430.29</v>
      </c>
      <c r="L231" s="45">
        <v>676016.07</v>
      </c>
      <c r="M231" s="45">
        <v>672601.85</v>
      </c>
      <c r="N231" s="45">
        <v>669187.63</v>
      </c>
      <c r="O231" s="45">
        <v>665773.41</v>
      </c>
      <c r="P231" s="45">
        <v>662359.18999999994</v>
      </c>
      <c r="Q231" s="45">
        <v>658944.97</v>
      </c>
      <c r="R231" s="47">
        <f>((E231+Q231)+((F231+G231+H231+I231+J231+K231+L231+M231+N231+O231+P231)*2))/24</f>
        <v>679430.28999999992</v>
      </c>
      <c r="T231" s="49"/>
      <c r="V231" s="49">
        <f>+R231</f>
        <v>679430.28999999992</v>
      </c>
      <c r="Y231" s="51"/>
      <c r="Z231" s="51"/>
      <c r="AA231" s="51"/>
      <c r="AC231" s="49">
        <f>+R231</f>
        <v>679430.28999999992</v>
      </c>
    </row>
    <row r="232" spans="1:30">
      <c r="A232" s="6" t="s">
        <v>284</v>
      </c>
      <c r="B232" s="6" t="s">
        <v>112</v>
      </c>
      <c r="C232" s="6" t="s">
        <v>390</v>
      </c>
      <c r="D232" s="41" t="s">
        <v>963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751441.23</v>
      </c>
      <c r="P232" s="45">
        <v>752398.69</v>
      </c>
      <c r="Q232" s="45">
        <v>750824.63</v>
      </c>
      <c r="R232" s="47">
        <f>((E232+Q232)+((F232+G232+H232+I232+J232+K232+L232+M232+N232+O232+P232)*2))/24</f>
        <v>156604.35291666666</v>
      </c>
      <c r="T232" s="49"/>
      <c r="V232" s="49">
        <f>+R232</f>
        <v>156604.35291666666</v>
      </c>
      <c r="Y232" s="51"/>
      <c r="Z232" s="51"/>
      <c r="AA232" s="51"/>
      <c r="AC232" s="49">
        <f>+R232</f>
        <v>156604.35291666666</v>
      </c>
    </row>
    <row r="233" spans="1:30">
      <c r="D233" s="41" t="s">
        <v>111</v>
      </c>
      <c r="E233" s="46">
        <f t="shared" ref="E233:I233" si="66">SUM(E231:E232)</f>
        <v>699915.61</v>
      </c>
      <c r="F233" s="46">
        <f t="shared" si="66"/>
        <v>696501.39</v>
      </c>
      <c r="G233" s="46">
        <f t="shared" si="66"/>
        <v>693087.17</v>
      </c>
      <c r="H233" s="46">
        <f t="shared" si="66"/>
        <v>689672.95</v>
      </c>
      <c r="I233" s="46">
        <f t="shared" si="66"/>
        <v>686258.73</v>
      </c>
      <c r="J233" s="46">
        <f t="shared" ref="J233:R233" si="67">SUM(J231:J232)</f>
        <v>682844.51</v>
      </c>
      <c r="K233" s="46">
        <f t="shared" si="67"/>
        <v>679430.29</v>
      </c>
      <c r="L233" s="46">
        <f t="shared" si="67"/>
        <v>676016.07</v>
      </c>
      <c r="M233" s="46">
        <f t="shared" si="67"/>
        <v>672601.85</v>
      </c>
      <c r="N233" s="46">
        <f t="shared" si="67"/>
        <v>669187.63</v>
      </c>
      <c r="O233" s="46">
        <f t="shared" si="67"/>
        <v>1417214.6400000001</v>
      </c>
      <c r="P233" s="46">
        <f t="shared" si="67"/>
        <v>1414757.88</v>
      </c>
      <c r="Q233" s="46">
        <f t="shared" si="67"/>
        <v>1409769.6</v>
      </c>
      <c r="R233" s="46">
        <f t="shared" si="67"/>
        <v>836034.64291666658</v>
      </c>
      <c r="Y233" s="51"/>
      <c r="Z233" s="51"/>
      <c r="AA233" s="51"/>
    </row>
    <row r="234" spans="1:30">
      <c r="D234" s="3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7"/>
      <c r="Y234" s="51"/>
      <c r="Z234" s="51"/>
      <c r="AA234" s="51"/>
    </row>
    <row r="235" spans="1:30">
      <c r="A235" s="6" t="s">
        <v>284</v>
      </c>
      <c r="B235" s="6" t="s">
        <v>82</v>
      </c>
      <c r="C235" s="6" t="s">
        <v>67</v>
      </c>
      <c r="D235" s="41" t="s">
        <v>115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31398.87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ref="R235:R298" si="68">((E235+Q235)+((F235+G235+H235+I235+J235+K235+L235+M235+N235+O235+P235)*2))/24</f>
        <v>2616.5724999999998</v>
      </c>
      <c r="T235" s="61">
        <f t="shared" ref="T235:T278" si="69">+R235</f>
        <v>2616.5724999999998</v>
      </c>
      <c r="Y235" s="51"/>
      <c r="Z235" s="51"/>
      <c r="AA235" s="51"/>
      <c r="AD235" s="49">
        <f t="shared" ref="AD235:AD279" si="70">+R235</f>
        <v>2616.5724999999998</v>
      </c>
    </row>
    <row r="236" spans="1:30">
      <c r="A236" s="6" t="s">
        <v>284</v>
      </c>
      <c r="B236" s="6" t="s">
        <v>494</v>
      </c>
      <c r="C236" s="6" t="s">
        <v>2</v>
      </c>
      <c r="D236" s="41" t="s">
        <v>495</v>
      </c>
      <c r="E236" s="45">
        <v>133902.68</v>
      </c>
      <c r="F236" s="45">
        <v>0</v>
      </c>
      <c r="G236" s="45">
        <v>0.49</v>
      </c>
      <c r="H236" s="45">
        <v>0</v>
      </c>
      <c r="I236" s="45">
        <v>0</v>
      </c>
      <c r="J236" s="45">
        <v>0</v>
      </c>
      <c r="K236" s="45">
        <v>21049.22</v>
      </c>
      <c r="L236" s="45">
        <v>73748.81</v>
      </c>
      <c r="M236" s="45">
        <v>77811.31</v>
      </c>
      <c r="N236" s="45">
        <v>181507.58</v>
      </c>
      <c r="O236" s="45">
        <v>181507.58</v>
      </c>
      <c r="P236" s="45">
        <v>2.91038304567337E-11</v>
      </c>
      <c r="Q236" s="45">
        <v>3003.46</v>
      </c>
      <c r="R236" s="47">
        <f t="shared" si="68"/>
        <v>50339.838333333326</v>
      </c>
      <c r="T236" s="49">
        <f t="shared" si="69"/>
        <v>50339.838333333326</v>
      </c>
      <c r="Y236" s="51"/>
      <c r="Z236" s="51"/>
      <c r="AA236" s="51"/>
      <c r="AD236" s="49">
        <f t="shared" si="70"/>
        <v>50339.838333333326</v>
      </c>
    </row>
    <row r="237" spans="1:30">
      <c r="A237" s="6" t="s">
        <v>284</v>
      </c>
      <c r="B237" s="6" t="s">
        <v>116</v>
      </c>
      <c r="C237" s="6" t="s">
        <v>326</v>
      </c>
      <c r="D237" s="41" t="s">
        <v>906</v>
      </c>
      <c r="E237" s="45">
        <v>38966901</v>
      </c>
      <c r="F237" s="45">
        <v>38966901</v>
      </c>
      <c r="G237" s="45">
        <v>38966901</v>
      </c>
      <c r="H237" s="45">
        <v>38966901</v>
      </c>
      <c r="I237" s="45">
        <v>38966901</v>
      </c>
      <c r="J237" s="45">
        <v>38966901</v>
      </c>
      <c r="K237" s="45">
        <v>38966901</v>
      </c>
      <c r="L237" s="45">
        <v>38966901</v>
      </c>
      <c r="M237" s="45">
        <v>38966901</v>
      </c>
      <c r="N237" s="45">
        <v>38966901</v>
      </c>
      <c r="O237" s="45">
        <v>38966901</v>
      </c>
      <c r="P237" s="45">
        <v>39212051</v>
      </c>
      <c r="Q237" s="45">
        <v>39212051</v>
      </c>
      <c r="R237" s="47">
        <f t="shared" si="68"/>
        <v>38997544.75</v>
      </c>
      <c r="T237" s="49">
        <f t="shared" si="69"/>
        <v>38997544.75</v>
      </c>
      <c r="Y237" s="51"/>
      <c r="Z237" s="51"/>
      <c r="AA237" s="51"/>
      <c r="AD237" s="49">
        <f t="shared" si="70"/>
        <v>38997544.75</v>
      </c>
    </row>
    <row r="238" spans="1:30">
      <c r="A238" s="6" t="s">
        <v>284</v>
      </c>
      <c r="B238" s="6" t="s">
        <v>116</v>
      </c>
      <c r="C238" s="6" t="s">
        <v>327</v>
      </c>
      <c r="D238" s="41" t="s">
        <v>492</v>
      </c>
      <c r="E238" s="45">
        <v>1045610</v>
      </c>
      <c r="F238" s="45">
        <v>1045610</v>
      </c>
      <c r="G238" s="45">
        <v>1045610</v>
      </c>
      <c r="H238" s="45">
        <v>1045610</v>
      </c>
      <c r="I238" s="45">
        <v>1045610</v>
      </c>
      <c r="J238" s="45">
        <v>1045610</v>
      </c>
      <c r="K238" s="45">
        <v>1045610</v>
      </c>
      <c r="L238" s="45">
        <v>1045610</v>
      </c>
      <c r="M238" s="45">
        <v>1045610</v>
      </c>
      <c r="N238" s="45">
        <v>1045610</v>
      </c>
      <c r="O238" s="45">
        <v>1045610</v>
      </c>
      <c r="P238" s="45">
        <v>1044516</v>
      </c>
      <c r="Q238" s="45">
        <v>1044516</v>
      </c>
      <c r="R238" s="47">
        <f t="shared" si="68"/>
        <v>1045473.25</v>
      </c>
      <c r="T238" s="49">
        <f t="shared" si="69"/>
        <v>1045473.25</v>
      </c>
      <c r="Y238" s="51"/>
      <c r="Z238" s="51"/>
      <c r="AA238" s="51"/>
      <c r="AD238" s="49">
        <f t="shared" si="70"/>
        <v>1045473.25</v>
      </c>
    </row>
    <row r="239" spans="1:30">
      <c r="A239" s="6" t="s">
        <v>284</v>
      </c>
      <c r="B239" s="6" t="s">
        <v>116</v>
      </c>
      <c r="C239" s="6" t="s">
        <v>909</v>
      </c>
      <c r="D239" s="41" t="s">
        <v>910</v>
      </c>
      <c r="E239" s="45">
        <v>-197919</v>
      </c>
      <c r="F239" s="45">
        <v>-197919</v>
      </c>
      <c r="G239" s="45">
        <v>-197919</v>
      </c>
      <c r="H239" s="45">
        <v>-197919</v>
      </c>
      <c r="I239" s="45">
        <v>-197919</v>
      </c>
      <c r="J239" s="45">
        <v>-197919</v>
      </c>
      <c r="K239" s="45">
        <v>-197919</v>
      </c>
      <c r="L239" s="45">
        <v>-197919</v>
      </c>
      <c r="M239" s="45">
        <v>-197919</v>
      </c>
      <c r="N239" s="45">
        <v>-197919</v>
      </c>
      <c r="O239" s="45">
        <v>-197919</v>
      </c>
      <c r="P239" s="45">
        <v>-253608</v>
      </c>
      <c r="Q239" s="45">
        <v>-253608</v>
      </c>
      <c r="R239" s="47">
        <f t="shared" si="68"/>
        <v>-204880.125</v>
      </c>
      <c r="T239" s="49">
        <f t="shared" si="69"/>
        <v>-204880.125</v>
      </c>
      <c r="Y239" s="51"/>
      <c r="Z239" s="51"/>
      <c r="AA239" s="51"/>
      <c r="AD239" s="49">
        <f t="shared" si="70"/>
        <v>-204880.125</v>
      </c>
    </row>
    <row r="240" spans="1:30">
      <c r="A240" s="6" t="s">
        <v>284</v>
      </c>
      <c r="B240" s="6" t="s">
        <v>116</v>
      </c>
      <c r="C240" s="6" t="s">
        <v>907</v>
      </c>
      <c r="D240" s="41" t="s">
        <v>908</v>
      </c>
      <c r="E240" s="45">
        <v>1644093</v>
      </c>
      <c r="F240" s="45">
        <v>1644093</v>
      </c>
      <c r="G240" s="45">
        <v>1644093</v>
      </c>
      <c r="H240" s="45">
        <v>1644093</v>
      </c>
      <c r="I240" s="45">
        <v>1644093</v>
      </c>
      <c r="J240" s="45">
        <v>1644093</v>
      </c>
      <c r="K240" s="45">
        <v>1644093</v>
      </c>
      <c r="L240" s="45">
        <v>1644093</v>
      </c>
      <c r="M240" s="45">
        <v>1644093</v>
      </c>
      <c r="N240" s="45">
        <v>1644093</v>
      </c>
      <c r="O240" s="45">
        <v>1644093</v>
      </c>
      <c r="P240" s="45">
        <v>2115746</v>
      </c>
      <c r="Q240" s="45">
        <v>2115746</v>
      </c>
      <c r="R240" s="47">
        <f t="shared" si="68"/>
        <v>1703049.625</v>
      </c>
      <c r="T240" s="49">
        <f t="shared" si="69"/>
        <v>1703049.625</v>
      </c>
      <c r="Y240" s="51"/>
      <c r="Z240" s="51"/>
      <c r="AA240" s="51"/>
      <c r="AD240" s="49">
        <f t="shared" si="70"/>
        <v>1703049.625</v>
      </c>
    </row>
    <row r="241" spans="1:30">
      <c r="A241" s="6" t="s">
        <v>293</v>
      </c>
      <c r="B241" s="6" t="s">
        <v>116</v>
      </c>
      <c r="C241" s="6" t="s">
        <v>325</v>
      </c>
      <c r="D241" s="41" t="s">
        <v>631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68"/>
        <v>0</v>
      </c>
      <c r="T241" s="49">
        <f t="shared" si="69"/>
        <v>0</v>
      </c>
      <c r="Y241" s="51"/>
      <c r="Z241" s="51"/>
      <c r="AA241" s="51"/>
      <c r="AD241" s="49">
        <f t="shared" si="70"/>
        <v>0</v>
      </c>
    </row>
    <row r="242" spans="1:30">
      <c r="A242" s="6" t="s">
        <v>293</v>
      </c>
      <c r="B242" s="6" t="s">
        <v>116</v>
      </c>
      <c r="C242" s="6" t="s">
        <v>493</v>
      </c>
      <c r="D242" s="41" t="s">
        <v>630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68"/>
        <v>0</v>
      </c>
      <c r="T242" s="49">
        <f t="shared" si="69"/>
        <v>0</v>
      </c>
      <c r="Y242" s="51"/>
      <c r="Z242" s="51"/>
      <c r="AA242" s="51"/>
      <c r="AD242" s="49">
        <f t="shared" si="70"/>
        <v>0</v>
      </c>
    </row>
    <row r="243" spans="1:30">
      <c r="A243" s="6" t="s">
        <v>293</v>
      </c>
      <c r="B243" s="6" t="s">
        <v>116</v>
      </c>
      <c r="C243" s="6" t="s">
        <v>939</v>
      </c>
      <c r="D243" s="41" t="s">
        <v>940</v>
      </c>
      <c r="E243" s="45">
        <v>0</v>
      </c>
      <c r="F243" s="45">
        <v>0</v>
      </c>
      <c r="G243" s="45">
        <v>75000</v>
      </c>
      <c r="H243" s="45">
        <v>75000</v>
      </c>
      <c r="I243" s="45">
        <v>75000</v>
      </c>
      <c r="J243" s="45">
        <v>150000</v>
      </c>
      <c r="K243" s="45">
        <v>150000</v>
      </c>
      <c r="L243" s="45">
        <v>150000</v>
      </c>
      <c r="M243" s="45">
        <v>225000</v>
      </c>
      <c r="N243" s="45">
        <v>231200.13</v>
      </c>
      <c r="O243" s="45">
        <v>231951</v>
      </c>
      <c r="P243" s="45">
        <v>308383.19</v>
      </c>
      <c r="Q243" s="45">
        <v>310287.31</v>
      </c>
      <c r="R243" s="47">
        <f t="shared" si="68"/>
        <v>152223.16458333333</v>
      </c>
      <c r="T243" s="49">
        <f t="shared" si="69"/>
        <v>152223.16458333333</v>
      </c>
      <c r="Y243" s="51"/>
      <c r="Z243" s="51"/>
      <c r="AA243" s="51"/>
      <c r="AD243" s="49">
        <f t="shared" si="70"/>
        <v>152223.16458333333</v>
      </c>
    </row>
    <row r="244" spans="1:30">
      <c r="A244" s="6" t="s">
        <v>293</v>
      </c>
      <c r="B244" s="6" t="s">
        <v>116</v>
      </c>
      <c r="C244" s="6" t="s">
        <v>968</v>
      </c>
      <c r="D244" s="41" t="s">
        <v>1007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160988.04999999999</v>
      </c>
      <c r="Q244" s="45">
        <v>140537.39000000001</v>
      </c>
      <c r="R244" s="47">
        <f t="shared" si="68"/>
        <v>19271.395416666666</v>
      </c>
      <c r="T244" s="49">
        <f t="shared" si="69"/>
        <v>19271.395416666666</v>
      </c>
      <c r="Y244" s="51"/>
      <c r="Z244" s="51"/>
      <c r="AA244" s="51"/>
      <c r="AD244" s="49">
        <f t="shared" si="70"/>
        <v>19271.395416666666</v>
      </c>
    </row>
    <row r="245" spans="1:30">
      <c r="A245" s="6" t="s">
        <v>293</v>
      </c>
      <c r="B245" s="6" t="s">
        <v>116</v>
      </c>
      <c r="C245" s="6" t="s">
        <v>1000</v>
      </c>
      <c r="D245" s="41" t="s">
        <v>1001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7">
        <f t="shared" si="68"/>
        <v>0</v>
      </c>
      <c r="T245" s="49">
        <f t="shared" si="69"/>
        <v>0</v>
      </c>
      <c r="Y245" s="51"/>
      <c r="Z245" s="51"/>
      <c r="AA245" s="51"/>
      <c r="AD245" s="49">
        <f t="shared" si="70"/>
        <v>0</v>
      </c>
    </row>
    <row r="246" spans="1:30">
      <c r="A246" s="6" t="s">
        <v>293</v>
      </c>
      <c r="B246" s="6" t="s">
        <v>116</v>
      </c>
      <c r="C246" s="6" t="s">
        <v>1009</v>
      </c>
      <c r="D246" s="41" t="s">
        <v>1008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8"/>
        <v>0</v>
      </c>
      <c r="T246" s="49">
        <f t="shared" si="69"/>
        <v>0</v>
      </c>
      <c r="Y246" s="51"/>
      <c r="Z246" s="51"/>
      <c r="AA246" s="51"/>
      <c r="AD246" s="49">
        <f t="shared" si="70"/>
        <v>0</v>
      </c>
    </row>
    <row r="247" spans="1:30">
      <c r="A247" s="6" t="s">
        <v>294</v>
      </c>
      <c r="B247" s="6" t="s">
        <v>116</v>
      </c>
      <c r="C247" s="6" t="s">
        <v>326</v>
      </c>
      <c r="D247" s="41" t="s">
        <v>906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8"/>
        <v>0</v>
      </c>
      <c r="T247" s="49">
        <f t="shared" si="69"/>
        <v>0</v>
      </c>
      <c r="Y247" s="51"/>
      <c r="Z247" s="51"/>
      <c r="AA247" s="51"/>
      <c r="AD247" s="49">
        <f t="shared" si="70"/>
        <v>0</v>
      </c>
    </row>
    <row r="248" spans="1:30">
      <c r="A248" s="6" t="s">
        <v>294</v>
      </c>
      <c r="B248" s="6" t="s">
        <v>116</v>
      </c>
      <c r="C248" s="6" t="s">
        <v>327</v>
      </c>
      <c r="D248" s="41" t="s">
        <v>492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8"/>
        <v>0</v>
      </c>
      <c r="T248" s="49">
        <f t="shared" si="69"/>
        <v>0</v>
      </c>
      <c r="Y248" s="51"/>
      <c r="Z248" s="51"/>
      <c r="AA248" s="51"/>
      <c r="AD248" s="49">
        <f t="shared" si="70"/>
        <v>0</v>
      </c>
    </row>
    <row r="249" spans="1:30">
      <c r="A249" s="6" t="s">
        <v>294</v>
      </c>
      <c r="B249" s="6" t="s">
        <v>116</v>
      </c>
      <c r="C249" s="6" t="s">
        <v>909</v>
      </c>
      <c r="D249" s="41" t="s">
        <v>910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8"/>
        <v>0</v>
      </c>
      <c r="T249" s="49">
        <f t="shared" si="69"/>
        <v>0</v>
      </c>
      <c r="Y249" s="51"/>
      <c r="Z249" s="51"/>
      <c r="AA249" s="51"/>
      <c r="AD249" s="49">
        <f t="shared" si="70"/>
        <v>0</v>
      </c>
    </row>
    <row r="250" spans="1:30">
      <c r="A250" s="6" t="s">
        <v>294</v>
      </c>
      <c r="B250" s="6" t="s">
        <v>116</v>
      </c>
      <c r="C250" s="6" t="s">
        <v>907</v>
      </c>
      <c r="D250" s="41" t="s">
        <v>908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8"/>
        <v>0</v>
      </c>
      <c r="T250" s="49">
        <f t="shared" si="69"/>
        <v>0</v>
      </c>
      <c r="Y250" s="51"/>
      <c r="Z250" s="51"/>
      <c r="AA250" s="51"/>
      <c r="AD250" s="49">
        <f t="shared" si="70"/>
        <v>0</v>
      </c>
    </row>
    <row r="251" spans="1:30">
      <c r="A251" s="6" t="s">
        <v>294</v>
      </c>
      <c r="B251" s="6" t="s">
        <v>116</v>
      </c>
      <c r="C251" s="6" t="s">
        <v>510</v>
      </c>
      <c r="D251" s="41" t="s">
        <v>633</v>
      </c>
      <c r="E251" s="45">
        <v>427508.52</v>
      </c>
      <c r="F251" s="45">
        <v>547293.22</v>
      </c>
      <c r="G251" s="45">
        <v>561531.25</v>
      </c>
      <c r="H251" s="45">
        <v>596119.6</v>
      </c>
      <c r="I251" s="45">
        <v>652961.25</v>
      </c>
      <c r="J251" s="45">
        <v>770580.47999999998</v>
      </c>
      <c r="K251" s="45">
        <v>863362.8</v>
      </c>
      <c r="L251" s="45">
        <v>950414.91</v>
      </c>
      <c r="M251" s="45">
        <v>1020386.3</v>
      </c>
      <c r="N251" s="45">
        <v>1165748.8500000001</v>
      </c>
      <c r="O251" s="45">
        <v>349981.48</v>
      </c>
      <c r="P251" s="45">
        <v>395851.5</v>
      </c>
      <c r="Q251" s="45">
        <v>450693.42</v>
      </c>
      <c r="R251" s="47">
        <f t="shared" si="68"/>
        <v>692777.71750000003</v>
      </c>
      <c r="W251" s="49">
        <f>+R251</f>
        <v>692777.71750000003</v>
      </c>
      <c r="Y251" s="51"/>
      <c r="Z251" s="51"/>
      <c r="AA251" s="51"/>
      <c r="AB251" s="49">
        <f>+R251</f>
        <v>692777.71750000003</v>
      </c>
    </row>
    <row r="252" spans="1:30">
      <c r="A252" s="6" t="s">
        <v>294</v>
      </c>
      <c r="B252" s="6" t="s">
        <v>116</v>
      </c>
      <c r="C252" s="6" t="s">
        <v>511</v>
      </c>
      <c r="D252" s="41" t="s">
        <v>632</v>
      </c>
      <c r="E252" s="45">
        <v>531685.23</v>
      </c>
      <c r="F252" s="45">
        <v>681054.8</v>
      </c>
      <c r="G252" s="45">
        <v>736669.74</v>
      </c>
      <c r="H252" s="45">
        <v>810426.24</v>
      </c>
      <c r="I252" s="45">
        <v>875916.36</v>
      </c>
      <c r="J252" s="45">
        <v>900494.55</v>
      </c>
      <c r="K252" s="45">
        <v>971455.86</v>
      </c>
      <c r="L252" s="45">
        <v>1039049.29</v>
      </c>
      <c r="M252" s="45">
        <v>1089035.4099999999</v>
      </c>
      <c r="N252" s="45">
        <v>1092041.45</v>
      </c>
      <c r="O252" s="45">
        <v>165652.1</v>
      </c>
      <c r="P252" s="45">
        <v>199854.33</v>
      </c>
      <c r="Q252" s="45">
        <v>265861.94</v>
      </c>
      <c r="R252" s="47">
        <f t="shared" si="68"/>
        <v>746701.97624999995</v>
      </c>
      <c r="W252" s="49">
        <f>+R252</f>
        <v>746701.97624999995</v>
      </c>
      <c r="Y252" s="51"/>
      <c r="Z252" s="51"/>
      <c r="AA252" s="51"/>
      <c r="AB252" s="49">
        <f>+R252</f>
        <v>746701.97624999995</v>
      </c>
    </row>
    <row r="253" spans="1:30">
      <c r="A253" s="6" t="s">
        <v>294</v>
      </c>
      <c r="B253" s="6" t="s">
        <v>116</v>
      </c>
      <c r="C253" s="6" t="s">
        <v>512</v>
      </c>
      <c r="D253" s="41" t="s">
        <v>634</v>
      </c>
      <c r="E253" s="45">
        <v>1044281.78</v>
      </c>
      <c r="F253" s="45">
        <v>1276425.01</v>
      </c>
      <c r="G253" s="45">
        <v>1614196.97</v>
      </c>
      <c r="H253" s="45">
        <v>2028891.11</v>
      </c>
      <c r="I253" s="45">
        <v>2196455.69</v>
      </c>
      <c r="J253" s="45">
        <v>2396974.2999999998</v>
      </c>
      <c r="K253" s="45">
        <v>2474906.94</v>
      </c>
      <c r="L253" s="45">
        <v>2556048.31</v>
      </c>
      <c r="M253" s="45">
        <v>2715173.78</v>
      </c>
      <c r="N253" s="45">
        <v>2939906.89</v>
      </c>
      <c r="O253" s="45">
        <v>557664.93000000005</v>
      </c>
      <c r="P253" s="45">
        <v>672490.62</v>
      </c>
      <c r="Q253" s="45">
        <v>803898.99</v>
      </c>
      <c r="R253" s="47">
        <f t="shared" si="68"/>
        <v>1862768.7445833336</v>
      </c>
      <c r="W253" s="49">
        <f>+R253</f>
        <v>1862768.7445833336</v>
      </c>
      <c r="Y253" s="51"/>
      <c r="Z253" s="51"/>
      <c r="AA253" s="51"/>
      <c r="AB253" s="49">
        <f>+R253</f>
        <v>1862768.7445833336</v>
      </c>
    </row>
    <row r="254" spans="1:30">
      <c r="A254" s="6" t="s">
        <v>294</v>
      </c>
      <c r="B254" s="6" t="s">
        <v>116</v>
      </c>
      <c r="C254" s="6" t="s">
        <v>513</v>
      </c>
      <c r="D254" s="41" t="s">
        <v>635</v>
      </c>
      <c r="E254" s="45">
        <v>1121720.77</v>
      </c>
      <c r="F254" s="45">
        <v>1243222.77</v>
      </c>
      <c r="G254" s="45">
        <v>1526160.36</v>
      </c>
      <c r="H254" s="45">
        <v>1722909.66</v>
      </c>
      <c r="I254" s="45">
        <v>2021894.7</v>
      </c>
      <c r="J254" s="45">
        <v>2246567.7000000002</v>
      </c>
      <c r="K254" s="45">
        <v>2398542.69</v>
      </c>
      <c r="L254" s="45">
        <v>2487928.96</v>
      </c>
      <c r="M254" s="45">
        <v>2693570.72</v>
      </c>
      <c r="N254" s="45">
        <v>2878941.41</v>
      </c>
      <c r="O254" s="45">
        <v>602434.58000000101</v>
      </c>
      <c r="P254" s="45">
        <v>758750.66</v>
      </c>
      <c r="Q254" s="45">
        <v>1043133.82</v>
      </c>
      <c r="R254" s="47">
        <f t="shared" si="68"/>
        <v>1805279.2920833335</v>
      </c>
      <c r="W254" s="49">
        <f>+R254</f>
        <v>1805279.2920833335</v>
      </c>
      <c r="Y254" s="51"/>
      <c r="Z254" s="51"/>
      <c r="AA254" s="51"/>
      <c r="AB254" s="49">
        <f>+R254</f>
        <v>1805279.2920833335</v>
      </c>
    </row>
    <row r="255" spans="1:30">
      <c r="A255" s="6" t="s">
        <v>294</v>
      </c>
      <c r="B255" s="6" t="s">
        <v>116</v>
      </c>
      <c r="C255" s="6" t="s">
        <v>514</v>
      </c>
      <c r="D255" s="41" t="s">
        <v>636</v>
      </c>
      <c r="E255" s="45">
        <v>3320969.62</v>
      </c>
      <c r="F255" s="45">
        <v>2492422.6800000002</v>
      </c>
      <c r="G255" s="45">
        <v>1740943.23</v>
      </c>
      <c r="H255" s="45">
        <v>1315316.24</v>
      </c>
      <c r="I255" s="45">
        <v>1039942.85</v>
      </c>
      <c r="J255" s="45">
        <v>826457.84</v>
      </c>
      <c r="K255" s="45">
        <v>618338.59</v>
      </c>
      <c r="L255" s="45">
        <v>420027.35</v>
      </c>
      <c r="M255" s="45">
        <v>205249.52</v>
      </c>
      <c r="N255" s="45">
        <v>-230085.94</v>
      </c>
      <c r="O255" s="45">
        <v>5837826.0499999998</v>
      </c>
      <c r="P255" s="45">
        <v>4952099.62</v>
      </c>
      <c r="Q255" s="45">
        <v>4084621.47</v>
      </c>
      <c r="R255" s="47">
        <f t="shared" si="68"/>
        <v>1910111.1312500003</v>
      </c>
      <c r="W255" s="49">
        <f>+R255</f>
        <v>1910111.1312500003</v>
      </c>
      <c r="Y255" s="51"/>
      <c r="Z255" s="51"/>
      <c r="AA255" s="51"/>
      <c r="AB255" s="49">
        <f>+R255</f>
        <v>1910111.1312500003</v>
      </c>
    </row>
    <row r="256" spans="1:30">
      <c r="A256" s="6" t="s">
        <v>284</v>
      </c>
      <c r="B256" s="6" t="s">
        <v>117</v>
      </c>
      <c r="C256" s="6" t="s">
        <v>328</v>
      </c>
      <c r="D256" s="41" t="s">
        <v>637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8"/>
        <v>0</v>
      </c>
      <c r="T256" s="49">
        <f t="shared" si="69"/>
        <v>0</v>
      </c>
      <c r="Y256" s="51"/>
      <c r="Z256" s="51"/>
      <c r="AA256" s="51"/>
      <c r="AD256" s="49">
        <f t="shared" si="70"/>
        <v>0</v>
      </c>
    </row>
    <row r="257" spans="1:30">
      <c r="A257" s="6" t="s">
        <v>284</v>
      </c>
      <c r="B257" s="6" t="s">
        <v>117</v>
      </c>
      <c r="C257" s="1" t="s">
        <v>329</v>
      </c>
      <c r="D257" s="41" t="s">
        <v>649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8"/>
        <v>0</v>
      </c>
      <c r="T257" s="49">
        <f t="shared" si="69"/>
        <v>0</v>
      </c>
      <c r="Y257" s="51"/>
      <c r="Z257" s="51"/>
      <c r="AA257" s="51"/>
      <c r="AD257" s="49">
        <f t="shared" si="70"/>
        <v>0</v>
      </c>
    </row>
    <row r="258" spans="1:30">
      <c r="A258" s="6" t="s">
        <v>284</v>
      </c>
      <c r="B258" s="6" t="s">
        <v>117</v>
      </c>
      <c r="C258" s="6" t="s">
        <v>330</v>
      </c>
      <c r="D258" s="41" t="s">
        <v>650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8"/>
        <v>0</v>
      </c>
      <c r="T258" s="49">
        <f t="shared" si="69"/>
        <v>0</v>
      </c>
      <c r="Y258" s="51"/>
      <c r="Z258" s="51"/>
      <c r="AA258" s="51"/>
      <c r="AD258" s="49">
        <f t="shared" si="70"/>
        <v>0</v>
      </c>
    </row>
    <row r="259" spans="1:30">
      <c r="A259" s="6" t="s">
        <v>284</v>
      </c>
      <c r="B259" s="6" t="s">
        <v>117</v>
      </c>
      <c r="C259" s="6" t="s">
        <v>331</v>
      </c>
      <c r="D259" s="41" t="s">
        <v>638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8"/>
        <v>0</v>
      </c>
      <c r="T259" s="49">
        <f t="shared" si="69"/>
        <v>0</v>
      </c>
      <c r="Y259" s="51"/>
      <c r="Z259" s="51"/>
      <c r="AA259" s="51"/>
      <c r="AD259" s="49">
        <f t="shared" si="70"/>
        <v>0</v>
      </c>
    </row>
    <row r="260" spans="1:30">
      <c r="A260" s="6" t="s">
        <v>284</v>
      </c>
      <c r="B260" s="6" t="s">
        <v>117</v>
      </c>
      <c r="C260" s="6" t="s">
        <v>332</v>
      </c>
      <c r="D260" s="41" t="s">
        <v>651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8"/>
        <v>0</v>
      </c>
      <c r="T260" s="49">
        <f t="shared" si="69"/>
        <v>0</v>
      </c>
      <c r="Y260" s="51"/>
      <c r="Z260" s="51"/>
      <c r="AA260" s="51"/>
      <c r="AD260" s="49">
        <f t="shared" si="70"/>
        <v>0</v>
      </c>
    </row>
    <row r="261" spans="1:30">
      <c r="A261" s="6" t="s">
        <v>284</v>
      </c>
      <c r="B261" s="6" t="s">
        <v>117</v>
      </c>
      <c r="C261" s="6" t="s">
        <v>333</v>
      </c>
      <c r="D261" s="41" t="s">
        <v>652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8"/>
        <v>0</v>
      </c>
      <c r="T261" s="49">
        <f t="shared" si="69"/>
        <v>0</v>
      </c>
      <c r="Y261" s="51"/>
      <c r="Z261" s="51"/>
      <c r="AA261" s="51"/>
      <c r="AD261" s="49">
        <f t="shared" si="70"/>
        <v>0</v>
      </c>
    </row>
    <row r="262" spans="1:30">
      <c r="A262" s="6" t="s">
        <v>284</v>
      </c>
      <c r="B262" s="6" t="s">
        <v>117</v>
      </c>
      <c r="C262" s="6" t="s">
        <v>334</v>
      </c>
      <c r="D262" s="41" t="s">
        <v>639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8"/>
        <v>0</v>
      </c>
      <c r="T262" s="49">
        <f t="shared" si="69"/>
        <v>0</v>
      </c>
      <c r="Y262" s="51"/>
      <c r="Z262" s="51"/>
      <c r="AA262" s="51"/>
      <c r="AD262" s="49">
        <f t="shared" si="70"/>
        <v>0</v>
      </c>
    </row>
    <row r="263" spans="1:30">
      <c r="A263" s="6" t="s">
        <v>284</v>
      </c>
      <c r="B263" s="6" t="s">
        <v>117</v>
      </c>
      <c r="C263" s="6" t="s">
        <v>27</v>
      </c>
      <c r="D263" s="41" t="s">
        <v>653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68"/>
        <v>0</v>
      </c>
      <c r="T263" s="49">
        <f t="shared" si="69"/>
        <v>0</v>
      </c>
      <c r="Y263" s="51"/>
      <c r="Z263" s="51"/>
      <c r="AA263" s="51"/>
      <c r="AD263" s="49">
        <f t="shared" si="70"/>
        <v>0</v>
      </c>
    </row>
    <row r="264" spans="1:30">
      <c r="A264" s="6" t="s">
        <v>284</v>
      </c>
      <c r="B264" s="6" t="s">
        <v>117</v>
      </c>
      <c r="C264" s="1" t="s">
        <v>335</v>
      </c>
      <c r="D264" s="41" t="s">
        <v>654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68"/>
        <v>0</v>
      </c>
      <c r="T264" s="49">
        <f t="shared" si="69"/>
        <v>0</v>
      </c>
      <c r="Y264" s="51"/>
      <c r="Z264" s="51"/>
      <c r="AA264" s="51"/>
      <c r="AD264" s="49">
        <f t="shared" si="70"/>
        <v>0</v>
      </c>
    </row>
    <row r="265" spans="1:30">
      <c r="A265" s="6" t="s">
        <v>284</v>
      </c>
      <c r="B265" s="6" t="s">
        <v>117</v>
      </c>
      <c r="C265" s="6" t="s">
        <v>184</v>
      </c>
      <c r="D265" s="41" t="s">
        <v>640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68"/>
        <v>0</v>
      </c>
      <c r="T265" s="49">
        <f t="shared" si="69"/>
        <v>0</v>
      </c>
      <c r="Y265" s="51"/>
      <c r="Z265" s="51"/>
      <c r="AA265" s="51"/>
      <c r="AD265" s="49">
        <f t="shared" si="70"/>
        <v>0</v>
      </c>
    </row>
    <row r="266" spans="1:30">
      <c r="A266" s="6" t="s">
        <v>284</v>
      </c>
      <c r="B266" s="6" t="s">
        <v>117</v>
      </c>
      <c r="C266" s="6" t="s">
        <v>336</v>
      </c>
      <c r="D266" s="41" t="s">
        <v>641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68"/>
        <v>0</v>
      </c>
      <c r="T266" s="49">
        <f t="shared" si="69"/>
        <v>0</v>
      </c>
      <c r="Y266" s="51"/>
      <c r="Z266" s="51"/>
      <c r="AA266" s="51"/>
      <c r="AD266" s="49">
        <f t="shared" si="70"/>
        <v>0</v>
      </c>
    </row>
    <row r="267" spans="1:30">
      <c r="A267" s="6" t="s">
        <v>284</v>
      </c>
      <c r="B267" s="6" t="s">
        <v>117</v>
      </c>
      <c r="C267" s="6" t="s">
        <v>337</v>
      </c>
      <c r="D267" s="41" t="s">
        <v>655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68"/>
        <v>0</v>
      </c>
      <c r="T267" s="49">
        <f t="shared" si="69"/>
        <v>0</v>
      </c>
      <c r="Y267" s="51"/>
      <c r="Z267" s="51"/>
      <c r="AA267" s="51"/>
      <c r="AD267" s="49">
        <f t="shared" si="70"/>
        <v>0</v>
      </c>
    </row>
    <row r="268" spans="1:30">
      <c r="A268" s="6" t="s">
        <v>284</v>
      </c>
      <c r="B268" s="6" t="s">
        <v>117</v>
      </c>
      <c r="C268" s="6" t="s">
        <v>234</v>
      </c>
      <c r="D268" s="41" t="s">
        <v>642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68"/>
        <v>0</v>
      </c>
      <c r="T268" s="49">
        <f t="shared" si="69"/>
        <v>0</v>
      </c>
      <c r="Y268" s="51"/>
      <c r="Z268" s="51"/>
      <c r="AA268" s="51"/>
      <c r="AD268" s="49">
        <f t="shared" si="70"/>
        <v>0</v>
      </c>
    </row>
    <row r="269" spans="1:30">
      <c r="A269" s="6" t="s">
        <v>284</v>
      </c>
      <c r="B269" s="6" t="s">
        <v>117</v>
      </c>
      <c r="C269" s="6" t="s">
        <v>312</v>
      </c>
      <c r="D269" s="41" t="s">
        <v>643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68"/>
        <v>0</v>
      </c>
      <c r="T269" s="49">
        <f t="shared" si="69"/>
        <v>0</v>
      </c>
      <c r="Y269" s="51"/>
      <c r="Z269" s="51"/>
      <c r="AA269" s="51"/>
      <c r="AD269" s="49">
        <f t="shared" si="70"/>
        <v>0</v>
      </c>
    </row>
    <row r="270" spans="1:30">
      <c r="A270" s="6" t="s">
        <v>284</v>
      </c>
      <c r="B270" s="6" t="s">
        <v>117</v>
      </c>
      <c r="C270" s="6" t="s">
        <v>338</v>
      </c>
      <c r="D270" s="41" t="s">
        <v>644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68"/>
        <v>0</v>
      </c>
      <c r="T270" s="49">
        <f t="shared" si="69"/>
        <v>0</v>
      </c>
      <c r="Y270" s="51"/>
      <c r="Z270" s="51"/>
      <c r="AA270" s="51"/>
      <c r="AD270" s="49">
        <f t="shared" si="70"/>
        <v>0</v>
      </c>
    </row>
    <row r="271" spans="1:30">
      <c r="A271" s="6" t="s">
        <v>284</v>
      </c>
      <c r="B271" s="6" t="s">
        <v>117</v>
      </c>
      <c r="C271" s="6" t="s">
        <v>339</v>
      </c>
      <c r="D271" s="41" t="s">
        <v>645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68"/>
        <v>0</v>
      </c>
      <c r="T271" s="49">
        <f t="shared" si="69"/>
        <v>0</v>
      </c>
      <c r="Y271" s="51"/>
      <c r="Z271" s="51"/>
      <c r="AA271" s="51"/>
      <c r="AD271" s="49">
        <f t="shared" si="70"/>
        <v>0</v>
      </c>
    </row>
    <row r="272" spans="1:30">
      <c r="A272" s="6" t="s">
        <v>284</v>
      </c>
      <c r="B272" s="6" t="s">
        <v>117</v>
      </c>
      <c r="C272" s="1" t="s">
        <v>340</v>
      </c>
      <c r="D272" s="41" t="s">
        <v>656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68"/>
        <v>0</v>
      </c>
      <c r="T272" s="49">
        <f t="shared" si="69"/>
        <v>0</v>
      </c>
      <c r="Y272" s="51"/>
      <c r="Z272" s="51"/>
      <c r="AA272" s="51"/>
      <c r="AD272" s="49">
        <f t="shared" si="70"/>
        <v>0</v>
      </c>
    </row>
    <row r="273" spans="1:30">
      <c r="A273" s="6" t="s">
        <v>284</v>
      </c>
      <c r="B273" s="6" t="s">
        <v>117</v>
      </c>
      <c r="C273" s="6" t="s">
        <v>341</v>
      </c>
      <c r="D273" s="41" t="s">
        <v>657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68"/>
        <v>0</v>
      </c>
      <c r="T273" s="49">
        <f t="shared" si="69"/>
        <v>0</v>
      </c>
      <c r="Y273" s="51"/>
      <c r="Z273" s="51"/>
      <c r="AA273" s="51"/>
      <c r="AD273" s="49">
        <f t="shared" si="70"/>
        <v>0</v>
      </c>
    </row>
    <row r="274" spans="1:30">
      <c r="A274" s="6" t="s">
        <v>284</v>
      </c>
      <c r="B274" s="6" t="s">
        <v>117</v>
      </c>
      <c r="C274" s="6" t="s">
        <v>985</v>
      </c>
      <c r="D274" s="41" t="s">
        <v>986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si="68"/>
        <v>0</v>
      </c>
      <c r="T274" s="49">
        <f t="shared" si="69"/>
        <v>0</v>
      </c>
      <c r="Y274" s="51"/>
      <c r="Z274" s="51"/>
      <c r="AA274" s="51"/>
      <c r="AD274" s="49">
        <f t="shared" si="70"/>
        <v>0</v>
      </c>
    </row>
    <row r="275" spans="1:30">
      <c r="A275" s="6" t="s">
        <v>284</v>
      </c>
      <c r="B275" s="6" t="s">
        <v>117</v>
      </c>
      <c r="C275" s="6" t="s">
        <v>227</v>
      </c>
      <c r="D275" s="41" t="s">
        <v>646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68"/>
        <v>0</v>
      </c>
      <c r="T275" s="49">
        <f t="shared" si="69"/>
        <v>0</v>
      </c>
      <c r="Y275" s="51"/>
      <c r="Z275" s="51"/>
      <c r="AA275" s="51"/>
      <c r="AD275" s="49">
        <f t="shared" si="70"/>
        <v>0</v>
      </c>
    </row>
    <row r="276" spans="1:30">
      <c r="A276" s="6" t="s">
        <v>284</v>
      </c>
      <c r="B276" s="6" t="s">
        <v>117</v>
      </c>
      <c r="C276" s="6" t="s">
        <v>342</v>
      </c>
      <c r="D276" s="41" t="s">
        <v>647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68"/>
        <v>0</v>
      </c>
      <c r="T276" s="49">
        <f t="shared" si="69"/>
        <v>0</v>
      </c>
      <c r="Y276" s="51"/>
      <c r="Z276" s="51"/>
      <c r="AA276" s="51"/>
      <c r="AD276" s="49">
        <f t="shared" si="70"/>
        <v>0</v>
      </c>
    </row>
    <row r="277" spans="1:30">
      <c r="A277" s="6" t="s">
        <v>284</v>
      </c>
      <c r="B277" s="6" t="s">
        <v>117</v>
      </c>
      <c r="C277" s="6" t="s">
        <v>226</v>
      </c>
      <c r="D277" s="41" t="s">
        <v>648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7">
        <f t="shared" si="68"/>
        <v>0</v>
      </c>
      <c r="T277" s="49">
        <f t="shared" si="69"/>
        <v>0</v>
      </c>
      <c r="Y277" s="51"/>
      <c r="Z277" s="51"/>
      <c r="AA277" s="51"/>
      <c r="AD277" s="49">
        <f t="shared" si="70"/>
        <v>0</v>
      </c>
    </row>
    <row r="278" spans="1:30">
      <c r="A278" s="6" t="s">
        <v>2</v>
      </c>
      <c r="B278" s="40" t="s">
        <v>881</v>
      </c>
      <c r="C278" s="25" t="s">
        <v>2</v>
      </c>
      <c r="D278" s="41" t="s">
        <v>118</v>
      </c>
      <c r="E278" s="45">
        <v>287764.5</v>
      </c>
      <c r="F278" s="45">
        <v>355135.41</v>
      </c>
      <c r="G278" s="45">
        <v>279788.79999999999</v>
      </c>
      <c r="H278" s="45">
        <v>259181.09</v>
      </c>
      <c r="I278" s="45">
        <v>229099.37</v>
      </c>
      <c r="J278" s="45">
        <v>174782.67</v>
      </c>
      <c r="K278" s="45">
        <v>82168.039999999994</v>
      </c>
      <c r="L278" s="45">
        <v>-74211.289999999906</v>
      </c>
      <c r="M278" s="45">
        <v>-69592.879999999903</v>
      </c>
      <c r="N278" s="45">
        <v>-142374.1</v>
      </c>
      <c r="O278" s="45">
        <v>-95839.039999999906</v>
      </c>
      <c r="P278" s="45">
        <v>43665.620000000097</v>
      </c>
      <c r="Q278" s="45">
        <v>-68812.460000000006</v>
      </c>
      <c r="R278" s="47">
        <f t="shared" si="68"/>
        <v>95939.975833333345</v>
      </c>
      <c r="T278" s="49">
        <f t="shared" si="69"/>
        <v>95939.975833333345</v>
      </c>
      <c r="Y278" s="51"/>
      <c r="Z278" s="51"/>
      <c r="AA278" s="51"/>
      <c r="AD278" s="49">
        <f t="shared" si="70"/>
        <v>95939.975833333345</v>
      </c>
    </row>
    <row r="279" spans="1:30">
      <c r="A279" s="6" t="s">
        <v>284</v>
      </c>
      <c r="B279" s="6" t="s">
        <v>79</v>
      </c>
      <c r="C279" s="6" t="s">
        <v>344</v>
      </c>
      <c r="D279" s="41" t="s">
        <v>658</v>
      </c>
      <c r="E279" s="45">
        <v>4515068.2300000004</v>
      </c>
      <c r="F279" s="45">
        <v>4555544.51</v>
      </c>
      <c r="G279" s="45">
        <v>4597093.99</v>
      </c>
      <c r="H279" s="45">
        <v>4637270.0999999996</v>
      </c>
      <c r="I279" s="45">
        <v>4677566.76</v>
      </c>
      <c r="J279" s="45">
        <v>4664730.5999999996</v>
      </c>
      <c r="K279" s="45">
        <v>4692179.03</v>
      </c>
      <c r="L279" s="45">
        <v>4722965.67</v>
      </c>
      <c r="M279" s="45">
        <v>4748100.4000000004</v>
      </c>
      <c r="N279" s="45">
        <v>4778452.43</v>
      </c>
      <c r="O279" s="45">
        <v>4809135.92</v>
      </c>
      <c r="P279" s="45">
        <v>4381078.18</v>
      </c>
      <c r="Q279" s="45">
        <v>4424757.5</v>
      </c>
      <c r="R279" s="47">
        <f t="shared" si="68"/>
        <v>4644502.5379166668</v>
      </c>
      <c r="T279" s="49">
        <f>+R279</f>
        <v>4644502.5379166668</v>
      </c>
      <c r="Y279" s="51"/>
      <c r="Z279" s="51"/>
      <c r="AA279" s="51"/>
      <c r="AD279" s="49">
        <f t="shared" si="70"/>
        <v>4644502.5379166668</v>
      </c>
    </row>
    <row r="280" spans="1:30">
      <c r="A280" s="6" t="s">
        <v>293</v>
      </c>
      <c r="B280" s="6" t="s">
        <v>79</v>
      </c>
      <c r="C280" s="6" t="s">
        <v>355</v>
      </c>
      <c r="D280" s="41" t="s">
        <v>659</v>
      </c>
      <c r="E280" s="45">
        <v>40379.550000000003</v>
      </c>
      <c r="F280" s="45">
        <v>30703.85</v>
      </c>
      <c r="G280" s="45">
        <v>21208.959999999999</v>
      </c>
      <c r="H280" s="45">
        <v>13413.43</v>
      </c>
      <c r="I280" s="45">
        <v>9371.7199999999993</v>
      </c>
      <c r="J280" s="45">
        <v>6225.95</v>
      </c>
      <c r="K280" s="45">
        <v>4077.33</v>
      </c>
      <c r="L280" s="45">
        <v>2564.67</v>
      </c>
      <c r="M280" s="45">
        <v>871.26000000000499</v>
      </c>
      <c r="N280" s="45">
        <v>-1592.06</v>
      </c>
      <c r="O280" s="45">
        <v>47049.75</v>
      </c>
      <c r="P280" s="45">
        <v>39273.85</v>
      </c>
      <c r="Q280" s="45">
        <v>30960.62</v>
      </c>
      <c r="R280" s="47">
        <f t="shared" si="68"/>
        <v>17403.232916666664</v>
      </c>
      <c r="T280" s="49"/>
      <c r="W280" s="61">
        <f t="shared" ref="W280:W286" si="71">+R280</f>
        <v>17403.232916666664</v>
      </c>
      <c r="Y280" s="51"/>
      <c r="Z280" s="51"/>
      <c r="AA280" s="51"/>
      <c r="AB280" s="61">
        <f>+R280</f>
        <v>17403.232916666664</v>
      </c>
      <c r="AD280" s="49"/>
    </row>
    <row r="281" spans="1:30">
      <c r="A281" s="6" t="s">
        <v>293</v>
      </c>
      <c r="B281" s="6" t="s">
        <v>79</v>
      </c>
      <c r="C281" s="6" t="s">
        <v>347</v>
      </c>
      <c r="D281" s="41" t="s">
        <v>660</v>
      </c>
      <c r="E281" s="45">
        <v>51010.01</v>
      </c>
      <c r="F281" s="45">
        <v>51304.65</v>
      </c>
      <c r="G281" s="45">
        <v>51621.43</v>
      </c>
      <c r="H281" s="45">
        <v>51929.89</v>
      </c>
      <c r="I281" s="45">
        <v>52250.53</v>
      </c>
      <c r="J281" s="45">
        <v>52562.74</v>
      </c>
      <c r="K281" s="45">
        <v>52887.29</v>
      </c>
      <c r="L281" s="45">
        <v>53213.84</v>
      </c>
      <c r="M281" s="45">
        <v>53531.81</v>
      </c>
      <c r="N281" s="45">
        <v>53862.34</v>
      </c>
      <c r="O281" s="45">
        <v>11099.99</v>
      </c>
      <c r="P281" s="45">
        <v>11832.53</v>
      </c>
      <c r="Q281" s="45">
        <v>51405.59</v>
      </c>
      <c r="R281" s="47">
        <f t="shared" si="68"/>
        <v>45608.736666666671</v>
      </c>
      <c r="T281" s="49"/>
      <c r="W281" s="61">
        <f t="shared" si="71"/>
        <v>45608.736666666671</v>
      </c>
      <c r="Y281" s="51"/>
      <c r="Z281" s="51"/>
      <c r="AA281" s="51"/>
      <c r="AB281" s="61">
        <f>+R281</f>
        <v>45608.736666666671</v>
      </c>
      <c r="AD281" s="49"/>
    </row>
    <row r="282" spans="1:30">
      <c r="A282" s="6" t="s">
        <v>293</v>
      </c>
      <c r="B282" s="6" t="s">
        <v>79</v>
      </c>
      <c r="C282" s="6" t="s">
        <v>356</v>
      </c>
      <c r="D282" s="41" t="s">
        <v>661</v>
      </c>
      <c r="E282" s="45">
        <v>30545.03</v>
      </c>
      <c r="F282" s="45">
        <v>26389.37</v>
      </c>
      <c r="G282" s="45">
        <v>22195.05</v>
      </c>
      <c r="H282" s="45">
        <v>19319</v>
      </c>
      <c r="I282" s="45">
        <v>16015.41</v>
      </c>
      <c r="J282" s="45">
        <v>12917.85</v>
      </c>
      <c r="K282" s="45">
        <v>9565.32</v>
      </c>
      <c r="L282" s="45">
        <v>5943.07</v>
      </c>
      <c r="M282" s="45">
        <v>2133.96</v>
      </c>
      <c r="N282" s="45">
        <v>-2339.1</v>
      </c>
      <c r="O282" s="45">
        <v>27231.14</v>
      </c>
      <c r="P282" s="45">
        <v>24225.97</v>
      </c>
      <c r="Q282" s="45">
        <v>21269.94</v>
      </c>
      <c r="R282" s="47">
        <f t="shared" si="68"/>
        <v>15792.043750000003</v>
      </c>
      <c r="T282" s="49"/>
      <c r="W282" s="61">
        <f t="shared" si="71"/>
        <v>15792.043750000003</v>
      </c>
      <c r="Y282" s="51"/>
      <c r="Z282" s="51"/>
      <c r="AA282" s="51"/>
      <c r="AB282" s="61">
        <f>+R282</f>
        <v>15792.043750000003</v>
      </c>
      <c r="AD282" s="49"/>
    </row>
    <row r="283" spans="1:30">
      <c r="A283" s="6" t="s">
        <v>293</v>
      </c>
      <c r="B283" s="6" t="s">
        <v>79</v>
      </c>
      <c r="C283" s="6" t="s">
        <v>348</v>
      </c>
      <c r="D283" s="41" t="s">
        <v>660</v>
      </c>
      <c r="E283" s="45">
        <v>25161.91</v>
      </c>
      <c r="F283" s="45">
        <v>25307.25</v>
      </c>
      <c r="G283" s="45">
        <v>25463.51</v>
      </c>
      <c r="H283" s="45">
        <v>31043.71</v>
      </c>
      <c r="I283" s="45">
        <v>31235.39</v>
      </c>
      <c r="J283" s="45">
        <v>31422.03</v>
      </c>
      <c r="K283" s="45">
        <v>31616.05</v>
      </c>
      <c r="L283" s="45">
        <v>31811.26</v>
      </c>
      <c r="M283" s="45">
        <v>32001.34</v>
      </c>
      <c r="N283" s="45">
        <v>39191.449999999997</v>
      </c>
      <c r="O283" s="45">
        <v>28745.29</v>
      </c>
      <c r="P283" s="45">
        <v>28922.78</v>
      </c>
      <c r="Q283" s="45">
        <v>29101.360000000001</v>
      </c>
      <c r="R283" s="47">
        <f t="shared" si="68"/>
        <v>30324.307916666661</v>
      </c>
      <c r="W283" s="49">
        <f t="shared" si="71"/>
        <v>30324.307916666661</v>
      </c>
      <c r="Y283" s="51"/>
      <c r="Z283" s="51"/>
      <c r="AA283" s="51"/>
      <c r="AB283" s="61">
        <f>+R283</f>
        <v>30324.307916666661</v>
      </c>
      <c r="AD283" s="49"/>
    </row>
    <row r="284" spans="1:30">
      <c r="A284" s="6" t="s">
        <v>293</v>
      </c>
      <c r="B284" s="6" t="s">
        <v>79</v>
      </c>
      <c r="C284" s="6" t="s">
        <v>353</v>
      </c>
      <c r="D284" s="41" t="s">
        <v>662</v>
      </c>
      <c r="E284" s="45">
        <v>1083237.92</v>
      </c>
      <c r="F284" s="45">
        <v>1089820.8899999999</v>
      </c>
      <c r="G284" s="45">
        <v>1102261.3600000001</v>
      </c>
      <c r="H284" s="45">
        <v>1120536.71</v>
      </c>
      <c r="I284" s="45">
        <v>1105395.1599999999</v>
      </c>
      <c r="J284" s="45">
        <v>1107151.94</v>
      </c>
      <c r="K284" s="45">
        <v>1045186.25</v>
      </c>
      <c r="L284" s="45">
        <v>1057080.8799999999</v>
      </c>
      <c r="M284" s="45">
        <v>1067009.6299999999</v>
      </c>
      <c r="N284" s="45">
        <v>1076576.47</v>
      </c>
      <c r="O284" s="45">
        <v>1079984.08</v>
      </c>
      <c r="P284" s="45">
        <v>1087376.8799999999</v>
      </c>
      <c r="Q284" s="45">
        <v>1094468.9099999999</v>
      </c>
      <c r="R284" s="47">
        <f t="shared" si="68"/>
        <v>1085602.8054166667</v>
      </c>
      <c r="T284" s="49"/>
      <c r="W284" s="49">
        <f t="shared" si="71"/>
        <v>1085602.8054166667</v>
      </c>
      <c r="Y284" s="51"/>
      <c r="Z284" s="51"/>
      <c r="AA284" s="51"/>
      <c r="AB284" s="49">
        <f>+R284</f>
        <v>1085602.8054166667</v>
      </c>
      <c r="AD284" s="49"/>
    </row>
    <row r="285" spans="1:30">
      <c r="A285" s="6" t="s">
        <v>293</v>
      </c>
      <c r="B285" s="6" t="s">
        <v>79</v>
      </c>
      <c r="C285" s="6" t="s">
        <v>496</v>
      </c>
      <c r="D285" s="41" t="s">
        <v>665</v>
      </c>
      <c r="E285" s="45">
        <v>216093.94</v>
      </c>
      <c r="F285" s="45">
        <v>212573.45</v>
      </c>
      <c r="G285" s="45">
        <v>209070.25</v>
      </c>
      <c r="H285" s="45">
        <v>206536.69</v>
      </c>
      <c r="I285" s="45">
        <v>205101.18</v>
      </c>
      <c r="J285" s="45">
        <v>203968.62</v>
      </c>
      <c r="K285" s="45">
        <v>202991.31</v>
      </c>
      <c r="L285" s="45">
        <v>202151.79</v>
      </c>
      <c r="M285" s="45">
        <v>201180.2</v>
      </c>
      <c r="N285" s="45">
        <v>199837.52</v>
      </c>
      <c r="O285" s="45">
        <v>197364.27</v>
      </c>
      <c r="P285" s="45">
        <v>193065.03</v>
      </c>
      <c r="Q285" s="45">
        <v>188594.12</v>
      </c>
      <c r="R285" s="47">
        <f t="shared" si="68"/>
        <v>203015.36166666666</v>
      </c>
      <c r="W285" s="49">
        <f t="shared" si="71"/>
        <v>203015.36166666666</v>
      </c>
      <c r="Y285" s="51"/>
      <c r="Z285" s="51"/>
      <c r="AA285" s="51"/>
      <c r="AB285" s="49">
        <f>+W285</f>
        <v>203015.36166666666</v>
      </c>
    </row>
    <row r="286" spans="1:30">
      <c r="A286" s="6" t="s">
        <v>293</v>
      </c>
      <c r="B286" s="6" t="s">
        <v>79</v>
      </c>
      <c r="C286" s="6" t="s">
        <v>525</v>
      </c>
      <c r="D286" s="41" t="s">
        <v>672</v>
      </c>
      <c r="E286" s="45">
        <v>421253.85</v>
      </c>
      <c r="F286" s="45">
        <v>405051.78</v>
      </c>
      <c r="G286" s="45">
        <v>388849.71</v>
      </c>
      <c r="H286" s="45">
        <v>372647.64</v>
      </c>
      <c r="I286" s="45">
        <v>356445.57</v>
      </c>
      <c r="J286" s="45">
        <v>340243.5</v>
      </c>
      <c r="K286" s="45">
        <v>324041.43</v>
      </c>
      <c r="L286" s="45">
        <v>307839.35999999999</v>
      </c>
      <c r="M286" s="45">
        <v>291637.28999999998</v>
      </c>
      <c r="N286" s="45">
        <v>275435.21999999997</v>
      </c>
      <c r="O286" s="45">
        <v>259233.15</v>
      </c>
      <c r="P286" s="45">
        <v>243031.08</v>
      </c>
      <c r="Q286" s="45">
        <v>226829.01</v>
      </c>
      <c r="R286" s="47">
        <f t="shared" si="68"/>
        <v>324041.43</v>
      </c>
      <c r="W286" s="49">
        <f t="shared" si="71"/>
        <v>324041.43</v>
      </c>
      <c r="Y286" s="51"/>
      <c r="Z286" s="51"/>
      <c r="AA286" s="51"/>
      <c r="AB286" s="49">
        <f>+W286</f>
        <v>324041.43</v>
      </c>
    </row>
    <row r="287" spans="1:30">
      <c r="A287" s="6" t="s">
        <v>294</v>
      </c>
      <c r="B287" s="6" t="s">
        <v>79</v>
      </c>
      <c r="C287" s="6" t="s">
        <v>357</v>
      </c>
      <c r="D287" s="41" t="s">
        <v>663</v>
      </c>
      <c r="E287" s="45">
        <v>12596865.91</v>
      </c>
      <c r="F287" s="45">
        <v>12598964.91</v>
      </c>
      <c r="G287" s="45">
        <v>12603530.91</v>
      </c>
      <c r="H287" s="45">
        <v>12613727.130000001</v>
      </c>
      <c r="I287" s="45">
        <v>12251417.560000001</v>
      </c>
      <c r="J287" s="45">
        <v>11730364.92</v>
      </c>
      <c r="K287" s="45">
        <v>11736810.35</v>
      </c>
      <c r="L287" s="45">
        <v>11740074.35</v>
      </c>
      <c r="M287" s="45">
        <v>22882143.350000001</v>
      </c>
      <c r="N287" s="45">
        <v>22921917.98</v>
      </c>
      <c r="O287" s="45">
        <v>22617881.359999999</v>
      </c>
      <c r="P287" s="45">
        <v>23161573.359999999</v>
      </c>
      <c r="Q287" s="45">
        <v>23161537.359999999</v>
      </c>
      <c r="R287" s="47">
        <f t="shared" si="68"/>
        <v>16228133.984583333</v>
      </c>
      <c r="T287" s="49">
        <f t="shared" ref="T287:T297" si="72">+R287</f>
        <v>16228133.984583333</v>
      </c>
      <c r="Y287" s="51"/>
      <c r="Z287" s="51"/>
      <c r="AA287" s="51"/>
      <c r="AD287" s="49">
        <f t="shared" ref="AD287:AD297" si="73">+R287</f>
        <v>16228133.984583333</v>
      </c>
    </row>
    <row r="288" spans="1:30">
      <c r="A288" s="6" t="s">
        <v>294</v>
      </c>
      <c r="B288" s="6" t="s">
        <v>79</v>
      </c>
      <c r="C288" s="6" t="s">
        <v>540</v>
      </c>
      <c r="D288" s="41" t="s">
        <v>664</v>
      </c>
      <c r="E288" s="45">
        <v>466500</v>
      </c>
      <c r="F288" s="45">
        <v>466500</v>
      </c>
      <c r="G288" s="45">
        <v>466500</v>
      </c>
      <c r="H288" s="45">
        <v>466500</v>
      </c>
      <c r="I288" s="45">
        <v>466500</v>
      </c>
      <c r="J288" s="45">
        <v>466500</v>
      </c>
      <c r="K288" s="45">
        <v>466500</v>
      </c>
      <c r="L288" s="45">
        <v>466500</v>
      </c>
      <c r="M288" s="45">
        <v>466500</v>
      </c>
      <c r="N288" s="45">
        <v>466500</v>
      </c>
      <c r="O288" s="45">
        <v>466500</v>
      </c>
      <c r="P288" s="45">
        <v>466500</v>
      </c>
      <c r="Q288" s="45">
        <v>466500</v>
      </c>
      <c r="R288" s="47">
        <f t="shared" si="68"/>
        <v>466500</v>
      </c>
      <c r="T288" s="49">
        <f t="shared" si="72"/>
        <v>466500</v>
      </c>
      <c r="Y288" s="51"/>
      <c r="Z288" s="51"/>
      <c r="AA288" s="51"/>
      <c r="AD288" s="49">
        <f t="shared" si="73"/>
        <v>466500</v>
      </c>
    </row>
    <row r="289" spans="1:30">
      <c r="A289" s="6" t="s">
        <v>294</v>
      </c>
      <c r="B289" s="6" t="s">
        <v>79</v>
      </c>
      <c r="C289" s="6" t="s">
        <v>358</v>
      </c>
      <c r="D289" s="41" t="s">
        <v>672</v>
      </c>
      <c r="E289" s="45">
        <v>8026562.29</v>
      </c>
      <c r="F289" s="45">
        <v>8027706.29</v>
      </c>
      <c r="G289" s="45">
        <v>1823400.66</v>
      </c>
      <c r="H289" s="45">
        <v>1825482.35</v>
      </c>
      <c r="I289" s="45">
        <v>2172258.4</v>
      </c>
      <c r="J289" s="45">
        <v>3392241.27</v>
      </c>
      <c r="K289" s="45">
        <v>3707416.3</v>
      </c>
      <c r="L289" s="45">
        <v>4382769.38</v>
      </c>
      <c r="M289" s="45">
        <v>4853893.62</v>
      </c>
      <c r="N289" s="45">
        <v>5674800.3600000003</v>
      </c>
      <c r="O289" s="45">
        <v>6181868.6799999997</v>
      </c>
      <c r="P289" s="45">
        <v>7308127.2699999996</v>
      </c>
      <c r="Q289" s="45">
        <v>7117611.3799999999</v>
      </c>
      <c r="R289" s="47">
        <f t="shared" si="68"/>
        <v>4743504.2845833329</v>
      </c>
      <c r="T289" s="49">
        <f t="shared" si="72"/>
        <v>4743504.2845833329</v>
      </c>
      <c r="Y289" s="51"/>
      <c r="Z289" s="51"/>
      <c r="AA289" s="51"/>
      <c r="AD289" s="49">
        <f t="shared" si="73"/>
        <v>4743504.2845833329</v>
      </c>
    </row>
    <row r="290" spans="1:30">
      <c r="A290" s="6" t="s">
        <v>294</v>
      </c>
      <c r="B290" s="6" t="s">
        <v>79</v>
      </c>
      <c r="C290" s="6" t="s">
        <v>524</v>
      </c>
      <c r="D290" s="41" t="s">
        <v>666</v>
      </c>
      <c r="E290" s="45">
        <v>4609564.7699999996</v>
      </c>
      <c r="F290" s="45">
        <v>4564372.96</v>
      </c>
      <c r="G290" s="45">
        <v>1085509.71</v>
      </c>
      <c r="H290" s="45">
        <v>1085509.71</v>
      </c>
      <c r="I290" s="45">
        <v>1085509.71</v>
      </c>
      <c r="J290" s="45">
        <v>1085509.71</v>
      </c>
      <c r="K290" s="45">
        <v>1085509.71</v>
      </c>
      <c r="L290" s="45">
        <v>1085509.71</v>
      </c>
      <c r="M290" s="45">
        <v>1085509.71</v>
      </c>
      <c r="N290" s="45">
        <v>1085509.71</v>
      </c>
      <c r="O290" s="45">
        <v>1085509.71</v>
      </c>
      <c r="P290" s="45">
        <v>9.3132257461547893E-10</v>
      </c>
      <c r="Q290" s="45">
        <v>0</v>
      </c>
      <c r="R290" s="47">
        <f t="shared" si="68"/>
        <v>1386561.8945833337</v>
      </c>
      <c r="T290" s="49">
        <f t="shared" si="72"/>
        <v>1386561.8945833337</v>
      </c>
      <c r="Y290" s="51"/>
      <c r="Z290" s="51"/>
      <c r="AA290" s="51"/>
      <c r="AD290" s="49">
        <f t="shared" si="73"/>
        <v>1386561.8945833337</v>
      </c>
    </row>
    <row r="291" spans="1:30">
      <c r="A291" s="6" t="s">
        <v>294</v>
      </c>
      <c r="B291" s="6" t="s">
        <v>79</v>
      </c>
      <c r="C291" s="6" t="s">
        <v>526</v>
      </c>
      <c r="D291" s="41" t="s">
        <v>933</v>
      </c>
      <c r="E291" s="45">
        <v>277480.27</v>
      </c>
      <c r="F291" s="45">
        <v>277480.27</v>
      </c>
      <c r="G291" s="45">
        <v>277480.27</v>
      </c>
      <c r="H291" s="45">
        <v>277480.27</v>
      </c>
      <c r="I291" s="45">
        <v>277480.27</v>
      </c>
      <c r="J291" s="45">
        <v>277480.27</v>
      </c>
      <c r="K291" s="45">
        <v>277480.27</v>
      </c>
      <c r="L291" s="45">
        <v>277480.27</v>
      </c>
      <c r="M291" s="45">
        <v>277480.27</v>
      </c>
      <c r="N291" s="45">
        <v>277480.27</v>
      </c>
      <c r="O291" s="45">
        <v>0</v>
      </c>
      <c r="P291" s="45">
        <v>0</v>
      </c>
      <c r="Q291" s="45">
        <v>0</v>
      </c>
      <c r="R291" s="47">
        <f t="shared" si="68"/>
        <v>219671.88041666671</v>
      </c>
      <c r="T291" s="49">
        <f t="shared" si="72"/>
        <v>219671.88041666671</v>
      </c>
      <c r="Y291" s="51"/>
      <c r="Z291" s="51"/>
      <c r="AA291" s="51"/>
      <c r="AD291" s="49">
        <f t="shared" si="73"/>
        <v>219671.88041666671</v>
      </c>
    </row>
    <row r="292" spans="1:30">
      <c r="A292" s="6" t="s">
        <v>294</v>
      </c>
      <c r="B292" s="6" t="s">
        <v>79</v>
      </c>
      <c r="C292" s="6" t="s">
        <v>527</v>
      </c>
      <c r="D292" s="41" t="s">
        <v>978</v>
      </c>
      <c r="E292" s="45">
        <v>0</v>
      </c>
      <c r="F292" s="45">
        <v>0</v>
      </c>
      <c r="G292" s="45">
        <v>9679128.2599999998</v>
      </c>
      <c r="H292" s="45">
        <v>9588669.1199999992</v>
      </c>
      <c r="I292" s="45">
        <v>9498209.9800000004</v>
      </c>
      <c r="J292" s="45">
        <v>9407750.8399999999</v>
      </c>
      <c r="K292" s="45">
        <v>9317291.6999999993</v>
      </c>
      <c r="L292" s="45">
        <v>9226832.5600000005</v>
      </c>
      <c r="M292" s="45">
        <v>9136373.4199999999</v>
      </c>
      <c r="N292" s="45">
        <v>9045914.2799999993</v>
      </c>
      <c r="O292" s="45">
        <v>8955455.1400000006</v>
      </c>
      <c r="P292" s="45">
        <v>4112454.8599999901</v>
      </c>
      <c r="Q292" s="45">
        <v>4067263.05</v>
      </c>
      <c r="R292" s="47">
        <f t="shared" si="68"/>
        <v>7500142.6404166669</v>
      </c>
      <c r="T292" s="49">
        <f t="shared" si="72"/>
        <v>7500142.6404166669</v>
      </c>
      <c r="Y292" s="51"/>
      <c r="Z292" s="51"/>
      <c r="AA292" s="51"/>
      <c r="AD292" s="49">
        <f t="shared" si="73"/>
        <v>7500142.6404166669</v>
      </c>
    </row>
    <row r="293" spans="1:30">
      <c r="A293" s="6" t="s">
        <v>294</v>
      </c>
      <c r="B293" s="6" t="s">
        <v>79</v>
      </c>
      <c r="C293" s="6" t="s">
        <v>528</v>
      </c>
      <c r="D293" s="41" t="s">
        <v>979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4979406.46</v>
      </c>
      <c r="Q293" s="45">
        <v>4934139.13</v>
      </c>
      <c r="R293" s="47">
        <f t="shared" si="68"/>
        <v>620539.66875000007</v>
      </c>
      <c r="T293" s="49">
        <f t="shared" si="72"/>
        <v>620539.66875000007</v>
      </c>
      <c r="Y293" s="51"/>
      <c r="Z293" s="51"/>
      <c r="AA293" s="51"/>
      <c r="AD293" s="49">
        <f t="shared" si="73"/>
        <v>620539.66875000007</v>
      </c>
    </row>
    <row r="294" spans="1:30">
      <c r="A294" s="6" t="s">
        <v>294</v>
      </c>
      <c r="B294" s="6" t="s">
        <v>79</v>
      </c>
      <c r="C294" s="6" t="s">
        <v>529</v>
      </c>
      <c r="D294" s="41" t="s">
        <v>980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68"/>
        <v>0</v>
      </c>
      <c r="T294" s="49">
        <f t="shared" si="72"/>
        <v>0</v>
      </c>
      <c r="Y294" s="51"/>
      <c r="Z294" s="51"/>
      <c r="AA294" s="51"/>
      <c r="AD294" s="49">
        <f t="shared" si="73"/>
        <v>0</v>
      </c>
    </row>
    <row r="295" spans="1:30">
      <c r="A295" s="6" t="s">
        <v>294</v>
      </c>
      <c r="B295" s="6" t="s">
        <v>79</v>
      </c>
      <c r="C295" s="6" t="s">
        <v>530</v>
      </c>
      <c r="D295" s="41" t="s">
        <v>1010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377288.6</v>
      </c>
      <c r="Q295" s="45">
        <v>386892.03</v>
      </c>
      <c r="R295" s="47">
        <f t="shared" si="68"/>
        <v>47561.217916666668</v>
      </c>
      <c r="T295" s="49">
        <f t="shared" si="72"/>
        <v>47561.217916666668</v>
      </c>
      <c r="Y295" s="51"/>
      <c r="Z295" s="51"/>
      <c r="AA295" s="51"/>
      <c r="AD295" s="49">
        <f t="shared" si="73"/>
        <v>47561.217916666668</v>
      </c>
    </row>
    <row r="296" spans="1:30">
      <c r="A296" s="6" t="s">
        <v>294</v>
      </c>
      <c r="B296" s="6" t="s">
        <v>79</v>
      </c>
      <c r="C296" s="6" t="s">
        <v>879</v>
      </c>
      <c r="D296" s="41" t="s">
        <v>1002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7">
        <f t="shared" si="68"/>
        <v>0</v>
      </c>
      <c r="T296" s="49">
        <f t="shared" si="72"/>
        <v>0</v>
      </c>
      <c r="Y296" s="51"/>
      <c r="Z296" s="51"/>
      <c r="AA296" s="51"/>
      <c r="AD296" s="49">
        <f t="shared" si="73"/>
        <v>0</v>
      </c>
    </row>
    <row r="297" spans="1:30">
      <c r="A297" s="6" t="s">
        <v>294</v>
      </c>
      <c r="B297" s="6" t="s">
        <v>79</v>
      </c>
      <c r="C297" s="6" t="s">
        <v>927</v>
      </c>
      <c r="D297" s="41" t="s">
        <v>1011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68"/>
        <v>0</v>
      </c>
      <c r="T297" s="49">
        <f t="shared" si="72"/>
        <v>0</v>
      </c>
      <c r="Y297" s="51"/>
      <c r="Z297" s="51"/>
      <c r="AA297" s="51"/>
      <c r="AD297" s="49">
        <f t="shared" si="73"/>
        <v>0</v>
      </c>
    </row>
    <row r="298" spans="1:30">
      <c r="A298" s="6" t="s">
        <v>293</v>
      </c>
      <c r="B298" s="6" t="s">
        <v>119</v>
      </c>
      <c r="C298" s="6" t="s">
        <v>349</v>
      </c>
      <c r="D298" s="41" t="s">
        <v>667</v>
      </c>
      <c r="E298" s="45">
        <v>546946.22</v>
      </c>
      <c r="F298" s="45">
        <v>677765.43</v>
      </c>
      <c r="G298" s="45">
        <v>455868.3</v>
      </c>
      <c r="H298" s="45">
        <v>666768.72</v>
      </c>
      <c r="I298" s="45">
        <v>841502.84</v>
      </c>
      <c r="J298" s="45">
        <v>866087.21</v>
      </c>
      <c r="K298" s="45">
        <v>871434.88</v>
      </c>
      <c r="L298" s="45">
        <v>876815.57</v>
      </c>
      <c r="M298" s="45">
        <v>999352.27</v>
      </c>
      <c r="N298" s="45">
        <v>1185002.3400000001</v>
      </c>
      <c r="O298" s="45">
        <v>495556.44</v>
      </c>
      <c r="P298" s="45">
        <v>1036900.09</v>
      </c>
      <c r="Q298" s="45">
        <v>1403365.26</v>
      </c>
      <c r="R298" s="47">
        <f t="shared" si="68"/>
        <v>829017.48583333346</v>
      </c>
      <c r="T298" s="49"/>
      <c r="W298" s="49">
        <f t="shared" ref="W298:W314" si="74">+R298</f>
        <v>829017.48583333346</v>
      </c>
      <c r="Y298" s="51"/>
      <c r="Z298" s="51"/>
      <c r="AA298" s="51"/>
      <c r="AB298" s="49">
        <f t="shared" ref="AB298:AB314" si="75">+R298</f>
        <v>829017.48583333346</v>
      </c>
      <c r="AD298" s="49"/>
    </row>
    <row r="299" spans="1:30">
      <c r="A299" s="6" t="s">
        <v>293</v>
      </c>
      <c r="B299" s="6" t="s">
        <v>119</v>
      </c>
      <c r="C299" s="6" t="s">
        <v>350</v>
      </c>
      <c r="D299" s="41" t="s">
        <v>668</v>
      </c>
      <c r="E299" s="45">
        <v>-1208232.1299999999</v>
      </c>
      <c r="F299" s="45">
        <v>-1322370.3700000001</v>
      </c>
      <c r="G299" s="45">
        <v>-1290336.1599999999</v>
      </c>
      <c r="H299" s="45">
        <v>-1388179.25</v>
      </c>
      <c r="I299" s="45">
        <v>-1416973.65</v>
      </c>
      <c r="J299" s="45">
        <v>-1510401.19</v>
      </c>
      <c r="K299" s="45">
        <v>-1549721.35</v>
      </c>
      <c r="L299" s="45">
        <v>-1564874.37</v>
      </c>
      <c r="M299" s="45">
        <v>-1589539.59</v>
      </c>
      <c r="N299" s="45">
        <v>-1670356.03</v>
      </c>
      <c r="O299" s="45">
        <v>-541723.23</v>
      </c>
      <c r="P299" s="45">
        <v>-1071014.79</v>
      </c>
      <c r="Q299" s="45">
        <v>-1332322.1499999999</v>
      </c>
      <c r="R299" s="47">
        <f t="shared" ref="R299:R314" si="76">((E299+Q299)+((F299+G299+H299+I299+J299+K299+L299+M299+N299+O299+P299)*2))/24</f>
        <v>-1348813.9266666668</v>
      </c>
      <c r="T299" s="49"/>
      <c r="W299" s="49">
        <f t="shared" si="74"/>
        <v>-1348813.9266666668</v>
      </c>
      <c r="Y299" s="51"/>
      <c r="Z299" s="51"/>
      <c r="AA299" s="51"/>
      <c r="AB299" s="49">
        <f t="shared" si="75"/>
        <v>-1348813.9266666668</v>
      </c>
      <c r="AD299" s="49"/>
    </row>
    <row r="300" spans="1:30">
      <c r="A300" s="6" t="s">
        <v>293</v>
      </c>
      <c r="B300" s="6" t="s">
        <v>119</v>
      </c>
      <c r="C300" s="6" t="s">
        <v>354</v>
      </c>
      <c r="D300" s="41" t="s">
        <v>669</v>
      </c>
      <c r="E300" s="45">
        <v>-1037783.15</v>
      </c>
      <c r="F300" s="45">
        <v>-793873.71</v>
      </c>
      <c r="G300" s="45">
        <v>-555271.5</v>
      </c>
      <c r="H300" s="45">
        <v>-364562.87</v>
      </c>
      <c r="I300" s="45">
        <v>-269901.28999999998</v>
      </c>
      <c r="J300" s="45">
        <v>-195052.15</v>
      </c>
      <c r="K300" s="45">
        <v>-139722.72</v>
      </c>
      <c r="L300" s="45">
        <v>-99554.65</v>
      </c>
      <c r="M300" s="45">
        <v>-54267.93</v>
      </c>
      <c r="N300" s="45">
        <v>8373.3700000000408</v>
      </c>
      <c r="O300" s="45">
        <v>-524432.23</v>
      </c>
      <c r="P300" s="45">
        <v>-434317.89</v>
      </c>
      <c r="Q300" s="45">
        <v>-339095.07</v>
      </c>
      <c r="R300" s="47">
        <f t="shared" si="76"/>
        <v>-342585.22333333333</v>
      </c>
      <c r="T300" s="49"/>
      <c r="W300" s="49">
        <f t="shared" si="74"/>
        <v>-342585.22333333333</v>
      </c>
      <c r="Y300" s="51"/>
      <c r="Z300" s="51"/>
      <c r="AA300" s="51"/>
      <c r="AB300" s="49">
        <f t="shared" si="75"/>
        <v>-342585.22333333333</v>
      </c>
      <c r="AD300" s="49"/>
    </row>
    <row r="301" spans="1:30">
      <c r="A301" s="6" t="s">
        <v>293</v>
      </c>
      <c r="B301" s="6" t="s">
        <v>119</v>
      </c>
      <c r="C301" s="6" t="s">
        <v>525</v>
      </c>
      <c r="D301" s="41" t="s">
        <v>987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7">
        <f t="shared" si="76"/>
        <v>0</v>
      </c>
      <c r="T301" s="49"/>
      <c r="W301" s="49">
        <f t="shared" si="74"/>
        <v>0</v>
      </c>
      <c r="Y301" s="51"/>
      <c r="Z301" s="51"/>
      <c r="AA301" s="51"/>
      <c r="AB301" s="49">
        <f t="shared" si="75"/>
        <v>0</v>
      </c>
      <c r="AD301" s="49"/>
    </row>
    <row r="302" spans="1:30">
      <c r="A302" s="6" t="s">
        <v>293</v>
      </c>
      <c r="B302" s="6" t="s">
        <v>119</v>
      </c>
      <c r="C302" s="6" t="s">
        <v>526</v>
      </c>
      <c r="D302" s="41" t="s">
        <v>988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7">
        <f t="shared" si="76"/>
        <v>0</v>
      </c>
      <c r="T302" s="49"/>
      <c r="W302" s="49">
        <f t="shared" si="74"/>
        <v>0</v>
      </c>
      <c r="Y302" s="51"/>
      <c r="Z302" s="51"/>
      <c r="AA302" s="51"/>
      <c r="AB302" s="49">
        <f t="shared" si="75"/>
        <v>0</v>
      </c>
      <c r="AD302" s="49"/>
    </row>
    <row r="303" spans="1:30">
      <c r="A303" s="6" t="s">
        <v>293</v>
      </c>
      <c r="B303" s="6" t="s">
        <v>119</v>
      </c>
      <c r="C303" s="6" t="s">
        <v>527</v>
      </c>
      <c r="D303" s="41" t="s">
        <v>989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7">
        <f t="shared" si="76"/>
        <v>0</v>
      </c>
      <c r="T303" s="49"/>
      <c r="W303" s="49">
        <f t="shared" si="74"/>
        <v>0</v>
      </c>
      <c r="Y303" s="51"/>
      <c r="Z303" s="51"/>
      <c r="AA303" s="51"/>
      <c r="AB303" s="49">
        <f t="shared" si="75"/>
        <v>0</v>
      </c>
      <c r="AD303" s="49"/>
    </row>
    <row r="304" spans="1:30">
      <c r="A304" s="6" t="s">
        <v>293</v>
      </c>
      <c r="B304" s="6" t="s">
        <v>119</v>
      </c>
      <c r="C304" s="6" t="s">
        <v>528</v>
      </c>
      <c r="D304" s="41" t="s">
        <v>990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7">
        <f t="shared" si="76"/>
        <v>0</v>
      </c>
      <c r="T304" s="49"/>
      <c r="W304" s="49">
        <f t="shared" si="74"/>
        <v>0</v>
      </c>
      <c r="Y304" s="51"/>
      <c r="Z304" s="51"/>
      <c r="AA304" s="51"/>
      <c r="AB304" s="49">
        <f t="shared" si="75"/>
        <v>0</v>
      </c>
      <c r="AD304" s="49"/>
    </row>
    <row r="305" spans="1:30">
      <c r="A305" s="6" t="s">
        <v>293</v>
      </c>
      <c r="B305" s="6" t="s">
        <v>119</v>
      </c>
      <c r="C305" s="6" t="s">
        <v>919</v>
      </c>
      <c r="D305" s="41" t="s">
        <v>868</v>
      </c>
      <c r="E305" s="45">
        <v>161299.26999999999</v>
      </c>
      <c r="F305" s="45">
        <v>145195.35</v>
      </c>
      <c r="G305" s="45">
        <v>113774.73</v>
      </c>
      <c r="H305" s="45">
        <v>47788.47</v>
      </c>
      <c r="I305" s="45">
        <v>30404.37</v>
      </c>
      <c r="J305" s="45">
        <v>17452.080000000002</v>
      </c>
      <c r="K305" s="45">
        <v>10475.200000000001</v>
      </c>
      <c r="L305" s="45">
        <v>18302.189999999999</v>
      </c>
      <c r="M305" s="45">
        <v>27144.959999999999</v>
      </c>
      <c r="N305" s="45">
        <v>83489.929999999993</v>
      </c>
      <c r="O305" s="45">
        <v>52375.89</v>
      </c>
      <c r="P305" s="45">
        <v>59244.84</v>
      </c>
      <c r="Q305" s="45">
        <v>55519.51</v>
      </c>
      <c r="R305" s="47">
        <f t="shared" si="76"/>
        <v>59504.783333333333</v>
      </c>
      <c r="T305" s="49"/>
      <c r="W305" s="49">
        <f t="shared" si="74"/>
        <v>59504.783333333333</v>
      </c>
      <c r="Y305" s="51"/>
      <c r="Z305" s="51"/>
      <c r="AA305" s="51"/>
      <c r="AB305" s="49">
        <f t="shared" si="75"/>
        <v>59504.783333333333</v>
      </c>
      <c r="AD305" s="49"/>
    </row>
    <row r="306" spans="1:30">
      <c r="A306" s="6" t="s">
        <v>294</v>
      </c>
      <c r="B306" s="6" t="s">
        <v>119</v>
      </c>
      <c r="C306" s="6" t="s">
        <v>345</v>
      </c>
      <c r="D306" s="41" t="s">
        <v>633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76"/>
        <v>0</v>
      </c>
      <c r="T306" s="49"/>
      <c r="W306" s="49">
        <f t="shared" si="74"/>
        <v>0</v>
      </c>
      <c r="Y306" s="51"/>
      <c r="Z306" s="51"/>
      <c r="AA306" s="51"/>
      <c r="AB306" s="49">
        <f t="shared" si="75"/>
        <v>0</v>
      </c>
      <c r="AD306" s="49"/>
    </row>
    <row r="307" spans="1:30">
      <c r="A307" s="6" t="s">
        <v>294</v>
      </c>
      <c r="B307" s="6" t="s">
        <v>119</v>
      </c>
      <c r="C307" s="6" t="s">
        <v>346</v>
      </c>
      <c r="D307" s="41" t="s">
        <v>632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76"/>
        <v>0</v>
      </c>
      <c r="T307" s="49"/>
      <c r="W307" s="49">
        <f t="shared" si="74"/>
        <v>0</v>
      </c>
      <c r="Y307" s="51"/>
      <c r="Z307" s="51"/>
      <c r="AA307" s="51"/>
      <c r="AB307" s="49">
        <f t="shared" si="75"/>
        <v>0</v>
      </c>
      <c r="AD307" s="49"/>
    </row>
    <row r="308" spans="1:30">
      <c r="A308" s="6" t="s">
        <v>294</v>
      </c>
      <c r="B308" s="6" t="s">
        <v>119</v>
      </c>
      <c r="C308" s="6" t="s">
        <v>347</v>
      </c>
      <c r="D308" s="41" t="s">
        <v>634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76"/>
        <v>0</v>
      </c>
      <c r="T308" s="49"/>
      <c r="W308" s="49">
        <f t="shared" si="74"/>
        <v>0</v>
      </c>
      <c r="Y308" s="51"/>
      <c r="Z308" s="51"/>
      <c r="AA308" s="51"/>
      <c r="AB308" s="49">
        <f t="shared" si="75"/>
        <v>0</v>
      </c>
      <c r="AD308" s="49"/>
    </row>
    <row r="309" spans="1:30">
      <c r="A309" s="6" t="s">
        <v>294</v>
      </c>
      <c r="B309" s="6" t="s">
        <v>119</v>
      </c>
      <c r="C309" s="6" t="s">
        <v>348</v>
      </c>
      <c r="D309" s="41" t="s">
        <v>635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76"/>
        <v>0</v>
      </c>
      <c r="T309" s="49"/>
      <c r="W309" s="49">
        <f t="shared" si="74"/>
        <v>0</v>
      </c>
      <c r="Y309" s="51"/>
      <c r="Z309" s="51"/>
      <c r="AA309" s="51"/>
      <c r="AB309" s="49">
        <f t="shared" si="75"/>
        <v>0</v>
      </c>
      <c r="AD309" s="49"/>
    </row>
    <row r="310" spans="1:30">
      <c r="A310" s="6" t="s">
        <v>294</v>
      </c>
      <c r="B310" s="6" t="s">
        <v>119</v>
      </c>
      <c r="C310" s="6" t="s">
        <v>351</v>
      </c>
      <c r="D310" s="41" t="s">
        <v>670</v>
      </c>
      <c r="E310" s="45">
        <v>-3928367.56</v>
      </c>
      <c r="F310" s="45">
        <v>-4513588.79</v>
      </c>
      <c r="G310" s="45">
        <v>-5014839.3899999997</v>
      </c>
      <c r="H310" s="45">
        <v>-4015237.89</v>
      </c>
      <c r="I310" s="45">
        <v>-3656173.07</v>
      </c>
      <c r="J310" s="45">
        <v>-3488352.04</v>
      </c>
      <c r="K310" s="45">
        <v>-3704434.85</v>
      </c>
      <c r="L310" s="45">
        <v>-4621944.66</v>
      </c>
      <c r="M310" s="45">
        <v>-4204713.67</v>
      </c>
      <c r="N310" s="45">
        <v>-3887257.35</v>
      </c>
      <c r="O310" s="45">
        <v>1635509.13</v>
      </c>
      <c r="P310" s="45">
        <v>3321217.35</v>
      </c>
      <c r="Q310" s="45">
        <v>5441476.9100000001</v>
      </c>
      <c r="R310" s="47">
        <f t="shared" si="76"/>
        <v>-2616105.0462499997</v>
      </c>
      <c r="T310" s="49"/>
      <c r="W310" s="49">
        <f t="shared" si="74"/>
        <v>-2616105.0462499997</v>
      </c>
      <c r="Y310" s="51"/>
      <c r="Z310" s="51"/>
      <c r="AA310" s="51"/>
      <c r="AB310" s="49">
        <f t="shared" si="75"/>
        <v>-2616105.0462499997</v>
      </c>
      <c r="AD310" s="49"/>
    </row>
    <row r="311" spans="1:30">
      <c r="A311" s="6" t="s">
        <v>294</v>
      </c>
      <c r="B311" s="6" t="s">
        <v>119</v>
      </c>
      <c r="C311" s="6" t="s">
        <v>352</v>
      </c>
      <c r="D311" s="41" t="s">
        <v>636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si="76"/>
        <v>0</v>
      </c>
      <c r="T311" s="49"/>
      <c r="W311" s="49">
        <f t="shared" si="74"/>
        <v>0</v>
      </c>
      <c r="Y311" s="51"/>
      <c r="Z311" s="51"/>
      <c r="AA311" s="51"/>
      <c r="AB311" s="49">
        <f t="shared" si="75"/>
        <v>0</v>
      </c>
      <c r="AD311" s="49"/>
    </row>
    <row r="312" spans="1:30">
      <c r="A312" s="6" t="s">
        <v>294</v>
      </c>
      <c r="B312" s="6" t="s">
        <v>119</v>
      </c>
      <c r="C312" s="6" t="s">
        <v>496</v>
      </c>
      <c r="D312" s="41" t="s">
        <v>671</v>
      </c>
      <c r="E312" s="45">
        <v>1393037.03</v>
      </c>
      <c r="F312" s="45">
        <v>1213003.18</v>
      </c>
      <c r="G312" s="45">
        <v>1032061.3</v>
      </c>
      <c r="H312" s="45">
        <v>895490.68</v>
      </c>
      <c r="I312" s="45">
        <v>836084.45</v>
      </c>
      <c r="J312" s="45">
        <v>801089.66</v>
      </c>
      <c r="K312" s="45">
        <v>776781.56</v>
      </c>
      <c r="L312" s="45">
        <v>764839.54</v>
      </c>
      <c r="M312" s="45">
        <v>750775.8</v>
      </c>
      <c r="N312" s="45">
        <v>711085.42</v>
      </c>
      <c r="O312" s="45">
        <v>-3857375.92</v>
      </c>
      <c r="P312" s="45">
        <v>-3355826.44</v>
      </c>
      <c r="Q312" s="45">
        <v>-2824423.96</v>
      </c>
      <c r="R312" s="47">
        <f t="shared" si="76"/>
        <v>-12307.019583333333</v>
      </c>
      <c r="T312" s="49"/>
      <c r="W312" s="49">
        <f t="shared" si="74"/>
        <v>-12307.019583333333</v>
      </c>
      <c r="Y312" s="51"/>
      <c r="Z312" s="51"/>
      <c r="AA312" s="51"/>
      <c r="AB312" s="49">
        <f t="shared" si="75"/>
        <v>-12307.019583333333</v>
      </c>
      <c r="AD312" s="49"/>
    </row>
    <row r="313" spans="1:30">
      <c r="A313" s="6" t="s">
        <v>294</v>
      </c>
      <c r="B313" s="6" t="s">
        <v>119</v>
      </c>
      <c r="C313" s="6" t="s">
        <v>919</v>
      </c>
      <c r="D313" s="41" t="s">
        <v>868</v>
      </c>
      <c r="E313" s="45">
        <v>-168025.23</v>
      </c>
      <c r="F313" s="45">
        <v>-158587.23000000001</v>
      </c>
      <c r="G313" s="45">
        <v>-127399.82</v>
      </c>
      <c r="H313" s="45">
        <v>-52764</v>
      </c>
      <c r="I313" s="45">
        <v>-32680.75</v>
      </c>
      <c r="J313" s="45">
        <v>-17569.73</v>
      </c>
      <c r="K313" s="45">
        <v>-11576.66</v>
      </c>
      <c r="L313" s="45">
        <v>-19158.810000000001</v>
      </c>
      <c r="M313" s="45">
        <v>-27465.18</v>
      </c>
      <c r="N313" s="45">
        <v>-86372.58</v>
      </c>
      <c r="O313" s="45">
        <v>320441.02</v>
      </c>
      <c r="P313" s="45">
        <v>351178.5</v>
      </c>
      <c r="Q313" s="45">
        <v>337370.09</v>
      </c>
      <c r="R313" s="47">
        <f t="shared" si="76"/>
        <v>18559.765833333335</v>
      </c>
      <c r="T313" s="49"/>
      <c r="W313" s="49">
        <f t="shared" si="74"/>
        <v>18559.765833333335</v>
      </c>
      <c r="Y313" s="51"/>
      <c r="Z313" s="51"/>
      <c r="AA313" s="51"/>
      <c r="AB313" s="49">
        <f t="shared" si="75"/>
        <v>18559.765833333335</v>
      </c>
      <c r="AD313" s="49"/>
    </row>
    <row r="314" spans="1:30">
      <c r="A314" s="6" t="s">
        <v>284</v>
      </c>
      <c r="B314" s="6" t="s">
        <v>120</v>
      </c>
      <c r="C314" s="6" t="s">
        <v>83</v>
      </c>
      <c r="D314" s="7" t="s">
        <v>121</v>
      </c>
      <c r="E314" s="45">
        <v>5114217</v>
      </c>
      <c r="F314" s="45">
        <v>5114217</v>
      </c>
      <c r="G314" s="45">
        <v>5114217</v>
      </c>
      <c r="H314" s="45">
        <v>5114217</v>
      </c>
      <c r="I314" s="45">
        <v>5114217</v>
      </c>
      <c r="J314" s="45">
        <v>5114217</v>
      </c>
      <c r="K314" s="45">
        <v>5114217</v>
      </c>
      <c r="L314" s="45">
        <v>5114217</v>
      </c>
      <c r="M314" s="45">
        <v>5114217</v>
      </c>
      <c r="N314" s="45">
        <v>5114217</v>
      </c>
      <c r="O314" s="45">
        <v>5114217</v>
      </c>
      <c r="P314" s="45">
        <v>5343728</v>
      </c>
      <c r="Q314" s="45">
        <v>5343728</v>
      </c>
      <c r="R314" s="47">
        <f t="shared" si="76"/>
        <v>5142905.875</v>
      </c>
      <c r="T314" s="49"/>
      <c r="W314" s="49">
        <f t="shared" si="74"/>
        <v>5142905.875</v>
      </c>
      <c r="Y314" s="51"/>
      <c r="Z314" s="51"/>
      <c r="AA314" s="51"/>
      <c r="AB314" s="49">
        <f t="shared" si="75"/>
        <v>5142905.875</v>
      </c>
      <c r="AD314" s="49"/>
    </row>
    <row r="315" spans="1:30">
      <c r="D315" s="41" t="s">
        <v>122</v>
      </c>
      <c r="E315" s="46">
        <f t="shared" ref="E315:R315" si="77">SUM(E235:E314)</f>
        <v>81559333.229999974</v>
      </c>
      <c r="F315" s="46">
        <f t="shared" si="77"/>
        <v>80747719.929999992</v>
      </c>
      <c r="G315" s="46">
        <f t="shared" si="77"/>
        <v>80074364.36999999</v>
      </c>
      <c r="H315" s="46">
        <f t="shared" si="77"/>
        <v>81480115.549999997</v>
      </c>
      <c r="I315" s="46">
        <f t="shared" si="77"/>
        <v>82201192.75999999</v>
      </c>
      <c r="J315" s="46">
        <f t="shared" si="77"/>
        <v>83291083.61999996</v>
      </c>
      <c r="K315" s="46">
        <f t="shared" si="77"/>
        <v>83359514.539999992</v>
      </c>
      <c r="L315" s="46">
        <f t="shared" si="77"/>
        <v>83093069.959999979</v>
      </c>
      <c r="M315" s="46">
        <f t="shared" si="77"/>
        <v>95560587.949999973</v>
      </c>
      <c r="N315" s="46">
        <f t="shared" si="77"/>
        <v>96925300.240000024</v>
      </c>
      <c r="O315" s="46">
        <f t="shared" si="77"/>
        <v>97751490.259999976</v>
      </c>
      <c r="P315" s="46">
        <f t="shared" si="77"/>
        <v>101276055.09999995</v>
      </c>
      <c r="Q315" s="46">
        <f t="shared" si="77"/>
        <v>103438878.93000001</v>
      </c>
      <c r="R315" s="46">
        <f t="shared" si="77"/>
        <v>88188300.030000001</v>
      </c>
      <c r="Y315" s="51"/>
      <c r="Z315" s="51"/>
      <c r="AA315" s="51"/>
      <c r="AB315" s="49"/>
    </row>
    <row r="316" spans="1:30" ht="13.5" customHeight="1">
      <c r="D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7"/>
      <c r="Y316" s="51"/>
      <c r="Z316" s="51"/>
      <c r="AA316" s="51"/>
    </row>
    <row r="317" spans="1:30">
      <c r="A317" s="25" t="s">
        <v>2</v>
      </c>
      <c r="B317" s="25" t="s">
        <v>367</v>
      </c>
      <c r="C317" s="25" t="s">
        <v>2</v>
      </c>
      <c r="D317" s="41" t="s">
        <v>123</v>
      </c>
      <c r="E317" s="45">
        <v>25711441.469999999</v>
      </c>
      <c r="F317" s="45">
        <v>48242496.259999998</v>
      </c>
      <c r="G317" s="45">
        <v>68670977.620000005</v>
      </c>
      <c r="H317" s="45">
        <v>80411738.459999993</v>
      </c>
      <c r="I317" s="45">
        <v>88010264.829999998</v>
      </c>
      <c r="J317" s="45">
        <v>93950731.239999995</v>
      </c>
      <c r="K317" s="45">
        <v>99489912.25</v>
      </c>
      <c r="L317" s="45">
        <v>104783251.8</v>
      </c>
      <c r="M317" s="45">
        <v>110558058.02</v>
      </c>
      <c r="N317" s="45">
        <v>122323029.09</v>
      </c>
      <c r="O317" s="45">
        <v>142343326.31</v>
      </c>
      <c r="P317" s="45">
        <v>167715766.99000001</v>
      </c>
      <c r="Q317" s="45">
        <v>24530746.34</v>
      </c>
      <c r="R317" s="47">
        <f t="shared" ref="R317:R320" si="78">((E317+Q317)+((F317+G317+H317+I317+J317+K317+L317+M317+N317+O317+P317)*2))/24</f>
        <v>95968387.231249988</v>
      </c>
      <c r="V317" s="49">
        <f>R317</f>
        <v>95968387.231249988</v>
      </c>
      <c r="Y317" s="51"/>
      <c r="Z317" s="51"/>
      <c r="AA317" s="51"/>
      <c r="AC317" s="49">
        <f>+R317</f>
        <v>95968387.231249988</v>
      </c>
    </row>
    <row r="318" spans="1:30">
      <c r="A318" s="25" t="s">
        <v>2</v>
      </c>
      <c r="B318" s="25" t="s">
        <v>368</v>
      </c>
      <c r="C318" s="25" t="s">
        <v>2</v>
      </c>
      <c r="D318" s="41" t="s">
        <v>124</v>
      </c>
      <c r="E318" s="45">
        <v>6075054.1500000004</v>
      </c>
      <c r="F318" s="45">
        <v>10045989.300000001</v>
      </c>
      <c r="G318" s="45">
        <v>14784127.91</v>
      </c>
      <c r="H318" s="45">
        <v>19795427.190000001</v>
      </c>
      <c r="I318" s="45">
        <v>23724175.27</v>
      </c>
      <c r="J318" s="45">
        <v>27862939.75</v>
      </c>
      <c r="K318" s="45">
        <v>33458510.98</v>
      </c>
      <c r="L318" s="45">
        <v>37352961.030000001</v>
      </c>
      <c r="M318" s="45">
        <v>42442395.490000002</v>
      </c>
      <c r="N318" s="45">
        <v>47374622.689999998</v>
      </c>
      <c r="O318" s="45">
        <v>52152170.829999998</v>
      </c>
      <c r="P318" s="45">
        <v>58986390.289999999</v>
      </c>
      <c r="Q318" s="45">
        <v>6191397.3799999999</v>
      </c>
      <c r="R318" s="47">
        <f t="shared" si="78"/>
        <v>31176078.041250002</v>
      </c>
      <c r="V318" s="49">
        <f>R318</f>
        <v>31176078.041250002</v>
      </c>
      <c r="Y318" s="51"/>
      <c r="Z318" s="51"/>
      <c r="AA318" s="51"/>
      <c r="AC318" s="49">
        <f>+R318</f>
        <v>31176078.041250002</v>
      </c>
    </row>
    <row r="319" spans="1:30">
      <c r="A319" s="25" t="s">
        <v>2</v>
      </c>
      <c r="B319" s="25" t="s">
        <v>369</v>
      </c>
      <c r="C319" s="25" t="s">
        <v>370</v>
      </c>
      <c r="D319" s="41" t="s">
        <v>125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7">
        <f t="shared" si="78"/>
        <v>0</v>
      </c>
      <c r="V319" s="49">
        <f>R319</f>
        <v>0</v>
      </c>
      <c r="Y319" s="51"/>
      <c r="Z319" s="51"/>
      <c r="AA319" s="51"/>
      <c r="AC319" s="49">
        <f>+R319</f>
        <v>0</v>
      </c>
    </row>
    <row r="320" spans="1:30">
      <c r="A320" s="25" t="s">
        <v>2</v>
      </c>
      <c r="B320" s="25" t="s">
        <v>371</v>
      </c>
      <c r="C320" s="25" t="s">
        <v>2</v>
      </c>
      <c r="D320" s="41" t="s">
        <v>126</v>
      </c>
      <c r="E320" s="45">
        <v>680835.16</v>
      </c>
      <c r="F320" s="45">
        <v>1312498.7</v>
      </c>
      <c r="G320" s="45">
        <v>2157776.3199999998</v>
      </c>
      <c r="H320" s="45">
        <v>2811283.26</v>
      </c>
      <c r="I320" s="45">
        <v>3508293.6</v>
      </c>
      <c r="J320" s="45">
        <v>4226022.3</v>
      </c>
      <c r="K320" s="45">
        <v>5084707.0999999996</v>
      </c>
      <c r="L320" s="45">
        <v>5820997.25</v>
      </c>
      <c r="M320" s="45">
        <v>6501816.54</v>
      </c>
      <c r="N320" s="45">
        <v>7387945.46</v>
      </c>
      <c r="O320" s="45">
        <v>8022733.1699999999</v>
      </c>
      <c r="P320" s="45">
        <v>8775877.5800000001</v>
      </c>
      <c r="Q320" s="45">
        <v>827046.16</v>
      </c>
      <c r="R320" s="47">
        <f t="shared" si="78"/>
        <v>4696990.9950000001</v>
      </c>
      <c r="V320" s="49">
        <f>R320</f>
        <v>4696990.9950000001</v>
      </c>
      <c r="Y320" s="51"/>
      <c r="Z320" s="51"/>
      <c r="AA320" s="51"/>
      <c r="AC320" s="49">
        <f>+R320</f>
        <v>4696990.9950000001</v>
      </c>
    </row>
    <row r="321" spans="1:29">
      <c r="D321" s="41" t="s">
        <v>127</v>
      </c>
      <c r="E321" s="46">
        <f t="shared" ref="E321" si="79">SUM(E317:E320)</f>
        <v>32467330.779999997</v>
      </c>
      <c r="F321" s="46">
        <f t="shared" ref="F321:R321" si="80">SUM(F317:F320)</f>
        <v>59600984.260000005</v>
      </c>
      <c r="G321" s="46">
        <f t="shared" si="80"/>
        <v>85612881.849999994</v>
      </c>
      <c r="H321" s="46">
        <f t="shared" si="80"/>
        <v>103018448.91</v>
      </c>
      <c r="I321" s="46">
        <f t="shared" si="80"/>
        <v>115242733.69999999</v>
      </c>
      <c r="J321" s="46">
        <f t="shared" si="80"/>
        <v>126039693.28999999</v>
      </c>
      <c r="K321" s="46">
        <f t="shared" si="80"/>
        <v>138033130.33000001</v>
      </c>
      <c r="L321" s="46">
        <f t="shared" si="80"/>
        <v>147957210.07999998</v>
      </c>
      <c r="M321" s="46">
        <f t="shared" si="80"/>
        <v>159502270.04999998</v>
      </c>
      <c r="N321" s="46">
        <f t="shared" si="80"/>
        <v>177085597.24000001</v>
      </c>
      <c r="O321" s="46">
        <f t="shared" si="80"/>
        <v>202518230.30999997</v>
      </c>
      <c r="P321" s="46">
        <f t="shared" si="80"/>
        <v>235478034.86000001</v>
      </c>
      <c r="Q321" s="46">
        <f t="shared" si="80"/>
        <v>31549189.879999999</v>
      </c>
      <c r="R321" s="46">
        <f t="shared" si="80"/>
        <v>131841456.2675</v>
      </c>
      <c r="Y321" s="51"/>
      <c r="Z321" s="51"/>
      <c r="AA321" s="51"/>
    </row>
    <row r="322" spans="1:29">
      <c r="D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Y322" s="51"/>
      <c r="Z322" s="51"/>
      <c r="AA322" s="51"/>
    </row>
    <row r="323" spans="1:29">
      <c r="A323" s="6" t="s">
        <v>293</v>
      </c>
      <c r="B323" s="6" t="s">
        <v>128</v>
      </c>
      <c r="D323" s="41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ref="R323:R324" si="81">((E323+Q323)+((F323+G323+H323+I323+J323+K323+L323+M323+N323+O323+P323)*2))/24</f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A324" s="6" t="s">
        <v>294</v>
      </c>
      <c r="B324" s="6" t="s">
        <v>128</v>
      </c>
      <c r="D324" s="41" t="s">
        <v>129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7">
        <f t="shared" si="81"/>
        <v>0</v>
      </c>
      <c r="V324" s="49">
        <f>R324</f>
        <v>0</v>
      </c>
      <c r="Y324" s="51"/>
      <c r="Z324" s="51"/>
      <c r="AA324" s="51"/>
      <c r="AC324" s="49">
        <f>+R324</f>
        <v>0</v>
      </c>
    </row>
    <row r="325" spans="1:29">
      <c r="D325" s="3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7"/>
      <c r="Y325" s="51"/>
      <c r="Z325" s="51"/>
      <c r="AA325" s="51"/>
    </row>
    <row r="326" spans="1:29">
      <c r="A326" s="6" t="s">
        <v>284</v>
      </c>
      <c r="B326" s="6" t="s">
        <v>130</v>
      </c>
      <c r="C326" s="6" t="s">
        <v>913</v>
      </c>
      <c r="D326" s="41" t="s">
        <v>914</v>
      </c>
      <c r="E326" s="45">
        <v>3318</v>
      </c>
      <c r="F326" s="45">
        <v>6636</v>
      </c>
      <c r="G326" s="45">
        <v>9954</v>
      </c>
      <c r="H326" s="45">
        <v>13272</v>
      </c>
      <c r="I326" s="45">
        <v>16590</v>
      </c>
      <c r="J326" s="45">
        <v>22995.46</v>
      </c>
      <c r="K326" s="45">
        <v>25628.85</v>
      </c>
      <c r="L326" s="45">
        <v>28262.240000000002</v>
      </c>
      <c r="M326" s="45">
        <v>30895.63</v>
      </c>
      <c r="N326" s="45">
        <v>33529.019999999997</v>
      </c>
      <c r="O326" s="45">
        <v>36162.410000000003</v>
      </c>
      <c r="P326" s="45">
        <v>38803.06</v>
      </c>
      <c r="Q326" s="45">
        <v>2666.72</v>
      </c>
      <c r="R326" s="47">
        <f t="shared" ref="R326:R341" si="82">((E326+Q326)+((F326+G326+H326+I326+J326+K326+L326+M326+N326+O326+P326)*2))/24</f>
        <v>22143.419166666663</v>
      </c>
      <c r="V326" s="49">
        <f t="shared" ref="V326:V341" si="83">R326</f>
        <v>22143.419166666663</v>
      </c>
      <c r="Y326" s="51"/>
      <c r="Z326" s="51"/>
      <c r="AA326" s="51"/>
      <c r="AC326" s="49">
        <f t="shared" ref="AC326:AC341" si="84">+R326</f>
        <v>22143.419166666663</v>
      </c>
    </row>
    <row r="327" spans="1:29">
      <c r="A327" s="6" t="s">
        <v>284</v>
      </c>
      <c r="B327" s="6" t="s">
        <v>130</v>
      </c>
      <c r="C327" s="6" t="s">
        <v>364</v>
      </c>
      <c r="D327" s="41" t="s">
        <v>674</v>
      </c>
      <c r="E327" s="45">
        <v>16669</v>
      </c>
      <c r="F327" s="45">
        <v>33376.080000000002</v>
      </c>
      <c r="G327" s="45">
        <v>50045.08</v>
      </c>
      <c r="H327" s="45">
        <v>47767.28</v>
      </c>
      <c r="I327" s="45">
        <v>69697.279999999999</v>
      </c>
      <c r="J327" s="45">
        <v>87598.33</v>
      </c>
      <c r="K327" s="45">
        <v>105504.33</v>
      </c>
      <c r="L327" s="45">
        <v>135671.32999999999</v>
      </c>
      <c r="M327" s="45">
        <v>155110.32999999999</v>
      </c>
      <c r="N327" s="45">
        <v>174487.45</v>
      </c>
      <c r="O327" s="45">
        <v>193926.45</v>
      </c>
      <c r="P327" s="45">
        <v>213365.45</v>
      </c>
      <c r="Q327" s="45">
        <v>17301</v>
      </c>
      <c r="R327" s="47">
        <f t="shared" si="82"/>
        <v>106961.19916666666</v>
      </c>
      <c r="V327" s="49">
        <f t="shared" si="83"/>
        <v>106961.19916666666</v>
      </c>
      <c r="Y327" s="51"/>
      <c r="Z327" s="51"/>
      <c r="AA327" s="51"/>
      <c r="AC327" s="49">
        <f t="shared" si="84"/>
        <v>106961.19916666666</v>
      </c>
    </row>
    <row r="328" spans="1:29">
      <c r="A328" s="6" t="s">
        <v>284</v>
      </c>
      <c r="B328" s="6" t="s">
        <v>130</v>
      </c>
      <c r="C328" s="6" t="s">
        <v>365</v>
      </c>
      <c r="D328" s="41" t="s">
        <v>680</v>
      </c>
      <c r="E328" s="45">
        <v>229.39</v>
      </c>
      <c r="F328" s="45">
        <v>494.55</v>
      </c>
      <c r="G328" s="45">
        <v>547.70000000000005</v>
      </c>
      <c r="H328" s="45">
        <v>547.70000000000005</v>
      </c>
      <c r="I328" s="45">
        <v>2671.83</v>
      </c>
      <c r="J328" s="45">
        <v>2778.32</v>
      </c>
      <c r="K328" s="45">
        <v>2778.32</v>
      </c>
      <c r="L328" s="45">
        <v>2778.32</v>
      </c>
      <c r="M328" s="45">
        <v>2778.32</v>
      </c>
      <c r="N328" s="45">
        <v>2778.32</v>
      </c>
      <c r="O328" s="45">
        <v>2790.36</v>
      </c>
      <c r="P328" s="45">
        <v>2969.2</v>
      </c>
      <c r="Q328" s="45">
        <v>24.58</v>
      </c>
      <c r="R328" s="47">
        <f t="shared" si="82"/>
        <v>2003.3270833333336</v>
      </c>
      <c r="V328" s="49">
        <f t="shared" si="83"/>
        <v>2003.3270833333336</v>
      </c>
      <c r="Y328" s="51"/>
      <c r="Z328" s="51"/>
      <c r="AA328" s="51"/>
      <c r="AC328" s="49">
        <f t="shared" si="84"/>
        <v>2003.3270833333336</v>
      </c>
    </row>
    <row r="329" spans="1:29">
      <c r="A329" s="6" t="s">
        <v>293</v>
      </c>
      <c r="B329" s="6" t="s">
        <v>130</v>
      </c>
      <c r="C329" s="6" t="s">
        <v>360</v>
      </c>
      <c r="D329" s="41" t="s">
        <v>673</v>
      </c>
      <c r="E329" s="45">
        <v>15487.26</v>
      </c>
      <c r="F329" s="45">
        <v>30974.52</v>
      </c>
      <c r="G329" s="45">
        <v>51351.72</v>
      </c>
      <c r="H329" s="45">
        <v>71728.92</v>
      </c>
      <c r="I329" s="45">
        <v>92106.12</v>
      </c>
      <c r="J329" s="45">
        <v>112483.32</v>
      </c>
      <c r="K329" s="45">
        <v>132860.51999999999</v>
      </c>
      <c r="L329" s="45">
        <v>153237.72</v>
      </c>
      <c r="M329" s="45">
        <v>173614.92</v>
      </c>
      <c r="N329" s="45">
        <v>193992.12</v>
      </c>
      <c r="O329" s="45">
        <v>214369.32</v>
      </c>
      <c r="P329" s="45">
        <v>234746.52</v>
      </c>
      <c r="Q329" s="45">
        <v>20377.2</v>
      </c>
      <c r="R329" s="47">
        <f t="shared" si="82"/>
        <v>123283.16249999999</v>
      </c>
      <c r="V329" s="49">
        <f t="shared" si="83"/>
        <v>123283.16249999999</v>
      </c>
      <c r="Y329" s="51"/>
      <c r="Z329" s="51"/>
      <c r="AA329" s="51"/>
      <c r="AC329" s="49">
        <f t="shared" si="84"/>
        <v>123283.16249999999</v>
      </c>
    </row>
    <row r="330" spans="1:29">
      <c r="A330" s="6" t="s">
        <v>293</v>
      </c>
      <c r="B330" s="6" t="s">
        <v>130</v>
      </c>
      <c r="C330" s="1" t="s">
        <v>361</v>
      </c>
      <c r="D330" s="41" t="s">
        <v>677</v>
      </c>
      <c r="E330" s="45">
        <v>6077.78</v>
      </c>
      <c r="F330" s="45">
        <v>12155.56</v>
      </c>
      <c r="G330" s="45">
        <v>18233.34</v>
      </c>
      <c r="H330" s="45">
        <v>24311.119999999999</v>
      </c>
      <c r="I330" s="45">
        <v>30388.9</v>
      </c>
      <c r="J330" s="45">
        <v>36466.68</v>
      </c>
      <c r="K330" s="45">
        <v>43027.839999999997</v>
      </c>
      <c r="L330" s="45">
        <v>49588.95</v>
      </c>
      <c r="M330" s="45">
        <v>56150.06</v>
      </c>
      <c r="N330" s="45">
        <v>62711.17</v>
      </c>
      <c r="O330" s="45">
        <v>69272.28</v>
      </c>
      <c r="P330" s="45">
        <v>75833.39</v>
      </c>
      <c r="Q330" s="45">
        <v>6561.11</v>
      </c>
      <c r="R330" s="47">
        <f t="shared" si="82"/>
        <v>40371.561250000006</v>
      </c>
      <c r="V330" s="49">
        <f t="shared" si="83"/>
        <v>40371.561250000006</v>
      </c>
      <c r="Y330" s="51"/>
      <c r="Z330" s="51"/>
      <c r="AA330" s="51"/>
      <c r="AC330" s="49">
        <f t="shared" si="84"/>
        <v>40371.561250000006</v>
      </c>
    </row>
    <row r="331" spans="1:29">
      <c r="A331" s="6" t="s">
        <v>293</v>
      </c>
      <c r="B331" s="6" t="s">
        <v>130</v>
      </c>
      <c r="C331" s="1" t="s">
        <v>362</v>
      </c>
      <c r="D331" s="41" t="s">
        <v>678</v>
      </c>
      <c r="E331" s="45">
        <v>240948.5</v>
      </c>
      <c r="F331" s="45">
        <v>442621.23</v>
      </c>
      <c r="G331" s="45">
        <v>625966.47</v>
      </c>
      <c r="H331" s="45">
        <v>748378.74</v>
      </c>
      <c r="I331" s="45">
        <v>847346.41</v>
      </c>
      <c r="J331" s="45">
        <v>896351.27</v>
      </c>
      <c r="K331" s="45">
        <v>950660.28</v>
      </c>
      <c r="L331" s="45">
        <v>1002800.1</v>
      </c>
      <c r="M331" s="45">
        <v>1059509.3400000001</v>
      </c>
      <c r="N331" s="45">
        <v>1160875.56</v>
      </c>
      <c r="O331" s="45">
        <v>1343662.24</v>
      </c>
      <c r="P331" s="45">
        <v>1594344.8</v>
      </c>
      <c r="Q331" s="45">
        <v>244371.46</v>
      </c>
      <c r="R331" s="47">
        <f t="shared" si="82"/>
        <v>909598.03500000015</v>
      </c>
      <c r="V331" s="49">
        <f t="shared" si="83"/>
        <v>909598.03500000015</v>
      </c>
      <c r="Y331" s="51"/>
      <c r="Z331" s="51"/>
      <c r="AA331" s="51"/>
      <c r="AC331" s="49">
        <f t="shared" si="84"/>
        <v>909598.03500000015</v>
      </c>
    </row>
    <row r="332" spans="1:29">
      <c r="A332" s="6" t="s">
        <v>293</v>
      </c>
      <c r="B332" s="6" t="s">
        <v>130</v>
      </c>
      <c r="C332" s="6" t="s">
        <v>363</v>
      </c>
      <c r="D332" s="41" t="s">
        <v>679</v>
      </c>
      <c r="E332" s="45">
        <v>288482.84999999998</v>
      </c>
      <c r="F332" s="45">
        <v>518508.57</v>
      </c>
      <c r="G332" s="45">
        <v>744827.53</v>
      </c>
      <c r="H332" s="45">
        <v>932071.49</v>
      </c>
      <c r="I332" s="45">
        <v>1034773.01</v>
      </c>
      <c r="J332" s="45">
        <v>1122168.25</v>
      </c>
      <c r="K332" s="45">
        <v>1186256.47</v>
      </c>
      <c r="L332" s="45">
        <v>1236787.5900000001</v>
      </c>
      <c r="M332" s="45">
        <v>1295492.83</v>
      </c>
      <c r="N332" s="45">
        <v>1366301.8</v>
      </c>
      <c r="O332" s="45">
        <v>1511075.27</v>
      </c>
      <c r="P332" s="45">
        <v>1786897.79</v>
      </c>
      <c r="Q332" s="45">
        <v>287732.71999999997</v>
      </c>
      <c r="R332" s="47">
        <f t="shared" si="82"/>
        <v>1085272.3654166665</v>
      </c>
      <c r="V332" s="49">
        <f t="shared" si="83"/>
        <v>1085272.3654166665</v>
      </c>
      <c r="Y332" s="51"/>
      <c r="Z332" s="51"/>
      <c r="AA332" s="51"/>
      <c r="AC332" s="49">
        <f t="shared" si="84"/>
        <v>1085272.3654166665</v>
      </c>
    </row>
    <row r="333" spans="1:29">
      <c r="A333" s="6" t="s">
        <v>293</v>
      </c>
      <c r="B333" s="6" t="s">
        <v>130</v>
      </c>
      <c r="C333" s="6" t="s">
        <v>364</v>
      </c>
      <c r="D333" s="41" t="s">
        <v>674</v>
      </c>
      <c r="E333" s="45">
        <v>156526</v>
      </c>
      <c r="F333" s="45">
        <v>313052</v>
      </c>
      <c r="G333" s="45">
        <v>469578</v>
      </c>
      <c r="H333" s="45">
        <v>626104</v>
      </c>
      <c r="I333" s="45">
        <v>782630</v>
      </c>
      <c r="J333" s="45">
        <v>939156</v>
      </c>
      <c r="K333" s="45">
        <v>1121537</v>
      </c>
      <c r="L333" s="45">
        <v>1303918</v>
      </c>
      <c r="M333" s="45">
        <v>1486299</v>
      </c>
      <c r="N333" s="45">
        <v>1668680</v>
      </c>
      <c r="O333" s="45">
        <v>1852188.94</v>
      </c>
      <c r="P333" s="45">
        <v>2035699.94</v>
      </c>
      <c r="Q333" s="45">
        <v>183511</v>
      </c>
      <c r="R333" s="47">
        <f t="shared" si="82"/>
        <v>1064071.7816666665</v>
      </c>
      <c r="V333" s="49">
        <f t="shared" si="83"/>
        <v>1064071.7816666665</v>
      </c>
      <c r="Y333" s="51"/>
      <c r="Z333" s="51"/>
      <c r="AA333" s="51"/>
      <c r="AC333" s="49">
        <f t="shared" si="84"/>
        <v>1064071.7816666665</v>
      </c>
    </row>
    <row r="334" spans="1:29">
      <c r="A334" s="6" t="s">
        <v>293</v>
      </c>
      <c r="B334" s="6" t="s">
        <v>130</v>
      </c>
      <c r="C334" s="6" t="s">
        <v>365</v>
      </c>
      <c r="D334" s="41" t="s">
        <v>680</v>
      </c>
      <c r="E334" s="45">
        <v>323.68</v>
      </c>
      <c r="F334" s="45">
        <v>527.25</v>
      </c>
      <c r="G334" s="45">
        <v>707.19</v>
      </c>
      <c r="H334" s="45">
        <v>1161.73</v>
      </c>
      <c r="I334" s="45">
        <v>1716.49</v>
      </c>
      <c r="J334" s="45">
        <v>2058.6999999999998</v>
      </c>
      <c r="K334" s="45">
        <v>2535.41</v>
      </c>
      <c r="L334" s="45">
        <v>2877.91</v>
      </c>
      <c r="M334" s="45">
        <v>3269.78</v>
      </c>
      <c r="N334" s="45">
        <v>29749.75</v>
      </c>
      <c r="O334" s="45">
        <v>30062.42</v>
      </c>
      <c r="P334" s="45">
        <v>30360.12</v>
      </c>
      <c r="Q334" s="45">
        <v>226.95</v>
      </c>
      <c r="R334" s="47">
        <f t="shared" si="82"/>
        <v>8775.1720833333329</v>
      </c>
      <c r="V334" s="49">
        <f t="shared" si="83"/>
        <v>8775.1720833333329</v>
      </c>
      <c r="Y334" s="51"/>
      <c r="Z334" s="51"/>
      <c r="AA334" s="51"/>
      <c r="AC334" s="49">
        <f t="shared" si="84"/>
        <v>8775.1720833333329</v>
      </c>
    </row>
    <row r="335" spans="1:29">
      <c r="A335" s="6" t="s">
        <v>294</v>
      </c>
      <c r="B335" s="6" t="s">
        <v>130</v>
      </c>
      <c r="C335" s="6" t="s">
        <v>360</v>
      </c>
      <c r="D335" s="41" t="s">
        <v>673</v>
      </c>
      <c r="E335" s="45">
        <v>80862.98</v>
      </c>
      <c r="F335" s="45">
        <v>149110.22</v>
      </c>
      <c r="G335" s="45">
        <v>217434.38</v>
      </c>
      <c r="H335" s="45">
        <v>273861.58</v>
      </c>
      <c r="I335" s="45">
        <v>305814.42</v>
      </c>
      <c r="J335" s="45">
        <v>331531.57</v>
      </c>
      <c r="K335" s="45">
        <v>354221.66</v>
      </c>
      <c r="L335" s="45">
        <v>372988.06</v>
      </c>
      <c r="M335" s="45">
        <v>393235.8</v>
      </c>
      <c r="N335" s="45">
        <v>418259.33</v>
      </c>
      <c r="O335" s="45">
        <v>460791.3</v>
      </c>
      <c r="P335" s="45">
        <v>530154.43000000005</v>
      </c>
      <c r="Q335" s="45">
        <v>73488.570000000007</v>
      </c>
      <c r="R335" s="47">
        <f t="shared" si="82"/>
        <v>323714.87708333333</v>
      </c>
      <c r="V335" s="49">
        <f t="shared" si="83"/>
        <v>323714.87708333333</v>
      </c>
      <c r="Y335" s="51"/>
      <c r="Z335" s="51"/>
      <c r="AA335" s="51"/>
      <c r="AC335" s="49">
        <f t="shared" si="84"/>
        <v>323714.87708333333</v>
      </c>
    </row>
    <row r="336" spans="1:29">
      <c r="A336" s="6" t="s">
        <v>294</v>
      </c>
      <c r="B336" s="6" t="s">
        <v>130</v>
      </c>
      <c r="C336" s="6" t="s">
        <v>59</v>
      </c>
      <c r="D336" s="41" t="s">
        <v>675</v>
      </c>
      <c r="E336" s="45">
        <v>1856628.71</v>
      </c>
      <c r="F336" s="45">
        <v>3393028.82</v>
      </c>
      <c r="G336" s="45">
        <v>4922491.49</v>
      </c>
      <c r="H336" s="45">
        <v>6129398.2300000004</v>
      </c>
      <c r="I336" s="45">
        <v>6770657.9800000004</v>
      </c>
      <c r="J336" s="45">
        <v>7288456.0199999996</v>
      </c>
      <c r="K336" s="45">
        <v>7743127.7699999996</v>
      </c>
      <c r="L336" s="45">
        <v>8119947.6299999999</v>
      </c>
      <c r="M336" s="45">
        <v>8520257.4900000002</v>
      </c>
      <c r="N336" s="45">
        <v>8995199.2799999993</v>
      </c>
      <c r="O336" s="45">
        <v>9916856.1699999999</v>
      </c>
      <c r="P336" s="45">
        <v>11525551.67</v>
      </c>
      <c r="Q336" s="45">
        <v>1698425.19</v>
      </c>
      <c r="R336" s="47">
        <f t="shared" si="82"/>
        <v>7091874.9583333349</v>
      </c>
      <c r="V336" s="49">
        <f t="shared" si="83"/>
        <v>7091874.9583333349</v>
      </c>
      <c r="Y336" s="51"/>
      <c r="Z336" s="51"/>
      <c r="AA336" s="51"/>
      <c r="AC336" s="49">
        <f t="shared" si="84"/>
        <v>7091874.9583333349</v>
      </c>
    </row>
    <row r="337" spans="1:29">
      <c r="A337" s="6" t="s">
        <v>294</v>
      </c>
      <c r="B337" s="6" t="s">
        <v>130</v>
      </c>
      <c r="C337" s="6" t="s">
        <v>60</v>
      </c>
      <c r="D337" s="41" t="s">
        <v>676</v>
      </c>
      <c r="E337" s="45">
        <v>1403734.79</v>
      </c>
      <c r="F337" s="45">
        <v>2676665.96</v>
      </c>
      <c r="G337" s="45">
        <v>3881371.99</v>
      </c>
      <c r="H337" s="45">
        <v>4622244.59</v>
      </c>
      <c r="I337" s="45">
        <v>5133289.0599999996</v>
      </c>
      <c r="J337" s="45">
        <v>5550348.9800000004</v>
      </c>
      <c r="K337" s="45">
        <v>5961923.7699999996</v>
      </c>
      <c r="L337" s="45">
        <v>6365390.9500000002</v>
      </c>
      <c r="M337" s="45">
        <v>6796746.1699999999</v>
      </c>
      <c r="N337" s="45">
        <v>7524905.3300000001</v>
      </c>
      <c r="O337" s="45">
        <v>8651081.5299999993</v>
      </c>
      <c r="P337" s="45">
        <v>10053364.970000001</v>
      </c>
      <c r="Q337" s="45">
        <v>1376503.3</v>
      </c>
      <c r="R337" s="47">
        <f t="shared" si="82"/>
        <v>5717287.6954166666</v>
      </c>
      <c r="V337" s="49">
        <f t="shared" si="83"/>
        <v>5717287.6954166666</v>
      </c>
      <c r="Y337" s="51"/>
      <c r="Z337" s="51"/>
      <c r="AA337" s="51"/>
      <c r="AC337" s="49">
        <f t="shared" si="84"/>
        <v>5717287.6954166666</v>
      </c>
    </row>
    <row r="338" spans="1:29">
      <c r="A338" s="6" t="s">
        <v>294</v>
      </c>
      <c r="B338" s="6" t="s">
        <v>130</v>
      </c>
      <c r="C338" s="6" t="s">
        <v>362</v>
      </c>
      <c r="D338" s="41" t="s">
        <v>678</v>
      </c>
      <c r="E338" s="45">
        <v>34934.839999999997</v>
      </c>
      <c r="F338" s="45">
        <v>67781.97</v>
      </c>
      <c r="G338" s="45">
        <v>101419.07</v>
      </c>
      <c r="H338" s="45">
        <v>132393.57999999999</v>
      </c>
      <c r="I338" s="45">
        <v>150302.01999999999</v>
      </c>
      <c r="J338" s="45">
        <v>162228.9</v>
      </c>
      <c r="K338" s="45">
        <v>173046.44</v>
      </c>
      <c r="L338" s="45">
        <v>180895.11</v>
      </c>
      <c r="M338" s="45">
        <v>189252.9</v>
      </c>
      <c r="N338" s="45">
        <v>198563.96</v>
      </c>
      <c r="O338" s="45">
        <v>216144.55</v>
      </c>
      <c r="P338" s="45">
        <v>249975.58</v>
      </c>
      <c r="Q338" s="45">
        <v>32256.01</v>
      </c>
      <c r="R338" s="47">
        <f t="shared" si="82"/>
        <v>154633.29208333333</v>
      </c>
      <c r="V338" s="49">
        <f t="shared" si="83"/>
        <v>154633.29208333333</v>
      </c>
      <c r="Y338" s="51"/>
      <c r="Z338" s="51"/>
      <c r="AA338" s="51"/>
      <c r="AC338" s="49">
        <f t="shared" si="84"/>
        <v>154633.29208333333</v>
      </c>
    </row>
    <row r="339" spans="1:29">
      <c r="A339" s="6" t="s">
        <v>294</v>
      </c>
      <c r="B339" s="6" t="s">
        <v>130</v>
      </c>
      <c r="C339" s="6" t="s">
        <v>364</v>
      </c>
      <c r="D339" s="41" t="s">
        <v>674</v>
      </c>
      <c r="E339" s="45">
        <v>195506</v>
      </c>
      <c r="F339" s="45">
        <v>391012</v>
      </c>
      <c r="G339" s="45">
        <v>586518</v>
      </c>
      <c r="H339" s="45">
        <v>577198.44999999995</v>
      </c>
      <c r="I339" s="45">
        <v>830599.45</v>
      </c>
      <c r="J339" s="45">
        <v>1028328.29</v>
      </c>
      <c r="K339" s="45">
        <v>1235228.29</v>
      </c>
      <c r="L339" s="45">
        <v>1583797.29</v>
      </c>
      <c r="M339" s="45">
        <v>1808405.29</v>
      </c>
      <c r="N339" s="45">
        <v>2033013.29</v>
      </c>
      <c r="O339" s="45">
        <v>2257621.29</v>
      </c>
      <c r="P339" s="45">
        <v>2482229.29</v>
      </c>
      <c r="Q339" s="45">
        <v>238949</v>
      </c>
      <c r="R339" s="47">
        <f t="shared" si="82"/>
        <v>1252598.2024999999</v>
      </c>
      <c r="V339" s="49">
        <f t="shared" si="83"/>
        <v>1252598.2024999999</v>
      </c>
      <c r="Y339" s="51"/>
      <c r="Z339" s="51"/>
      <c r="AA339" s="51"/>
      <c r="AC339" s="49">
        <f t="shared" si="84"/>
        <v>1252598.2024999999</v>
      </c>
    </row>
    <row r="340" spans="1:29">
      <c r="A340" s="6" t="s">
        <v>294</v>
      </c>
      <c r="B340" s="6" t="s">
        <v>130</v>
      </c>
      <c r="C340" s="6" t="s">
        <v>365</v>
      </c>
      <c r="D340" s="41" t="s">
        <v>680</v>
      </c>
      <c r="E340" s="45">
        <v>8835.31</v>
      </c>
      <c r="F340" s="45">
        <v>5645</v>
      </c>
      <c r="G340" s="45">
        <v>4065.39</v>
      </c>
      <c r="H340" s="45">
        <v>8796.9599999999991</v>
      </c>
      <c r="I340" s="45">
        <v>9226.66</v>
      </c>
      <c r="J340" s="45">
        <v>10766.27</v>
      </c>
      <c r="K340" s="45">
        <v>-77963.03</v>
      </c>
      <c r="L340" s="45">
        <v>-77532.06</v>
      </c>
      <c r="M340" s="45">
        <v>-58551.97</v>
      </c>
      <c r="N340" s="45">
        <v>-57247.18</v>
      </c>
      <c r="O340" s="45">
        <v>-54967.360000000001</v>
      </c>
      <c r="P340" s="45">
        <v>-50592.21</v>
      </c>
      <c r="Q340" s="45">
        <v>481.15</v>
      </c>
      <c r="R340" s="47">
        <f t="shared" si="82"/>
        <v>-27807.941666666669</v>
      </c>
      <c r="V340" s="49">
        <f t="shared" si="83"/>
        <v>-27807.941666666669</v>
      </c>
      <c r="Y340" s="51"/>
      <c r="Z340" s="51"/>
      <c r="AA340" s="51"/>
      <c r="AC340" s="49">
        <f t="shared" si="84"/>
        <v>-27807.941666666669</v>
      </c>
    </row>
    <row r="341" spans="1:29">
      <c r="A341" s="6" t="s">
        <v>2</v>
      </c>
      <c r="B341" s="6" t="s">
        <v>366</v>
      </c>
      <c r="C341" s="6" t="s">
        <v>2</v>
      </c>
      <c r="D341" s="41" t="s">
        <v>131</v>
      </c>
      <c r="E341" s="45">
        <v>228429.18</v>
      </c>
      <c r="F341" s="45">
        <v>408581.92</v>
      </c>
      <c r="G341" s="45">
        <v>617771.65</v>
      </c>
      <c r="H341" s="45">
        <v>817381.03</v>
      </c>
      <c r="I341" s="45">
        <v>1008966.51</v>
      </c>
      <c r="J341" s="45">
        <v>1203311.8899999999</v>
      </c>
      <c r="K341" s="45">
        <v>1404170.63</v>
      </c>
      <c r="L341" s="45">
        <v>1585684.77</v>
      </c>
      <c r="M341" s="45">
        <v>1784368.72</v>
      </c>
      <c r="N341" s="45">
        <v>1987428.32</v>
      </c>
      <c r="O341" s="45">
        <v>2175409.71</v>
      </c>
      <c r="P341" s="45">
        <v>2351148.16</v>
      </c>
      <c r="Q341" s="45">
        <v>259115.38</v>
      </c>
      <c r="R341" s="47">
        <f t="shared" si="82"/>
        <v>1298999.6325000001</v>
      </c>
      <c r="V341" s="49">
        <f t="shared" si="83"/>
        <v>1298999.6325000001</v>
      </c>
      <c r="Y341" s="51"/>
      <c r="Z341" s="51"/>
      <c r="AA341" s="51"/>
      <c r="AC341" s="49">
        <f t="shared" si="84"/>
        <v>1298999.6325000001</v>
      </c>
    </row>
    <row r="342" spans="1:29">
      <c r="A342" s="6"/>
      <c r="B342" s="6"/>
      <c r="C342" s="6"/>
      <c r="D342" s="41" t="s">
        <v>132</v>
      </c>
      <c r="E342" s="46">
        <f t="shared" ref="E342" si="85">SUM(E326:E341)</f>
        <v>4536994.2699999986</v>
      </c>
      <c r="F342" s="46">
        <f t="shared" ref="F342:R342" si="86">SUM(F326:F341)</f>
        <v>8450171.6500000004</v>
      </c>
      <c r="G342" s="46">
        <f t="shared" si="86"/>
        <v>12302283.000000002</v>
      </c>
      <c r="H342" s="46">
        <f t="shared" si="86"/>
        <v>15026617.4</v>
      </c>
      <c r="I342" s="46">
        <f t="shared" si="86"/>
        <v>17086776.140000001</v>
      </c>
      <c r="J342" s="46">
        <f t="shared" si="86"/>
        <v>18797028.25</v>
      </c>
      <c r="K342" s="46">
        <f t="shared" si="86"/>
        <v>20364544.549999997</v>
      </c>
      <c r="L342" s="46">
        <f t="shared" si="86"/>
        <v>22047093.91</v>
      </c>
      <c r="M342" s="46">
        <f t="shared" si="86"/>
        <v>23696834.609999999</v>
      </c>
      <c r="N342" s="46">
        <f t="shared" si="86"/>
        <v>25793227.520000003</v>
      </c>
      <c r="O342" s="46">
        <f t="shared" si="86"/>
        <v>28876446.879999999</v>
      </c>
      <c r="P342" s="46">
        <f t="shared" si="86"/>
        <v>33154852.16</v>
      </c>
      <c r="Q342" s="46">
        <f t="shared" si="86"/>
        <v>4441991.34</v>
      </c>
      <c r="R342" s="46">
        <f t="shared" si="86"/>
        <v>19173780.739583336</v>
      </c>
      <c r="Y342" s="51"/>
      <c r="Z342" s="51"/>
      <c r="AA342" s="51"/>
    </row>
    <row r="343" spans="1:29">
      <c r="D343" s="3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7"/>
      <c r="Y343" s="51"/>
      <c r="Z343" s="51"/>
      <c r="AA343" s="51"/>
    </row>
    <row r="344" spans="1:29">
      <c r="A344" s="6" t="s">
        <v>284</v>
      </c>
      <c r="B344" s="6" t="s">
        <v>133</v>
      </c>
      <c r="D344" s="41" t="s">
        <v>134</v>
      </c>
      <c r="E344" s="45">
        <v>2544235.2400000002</v>
      </c>
      <c r="F344" s="45">
        <v>5102393.0599999996</v>
      </c>
      <c r="G344" s="45">
        <v>7667957.1699999999</v>
      </c>
      <c r="H344" s="45">
        <v>10247492.640000001</v>
      </c>
      <c r="I344" s="45">
        <v>12830612.939999999</v>
      </c>
      <c r="J344" s="45">
        <v>15419057.09</v>
      </c>
      <c r="K344" s="45">
        <v>18020859.960000001</v>
      </c>
      <c r="L344" s="45">
        <v>20637535.760000002</v>
      </c>
      <c r="M344" s="45">
        <v>23270347</v>
      </c>
      <c r="N344" s="45">
        <v>25918672.199999999</v>
      </c>
      <c r="O344" s="45">
        <v>28582313.68</v>
      </c>
      <c r="P344" s="45">
        <v>31270347.91</v>
      </c>
      <c r="Q344" s="45">
        <v>2792093.49</v>
      </c>
      <c r="R344" s="47">
        <f t="shared" ref="R344:R346" si="87">((E344+Q344)+((F344+G344+H344+I344+J344+K344+L344+M344+N344+O344+P344)*2))/24</f>
        <v>16802979.481250003</v>
      </c>
      <c r="V344" s="49">
        <f t="shared" ref="V344:V346" si="88">R344</f>
        <v>16802979.481250003</v>
      </c>
      <c r="Y344" s="51"/>
      <c r="Z344" s="51"/>
      <c r="AA344" s="51"/>
      <c r="AC344" s="49">
        <f t="shared" ref="AC344:AC346" si="89">+R344</f>
        <v>16802979.481250003</v>
      </c>
    </row>
    <row r="345" spans="1:29">
      <c r="A345" s="6" t="s">
        <v>284</v>
      </c>
      <c r="B345" s="6" t="s">
        <v>135</v>
      </c>
      <c r="D345" s="41" t="s">
        <v>681</v>
      </c>
      <c r="E345" s="45">
        <v>296017.63</v>
      </c>
      <c r="F345" s="45">
        <v>592187.13</v>
      </c>
      <c r="G345" s="45">
        <v>891837.16</v>
      </c>
      <c r="H345" s="45">
        <v>1191609.53</v>
      </c>
      <c r="I345" s="45">
        <v>1491420.73</v>
      </c>
      <c r="J345" s="45">
        <v>1790451.9</v>
      </c>
      <c r="K345" s="45">
        <v>2092205.64</v>
      </c>
      <c r="L345" s="45">
        <v>2394012.87</v>
      </c>
      <c r="M345" s="45">
        <v>2695763.14</v>
      </c>
      <c r="N345" s="45">
        <v>2985075.27</v>
      </c>
      <c r="O345" s="45">
        <v>3251041.51</v>
      </c>
      <c r="P345" s="45">
        <v>3517419.93</v>
      </c>
      <c r="Q345" s="45">
        <v>587972.24</v>
      </c>
      <c r="R345" s="47">
        <f t="shared" si="87"/>
        <v>1944584.97875</v>
      </c>
      <c r="V345" s="49">
        <f t="shared" si="88"/>
        <v>1944584.97875</v>
      </c>
      <c r="Y345" s="51"/>
      <c r="Z345" s="51"/>
      <c r="AA345" s="51"/>
      <c r="AC345" s="49">
        <f t="shared" si="89"/>
        <v>1944584.97875</v>
      </c>
    </row>
    <row r="346" spans="1:29">
      <c r="A346" s="6" t="s">
        <v>284</v>
      </c>
      <c r="B346" s="1" t="s">
        <v>136</v>
      </c>
      <c r="D346" s="41" t="s">
        <v>137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87"/>
        <v>0</v>
      </c>
      <c r="V346" s="49">
        <f t="shared" si="88"/>
        <v>0</v>
      </c>
      <c r="Y346" s="51"/>
      <c r="Z346" s="51"/>
      <c r="AA346" s="51"/>
      <c r="AC346" s="49">
        <f t="shared" si="89"/>
        <v>0</v>
      </c>
    </row>
    <row r="347" spans="1:29">
      <c r="D347" s="41" t="s">
        <v>138</v>
      </c>
      <c r="E347" s="46">
        <f t="shared" ref="E347" si="90">SUM(E344:E346)</f>
        <v>2840252.87</v>
      </c>
      <c r="F347" s="46">
        <f t="shared" ref="F347:R347" si="91">SUM(F344:F346)</f>
        <v>5694580.1899999995</v>
      </c>
      <c r="G347" s="46">
        <f t="shared" si="91"/>
        <v>8559794.3300000001</v>
      </c>
      <c r="H347" s="46">
        <f t="shared" si="91"/>
        <v>11439102.17</v>
      </c>
      <c r="I347" s="46">
        <f t="shared" si="91"/>
        <v>14322033.67</v>
      </c>
      <c r="J347" s="46">
        <f t="shared" si="91"/>
        <v>17209508.989999998</v>
      </c>
      <c r="K347" s="46">
        <f t="shared" si="91"/>
        <v>20113065.600000001</v>
      </c>
      <c r="L347" s="46">
        <f t="shared" si="91"/>
        <v>23031548.630000003</v>
      </c>
      <c r="M347" s="46">
        <f t="shared" si="91"/>
        <v>25966110.140000001</v>
      </c>
      <c r="N347" s="46">
        <f t="shared" si="91"/>
        <v>28903747.469999999</v>
      </c>
      <c r="O347" s="46">
        <f t="shared" si="91"/>
        <v>31833355.189999998</v>
      </c>
      <c r="P347" s="46">
        <f t="shared" si="91"/>
        <v>34787767.840000004</v>
      </c>
      <c r="Q347" s="46">
        <f t="shared" si="91"/>
        <v>3380065.7300000004</v>
      </c>
      <c r="R347" s="46">
        <f t="shared" si="91"/>
        <v>18747564.460000005</v>
      </c>
      <c r="Y347" s="51"/>
      <c r="Z347" s="51"/>
      <c r="AA347" s="51"/>
    </row>
    <row r="348" spans="1:29">
      <c r="D348" s="3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7"/>
      <c r="Y348" s="51"/>
      <c r="Z348" s="51"/>
      <c r="AA348" s="51"/>
    </row>
    <row r="349" spans="1:29">
      <c r="A349" s="6" t="s">
        <v>284</v>
      </c>
      <c r="B349" s="6" t="s">
        <v>139</v>
      </c>
      <c r="D349" s="41" t="s">
        <v>140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ref="R349:R364" si="92">((E349+Q349)+((F349+G349+H349+I349+J349+K349+L349+M349+N349+O349+P349)*2))/24</f>
        <v>0</v>
      </c>
      <c r="V349" s="49">
        <f t="shared" ref="V349:V364" si="93">R349</f>
        <v>0</v>
      </c>
      <c r="Y349" s="51"/>
      <c r="Z349" s="51"/>
      <c r="AA349" s="51"/>
      <c r="AC349" s="49">
        <f t="shared" ref="AC349:AC364" si="94">+R349</f>
        <v>0</v>
      </c>
    </row>
    <row r="350" spans="1:29">
      <c r="A350" s="6" t="s">
        <v>284</v>
      </c>
      <c r="B350" s="6" t="s">
        <v>141</v>
      </c>
      <c r="C350" s="6" t="s">
        <v>143</v>
      </c>
      <c r="D350" s="5" t="s">
        <v>144</v>
      </c>
      <c r="E350" s="45">
        <v>201826.33</v>
      </c>
      <c r="F350" s="45">
        <v>317788.17</v>
      </c>
      <c r="G350" s="45">
        <v>421743.91</v>
      </c>
      <c r="H350" s="45">
        <v>506288.91</v>
      </c>
      <c r="I350" s="45">
        <v>579140.80000000005</v>
      </c>
      <c r="J350" s="45">
        <v>620019.06000000006</v>
      </c>
      <c r="K350" s="45">
        <v>639514.62</v>
      </c>
      <c r="L350" s="45">
        <v>679468.62</v>
      </c>
      <c r="M350" s="45">
        <v>758430.75</v>
      </c>
      <c r="N350" s="45">
        <v>845594.95</v>
      </c>
      <c r="O350" s="45">
        <v>932601.67</v>
      </c>
      <c r="P350" s="45">
        <v>1014898.94</v>
      </c>
      <c r="Q350" s="45">
        <v>65182.81</v>
      </c>
      <c r="R350" s="47">
        <f t="shared" si="92"/>
        <v>620749.58083333343</v>
      </c>
      <c r="V350" s="49">
        <f t="shared" si="93"/>
        <v>620749.58083333343</v>
      </c>
      <c r="Y350" s="51"/>
      <c r="Z350" s="51"/>
      <c r="AA350" s="51"/>
      <c r="AC350" s="49">
        <f t="shared" si="94"/>
        <v>620749.58083333343</v>
      </c>
    </row>
    <row r="351" spans="1:29">
      <c r="A351" s="6" t="s">
        <v>284</v>
      </c>
      <c r="B351" s="6" t="s">
        <v>141</v>
      </c>
      <c r="C351" s="6" t="s">
        <v>179</v>
      </c>
      <c r="D351" s="5" t="s">
        <v>876</v>
      </c>
      <c r="E351" s="45">
        <v>10763.89</v>
      </c>
      <c r="F351" s="45">
        <v>20833.330000000002</v>
      </c>
      <c r="G351" s="45">
        <v>31597.22</v>
      </c>
      <c r="H351" s="45">
        <v>42013.89</v>
      </c>
      <c r="I351" s="45">
        <v>52777.78</v>
      </c>
      <c r="J351" s="45">
        <v>63194.44</v>
      </c>
      <c r="K351" s="45">
        <v>73958.33</v>
      </c>
      <c r="L351" s="45">
        <v>84722.22</v>
      </c>
      <c r="M351" s="45">
        <v>95138.880000000005</v>
      </c>
      <c r="N351" s="45">
        <v>105902.77</v>
      </c>
      <c r="O351" s="45">
        <v>116319.44</v>
      </c>
      <c r="P351" s="45">
        <v>127083.32</v>
      </c>
      <c r="Q351" s="45">
        <v>10763.89</v>
      </c>
      <c r="R351" s="47">
        <f t="shared" si="92"/>
        <v>68692.125833333339</v>
      </c>
      <c r="V351" s="49">
        <f t="shared" si="93"/>
        <v>68692.125833333339</v>
      </c>
      <c r="Y351" s="51"/>
      <c r="Z351" s="51"/>
      <c r="AA351" s="51"/>
      <c r="AC351" s="49">
        <f t="shared" si="94"/>
        <v>68692.125833333339</v>
      </c>
    </row>
    <row r="352" spans="1:29">
      <c r="A352" s="6" t="s">
        <v>284</v>
      </c>
      <c r="B352" s="6" t="s">
        <v>141</v>
      </c>
      <c r="D352" s="41" t="s">
        <v>142</v>
      </c>
      <c r="E352" s="45">
        <v>1173036.25</v>
      </c>
      <c r="F352" s="45">
        <v>2346072.4900000002</v>
      </c>
      <c r="G352" s="45">
        <v>3519108.75</v>
      </c>
      <c r="H352" s="45">
        <v>4692145</v>
      </c>
      <c r="I352" s="45">
        <v>5865181.2400000002</v>
      </c>
      <c r="J352" s="45">
        <v>7190717.5</v>
      </c>
      <c r="K352" s="45">
        <v>8516253.75</v>
      </c>
      <c r="L352" s="45">
        <v>9841733.1199999992</v>
      </c>
      <c r="M352" s="45">
        <v>11102087.51</v>
      </c>
      <c r="N352" s="45">
        <v>12362441.880000001</v>
      </c>
      <c r="O352" s="45">
        <v>13586500.199999999</v>
      </c>
      <c r="P352" s="45">
        <v>14810558.539999999</v>
      </c>
      <c r="Q352" s="45">
        <v>1224058.3400000001</v>
      </c>
      <c r="R352" s="47">
        <f t="shared" si="92"/>
        <v>7919278.9395833323</v>
      </c>
      <c r="V352" s="49">
        <f t="shared" si="93"/>
        <v>7919278.9395833323</v>
      </c>
      <c r="Y352" s="51"/>
      <c r="Z352" s="51"/>
      <c r="AA352" s="51"/>
      <c r="AC352" s="49">
        <f t="shared" si="94"/>
        <v>7919278.9395833323</v>
      </c>
    </row>
    <row r="353" spans="1:29">
      <c r="A353" s="6" t="s">
        <v>284</v>
      </c>
      <c r="B353" s="6" t="s">
        <v>146</v>
      </c>
      <c r="D353" s="41" t="s">
        <v>147</v>
      </c>
      <c r="E353" s="45">
        <v>18520.37</v>
      </c>
      <c r="F353" s="45">
        <v>37040.75</v>
      </c>
      <c r="G353" s="45">
        <v>55561.120000000003</v>
      </c>
      <c r="H353" s="45">
        <v>74081.5</v>
      </c>
      <c r="I353" s="45">
        <v>92601.87</v>
      </c>
      <c r="J353" s="45">
        <v>111608.52</v>
      </c>
      <c r="K353" s="45">
        <v>130405.66</v>
      </c>
      <c r="L353" s="45">
        <v>148525.69</v>
      </c>
      <c r="M353" s="45">
        <v>166235.5</v>
      </c>
      <c r="N353" s="45">
        <v>184200.8</v>
      </c>
      <c r="O353" s="45">
        <v>197821.21</v>
      </c>
      <c r="P353" s="45">
        <v>211496.36</v>
      </c>
      <c r="Q353" s="45">
        <v>13623.97</v>
      </c>
      <c r="R353" s="47">
        <f t="shared" si="92"/>
        <v>118804.2625</v>
      </c>
      <c r="V353" s="49">
        <f t="shared" si="93"/>
        <v>118804.2625</v>
      </c>
      <c r="Y353" s="51"/>
      <c r="Z353" s="51"/>
      <c r="AA353" s="51"/>
      <c r="AC353" s="49">
        <f t="shared" si="94"/>
        <v>118804.2625</v>
      </c>
    </row>
    <row r="354" spans="1:29">
      <c r="A354" s="6" t="s">
        <v>284</v>
      </c>
      <c r="B354" s="6" t="s">
        <v>148</v>
      </c>
      <c r="D354" s="41" t="s">
        <v>682</v>
      </c>
      <c r="E354" s="45">
        <v>3414.22</v>
      </c>
      <c r="F354" s="45">
        <v>6828.44</v>
      </c>
      <c r="G354" s="45">
        <v>10242.66</v>
      </c>
      <c r="H354" s="45">
        <v>13656.88</v>
      </c>
      <c r="I354" s="45">
        <v>17071.099999999999</v>
      </c>
      <c r="J354" s="45">
        <v>20485.32</v>
      </c>
      <c r="K354" s="45">
        <v>23899.54</v>
      </c>
      <c r="L354" s="45">
        <v>27313.759999999998</v>
      </c>
      <c r="M354" s="45">
        <v>30727.98</v>
      </c>
      <c r="N354" s="45">
        <v>34142.199999999997</v>
      </c>
      <c r="O354" s="45">
        <v>39125.19</v>
      </c>
      <c r="P354" s="45">
        <v>44118.75</v>
      </c>
      <c r="Q354" s="45">
        <v>4988.28</v>
      </c>
      <c r="R354" s="47">
        <f t="shared" si="92"/>
        <v>22651.089166666668</v>
      </c>
      <c r="V354" s="49">
        <f t="shared" si="93"/>
        <v>22651.089166666668</v>
      </c>
      <c r="Y354" s="51"/>
      <c r="Z354" s="51"/>
      <c r="AA354" s="51"/>
      <c r="AC354" s="49">
        <f t="shared" si="94"/>
        <v>22651.089166666668</v>
      </c>
    </row>
    <row r="355" spans="1:29">
      <c r="A355" s="6" t="s">
        <v>284</v>
      </c>
      <c r="B355" s="6" t="s">
        <v>145</v>
      </c>
      <c r="C355" s="6" t="s">
        <v>872</v>
      </c>
      <c r="D355" s="41" t="s">
        <v>873</v>
      </c>
      <c r="E355" s="45">
        <v>0</v>
      </c>
      <c r="F355" s="45">
        <v>0</v>
      </c>
      <c r="G355" s="45">
        <v>1050</v>
      </c>
      <c r="H355" s="45">
        <v>1050</v>
      </c>
      <c r="I355" s="45">
        <v>1050</v>
      </c>
      <c r="J355" s="45">
        <v>2114</v>
      </c>
      <c r="K355" s="45">
        <v>2114</v>
      </c>
      <c r="L355" s="45">
        <v>2114</v>
      </c>
      <c r="M355" s="45">
        <v>2885</v>
      </c>
      <c r="N355" s="45">
        <v>2885</v>
      </c>
      <c r="O355" s="45">
        <v>2885</v>
      </c>
      <c r="P355" s="45">
        <v>3709</v>
      </c>
      <c r="Q355" s="45">
        <v>0</v>
      </c>
      <c r="R355" s="47">
        <f t="shared" si="92"/>
        <v>1821.3333333333333</v>
      </c>
      <c r="V355" s="49">
        <f t="shared" si="93"/>
        <v>1821.3333333333333</v>
      </c>
      <c r="Y355" s="51"/>
      <c r="Z355" s="51"/>
      <c r="AA355" s="51"/>
      <c r="AC355" s="49">
        <f t="shared" si="94"/>
        <v>1821.3333333333333</v>
      </c>
    </row>
    <row r="356" spans="1:29">
      <c r="A356" s="6" t="s">
        <v>284</v>
      </c>
      <c r="B356" s="6" t="s">
        <v>145</v>
      </c>
      <c r="C356" s="6" t="s">
        <v>869</v>
      </c>
      <c r="D356" s="41" t="s">
        <v>870</v>
      </c>
      <c r="E356" s="45">
        <v>-0.01</v>
      </c>
      <c r="F356" s="45">
        <v>-0.01</v>
      </c>
      <c r="G356" s="45">
        <v>-0.01</v>
      </c>
      <c r="H356" s="45">
        <v>-0.01</v>
      </c>
      <c r="I356" s="45">
        <v>-0.01</v>
      </c>
      <c r="J356" s="45">
        <v>-0.01</v>
      </c>
      <c r="K356" s="45">
        <v>-0.01</v>
      </c>
      <c r="L356" s="45">
        <v>-0.01</v>
      </c>
      <c r="M356" s="45">
        <v>-0.01</v>
      </c>
      <c r="N356" s="45">
        <v>-0.01</v>
      </c>
      <c r="O356" s="45">
        <v>-0.01</v>
      </c>
      <c r="P356" s="45">
        <v>-0.01</v>
      </c>
      <c r="Q356" s="45">
        <v>0</v>
      </c>
      <c r="R356" s="47">
        <f t="shared" si="92"/>
        <v>-9.5833333333333326E-3</v>
      </c>
      <c r="V356" s="49">
        <f t="shared" si="93"/>
        <v>-9.5833333333333326E-3</v>
      </c>
      <c r="Y356" s="51"/>
      <c r="Z356" s="51"/>
      <c r="AA356" s="51"/>
      <c r="AC356" s="49">
        <f t="shared" si="94"/>
        <v>-9.5833333333333326E-3</v>
      </c>
    </row>
    <row r="357" spans="1:29">
      <c r="A357" s="6" t="s">
        <v>284</v>
      </c>
      <c r="B357" s="6" t="s">
        <v>145</v>
      </c>
      <c r="C357" s="6" t="s">
        <v>12</v>
      </c>
      <c r="D357" s="41" t="s">
        <v>683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si="92"/>
        <v>0</v>
      </c>
      <c r="V357" s="49">
        <f t="shared" si="93"/>
        <v>0</v>
      </c>
      <c r="Y357" s="51"/>
      <c r="Z357" s="51"/>
      <c r="AA357" s="51"/>
      <c r="AC357" s="49">
        <f t="shared" si="94"/>
        <v>0</v>
      </c>
    </row>
    <row r="358" spans="1:29">
      <c r="A358" s="6" t="s">
        <v>284</v>
      </c>
      <c r="B358" s="6" t="s">
        <v>145</v>
      </c>
      <c r="C358" s="6" t="s">
        <v>154</v>
      </c>
      <c r="D358" s="41" t="s">
        <v>871</v>
      </c>
      <c r="E358" s="45">
        <v>0</v>
      </c>
      <c r="F358" s="45">
        <v>0</v>
      </c>
      <c r="G358" s="45">
        <v>8444.42</v>
      </c>
      <c r="H358" s="45">
        <v>8444.42</v>
      </c>
      <c r="I358" s="45">
        <v>14937.12</v>
      </c>
      <c r="J358" s="45">
        <v>18135.3</v>
      </c>
      <c r="K358" s="45">
        <v>18135.3</v>
      </c>
      <c r="L358" s="45">
        <v>18135.3</v>
      </c>
      <c r="M358" s="45">
        <v>27285.99</v>
      </c>
      <c r="N358" s="45">
        <v>27468.55</v>
      </c>
      <c r="O358" s="45">
        <v>27285.99</v>
      </c>
      <c r="P358" s="45">
        <v>36361.96</v>
      </c>
      <c r="Q358" s="45">
        <v>0</v>
      </c>
      <c r="R358" s="47">
        <f t="shared" si="92"/>
        <v>17052.862499999999</v>
      </c>
      <c r="V358" s="49">
        <f t="shared" si="93"/>
        <v>17052.862499999999</v>
      </c>
      <c r="Y358" s="51"/>
      <c r="Z358" s="51"/>
      <c r="AA358" s="51"/>
      <c r="AC358" s="49">
        <f t="shared" si="94"/>
        <v>17052.862499999999</v>
      </c>
    </row>
    <row r="359" spans="1:29">
      <c r="A359" s="6" t="s">
        <v>293</v>
      </c>
      <c r="B359" s="6" t="s">
        <v>145</v>
      </c>
      <c r="C359" s="6" t="s">
        <v>372</v>
      </c>
      <c r="D359" s="41" t="s">
        <v>684</v>
      </c>
      <c r="E359" s="45">
        <v>24.65</v>
      </c>
      <c r="F359" s="45">
        <v>58.08</v>
      </c>
      <c r="G359" s="45">
        <v>103.18</v>
      </c>
      <c r="H359" s="45">
        <v>130.78</v>
      </c>
      <c r="I359" s="45">
        <v>252.71</v>
      </c>
      <c r="J359" s="45">
        <v>332.5</v>
      </c>
      <c r="K359" s="45">
        <v>384.72</v>
      </c>
      <c r="L359" s="45">
        <v>458.81</v>
      </c>
      <c r="M359" s="45">
        <v>567.53</v>
      </c>
      <c r="N359" s="45">
        <v>701.8</v>
      </c>
      <c r="O359" s="45">
        <v>788.18</v>
      </c>
      <c r="P359" s="45">
        <v>1386.35</v>
      </c>
      <c r="Q359" s="45">
        <v>1.35</v>
      </c>
      <c r="R359" s="47">
        <f t="shared" si="92"/>
        <v>431.46999999999997</v>
      </c>
      <c r="V359" s="49">
        <f t="shared" si="93"/>
        <v>431.46999999999997</v>
      </c>
      <c r="Y359" s="51"/>
      <c r="Z359" s="51"/>
      <c r="AA359" s="51"/>
      <c r="AC359" s="49">
        <f t="shared" si="94"/>
        <v>431.46999999999997</v>
      </c>
    </row>
    <row r="360" spans="1:29">
      <c r="A360" s="6" t="s">
        <v>293</v>
      </c>
      <c r="B360" s="6" t="s">
        <v>145</v>
      </c>
      <c r="C360" s="6" t="s">
        <v>373</v>
      </c>
      <c r="D360" s="41" t="s">
        <v>685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92"/>
        <v>0</v>
      </c>
      <c r="V360" s="49">
        <f t="shared" si="93"/>
        <v>0</v>
      </c>
      <c r="Y360" s="51"/>
      <c r="Z360" s="51"/>
      <c r="AA360" s="51"/>
      <c r="AC360" s="49">
        <f t="shared" si="94"/>
        <v>0</v>
      </c>
    </row>
    <row r="361" spans="1:29">
      <c r="A361" s="6" t="s">
        <v>293</v>
      </c>
      <c r="B361" s="6" t="s">
        <v>145</v>
      </c>
      <c r="C361" s="6" t="s">
        <v>374</v>
      </c>
      <c r="D361" s="41" t="s">
        <v>686</v>
      </c>
      <c r="E361" s="45">
        <v>5008.58</v>
      </c>
      <c r="F361" s="45">
        <v>7977.4</v>
      </c>
      <c r="G361" s="45">
        <v>9092.27</v>
      </c>
      <c r="H361" s="45">
        <v>10234.33</v>
      </c>
      <c r="I361" s="45">
        <v>10234.33</v>
      </c>
      <c r="J361" s="45">
        <v>10234.33</v>
      </c>
      <c r="K361" s="45">
        <v>10234.33</v>
      </c>
      <c r="L361" s="45">
        <v>10234.33</v>
      </c>
      <c r="M361" s="45">
        <v>10234.33</v>
      </c>
      <c r="N361" s="45">
        <v>10234.33</v>
      </c>
      <c r="O361" s="45">
        <v>10234.33</v>
      </c>
      <c r="P361" s="45">
        <v>13347.42</v>
      </c>
      <c r="Q361" s="45">
        <v>0</v>
      </c>
      <c r="R361" s="47">
        <f t="shared" si="92"/>
        <v>9566.3350000000009</v>
      </c>
      <c r="V361" s="49">
        <f t="shared" si="93"/>
        <v>9566.3350000000009</v>
      </c>
      <c r="Y361" s="51"/>
      <c r="Z361" s="51"/>
      <c r="AA361" s="51"/>
      <c r="AC361" s="49">
        <f t="shared" si="94"/>
        <v>9566.3350000000009</v>
      </c>
    </row>
    <row r="362" spans="1:29">
      <c r="A362" s="6" t="s">
        <v>294</v>
      </c>
      <c r="B362" s="6" t="s">
        <v>145</v>
      </c>
      <c r="C362" s="6" t="s">
        <v>372</v>
      </c>
      <c r="D362" s="41" t="s">
        <v>684</v>
      </c>
      <c r="E362" s="45">
        <v>151.19999999999999</v>
      </c>
      <c r="F362" s="45">
        <v>283.37</v>
      </c>
      <c r="G362" s="45">
        <v>477.29</v>
      </c>
      <c r="H362" s="45">
        <v>740.81</v>
      </c>
      <c r="I362" s="45">
        <v>1214.43</v>
      </c>
      <c r="J362" s="45">
        <v>1777.6</v>
      </c>
      <c r="K362" s="45">
        <v>2475.8000000000002</v>
      </c>
      <c r="L362" s="45">
        <v>3053.27</v>
      </c>
      <c r="M362" s="45">
        <v>3960.22</v>
      </c>
      <c r="N362" s="45">
        <v>5233.59</v>
      </c>
      <c r="O362" s="45">
        <v>6337.36</v>
      </c>
      <c r="P362" s="45">
        <v>9422.17</v>
      </c>
      <c r="Q362" s="45">
        <v>72.010000000000005</v>
      </c>
      <c r="R362" s="47">
        <f t="shared" si="92"/>
        <v>2923.9595833333333</v>
      </c>
      <c r="V362" s="49">
        <f t="shared" si="93"/>
        <v>2923.9595833333333</v>
      </c>
      <c r="Y362" s="51"/>
      <c r="Z362" s="51"/>
      <c r="AA362" s="51"/>
      <c r="AC362" s="49">
        <f t="shared" si="94"/>
        <v>2923.9595833333333</v>
      </c>
    </row>
    <row r="363" spans="1:29">
      <c r="A363" s="6" t="s">
        <v>294</v>
      </c>
      <c r="B363" s="6" t="s">
        <v>145</v>
      </c>
      <c r="C363" s="6" t="s">
        <v>373</v>
      </c>
      <c r="D363" s="41" t="s">
        <v>685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92"/>
        <v>0</v>
      </c>
      <c r="V363" s="49">
        <f t="shared" si="93"/>
        <v>0</v>
      </c>
      <c r="Y363" s="51"/>
      <c r="Z363" s="51"/>
      <c r="AA363" s="51"/>
      <c r="AC363" s="49">
        <f t="shared" si="94"/>
        <v>0</v>
      </c>
    </row>
    <row r="364" spans="1:29">
      <c r="A364" s="6" t="s">
        <v>294</v>
      </c>
      <c r="B364" s="6" t="s">
        <v>145</v>
      </c>
      <c r="C364" s="6" t="s">
        <v>374</v>
      </c>
      <c r="D364" s="41" t="s">
        <v>686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7">
        <f t="shared" si="92"/>
        <v>0</v>
      </c>
      <c r="V364" s="49">
        <f t="shared" si="93"/>
        <v>0</v>
      </c>
      <c r="Y364" s="51"/>
      <c r="Z364" s="51"/>
      <c r="AA364" s="51"/>
      <c r="AC364" s="49">
        <f t="shared" si="94"/>
        <v>0</v>
      </c>
    </row>
    <row r="365" spans="1:29">
      <c r="D365" s="41" t="s">
        <v>149</v>
      </c>
      <c r="E365" s="46">
        <f t="shared" ref="E365:G365" si="95">SUM(E349:E364)</f>
        <v>1412745.48</v>
      </c>
      <c r="F365" s="46">
        <f t="shared" si="95"/>
        <v>2736882.0200000005</v>
      </c>
      <c r="G365" s="46">
        <f t="shared" si="95"/>
        <v>4057420.8100000005</v>
      </c>
      <c r="H365" s="46">
        <f t="shared" ref="H365:R365" si="96">SUM(H349:H364)</f>
        <v>5348786.51</v>
      </c>
      <c r="I365" s="46">
        <f t="shared" si="96"/>
        <v>6634461.3700000001</v>
      </c>
      <c r="J365" s="46">
        <f t="shared" si="96"/>
        <v>8038618.5599999996</v>
      </c>
      <c r="K365" s="46">
        <f t="shared" si="96"/>
        <v>9417376.040000001</v>
      </c>
      <c r="L365" s="46">
        <f t="shared" si="96"/>
        <v>10815759.109999999</v>
      </c>
      <c r="M365" s="46">
        <f t="shared" si="96"/>
        <v>12197553.680000002</v>
      </c>
      <c r="N365" s="46">
        <f t="shared" si="96"/>
        <v>13578805.860000003</v>
      </c>
      <c r="O365" s="46">
        <f t="shared" si="96"/>
        <v>14919898.559999999</v>
      </c>
      <c r="P365" s="46">
        <f t="shared" si="96"/>
        <v>16272382.799999999</v>
      </c>
      <c r="Q365" s="46">
        <f t="shared" si="96"/>
        <v>1318690.6500000001</v>
      </c>
      <c r="R365" s="46">
        <f t="shared" si="96"/>
        <v>8781971.9487500004</v>
      </c>
      <c r="Y365" s="51"/>
      <c r="Z365" s="51"/>
      <c r="AA365" s="51"/>
    </row>
    <row r="366" spans="1:29">
      <c r="D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7"/>
      <c r="Y366" s="51"/>
      <c r="Z366" s="51"/>
      <c r="AA366" s="51"/>
    </row>
    <row r="367" spans="1:29">
      <c r="A367" s="6" t="s">
        <v>284</v>
      </c>
      <c r="B367" s="6" t="s">
        <v>151</v>
      </c>
      <c r="C367" s="6" t="s">
        <v>375</v>
      </c>
      <c r="D367" s="41" t="s">
        <v>687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ref="R367:R387" si="97">((E367+Q367)+((F367+G367+H367+I367+J367+K367+L367+M367+N367+O367+P367)*2))/24</f>
        <v>0</v>
      </c>
      <c r="V367" s="49">
        <f t="shared" ref="V367:V387" si="98">R367</f>
        <v>0</v>
      </c>
      <c r="Y367" s="51"/>
      <c r="Z367" s="51"/>
      <c r="AA367" s="51"/>
      <c r="AC367" s="49">
        <f t="shared" ref="AC367:AC387" si="99">+R367</f>
        <v>0</v>
      </c>
    </row>
    <row r="368" spans="1:29">
      <c r="A368" s="6" t="s">
        <v>284</v>
      </c>
      <c r="B368" s="6" t="s">
        <v>153</v>
      </c>
      <c r="C368" s="6" t="s">
        <v>375</v>
      </c>
      <c r="D368" s="41" t="s">
        <v>689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7">
        <f t="shared" si="97"/>
        <v>0</v>
      </c>
      <c r="V368" s="49">
        <f t="shared" si="98"/>
        <v>0</v>
      </c>
      <c r="Y368" s="51"/>
      <c r="Z368" s="51"/>
      <c r="AA368" s="51"/>
      <c r="AC368" s="49">
        <f t="shared" si="99"/>
        <v>0</v>
      </c>
    </row>
    <row r="369" spans="1:29">
      <c r="A369" s="6" t="s">
        <v>284</v>
      </c>
      <c r="B369" s="6" t="s">
        <v>377</v>
      </c>
      <c r="D369" s="41" t="s">
        <v>691</v>
      </c>
      <c r="E369" s="45">
        <v>-3501.58</v>
      </c>
      <c r="F369" s="45">
        <v>-7003.16</v>
      </c>
      <c r="G369" s="45">
        <v>-10504.74</v>
      </c>
      <c r="H369" s="45">
        <v>-14006.32</v>
      </c>
      <c r="I369" s="45">
        <v>-17507.900000000001</v>
      </c>
      <c r="J369" s="45">
        <v>-21009.48</v>
      </c>
      <c r="K369" s="45">
        <v>-24511.06</v>
      </c>
      <c r="L369" s="45">
        <v>-28012.639999999999</v>
      </c>
      <c r="M369" s="45">
        <v>-31514.22</v>
      </c>
      <c r="N369" s="45">
        <v>-35015.800000000003</v>
      </c>
      <c r="O369" s="45">
        <v>-38517.379999999997</v>
      </c>
      <c r="P369" s="45">
        <v>-42018.96</v>
      </c>
      <c r="Q369" s="45">
        <v>-3501.58</v>
      </c>
      <c r="R369" s="47">
        <f t="shared" si="97"/>
        <v>-22760.270000000004</v>
      </c>
      <c r="V369" s="49">
        <f t="shared" si="98"/>
        <v>-22760.270000000004</v>
      </c>
      <c r="Y369" s="51"/>
      <c r="Z369" s="51"/>
      <c r="AA369" s="51"/>
      <c r="AC369" s="49">
        <f t="shared" si="99"/>
        <v>-22760.270000000004</v>
      </c>
    </row>
    <row r="370" spans="1:29">
      <c r="A370" s="6" t="s">
        <v>293</v>
      </c>
      <c r="B370" s="6" t="s">
        <v>150</v>
      </c>
      <c r="C370" s="6" t="s">
        <v>375</v>
      </c>
      <c r="D370" s="41" t="s">
        <v>692</v>
      </c>
      <c r="E370" s="45">
        <v>393090.82</v>
      </c>
      <c r="F370" s="45">
        <v>682081.63</v>
      </c>
      <c r="G370" s="45">
        <v>974827.02</v>
      </c>
      <c r="H370" s="45">
        <v>951179.27</v>
      </c>
      <c r="I370" s="45">
        <v>856739.88</v>
      </c>
      <c r="J370" s="45">
        <v>670177.22</v>
      </c>
      <c r="K370" s="45">
        <v>102307.01</v>
      </c>
      <c r="L370" s="45">
        <v>-126461.44</v>
      </c>
      <c r="M370" s="45">
        <v>-372360.01</v>
      </c>
      <c r="N370" s="45">
        <v>-291841.81</v>
      </c>
      <c r="O370" s="45">
        <v>77384.039999999994</v>
      </c>
      <c r="P370" s="45">
        <v>485092.4</v>
      </c>
      <c r="Q370" s="45">
        <v>394793.07</v>
      </c>
      <c r="R370" s="47">
        <f t="shared" si="97"/>
        <v>366922.26291666663</v>
      </c>
      <c r="V370" s="49">
        <f t="shared" si="98"/>
        <v>366922.26291666663</v>
      </c>
      <c r="Y370" s="51"/>
      <c r="Z370" s="51"/>
      <c r="AA370" s="51"/>
      <c r="AC370" s="49">
        <f t="shared" si="99"/>
        <v>366922.26291666663</v>
      </c>
    </row>
    <row r="371" spans="1:29">
      <c r="A371" s="6" t="s">
        <v>293</v>
      </c>
      <c r="B371" s="6" t="s">
        <v>150</v>
      </c>
      <c r="C371" s="6" t="s">
        <v>376</v>
      </c>
      <c r="D371" s="41" t="s">
        <v>693</v>
      </c>
      <c r="E371" s="45">
        <v>189291.87</v>
      </c>
      <c r="F371" s="45">
        <v>354089.9</v>
      </c>
      <c r="G371" s="45">
        <v>535835.34</v>
      </c>
      <c r="H371" s="45">
        <v>592637.09</v>
      </c>
      <c r="I371" s="45">
        <v>564272.03</v>
      </c>
      <c r="J371" s="45">
        <v>481804.37</v>
      </c>
      <c r="K371" s="45">
        <v>263621.01</v>
      </c>
      <c r="L371" s="45">
        <v>145966.26999999999</v>
      </c>
      <c r="M371" s="45">
        <v>79520.3</v>
      </c>
      <c r="N371" s="45">
        <v>99923.89</v>
      </c>
      <c r="O371" s="45">
        <v>274617.82</v>
      </c>
      <c r="P371" s="45">
        <v>521437.46</v>
      </c>
      <c r="Q371" s="45">
        <v>232018.92</v>
      </c>
      <c r="R371" s="47">
        <f t="shared" si="97"/>
        <v>343698.40625</v>
      </c>
      <c r="V371" s="49">
        <f t="shared" si="98"/>
        <v>343698.40625</v>
      </c>
      <c r="Y371" s="51"/>
      <c r="Z371" s="51"/>
      <c r="AA371" s="51"/>
      <c r="AC371" s="49">
        <f t="shared" si="99"/>
        <v>343698.40625</v>
      </c>
    </row>
    <row r="372" spans="1:29">
      <c r="A372" s="6" t="s">
        <v>293</v>
      </c>
      <c r="B372" s="6" t="s">
        <v>151</v>
      </c>
      <c r="C372" s="6" t="s">
        <v>375</v>
      </c>
      <c r="D372" s="41" t="s">
        <v>687</v>
      </c>
      <c r="E372" s="45">
        <v>-3050.82</v>
      </c>
      <c r="F372" s="45">
        <v>-4143.75</v>
      </c>
      <c r="G372" s="45">
        <v>1232.8499999999999</v>
      </c>
      <c r="H372" s="45">
        <v>-404.26</v>
      </c>
      <c r="I372" s="45">
        <v>-187.42</v>
      </c>
      <c r="J372" s="45">
        <v>50728.41</v>
      </c>
      <c r="K372" s="45">
        <v>48848.83</v>
      </c>
      <c r="L372" s="45">
        <v>48595.94</v>
      </c>
      <c r="M372" s="45">
        <v>74827</v>
      </c>
      <c r="N372" s="45">
        <v>81374.11</v>
      </c>
      <c r="O372" s="45">
        <v>76721.649999999994</v>
      </c>
      <c r="P372" s="45">
        <v>233562.31</v>
      </c>
      <c r="Q372" s="45">
        <v>4826.43</v>
      </c>
      <c r="R372" s="47">
        <f t="shared" si="97"/>
        <v>51003.622916666667</v>
      </c>
      <c r="V372" s="49">
        <f t="shared" si="98"/>
        <v>51003.622916666667</v>
      </c>
      <c r="Y372" s="51"/>
      <c r="Z372" s="51"/>
      <c r="AA372" s="51"/>
      <c r="AC372" s="49">
        <f t="shared" si="99"/>
        <v>51003.622916666667</v>
      </c>
    </row>
    <row r="373" spans="1:29">
      <c r="A373" s="6" t="s">
        <v>293</v>
      </c>
      <c r="B373" s="6" t="s">
        <v>151</v>
      </c>
      <c r="C373" s="6" t="s">
        <v>376</v>
      </c>
      <c r="D373" s="41" t="s">
        <v>688</v>
      </c>
      <c r="E373" s="45">
        <v>6502</v>
      </c>
      <c r="F373" s="45">
        <v>11465.13</v>
      </c>
      <c r="G373" s="45">
        <v>18928.82</v>
      </c>
      <c r="H373" s="45">
        <v>23051.66</v>
      </c>
      <c r="I373" s="45">
        <v>27063.49</v>
      </c>
      <c r="J373" s="45">
        <v>41428.660000000003</v>
      </c>
      <c r="K373" s="45">
        <v>43895.51</v>
      </c>
      <c r="L373" s="45">
        <v>46566.3</v>
      </c>
      <c r="M373" s="45">
        <v>60845.3</v>
      </c>
      <c r="N373" s="45">
        <v>63959.86</v>
      </c>
      <c r="O373" s="45">
        <v>76153.240000000005</v>
      </c>
      <c r="P373" s="45">
        <v>137241.26</v>
      </c>
      <c r="Q373" s="45">
        <v>4240.42</v>
      </c>
      <c r="R373" s="47">
        <f t="shared" si="97"/>
        <v>46330.869999999995</v>
      </c>
      <c r="V373" s="49">
        <f t="shared" si="98"/>
        <v>46330.869999999995</v>
      </c>
      <c r="Y373" s="51"/>
      <c r="Z373" s="51"/>
      <c r="AA373" s="51"/>
      <c r="AC373" s="49">
        <f t="shared" si="99"/>
        <v>46330.869999999995</v>
      </c>
    </row>
    <row r="374" spans="1:29">
      <c r="A374" s="6" t="s">
        <v>293</v>
      </c>
      <c r="B374" s="6" t="s">
        <v>152</v>
      </c>
      <c r="C374" s="6" t="s">
        <v>375</v>
      </c>
      <c r="D374" s="41" t="s">
        <v>694</v>
      </c>
      <c r="E374" s="45">
        <v>105759.23</v>
      </c>
      <c r="F374" s="45">
        <v>281177.64</v>
      </c>
      <c r="G374" s="45">
        <v>368316.21</v>
      </c>
      <c r="H374" s="45">
        <v>436062.01</v>
      </c>
      <c r="I374" s="45">
        <v>481450.34</v>
      </c>
      <c r="J374" s="45">
        <v>574726.92000000004</v>
      </c>
      <c r="K374" s="45">
        <v>937347.36</v>
      </c>
      <c r="L374" s="45">
        <v>1036470.46</v>
      </c>
      <c r="M374" s="45">
        <v>1160494.3999999999</v>
      </c>
      <c r="N374" s="45">
        <v>1214434.71</v>
      </c>
      <c r="O374" s="45">
        <v>1446864.87</v>
      </c>
      <c r="P374" s="45">
        <v>2116757.21</v>
      </c>
      <c r="Q374" s="45">
        <v>31521.4</v>
      </c>
      <c r="R374" s="47">
        <f t="shared" si="97"/>
        <v>843561.8704166665</v>
      </c>
      <c r="V374" s="49">
        <f t="shared" si="98"/>
        <v>843561.8704166665</v>
      </c>
      <c r="Y374" s="51"/>
      <c r="Z374" s="51"/>
      <c r="AA374" s="51"/>
      <c r="AC374" s="49">
        <f t="shared" si="99"/>
        <v>843561.8704166665</v>
      </c>
    </row>
    <row r="375" spans="1:29">
      <c r="A375" s="6" t="s">
        <v>293</v>
      </c>
      <c r="B375" s="6" t="s">
        <v>152</v>
      </c>
      <c r="C375" s="6" t="s">
        <v>376</v>
      </c>
      <c r="D375" s="41" t="s">
        <v>695</v>
      </c>
      <c r="E375" s="45">
        <v>39918</v>
      </c>
      <c r="F375" s="45">
        <v>111127</v>
      </c>
      <c r="G375" s="45">
        <v>151047.19</v>
      </c>
      <c r="H375" s="45">
        <v>192570.95</v>
      </c>
      <c r="I375" s="45">
        <v>235724.93</v>
      </c>
      <c r="J375" s="45">
        <v>308957.98</v>
      </c>
      <c r="K375" s="45">
        <v>456606.54</v>
      </c>
      <c r="L375" s="45">
        <v>523630.26</v>
      </c>
      <c r="M375" s="45">
        <v>786358.69</v>
      </c>
      <c r="N375" s="45">
        <v>837364.85</v>
      </c>
      <c r="O375" s="45">
        <v>936447.8</v>
      </c>
      <c r="P375" s="45">
        <v>1145102.26</v>
      </c>
      <c r="Q375" s="45">
        <v>31316.3</v>
      </c>
      <c r="R375" s="47">
        <f t="shared" si="97"/>
        <v>476712.96666666673</v>
      </c>
      <c r="V375" s="49">
        <f t="shared" si="98"/>
        <v>476712.96666666673</v>
      </c>
      <c r="Y375" s="51"/>
      <c r="Z375" s="51"/>
      <c r="AA375" s="51"/>
      <c r="AC375" s="49">
        <f t="shared" si="99"/>
        <v>476712.96666666673</v>
      </c>
    </row>
    <row r="376" spans="1:29">
      <c r="A376" s="6" t="s">
        <v>293</v>
      </c>
      <c r="B376" s="6" t="s">
        <v>153</v>
      </c>
      <c r="C376" s="6" t="s">
        <v>375</v>
      </c>
      <c r="D376" s="41" t="s">
        <v>689</v>
      </c>
      <c r="E376" s="45">
        <v>2.66</v>
      </c>
      <c r="F376" s="45">
        <v>5.33</v>
      </c>
      <c r="G376" s="45">
        <v>8</v>
      </c>
      <c r="H376" s="45">
        <v>10.66</v>
      </c>
      <c r="I376" s="45">
        <v>13.33</v>
      </c>
      <c r="J376" s="45">
        <v>23.42</v>
      </c>
      <c r="K376" s="45">
        <v>27.32</v>
      </c>
      <c r="L376" s="45">
        <v>31.22</v>
      </c>
      <c r="M376" s="45">
        <v>35.130000000000003</v>
      </c>
      <c r="N376" s="45">
        <v>39.03</v>
      </c>
      <c r="O376" s="45">
        <v>42.95</v>
      </c>
      <c r="P376" s="45">
        <v>295168.48</v>
      </c>
      <c r="Q376" s="45">
        <v>1342.5</v>
      </c>
      <c r="R376" s="47">
        <f t="shared" si="97"/>
        <v>24673.120833333334</v>
      </c>
      <c r="V376" s="49">
        <f t="shared" si="98"/>
        <v>24673.120833333334</v>
      </c>
      <c r="Y376" s="51"/>
      <c r="Z376" s="51"/>
      <c r="AA376" s="51"/>
      <c r="AC376" s="49">
        <f t="shared" si="99"/>
        <v>24673.120833333334</v>
      </c>
    </row>
    <row r="377" spans="1:29">
      <c r="A377" s="6" t="s">
        <v>293</v>
      </c>
      <c r="B377" s="6" t="s">
        <v>153</v>
      </c>
      <c r="C377" s="6" t="s">
        <v>376</v>
      </c>
      <c r="D377" s="41" t="s">
        <v>690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0.01</v>
      </c>
      <c r="P377" s="45">
        <v>100652.67</v>
      </c>
      <c r="Q377" s="45">
        <v>459.5</v>
      </c>
      <c r="R377" s="47">
        <f t="shared" si="97"/>
        <v>8406.8691666666655</v>
      </c>
      <c r="V377" s="49">
        <f t="shared" si="98"/>
        <v>8406.8691666666655</v>
      </c>
      <c r="Y377" s="51"/>
      <c r="Z377" s="51"/>
      <c r="AA377" s="51"/>
      <c r="AC377" s="49">
        <f t="shared" si="99"/>
        <v>8406.8691666666655</v>
      </c>
    </row>
    <row r="378" spans="1:29">
      <c r="A378" s="6" t="s">
        <v>293</v>
      </c>
      <c r="B378" s="6" t="s">
        <v>154</v>
      </c>
      <c r="C378" s="6" t="s">
        <v>375</v>
      </c>
      <c r="D378" s="41" t="s">
        <v>696</v>
      </c>
      <c r="E378" s="45">
        <v>-191992.55</v>
      </c>
      <c r="F378" s="45">
        <v>-378359.02</v>
      </c>
      <c r="G378" s="45">
        <v>-592259.86</v>
      </c>
      <c r="H378" s="45">
        <v>-699373</v>
      </c>
      <c r="I378" s="45">
        <v>-767755.5</v>
      </c>
      <c r="J378" s="45">
        <v>-862951.75</v>
      </c>
      <c r="K378" s="45">
        <v>-938492.95</v>
      </c>
      <c r="L378" s="45">
        <v>-1002617.24</v>
      </c>
      <c r="M378" s="45">
        <v>-1159045.02</v>
      </c>
      <c r="N378" s="45">
        <v>-1388379.21</v>
      </c>
      <c r="O378" s="45">
        <v>-1744758.26</v>
      </c>
      <c r="P378" s="45">
        <v>-2411249.15</v>
      </c>
      <c r="Q378" s="45">
        <v>-107277.27</v>
      </c>
      <c r="R378" s="47">
        <f t="shared" si="97"/>
        <v>-1007906.3225000001</v>
      </c>
      <c r="V378" s="49">
        <f t="shared" si="98"/>
        <v>-1007906.3225000001</v>
      </c>
      <c r="Y378" s="51"/>
      <c r="Z378" s="51"/>
      <c r="AA378" s="51"/>
      <c r="AC378" s="49">
        <f t="shared" si="99"/>
        <v>-1007906.3225000001</v>
      </c>
    </row>
    <row r="379" spans="1:29">
      <c r="A379" s="6" t="s">
        <v>293</v>
      </c>
      <c r="B379" s="6" t="s">
        <v>154</v>
      </c>
      <c r="C379" s="6" t="s">
        <v>376</v>
      </c>
      <c r="D379" s="41" t="s">
        <v>697</v>
      </c>
      <c r="E379" s="45">
        <v>-103488.65</v>
      </c>
      <c r="F379" s="45">
        <v>-221528.92</v>
      </c>
      <c r="G379" s="45">
        <v>-351079.89</v>
      </c>
      <c r="H379" s="45">
        <v>-417656.98</v>
      </c>
      <c r="I379" s="45">
        <v>-444149.95</v>
      </c>
      <c r="J379" s="45">
        <v>-473849.87</v>
      </c>
      <c r="K379" s="45">
        <v>-481739.43</v>
      </c>
      <c r="L379" s="45">
        <v>-491204.15</v>
      </c>
      <c r="M379" s="45">
        <v>-733231.83</v>
      </c>
      <c r="N379" s="45">
        <v>-790485.41</v>
      </c>
      <c r="O379" s="45">
        <v>-945657.56</v>
      </c>
      <c r="P379" s="45">
        <v>-1255819.98</v>
      </c>
      <c r="Q379" s="45">
        <v>-109686.11</v>
      </c>
      <c r="R379" s="47">
        <f t="shared" si="97"/>
        <v>-559415.94583333342</v>
      </c>
      <c r="V379" s="49">
        <f t="shared" si="98"/>
        <v>-559415.94583333342</v>
      </c>
      <c r="Y379" s="51"/>
      <c r="Z379" s="51"/>
      <c r="AA379" s="51"/>
      <c r="AC379" s="49">
        <f t="shared" si="99"/>
        <v>-559415.94583333342</v>
      </c>
    </row>
    <row r="380" spans="1:29">
      <c r="A380" s="6" t="s">
        <v>293</v>
      </c>
      <c r="B380" s="6" t="s">
        <v>155</v>
      </c>
      <c r="C380" s="6" t="s">
        <v>375</v>
      </c>
      <c r="D380" s="41" t="s">
        <v>698</v>
      </c>
      <c r="E380" s="45">
        <v>-147.75</v>
      </c>
      <c r="F380" s="45">
        <v>-295.5</v>
      </c>
      <c r="G380" s="45">
        <v>-443.25</v>
      </c>
      <c r="H380" s="45">
        <v>-590.99</v>
      </c>
      <c r="I380" s="45">
        <v>-738.74</v>
      </c>
      <c r="J380" s="45">
        <v>-1297.6099999999999</v>
      </c>
      <c r="K380" s="45">
        <v>-1513.88</v>
      </c>
      <c r="L380" s="45">
        <v>-1730.15</v>
      </c>
      <c r="M380" s="45">
        <v>-1946.42</v>
      </c>
      <c r="N380" s="45">
        <v>-2162.69</v>
      </c>
      <c r="O380" s="45">
        <v>-2378.9699999999998</v>
      </c>
      <c r="P380" s="45">
        <v>-170164.03</v>
      </c>
      <c r="Q380" s="45">
        <v>-24.23</v>
      </c>
      <c r="R380" s="47">
        <f t="shared" si="97"/>
        <v>-15279.018333333333</v>
      </c>
      <c r="V380" s="49">
        <f t="shared" si="98"/>
        <v>-15279.018333333333</v>
      </c>
      <c r="Y380" s="51"/>
      <c r="Z380" s="51"/>
      <c r="AA380" s="51"/>
      <c r="AC380" s="49">
        <f t="shared" si="99"/>
        <v>-15279.018333333333</v>
      </c>
    </row>
    <row r="381" spans="1:29">
      <c r="A381" s="6" t="s">
        <v>293</v>
      </c>
      <c r="B381" s="6" t="s">
        <v>155</v>
      </c>
      <c r="C381" s="6" t="s">
        <v>376</v>
      </c>
      <c r="D381" s="41" t="s">
        <v>699</v>
      </c>
      <c r="E381" s="45">
        <v>-50.9</v>
      </c>
      <c r="F381" s="45">
        <v>-101.8</v>
      </c>
      <c r="G381" s="45">
        <v>-152.69</v>
      </c>
      <c r="H381" s="45">
        <v>-203.59</v>
      </c>
      <c r="I381" s="45">
        <v>-254.48</v>
      </c>
      <c r="J381" s="45">
        <v>-447</v>
      </c>
      <c r="K381" s="45">
        <v>-521.49</v>
      </c>
      <c r="L381" s="45">
        <v>-595.99</v>
      </c>
      <c r="M381" s="45">
        <v>-670.49</v>
      </c>
      <c r="N381" s="45">
        <v>-745</v>
      </c>
      <c r="O381" s="45">
        <v>-819.5</v>
      </c>
      <c r="P381" s="45">
        <v>-56800.43</v>
      </c>
      <c r="Q381" s="45">
        <v>0</v>
      </c>
      <c r="R381" s="47">
        <f t="shared" si="97"/>
        <v>-5111.4924999999994</v>
      </c>
      <c r="V381" s="49">
        <f t="shared" si="98"/>
        <v>-5111.4924999999994</v>
      </c>
      <c r="Y381" s="51"/>
      <c r="Z381" s="51"/>
      <c r="AA381" s="51"/>
      <c r="AC381" s="49">
        <f t="shared" si="99"/>
        <v>-5111.4924999999994</v>
      </c>
    </row>
    <row r="382" spans="1:29">
      <c r="A382" s="6" t="s">
        <v>294</v>
      </c>
      <c r="B382" s="6" t="s">
        <v>150</v>
      </c>
      <c r="C382" s="6" t="s">
        <v>375</v>
      </c>
      <c r="D382" s="41" t="s">
        <v>692</v>
      </c>
      <c r="E382" s="45">
        <v>1765203.83</v>
      </c>
      <c r="F382" s="45">
        <v>3354661.12</v>
      </c>
      <c r="G382" s="45">
        <v>5141241.01</v>
      </c>
      <c r="H382" s="45">
        <v>5809459.6699999999</v>
      </c>
      <c r="I382" s="45">
        <v>5575423.7300000004</v>
      </c>
      <c r="J382" s="45">
        <v>4791429.04</v>
      </c>
      <c r="K382" s="45">
        <v>2855615.24</v>
      </c>
      <c r="L382" s="45">
        <v>1729257.55</v>
      </c>
      <c r="M382" s="45">
        <v>1335049.44</v>
      </c>
      <c r="N382" s="45">
        <v>1493246.46</v>
      </c>
      <c r="O382" s="45">
        <v>3220221.33</v>
      </c>
      <c r="P382" s="45">
        <v>5466343.1399999997</v>
      </c>
      <c r="Q382" s="45">
        <v>2263756.02</v>
      </c>
      <c r="R382" s="47">
        <f t="shared" si="97"/>
        <v>3565535.6379166669</v>
      </c>
      <c r="V382" s="49">
        <f t="shared" si="98"/>
        <v>3565535.6379166669</v>
      </c>
      <c r="Y382" s="51"/>
      <c r="Z382" s="51"/>
      <c r="AA382" s="51"/>
      <c r="AC382" s="49">
        <f t="shared" si="99"/>
        <v>3565535.6379166669</v>
      </c>
    </row>
    <row r="383" spans="1:29">
      <c r="A383" s="6" t="s">
        <v>294</v>
      </c>
      <c r="B383" s="6" t="s">
        <v>151</v>
      </c>
      <c r="C383" s="6" t="s">
        <v>375</v>
      </c>
      <c r="D383" s="41" t="s">
        <v>687</v>
      </c>
      <c r="E383" s="45">
        <v>77337.27</v>
      </c>
      <c r="F383" s="45">
        <v>135134.98000000001</v>
      </c>
      <c r="G383" s="45">
        <v>215032.32000000001</v>
      </c>
      <c r="H383" s="45">
        <v>263773.63</v>
      </c>
      <c r="I383" s="45">
        <v>309392.8</v>
      </c>
      <c r="J383" s="45">
        <v>422601.61</v>
      </c>
      <c r="K383" s="45">
        <v>452665.34</v>
      </c>
      <c r="L383" s="45">
        <v>483432.49</v>
      </c>
      <c r="M383" s="45">
        <v>620341.56999999995</v>
      </c>
      <c r="N383" s="45">
        <v>649378.97</v>
      </c>
      <c r="O383" s="45">
        <v>675726.86</v>
      </c>
      <c r="P383" s="45">
        <v>1216827.98</v>
      </c>
      <c r="Q383" s="45">
        <v>43621.1</v>
      </c>
      <c r="R383" s="47">
        <f t="shared" si="97"/>
        <v>458732.31125000003</v>
      </c>
      <c r="V383" s="49">
        <f t="shared" si="98"/>
        <v>458732.31125000003</v>
      </c>
      <c r="Y383" s="51"/>
      <c r="Z383" s="51"/>
      <c r="AA383" s="51"/>
      <c r="AC383" s="49">
        <f t="shared" si="99"/>
        <v>458732.31125000003</v>
      </c>
    </row>
    <row r="384" spans="1:29">
      <c r="A384" s="6" t="s">
        <v>294</v>
      </c>
      <c r="B384" s="6" t="s">
        <v>152</v>
      </c>
      <c r="C384" s="6" t="s">
        <v>375</v>
      </c>
      <c r="D384" s="41" t="s">
        <v>694</v>
      </c>
      <c r="E384" s="45">
        <v>182665.09</v>
      </c>
      <c r="F384" s="45">
        <v>662803.43999999994</v>
      </c>
      <c r="G384" s="45">
        <v>834610.82</v>
      </c>
      <c r="H384" s="45">
        <v>1066220.6499999999</v>
      </c>
      <c r="I384" s="45">
        <v>1330738.96</v>
      </c>
      <c r="J384" s="45">
        <v>1896796.38</v>
      </c>
      <c r="K384" s="45">
        <v>3055989.1</v>
      </c>
      <c r="L384" s="45">
        <v>3540925.42</v>
      </c>
      <c r="M384" s="45">
        <v>6324764.2699999996</v>
      </c>
      <c r="N384" s="45">
        <v>6678551.9400000004</v>
      </c>
      <c r="O384" s="45">
        <v>7433199.8799999999</v>
      </c>
      <c r="P384" s="45">
        <v>9612418.3699999992</v>
      </c>
      <c r="Q384" s="45">
        <v>127932.19</v>
      </c>
      <c r="R384" s="47">
        <f t="shared" si="97"/>
        <v>3549359.8224999998</v>
      </c>
      <c r="V384" s="49">
        <f t="shared" si="98"/>
        <v>3549359.8224999998</v>
      </c>
      <c r="Y384" s="51"/>
      <c r="Z384" s="51"/>
      <c r="AA384" s="51"/>
      <c r="AC384" s="49">
        <f t="shared" si="99"/>
        <v>3549359.8224999998</v>
      </c>
    </row>
    <row r="385" spans="1:29">
      <c r="A385" s="6" t="s">
        <v>294</v>
      </c>
      <c r="B385" s="6" t="s">
        <v>153</v>
      </c>
      <c r="C385" s="6" t="s">
        <v>375</v>
      </c>
      <c r="D385" s="41" t="s">
        <v>689</v>
      </c>
      <c r="E385" s="45">
        <v>8.02</v>
      </c>
      <c r="F385" s="45">
        <v>16.04</v>
      </c>
      <c r="G385" s="45">
        <v>24.06</v>
      </c>
      <c r="H385" s="45">
        <v>32.090000000000003</v>
      </c>
      <c r="I385" s="45">
        <v>40.11</v>
      </c>
      <c r="J385" s="45">
        <v>70.45</v>
      </c>
      <c r="K385" s="45">
        <v>82.19</v>
      </c>
      <c r="L385" s="45">
        <v>93.93</v>
      </c>
      <c r="M385" s="45">
        <v>105.67</v>
      </c>
      <c r="N385" s="45">
        <v>117.41</v>
      </c>
      <c r="O385" s="45">
        <v>129.16999999999999</v>
      </c>
      <c r="P385" s="45">
        <v>887871.47</v>
      </c>
      <c r="Q385" s="45">
        <v>4003.97</v>
      </c>
      <c r="R385" s="47">
        <f t="shared" si="97"/>
        <v>74215.715416666659</v>
      </c>
      <c r="V385" s="49">
        <f t="shared" si="98"/>
        <v>74215.715416666659</v>
      </c>
      <c r="Y385" s="51"/>
      <c r="Z385" s="51"/>
      <c r="AA385" s="51"/>
      <c r="AC385" s="49">
        <f t="shared" si="99"/>
        <v>74215.715416666659</v>
      </c>
    </row>
    <row r="386" spans="1:29">
      <c r="A386" s="6" t="s">
        <v>294</v>
      </c>
      <c r="B386" s="6" t="s">
        <v>154</v>
      </c>
      <c r="C386" s="6" t="s">
        <v>375</v>
      </c>
      <c r="D386" s="41" t="s">
        <v>696</v>
      </c>
      <c r="E386" s="45">
        <v>-1166058.77</v>
      </c>
      <c r="F386" s="45">
        <v>-2513625.56</v>
      </c>
      <c r="G386" s="45">
        <v>-3926039.24</v>
      </c>
      <c r="H386" s="45">
        <v>-4747842.03</v>
      </c>
      <c r="I386" s="45">
        <v>-5142331.32</v>
      </c>
      <c r="J386" s="45">
        <v>-5552415.4900000002</v>
      </c>
      <c r="K386" s="45">
        <v>-5745236.9299999997</v>
      </c>
      <c r="L386" s="45">
        <v>-5950870.7000000002</v>
      </c>
      <c r="M386" s="45">
        <v>-8809116.4299999997</v>
      </c>
      <c r="N386" s="45">
        <v>-9402208.8800000008</v>
      </c>
      <c r="O386" s="45">
        <v>-10948927.16</v>
      </c>
      <c r="P386" s="45">
        <v>-14016587.960000001</v>
      </c>
      <c r="Q386" s="45">
        <v>-1194245</v>
      </c>
      <c r="R386" s="47">
        <f t="shared" si="97"/>
        <v>-6494612.7987500019</v>
      </c>
      <c r="V386" s="49">
        <f t="shared" si="98"/>
        <v>-6494612.7987500019</v>
      </c>
      <c r="Y386" s="51"/>
      <c r="Z386" s="51"/>
      <c r="AA386" s="51"/>
      <c r="AC386" s="49">
        <f t="shared" si="99"/>
        <v>-6494612.7987500019</v>
      </c>
    </row>
    <row r="387" spans="1:29">
      <c r="A387" s="6" t="s">
        <v>294</v>
      </c>
      <c r="B387" s="6" t="s">
        <v>155</v>
      </c>
      <c r="C387" s="6" t="s">
        <v>375</v>
      </c>
      <c r="D387" s="41" t="s">
        <v>698</v>
      </c>
      <c r="E387" s="45">
        <v>-444.43</v>
      </c>
      <c r="F387" s="45">
        <v>-888.86</v>
      </c>
      <c r="G387" s="45">
        <v>-1333.29</v>
      </c>
      <c r="H387" s="45">
        <v>-1777.73</v>
      </c>
      <c r="I387" s="45">
        <v>-2222.16</v>
      </c>
      <c r="J387" s="45">
        <v>-3903.24</v>
      </c>
      <c r="K387" s="45">
        <v>-4553.78</v>
      </c>
      <c r="L387" s="45">
        <v>-5204.32</v>
      </c>
      <c r="M387" s="45">
        <v>-5854.86</v>
      </c>
      <c r="N387" s="45">
        <v>-6505.4</v>
      </c>
      <c r="O387" s="45">
        <v>-7155.95</v>
      </c>
      <c r="P387" s="45">
        <v>-511856.07</v>
      </c>
      <c r="Q387" s="45">
        <v>-72.27</v>
      </c>
      <c r="R387" s="47">
        <f t="shared" si="97"/>
        <v>-45959.500833333332</v>
      </c>
      <c r="V387" s="49">
        <f t="shared" si="98"/>
        <v>-45959.500833333332</v>
      </c>
      <c r="Y387" s="51"/>
      <c r="Z387" s="51"/>
      <c r="AA387" s="51"/>
      <c r="AC387" s="49">
        <f t="shared" si="99"/>
        <v>-45959.500833333332</v>
      </c>
    </row>
    <row r="388" spans="1:29">
      <c r="D388" s="41" t="s">
        <v>156</v>
      </c>
      <c r="E388" s="46">
        <f t="shared" ref="E388" si="100">SUM(E367:E387)</f>
        <v>1291043.3400000001</v>
      </c>
      <c r="F388" s="46">
        <f t="shared" ref="F388:R388" si="101">SUM(F367:F387)</f>
        <v>2466615.6399999997</v>
      </c>
      <c r="G388" s="46">
        <f t="shared" si="101"/>
        <v>3359290.6799999997</v>
      </c>
      <c r="H388" s="46">
        <f t="shared" si="101"/>
        <v>3453142.7799999989</v>
      </c>
      <c r="I388" s="46">
        <f t="shared" si="101"/>
        <v>3005712.13</v>
      </c>
      <c r="J388" s="46">
        <f t="shared" si="101"/>
        <v>2322870.0199999996</v>
      </c>
      <c r="K388" s="46">
        <f t="shared" si="101"/>
        <v>1020435.9300000018</v>
      </c>
      <c r="L388" s="46">
        <f t="shared" si="101"/>
        <v>-51726.79000000067</v>
      </c>
      <c r="M388" s="46">
        <f t="shared" si="101"/>
        <v>-671397.51000000036</v>
      </c>
      <c r="N388" s="46">
        <f t="shared" si="101"/>
        <v>-798952.97000000032</v>
      </c>
      <c r="O388" s="46">
        <f t="shared" si="101"/>
        <v>529294.83999999915</v>
      </c>
      <c r="P388" s="46">
        <f t="shared" si="101"/>
        <v>3753978.4299999964</v>
      </c>
      <c r="Q388" s="46">
        <f t="shared" si="101"/>
        <v>1725025.3600000003</v>
      </c>
      <c r="R388" s="46">
        <f t="shared" si="101"/>
        <v>1658108.1274999978</v>
      </c>
      <c r="Y388" s="51"/>
      <c r="Z388" s="51"/>
      <c r="AA388" s="51"/>
    </row>
    <row r="389" spans="1:29">
      <c r="D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7"/>
      <c r="Y389" s="51"/>
      <c r="Z389" s="51"/>
      <c r="AA389" s="51"/>
    </row>
    <row r="390" spans="1:29">
      <c r="D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7"/>
      <c r="Y390" s="51"/>
      <c r="Z390" s="51"/>
      <c r="AA390" s="51"/>
    </row>
    <row r="391" spans="1:29">
      <c r="A391" s="6" t="s">
        <v>284</v>
      </c>
      <c r="B391" s="6" t="s">
        <v>157</v>
      </c>
      <c r="D391" s="41" t="s">
        <v>158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ref="R391:R400" si="102">((E391+Q391)+((F391+G391+H391+I391+J391+K391+L391+M391+N391+O391+P391)*2))/24</f>
        <v>0</v>
      </c>
      <c r="V391" s="49">
        <f t="shared" ref="V391:V400" si="103">R391</f>
        <v>0</v>
      </c>
      <c r="Y391" s="51"/>
      <c r="Z391" s="51"/>
      <c r="AA391" s="51"/>
      <c r="AC391" s="49">
        <f t="shared" ref="AC391:AC400" si="104">+R391</f>
        <v>0</v>
      </c>
    </row>
    <row r="392" spans="1:29">
      <c r="A392" s="6" t="s">
        <v>284</v>
      </c>
      <c r="B392" s="6" t="s">
        <v>159</v>
      </c>
      <c r="D392" s="41" t="s">
        <v>160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7">
        <f t="shared" si="102"/>
        <v>0</v>
      </c>
      <c r="V392" s="49">
        <f t="shared" si="103"/>
        <v>0</v>
      </c>
      <c r="Y392" s="51"/>
      <c r="Z392" s="51"/>
      <c r="AA392" s="51"/>
      <c r="AC392" s="49">
        <f t="shared" si="104"/>
        <v>0</v>
      </c>
    </row>
    <row r="393" spans="1:29">
      <c r="A393" s="42" t="s">
        <v>2</v>
      </c>
      <c r="B393" s="42" t="s">
        <v>2</v>
      </c>
      <c r="C393" s="6" t="s">
        <v>161</v>
      </c>
      <c r="D393" s="41" t="s">
        <v>162</v>
      </c>
      <c r="E393" s="45">
        <v>17939.5</v>
      </c>
      <c r="F393" s="45">
        <v>30024.5</v>
      </c>
      <c r="G393" s="45">
        <v>42949.5</v>
      </c>
      <c r="H393" s="45">
        <v>50370.5</v>
      </c>
      <c r="I393" s="45">
        <v>57720.5</v>
      </c>
      <c r="J393" s="45">
        <v>71370.5</v>
      </c>
      <c r="K393" s="45">
        <v>109684.62</v>
      </c>
      <c r="L393" s="45">
        <v>110070.14</v>
      </c>
      <c r="M393" s="45">
        <v>112776.69</v>
      </c>
      <c r="N393" s="45">
        <v>118593.3</v>
      </c>
      <c r="O393" s="45">
        <v>126224.7</v>
      </c>
      <c r="P393" s="45">
        <v>135910.32</v>
      </c>
      <c r="Q393" s="45">
        <v>10040</v>
      </c>
      <c r="R393" s="47">
        <f t="shared" si="102"/>
        <v>81640.418333333335</v>
      </c>
      <c r="V393" s="49">
        <f t="shared" si="103"/>
        <v>81640.418333333335</v>
      </c>
      <c r="Y393" s="51"/>
      <c r="Z393" s="51"/>
      <c r="AA393" s="51"/>
      <c r="AC393" s="49">
        <f t="shared" si="104"/>
        <v>81640.418333333335</v>
      </c>
    </row>
    <row r="394" spans="1:29">
      <c r="A394" s="57" t="s">
        <v>2</v>
      </c>
      <c r="B394" s="42" t="s">
        <v>2</v>
      </c>
      <c r="C394" s="6" t="s">
        <v>498</v>
      </c>
      <c r="D394" s="41" t="s">
        <v>497</v>
      </c>
      <c r="E394" s="45">
        <v>-141378.97</v>
      </c>
      <c r="F394" s="45">
        <v>76039.63</v>
      </c>
      <c r="G394" s="45">
        <v>581670.07999999996</v>
      </c>
      <c r="H394" s="45">
        <v>90099.850000000093</v>
      </c>
      <c r="I394" s="45">
        <v>-127530.33</v>
      </c>
      <c r="J394" s="45">
        <v>-252573.73</v>
      </c>
      <c r="K394" s="45">
        <v>-457846.78</v>
      </c>
      <c r="L394" s="45">
        <v>-548980.29</v>
      </c>
      <c r="M394" s="45">
        <v>-565360.61</v>
      </c>
      <c r="N394" s="45">
        <v>-390722.08</v>
      </c>
      <c r="O394" s="45">
        <v>-706071.87</v>
      </c>
      <c r="P394" s="45">
        <v>-6436487.3399999999</v>
      </c>
      <c r="Q394" s="45">
        <v>74303.89</v>
      </c>
      <c r="R394" s="47">
        <f t="shared" si="102"/>
        <v>-730941.75083333312</v>
      </c>
      <c r="V394" s="49">
        <f t="shared" si="103"/>
        <v>-730941.75083333312</v>
      </c>
      <c r="Y394" s="51"/>
      <c r="Z394" s="51"/>
      <c r="AA394" s="51"/>
      <c r="AC394" s="49">
        <f t="shared" si="104"/>
        <v>-730941.75083333312</v>
      </c>
    </row>
    <row r="395" spans="1:29">
      <c r="A395" s="42" t="s">
        <v>2</v>
      </c>
      <c r="B395" s="42" t="s">
        <v>2</v>
      </c>
      <c r="C395" s="6" t="s">
        <v>163</v>
      </c>
      <c r="D395" s="41" t="s">
        <v>164</v>
      </c>
      <c r="E395" s="45">
        <v>0</v>
      </c>
      <c r="F395" s="45">
        <v>0</v>
      </c>
      <c r="G395" s="45">
        <v>24.66</v>
      </c>
      <c r="H395" s="45">
        <v>24.66</v>
      </c>
      <c r="I395" s="45">
        <v>46.47</v>
      </c>
      <c r="J395" s="45">
        <v>46.47</v>
      </c>
      <c r="K395" s="45">
        <v>46.47</v>
      </c>
      <c r="L395" s="45">
        <v>46.47</v>
      </c>
      <c r="M395" s="45">
        <v>46.47</v>
      </c>
      <c r="N395" s="45">
        <v>106.32</v>
      </c>
      <c r="O395" s="45">
        <v>54.94</v>
      </c>
      <c r="P395" s="45">
        <v>54.94</v>
      </c>
      <c r="Q395" s="45">
        <v>0</v>
      </c>
      <c r="R395" s="47">
        <f t="shared" si="102"/>
        <v>41.489166666666662</v>
      </c>
      <c r="V395" s="49">
        <f t="shared" si="103"/>
        <v>41.489166666666662</v>
      </c>
      <c r="Y395" s="51"/>
      <c r="Z395" s="51"/>
      <c r="AA395" s="51"/>
      <c r="AC395" s="49">
        <f t="shared" si="104"/>
        <v>41.489166666666662</v>
      </c>
    </row>
    <row r="396" spans="1:29">
      <c r="A396" s="42" t="s">
        <v>2</v>
      </c>
      <c r="B396" s="42" t="s">
        <v>2</v>
      </c>
      <c r="C396" s="6" t="s">
        <v>165</v>
      </c>
      <c r="D396" s="41" t="s">
        <v>700</v>
      </c>
      <c r="E396" s="45">
        <v>16475.78</v>
      </c>
      <c r="F396" s="45">
        <v>27021.58</v>
      </c>
      <c r="G396" s="45">
        <v>45622.58</v>
      </c>
      <c r="H396" s="45">
        <v>56272.58</v>
      </c>
      <c r="I396" s="45">
        <v>77877.06</v>
      </c>
      <c r="J396" s="45">
        <v>84934.48</v>
      </c>
      <c r="K396" s="45">
        <v>96434.48</v>
      </c>
      <c r="L396" s="45">
        <v>217024.1</v>
      </c>
      <c r="M396" s="45">
        <v>233149.1</v>
      </c>
      <c r="N396" s="45">
        <v>249185.38</v>
      </c>
      <c r="O396" s="45">
        <v>266685.38</v>
      </c>
      <c r="P396" s="45">
        <v>270185.38</v>
      </c>
      <c r="Q396" s="45">
        <v>18307.650000000001</v>
      </c>
      <c r="R396" s="47">
        <f t="shared" si="102"/>
        <v>136815.31791666665</v>
      </c>
      <c r="V396" s="49">
        <f t="shared" si="103"/>
        <v>136815.31791666665</v>
      </c>
      <c r="Y396" s="51"/>
      <c r="Z396" s="51"/>
      <c r="AA396" s="51"/>
      <c r="AC396" s="49">
        <f t="shared" si="104"/>
        <v>136815.31791666665</v>
      </c>
    </row>
    <row r="397" spans="1:29">
      <c r="A397" s="44" t="s">
        <v>2</v>
      </c>
      <c r="B397" s="44" t="s">
        <v>2</v>
      </c>
      <c r="C397" s="6" t="s">
        <v>166</v>
      </c>
      <c r="D397" s="41" t="s">
        <v>701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102"/>
        <v>0</v>
      </c>
      <c r="V397" s="49">
        <f t="shared" si="103"/>
        <v>0</v>
      </c>
      <c r="Y397" s="51"/>
      <c r="Z397" s="51"/>
      <c r="AA397" s="51"/>
      <c r="AC397" s="49">
        <f t="shared" si="104"/>
        <v>0</v>
      </c>
    </row>
    <row r="398" spans="1:29">
      <c r="A398" s="43" t="s">
        <v>2</v>
      </c>
      <c r="B398" s="43" t="s">
        <v>2</v>
      </c>
      <c r="C398" s="6" t="s">
        <v>167</v>
      </c>
      <c r="D398" s="41" t="s">
        <v>168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102"/>
        <v>0</v>
      </c>
      <c r="V398" s="49">
        <f t="shared" si="103"/>
        <v>0</v>
      </c>
      <c r="Y398" s="51"/>
      <c r="Z398" s="51"/>
      <c r="AA398" s="51"/>
      <c r="AC398" s="49">
        <f t="shared" si="104"/>
        <v>0</v>
      </c>
    </row>
    <row r="399" spans="1:29">
      <c r="A399" s="6" t="s">
        <v>2</v>
      </c>
      <c r="B399" s="6" t="s">
        <v>378</v>
      </c>
      <c r="C399" s="6" t="s">
        <v>167</v>
      </c>
      <c r="D399" s="36" t="s">
        <v>169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7">
        <f t="shared" si="102"/>
        <v>0</v>
      </c>
      <c r="V399" s="49">
        <f t="shared" si="103"/>
        <v>0</v>
      </c>
      <c r="Y399" s="51"/>
      <c r="Z399" s="51"/>
      <c r="AA399" s="51"/>
      <c r="AC399" s="49">
        <f t="shared" si="104"/>
        <v>0</v>
      </c>
    </row>
    <row r="400" spans="1:29">
      <c r="A400" s="6" t="s">
        <v>294</v>
      </c>
      <c r="B400" s="6" t="s">
        <v>170</v>
      </c>
      <c r="C400" s="6" t="s">
        <v>364</v>
      </c>
      <c r="D400" s="41" t="s">
        <v>702</v>
      </c>
      <c r="E400" s="45">
        <v>0</v>
      </c>
      <c r="F400" s="45">
        <v>0</v>
      </c>
      <c r="G400" s="45">
        <v>0</v>
      </c>
      <c r="H400" s="45">
        <v>0</v>
      </c>
      <c r="I400" s="45">
        <v>0</v>
      </c>
      <c r="J400" s="45">
        <v>558.49</v>
      </c>
      <c r="K400" s="45">
        <v>558.49</v>
      </c>
      <c r="L400" s="45">
        <v>558.49</v>
      </c>
      <c r="M400" s="45">
        <v>1116.98</v>
      </c>
      <c r="N400" s="45">
        <v>1116.98</v>
      </c>
      <c r="O400" s="45">
        <v>1116.98</v>
      </c>
      <c r="P400" s="45">
        <v>1116.98</v>
      </c>
      <c r="Q400" s="45">
        <v>0</v>
      </c>
      <c r="R400" s="47">
        <f t="shared" si="102"/>
        <v>511.9491666666666</v>
      </c>
      <c r="V400" s="49">
        <f t="shared" si="103"/>
        <v>511.9491666666666</v>
      </c>
      <c r="Y400" s="51"/>
      <c r="Z400" s="51"/>
      <c r="AA400" s="51"/>
      <c r="AC400" s="49">
        <f t="shared" si="104"/>
        <v>511.9491666666666</v>
      </c>
    </row>
    <row r="401" spans="1:29">
      <c r="D401" s="41" t="s">
        <v>171</v>
      </c>
      <c r="E401" s="46">
        <f t="shared" ref="E401" si="105">SUM(E391:E400)</f>
        <v>-106963.69</v>
      </c>
      <c r="F401" s="46">
        <f t="shared" ref="F401:R401" si="106">SUM(F391:F400)</f>
        <v>133085.71000000002</v>
      </c>
      <c r="G401" s="46">
        <f t="shared" si="106"/>
        <v>670266.81999999995</v>
      </c>
      <c r="H401" s="46">
        <f t="shared" si="106"/>
        <v>196767.59000000008</v>
      </c>
      <c r="I401" s="46">
        <f t="shared" si="106"/>
        <v>8113.6999999999971</v>
      </c>
      <c r="J401" s="46">
        <f t="shared" si="106"/>
        <v>-95663.790000000008</v>
      </c>
      <c r="K401" s="46">
        <f t="shared" si="106"/>
        <v>-251122.72000000009</v>
      </c>
      <c r="L401" s="46">
        <f t="shared" si="106"/>
        <v>-221281.09000000005</v>
      </c>
      <c r="M401" s="46">
        <f t="shared" si="106"/>
        <v>-218271.37</v>
      </c>
      <c r="N401" s="46">
        <f t="shared" si="106"/>
        <v>-21720.100000000017</v>
      </c>
      <c r="O401" s="46">
        <f t="shared" si="106"/>
        <v>-311989.87000000011</v>
      </c>
      <c r="P401" s="46">
        <f t="shared" si="106"/>
        <v>-6029219.7199999988</v>
      </c>
      <c r="Q401" s="46">
        <f t="shared" si="106"/>
        <v>102651.54000000001</v>
      </c>
      <c r="R401" s="46">
        <f t="shared" si="106"/>
        <v>-511932.57624999987</v>
      </c>
      <c r="Y401" s="51"/>
      <c r="Z401" s="51"/>
      <c r="AA401" s="51"/>
    </row>
    <row r="402" spans="1:29">
      <c r="D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7"/>
      <c r="Y402" s="51"/>
      <c r="Z402" s="51"/>
      <c r="AA402" s="51"/>
    </row>
    <row r="403" spans="1:29">
      <c r="A403" s="6" t="s">
        <v>284</v>
      </c>
      <c r="B403" s="6" t="s">
        <v>172</v>
      </c>
      <c r="C403" s="6" t="s">
        <v>143</v>
      </c>
      <c r="D403" s="41" t="s">
        <v>173</v>
      </c>
      <c r="E403" s="45">
        <v>0</v>
      </c>
      <c r="F403" s="45">
        <v>2835000</v>
      </c>
      <c r="G403" s="45">
        <v>2835000</v>
      </c>
      <c r="H403" s="45">
        <v>2835000</v>
      </c>
      <c r="I403" s="45">
        <v>5670000</v>
      </c>
      <c r="J403" s="45">
        <v>5670000</v>
      </c>
      <c r="K403" s="45">
        <v>5670000</v>
      </c>
      <c r="L403" s="45">
        <v>8505000</v>
      </c>
      <c r="M403" s="45">
        <v>8505000</v>
      </c>
      <c r="N403" s="45">
        <v>8505000</v>
      </c>
      <c r="O403" s="45">
        <v>12095000</v>
      </c>
      <c r="P403" s="45">
        <v>12095000</v>
      </c>
      <c r="Q403" s="45">
        <v>0</v>
      </c>
      <c r="R403" s="47">
        <f>((E403+Q403)+((F403+G403+H403+I403+J403+K403+L403+M403+N403+O403+P403)*2))/24</f>
        <v>6268333.333333333</v>
      </c>
      <c r="V403" s="49">
        <f>R403</f>
        <v>6268333.333333333</v>
      </c>
      <c r="Y403" s="51"/>
      <c r="Z403" s="51"/>
      <c r="AA403" s="51"/>
      <c r="AC403" s="49">
        <f>+R403</f>
        <v>6268333.333333333</v>
      </c>
    </row>
    <row r="404" spans="1:29">
      <c r="D404" s="41" t="s">
        <v>174</v>
      </c>
      <c r="E404" s="46">
        <f t="shared" ref="E404:R404" si="107">+E403</f>
        <v>0</v>
      </c>
      <c r="F404" s="46">
        <f t="shared" si="107"/>
        <v>2835000</v>
      </c>
      <c r="G404" s="46">
        <f t="shared" si="107"/>
        <v>2835000</v>
      </c>
      <c r="H404" s="46">
        <f t="shared" si="107"/>
        <v>2835000</v>
      </c>
      <c r="I404" s="46">
        <f t="shared" si="107"/>
        <v>5670000</v>
      </c>
      <c r="J404" s="46">
        <f t="shared" si="107"/>
        <v>5670000</v>
      </c>
      <c r="K404" s="46">
        <f t="shared" si="107"/>
        <v>5670000</v>
      </c>
      <c r="L404" s="46">
        <f t="shared" si="107"/>
        <v>8505000</v>
      </c>
      <c r="M404" s="46">
        <f t="shared" si="107"/>
        <v>8505000</v>
      </c>
      <c r="N404" s="46">
        <f t="shared" si="107"/>
        <v>8505000</v>
      </c>
      <c r="O404" s="46">
        <f t="shared" si="107"/>
        <v>12095000</v>
      </c>
      <c r="P404" s="46">
        <f t="shared" si="107"/>
        <v>12095000</v>
      </c>
      <c r="Q404" s="46">
        <f t="shared" si="107"/>
        <v>0</v>
      </c>
      <c r="R404" s="46">
        <f t="shared" si="107"/>
        <v>6268333.333333333</v>
      </c>
      <c r="Y404" s="51"/>
      <c r="Z404" s="51"/>
      <c r="AA404" s="51"/>
    </row>
    <row r="405" spans="1:29">
      <c r="D405" s="41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47"/>
      <c r="Y405" s="51"/>
      <c r="Z405" s="51"/>
      <c r="AA405" s="51"/>
    </row>
    <row r="406" spans="1:29" s="15" customFormat="1" ht="13.5" thickBot="1">
      <c r="D406" s="20" t="s">
        <v>175</v>
      </c>
      <c r="E406" s="16">
        <f t="shared" ref="E406:N406" si="108">+E404+E401+E388+E365+E347+E342+E324+E323+E321+E315+E233+E229+SUM(E199:E209)+SUM(E181:E197)+E179+E167+E148+E121+E61+E44+E35+E32+E57</f>
        <v>891828092.14999998</v>
      </c>
      <c r="F406" s="16">
        <f t="shared" si="108"/>
        <v>923121909.42999995</v>
      </c>
      <c r="G406" s="16">
        <f t="shared" si="108"/>
        <v>959016462.59999979</v>
      </c>
      <c r="H406" s="16">
        <f t="shared" si="108"/>
        <v>971600781.14999986</v>
      </c>
      <c r="I406" s="16">
        <f t="shared" si="108"/>
        <v>987752769.38999975</v>
      </c>
      <c r="J406" s="16">
        <f t="shared" si="108"/>
        <v>1007469608.1600001</v>
      </c>
      <c r="K406" s="16">
        <f t="shared" si="108"/>
        <v>1030264525.0699998</v>
      </c>
      <c r="L406" s="16">
        <f t="shared" si="108"/>
        <v>1053516193.5499996</v>
      </c>
      <c r="M406" s="16">
        <f t="shared" si="108"/>
        <v>1095954589.5599997</v>
      </c>
      <c r="N406" s="16">
        <f t="shared" si="108"/>
        <v>1140082062.48</v>
      </c>
      <c r="O406" s="16">
        <f>+O404+O401+O388+O365+O347+O342+O324+O323+O321+O315+O233+O229+SUM(O199:O209)+SUM(O181:O197)+O179+O167+O148+O121+O61+O44+O35+O32+O57</f>
        <v>1197351789.9499998</v>
      </c>
      <c r="P406" s="16">
        <f>+P404+P401+P388+P365+P347+P342+P324+P323+P321+P315+P233+P229+SUM(P199:P209)+SUM(P181:P197)+P179+P167+P148+P121+P61+P44+P35+P32+P57</f>
        <v>1255579420.02</v>
      </c>
      <c r="Q406" s="16">
        <f>+Q404+Q401+Q388+Q365+Q347+Q342+Q324+Q323+Q321+Q315+Q233+Q229+SUM(Q199:Q209)+SUM(Q181:Q197)+Q179+Q167+Q148+Q121+Q61+Q44+Q35+Q32+Q57</f>
        <v>973205124.52999973</v>
      </c>
      <c r="R406" s="16">
        <f>+R404+R401+R388+R365+R347+R342+R324+R323+R321+R315+R233+R229+SUM(R199:R209)+SUM(R181:R197)+R179+R167+R148+R121+R61+R44+R35+R32+R57</f>
        <v>1046185559.9749999</v>
      </c>
      <c r="Y406" s="52"/>
      <c r="Z406" s="52"/>
      <c r="AA406" s="52"/>
    </row>
    <row r="407" spans="1:29" ht="13.5" thickTop="1">
      <c r="D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7"/>
      <c r="Y407" s="51"/>
      <c r="Z407" s="51"/>
      <c r="AA407" s="51"/>
    </row>
    <row r="408" spans="1:29">
      <c r="D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7"/>
      <c r="Y408" s="51"/>
      <c r="Z408" s="51"/>
      <c r="AA408" s="51"/>
    </row>
    <row r="409" spans="1:29">
      <c r="A409" s="6" t="s">
        <v>284</v>
      </c>
      <c r="B409" s="6" t="s">
        <v>176</v>
      </c>
      <c r="C409" s="6" t="s">
        <v>385</v>
      </c>
      <c r="D409" s="3" t="s">
        <v>177</v>
      </c>
      <c r="E409" s="45">
        <v>-1000</v>
      </c>
      <c r="F409" s="45">
        <v>-1000</v>
      </c>
      <c r="G409" s="45">
        <v>-1000</v>
      </c>
      <c r="H409" s="45">
        <v>-1000</v>
      </c>
      <c r="I409" s="45">
        <v>-1000</v>
      </c>
      <c r="J409" s="45">
        <v>-1000</v>
      </c>
      <c r="K409" s="45">
        <v>-1000</v>
      </c>
      <c r="L409" s="45">
        <v>-1000</v>
      </c>
      <c r="M409" s="45">
        <v>-1000</v>
      </c>
      <c r="N409" s="45">
        <v>-1000</v>
      </c>
      <c r="O409" s="45">
        <v>-1000</v>
      </c>
      <c r="P409" s="45">
        <v>-1000</v>
      </c>
      <c r="Q409" s="45">
        <v>-1000</v>
      </c>
      <c r="R409" s="47">
        <f t="shared" ref="R409:R415" si="109">((E409+Q409)+((F409+G409+H409+I409+J409+K409+L409+M409+N409+O409+P409)*2))/24</f>
        <v>-1000</v>
      </c>
      <c r="U409" s="49"/>
      <c r="V409" s="49">
        <f>+R409</f>
        <v>-1000</v>
      </c>
      <c r="W409" s="49"/>
      <c r="Y409" s="51"/>
      <c r="Z409" s="51"/>
      <c r="AA409" s="51"/>
      <c r="AC409" s="49">
        <f>+R409</f>
        <v>-1000</v>
      </c>
    </row>
    <row r="410" spans="1:29">
      <c r="A410" s="6" t="s">
        <v>284</v>
      </c>
      <c r="B410" s="6" t="s">
        <v>386</v>
      </c>
      <c r="C410" s="6" t="s">
        <v>143</v>
      </c>
      <c r="D410" s="3" t="s">
        <v>178</v>
      </c>
      <c r="E410" s="45">
        <v>-40331709.530000001</v>
      </c>
      <c r="F410" s="45">
        <v>-40331709.530000001</v>
      </c>
      <c r="G410" s="45">
        <v>-40331709.530000001</v>
      </c>
      <c r="H410" s="45">
        <v>-40331709.530000001</v>
      </c>
      <c r="I410" s="45">
        <v>-40331709.530000001</v>
      </c>
      <c r="J410" s="45">
        <v>-40331709.530000001</v>
      </c>
      <c r="K410" s="45">
        <v>-40331709.530000001</v>
      </c>
      <c r="L410" s="45">
        <v>-40331709.530000001</v>
      </c>
      <c r="M410" s="45">
        <v>-40331709.530000001</v>
      </c>
      <c r="N410" s="45">
        <v>-40331709.530000001</v>
      </c>
      <c r="O410" s="45">
        <v>-40331709.530000001</v>
      </c>
      <c r="P410" s="45">
        <v>-40331709.530000001</v>
      </c>
      <c r="Q410" s="45">
        <v>-52820556.490000002</v>
      </c>
      <c r="R410" s="47">
        <f t="shared" si="109"/>
        <v>-40852078.153333329</v>
      </c>
      <c r="V410" s="49">
        <f>+R410</f>
        <v>-40852078.153333329</v>
      </c>
      <c r="W410" s="49"/>
      <c r="Y410" s="51"/>
      <c r="Z410" s="51"/>
      <c r="AA410" s="51"/>
      <c r="AC410" s="49">
        <f>+V410</f>
        <v>-40852078.153333329</v>
      </c>
    </row>
    <row r="411" spans="1:29">
      <c r="A411" s="6" t="s">
        <v>284</v>
      </c>
      <c r="B411" s="6" t="s">
        <v>386</v>
      </c>
      <c r="C411" s="6" t="s">
        <v>180</v>
      </c>
      <c r="D411" s="3" t="s">
        <v>181</v>
      </c>
      <c r="E411" s="45">
        <v>2816</v>
      </c>
      <c r="F411" s="45">
        <v>5632</v>
      </c>
      <c r="G411" s="45">
        <v>8448</v>
      </c>
      <c r="H411" s="45">
        <v>11264</v>
      </c>
      <c r="I411" s="45">
        <v>14080</v>
      </c>
      <c r="J411" s="45">
        <v>17971</v>
      </c>
      <c r="K411" s="45">
        <v>21862</v>
      </c>
      <c r="L411" s="45">
        <v>25753</v>
      </c>
      <c r="M411" s="45">
        <v>30585</v>
      </c>
      <c r="N411" s="45">
        <v>36044</v>
      </c>
      <c r="O411" s="45">
        <v>41503</v>
      </c>
      <c r="P411" s="45">
        <v>50221</v>
      </c>
      <c r="Q411" s="45">
        <v>3197</v>
      </c>
      <c r="R411" s="47">
        <f t="shared" si="109"/>
        <v>22197.458333333332</v>
      </c>
      <c r="U411" s="49"/>
      <c r="V411" s="49">
        <f t="shared" ref="V411:V415" si="110">+R411</f>
        <v>22197.458333333332</v>
      </c>
      <c r="W411" s="49"/>
      <c r="Y411" s="51"/>
      <c r="Z411" s="51"/>
      <c r="AA411" s="51"/>
      <c r="AC411" s="49">
        <f>+R411</f>
        <v>22197.458333333332</v>
      </c>
    </row>
    <row r="412" spans="1:29">
      <c r="A412" s="6" t="s">
        <v>284</v>
      </c>
      <c r="B412" s="6" t="s">
        <v>182</v>
      </c>
      <c r="C412" s="6" t="s">
        <v>143</v>
      </c>
      <c r="D412" s="3" t="s">
        <v>183</v>
      </c>
      <c r="E412" s="45">
        <v>-266117553.21000001</v>
      </c>
      <c r="F412" s="45">
        <v>-266117553.21000001</v>
      </c>
      <c r="G412" s="45">
        <v>-266117553.21000001</v>
      </c>
      <c r="H412" s="45">
        <v>-266117553.21000001</v>
      </c>
      <c r="I412" s="45">
        <v>-266117553.21000001</v>
      </c>
      <c r="J412" s="45">
        <v>-266117553.21000001</v>
      </c>
      <c r="K412" s="45">
        <v>-266117553.21000001</v>
      </c>
      <c r="L412" s="45">
        <v>-266117553.21000001</v>
      </c>
      <c r="M412" s="45">
        <v>-266117553.21000001</v>
      </c>
      <c r="N412" s="45">
        <v>-266117553.21000001</v>
      </c>
      <c r="O412" s="45">
        <v>-266117553.21000001</v>
      </c>
      <c r="P412" s="45">
        <v>-286117553.20999998</v>
      </c>
      <c r="Q412" s="45">
        <v>-286117553.20999998</v>
      </c>
      <c r="R412" s="47">
        <f t="shared" si="109"/>
        <v>-268617553.20999998</v>
      </c>
      <c r="U412" s="49"/>
      <c r="V412" s="49">
        <f t="shared" si="110"/>
        <v>-268617553.20999998</v>
      </c>
      <c r="W412" s="49"/>
      <c r="Y412" s="51"/>
      <c r="Z412" s="51"/>
      <c r="AA412" s="51"/>
      <c r="AC412" s="49">
        <f>+R412</f>
        <v>-268617553.20999998</v>
      </c>
    </row>
    <row r="413" spans="1:29">
      <c r="A413" s="6" t="s">
        <v>284</v>
      </c>
      <c r="B413" s="6" t="s">
        <v>532</v>
      </c>
      <c r="C413" s="6"/>
      <c r="D413" s="3" t="s">
        <v>185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7">
        <f t="shared" si="109"/>
        <v>0</v>
      </c>
      <c r="U413" s="49"/>
      <c r="V413" s="49">
        <f t="shared" si="110"/>
        <v>0</v>
      </c>
      <c r="W413" s="49"/>
      <c r="Y413" s="51"/>
      <c r="Z413" s="51"/>
      <c r="AA413" s="51"/>
      <c r="AC413" s="49">
        <f>+R413</f>
        <v>0</v>
      </c>
    </row>
    <row r="414" spans="1:29">
      <c r="A414" s="6" t="s">
        <v>284</v>
      </c>
      <c r="B414" s="6" t="s">
        <v>186</v>
      </c>
      <c r="C414" s="6" t="s">
        <v>179</v>
      </c>
      <c r="D414" s="3" t="s">
        <v>703</v>
      </c>
      <c r="E414" s="45">
        <v>-2506034.75</v>
      </c>
      <c r="F414" s="45">
        <v>-2506034.75</v>
      </c>
      <c r="G414" s="45">
        <v>-2506034.75</v>
      </c>
      <c r="H414" s="45">
        <v>-2506034.75</v>
      </c>
      <c r="I414" s="45">
        <v>-2506034.75</v>
      </c>
      <c r="J414" s="45">
        <v>-2506034.75</v>
      </c>
      <c r="K414" s="45">
        <v>-2506034.75</v>
      </c>
      <c r="L414" s="45">
        <v>-2506034.75</v>
      </c>
      <c r="M414" s="45">
        <v>-2506034.75</v>
      </c>
      <c r="N414" s="45">
        <v>-2506034.75</v>
      </c>
      <c r="O414" s="45">
        <v>-2506034.75</v>
      </c>
      <c r="P414" s="45">
        <v>1827414.09</v>
      </c>
      <c r="Q414" s="45">
        <v>1827414.07</v>
      </c>
      <c r="R414" s="47">
        <f t="shared" si="109"/>
        <v>-1964353.6458333333</v>
      </c>
      <c r="U414" s="49"/>
      <c r="V414" s="49">
        <f t="shared" si="110"/>
        <v>-1964353.6458333333</v>
      </c>
      <c r="W414" s="49"/>
      <c r="Y414" s="51"/>
      <c r="Z414" s="51"/>
      <c r="AA414" s="51"/>
      <c r="AC414" s="49">
        <f>+R414</f>
        <v>-1964353.6458333333</v>
      </c>
    </row>
    <row r="415" spans="1:29">
      <c r="A415" s="6" t="s">
        <v>284</v>
      </c>
      <c r="B415" s="6" t="s">
        <v>186</v>
      </c>
      <c r="C415" s="6" t="s">
        <v>276</v>
      </c>
      <c r="D415" s="3" t="s">
        <v>704</v>
      </c>
      <c r="E415" s="45">
        <v>430592.4</v>
      </c>
      <c r="F415" s="45">
        <v>430592.4</v>
      </c>
      <c r="G415" s="45">
        <v>430592.4</v>
      </c>
      <c r="H415" s="45">
        <v>430592.4</v>
      </c>
      <c r="I415" s="45">
        <v>430592.4</v>
      </c>
      <c r="J415" s="45">
        <v>430592.4</v>
      </c>
      <c r="K415" s="45">
        <v>430592.4</v>
      </c>
      <c r="L415" s="45">
        <v>430592.4</v>
      </c>
      <c r="M415" s="45">
        <v>430592.4</v>
      </c>
      <c r="N415" s="45">
        <v>430592.4</v>
      </c>
      <c r="O415" s="45">
        <v>430592.4</v>
      </c>
      <c r="P415" s="45">
        <v>630608.81999999995</v>
      </c>
      <c r="Q415" s="45">
        <v>630608.81000000006</v>
      </c>
      <c r="R415" s="47">
        <f t="shared" si="109"/>
        <v>455594.4520833334</v>
      </c>
      <c r="U415" s="49"/>
      <c r="V415" s="49">
        <f t="shared" si="110"/>
        <v>455594.4520833334</v>
      </c>
      <c r="W415" s="49"/>
      <c r="Y415" s="51"/>
      <c r="Z415" s="51"/>
      <c r="AA415" s="51"/>
      <c r="AC415" s="49">
        <f>+R415</f>
        <v>455594.4520833334</v>
      </c>
    </row>
    <row r="416" spans="1:29">
      <c r="D416" s="3" t="s">
        <v>187</v>
      </c>
      <c r="E416" s="46">
        <f t="shared" ref="E416:O416" si="111">SUM(E409:E415)</f>
        <v>-308522889.09000003</v>
      </c>
      <c r="F416" s="46">
        <f t="shared" si="111"/>
        <v>-308520073.09000003</v>
      </c>
      <c r="G416" s="46">
        <f t="shared" si="111"/>
        <v>-308517257.09000003</v>
      </c>
      <c r="H416" s="46">
        <f t="shared" si="111"/>
        <v>-308514441.09000003</v>
      </c>
      <c r="I416" s="46">
        <f t="shared" si="111"/>
        <v>-308511625.09000003</v>
      </c>
      <c r="J416" s="46">
        <f t="shared" si="111"/>
        <v>-308507734.09000003</v>
      </c>
      <c r="K416" s="46">
        <f t="shared" si="111"/>
        <v>-308503843.09000003</v>
      </c>
      <c r="L416" s="46">
        <f t="shared" si="111"/>
        <v>-308499952.09000003</v>
      </c>
      <c r="M416" s="46">
        <f t="shared" si="111"/>
        <v>-308495120.09000003</v>
      </c>
      <c r="N416" s="46">
        <f t="shared" si="111"/>
        <v>-308489661.09000003</v>
      </c>
      <c r="O416" s="46">
        <f t="shared" si="111"/>
        <v>-308484202.09000003</v>
      </c>
      <c r="P416" s="46">
        <f t="shared" ref="P416:R416" si="112">SUM(P409:P415)</f>
        <v>-323942018.83000004</v>
      </c>
      <c r="Q416" s="46">
        <f t="shared" si="112"/>
        <v>-336477889.81999999</v>
      </c>
      <c r="R416" s="46">
        <f t="shared" si="112"/>
        <v>-310957193.09874994</v>
      </c>
      <c r="Y416" s="51"/>
      <c r="Z416" s="51"/>
      <c r="AA416" s="51"/>
    </row>
    <row r="417" spans="1:29">
      <c r="D417" s="3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47"/>
      <c r="Y417" s="51"/>
      <c r="Z417" s="51"/>
      <c r="AA417" s="51"/>
    </row>
    <row r="418" spans="1:29">
      <c r="A418" s="6" t="s">
        <v>284</v>
      </c>
      <c r="B418" s="6" t="s">
        <v>387</v>
      </c>
      <c r="C418" s="6" t="s">
        <v>92</v>
      </c>
      <c r="D418" s="12" t="s">
        <v>188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ref="R418:R436" si="113">((E418+Q418)+((F418+G418+H418+I418+J418+K418+L418+M418+N418+O418+P418)*2))/24</f>
        <v>-20000000</v>
      </c>
      <c r="U418" s="49"/>
      <c r="V418" s="49">
        <f t="shared" ref="V418:V436" si="114">+R418</f>
        <v>-20000000</v>
      </c>
      <c r="W418" s="49"/>
      <c r="Y418" s="51"/>
      <c r="Z418" s="51"/>
      <c r="AA418" s="51"/>
      <c r="AC418" s="49">
        <f t="shared" ref="AC418:AC436" si="115">+R418</f>
        <v>-20000000</v>
      </c>
    </row>
    <row r="419" spans="1:29">
      <c r="A419" s="6" t="s">
        <v>284</v>
      </c>
      <c r="B419" s="6" t="s">
        <v>387</v>
      </c>
      <c r="C419" s="6" t="s">
        <v>94</v>
      </c>
      <c r="D419" s="12" t="s">
        <v>189</v>
      </c>
      <c r="E419" s="45">
        <v>-15000000</v>
      </c>
      <c r="F419" s="45">
        <v>-15000000</v>
      </c>
      <c r="G419" s="45">
        <v>-15000000</v>
      </c>
      <c r="H419" s="45">
        <v>-15000000</v>
      </c>
      <c r="I419" s="45">
        <v>-15000000</v>
      </c>
      <c r="J419" s="45">
        <v>-15000000</v>
      </c>
      <c r="K419" s="45">
        <v>-15000000</v>
      </c>
      <c r="L419" s="45">
        <v>-15000000</v>
      </c>
      <c r="M419" s="45">
        <v>-15000000</v>
      </c>
      <c r="N419" s="45">
        <v>-15000000</v>
      </c>
      <c r="O419" s="45">
        <v>-15000000</v>
      </c>
      <c r="P419" s="45">
        <v>-15000000</v>
      </c>
      <c r="Q419" s="45">
        <v>-15000000</v>
      </c>
      <c r="R419" s="47">
        <f t="shared" si="113"/>
        <v>-15000000</v>
      </c>
      <c r="U419" s="49"/>
      <c r="V419" s="49">
        <f t="shared" si="114"/>
        <v>-15000000</v>
      </c>
      <c r="W419" s="49"/>
      <c r="Y419" s="51"/>
      <c r="Z419" s="51"/>
      <c r="AA419" s="51"/>
      <c r="AC419" s="49">
        <f t="shared" si="115"/>
        <v>-15000000</v>
      </c>
    </row>
    <row r="420" spans="1:29">
      <c r="A420" s="6" t="s">
        <v>284</v>
      </c>
      <c r="B420" s="6" t="s">
        <v>387</v>
      </c>
      <c r="C420" s="6" t="s">
        <v>96</v>
      </c>
      <c r="D420" s="12" t="s">
        <v>190</v>
      </c>
      <c r="E420" s="45">
        <v>-24214000</v>
      </c>
      <c r="F420" s="45">
        <v>-24214000</v>
      </c>
      <c r="G420" s="45">
        <v>-24214000</v>
      </c>
      <c r="H420" s="45">
        <v>-24214000</v>
      </c>
      <c r="I420" s="45">
        <v>-24214000</v>
      </c>
      <c r="J420" s="45">
        <v>-24214000</v>
      </c>
      <c r="K420" s="45">
        <v>-24214000</v>
      </c>
      <c r="L420" s="45">
        <v>-24201000</v>
      </c>
      <c r="M420" s="45">
        <v>-24201000</v>
      </c>
      <c r="N420" s="45">
        <v>-24201000</v>
      </c>
      <c r="O420" s="45">
        <v>0</v>
      </c>
      <c r="P420" s="45">
        <v>0</v>
      </c>
      <c r="Q420" s="45">
        <v>0</v>
      </c>
      <c r="R420" s="47">
        <f t="shared" si="113"/>
        <v>-19166166.666666668</v>
      </c>
      <c r="U420" s="49"/>
      <c r="V420" s="49">
        <f t="shared" si="114"/>
        <v>-19166166.666666668</v>
      </c>
      <c r="W420" s="49"/>
      <c r="Y420" s="51"/>
      <c r="Z420" s="51"/>
      <c r="AA420" s="51"/>
      <c r="AC420" s="49">
        <f t="shared" si="115"/>
        <v>-19166166.666666668</v>
      </c>
    </row>
    <row r="421" spans="1:29">
      <c r="A421" s="6" t="s">
        <v>284</v>
      </c>
      <c r="B421" s="6" t="s">
        <v>387</v>
      </c>
      <c r="C421" s="6" t="s">
        <v>98</v>
      </c>
      <c r="D421" s="12" t="s">
        <v>191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7">
        <f t="shared" si="113"/>
        <v>0</v>
      </c>
      <c r="U421" s="49"/>
      <c r="V421" s="49">
        <f t="shared" si="114"/>
        <v>0</v>
      </c>
      <c r="W421" s="49"/>
      <c r="Y421" s="51"/>
      <c r="Z421" s="51"/>
      <c r="AA421" s="51"/>
      <c r="AC421" s="49">
        <f t="shared" si="115"/>
        <v>0</v>
      </c>
    </row>
    <row r="422" spans="1:29">
      <c r="A422" s="6" t="s">
        <v>284</v>
      </c>
      <c r="B422" s="6" t="s">
        <v>387</v>
      </c>
      <c r="C422" s="6" t="s">
        <v>100</v>
      </c>
      <c r="D422" s="12" t="s">
        <v>192</v>
      </c>
      <c r="E422" s="45">
        <v>-40000000</v>
      </c>
      <c r="F422" s="45">
        <v>-40000000</v>
      </c>
      <c r="G422" s="45">
        <v>-40000000</v>
      </c>
      <c r="H422" s="45">
        <v>-40000000</v>
      </c>
      <c r="I422" s="45">
        <v>-40000000</v>
      </c>
      <c r="J422" s="45">
        <v>-40000000</v>
      </c>
      <c r="K422" s="45">
        <v>-40000000</v>
      </c>
      <c r="L422" s="45">
        <v>-40000000</v>
      </c>
      <c r="M422" s="45">
        <v>-40000000</v>
      </c>
      <c r="N422" s="45">
        <v>-40000000</v>
      </c>
      <c r="O422" s="45">
        <v>-40000000</v>
      </c>
      <c r="P422" s="45">
        <v>-40000000</v>
      </c>
      <c r="Q422" s="45">
        <v>-40000000</v>
      </c>
      <c r="R422" s="47">
        <f t="shared" si="113"/>
        <v>-40000000</v>
      </c>
      <c r="U422" s="49"/>
      <c r="V422" s="49">
        <f t="shared" si="114"/>
        <v>-40000000</v>
      </c>
      <c r="W422" s="49"/>
      <c r="Y422" s="51"/>
      <c r="Z422" s="51"/>
      <c r="AA422" s="51"/>
      <c r="AC422" s="49">
        <f t="shared" si="115"/>
        <v>-40000000</v>
      </c>
    </row>
    <row r="423" spans="1:29">
      <c r="A423" s="6" t="s">
        <v>284</v>
      </c>
      <c r="B423" s="6" t="s">
        <v>387</v>
      </c>
      <c r="C423" s="6" t="s">
        <v>102</v>
      </c>
      <c r="D423" s="13" t="s">
        <v>193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113"/>
        <v>-25000000</v>
      </c>
      <c r="U423" s="49"/>
      <c r="V423" s="49">
        <f t="shared" si="114"/>
        <v>-25000000</v>
      </c>
      <c r="W423" s="49"/>
      <c r="Y423" s="51"/>
      <c r="Z423" s="51"/>
      <c r="AA423" s="51"/>
      <c r="AC423" s="49">
        <f t="shared" si="115"/>
        <v>-25000000</v>
      </c>
    </row>
    <row r="424" spans="1:29">
      <c r="A424" s="6" t="s">
        <v>284</v>
      </c>
      <c r="B424" s="6" t="s">
        <v>387</v>
      </c>
      <c r="C424" s="6" t="s">
        <v>104</v>
      </c>
      <c r="D424" s="13" t="s">
        <v>194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113"/>
        <v>-25000000</v>
      </c>
      <c r="U424" s="49"/>
      <c r="V424" s="49">
        <f t="shared" si="114"/>
        <v>-25000000</v>
      </c>
      <c r="W424" s="49"/>
      <c r="Y424" s="51"/>
      <c r="Z424" s="51"/>
      <c r="AA424" s="51"/>
      <c r="AC424" s="49">
        <f t="shared" si="115"/>
        <v>-25000000</v>
      </c>
    </row>
    <row r="425" spans="1:29">
      <c r="A425" s="6" t="s">
        <v>284</v>
      </c>
      <c r="B425" s="6" t="s">
        <v>387</v>
      </c>
      <c r="C425" s="6" t="s">
        <v>107</v>
      </c>
      <c r="D425" s="13" t="s">
        <v>705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113"/>
        <v>-12500000</v>
      </c>
      <c r="U425" s="49"/>
      <c r="V425" s="49">
        <f t="shared" si="114"/>
        <v>-12500000</v>
      </c>
      <c r="W425" s="49"/>
      <c r="Y425" s="51"/>
      <c r="Z425" s="51"/>
      <c r="AA425" s="51"/>
      <c r="AC425" s="49">
        <f t="shared" si="115"/>
        <v>-12500000</v>
      </c>
    </row>
    <row r="426" spans="1:29">
      <c r="A426" s="6" t="s">
        <v>284</v>
      </c>
      <c r="B426" s="6" t="s">
        <v>387</v>
      </c>
      <c r="C426" s="6" t="s">
        <v>108</v>
      </c>
      <c r="D426" s="13" t="s">
        <v>706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113"/>
        <v>-12500000</v>
      </c>
      <c r="U426" s="49"/>
      <c r="V426" s="49">
        <f t="shared" si="114"/>
        <v>-12500000</v>
      </c>
      <c r="W426" s="49"/>
      <c r="Y426" s="51"/>
      <c r="Z426" s="51"/>
      <c r="AA426" s="51"/>
      <c r="AC426" s="49">
        <f t="shared" si="115"/>
        <v>-12500000</v>
      </c>
    </row>
    <row r="427" spans="1:29">
      <c r="A427" s="6" t="s">
        <v>284</v>
      </c>
      <c r="B427" s="6" t="s">
        <v>387</v>
      </c>
      <c r="C427" s="6" t="s">
        <v>109</v>
      </c>
      <c r="D427" s="13" t="s">
        <v>707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113"/>
        <v>-12500000</v>
      </c>
      <c r="U427" s="49"/>
      <c r="V427" s="49">
        <f t="shared" si="114"/>
        <v>-12500000</v>
      </c>
      <c r="W427" s="49"/>
      <c r="Y427" s="51"/>
      <c r="Z427" s="51"/>
      <c r="AA427" s="51"/>
      <c r="AC427" s="49">
        <f t="shared" si="115"/>
        <v>-12500000</v>
      </c>
    </row>
    <row r="428" spans="1:29">
      <c r="A428" s="6" t="s">
        <v>284</v>
      </c>
      <c r="B428" s="6" t="s">
        <v>387</v>
      </c>
      <c r="C428" s="6" t="s">
        <v>110</v>
      </c>
      <c r="D428" s="13" t="s">
        <v>708</v>
      </c>
      <c r="E428" s="45">
        <v>-12500000</v>
      </c>
      <c r="F428" s="45">
        <v>-12500000</v>
      </c>
      <c r="G428" s="45">
        <v>-12500000</v>
      </c>
      <c r="H428" s="45">
        <v>-12500000</v>
      </c>
      <c r="I428" s="45">
        <v>-12500000</v>
      </c>
      <c r="J428" s="45">
        <v>-12500000</v>
      </c>
      <c r="K428" s="45">
        <v>-12500000</v>
      </c>
      <c r="L428" s="45">
        <v>-12500000</v>
      </c>
      <c r="M428" s="45">
        <v>-12500000</v>
      </c>
      <c r="N428" s="45">
        <v>-12500000</v>
      </c>
      <c r="O428" s="45">
        <v>-12500000</v>
      </c>
      <c r="P428" s="45">
        <v>-12500000</v>
      </c>
      <c r="Q428" s="45">
        <v>-12500000</v>
      </c>
      <c r="R428" s="47">
        <f t="shared" si="113"/>
        <v>-12500000</v>
      </c>
      <c r="U428" s="49"/>
      <c r="V428" s="49">
        <f t="shared" si="114"/>
        <v>-12500000</v>
      </c>
      <c r="W428" s="49"/>
      <c r="Y428" s="51"/>
      <c r="Z428" s="51"/>
      <c r="AA428" s="51"/>
      <c r="AC428" s="49">
        <f t="shared" si="115"/>
        <v>-12500000</v>
      </c>
    </row>
    <row r="429" spans="1:29">
      <c r="A429" s="6" t="s">
        <v>284</v>
      </c>
      <c r="B429" s="6" t="s">
        <v>387</v>
      </c>
      <c r="C429" s="6" t="s">
        <v>893</v>
      </c>
      <c r="D429" s="13" t="s">
        <v>895</v>
      </c>
      <c r="E429" s="45">
        <v>-25000000</v>
      </c>
      <c r="F429" s="45">
        <v>-25000000</v>
      </c>
      <c r="G429" s="45">
        <v>-25000000</v>
      </c>
      <c r="H429" s="45">
        <v>-25000000</v>
      </c>
      <c r="I429" s="45">
        <v>-25000000</v>
      </c>
      <c r="J429" s="45">
        <v>-25000000</v>
      </c>
      <c r="K429" s="45">
        <v>-25000000</v>
      </c>
      <c r="L429" s="45">
        <v>-25000000</v>
      </c>
      <c r="M429" s="45">
        <v>-25000000</v>
      </c>
      <c r="N429" s="45">
        <v>-25000000</v>
      </c>
      <c r="O429" s="45">
        <v>-25000000</v>
      </c>
      <c r="P429" s="45">
        <v>-25000000</v>
      </c>
      <c r="Q429" s="45">
        <v>-25000000</v>
      </c>
      <c r="R429" s="47">
        <f t="shared" si="113"/>
        <v>-25000000</v>
      </c>
      <c r="U429" s="49"/>
      <c r="V429" s="49">
        <f t="shared" si="114"/>
        <v>-25000000</v>
      </c>
      <c r="W429" s="49"/>
      <c r="Y429" s="51"/>
      <c r="Z429" s="51"/>
      <c r="AA429" s="51"/>
      <c r="AC429" s="49">
        <f t="shared" si="115"/>
        <v>-25000000</v>
      </c>
    </row>
    <row r="430" spans="1:29">
      <c r="A430" s="6" t="s">
        <v>284</v>
      </c>
      <c r="B430" s="6" t="s">
        <v>387</v>
      </c>
      <c r="C430" s="6" t="s">
        <v>889</v>
      </c>
      <c r="D430" s="13" t="s">
        <v>896</v>
      </c>
      <c r="E430" s="45">
        <v>-20000000</v>
      </c>
      <c r="F430" s="45">
        <v>-20000000</v>
      </c>
      <c r="G430" s="45">
        <v>-20000000</v>
      </c>
      <c r="H430" s="45">
        <v>-20000000</v>
      </c>
      <c r="I430" s="45">
        <v>-20000000</v>
      </c>
      <c r="J430" s="45">
        <v>-20000000</v>
      </c>
      <c r="K430" s="45">
        <v>-20000000</v>
      </c>
      <c r="L430" s="45">
        <v>-20000000</v>
      </c>
      <c r="M430" s="45">
        <v>-20000000</v>
      </c>
      <c r="N430" s="45">
        <v>-20000000</v>
      </c>
      <c r="O430" s="45">
        <v>-20000000</v>
      </c>
      <c r="P430" s="45">
        <v>-20000000</v>
      </c>
      <c r="Q430" s="45">
        <v>-20000000</v>
      </c>
      <c r="R430" s="47">
        <f t="shared" si="113"/>
        <v>-20000000</v>
      </c>
      <c r="U430" s="49"/>
      <c r="V430" s="49">
        <f t="shared" si="114"/>
        <v>-20000000</v>
      </c>
      <c r="W430" s="49"/>
      <c r="Y430" s="51"/>
      <c r="Z430" s="51"/>
      <c r="AA430" s="51"/>
      <c r="AC430" s="49">
        <f t="shared" si="115"/>
        <v>-20000000</v>
      </c>
    </row>
    <row r="431" spans="1:29">
      <c r="A431" s="6" t="s">
        <v>284</v>
      </c>
      <c r="B431" s="6" t="s">
        <v>387</v>
      </c>
      <c r="C431" s="6" t="s">
        <v>890</v>
      </c>
      <c r="D431" s="13" t="s">
        <v>897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113"/>
        <v>-30000000</v>
      </c>
      <c r="U431" s="49"/>
      <c r="V431" s="49">
        <f t="shared" si="114"/>
        <v>-30000000</v>
      </c>
      <c r="W431" s="49"/>
      <c r="Y431" s="51"/>
      <c r="Z431" s="51"/>
      <c r="AA431" s="51"/>
      <c r="AC431" s="49">
        <f t="shared" si="115"/>
        <v>-30000000</v>
      </c>
    </row>
    <row r="432" spans="1:29">
      <c r="A432" s="6" t="s">
        <v>284</v>
      </c>
      <c r="B432" s="6" t="s">
        <v>387</v>
      </c>
      <c r="C432" s="6" t="s">
        <v>406</v>
      </c>
      <c r="D432" s="13" t="s">
        <v>950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-30000000</v>
      </c>
      <c r="K432" s="45">
        <v>-30000000</v>
      </c>
      <c r="L432" s="45">
        <v>-30000000</v>
      </c>
      <c r="M432" s="45">
        <v>-30000000</v>
      </c>
      <c r="N432" s="45">
        <v>-30000000</v>
      </c>
      <c r="O432" s="45">
        <v>-30000000</v>
      </c>
      <c r="P432" s="45">
        <v>-30000000</v>
      </c>
      <c r="Q432" s="45">
        <v>-30000000</v>
      </c>
      <c r="R432" s="47">
        <f t="shared" si="113"/>
        <v>-18750000</v>
      </c>
      <c r="U432" s="49"/>
      <c r="V432" s="49">
        <f t="shared" si="114"/>
        <v>-18750000</v>
      </c>
      <c r="W432" s="49"/>
      <c r="Y432" s="51"/>
      <c r="Z432" s="51"/>
      <c r="AA432" s="51"/>
      <c r="AC432" s="49">
        <f t="shared" si="115"/>
        <v>-18750000</v>
      </c>
    </row>
    <row r="433" spans="1:30">
      <c r="A433" s="6" t="s">
        <v>284</v>
      </c>
      <c r="B433" s="6" t="s">
        <v>387</v>
      </c>
      <c r="C433" s="6" t="s">
        <v>407</v>
      </c>
      <c r="D433" s="13" t="s">
        <v>951</v>
      </c>
      <c r="E433" s="45">
        <v>0</v>
      </c>
      <c r="F433" s="45">
        <v>0</v>
      </c>
      <c r="G433" s="45">
        <v>0</v>
      </c>
      <c r="H433" s="45">
        <v>0</v>
      </c>
      <c r="I433" s="45">
        <v>0</v>
      </c>
      <c r="J433" s="45">
        <v>-20000000</v>
      </c>
      <c r="K433" s="45">
        <v>-20000000</v>
      </c>
      <c r="L433" s="45">
        <v>-20000000</v>
      </c>
      <c r="M433" s="45">
        <v>-20000000</v>
      </c>
      <c r="N433" s="45">
        <v>-20000000</v>
      </c>
      <c r="O433" s="45">
        <v>-20000000</v>
      </c>
      <c r="P433" s="45">
        <v>-20000000</v>
      </c>
      <c r="Q433" s="45">
        <v>-20000000</v>
      </c>
      <c r="R433" s="47">
        <f t="shared" si="113"/>
        <v>-12500000</v>
      </c>
      <c r="U433" s="49"/>
      <c r="V433" s="49">
        <f t="shared" si="114"/>
        <v>-12500000</v>
      </c>
      <c r="W433" s="49"/>
      <c r="Y433" s="51"/>
      <c r="Z433" s="51"/>
      <c r="AA433" s="51"/>
      <c r="AC433" s="49">
        <f t="shared" si="115"/>
        <v>-12500000</v>
      </c>
    </row>
    <row r="434" spans="1:30">
      <c r="A434" s="6" t="s">
        <v>284</v>
      </c>
      <c r="B434" s="6" t="s">
        <v>387</v>
      </c>
      <c r="C434" s="6" t="s">
        <v>959</v>
      </c>
      <c r="D434" s="13" t="s">
        <v>961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-25000000</v>
      </c>
      <c r="O434" s="45">
        <v>-25000000</v>
      </c>
      <c r="P434" s="45">
        <v>-25000000</v>
      </c>
      <c r="Q434" s="45">
        <v>-25000000</v>
      </c>
      <c r="R434" s="47">
        <f t="shared" si="113"/>
        <v>-7291666.666666667</v>
      </c>
      <c r="U434" s="49"/>
      <c r="V434" s="49">
        <f t="shared" si="114"/>
        <v>-7291666.666666667</v>
      </c>
      <c r="W434" s="49"/>
      <c r="Y434" s="51"/>
      <c r="Z434" s="51"/>
      <c r="AA434" s="51"/>
      <c r="AC434" s="49">
        <f t="shared" si="115"/>
        <v>-7291666.666666667</v>
      </c>
    </row>
    <row r="435" spans="1:30">
      <c r="A435" s="6" t="s">
        <v>284</v>
      </c>
      <c r="B435" s="6" t="s">
        <v>918</v>
      </c>
      <c r="C435" s="6" t="s">
        <v>98</v>
      </c>
      <c r="D435" s="12" t="s">
        <v>917</v>
      </c>
      <c r="E435" s="45">
        <v>-15000000</v>
      </c>
      <c r="F435" s="45">
        <v>-15000000</v>
      </c>
      <c r="G435" s="45">
        <v>-15000000</v>
      </c>
      <c r="H435" s="45">
        <v>-15000000</v>
      </c>
      <c r="I435" s="45">
        <v>-15000000</v>
      </c>
      <c r="J435" s="45">
        <v>-15000000</v>
      </c>
      <c r="K435" s="45">
        <v>-15000000</v>
      </c>
      <c r="L435" s="45">
        <v>-15000000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7">
        <f t="shared" si="113"/>
        <v>-9375000</v>
      </c>
      <c r="U435" s="49"/>
      <c r="V435" s="49">
        <f t="shared" si="114"/>
        <v>-9375000</v>
      </c>
      <c r="W435" s="49"/>
      <c r="Y435" s="51"/>
      <c r="Z435" s="51"/>
      <c r="AA435" s="51"/>
      <c r="AC435" s="49">
        <f t="shared" si="115"/>
        <v>-9375000</v>
      </c>
    </row>
    <row r="436" spans="1:30">
      <c r="A436" s="6" t="s">
        <v>284</v>
      </c>
      <c r="B436" s="6" t="s">
        <v>388</v>
      </c>
      <c r="C436" s="6" t="s">
        <v>83</v>
      </c>
      <c r="D436" s="2" t="s">
        <v>195</v>
      </c>
      <c r="E436" s="45">
        <v>-70400000</v>
      </c>
      <c r="F436" s="45">
        <v>-61375000</v>
      </c>
      <c r="G436" s="45">
        <v>-53550000</v>
      </c>
      <c r="H436" s="45">
        <v>-48350000</v>
      </c>
      <c r="I436" s="45">
        <v>-46050000</v>
      </c>
      <c r="J436" s="45">
        <v>0</v>
      </c>
      <c r="K436" s="45">
        <v>-15950000</v>
      </c>
      <c r="L436" s="45">
        <v>-22200000</v>
      </c>
      <c r="M436" s="45">
        <v>-52500000</v>
      </c>
      <c r="N436" s="45">
        <v>-45000000</v>
      </c>
      <c r="O436" s="45">
        <v>-76200000</v>
      </c>
      <c r="P436" s="45">
        <v>-54000000</v>
      </c>
      <c r="Q436" s="45">
        <v>-50500000</v>
      </c>
      <c r="R436" s="47">
        <f t="shared" si="113"/>
        <v>-44635416.666666664</v>
      </c>
      <c r="U436" s="49"/>
      <c r="V436" s="49">
        <f t="shared" si="114"/>
        <v>-44635416.666666664</v>
      </c>
      <c r="W436" s="49"/>
      <c r="Y436" s="51"/>
      <c r="Z436" s="51"/>
      <c r="AA436" s="51"/>
      <c r="AC436" s="49">
        <f t="shared" si="115"/>
        <v>-44635416.666666664</v>
      </c>
    </row>
    <row r="437" spans="1:30">
      <c r="D437" s="3" t="s">
        <v>196</v>
      </c>
      <c r="E437" s="46">
        <f t="shared" ref="E437:R437" si="116">SUM(E418:E436)</f>
        <v>-359614000</v>
      </c>
      <c r="F437" s="46">
        <f t="shared" si="116"/>
        <v>-350589000</v>
      </c>
      <c r="G437" s="46">
        <f t="shared" si="116"/>
        <v>-342764000</v>
      </c>
      <c r="H437" s="46">
        <f t="shared" si="116"/>
        <v>-337564000</v>
      </c>
      <c r="I437" s="46">
        <f t="shared" si="116"/>
        <v>-335264000</v>
      </c>
      <c r="J437" s="46">
        <f t="shared" si="116"/>
        <v>-339214000</v>
      </c>
      <c r="K437" s="46">
        <f t="shared" si="116"/>
        <v>-355164000</v>
      </c>
      <c r="L437" s="46">
        <f t="shared" si="116"/>
        <v>-361401000</v>
      </c>
      <c r="M437" s="46">
        <f t="shared" si="116"/>
        <v>-376701000</v>
      </c>
      <c r="N437" s="46">
        <f t="shared" si="116"/>
        <v>-394201000</v>
      </c>
      <c r="O437" s="46">
        <f t="shared" si="116"/>
        <v>-401200000</v>
      </c>
      <c r="P437" s="46">
        <f t="shared" si="116"/>
        <v>-379000000</v>
      </c>
      <c r="Q437" s="46">
        <f t="shared" si="116"/>
        <v>-375500000</v>
      </c>
      <c r="R437" s="46">
        <f t="shared" si="116"/>
        <v>-361718250.00000006</v>
      </c>
      <c r="Y437" s="51"/>
      <c r="Z437" s="51"/>
      <c r="AA437" s="51"/>
    </row>
    <row r="438" spans="1:30" s="59" customFormat="1">
      <c r="D438" s="3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7"/>
      <c r="Y438" s="60"/>
      <c r="Z438" s="60"/>
      <c r="AA438" s="60"/>
    </row>
    <row r="439" spans="1:30">
      <c r="A439" s="6" t="s">
        <v>284</v>
      </c>
      <c r="B439" s="6" t="s">
        <v>197</v>
      </c>
      <c r="C439" s="25" t="s">
        <v>2</v>
      </c>
      <c r="D439" s="3" t="s">
        <v>198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ref="R439:R440" si="117">((E439+Q439)+((F439+G439+H439+I439+J439+K439+L439+M439+N439+O439+P439)*2))/24</f>
        <v>0</v>
      </c>
      <c r="U439" s="49"/>
      <c r="V439" s="49">
        <f t="shared" ref="V439:V440" si="118">+R439</f>
        <v>0</v>
      </c>
      <c r="W439" s="49"/>
      <c r="Y439" s="51"/>
      <c r="Z439" s="51"/>
      <c r="AA439" s="51"/>
      <c r="AC439" s="49">
        <f>+R439</f>
        <v>0</v>
      </c>
    </row>
    <row r="440" spans="1:30">
      <c r="A440" s="6" t="s">
        <v>284</v>
      </c>
      <c r="B440" s="6" t="s">
        <v>391</v>
      </c>
      <c r="C440" s="6" t="s">
        <v>392</v>
      </c>
      <c r="D440" s="2" t="s">
        <v>199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7">
        <f t="shared" si="117"/>
        <v>0</v>
      </c>
      <c r="U440" s="49"/>
      <c r="V440" s="49">
        <f t="shared" si="118"/>
        <v>0</v>
      </c>
      <c r="W440" s="49"/>
      <c r="Y440" s="51"/>
      <c r="Z440" s="51"/>
      <c r="AA440" s="51"/>
      <c r="AC440" s="49">
        <f>+R440</f>
        <v>0</v>
      </c>
    </row>
    <row r="441" spans="1:30">
      <c r="D441" s="3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7"/>
      <c r="Y441" s="51"/>
      <c r="Z441" s="51"/>
      <c r="AA441" s="51"/>
    </row>
    <row r="442" spans="1:30">
      <c r="A442" s="6" t="s">
        <v>284</v>
      </c>
      <c r="B442" s="6" t="s">
        <v>200</v>
      </c>
      <c r="C442" s="6" t="s">
        <v>143</v>
      </c>
      <c r="D442" s="3" t="s">
        <v>709</v>
      </c>
      <c r="E442" s="45">
        <v>-2566785.16</v>
      </c>
      <c r="F442" s="45">
        <v>-1553952.74</v>
      </c>
      <c r="G442" s="45">
        <v>-3918656.59</v>
      </c>
      <c r="H442" s="45">
        <v>-1923501.23</v>
      </c>
      <c r="I442" s="45">
        <v>-3159733.53</v>
      </c>
      <c r="J442" s="45">
        <v>-2474586.7200000002</v>
      </c>
      <c r="K442" s="45">
        <v>-1111845.6100000001</v>
      </c>
      <c r="L442" s="45">
        <v>-2126229.83</v>
      </c>
      <c r="M442" s="45">
        <v>-2153492.65</v>
      </c>
      <c r="N442" s="45">
        <v>-2518397.61</v>
      </c>
      <c r="O442" s="45">
        <v>-3147322.17</v>
      </c>
      <c r="P442" s="45">
        <v>-2255512.64</v>
      </c>
      <c r="Q442" s="45">
        <v>-1300900.8400000001</v>
      </c>
      <c r="R442" s="47">
        <f t="shared" ref="R442:R457" si="119">((E442+Q442)+((F442+G442+H442+I442+J442+K442+L442+M442+N442+O442+P442)*2))/24</f>
        <v>-2356422.86</v>
      </c>
      <c r="U442" s="49">
        <f t="shared" ref="U442:U457" si="120">+R442</f>
        <v>-2356422.86</v>
      </c>
      <c r="V442" s="49"/>
      <c r="W442" s="49"/>
      <c r="Y442" s="51"/>
      <c r="Z442" s="51"/>
      <c r="AA442" s="51"/>
      <c r="AD442" s="49">
        <f t="shared" ref="AD442:AD458" si="121">+R442</f>
        <v>-2356422.86</v>
      </c>
    </row>
    <row r="443" spans="1:30">
      <c r="A443" s="6" t="s">
        <v>284</v>
      </c>
      <c r="B443" s="6" t="s">
        <v>201</v>
      </c>
      <c r="C443" s="6" t="s">
        <v>202</v>
      </c>
      <c r="D443" s="21" t="s">
        <v>710</v>
      </c>
      <c r="E443" s="45">
        <v>-553474.36</v>
      </c>
      <c r="F443" s="45">
        <v>-437749.96</v>
      </c>
      <c r="G443" s="45">
        <v>-323004.65000000002</v>
      </c>
      <c r="H443" s="45">
        <v>-191861.93</v>
      </c>
      <c r="I443" s="45">
        <v>-264032.96000000002</v>
      </c>
      <c r="J443" s="45">
        <v>-444507.86</v>
      </c>
      <c r="K443" s="45">
        <v>-840487.84</v>
      </c>
      <c r="L443" s="45">
        <v>-654632.56000000006</v>
      </c>
      <c r="M443" s="45">
        <v>-535765.93999999994</v>
      </c>
      <c r="N443" s="45">
        <v>-523753.18</v>
      </c>
      <c r="O443" s="45">
        <v>-666195.36</v>
      </c>
      <c r="P443" s="45">
        <v>-425566.02</v>
      </c>
      <c r="Q443" s="45">
        <v>-170807.14</v>
      </c>
      <c r="R443" s="47">
        <f t="shared" si="119"/>
        <v>-472474.91749999998</v>
      </c>
      <c r="U443" s="49">
        <f t="shared" si="120"/>
        <v>-472474.91749999998</v>
      </c>
      <c r="V443" s="49"/>
      <c r="W443" s="49"/>
      <c r="Y443" s="51"/>
      <c r="Z443" s="51"/>
      <c r="AA443" s="51"/>
      <c r="AD443" s="49">
        <f t="shared" si="121"/>
        <v>-472474.91749999998</v>
      </c>
    </row>
    <row r="444" spans="1:30">
      <c r="A444" s="6" t="s">
        <v>284</v>
      </c>
      <c r="B444" s="6" t="s">
        <v>201</v>
      </c>
      <c r="C444" s="6" t="s">
        <v>996</v>
      </c>
      <c r="D444" s="21" t="s">
        <v>997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7">
        <f t="shared" si="119"/>
        <v>0</v>
      </c>
      <c r="U444" s="49">
        <f t="shared" si="120"/>
        <v>0</v>
      </c>
      <c r="V444" s="49"/>
      <c r="W444" s="49"/>
      <c r="Y444" s="51"/>
      <c r="Z444" s="51"/>
      <c r="AA444" s="51"/>
      <c r="AD444" s="49">
        <f t="shared" si="121"/>
        <v>0</v>
      </c>
    </row>
    <row r="445" spans="1:30">
      <c r="A445" s="6" t="s">
        <v>284</v>
      </c>
      <c r="B445" s="6" t="s">
        <v>201</v>
      </c>
      <c r="C445" s="6" t="s">
        <v>396</v>
      </c>
      <c r="D445" s="3" t="s">
        <v>711</v>
      </c>
      <c r="E445" s="45">
        <v>-731760.08</v>
      </c>
      <c r="F445" s="45">
        <v>-805972.9</v>
      </c>
      <c r="G445" s="45">
        <v>-1137865.1599999999</v>
      </c>
      <c r="H445" s="45">
        <v>-719198.37</v>
      </c>
      <c r="I445" s="45">
        <v>-843841.76</v>
      </c>
      <c r="J445" s="45">
        <v>-1588213.3</v>
      </c>
      <c r="K445" s="45">
        <v>-991002.66</v>
      </c>
      <c r="L445" s="45">
        <v>-1360850.66</v>
      </c>
      <c r="M445" s="45">
        <v>-1005713.93</v>
      </c>
      <c r="N445" s="45">
        <v>-835916.68</v>
      </c>
      <c r="O445" s="45">
        <v>-715060.81</v>
      </c>
      <c r="P445" s="45">
        <v>-581594</v>
      </c>
      <c r="Q445" s="45">
        <v>-609929.67000000004</v>
      </c>
      <c r="R445" s="47">
        <f t="shared" si="119"/>
        <v>-938006.25875000004</v>
      </c>
      <c r="U445" s="49">
        <f t="shared" si="120"/>
        <v>-938006.25875000004</v>
      </c>
      <c r="V445" s="49"/>
      <c r="W445" s="49"/>
      <c r="Y445" s="51"/>
      <c r="Z445" s="51"/>
      <c r="AA445" s="51"/>
      <c r="AD445" s="49">
        <f t="shared" si="121"/>
        <v>-938006.25875000004</v>
      </c>
    </row>
    <row r="446" spans="1:30">
      <c r="A446" s="6" t="s">
        <v>284</v>
      </c>
      <c r="B446" s="6" t="s">
        <v>201</v>
      </c>
      <c r="C446" s="6" t="s">
        <v>394</v>
      </c>
      <c r="D446" s="18" t="s">
        <v>712</v>
      </c>
      <c r="E446" s="45">
        <v>-3915148.64</v>
      </c>
      <c r="F446" s="45">
        <v>-3350898.37</v>
      </c>
      <c r="G446" s="45">
        <v>-5171725.2</v>
      </c>
      <c r="H446" s="45">
        <v>-3338185.59</v>
      </c>
      <c r="I446" s="45">
        <v>-3298156.01</v>
      </c>
      <c r="J446" s="45">
        <v>-2807263.96</v>
      </c>
      <c r="K446" s="45">
        <v>-3352529.75</v>
      </c>
      <c r="L446" s="45">
        <v>-3916004.39</v>
      </c>
      <c r="M446" s="45">
        <v>-4078387.56</v>
      </c>
      <c r="N446" s="45">
        <v>-5719852.1900000004</v>
      </c>
      <c r="O446" s="45">
        <v>-3893496.12</v>
      </c>
      <c r="P446" s="45">
        <v>-4735591.24</v>
      </c>
      <c r="Q446" s="45">
        <v>-3581286.11</v>
      </c>
      <c r="R446" s="47">
        <f t="shared" si="119"/>
        <v>-3950858.9795833328</v>
      </c>
      <c r="U446" s="49">
        <f t="shared" si="120"/>
        <v>-3950858.9795833328</v>
      </c>
      <c r="V446" s="49"/>
      <c r="W446" s="49"/>
      <c r="Y446" s="51"/>
      <c r="Z446" s="51"/>
      <c r="AA446" s="51"/>
      <c r="AD446" s="49">
        <f t="shared" si="121"/>
        <v>-3950858.9795833328</v>
      </c>
    </row>
    <row r="447" spans="1:30">
      <c r="A447" s="6" t="s">
        <v>284</v>
      </c>
      <c r="B447" s="6" t="s">
        <v>201</v>
      </c>
      <c r="C447" s="6" t="s">
        <v>393</v>
      </c>
      <c r="D447" s="3" t="s">
        <v>203</v>
      </c>
      <c r="E447" s="45">
        <v>-21050208.91</v>
      </c>
      <c r="F447" s="45">
        <v>-14345202.140000001</v>
      </c>
      <c r="G447" s="45">
        <v>-12433168.49</v>
      </c>
      <c r="H447" s="45">
        <v>-9612138.1899999995</v>
      </c>
      <c r="I447" s="45">
        <v>-7566313.0099999998</v>
      </c>
      <c r="J447" s="45">
        <v>-6809422.29</v>
      </c>
      <c r="K447" s="45">
        <v>-7494546.1200000001</v>
      </c>
      <c r="L447" s="45">
        <v>-7355020.4199999999</v>
      </c>
      <c r="M447" s="45">
        <v>-8373940.5999999996</v>
      </c>
      <c r="N447" s="45">
        <v>-9681989.1400000006</v>
      </c>
      <c r="O447" s="45">
        <v>-16749658.789999999</v>
      </c>
      <c r="P447" s="45">
        <v>-21867233.859999999</v>
      </c>
      <c r="Q447" s="45">
        <v>-20306459</v>
      </c>
      <c r="R447" s="47">
        <f t="shared" si="119"/>
        <v>-11913913.917083332</v>
      </c>
      <c r="U447" s="49">
        <f t="shared" si="120"/>
        <v>-11913913.917083332</v>
      </c>
      <c r="V447" s="49"/>
      <c r="W447" s="49"/>
      <c r="Y447" s="51"/>
      <c r="Z447" s="51"/>
      <c r="AA447" s="51"/>
      <c r="AD447" s="49">
        <f t="shared" si="121"/>
        <v>-11913913.917083332</v>
      </c>
    </row>
    <row r="448" spans="1:30">
      <c r="A448" s="6" t="s">
        <v>284</v>
      </c>
      <c r="B448" s="6" t="s">
        <v>201</v>
      </c>
      <c r="C448" s="6" t="s">
        <v>46</v>
      </c>
      <c r="D448" s="18" t="s">
        <v>713</v>
      </c>
      <c r="E448" s="45">
        <v>632</v>
      </c>
      <c r="F448" s="45">
        <v>-21314.68</v>
      </c>
      <c r="G448" s="45">
        <v>-44894.19</v>
      </c>
      <c r="H448" s="45">
        <v>-69090.7</v>
      </c>
      <c r="I448" s="45">
        <v>-91511.38</v>
      </c>
      <c r="J448" s="45">
        <v>-111696.26</v>
      </c>
      <c r="K448" s="45">
        <v>-131279.06</v>
      </c>
      <c r="L448" s="45">
        <v>-151528.32000000001</v>
      </c>
      <c r="M448" s="45">
        <v>-172108.07</v>
      </c>
      <c r="N448" s="45">
        <v>-192559.72</v>
      </c>
      <c r="O448" s="45">
        <v>-212960.53</v>
      </c>
      <c r="P448" s="45">
        <v>-232744.38</v>
      </c>
      <c r="Q448" s="45">
        <v>0</v>
      </c>
      <c r="R448" s="47">
        <f t="shared" si="119"/>
        <v>-119280.94083333334</v>
      </c>
      <c r="U448" s="49">
        <f t="shared" si="120"/>
        <v>-119280.94083333334</v>
      </c>
      <c r="V448" s="49"/>
      <c r="W448" s="49"/>
      <c r="Y448" s="51"/>
      <c r="Z448" s="51"/>
      <c r="AA448" s="51"/>
      <c r="AD448" s="49">
        <f t="shared" si="121"/>
        <v>-119280.94083333334</v>
      </c>
    </row>
    <row r="449" spans="1:30">
      <c r="A449" s="6" t="s">
        <v>284</v>
      </c>
      <c r="B449" s="6" t="s">
        <v>201</v>
      </c>
      <c r="C449" s="6" t="s">
        <v>1035</v>
      </c>
      <c r="D449" s="3" t="s">
        <v>1036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7">
        <f t="shared" si="119"/>
        <v>0</v>
      </c>
      <c r="U449" s="49">
        <f t="shared" si="120"/>
        <v>0</v>
      </c>
      <c r="V449" s="49"/>
      <c r="W449" s="49"/>
      <c r="Y449" s="51"/>
      <c r="Z449" s="51"/>
      <c r="AA449" s="51"/>
      <c r="AD449" s="49">
        <f t="shared" si="121"/>
        <v>0</v>
      </c>
    </row>
    <row r="450" spans="1:30">
      <c r="A450" s="6" t="s">
        <v>284</v>
      </c>
      <c r="B450" s="6" t="s">
        <v>201</v>
      </c>
      <c r="C450" s="6" t="s">
        <v>399</v>
      </c>
      <c r="D450" s="3" t="s">
        <v>719</v>
      </c>
      <c r="E450" s="45">
        <v>0</v>
      </c>
      <c r="F450" s="45">
        <v>18.920000000000002</v>
      </c>
      <c r="G450" s="45">
        <v>18.920000000000002</v>
      </c>
      <c r="H450" s="45">
        <v>18.920000000000002</v>
      </c>
      <c r="I450" s="45">
        <v>18.920000000000002</v>
      </c>
      <c r="J450" s="45">
        <v>18.920000000000002</v>
      </c>
      <c r="K450" s="45">
        <v>18.920000000000002</v>
      </c>
      <c r="L450" s="45">
        <v>-18.920000000000002</v>
      </c>
      <c r="M450" s="45">
        <v>0</v>
      </c>
      <c r="N450" s="45">
        <v>6.42</v>
      </c>
      <c r="O450" s="45">
        <v>0</v>
      </c>
      <c r="P450" s="45">
        <v>0</v>
      </c>
      <c r="Q450" s="45">
        <v>115</v>
      </c>
      <c r="R450" s="47">
        <f t="shared" si="119"/>
        <v>13.21</v>
      </c>
      <c r="U450" s="49">
        <f t="shared" si="120"/>
        <v>13.21</v>
      </c>
      <c r="V450" s="49"/>
      <c r="W450" s="49"/>
      <c r="Y450" s="51"/>
      <c r="Z450" s="51"/>
      <c r="AA450" s="51"/>
      <c r="AD450" s="49">
        <f t="shared" si="121"/>
        <v>13.21</v>
      </c>
    </row>
    <row r="451" spans="1:30">
      <c r="A451" s="6" t="s">
        <v>284</v>
      </c>
      <c r="B451" s="6" t="s">
        <v>201</v>
      </c>
      <c r="C451" s="6" t="s">
        <v>397</v>
      </c>
      <c r="D451" s="3" t="s">
        <v>714</v>
      </c>
      <c r="E451" s="45">
        <v>-74194.19</v>
      </c>
      <c r="F451" s="45">
        <v>-73744.639999999999</v>
      </c>
      <c r="G451" s="45">
        <v>-75922.59</v>
      </c>
      <c r="H451" s="45">
        <v>49074.82</v>
      </c>
      <c r="I451" s="45">
        <v>49074.82</v>
      </c>
      <c r="J451" s="45">
        <v>49074.82</v>
      </c>
      <c r="K451" s="45">
        <v>-73249.27</v>
      </c>
      <c r="L451" s="45">
        <v>-124440.79</v>
      </c>
      <c r="M451" s="45">
        <v>-119865.79</v>
      </c>
      <c r="N451" s="45">
        <v>1.45519152283669E-11</v>
      </c>
      <c r="O451" s="45">
        <v>1.45519152283669E-11</v>
      </c>
      <c r="P451" s="45">
        <v>-108799.5</v>
      </c>
      <c r="Q451" s="45">
        <v>-139098.99</v>
      </c>
      <c r="R451" s="47">
        <f t="shared" si="119"/>
        <v>-44620.392499999994</v>
      </c>
      <c r="U451" s="49">
        <f t="shared" si="120"/>
        <v>-44620.392499999994</v>
      </c>
      <c r="V451" s="49"/>
      <c r="W451" s="49"/>
      <c r="Y451" s="51"/>
      <c r="Z451" s="51"/>
      <c r="AA451" s="51"/>
      <c r="AD451" s="49">
        <f t="shared" si="121"/>
        <v>-44620.392499999994</v>
      </c>
    </row>
    <row r="452" spans="1:30">
      <c r="A452" s="6" t="s">
        <v>284</v>
      </c>
      <c r="B452" s="6" t="s">
        <v>201</v>
      </c>
      <c r="C452" s="6" t="s">
        <v>398</v>
      </c>
      <c r="D452" s="3" t="s">
        <v>715</v>
      </c>
      <c r="E452" s="45">
        <v>-11433.61</v>
      </c>
      <c r="F452" s="45">
        <v>-12027.45</v>
      </c>
      <c r="G452" s="45">
        <v>-12438.16</v>
      </c>
      <c r="H452" s="45">
        <v>-13783.33</v>
      </c>
      <c r="I452" s="45">
        <v>-15173.91</v>
      </c>
      <c r="J452" s="45">
        <v>-17443.580000000002</v>
      </c>
      <c r="K452" s="45">
        <v>-17653.8</v>
      </c>
      <c r="L452" s="45">
        <v>-19109.349999999999</v>
      </c>
      <c r="M452" s="45">
        <v>-20744.98</v>
      </c>
      <c r="N452" s="45">
        <v>-21488.98</v>
      </c>
      <c r="O452" s="45">
        <v>-19588.490000000002</v>
      </c>
      <c r="P452" s="45">
        <v>-19655.93</v>
      </c>
      <c r="Q452" s="45">
        <v>-17289.07</v>
      </c>
      <c r="R452" s="47">
        <f t="shared" si="119"/>
        <v>-16955.774999999998</v>
      </c>
      <c r="U452" s="49">
        <f t="shared" si="120"/>
        <v>-16955.774999999998</v>
      </c>
      <c r="V452" s="49"/>
      <c r="W452" s="49"/>
      <c r="Y452" s="51"/>
      <c r="Z452" s="51"/>
      <c r="AA452" s="51"/>
      <c r="AD452" s="49">
        <f t="shared" si="121"/>
        <v>-16955.774999999998</v>
      </c>
    </row>
    <row r="453" spans="1:30">
      <c r="A453" s="6" t="s">
        <v>284</v>
      </c>
      <c r="B453" s="6" t="s">
        <v>201</v>
      </c>
      <c r="C453" s="6" t="s">
        <v>915</v>
      </c>
      <c r="D453" s="3" t="s">
        <v>916</v>
      </c>
      <c r="E453" s="45">
        <v>111.8</v>
      </c>
      <c r="F453" s="45">
        <v>-220.5</v>
      </c>
      <c r="G453" s="45">
        <v>-220.5</v>
      </c>
      <c r="H453" s="45">
        <v>220.5</v>
      </c>
      <c r="I453" s="45">
        <v>0</v>
      </c>
      <c r="J453" s="45">
        <v>0</v>
      </c>
      <c r="K453" s="45">
        <v>-220.5</v>
      </c>
      <c r="L453" s="45">
        <v>-220.5</v>
      </c>
      <c r="M453" s="45">
        <v>-220.5</v>
      </c>
      <c r="N453" s="45">
        <v>0</v>
      </c>
      <c r="O453" s="45">
        <v>0</v>
      </c>
      <c r="P453" s="45">
        <v>-220.5</v>
      </c>
      <c r="Q453" s="45">
        <v>-358.96</v>
      </c>
      <c r="R453" s="47">
        <f t="shared" si="119"/>
        <v>-102.17333333333333</v>
      </c>
      <c r="U453" s="49">
        <f t="shared" si="120"/>
        <v>-102.17333333333333</v>
      </c>
      <c r="V453" s="49"/>
      <c r="W453" s="49"/>
      <c r="Y453" s="51"/>
      <c r="Z453" s="51"/>
      <c r="AA453" s="51"/>
      <c r="AD453" s="49">
        <f t="shared" si="121"/>
        <v>-102.17333333333333</v>
      </c>
    </row>
    <row r="454" spans="1:30">
      <c r="A454" s="6" t="s">
        <v>284</v>
      </c>
      <c r="B454" s="6" t="s">
        <v>201</v>
      </c>
      <c r="C454" s="6" t="s">
        <v>400</v>
      </c>
      <c r="D454" s="3" t="s">
        <v>718</v>
      </c>
      <c r="E454" s="45">
        <v>0</v>
      </c>
      <c r="F454" s="45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-20.2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7">
        <f t="shared" si="119"/>
        <v>-1.6833333333333333</v>
      </c>
      <c r="U454" s="49">
        <f t="shared" si="120"/>
        <v>-1.6833333333333333</v>
      </c>
      <c r="V454" s="49"/>
      <c r="W454" s="49"/>
      <c r="Y454" s="51"/>
      <c r="Z454" s="51"/>
      <c r="AA454" s="51"/>
      <c r="AD454" s="49">
        <f t="shared" si="121"/>
        <v>-1.6833333333333333</v>
      </c>
    </row>
    <row r="455" spans="1:30">
      <c r="A455" s="6" t="s">
        <v>284</v>
      </c>
      <c r="B455" s="6" t="s">
        <v>201</v>
      </c>
      <c r="C455" s="6" t="s">
        <v>401</v>
      </c>
      <c r="D455" s="3" t="s">
        <v>717</v>
      </c>
      <c r="E455" s="45">
        <v>-45371.49</v>
      </c>
      <c r="F455" s="45">
        <v>-45657.87</v>
      </c>
      <c r="G455" s="45">
        <v>-45960.71</v>
      </c>
      <c r="H455" s="45">
        <v>-22348.69</v>
      </c>
      <c r="I455" s="45">
        <v>-22348.69</v>
      </c>
      <c r="J455" s="45">
        <v>-22348.69</v>
      </c>
      <c r="K455" s="45">
        <v>-41756.49</v>
      </c>
      <c r="L455" s="45">
        <v>-19664.3</v>
      </c>
      <c r="M455" s="45">
        <v>-19968.53</v>
      </c>
      <c r="N455" s="45">
        <v>0</v>
      </c>
      <c r="O455" s="45">
        <v>0</v>
      </c>
      <c r="P455" s="45">
        <v>-19731.93</v>
      </c>
      <c r="Q455" s="45">
        <v>-20099.07</v>
      </c>
      <c r="R455" s="47">
        <f t="shared" si="119"/>
        <v>-24376.764999999996</v>
      </c>
      <c r="U455" s="49">
        <f t="shared" si="120"/>
        <v>-24376.764999999996</v>
      </c>
      <c r="V455" s="49"/>
      <c r="W455" s="49"/>
      <c r="Y455" s="51"/>
      <c r="Z455" s="51"/>
      <c r="AA455" s="51"/>
      <c r="AD455" s="49">
        <f t="shared" si="121"/>
        <v>-24376.764999999996</v>
      </c>
    </row>
    <row r="456" spans="1:30">
      <c r="A456" s="6" t="s">
        <v>284</v>
      </c>
      <c r="B456" s="6" t="s">
        <v>201</v>
      </c>
      <c r="C456" s="6" t="s">
        <v>395</v>
      </c>
      <c r="D456" s="3" t="s">
        <v>716</v>
      </c>
      <c r="E456" s="45">
        <v>-78.140000000001194</v>
      </c>
      <c r="F456" s="45">
        <v>-370.80000000000098</v>
      </c>
      <c r="G456" s="45">
        <v>-2451.7199999999998</v>
      </c>
      <c r="H456" s="45">
        <v>-5495.04</v>
      </c>
      <c r="I456" s="45">
        <v>-160.91000000000099</v>
      </c>
      <c r="J456" s="45">
        <v>-3265.89</v>
      </c>
      <c r="K456" s="45">
        <v>-2018</v>
      </c>
      <c r="L456" s="45">
        <v>-1328.19</v>
      </c>
      <c r="M456" s="45">
        <v>-7072.53</v>
      </c>
      <c r="N456" s="45">
        <v>893.469999999999</v>
      </c>
      <c r="O456" s="45">
        <v>-3186.93</v>
      </c>
      <c r="P456" s="45">
        <v>-4563.1000000000004</v>
      </c>
      <c r="Q456" s="45">
        <v>-133.68</v>
      </c>
      <c r="R456" s="47">
        <f t="shared" si="119"/>
        <v>-2427.1291666666671</v>
      </c>
      <c r="U456" s="49">
        <f t="shared" si="120"/>
        <v>-2427.1291666666671</v>
      </c>
      <c r="V456" s="49"/>
      <c r="W456" s="49"/>
      <c r="Y456" s="51"/>
      <c r="Z456" s="51"/>
      <c r="AA456" s="51"/>
      <c r="AD456" s="49">
        <f t="shared" si="121"/>
        <v>-2427.1291666666671</v>
      </c>
    </row>
    <row r="457" spans="1:30">
      <c r="A457" s="6" t="s">
        <v>284</v>
      </c>
      <c r="B457" s="6" t="s">
        <v>204</v>
      </c>
      <c r="C457" s="6" t="s">
        <v>143</v>
      </c>
      <c r="D457" s="3" t="s">
        <v>947</v>
      </c>
      <c r="E457" s="45">
        <v>-2132290.0499999998</v>
      </c>
      <c r="F457" s="45">
        <v>-2964117.35</v>
      </c>
      <c r="G457" s="45">
        <v>-1163823.6100000001</v>
      </c>
      <c r="H457" s="45">
        <v>-2944974.51</v>
      </c>
      <c r="I457" s="45">
        <v>-2673549.36</v>
      </c>
      <c r="J457" s="45">
        <v>-4886454.3</v>
      </c>
      <c r="K457" s="45">
        <v>-5238610.72</v>
      </c>
      <c r="L457" s="45">
        <v>-4654764.04</v>
      </c>
      <c r="M457" s="45">
        <v>-5539155.0199999996</v>
      </c>
      <c r="N457" s="45">
        <v>-3480510.07</v>
      </c>
      <c r="O457" s="45">
        <v>-1771711.8</v>
      </c>
      <c r="P457" s="45">
        <v>-2087546.22</v>
      </c>
      <c r="Q457" s="45">
        <v>-1091638.1200000001</v>
      </c>
      <c r="R457" s="47">
        <f t="shared" si="119"/>
        <v>-3251431.7570833326</v>
      </c>
      <c r="U457" s="49">
        <f t="shared" si="120"/>
        <v>-3251431.7570833326</v>
      </c>
      <c r="V457" s="49"/>
      <c r="W457" s="49"/>
      <c r="Y457" s="51"/>
      <c r="Z457" s="51"/>
      <c r="AA457" s="51"/>
      <c r="AD457" s="49">
        <f t="shared" si="121"/>
        <v>-3251431.7570833326</v>
      </c>
    </row>
    <row r="458" spans="1:30" s="59" customFormat="1">
      <c r="D458" s="3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7"/>
      <c r="Y458" s="60"/>
      <c r="Z458" s="60"/>
      <c r="AA458" s="60"/>
      <c r="AD458" s="61">
        <f t="shared" si="121"/>
        <v>0</v>
      </c>
    </row>
    <row r="459" spans="1:30">
      <c r="A459" s="6" t="s">
        <v>284</v>
      </c>
      <c r="B459" s="6" t="s">
        <v>402</v>
      </c>
      <c r="C459" s="6" t="s">
        <v>379</v>
      </c>
      <c r="D459" s="10" t="s">
        <v>515</v>
      </c>
      <c r="E459" s="45">
        <v>-1766644.27</v>
      </c>
      <c r="F459" s="45">
        <v>-2911432.44</v>
      </c>
      <c r="G459" s="45">
        <v>-1133992.07</v>
      </c>
      <c r="H459" s="45">
        <v>-1254889.99</v>
      </c>
      <c r="I459" s="45">
        <v>-1142177.51</v>
      </c>
      <c r="J459" s="45">
        <v>-2031446.63</v>
      </c>
      <c r="K459" s="45">
        <v>-1127485.53</v>
      </c>
      <c r="L459" s="45">
        <v>-2180106.63</v>
      </c>
      <c r="M459" s="45">
        <v>-1114529.3899999999</v>
      </c>
      <c r="N459" s="45">
        <v>-1449861.32</v>
      </c>
      <c r="O459" s="45">
        <v>-964182.72</v>
      </c>
      <c r="P459" s="45">
        <v>-1569700.6</v>
      </c>
      <c r="Q459" s="45">
        <v>-3025617.36</v>
      </c>
      <c r="R459" s="47">
        <f t="shared" ref="R459:R468" si="122">((E459+Q459)+((F459+G459+H459+I459+J459+K459+L459+M459+N459+O459+P459)*2))/24</f>
        <v>-1606327.9704166669</v>
      </c>
      <c r="U459" s="49"/>
      <c r="V459" s="49"/>
      <c r="W459" s="49">
        <f t="shared" ref="W459:W468" si="123">+R459</f>
        <v>-1606327.9704166669</v>
      </c>
      <c r="Y459" s="51"/>
      <c r="Z459" s="51"/>
      <c r="AA459" s="51"/>
      <c r="AB459" s="49">
        <f t="shared" ref="AB459:AB468" si="124">+R459</f>
        <v>-1606327.9704166669</v>
      </c>
      <c r="AD459" s="49"/>
    </row>
    <row r="460" spans="1:30">
      <c r="A460" s="6" t="s">
        <v>284</v>
      </c>
      <c r="B460" s="6" t="s">
        <v>402</v>
      </c>
      <c r="C460" s="6" t="s">
        <v>516</v>
      </c>
      <c r="D460" s="10" t="s">
        <v>720</v>
      </c>
      <c r="E460" s="45">
        <v>-594583.09</v>
      </c>
      <c r="F460" s="45">
        <v>-284533.65999999997</v>
      </c>
      <c r="G460" s="45">
        <v>-790894.83</v>
      </c>
      <c r="H460" s="45">
        <v>-1344105.6</v>
      </c>
      <c r="I460" s="45">
        <v>-383590.43</v>
      </c>
      <c r="J460" s="45">
        <v>-860358.08</v>
      </c>
      <c r="K460" s="45">
        <v>-558866.4</v>
      </c>
      <c r="L460" s="45">
        <v>-988809.31</v>
      </c>
      <c r="M460" s="45">
        <v>-753716.54</v>
      </c>
      <c r="N460" s="45">
        <v>-730654.02</v>
      </c>
      <c r="O460" s="45">
        <v>-399693.37</v>
      </c>
      <c r="P460" s="45">
        <v>-844192.45</v>
      </c>
      <c r="Q460" s="45">
        <v>-1620149.36</v>
      </c>
      <c r="R460" s="47">
        <f t="shared" si="122"/>
        <v>-753898.40958333341</v>
      </c>
      <c r="U460" s="49"/>
      <c r="V460" s="49"/>
      <c r="W460" s="49">
        <f t="shared" si="123"/>
        <v>-753898.40958333341</v>
      </c>
      <c r="Y460" s="51"/>
      <c r="Z460" s="51"/>
      <c r="AA460" s="51"/>
      <c r="AB460" s="49">
        <f t="shared" si="124"/>
        <v>-753898.40958333341</v>
      </c>
      <c r="AD460" s="49"/>
    </row>
    <row r="461" spans="1:30">
      <c r="A461" s="6" t="s">
        <v>284</v>
      </c>
      <c r="B461" s="6" t="s">
        <v>402</v>
      </c>
      <c r="C461" s="6" t="s">
        <v>937</v>
      </c>
      <c r="D461" s="3" t="s">
        <v>936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7">
        <f t="shared" si="122"/>
        <v>0</v>
      </c>
      <c r="U461" s="49"/>
      <c r="V461" s="49"/>
      <c r="W461" s="49">
        <f t="shared" si="123"/>
        <v>0</v>
      </c>
      <c r="Y461" s="51"/>
      <c r="Z461" s="51"/>
      <c r="AA461" s="51"/>
      <c r="AB461" s="49">
        <f t="shared" si="124"/>
        <v>0</v>
      </c>
      <c r="AD461" s="49"/>
    </row>
    <row r="462" spans="1:30">
      <c r="A462" s="6" t="s">
        <v>284</v>
      </c>
      <c r="B462" s="6" t="s">
        <v>402</v>
      </c>
      <c r="C462" s="6" t="s">
        <v>403</v>
      </c>
      <c r="D462" s="3" t="s">
        <v>721</v>
      </c>
      <c r="E462" s="45">
        <v>-1132621.67</v>
      </c>
      <c r="F462" s="45">
        <v>-1193639.94</v>
      </c>
      <c r="G462" s="45">
        <v>-145370.54</v>
      </c>
      <c r="H462" s="45">
        <v>-995.70999999993398</v>
      </c>
      <c r="I462" s="45">
        <v>-1039.99999999993</v>
      </c>
      <c r="J462" s="45">
        <v>-43225.839999999902</v>
      </c>
      <c r="K462" s="45">
        <v>6.5483618527650794E-11</v>
      </c>
      <c r="L462" s="45">
        <v>-76590.599999999904</v>
      </c>
      <c r="M462" s="45">
        <v>-21186.029999999901</v>
      </c>
      <c r="N462" s="45">
        <v>-721.99999999994895</v>
      </c>
      <c r="O462" s="45">
        <v>-222216.42</v>
      </c>
      <c r="P462" s="45">
        <v>-222638.92</v>
      </c>
      <c r="Q462" s="45">
        <v>-1338398.3</v>
      </c>
      <c r="R462" s="47">
        <f t="shared" si="122"/>
        <v>-263594.6654166666</v>
      </c>
      <c r="U462" s="49"/>
      <c r="V462" s="49"/>
      <c r="W462" s="49">
        <f t="shared" si="123"/>
        <v>-263594.6654166666</v>
      </c>
      <c r="Y462" s="51"/>
      <c r="Z462" s="51"/>
      <c r="AA462" s="51"/>
      <c r="AB462" s="49">
        <f t="shared" si="124"/>
        <v>-263594.6654166666</v>
      </c>
      <c r="AD462" s="49"/>
    </row>
    <row r="463" spans="1:30">
      <c r="A463" s="6" t="s">
        <v>284</v>
      </c>
      <c r="B463" s="6" t="s">
        <v>402</v>
      </c>
      <c r="C463" s="6" t="s">
        <v>404</v>
      </c>
      <c r="D463" s="3" t="s">
        <v>205</v>
      </c>
      <c r="E463" s="45">
        <v>0</v>
      </c>
      <c r="F463" s="45">
        <v>0</v>
      </c>
      <c r="G463" s="45">
        <v>13116</v>
      </c>
      <c r="H463" s="45">
        <v>13116</v>
      </c>
      <c r="I463" s="45">
        <v>13116</v>
      </c>
      <c r="J463" s="45">
        <v>13116</v>
      </c>
      <c r="K463" s="45">
        <v>12752</v>
      </c>
      <c r="L463" s="45">
        <v>12752</v>
      </c>
      <c r="M463" s="45">
        <v>0</v>
      </c>
      <c r="N463" s="45">
        <v>0</v>
      </c>
      <c r="O463" s="45">
        <v>0</v>
      </c>
      <c r="P463" s="45">
        <v>0</v>
      </c>
      <c r="Q463" s="45">
        <v>-671</v>
      </c>
      <c r="R463" s="47">
        <f t="shared" si="122"/>
        <v>6469.375</v>
      </c>
      <c r="U463" s="49"/>
      <c r="V463" s="49"/>
      <c r="W463" s="49">
        <f t="shared" si="123"/>
        <v>6469.375</v>
      </c>
      <c r="Y463" s="51"/>
      <c r="Z463" s="51"/>
      <c r="AA463" s="51"/>
      <c r="AB463" s="49">
        <f t="shared" si="124"/>
        <v>6469.375</v>
      </c>
      <c r="AD463" s="49"/>
    </row>
    <row r="464" spans="1:30">
      <c r="A464" s="6" t="s">
        <v>284</v>
      </c>
      <c r="B464" s="6" t="s">
        <v>402</v>
      </c>
      <c r="C464" s="6" t="s">
        <v>381</v>
      </c>
      <c r="D464" s="3" t="s">
        <v>208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7">
        <f t="shared" si="122"/>
        <v>0</v>
      </c>
      <c r="U464" s="49"/>
      <c r="V464" s="49"/>
      <c r="W464" s="49">
        <f t="shared" si="123"/>
        <v>0</v>
      </c>
      <c r="Y464" s="51"/>
      <c r="Z464" s="51"/>
      <c r="AA464" s="51"/>
      <c r="AB464" s="49">
        <f t="shared" si="124"/>
        <v>0</v>
      </c>
      <c r="AD464" s="49"/>
    </row>
    <row r="465" spans="1:30">
      <c r="A465" s="6" t="s">
        <v>284</v>
      </c>
      <c r="B465" s="6" t="s">
        <v>402</v>
      </c>
      <c r="C465" s="6" t="s">
        <v>382</v>
      </c>
      <c r="D465" s="3" t="s">
        <v>722</v>
      </c>
      <c r="E465" s="45">
        <v>-278601.82</v>
      </c>
      <c r="F465" s="45">
        <v>-272468.78000000003</v>
      </c>
      <c r="G465" s="45">
        <v>-110191.73</v>
      </c>
      <c r="H465" s="45">
        <v>-122371.47</v>
      </c>
      <c r="I465" s="45">
        <v>-105897.55</v>
      </c>
      <c r="J465" s="45">
        <v>-216074.43</v>
      </c>
      <c r="K465" s="45">
        <v>-252342.93</v>
      </c>
      <c r="L465" s="45">
        <v>-252611.36</v>
      </c>
      <c r="M465" s="45">
        <v>-94070.030000000101</v>
      </c>
      <c r="N465" s="45">
        <v>-106146.07</v>
      </c>
      <c r="O465" s="45">
        <v>-95344.380000000107</v>
      </c>
      <c r="P465" s="45">
        <v>-104245.61</v>
      </c>
      <c r="Q465" s="45">
        <v>-202556.09</v>
      </c>
      <c r="R465" s="47">
        <f t="shared" si="122"/>
        <v>-164361.94125000003</v>
      </c>
      <c r="U465" s="49"/>
      <c r="V465" s="49"/>
      <c r="W465" s="49">
        <f t="shared" si="123"/>
        <v>-164361.94125000003</v>
      </c>
      <c r="Y465" s="51"/>
      <c r="Z465" s="51"/>
      <c r="AA465" s="51"/>
      <c r="AB465" s="49">
        <f t="shared" si="124"/>
        <v>-164361.94125000003</v>
      </c>
      <c r="AD465" s="49"/>
    </row>
    <row r="466" spans="1:30">
      <c r="A466" s="6" t="s">
        <v>284</v>
      </c>
      <c r="B466" s="6" t="s">
        <v>402</v>
      </c>
      <c r="C466" s="6" t="s">
        <v>383</v>
      </c>
      <c r="D466" s="3" t="s">
        <v>723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7">
        <f t="shared" si="122"/>
        <v>0</v>
      </c>
      <c r="U466" s="49"/>
      <c r="V466" s="49"/>
      <c r="W466" s="49">
        <f t="shared" si="123"/>
        <v>0</v>
      </c>
      <c r="Y466" s="51"/>
      <c r="Z466" s="51"/>
      <c r="AA466" s="51"/>
      <c r="AB466" s="49">
        <f t="shared" si="124"/>
        <v>0</v>
      </c>
      <c r="AD466" s="49"/>
    </row>
    <row r="467" spans="1:30">
      <c r="A467" s="6" t="s">
        <v>284</v>
      </c>
      <c r="B467" s="6" t="s">
        <v>402</v>
      </c>
      <c r="C467" s="6" t="s">
        <v>384</v>
      </c>
      <c r="D467" s="10" t="s">
        <v>206</v>
      </c>
      <c r="E467" s="45">
        <v>1434.96</v>
      </c>
      <c r="F467" s="45">
        <v>-2495.16</v>
      </c>
      <c r="G467" s="45">
        <v>-1145.9000000000001</v>
      </c>
      <c r="H467" s="45">
        <v>-2321.83</v>
      </c>
      <c r="I467" s="45">
        <v>1434.96</v>
      </c>
      <c r="J467" s="45">
        <v>-5164.76</v>
      </c>
      <c r="K467" s="45">
        <v>1434.96</v>
      </c>
      <c r="L467" s="45">
        <v>-7446.75</v>
      </c>
      <c r="M467" s="45">
        <v>9.0949470177292804E-13</v>
      </c>
      <c r="N467" s="45">
        <v>-6027.54</v>
      </c>
      <c r="O467" s="45">
        <v>-5433.37</v>
      </c>
      <c r="P467" s="45">
        <v>-263.51999999999902</v>
      </c>
      <c r="Q467" s="45">
        <v>-4121.7</v>
      </c>
      <c r="R467" s="47">
        <f t="shared" si="122"/>
        <v>-2397.69</v>
      </c>
      <c r="U467" s="49"/>
      <c r="V467" s="49"/>
      <c r="W467" s="49">
        <f t="shared" si="123"/>
        <v>-2397.69</v>
      </c>
      <c r="Y467" s="51"/>
      <c r="Z467" s="51"/>
      <c r="AA467" s="51"/>
      <c r="AB467" s="49">
        <f t="shared" si="124"/>
        <v>-2397.69</v>
      </c>
      <c r="AD467" s="49"/>
    </row>
    <row r="468" spans="1:30">
      <c r="A468" s="6" t="s">
        <v>284</v>
      </c>
      <c r="B468" s="6" t="s">
        <v>402</v>
      </c>
      <c r="C468" s="6" t="s">
        <v>380</v>
      </c>
      <c r="D468" s="10" t="s">
        <v>207</v>
      </c>
      <c r="E468" s="45">
        <v>0</v>
      </c>
      <c r="F468" s="45">
        <v>-178.6</v>
      </c>
      <c r="G468" s="45">
        <v>-178.6</v>
      </c>
      <c r="H468" s="45">
        <v>-220.5</v>
      </c>
      <c r="I468" s="45">
        <v>0</v>
      </c>
      <c r="J468" s="45">
        <v>0</v>
      </c>
      <c r="K468" s="45">
        <v>-11.95</v>
      </c>
      <c r="L468" s="45">
        <v>-11.95</v>
      </c>
      <c r="M468" s="45">
        <v>-11.95</v>
      </c>
      <c r="N468" s="45">
        <v>-11.95</v>
      </c>
      <c r="O468" s="45">
        <v>-11.95</v>
      </c>
      <c r="P468" s="45">
        <v>-11.95</v>
      </c>
      <c r="Q468" s="45">
        <v>-11.95</v>
      </c>
      <c r="R468" s="47">
        <f t="shared" si="122"/>
        <v>-54.614583333333364</v>
      </c>
      <c r="U468" s="49"/>
      <c r="V468" s="49"/>
      <c r="W468" s="49">
        <f t="shared" si="123"/>
        <v>-54.614583333333364</v>
      </c>
      <c r="Y468" s="51"/>
      <c r="Z468" s="51"/>
      <c r="AA468" s="51"/>
      <c r="AB468" s="49">
        <f t="shared" si="124"/>
        <v>-54.614583333333364</v>
      </c>
      <c r="AD468" s="49"/>
    </row>
    <row r="469" spans="1:30">
      <c r="D469" s="3" t="s">
        <v>209</v>
      </c>
      <c r="E469" s="46">
        <f t="shared" ref="E469" si="125">SUM(E459:E468)</f>
        <v>-3771015.8899999997</v>
      </c>
      <c r="F469" s="46">
        <f t="shared" ref="F469:R469" si="126">SUM(F459:F468)</f>
        <v>-4664748.58</v>
      </c>
      <c r="G469" s="46">
        <f t="shared" si="126"/>
        <v>-2168657.67</v>
      </c>
      <c r="H469" s="46">
        <f t="shared" si="126"/>
        <v>-2711789.1</v>
      </c>
      <c r="I469" s="46">
        <f t="shared" si="126"/>
        <v>-1618154.53</v>
      </c>
      <c r="J469" s="46">
        <f t="shared" si="126"/>
        <v>-3143153.7399999998</v>
      </c>
      <c r="K469" s="46">
        <f t="shared" si="126"/>
        <v>-1924519.85</v>
      </c>
      <c r="L469" s="46">
        <f t="shared" si="126"/>
        <v>-3492824.6</v>
      </c>
      <c r="M469" s="46">
        <f t="shared" si="126"/>
        <v>-1983513.9399999997</v>
      </c>
      <c r="N469" s="46">
        <f t="shared" si="126"/>
        <v>-2293422.9</v>
      </c>
      <c r="O469" s="46">
        <f t="shared" si="126"/>
        <v>-1686882.21</v>
      </c>
      <c r="P469" s="46">
        <f t="shared" si="126"/>
        <v>-2741053.05</v>
      </c>
      <c r="Q469" s="46">
        <f t="shared" si="126"/>
        <v>-6191525.7599999998</v>
      </c>
      <c r="R469" s="46">
        <f t="shared" si="126"/>
        <v>-2784165.9162500007</v>
      </c>
      <c r="Y469" s="51"/>
      <c r="Z469" s="51"/>
      <c r="AA469" s="51"/>
    </row>
    <row r="470" spans="1:30">
      <c r="D470" s="3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7"/>
      <c r="Y470" s="51"/>
      <c r="Z470" s="51"/>
      <c r="AA470" s="51"/>
    </row>
    <row r="471" spans="1:30">
      <c r="A471" s="6" t="s">
        <v>284</v>
      </c>
      <c r="B471" s="6" t="s">
        <v>211</v>
      </c>
      <c r="C471" s="6" t="s">
        <v>143</v>
      </c>
      <c r="D471" s="3" t="s">
        <v>724</v>
      </c>
      <c r="E471" s="45">
        <v>-110240.86</v>
      </c>
      <c r="F471" s="45">
        <v>-115302.1</v>
      </c>
      <c r="G471" s="45">
        <v>0</v>
      </c>
      <c r="H471" s="45">
        <v>0</v>
      </c>
      <c r="I471" s="45">
        <v>0</v>
      </c>
      <c r="J471" s="45">
        <v>0</v>
      </c>
      <c r="K471" s="45">
        <v>-113750.31</v>
      </c>
      <c r="L471" s="45">
        <v>0</v>
      </c>
      <c r="M471" s="45">
        <v>0</v>
      </c>
      <c r="N471" s="45">
        <v>0</v>
      </c>
      <c r="O471" s="45">
        <v>0</v>
      </c>
      <c r="P471" s="45">
        <v>-139722.44</v>
      </c>
      <c r="Q471" s="45">
        <v>-114348.67</v>
      </c>
      <c r="R471" s="47">
        <f t="shared" ref="R471:R476" si="127">((E471+Q471)+((F471+G471+H471+I471+J471+K471+L471+M471+N471+O471+P471)*2))/24</f>
        <v>-40089.134583333333</v>
      </c>
      <c r="U471" s="49">
        <f t="shared" ref="U471:U476" si="128">+R471</f>
        <v>-40089.134583333333</v>
      </c>
      <c r="V471" s="49"/>
      <c r="W471" s="49"/>
      <c r="Y471" s="51"/>
      <c r="Z471" s="51"/>
      <c r="AA471" s="51"/>
      <c r="AD471" s="49">
        <f t="shared" ref="AD471:AD476" si="129">+R471</f>
        <v>-40089.134583333333</v>
      </c>
    </row>
    <row r="472" spans="1:30">
      <c r="A472" s="6" t="s">
        <v>284</v>
      </c>
      <c r="B472" s="6" t="s">
        <v>211</v>
      </c>
      <c r="C472" s="6" t="s">
        <v>179</v>
      </c>
      <c r="D472" s="3" t="s">
        <v>725</v>
      </c>
      <c r="E472" s="45">
        <v>-80912.160000000003</v>
      </c>
      <c r="F472" s="45">
        <v>-82795.070000000007</v>
      </c>
      <c r="G472" s="45">
        <v>907.79999999998802</v>
      </c>
      <c r="H472" s="45">
        <v>907.79999999998802</v>
      </c>
      <c r="I472" s="45">
        <v>907.79999999998802</v>
      </c>
      <c r="J472" s="45">
        <v>-1.1596057447604799E-11</v>
      </c>
      <c r="K472" s="45">
        <v>-65483.19</v>
      </c>
      <c r="L472" s="45">
        <v>-1.45519152283669E-11</v>
      </c>
      <c r="M472" s="45">
        <v>-1.45519152283669E-11</v>
      </c>
      <c r="N472" s="45">
        <v>-1.45519152283669E-11</v>
      </c>
      <c r="O472" s="45">
        <v>-1.45519152283669E-11</v>
      </c>
      <c r="P472" s="45">
        <v>-66722.81</v>
      </c>
      <c r="Q472" s="45">
        <v>-69497.05</v>
      </c>
      <c r="R472" s="47">
        <f t="shared" si="127"/>
        <v>-23956.856250000001</v>
      </c>
      <c r="U472" s="49">
        <f t="shared" si="128"/>
        <v>-23956.856250000001</v>
      </c>
      <c r="V472" s="49"/>
      <c r="W472" s="49"/>
      <c r="Y472" s="51"/>
      <c r="Z472" s="51"/>
      <c r="AA472" s="51"/>
      <c r="AD472" s="49">
        <f t="shared" si="129"/>
        <v>-23956.856250000001</v>
      </c>
    </row>
    <row r="473" spans="1:30">
      <c r="A473" s="6" t="s">
        <v>284</v>
      </c>
      <c r="B473" s="6" t="s">
        <v>211</v>
      </c>
      <c r="C473" s="6" t="s">
        <v>180</v>
      </c>
      <c r="D473" s="3" t="s">
        <v>955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  <c r="K473" s="45">
        <v>-15837.09</v>
      </c>
      <c r="L473" s="45">
        <v>0</v>
      </c>
      <c r="M473" s="45">
        <v>0</v>
      </c>
      <c r="N473" s="45">
        <v>0</v>
      </c>
      <c r="O473" s="45">
        <v>0</v>
      </c>
      <c r="P473" s="45">
        <v>-17986.45</v>
      </c>
      <c r="Q473" s="45">
        <v>-16253.36</v>
      </c>
      <c r="R473" s="47">
        <f t="shared" si="127"/>
        <v>-3495.8516666666669</v>
      </c>
      <c r="U473" s="49">
        <f t="shared" si="128"/>
        <v>-3495.8516666666669</v>
      </c>
      <c r="V473" s="49"/>
      <c r="W473" s="49"/>
      <c r="Y473" s="51"/>
      <c r="Z473" s="51"/>
      <c r="AA473" s="51"/>
      <c r="AD473" s="49">
        <f t="shared" si="129"/>
        <v>-3495.8516666666669</v>
      </c>
    </row>
    <row r="474" spans="1:30">
      <c r="A474" s="6" t="s">
        <v>284</v>
      </c>
      <c r="B474" s="6" t="s">
        <v>210</v>
      </c>
      <c r="C474" s="25" t="s">
        <v>227</v>
      </c>
      <c r="D474" s="3" t="s">
        <v>726</v>
      </c>
      <c r="E474" s="45">
        <v>-12908.79</v>
      </c>
      <c r="F474" s="45">
        <v>-13716.53</v>
      </c>
      <c r="G474" s="45">
        <v>0</v>
      </c>
      <c r="H474" s="45">
        <v>0</v>
      </c>
      <c r="I474" s="45">
        <v>0</v>
      </c>
      <c r="J474" s="45">
        <v>0</v>
      </c>
      <c r="K474" s="45">
        <v>-13495.43</v>
      </c>
      <c r="L474" s="45">
        <v>0</v>
      </c>
      <c r="M474" s="45">
        <v>0</v>
      </c>
      <c r="N474" s="45">
        <v>0</v>
      </c>
      <c r="O474" s="45">
        <v>0</v>
      </c>
      <c r="P474" s="45">
        <v>-14968.48</v>
      </c>
      <c r="Q474" s="45">
        <v>-12853.91</v>
      </c>
      <c r="R474" s="47">
        <f t="shared" si="127"/>
        <v>-4588.4825000000001</v>
      </c>
      <c r="U474" s="49">
        <f t="shared" si="128"/>
        <v>-4588.4825000000001</v>
      </c>
      <c r="V474" s="49"/>
      <c r="W474" s="49"/>
      <c r="Y474" s="51"/>
      <c r="Z474" s="51"/>
      <c r="AA474" s="51"/>
      <c r="AD474" s="49">
        <f t="shared" si="129"/>
        <v>-4588.4825000000001</v>
      </c>
    </row>
    <row r="475" spans="1:30">
      <c r="A475" s="6" t="s">
        <v>284</v>
      </c>
      <c r="B475" s="6" t="s">
        <v>210</v>
      </c>
      <c r="C475" s="25" t="s">
        <v>1005</v>
      </c>
      <c r="D475" s="3" t="s">
        <v>726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7">
        <f t="shared" si="127"/>
        <v>0</v>
      </c>
      <c r="U475" s="49">
        <f t="shared" si="128"/>
        <v>0</v>
      </c>
      <c r="V475" s="49"/>
      <c r="W475" s="49"/>
      <c r="Y475" s="51"/>
      <c r="Z475" s="51"/>
      <c r="AA475" s="51"/>
      <c r="AD475" s="49">
        <f t="shared" si="129"/>
        <v>0</v>
      </c>
    </row>
    <row r="476" spans="1:30">
      <c r="A476" s="6" t="s">
        <v>284</v>
      </c>
      <c r="B476" s="6" t="s">
        <v>210</v>
      </c>
      <c r="C476" s="6" t="s">
        <v>531</v>
      </c>
      <c r="D476" s="3" t="s">
        <v>727</v>
      </c>
      <c r="E476" s="45">
        <v>-568.54</v>
      </c>
      <c r="F476" s="45">
        <v>-1101.55</v>
      </c>
      <c r="G476" s="45">
        <v>-1507.91</v>
      </c>
      <c r="H476" s="45">
        <v>-1918.54</v>
      </c>
      <c r="I476" s="45">
        <v>-809.1</v>
      </c>
      <c r="J476" s="45">
        <v>-1230.3900000000001</v>
      </c>
      <c r="K476" s="45">
        <v>-619.19000000000005</v>
      </c>
      <c r="L476" s="45">
        <v>-1041.77</v>
      </c>
      <c r="M476" s="45">
        <v>-1435.38</v>
      </c>
      <c r="N476" s="45">
        <v>-1833.62</v>
      </c>
      <c r="O476" s="45">
        <v>-826.85</v>
      </c>
      <c r="P476" s="45">
        <v>-1472.97</v>
      </c>
      <c r="Q476" s="45">
        <v>-401.68</v>
      </c>
      <c r="R476" s="47">
        <f t="shared" si="127"/>
        <v>-1190.1983333333335</v>
      </c>
      <c r="U476" s="49">
        <f t="shared" si="128"/>
        <v>-1190.1983333333335</v>
      </c>
      <c r="V476" s="49"/>
      <c r="W476" s="49"/>
      <c r="Y476" s="51"/>
      <c r="Z476" s="51"/>
      <c r="AA476" s="51"/>
      <c r="AD476" s="49">
        <f t="shared" si="129"/>
        <v>-1190.1983333333335</v>
      </c>
    </row>
    <row r="477" spans="1:30">
      <c r="D477" s="3" t="s">
        <v>212</v>
      </c>
      <c r="E477" s="46">
        <f t="shared" ref="E477:O477" si="130">SUM(E471:E476)</f>
        <v>-204630.35000000003</v>
      </c>
      <c r="F477" s="46">
        <f t="shared" si="130"/>
        <v>-212915.25</v>
      </c>
      <c r="G477" s="46">
        <f t="shared" si="130"/>
        <v>-600.11000000001206</v>
      </c>
      <c r="H477" s="46">
        <f t="shared" si="130"/>
        <v>-1010.7400000000119</v>
      </c>
      <c r="I477" s="46">
        <f t="shared" si="130"/>
        <v>98.699999999987995</v>
      </c>
      <c r="J477" s="46">
        <f t="shared" si="130"/>
        <v>-1230.3900000000117</v>
      </c>
      <c r="K477" s="46">
        <f t="shared" si="130"/>
        <v>-209185.21</v>
      </c>
      <c r="L477" s="46">
        <f t="shared" si="130"/>
        <v>-1041.7700000000145</v>
      </c>
      <c r="M477" s="46">
        <f t="shared" si="130"/>
        <v>-1435.3800000000147</v>
      </c>
      <c r="N477" s="46">
        <f t="shared" si="130"/>
        <v>-1833.6200000000144</v>
      </c>
      <c r="O477" s="46">
        <f t="shared" si="130"/>
        <v>-826.85000000001457</v>
      </c>
      <c r="P477" s="46">
        <f t="shared" ref="P477:R477" si="131">SUM(P471:P476)</f>
        <v>-240873.15000000002</v>
      </c>
      <c r="Q477" s="46">
        <f t="shared" si="131"/>
        <v>-213354.67</v>
      </c>
      <c r="R477" s="46">
        <f t="shared" si="131"/>
        <v>-73320.523333333331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7"/>
      <c r="Y478" s="51"/>
      <c r="Z478" s="51"/>
      <c r="AA478" s="51"/>
    </row>
    <row r="479" spans="1:30">
      <c r="D479" s="3" t="s">
        <v>213</v>
      </c>
      <c r="E479" s="46">
        <f t="shared" ref="E479:K479" si="132">E439+E440+SUM(E442:E457)+E469+E477</f>
        <v>-35055647.07</v>
      </c>
      <c r="F479" s="46">
        <f t="shared" si="132"/>
        <v>-28488874.310000002</v>
      </c>
      <c r="G479" s="46">
        <f t="shared" si="132"/>
        <v>-26499370.43</v>
      </c>
      <c r="H479" s="46">
        <f t="shared" si="132"/>
        <v>-21504063.179999996</v>
      </c>
      <c r="I479" s="46">
        <f t="shared" si="132"/>
        <v>-19503783.610000003</v>
      </c>
      <c r="J479" s="46">
        <f t="shared" si="132"/>
        <v>-22260493.239999998</v>
      </c>
      <c r="K479" s="46">
        <f t="shared" si="132"/>
        <v>-21428885.960000005</v>
      </c>
      <c r="L479" s="46">
        <f t="shared" ref="L479" si="133">L439+L440+SUM(L442:L457)+L469+L477</f>
        <v>-23877698.84</v>
      </c>
      <c r="M479" s="46">
        <f t="shared" ref="M479:R479" si="134">M439+M440+SUM(M442:M457)+M469+M477</f>
        <v>-24011385.419999998</v>
      </c>
      <c r="N479" s="46">
        <f t="shared" si="134"/>
        <v>-25268824.199999999</v>
      </c>
      <c r="O479" s="46">
        <f t="shared" si="134"/>
        <v>-28866890.060000002</v>
      </c>
      <c r="P479" s="46">
        <f t="shared" si="134"/>
        <v>-35320685.519999996</v>
      </c>
      <c r="Q479" s="46">
        <f t="shared" si="134"/>
        <v>-33642766.079999998</v>
      </c>
      <c r="R479" s="46">
        <f t="shared" si="134"/>
        <v>-25948346.778749995</v>
      </c>
      <c r="Y479" s="51"/>
      <c r="Z479" s="51"/>
      <c r="AA479" s="51"/>
    </row>
    <row r="480" spans="1:30">
      <c r="D480" s="3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7"/>
      <c r="Y480" s="51"/>
      <c r="Z480" s="51"/>
      <c r="AA480" s="51"/>
    </row>
    <row r="481" spans="1:30">
      <c r="A481" s="6" t="s">
        <v>284</v>
      </c>
      <c r="B481" s="6" t="s">
        <v>228</v>
      </c>
      <c r="C481" s="6" t="s">
        <v>83</v>
      </c>
      <c r="D481" s="3" t="s">
        <v>920</v>
      </c>
      <c r="E481" s="45">
        <v>-138800</v>
      </c>
      <c r="F481" s="45">
        <v>-39300</v>
      </c>
      <c r="G481" s="45">
        <v>-39000</v>
      </c>
      <c r="H481" s="45">
        <v>-39000</v>
      </c>
      <c r="I481" s="45">
        <v>-28900</v>
      </c>
      <c r="J481" s="45">
        <v>-198800</v>
      </c>
      <c r="K481" s="45">
        <v>-28900</v>
      </c>
      <c r="L481" s="45">
        <v>-28900</v>
      </c>
      <c r="M481" s="45">
        <v>-29900</v>
      </c>
      <c r="N481" s="45">
        <v>-32700</v>
      </c>
      <c r="O481" s="45">
        <v>-36500</v>
      </c>
      <c r="P481" s="45">
        <v>-36500</v>
      </c>
      <c r="Q481" s="45">
        <v>-29000</v>
      </c>
      <c r="R481" s="47">
        <f t="shared" ref="R481:R544" si="135">((E481+Q481)+((F481+G481+H481+I481+J481+K481+L481+M481+N481+O481+P481)*2))/24</f>
        <v>-51858.333333333336</v>
      </c>
      <c r="U481" s="49">
        <f t="shared" ref="U481:U520" si="136">+R481</f>
        <v>-51858.333333333336</v>
      </c>
      <c r="V481" s="49"/>
      <c r="W481" s="49"/>
      <c r="Y481" s="51"/>
      <c r="Z481" s="51"/>
      <c r="AA481" s="51"/>
      <c r="AD481" s="49">
        <f t="shared" ref="AD481:AD520" si="137">+R481</f>
        <v>-51858.333333333336</v>
      </c>
    </row>
    <row r="482" spans="1:30">
      <c r="A482" s="6" t="s">
        <v>284</v>
      </c>
      <c r="B482" s="6" t="s">
        <v>415</v>
      </c>
      <c r="C482" s="6" t="s">
        <v>113</v>
      </c>
      <c r="D482" s="3" t="s">
        <v>229</v>
      </c>
      <c r="E482" s="45">
        <v>-24135</v>
      </c>
      <c r="F482" s="45">
        <v>-24135</v>
      </c>
      <c r="G482" s="45">
        <v>-24135</v>
      </c>
      <c r="H482" s="45">
        <v>-24135</v>
      </c>
      <c r="I482" s="45">
        <v>-24135</v>
      </c>
      <c r="J482" s="45">
        <v>-24135</v>
      </c>
      <c r="K482" s="45">
        <v>-24135</v>
      </c>
      <c r="L482" s="45">
        <v>-24135</v>
      </c>
      <c r="M482" s="45">
        <v>-24135</v>
      </c>
      <c r="N482" s="45">
        <v>-24135</v>
      </c>
      <c r="O482" s="45">
        <v>-24135</v>
      </c>
      <c r="P482" s="45">
        <v>-24135</v>
      </c>
      <c r="Q482" s="45">
        <v>-24135</v>
      </c>
      <c r="R482" s="47">
        <f t="shared" si="135"/>
        <v>-24135</v>
      </c>
      <c r="U482" s="49">
        <f t="shared" si="136"/>
        <v>-24135</v>
      </c>
      <c r="V482" s="49"/>
      <c r="W482" s="49"/>
      <c r="Y482" s="51"/>
      <c r="Z482" s="51"/>
      <c r="AA482" s="51"/>
      <c r="AD482" s="49">
        <f t="shared" si="137"/>
        <v>-24135</v>
      </c>
    </row>
    <row r="483" spans="1:30">
      <c r="A483" s="6" t="s">
        <v>284</v>
      </c>
      <c r="B483" s="6" t="s">
        <v>405</v>
      </c>
      <c r="C483" s="6" t="s">
        <v>282</v>
      </c>
      <c r="D483" s="3" t="s">
        <v>731</v>
      </c>
      <c r="E483" s="45">
        <v>0</v>
      </c>
      <c r="F483" s="45">
        <v>-805083.21</v>
      </c>
      <c r="G483" s="45">
        <v>-2962432.42</v>
      </c>
      <c r="H483" s="45">
        <v>-3654107.53</v>
      </c>
      <c r="I483" s="45">
        <v>-3371468.21</v>
      </c>
      <c r="J483" s="45">
        <v>-2549985.5099999998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30646.74</v>
      </c>
      <c r="Q483" s="45">
        <v>-2676349.88</v>
      </c>
      <c r="R483" s="47">
        <f t="shared" si="135"/>
        <v>-1220883.7566666666</v>
      </c>
      <c r="U483" s="49">
        <f t="shared" si="136"/>
        <v>-1220883.7566666666</v>
      </c>
      <c r="V483" s="49"/>
      <c r="W483" s="49"/>
      <c r="Y483" s="51"/>
      <c r="Z483" s="51"/>
      <c r="AA483" s="51"/>
      <c r="AD483" s="49">
        <f t="shared" si="137"/>
        <v>-1220883.7566666666</v>
      </c>
    </row>
    <row r="484" spans="1:30">
      <c r="A484" s="6" t="s">
        <v>284</v>
      </c>
      <c r="B484" s="6" t="s">
        <v>405</v>
      </c>
      <c r="C484" s="6" t="s">
        <v>875</v>
      </c>
      <c r="D484" s="3" t="s">
        <v>938</v>
      </c>
      <c r="E484" s="45">
        <v>0</v>
      </c>
      <c r="F484" s="45">
        <v>-103941.2</v>
      </c>
      <c r="G484" s="45">
        <v>-112241.21</v>
      </c>
      <c r="H484" s="45">
        <v>-112241.21</v>
      </c>
      <c r="I484" s="45">
        <v>-112241.21</v>
      </c>
      <c r="J484" s="45">
        <v>-128355.2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-88263</v>
      </c>
      <c r="Q484" s="45">
        <v>-88263</v>
      </c>
      <c r="R484" s="47">
        <f t="shared" si="135"/>
        <v>-58451.210833333338</v>
      </c>
      <c r="U484" s="49">
        <f t="shared" si="136"/>
        <v>-58451.210833333338</v>
      </c>
      <c r="V484" s="49"/>
      <c r="W484" s="49"/>
      <c r="Y484" s="51"/>
      <c r="Z484" s="51"/>
      <c r="AA484" s="51"/>
      <c r="AD484" s="49">
        <f t="shared" si="137"/>
        <v>-58451.210833333338</v>
      </c>
    </row>
    <row r="485" spans="1:30">
      <c r="A485" s="6" t="s">
        <v>284</v>
      </c>
      <c r="B485" s="6" t="s">
        <v>215</v>
      </c>
      <c r="C485" s="6" t="s">
        <v>281</v>
      </c>
      <c r="D485" s="3" t="s">
        <v>732</v>
      </c>
      <c r="E485" s="45">
        <v>-162732.12</v>
      </c>
      <c r="F485" s="45">
        <v>-166497.94</v>
      </c>
      <c r="G485" s="45">
        <v>-97720.68</v>
      </c>
      <c r="H485" s="45">
        <v>-14743.53</v>
      </c>
      <c r="I485" s="45">
        <v>-14743.53</v>
      </c>
      <c r="J485" s="45">
        <v>-15651.33</v>
      </c>
      <c r="K485" s="45">
        <v>-15651.33</v>
      </c>
      <c r="L485" s="45">
        <v>-1.2732925824821E-11</v>
      </c>
      <c r="M485" s="45">
        <v>-1.2732925824821E-11</v>
      </c>
      <c r="N485" s="45">
        <v>-1.2732925824821E-11</v>
      </c>
      <c r="O485" s="45">
        <v>-1.2732925824821E-11</v>
      </c>
      <c r="P485" s="45">
        <v>-1.2732925824821E-11</v>
      </c>
      <c r="Q485" s="45">
        <v>-187822.74</v>
      </c>
      <c r="R485" s="47">
        <f t="shared" si="135"/>
        <v>-41690.480833333342</v>
      </c>
      <c r="U485" s="49">
        <f t="shared" si="136"/>
        <v>-41690.480833333342</v>
      </c>
      <c r="V485" s="49"/>
      <c r="W485" s="49"/>
      <c r="Y485" s="51"/>
      <c r="Z485" s="51"/>
      <c r="AA485" s="51"/>
      <c r="AD485" s="49">
        <f t="shared" si="137"/>
        <v>-41690.480833333342</v>
      </c>
    </row>
    <row r="486" spans="1:30">
      <c r="A486" s="6" t="s">
        <v>284</v>
      </c>
      <c r="B486" s="6" t="s">
        <v>215</v>
      </c>
      <c r="C486" s="6" t="s">
        <v>393</v>
      </c>
      <c r="D486" s="3" t="s">
        <v>733</v>
      </c>
      <c r="E486" s="45">
        <v>-158654.45000000001</v>
      </c>
      <c r="F486" s="45">
        <v>-20068.89</v>
      </c>
      <c r="G486" s="45">
        <v>-27736.63</v>
      </c>
      <c r="H486" s="45">
        <v>-31198.22</v>
      </c>
      <c r="I486" s="45">
        <v>-34853.599999999999</v>
      </c>
      <c r="J486" s="45">
        <v>-38679.629999999997</v>
      </c>
      <c r="K486" s="45">
        <v>-46831.5</v>
      </c>
      <c r="L486" s="45">
        <v>-53998.9</v>
      </c>
      <c r="M486" s="45">
        <v>-68141.31</v>
      </c>
      <c r="N486" s="45">
        <v>-86977.52</v>
      </c>
      <c r="O486" s="45">
        <v>-105424.06</v>
      </c>
      <c r="P486" s="45">
        <v>-116367.72</v>
      </c>
      <c r="Q486" s="45">
        <v>-128413.14</v>
      </c>
      <c r="R486" s="47">
        <f t="shared" si="135"/>
        <v>-64484.314583333333</v>
      </c>
      <c r="U486" s="49">
        <f t="shared" si="136"/>
        <v>-64484.314583333333</v>
      </c>
      <c r="V486" s="49"/>
      <c r="W486" s="49"/>
      <c r="Y486" s="51"/>
      <c r="Z486" s="51"/>
      <c r="AA486" s="51"/>
      <c r="AD486" s="49">
        <f t="shared" si="137"/>
        <v>-64484.314583333333</v>
      </c>
    </row>
    <row r="487" spans="1:30">
      <c r="A487" s="6" t="s">
        <v>284</v>
      </c>
      <c r="B487" s="6" t="s">
        <v>215</v>
      </c>
      <c r="C487" s="6" t="s">
        <v>941</v>
      </c>
      <c r="D487" s="3" t="s">
        <v>942</v>
      </c>
      <c r="E487" s="45">
        <v>0</v>
      </c>
      <c r="F487" s="45">
        <v>0</v>
      </c>
      <c r="G487" s="45">
        <v>0</v>
      </c>
      <c r="H487" s="45">
        <v>-226126.78</v>
      </c>
      <c r="I487" s="45">
        <v>-369574.68</v>
      </c>
      <c r="J487" s="45">
        <v>-516048.71</v>
      </c>
      <c r="K487" s="45">
        <v>-668029.13</v>
      </c>
      <c r="L487" s="45">
        <v>-808712.05</v>
      </c>
      <c r="M487" s="45">
        <v>-950731.04</v>
      </c>
      <c r="N487" s="45">
        <v>-1096052.19</v>
      </c>
      <c r="O487" s="45">
        <v>-1229986.74</v>
      </c>
      <c r="P487" s="45">
        <v>-720542.66</v>
      </c>
      <c r="Q487" s="45">
        <v>-662939.05000000005</v>
      </c>
      <c r="R487" s="47">
        <f t="shared" si="135"/>
        <v>-576439.45875000011</v>
      </c>
      <c r="U487" s="49">
        <f t="shared" si="136"/>
        <v>-576439.45875000011</v>
      </c>
      <c r="V487" s="49"/>
      <c r="W487" s="49"/>
      <c r="Y487" s="51"/>
      <c r="Z487" s="51"/>
      <c r="AA487" s="51"/>
      <c r="AD487" s="49">
        <f t="shared" si="137"/>
        <v>-576439.45875000011</v>
      </c>
    </row>
    <row r="488" spans="1:30">
      <c r="A488" s="6" t="s">
        <v>284</v>
      </c>
      <c r="B488" s="6" t="s">
        <v>215</v>
      </c>
      <c r="C488" s="6" t="s">
        <v>945</v>
      </c>
      <c r="D488" s="3" t="s">
        <v>946</v>
      </c>
      <c r="E488" s="45">
        <v>0</v>
      </c>
      <c r="F488" s="45">
        <v>0</v>
      </c>
      <c r="G488" s="45">
        <v>0</v>
      </c>
      <c r="H488" s="45">
        <v>-6430.7</v>
      </c>
      <c r="I488" s="45">
        <v>-8912.5400000000009</v>
      </c>
      <c r="J488" s="45">
        <v>-11274.58</v>
      </c>
      <c r="K488" s="45">
        <v>-15940.27</v>
      </c>
      <c r="L488" s="45">
        <v>-17190.5</v>
      </c>
      <c r="M488" s="45">
        <v>-20350.68</v>
      </c>
      <c r="N488" s="45">
        <v>-24205.08</v>
      </c>
      <c r="O488" s="45">
        <v>-25442.53</v>
      </c>
      <c r="P488" s="45">
        <v>-32452.03</v>
      </c>
      <c r="Q488" s="45">
        <v>17356.52</v>
      </c>
      <c r="R488" s="47">
        <f t="shared" si="135"/>
        <v>-12793.387499999997</v>
      </c>
      <c r="U488" s="49">
        <f t="shared" si="136"/>
        <v>-12793.387499999997</v>
      </c>
      <c r="V488" s="49"/>
      <c r="W488" s="49"/>
      <c r="Y488" s="51"/>
      <c r="Z488" s="51"/>
      <c r="AA488" s="51"/>
      <c r="AD488" s="49">
        <f t="shared" si="137"/>
        <v>-12793.387499999997</v>
      </c>
    </row>
    <row r="489" spans="1:30">
      <c r="A489" s="6" t="s">
        <v>284</v>
      </c>
      <c r="B489" s="6" t="s">
        <v>215</v>
      </c>
      <c r="C489" s="6" t="s">
        <v>282</v>
      </c>
      <c r="D489" s="3" t="s">
        <v>734</v>
      </c>
      <c r="E489" s="45">
        <v>-15316.63</v>
      </c>
      <c r="F489" s="45">
        <v>-14222.28</v>
      </c>
      <c r="G489" s="45">
        <v>-14262.33</v>
      </c>
      <c r="H489" s="45">
        <v>-13.450000000000699</v>
      </c>
      <c r="I489" s="45">
        <v>-13.450000000000699</v>
      </c>
      <c r="J489" s="45">
        <v>-13.450000000000699</v>
      </c>
      <c r="K489" s="45">
        <v>-7.2830630415410299E-13</v>
      </c>
      <c r="L489" s="45">
        <v>-63.070000000000697</v>
      </c>
      <c r="M489" s="45">
        <v>-114.030000000001</v>
      </c>
      <c r="N489" s="45">
        <v>-202.83000000000101</v>
      </c>
      <c r="O489" s="45">
        <v>-227.10000000000099</v>
      </c>
      <c r="P489" s="45">
        <v>-277.43000000000097</v>
      </c>
      <c r="Q489" s="45">
        <v>-13669.29</v>
      </c>
      <c r="R489" s="47">
        <f t="shared" si="135"/>
        <v>-3658.5316666666672</v>
      </c>
      <c r="U489" s="49">
        <f t="shared" si="136"/>
        <v>-3658.5316666666672</v>
      </c>
      <c r="V489" s="49"/>
      <c r="W489" s="49"/>
      <c r="Y489" s="51"/>
      <c r="Z489" s="51"/>
      <c r="AA489" s="51"/>
      <c r="AD489" s="49">
        <f t="shared" si="137"/>
        <v>-3658.5316666666672</v>
      </c>
    </row>
    <row r="490" spans="1:30">
      <c r="A490" s="6" t="s">
        <v>284</v>
      </c>
      <c r="B490" s="6" t="s">
        <v>215</v>
      </c>
      <c r="C490" s="6" t="s">
        <v>966</v>
      </c>
      <c r="D490" s="3" t="s">
        <v>967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-87733.82</v>
      </c>
      <c r="Q490" s="45">
        <v>-150264.24</v>
      </c>
      <c r="R490" s="47">
        <f t="shared" si="135"/>
        <v>-13572.161666666667</v>
      </c>
      <c r="U490" s="49">
        <f t="shared" si="136"/>
        <v>-13572.161666666667</v>
      </c>
      <c r="V490" s="49"/>
      <c r="W490" s="49"/>
      <c r="Y490" s="51"/>
      <c r="Z490" s="51"/>
      <c r="AA490" s="51"/>
      <c r="AD490" s="49">
        <f t="shared" si="137"/>
        <v>-13572.161666666667</v>
      </c>
    </row>
    <row r="491" spans="1:30">
      <c r="A491" s="6" t="s">
        <v>284</v>
      </c>
      <c r="B491" s="6" t="s">
        <v>215</v>
      </c>
      <c r="C491" s="6" t="s">
        <v>1005</v>
      </c>
      <c r="D491" s="3" t="s">
        <v>1016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7">
        <f t="shared" si="135"/>
        <v>0</v>
      </c>
      <c r="U491" s="49">
        <f t="shared" si="136"/>
        <v>0</v>
      </c>
      <c r="V491" s="49"/>
      <c r="W491" s="49"/>
      <c r="Y491" s="51"/>
      <c r="Z491" s="51"/>
      <c r="AA491" s="51"/>
      <c r="AD491" s="49">
        <f t="shared" si="137"/>
        <v>0</v>
      </c>
    </row>
    <row r="492" spans="1:30">
      <c r="A492" s="6" t="s">
        <v>284</v>
      </c>
      <c r="B492" s="6" t="s">
        <v>215</v>
      </c>
      <c r="C492" s="6" t="s">
        <v>227</v>
      </c>
      <c r="D492" s="3" t="s">
        <v>736</v>
      </c>
      <c r="E492" s="45">
        <v>-9168.6299999999992</v>
      </c>
      <c r="F492" s="45">
        <v>-14901.46</v>
      </c>
      <c r="G492" s="45">
        <v>-19833.759999999998</v>
      </c>
      <c r="H492" s="45">
        <v>-7338.38</v>
      </c>
      <c r="I492" s="45">
        <v>-10507.63</v>
      </c>
      <c r="J492" s="45">
        <v>-12204.15</v>
      </c>
      <c r="K492" s="45">
        <v>-2366.8000000000002</v>
      </c>
      <c r="L492" s="45">
        <v>-2725.69</v>
      </c>
      <c r="M492" s="45">
        <v>-2968.49</v>
      </c>
      <c r="N492" s="45">
        <v>-451.67000000000297</v>
      </c>
      <c r="O492" s="45">
        <v>-586.79000000000303</v>
      </c>
      <c r="P492" s="45">
        <v>-761.080000000003</v>
      </c>
      <c r="Q492" s="45">
        <v>-9136.56</v>
      </c>
      <c r="R492" s="47">
        <f t="shared" si="135"/>
        <v>-6983.2079166666672</v>
      </c>
      <c r="U492" s="49">
        <f t="shared" si="136"/>
        <v>-6983.2079166666672</v>
      </c>
      <c r="V492" s="49"/>
      <c r="W492" s="49"/>
      <c r="Y492" s="51"/>
      <c r="Z492" s="51"/>
      <c r="AA492" s="51"/>
      <c r="AD492" s="49">
        <f t="shared" si="137"/>
        <v>-6983.2079166666672</v>
      </c>
    </row>
    <row r="493" spans="1:30">
      <c r="A493" s="6" t="s">
        <v>284</v>
      </c>
      <c r="B493" s="6" t="s">
        <v>215</v>
      </c>
      <c r="C493" s="6" t="s">
        <v>342</v>
      </c>
      <c r="D493" s="3" t="s">
        <v>737</v>
      </c>
      <c r="E493" s="45">
        <v>5575.28</v>
      </c>
      <c r="F493" s="45">
        <v>7227.57</v>
      </c>
      <c r="G493" s="45">
        <v>11370</v>
      </c>
      <c r="H493" s="45">
        <v>15156.65</v>
      </c>
      <c r="I493" s="45">
        <v>19314.25</v>
      </c>
      <c r="J493" s="45">
        <v>23452.53</v>
      </c>
      <c r="K493" s="45">
        <v>27515.26</v>
      </c>
      <c r="L493" s="45">
        <v>31761.91</v>
      </c>
      <c r="M493" s="45">
        <v>36314.58</v>
      </c>
      <c r="N493" s="45">
        <v>35572.04</v>
      </c>
      <c r="O493" s="45">
        <v>35291.589999999997</v>
      </c>
      <c r="P493" s="45">
        <v>0</v>
      </c>
      <c r="Q493" s="45">
        <v>0</v>
      </c>
      <c r="R493" s="47">
        <f t="shared" si="135"/>
        <v>20480.335000000003</v>
      </c>
      <c r="U493" s="49">
        <f t="shared" si="136"/>
        <v>20480.335000000003</v>
      </c>
      <c r="V493" s="49"/>
      <c r="W493" s="49"/>
      <c r="Y493" s="51"/>
      <c r="Z493" s="51"/>
      <c r="AA493" s="51"/>
      <c r="AD493" s="49">
        <f t="shared" si="137"/>
        <v>20480.335000000003</v>
      </c>
    </row>
    <row r="494" spans="1:30">
      <c r="A494" s="6" t="s">
        <v>284</v>
      </c>
      <c r="B494" s="6" t="s">
        <v>215</v>
      </c>
      <c r="C494" s="6" t="s">
        <v>517</v>
      </c>
      <c r="D494" s="3" t="s">
        <v>739</v>
      </c>
      <c r="E494" s="45">
        <v>-339.1</v>
      </c>
      <c r="F494" s="45">
        <v>-559.65</v>
      </c>
      <c r="G494" s="45">
        <v>-800.31</v>
      </c>
      <c r="H494" s="45">
        <v>-309.22000000000003</v>
      </c>
      <c r="I494" s="45">
        <v>-555.15</v>
      </c>
      <c r="J494" s="45">
        <v>-790.96</v>
      </c>
      <c r="K494" s="45">
        <v>-376.91</v>
      </c>
      <c r="L494" s="45">
        <v>-624.92999999999995</v>
      </c>
      <c r="M494" s="45">
        <v>-844.89</v>
      </c>
      <c r="N494" s="45">
        <v>-297.39</v>
      </c>
      <c r="O494" s="45">
        <v>-519.70000000000005</v>
      </c>
      <c r="P494" s="45">
        <v>-798.49</v>
      </c>
      <c r="Q494" s="45">
        <v>-258.48</v>
      </c>
      <c r="R494" s="47">
        <f t="shared" si="135"/>
        <v>-564.69916666666666</v>
      </c>
      <c r="U494" s="49">
        <f t="shared" si="136"/>
        <v>-564.69916666666666</v>
      </c>
      <c r="V494" s="49"/>
      <c r="W494" s="49"/>
      <c r="Y494" s="51"/>
      <c r="Z494" s="51"/>
      <c r="AA494" s="51"/>
      <c r="AD494" s="49">
        <f t="shared" si="137"/>
        <v>-564.69916666666666</v>
      </c>
    </row>
    <row r="495" spans="1:30">
      <c r="A495" s="6" t="s">
        <v>284</v>
      </c>
      <c r="B495" s="6" t="s">
        <v>215</v>
      </c>
      <c r="C495" s="6" t="s">
        <v>226</v>
      </c>
      <c r="D495" s="3" t="s">
        <v>735</v>
      </c>
      <c r="E495" s="45">
        <v>-17651.919999999998</v>
      </c>
      <c r="F495" s="45">
        <v>-32159.51</v>
      </c>
      <c r="G495" s="45">
        <v>-41448.14</v>
      </c>
      <c r="H495" s="45">
        <v>-13205.37</v>
      </c>
      <c r="I495" s="45">
        <v>-20070.23</v>
      </c>
      <c r="J495" s="45">
        <v>-25602.29</v>
      </c>
      <c r="K495" s="45">
        <v>-5853.21</v>
      </c>
      <c r="L495" s="45">
        <v>-8620.82</v>
      </c>
      <c r="M495" s="45">
        <v>-9698.35</v>
      </c>
      <c r="N495" s="45">
        <v>-1272.75</v>
      </c>
      <c r="O495" s="45">
        <v>-1818.18</v>
      </c>
      <c r="P495" s="45">
        <v>-2325.4299999999998</v>
      </c>
      <c r="Q495" s="45">
        <v>-25233.87</v>
      </c>
      <c r="R495" s="47">
        <f t="shared" si="135"/>
        <v>-15293.097916666664</v>
      </c>
      <c r="U495" s="49">
        <f t="shared" si="136"/>
        <v>-15293.097916666664</v>
      </c>
      <c r="V495" s="49"/>
      <c r="W495" s="49"/>
      <c r="Y495" s="51"/>
      <c r="Z495" s="51"/>
      <c r="AA495" s="51"/>
      <c r="AD495" s="49">
        <f t="shared" si="137"/>
        <v>-15293.097916666664</v>
      </c>
    </row>
    <row r="496" spans="1:30">
      <c r="A496" s="6" t="s">
        <v>284</v>
      </c>
      <c r="B496" s="6" t="s">
        <v>215</v>
      </c>
      <c r="C496" s="6" t="s">
        <v>518</v>
      </c>
      <c r="D496" s="3" t="s">
        <v>738</v>
      </c>
      <c r="E496" s="45">
        <v>-99596.55</v>
      </c>
      <c r="F496" s="45">
        <v>-66210</v>
      </c>
      <c r="G496" s="45">
        <v>-92063.86</v>
      </c>
      <c r="H496" s="45">
        <v>-118008.4</v>
      </c>
      <c r="I496" s="45">
        <v>-63411.67</v>
      </c>
      <c r="J496" s="45">
        <v>-88805.6</v>
      </c>
      <c r="K496" s="45">
        <v>-117005.89</v>
      </c>
      <c r="L496" s="45">
        <v>-67879.72</v>
      </c>
      <c r="M496" s="45">
        <v>-93655.05</v>
      </c>
      <c r="N496" s="45">
        <v>-119246.76</v>
      </c>
      <c r="O496" s="45">
        <v>-62318.5</v>
      </c>
      <c r="P496" s="45">
        <v>-44.969999999979301</v>
      </c>
      <c r="Q496" s="45">
        <v>-44.97</v>
      </c>
      <c r="R496" s="47">
        <f t="shared" si="135"/>
        <v>-78205.931666666671</v>
      </c>
      <c r="U496" s="49">
        <f t="shared" si="136"/>
        <v>-78205.931666666671</v>
      </c>
      <c r="V496" s="49"/>
      <c r="W496" s="49"/>
      <c r="Y496" s="51"/>
      <c r="Z496" s="51"/>
      <c r="AA496" s="51"/>
      <c r="AD496" s="49">
        <f t="shared" si="137"/>
        <v>-78205.931666666671</v>
      </c>
    </row>
    <row r="497" spans="1:30">
      <c r="A497" s="6" t="s">
        <v>284</v>
      </c>
      <c r="B497" s="6" t="s">
        <v>215</v>
      </c>
      <c r="C497" s="6" t="s">
        <v>860</v>
      </c>
      <c r="D497" s="3" t="s">
        <v>738</v>
      </c>
      <c r="E497" s="45">
        <v>-33334.129999999997</v>
      </c>
      <c r="F497" s="45">
        <v>-24861.22</v>
      </c>
      <c r="G497" s="45">
        <v>-32567.26</v>
      </c>
      <c r="H497" s="45">
        <v>-39969.230000000003</v>
      </c>
      <c r="I497" s="45">
        <v>-16275.89</v>
      </c>
      <c r="J497" s="45">
        <v>-23821.78</v>
      </c>
      <c r="K497" s="45">
        <v>-33574.15</v>
      </c>
      <c r="L497" s="45">
        <v>-19434.45</v>
      </c>
      <c r="M497" s="45">
        <v>-26763.35</v>
      </c>
      <c r="N497" s="45">
        <v>-34077.53</v>
      </c>
      <c r="O497" s="45">
        <v>-16111.36</v>
      </c>
      <c r="P497" s="45">
        <v>-25374.95</v>
      </c>
      <c r="Q497" s="45">
        <v>-33561.58</v>
      </c>
      <c r="R497" s="47">
        <f t="shared" si="135"/>
        <v>-27189.918750000001</v>
      </c>
      <c r="U497" s="49">
        <f t="shared" si="136"/>
        <v>-27189.918750000001</v>
      </c>
      <c r="V497" s="49"/>
      <c r="W497" s="49"/>
      <c r="Y497" s="51"/>
      <c r="Z497" s="51"/>
      <c r="AA497" s="51"/>
      <c r="AD497" s="49">
        <f t="shared" si="137"/>
        <v>-27189.918750000001</v>
      </c>
    </row>
    <row r="498" spans="1:30">
      <c r="A498" s="6" t="s">
        <v>284</v>
      </c>
      <c r="B498" s="6" t="s">
        <v>215</v>
      </c>
      <c r="C498" s="6" t="s">
        <v>1032</v>
      </c>
      <c r="D498" s="3" t="s">
        <v>1033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si="135"/>
        <v>0</v>
      </c>
      <c r="U498" s="49">
        <f t="shared" si="136"/>
        <v>0</v>
      </c>
      <c r="V498" s="49"/>
      <c r="W498" s="49"/>
      <c r="Y498" s="51"/>
      <c r="Z498" s="51"/>
      <c r="AA498" s="51"/>
      <c r="AD498" s="49">
        <f t="shared" si="137"/>
        <v>0</v>
      </c>
    </row>
    <row r="499" spans="1:30">
      <c r="A499" s="6" t="s">
        <v>284</v>
      </c>
      <c r="B499" s="6" t="s">
        <v>216</v>
      </c>
      <c r="D499" s="3" t="s">
        <v>740</v>
      </c>
      <c r="E499" s="45">
        <v>-11991.94</v>
      </c>
      <c r="F499" s="45">
        <v>2004.49</v>
      </c>
      <c r="G499" s="45">
        <v>1317.75</v>
      </c>
      <c r="H499" s="45">
        <v>-1974.11</v>
      </c>
      <c r="I499" s="45">
        <v>-587.71</v>
      </c>
      <c r="J499" s="45">
        <v>-6076.43</v>
      </c>
      <c r="K499" s="45">
        <v>88489.91</v>
      </c>
      <c r="L499" s="45">
        <v>-562.05000000000302</v>
      </c>
      <c r="M499" s="45">
        <v>-26323.66</v>
      </c>
      <c r="N499" s="45">
        <v>-1782.87</v>
      </c>
      <c r="O499" s="45">
        <v>-4274.79</v>
      </c>
      <c r="P499" s="45">
        <v>-9745.14</v>
      </c>
      <c r="Q499" s="45">
        <v>-5072.93</v>
      </c>
      <c r="R499" s="47">
        <f t="shared" si="135"/>
        <v>2662.7462499999997</v>
      </c>
      <c r="U499" s="49">
        <f t="shared" si="136"/>
        <v>2662.7462499999997</v>
      </c>
      <c r="V499" s="49"/>
      <c r="W499" s="49"/>
      <c r="Y499" s="51"/>
      <c r="Z499" s="51"/>
      <c r="AA499" s="51"/>
      <c r="AD499" s="49">
        <f t="shared" si="137"/>
        <v>2662.7462499999997</v>
      </c>
    </row>
    <row r="500" spans="1:30">
      <c r="A500" s="6" t="s">
        <v>284</v>
      </c>
      <c r="B500" s="6" t="s">
        <v>216</v>
      </c>
      <c r="C500" s="6" t="s">
        <v>143</v>
      </c>
      <c r="D500" s="3" t="s">
        <v>741</v>
      </c>
      <c r="E500" s="45">
        <v>0</v>
      </c>
      <c r="F500" s="45">
        <v>0</v>
      </c>
      <c r="G500" s="45">
        <v>-0.46</v>
      </c>
      <c r="H500" s="45">
        <v>-0.46</v>
      </c>
      <c r="I500" s="45">
        <v>-0.46</v>
      </c>
      <c r="J500" s="45">
        <v>-0.46</v>
      </c>
      <c r="K500" s="45">
        <v>-48.51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7">
        <f t="shared" si="135"/>
        <v>-4.1958333333333337</v>
      </c>
      <c r="U500" s="49">
        <f t="shared" si="136"/>
        <v>-4.1958333333333337</v>
      </c>
      <c r="V500" s="49"/>
      <c r="W500" s="49"/>
      <c r="Y500" s="51"/>
      <c r="Z500" s="51"/>
      <c r="AA500" s="51"/>
      <c r="AD500" s="49">
        <f t="shared" si="137"/>
        <v>-4.1958333333333337</v>
      </c>
    </row>
    <row r="501" spans="1:30">
      <c r="A501" s="6" t="s">
        <v>284</v>
      </c>
      <c r="B501" s="6" t="s">
        <v>863</v>
      </c>
      <c r="C501" s="6" t="s">
        <v>2</v>
      </c>
      <c r="D501" s="3" t="s">
        <v>864</v>
      </c>
      <c r="E501" s="45">
        <v>0</v>
      </c>
      <c r="F501" s="45">
        <v>0</v>
      </c>
      <c r="G501" s="45">
        <v>0</v>
      </c>
      <c r="H501" s="45">
        <v>0</v>
      </c>
      <c r="I501" s="45">
        <v>30943.83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7">
        <f t="shared" si="135"/>
        <v>2578.6525000000001</v>
      </c>
      <c r="U501" s="49">
        <f t="shared" si="136"/>
        <v>2578.6525000000001</v>
      </c>
      <c r="V501" s="49"/>
      <c r="W501" s="49"/>
      <c r="Y501" s="51"/>
      <c r="Z501" s="51"/>
      <c r="AA501" s="51"/>
      <c r="AD501" s="49">
        <f t="shared" si="137"/>
        <v>2578.6525000000001</v>
      </c>
    </row>
    <row r="502" spans="1:30">
      <c r="A502" s="6" t="s">
        <v>284</v>
      </c>
      <c r="B502" s="6" t="s">
        <v>222</v>
      </c>
      <c r="C502" s="6" t="s">
        <v>296</v>
      </c>
      <c r="D502" s="3" t="s">
        <v>505</v>
      </c>
      <c r="E502" s="45">
        <v>-10763.89</v>
      </c>
      <c r="F502" s="45">
        <v>-20833.330000000002</v>
      </c>
      <c r="G502" s="45">
        <v>0</v>
      </c>
      <c r="H502" s="45">
        <v>-10416.67</v>
      </c>
      <c r="I502" s="45">
        <v>-21180.560000000001</v>
      </c>
      <c r="J502" s="45">
        <v>3.6379788070917101E-12</v>
      </c>
      <c r="K502" s="45">
        <v>-10763.89</v>
      </c>
      <c r="L502" s="45">
        <v>-21527.78</v>
      </c>
      <c r="M502" s="45">
        <v>3.6379788070917101E-12</v>
      </c>
      <c r="N502" s="45">
        <v>-10763.89</v>
      </c>
      <c r="O502" s="45">
        <v>-21180.560000000001</v>
      </c>
      <c r="P502" s="45">
        <v>3.6379788070917101E-12</v>
      </c>
      <c r="Q502" s="45">
        <v>-10763.89</v>
      </c>
      <c r="R502" s="47">
        <f t="shared" si="135"/>
        <v>-10619.214166666667</v>
      </c>
      <c r="U502" s="49">
        <f t="shared" si="136"/>
        <v>-10619.214166666667</v>
      </c>
      <c r="V502" s="49"/>
      <c r="W502" s="49"/>
      <c r="Y502" s="51"/>
      <c r="Z502" s="51"/>
      <c r="AA502" s="51"/>
      <c r="AD502" s="49">
        <f t="shared" si="137"/>
        <v>-10619.214166666667</v>
      </c>
    </row>
    <row r="503" spans="1:30">
      <c r="A503" s="6" t="s">
        <v>284</v>
      </c>
      <c r="B503" s="6" t="s">
        <v>222</v>
      </c>
      <c r="C503" s="6" t="s">
        <v>393</v>
      </c>
      <c r="D503" s="3" t="s">
        <v>506</v>
      </c>
      <c r="E503" s="45">
        <v>-218617.05</v>
      </c>
      <c r="F503" s="45">
        <v>-234455.22</v>
      </c>
      <c r="G503" s="45">
        <v>-48481.16</v>
      </c>
      <c r="H503" s="45">
        <v>-60936.57</v>
      </c>
      <c r="I503" s="45">
        <v>-113168.55</v>
      </c>
      <c r="J503" s="45">
        <v>-1.45519152283669E-11</v>
      </c>
      <c r="K503" s="45">
        <v>-19495.560000000001</v>
      </c>
      <c r="L503" s="45">
        <v>-59449.56</v>
      </c>
      <c r="M503" s="45">
        <v>-12308.59</v>
      </c>
      <c r="N503" s="45">
        <v>-76805.490000000005</v>
      </c>
      <c r="O503" s="45">
        <v>-122504.5</v>
      </c>
      <c r="P503" s="45">
        <v>-30509.360000000001</v>
      </c>
      <c r="Q503" s="45">
        <v>-63688.72</v>
      </c>
      <c r="R503" s="47">
        <f t="shared" si="135"/>
        <v>-76605.620416666658</v>
      </c>
      <c r="U503" s="49">
        <f t="shared" si="136"/>
        <v>-76605.620416666658</v>
      </c>
      <c r="V503" s="49"/>
      <c r="W503" s="49"/>
      <c r="Y503" s="51"/>
      <c r="Z503" s="51"/>
      <c r="AA503" s="51"/>
      <c r="AD503" s="49">
        <f t="shared" si="137"/>
        <v>-76605.620416666658</v>
      </c>
    </row>
    <row r="504" spans="1:30">
      <c r="A504" s="6" t="s">
        <v>284</v>
      </c>
      <c r="B504" s="6" t="s">
        <v>222</v>
      </c>
      <c r="C504" s="6" t="s">
        <v>92</v>
      </c>
      <c r="D504" s="3" t="s">
        <v>742</v>
      </c>
      <c r="E504" s="45">
        <v>-498666.67</v>
      </c>
      <c r="F504" s="45">
        <v>-623333.34</v>
      </c>
      <c r="G504" s="45">
        <v>-748000</v>
      </c>
      <c r="H504" s="45">
        <v>-124666.67</v>
      </c>
      <c r="I504" s="45">
        <v>-249333.34</v>
      </c>
      <c r="J504" s="45">
        <v>-374000</v>
      </c>
      <c r="K504" s="45">
        <v>-498666.67</v>
      </c>
      <c r="L504" s="45">
        <v>-623333.34</v>
      </c>
      <c r="M504" s="45">
        <v>-748000</v>
      </c>
      <c r="N504" s="45">
        <v>-124666.67</v>
      </c>
      <c r="O504" s="45">
        <v>-249333.34</v>
      </c>
      <c r="P504" s="45">
        <v>-374000</v>
      </c>
      <c r="Q504" s="45">
        <v>-498666.67</v>
      </c>
      <c r="R504" s="47">
        <f t="shared" si="135"/>
        <v>-436333.33666666661</v>
      </c>
      <c r="U504" s="49">
        <f t="shared" si="136"/>
        <v>-436333.33666666661</v>
      </c>
      <c r="V504" s="49"/>
      <c r="W504" s="49"/>
      <c r="Y504" s="51"/>
      <c r="Z504" s="51"/>
      <c r="AA504" s="51"/>
      <c r="AD504" s="49">
        <f t="shared" si="137"/>
        <v>-436333.33666666661</v>
      </c>
    </row>
    <row r="505" spans="1:30">
      <c r="A505" s="6" t="s">
        <v>284</v>
      </c>
      <c r="B505" s="6" t="s">
        <v>222</v>
      </c>
      <c r="C505" s="6" t="s">
        <v>94</v>
      </c>
      <c r="D505" s="3" t="s">
        <v>743</v>
      </c>
      <c r="E505" s="45">
        <v>-354900</v>
      </c>
      <c r="F505" s="45">
        <v>-443625</v>
      </c>
      <c r="G505" s="45">
        <v>-532350</v>
      </c>
      <c r="H505" s="45">
        <v>-88725</v>
      </c>
      <c r="I505" s="45">
        <v>-177450</v>
      </c>
      <c r="J505" s="45">
        <v>-266175</v>
      </c>
      <c r="K505" s="45">
        <v>-354900</v>
      </c>
      <c r="L505" s="45">
        <v>-443625</v>
      </c>
      <c r="M505" s="45">
        <v>-532350</v>
      </c>
      <c r="N505" s="45">
        <v>-88725</v>
      </c>
      <c r="O505" s="45">
        <v>-177450</v>
      </c>
      <c r="P505" s="45">
        <v>-266175</v>
      </c>
      <c r="Q505" s="45">
        <v>-354900</v>
      </c>
      <c r="R505" s="47">
        <f t="shared" si="135"/>
        <v>-310537.5</v>
      </c>
      <c r="U505" s="49">
        <f t="shared" si="136"/>
        <v>-310537.5</v>
      </c>
      <c r="V505" s="49"/>
      <c r="W505" s="49"/>
      <c r="Y505" s="51"/>
      <c r="Z505" s="51"/>
      <c r="AA505" s="51"/>
      <c r="AD505" s="49">
        <f t="shared" si="137"/>
        <v>-310537.5</v>
      </c>
    </row>
    <row r="506" spans="1:30">
      <c r="A506" s="6" t="s">
        <v>284</v>
      </c>
      <c r="B506" s="6" t="s">
        <v>222</v>
      </c>
      <c r="C506" s="6" t="s">
        <v>96</v>
      </c>
      <c r="D506" s="3" t="s">
        <v>744</v>
      </c>
      <c r="E506" s="45">
        <v>-317808.75</v>
      </c>
      <c r="F506" s="45">
        <v>-105936.25</v>
      </c>
      <c r="G506" s="45">
        <v>-211872.5</v>
      </c>
      <c r="H506" s="45">
        <v>-317808.75</v>
      </c>
      <c r="I506" s="45">
        <v>-105936.25</v>
      </c>
      <c r="J506" s="45">
        <v>-211872.5</v>
      </c>
      <c r="K506" s="45">
        <v>-317808.75</v>
      </c>
      <c r="L506" s="45">
        <v>-105879.38</v>
      </c>
      <c r="M506" s="45">
        <v>-211758.76</v>
      </c>
      <c r="N506" s="45">
        <v>-317638.13</v>
      </c>
      <c r="O506" s="45">
        <v>0</v>
      </c>
      <c r="P506" s="45">
        <v>0</v>
      </c>
      <c r="Q506" s="45">
        <v>0</v>
      </c>
      <c r="R506" s="47">
        <f t="shared" si="135"/>
        <v>-172117.97041666668</v>
      </c>
      <c r="U506" s="49">
        <f t="shared" si="136"/>
        <v>-172117.97041666668</v>
      </c>
      <c r="V506" s="49"/>
      <c r="W506" s="49"/>
      <c r="Y506" s="51"/>
      <c r="Z506" s="51"/>
      <c r="AA506" s="51"/>
      <c r="AD506" s="49">
        <f t="shared" si="137"/>
        <v>-172117.97041666668</v>
      </c>
    </row>
    <row r="507" spans="1:30">
      <c r="A507" s="6" t="s">
        <v>284</v>
      </c>
      <c r="B507" s="6" t="s">
        <v>222</v>
      </c>
      <c r="C507" s="6" t="s">
        <v>98</v>
      </c>
      <c r="D507" s="3" t="s">
        <v>745</v>
      </c>
      <c r="E507" s="45">
        <v>-325625</v>
      </c>
      <c r="F507" s="45">
        <v>-390750</v>
      </c>
      <c r="G507" s="45">
        <v>-65125</v>
      </c>
      <c r="H507" s="45">
        <v>-130250</v>
      </c>
      <c r="I507" s="45">
        <v>-195375</v>
      </c>
      <c r="J507" s="45">
        <v>-260500</v>
      </c>
      <c r="K507" s="45">
        <v>-325625</v>
      </c>
      <c r="L507" s="45">
        <v>-390750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7">
        <f t="shared" si="135"/>
        <v>-160098.95833333334</v>
      </c>
      <c r="U507" s="49">
        <f t="shared" si="136"/>
        <v>-160098.95833333334</v>
      </c>
      <c r="V507" s="49"/>
      <c r="W507" s="49"/>
      <c r="Y507" s="51"/>
      <c r="Z507" s="51"/>
      <c r="AA507" s="51"/>
      <c r="AD507" s="49">
        <f t="shared" si="137"/>
        <v>-160098.95833333334</v>
      </c>
    </row>
    <row r="508" spans="1:30">
      <c r="A508" s="6" t="s">
        <v>284</v>
      </c>
      <c r="B508" s="6" t="s">
        <v>222</v>
      </c>
      <c r="C508" s="6" t="s">
        <v>100</v>
      </c>
      <c r="D508" s="3" t="s">
        <v>746</v>
      </c>
      <c r="E508" s="45">
        <v>-965000</v>
      </c>
      <c r="F508" s="45">
        <v>-1158000</v>
      </c>
      <c r="G508" s="45">
        <v>-193000</v>
      </c>
      <c r="H508" s="45">
        <v>-386000</v>
      </c>
      <c r="I508" s="45">
        <v>-579000</v>
      </c>
      <c r="J508" s="45">
        <v>-772000</v>
      </c>
      <c r="K508" s="45">
        <v>-965000</v>
      </c>
      <c r="L508" s="45">
        <v>-1158000</v>
      </c>
      <c r="M508" s="45">
        <v>-193000</v>
      </c>
      <c r="N508" s="45">
        <v>-386000</v>
      </c>
      <c r="O508" s="45">
        <v>-579000</v>
      </c>
      <c r="P508" s="45">
        <v>-772000</v>
      </c>
      <c r="Q508" s="45">
        <v>-965000</v>
      </c>
      <c r="R508" s="47">
        <f t="shared" si="135"/>
        <v>-675500</v>
      </c>
      <c r="U508" s="49">
        <f t="shared" si="136"/>
        <v>-675500</v>
      </c>
      <c r="V508" s="49"/>
      <c r="W508" s="49"/>
      <c r="Y508" s="51"/>
      <c r="Z508" s="51"/>
      <c r="AA508" s="51"/>
      <c r="AD508" s="49">
        <f t="shared" si="137"/>
        <v>-675500</v>
      </c>
    </row>
    <row r="509" spans="1:30">
      <c r="A509" s="6" t="s">
        <v>284</v>
      </c>
      <c r="B509" s="6" t="s">
        <v>222</v>
      </c>
      <c r="C509" s="6" t="s">
        <v>102</v>
      </c>
      <c r="D509" s="3" t="s">
        <v>747</v>
      </c>
      <c r="E509" s="45">
        <v>-428125</v>
      </c>
      <c r="F509" s="45">
        <v>0</v>
      </c>
      <c r="G509" s="45">
        <v>-85625</v>
      </c>
      <c r="H509" s="45">
        <v>-171250</v>
      </c>
      <c r="I509" s="45">
        <v>-256875</v>
      </c>
      <c r="J509" s="45">
        <v>-342500</v>
      </c>
      <c r="K509" s="45">
        <v>-428125</v>
      </c>
      <c r="L509" s="45">
        <v>0</v>
      </c>
      <c r="M509" s="45">
        <v>-85625</v>
      </c>
      <c r="N509" s="45">
        <v>-171250</v>
      </c>
      <c r="O509" s="45">
        <v>-256875</v>
      </c>
      <c r="P509" s="45">
        <v>-342500</v>
      </c>
      <c r="Q509" s="45">
        <v>-428125</v>
      </c>
      <c r="R509" s="47">
        <f t="shared" si="135"/>
        <v>-214062.5</v>
      </c>
      <c r="U509" s="49">
        <f t="shared" si="136"/>
        <v>-214062.5</v>
      </c>
      <c r="V509" s="49"/>
      <c r="W509" s="49"/>
      <c r="Y509" s="51"/>
      <c r="Z509" s="51"/>
      <c r="AA509" s="51"/>
      <c r="AD509" s="49">
        <f t="shared" si="137"/>
        <v>-214062.5</v>
      </c>
    </row>
    <row r="510" spans="1:30">
      <c r="A510" s="6" t="s">
        <v>284</v>
      </c>
      <c r="B510" s="6" t="s">
        <v>222</v>
      </c>
      <c r="C510" s="6" t="s">
        <v>104</v>
      </c>
      <c r="D510" s="3" t="s">
        <v>748</v>
      </c>
      <c r="E510" s="45">
        <v>-454166.66</v>
      </c>
      <c r="F510" s="45">
        <v>-5.8207660913467401E-11</v>
      </c>
      <c r="G510" s="45">
        <v>-90833.330000000104</v>
      </c>
      <c r="H510" s="45">
        <v>-181666.66</v>
      </c>
      <c r="I510" s="45">
        <v>-272500</v>
      </c>
      <c r="J510" s="45">
        <v>-363333.33</v>
      </c>
      <c r="K510" s="45">
        <v>-454166.66</v>
      </c>
      <c r="L510" s="45">
        <v>-1.16415321826935E-10</v>
      </c>
      <c r="M510" s="45">
        <v>-90833.330000000104</v>
      </c>
      <c r="N510" s="45">
        <v>-181666.66</v>
      </c>
      <c r="O510" s="45">
        <v>-272500</v>
      </c>
      <c r="P510" s="45">
        <v>-363333.33</v>
      </c>
      <c r="Q510" s="45">
        <v>-454166.66</v>
      </c>
      <c r="R510" s="47">
        <f t="shared" si="135"/>
        <v>-227083.33000000005</v>
      </c>
      <c r="U510" s="49">
        <f t="shared" si="136"/>
        <v>-227083.33000000005</v>
      </c>
      <c r="V510" s="49"/>
      <c r="W510" s="49"/>
      <c r="Y510" s="51"/>
      <c r="Z510" s="51"/>
      <c r="AA510" s="51"/>
      <c r="AD510" s="49">
        <f t="shared" si="137"/>
        <v>-227083.33000000005</v>
      </c>
    </row>
    <row r="511" spans="1:30">
      <c r="A511" s="6" t="s">
        <v>284</v>
      </c>
      <c r="B511" s="6" t="s">
        <v>222</v>
      </c>
      <c r="C511" s="6" t="s">
        <v>107</v>
      </c>
      <c r="D511" s="3" t="s">
        <v>749</v>
      </c>
      <c r="E511" s="45">
        <v>-85208.34</v>
      </c>
      <c r="F511" s="45">
        <v>-127812.5</v>
      </c>
      <c r="G511" s="45">
        <v>-170416.67</v>
      </c>
      <c r="H511" s="45">
        <v>-213020.84</v>
      </c>
      <c r="I511" s="45">
        <v>2.91038304567337E-11</v>
      </c>
      <c r="J511" s="45">
        <v>-42604.17</v>
      </c>
      <c r="K511" s="45">
        <v>-85208.34</v>
      </c>
      <c r="L511" s="45">
        <v>-127812.5</v>
      </c>
      <c r="M511" s="45">
        <v>-170416.67</v>
      </c>
      <c r="N511" s="45">
        <v>-213020.84</v>
      </c>
      <c r="O511" s="45">
        <v>2.91038304567337E-11</v>
      </c>
      <c r="P511" s="45">
        <v>-42604.17</v>
      </c>
      <c r="Q511" s="45">
        <v>170416.66</v>
      </c>
      <c r="R511" s="47">
        <f t="shared" si="135"/>
        <v>-95859.378333333341</v>
      </c>
      <c r="U511" s="49">
        <f t="shared" si="136"/>
        <v>-95859.378333333341</v>
      </c>
      <c r="V511" s="49"/>
      <c r="W511" s="49"/>
      <c r="Y511" s="51"/>
      <c r="Z511" s="51"/>
      <c r="AA511" s="51"/>
      <c r="AD511" s="49">
        <f t="shared" si="137"/>
        <v>-95859.378333333341</v>
      </c>
    </row>
    <row r="512" spans="1:30">
      <c r="A512" s="6" t="s">
        <v>284</v>
      </c>
      <c r="B512" s="6" t="s">
        <v>222</v>
      </c>
      <c r="C512" s="6" t="s">
        <v>108</v>
      </c>
      <c r="D512" s="3" t="s">
        <v>750</v>
      </c>
      <c r="E512" s="45">
        <v>-88333.34</v>
      </c>
      <c r="F512" s="45">
        <v>-132500</v>
      </c>
      <c r="G512" s="45">
        <v>-176666.67</v>
      </c>
      <c r="H512" s="45">
        <v>-220833.34</v>
      </c>
      <c r="I512" s="45">
        <v>2.91038304567337E-11</v>
      </c>
      <c r="J512" s="45">
        <v>-44166.67</v>
      </c>
      <c r="K512" s="45">
        <v>-88333.34</v>
      </c>
      <c r="L512" s="45">
        <v>-132500</v>
      </c>
      <c r="M512" s="45">
        <v>-176666.67</v>
      </c>
      <c r="N512" s="45">
        <v>-220833.34</v>
      </c>
      <c r="O512" s="45">
        <v>2.91038304567337E-11</v>
      </c>
      <c r="P512" s="45">
        <v>-44166.67</v>
      </c>
      <c r="Q512" s="45">
        <v>176666.66</v>
      </c>
      <c r="R512" s="47">
        <f t="shared" si="135"/>
        <v>-99375.003333333341</v>
      </c>
      <c r="U512" s="49">
        <f t="shared" si="136"/>
        <v>-99375.003333333341</v>
      </c>
      <c r="V512" s="49"/>
      <c r="W512" s="49"/>
      <c r="Y512" s="51"/>
      <c r="Z512" s="51"/>
      <c r="AA512" s="51"/>
      <c r="AD512" s="49">
        <f t="shared" si="137"/>
        <v>-99375.003333333341</v>
      </c>
    </row>
    <row r="513" spans="1:30">
      <c r="A513" s="6" t="s">
        <v>284</v>
      </c>
      <c r="B513" s="6" t="s">
        <v>222</v>
      </c>
      <c r="C513" s="6" t="s">
        <v>109</v>
      </c>
      <c r="D513" s="3" t="s">
        <v>751</v>
      </c>
      <c r="E513" s="45">
        <v>0</v>
      </c>
      <c r="F513" s="45">
        <v>-42604.17</v>
      </c>
      <c r="G513" s="45">
        <v>-85208.34</v>
      </c>
      <c r="H513" s="45">
        <v>-127812.5</v>
      </c>
      <c r="I513" s="45">
        <v>-170416.67</v>
      </c>
      <c r="J513" s="45">
        <v>-213020.84</v>
      </c>
      <c r="K513" s="45">
        <v>2.91038304567337E-11</v>
      </c>
      <c r="L513" s="45">
        <v>-42604.17</v>
      </c>
      <c r="M513" s="45">
        <v>-85208.34</v>
      </c>
      <c r="N513" s="45">
        <v>-127812.5</v>
      </c>
      <c r="O513" s="45">
        <v>-170416.67</v>
      </c>
      <c r="P513" s="45">
        <v>-213020.84</v>
      </c>
      <c r="Q513" s="45">
        <v>-255625</v>
      </c>
      <c r="R513" s="47">
        <f t="shared" si="135"/>
        <v>-117161.46166666667</v>
      </c>
      <c r="U513" s="49">
        <f t="shared" si="136"/>
        <v>-117161.46166666667</v>
      </c>
      <c r="V513" s="49"/>
      <c r="W513" s="49"/>
      <c r="Y513" s="51"/>
      <c r="Z513" s="51"/>
      <c r="AA513" s="51"/>
      <c r="AD513" s="49">
        <f t="shared" si="137"/>
        <v>-117161.46166666667</v>
      </c>
    </row>
    <row r="514" spans="1:30">
      <c r="A514" s="6" t="s">
        <v>284</v>
      </c>
      <c r="B514" s="6" t="s">
        <v>222</v>
      </c>
      <c r="C514" s="6" t="s">
        <v>110</v>
      </c>
      <c r="D514" s="3" t="s">
        <v>752</v>
      </c>
      <c r="E514" s="45">
        <v>0</v>
      </c>
      <c r="F514" s="45">
        <v>-44166.67</v>
      </c>
      <c r="G514" s="45">
        <v>-88333.34</v>
      </c>
      <c r="H514" s="45">
        <v>-132500</v>
      </c>
      <c r="I514" s="45">
        <v>-176666.67</v>
      </c>
      <c r="J514" s="45">
        <v>-220833.34</v>
      </c>
      <c r="K514" s="45">
        <v>2.91038304567337E-11</v>
      </c>
      <c r="L514" s="45">
        <v>-44166.67</v>
      </c>
      <c r="M514" s="45">
        <v>-88333.34</v>
      </c>
      <c r="N514" s="45">
        <v>-132500</v>
      </c>
      <c r="O514" s="45">
        <v>-176666.67</v>
      </c>
      <c r="P514" s="45">
        <v>-220833.34</v>
      </c>
      <c r="Q514" s="45">
        <v>-265000</v>
      </c>
      <c r="R514" s="47">
        <f t="shared" si="135"/>
        <v>-121458.33666666667</v>
      </c>
      <c r="U514" s="49">
        <f t="shared" si="136"/>
        <v>-121458.33666666667</v>
      </c>
      <c r="V514" s="49"/>
      <c r="W514" s="49"/>
      <c r="Y514" s="51"/>
      <c r="Z514" s="51"/>
      <c r="AA514" s="51"/>
      <c r="AD514" s="49">
        <f t="shared" si="137"/>
        <v>-121458.33666666667</v>
      </c>
    </row>
    <row r="515" spans="1:30">
      <c r="A515" s="6" t="s">
        <v>284</v>
      </c>
      <c r="B515" s="6" t="s">
        <v>222</v>
      </c>
      <c r="C515" s="6" t="s">
        <v>893</v>
      </c>
      <c r="D515" s="3" t="s">
        <v>894</v>
      </c>
      <c r="E515" s="45">
        <v>-150833.34</v>
      </c>
      <c r="F515" s="45">
        <v>-226250</v>
      </c>
      <c r="G515" s="45">
        <v>-301666.67</v>
      </c>
      <c r="H515" s="45">
        <v>-377083.34</v>
      </c>
      <c r="I515" s="45">
        <v>-452500</v>
      </c>
      <c r="J515" s="45">
        <v>-75416.67</v>
      </c>
      <c r="K515" s="45">
        <v>-150833.34</v>
      </c>
      <c r="L515" s="45">
        <v>-226250</v>
      </c>
      <c r="M515" s="45">
        <v>-301666.67</v>
      </c>
      <c r="N515" s="45">
        <v>-377083.34</v>
      </c>
      <c r="O515" s="45">
        <v>-452500</v>
      </c>
      <c r="P515" s="45">
        <v>-75416.67</v>
      </c>
      <c r="Q515" s="45">
        <v>-150833.34</v>
      </c>
      <c r="R515" s="47">
        <f t="shared" si="135"/>
        <v>-263958.33666666661</v>
      </c>
      <c r="U515" s="49">
        <f t="shared" si="136"/>
        <v>-263958.33666666661</v>
      </c>
      <c r="V515" s="49"/>
      <c r="W515" s="49"/>
      <c r="Y515" s="51"/>
      <c r="Z515" s="51"/>
      <c r="AA515" s="51"/>
      <c r="AD515" s="49">
        <f t="shared" si="137"/>
        <v>-263958.33666666661</v>
      </c>
    </row>
    <row r="516" spans="1:30">
      <c r="A516" s="6" t="s">
        <v>284</v>
      </c>
      <c r="B516" s="6" t="s">
        <v>222</v>
      </c>
      <c r="C516" s="6" t="s">
        <v>889</v>
      </c>
      <c r="D516" s="3" t="s">
        <v>891</v>
      </c>
      <c r="E516" s="45">
        <v>-127333.34</v>
      </c>
      <c r="F516" s="45">
        <v>-191000</v>
      </c>
      <c r="G516" s="45">
        <v>-254666.67</v>
      </c>
      <c r="H516" s="45">
        <v>-318333.34000000003</v>
      </c>
      <c r="I516" s="45">
        <v>-382000</v>
      </c>
      <c r="J516" s="45">
        <v>-63666.67</v>
      </c>
      <c r="K516" s="45">
        <v>-127333.34</v>
      </c>
      <c r="L516" s="45">
        <v>-191000</v>
      </c>
      <c r="M516" s="45">
        <v>-254666.67</v>
      </c>
      <c r="N516" s="45">
        <v>-318333.34000000003</v>
      </c>
      <c r="O516" s="45">
        <v>-382000</v>
      </c>
      <c r="P516" s="45">
        <v>-63666.67</v>
      </c>
      <c r="Q516" s="45">
        <v>-127333.34</v>
      </c>
      <c r="R516" s="47">
        <f t="shared" si="135"/>
        <v>-222833.33666666664</v>
      </c>
      <c r="U516" s="49">
        <f t="shared" si="136"/>
        <v>-222833.33666666664</v>
      </c>
      <c r="V516" s="49"/>
      <c r="W516" s="49"/>
      <c r="Y516" s="51"/>
      <c r="Z516" s="51"/>
      <c r="AA516" s="51"/>
      <c r="AD516" s="49">
        <f t="shared" si="137"/>
        <v>-222833.33666666664</v>
      </c>
    </row>
    <row r="517" spans="1:30">
      <c r="A517" s="6" t="s">
        <v>284</v>
      </c>
      <c r="B517" s="6" t="s">
        <v>222</v>
      </c>
      <c r="C517" s="6" t="s">
        <v>890</v>
      </c>
      <c r="D517" s="3" t="s">
        <v>892</v>
      </c>
      <c r="E517" s="45">
        <v>-213000</v>
      </c>
      <c r="F517" s="45">
        <v>-319500</v>
      </c>
      <c r="G517" s="45">
        <v>-426000</v>
      </c>
      <c r="H517" s="45">
        <v>-532500</v>
      </c>
      <c r="I517" s="45">
        <v>-639000</v>
      </c>
      <c r="J517" s="45">
        <v>-106500</v>
      </c>
      <c r="K517" s="45">
        <v>-213000</v>
      </c>
      <c r="L517" s="45">
        <v>-319500</v>
      </c>
      <c r="M517" s="45">
        <v>-426000</v>
      </c>
      <c r="N517" s="45">
        <v>-532500</v>
      </c>
      <c r="O517" s="45">
        <v>-639000</v>
      </c>
      <c r="P517" s="45">
        <v>-106500</v>
      </c>
      <c r="Q517" s="45">
        <v>-213000</v>
      </c>
      <c r="R517" s="47">
        <f t="shared" si="135"/>
        <v>-372750</v>
      </c>
      <c r="U517" s="49">
        <f t="shared" si="136"/>
        <v>-372750</v>
      </c>
      <c r="V517" s="49"/>
      <c r="W517" s="49"/>
      <c r="Y517" s="51"/>
      <c r="Z517" s="51"/>
      <c r="AA517" s="51"/>
      <c r="AD517" s="49">
        <f t="shared" si="137"/>
        <v>-372750</v>
      </c>
    </row>
    <row r="518" spans="1:30">
      <c r="A518" s="6" t="s">
        <v>284</v>
      </c>
      <c r="B518" s="6" t="s">
        <v>222</v>
      </c>
      <c r="C518" s="6" t="s">
        <v>406</v>
      </c>
      <c r="D518" s="3" t="s">
        <v>952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-89500</v>
      </c>
      <c r="K518" s="45">
        <v>-179000</v>
      </c>
      <c r="L518" s="45">
        <v>-268500</v>
      </c>
      <c r="M518" s="45">
        <v>-358000</v>
      </c>
      <c r="N518" s="45">
        <v>-447500</v>
      </c>
      <c r="O518" s="45">
        <v>-537000</v>
      </c>
      <c r="P518" s="45">
        <v>-89500</v>
      </c>
      <c r="Q518" s="45">
        <v>-179000</v>
      </c>
      <c r="R518" s="47">
        <f t="shared" si="135"/>
        <v>-171541.66666666666</v>
      </c>
      <c r="U518" s="49">
        <f t="shared" si="136"/>
        <v>-171541.66666666666</v>
      </c>
      <c r="V518" s="49"/>
      <c r="W518" s="49"/>
      <c r="Y518" s="51"/>
      <c r="Z518" s="51"/>
      <c r="AA518" s="51"/>
      <c r="AD518" s="49">
        <f t="shared" si="137"/>
        <v>-171541.66666666666</v>
      </c>
    </row>
    <row r="519" spans="1:30">
      <c r="A519" s="6" t="s">
        <v>284</v>
      </c>
      <c r="B519" s="6" t="s">
        <v>222</v>
      </c>
      <c r="C519" s="6" t="s">
        <v>407</v>
      </c>
      <c r="D519" s="3" t="s">
        <v>953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-63000</v>
      </c>
      <c r="K519" s="45">
        <v>-126000</v>
      </c>
      <c r="L519" s="45">
        <v>-189000</v>
      </c>
      <c r="M519" s="45">
        <v>-252000</v>
      </c>
      <c r="N519" s="45">
        <v>-315000</v>
      </c>
      <c r="O519" s="45">
        <v>-378000</v>
      </c>
      <c r="P519" s="45">
        <v>-63000</v>
      </c>
      <c r="Q519" s="45">
        <v>-126000</v>
      </c>
      <c r="R519" s="47">
        <f t="shared" si="135"/>
        <v>-120750</v>
      </c>
      <c r="U519" s="49">
        <f t="shared" si="136"/>
        <v>-120750</v>
      </c>
      <c r="V519" s="49"/>
      <c r="W519" s="49"/>
      <c r="Y519" s="51"/>
      <c r="Z519" s="51"/>
      <c r="AA519" s="51"/>
      <c r="AD519" s="49">
        <f t="shared" si="137"/>
        <v>-120750</v>
      </c>
    </row>
    <row r="520" spans="1:30">
      <c r="A520" s="6" t="s">
        <v>284</v>
      </c>
      <c r="B520" s="6" t="s">
        <v>222</v>
      </c>
      <c r="C520" s="6" t="s">
        <v>959</v>
      </c>
      <c r="D520" s="3" t="s">
        <v>964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-69583.33</v>
      </c>
      <c r="P520" s="45">
        <v>-139166.66</v>
      </c>
      <c r="Q520" s="45">
        <v>-208750</v>
      </c>
      <c r="R520" s="47">
        <f t="shared" si="135"/>
        <v>-26093.749166666665</v>
      </c>
      <c r="U520" s="49">
        <f t="shared" si="136"/>
        <v>-26093.749166666665</v>
      </c>
      <c r="V520" s="49"/>
      <c r="W520" s="49"/>
      <c r="Y520" s="51"/>
      <c r="Z520" s="51"/>
      <c r="AA520" s="51"/>
      <c r="AD520" s="49">
        <f t="shared" si="137"/>
        <v>-26093.749166666665</v>
      </c>
    </row>
    <row r="521" spans="1:30">
      <c r="A521" s="6" t="s">
        <v>284</v>
      </c>
      <c r="B521" s="6" t="s">
        <v>218</v>
      </c>
      <c r="C521" s="6" t="s">
        <v>295</v>
      </c>
      <c r="D521" s="3" t="s">
        <v>219</v>
      </c>
      <c r="E521" s="45">
        <v>0</v>
      </c>
      <c r="F521" s="45">
        <v>-2835000</v>
      </c>
      <c r="G521" s="45">
        <v>-2835000</v>
      </c>
      <c r="H521" s="45">
        <v>0</v>
      </c>
      <c r="I521" s="45">
        <v>-2835000</v>
      </c>
      <c r="J521" s="45">
        <v>-2835000</v>
      </c>
      <c r="K521" s="45">
        <v>0</v>
      </c>
      <c r="L521" s="45">
        <v>-2835000</v>
      </c>
      <c r="M521" s="45">
        <v>-2835000</v>
      </c>
      <c r="N521" s="45">
        <v>0</v>
      </c>
      <c r="O521" s="45">
        <v>-3590000</v>
      </c>
      <c r="P521" s="45">
        <v>-3590000</v>
      </c>
      <c r="Q521" s="45">
        <v>0</v>
      </c>
      <c r="R521" s="47">
        <f t="shared" si="135"/>
        <v>-2015833.3333333333</v>
      </c>
      <c r="U521" s="61"/>
      <c r="V521" s="61">
        <f>+R521</f>
        <v>-2015833.3333333333</v>
      </c>
      <c r="W521" s="49"/>
      <c r="Y521" s="51"/>
      <c r="Z521" s="51"/>
      <c r="AA521" s="51"/>
      <c r="AC521" s="61">
        <f>+R521</f>
        <v>-2015833.3333333333</v>
      </c>
      <c r="AD521" s="49"/>
    </row>
    <row r="522" spans="1:30">
      <c r="A522" s="6" t="s">
        <v>284</v>
      </c>
      <c r="B522" s="6" t="s">
        <v>408</v>
      </c>
      <c r="C522" s="6" t="s">
        <v>343</v>
      </c>
      <c r="D522" s="62" t="s">
        <v>753</v>
      </c>
      <c r="E522" s="45">
        <v>-229064.1</v>
      </c>
      <c r="F522" s="45">
        <v>-219560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-66090</v>
      </c>
      <c r="Q522" s="45">
        <v>-66090</v>
      </c>
      <c r="R522" s="47">
        <f t="shared" si="135"/>
        <v>-36102.254166666666</v>
      </c>
      <c r="T522" s="49"/>
      <c r="U522" s="49">
        <f>R522-T522</f>
        <v>-36102.254166666666</v>
      </c>
      <c r="V522" s="49"/>
      <c r="W522" s="49"/>
      <c r="Y522" s="51"/>
      <c r="Z522" s="51"/>
      <c r="AA522" s="51"/>
      <c r="AD522" s="49">
        <f t="shared" ref="AD522:AD535" si="138">+R522</f>
        <v>-36102.254166666666</v>
      </c>
    </row>
    <row r="523" spans="1:30">
      <c r="A523" s="6" t="s">
        <v>284</v>
      </c>
      <c r="B523" s="6" t="s">
        <v>408</v>
      </c>
      <c r="C523" s="6" t="s">
        <v>409</v>
      </c>
      <c r="D523" s="3" t="s">
        <v>754</v>
      </c>
      <c r="E523" s="45">
        <v>-25000</v>
      </c>
      <c r="F523" s="45">
        <v>-50000</v>
      </c>
      <c r="G523" s="45">
        <v>-73256.14</v>
      </c>
      <c r="H523" s="45">
        <v>-25871.93</v>
      </c>
      <c r="I523" s="45">
        <v>-49128.07</v>
      </c>
      <c r="J523" s="45">
        <v>-72384.210000000006</v>
      </c>
      <c r="K523" s="45">
        <v>-29614.35</v>
      </c>
      <c r="L523" s="45">
        <v>-48256.14</v>
      </c>
      <c r="M523" s="45">
        <v>-5661.3899999999903</v>
      </c>
      <c r="N523" s="45">
        <v>-24478.29</v>
      </c>
      <c r="O523" s="45">
        <v>-43120.08</v>
      </c>
      <c r="P523" s="45">
        <v>-61761.87</v>
      </c>
      <c r="Q523" s="45">
        <v>-21943.09</v>
      </c>
      <c r="R523" s="47">
        <f t="shared" si="135"/>
        <v>-42250.334583333337</v>
      </c>
      <c r="U523" s="49">
        <f t="shared" ref="U523:U535" si="139">+R523</f>
        <v>-42250.334583333337</v>
      </c>
      <c r="V523" s="49"/>
      <c r="W523" s="49"/>
      <c r="Y523" s="51"/>
      <c r="Z523" s="51"/>
      <c r="AA523" s="51"/>
      <c r="AD523" s="49">
        <f t="shared" si="138"/>
        <v>-42250.334583333337</v>
      </c>
    </row>
    <row r="524" spans="1:30">
      <c r="A524" s="6" t="s">
        <v>284</v>
      </c>
      <c r="B524" s="6" t="s">
        <v>408</v>
      </c>
      <c r="C524" s="6" t="s">
        <v>410</v>
      </c>
      <c r="D524" s="3" t="s">
        <v>755</v>
      </c>
      <c r="E524" s="45">
        <v>-554325</v>
      </c>
      <c r="F524" s="45">
        <v>-554325</v>
      </c>
      <c r="G524" s="45">
        <v>-554325</v>
      </c>
      <c r="H524" s="45">
        <v>-554325</v>
      </c>
      <c r="I524" s="45">
        <v>-554325</v>
      </c>
      <c r="J524" s="45">
        <v>-554325</v>
      </c>
      <c r="K524" s="45">
        <v>-554325</v>
      </c>
      <c r="L524" s="45">
        <v>-554325</v>
      </c>
      <c r="M524" s="45">
        <v>-554325</v>
      </c>
      <c r="N524" s="45">
        <v>-554325</v>
      </c>
      <c r="O524" s="45">
        <v>-554325</v>
      </c>
      <c r="P524" s="45">
        <v>-570707</v>
      </c>
      <c r="Q524" s="45">
        <v>-570707</v>
      </c>
      <c r="R524" s="47">
        <f t="shared" si="135"/>
        <v>-556372.75</v>
      </c>
      <c r="U524" s="49">
        <f t="shared" si="139"/>
        <v>-556372.75</v>
      </c>
      <c r="V524" s="49"/>
      <c r="W524" s="49"/>
      <c r="Y524" s="51"/>
      <c r="Z524" s="51"/>
      <c r="AA524" s="51"/>
      <c r="AD524" s="49">
        <f t="shared" si="138"/>
        <v>-556372.75</v>
      </c>
    </row>
    <row r="525" spans="1:30">
      <c r="A525" s="6" t="s">
        <v>284</v>
      </c>
      <c r="B525" s="6" t="s">
        <v>223</v>
      </c>
      <c r="C525" s="6" t="s">
        <v>143</v>
      </c>
      <c r="D525" s="3" t="s">
        <v>756</v>
      </c>
      <c r="E525" s="45">
        <v>-1115369.48</v>
      </c>
      <c r="F525" s="45">
        <v>-1140596.31</v>
      </c>
      <c r="G525" s="45">
        <v>-1356576.95</v>
      </c>
      <c r="H525" s="45">
        <v>-1594504.36</v>
      </c>
      <c r="I525" s="45">
        <v>-1771197.42</v>
      </c>
      <c r="J525" s="45">
        <v>-1944337.85</v>
      </c>
      <c r="K525" s="45">
        <v>-1137038.46</v>
      </c>
      <c r="L525" s="45">
        <v>-1241361.32</v>
      </c>
      <c r="M525" s="45">
        <v>-1469706.02</v>
      </c>
      <c r="N525" s="45">
        <v>-1746137.36</v>
      </c>
      <c r="O525" s="45">
        <v>-1835241.4</v>
      </c>
      <c r="P525" s="45">
        <v>-1026586.12</v>
      </c>
      <c r="Q525" s="45">
        <v>-1162725.33</v>
      </c>
      <c r="R525" s="47">
        <f t="shared" si="135"/>
        <v>-1450194.2479166668</v>
      </c>
      <c r="U525" s="49">
        <f t="shared" si="139"/>
        <v>-1450194.2479166668</v>
      </c>
      <c r="V525" s="49"/>
      <c r="W525" s="49"/>
      <c r="Y525" s="51"/>
      <c r="Z525" s="51"/>
      <c r="AA525" s="51"/>
      <c r="AD525" s="49">
        <f t="shared" si="138"/>
        <v>-1450194.2479166668</v>
      </c>
    </row>
    <row r="526" spans="1:30">
      <c r="A526" s="6" t="s">
        <v>284</v>
      </c>
      <c r="B526" s="6" t="s">
        <v>223</v>
      </c>
      <c r="C526" s="6" t="s">
        <v>180</v>
      </c>
      <c r="D526" s="3" t="s">
        <v>757</v>
      </c>
      <c r="E526" s="45">
        <v>-1836523.29</v>
      </c>
      <c r="F526" s="45">
        <v>-262338.15000000002</v>
      </c>
      <c r="G526" s="45">
        <v>-285570.96999999997</v>
      </c>
      <c r="H526" s="45">
        <v>-330818.46999999997</v>
      </c>
      <c r="I526" s="45">
        <v>-378599.67</v>
      </c>
      <c r="J526" s="45">
        <v>-505611.55</v>
      </c>
      <c r="K526" s="45">
        <v>-612172.01</v>
      </c>
      <c r="L526" s="45">
        <v>-705864.88</v>
      </c>
      <c r="M526" s="45">
        <v>-1089425.81</v>
      </c>
      <c r="N526" s="45">
        <v>-1335651.52</v>
      </c>
      <c r="O526" s="45">
        <v>-1378091.8</v>
      </c>
      <c r="P526" s="45">
        <v>-1521146.44</v>
      </c>
      <c r="Q526" s="45">
        <v>-1594988.02</v>
      </c>
      <c r="R526" s="47">
        <f t="shared" si="135"/>
        <v>-843420.57708333328</v>
      </c>
      <c r="U526" s="49">
        <f t="shared" si="139"/>
        <v>-843420.57708333328</v>
      </c>
      <c r="V526" s="49"/>
      <c r="W526" s="49"/>
      <c r="Y526" s="51"/>
      <c r="Z526" s="51"/>
      <c r="AA526" s="51"/>
      <c r="AD526" s="49">
        <f t="shared" si="138"/>
        <v>-843420.57708333328</v>
      </c>
    </row>
    <row r="527" spans="1:30">
      <c r="A527" s="6" t="s">
        <v>284</v>
      </c>
      <c r="B527" s="6" t="s">
        <v>224</v>
      </c>
      <c r="C527" s="6" t="s">
        <v>143</v>
      </c>
      <c r="D527" s="3" t="s">
        <v>225</v>
      </c>
      <c r="E527" s="45">
        <v>-2146738.13</v>
      </c>
      <c r="F527" s="45">
        <v>-2154621.0099999998</v>
      </c>
      <c r="G527" s="45">
        <v>-2154047.64</v>
      </c>
      <c r="H527" s="45">
        <v>-2162920.21</v>
      </c>
      <c r="I527" s="45">
        <v>-2097912.2200000002</v>
      </c>
      <c r="J527" s="45">
        <v>-2104500.14</v>
      </c>
      <c r="K527" s="45">
        <v>-2099812.4300000002</v>
      </c>
      <c r="L527" s="45">
        <v>-2074851.52</v>
      </c>
      <c r="M527" s="45">
        <v>-2083578.04</v>
      </c>
      <c r="N527" s="45">
        <v>-2092320.34</v>
      </c>
      <c r="O527" s="45">
        <v>-2091675.51</v>
      </c>
      <c r="P527" s="45">
        <v>-2449529.34</v>
      </c>
      <c r="Q527" s="45">
        <v>-2434538.69</v>
      </c>
      <c r="R527" s="47">
        <f t="shared" si="135"/>
        <v>-2154700.5675000004</v>
      </c>
      <c r="U527" s="49">
        <f t="shared" si="139"/>
        <v>-2154700.5675000004</v>
      </c>
      <c r="V527" s="49"/>
      <c r="W527" s="49"/>
      <c r="Y527" s="51"/>
      <c r="Z527" s="51"/>
      <c r="AA527" s="51"/>
      <c r="AD527" s="49">
        <f t="shared" si="138"/>
        <v>-2154700.5675000004</v>
      </c>
    </row>
    <row r="528" spans="1:30">
      <c r="A528" s="6" t="s">
        <v>284</v>
      </c>
      <c r="B528" s="6" t="s">
        <v>507</v>
      </c>
      <c r="C528" s="6" t="s">
        <v>143</v>
      </c>
      <c r="D528" s="3" t="s">
        <v>68</v>
      </c>
      <c r="E528" s="45">
        <v>-348.87</v>
      </c>
      <c r="F528" s="45">
        <v>-103755.31</v>
      </c>
      <c r="G528" s="45">
        <v>-22421.81</v>
      </c>
      <c r="H528" s="45">
        <v>-31763.65</v>
      </c>
      <c r="I528" s="45">
        <v>-82805.19</v>
      </c>
      <c r="J528" s="45">
        <v>-370249.46</v>
      </c>
      <c r="K528" s="45">
        <v>-663576.93000000005</v>
      </c>
      <c r="L528" s="45">
        <v>-620018.16</v>
      </c>
      <c r="M528" s="45">
        <v>1.16415321826935E-10</v>
      </c>
      <c r="N528" s="45">
        <v>-40693.849999999897</v>
      </c>
      <c r="O528" s="45">
        <v>-159437.01999999999</v>
      </c>
      <c r="P528" s="45">
        <v>-213748.65</v>
      </c>
      <c r="Q528" s="45">
        <v>-21604.11</v>
      </c>
      <c r="R528" s="47">
        <f t="shared" si="135"/>
        <v>-193287.21000000005</v>
      </c>
      <c r="U528" s="49">
        <f t="shared" si="139"/>
        <v>-193287.21000000005</v>
      </c>
      <c r="V528" s="49"/>
      <c r="W528" s="49"/>
      <c r="Y528" s="51"/>
      <c r="Z528" s="51"/>
      <c r="AA528" s="51"/>
      <c r="AD528" s="49">
        <f t="shared" si="138"/>
        <v>-193287.21000000005</v>
      </c>
    </row>
    <row r="529" spans="1:30">
      <c r="A529" s="6" t="s">
        <v>284</v>
      </c>
      <c r="B529" s="6" t="s">
        <v>411</v>
      </c>
      <c r="C529" s="6" t="s">
        <v>412</v>
      </c>
      <c r="D529" s="3" t="s">
        <v>758</v>
      </c>
      <c r="E529" s="45">
        <v>-80676.320000000007</v>
      </c>
      <c r="F529" s="45">
        <v>-81716.14</v>
      </c>
      <c r="G529" s="45">
        <v>-87420.7</v>
      </c>
      <c r="H529" s="45">
        <v>-64987.93</v>
      </c>
      <c r="I529" s="45">
        <v>-70097.03</v>
      </c>
      <c r="J529" s="45">
        <v>-74991.41</v>
      </c>
      <c r="K529" s="45">
        <v>-82935.570000000007</v>
      </c>
      <c r="L529" s="45">
        <v>-59359.92</v>
      </c>
      <c r="M529" s="45">
        <v>-62695.91</v>
      </c>
      <c r="N529" s="45">
        <v>-42483.74</v>
      </c>
      <c r="O529" s="45">
        <v>-41470.5</v>
      </c>
      <c r="P529" s="45">
        <v>-67919.5</v>
      </c>
      <c r="Q529" s="45">
        <v>-58340.26</v>
      </c>
      <c r="R529" s="47">
        <f t="shared" si="135"/>
        <v>-67132.22</v>
      </c>
      <c r="U529" s="49">
        <f t="shared" si="139"/>
        <v>-67132.22</v>
      </c>
      <c r="V529" s="49"/>
      <c r="W529" s="49"/>
      <c r="Y529" s="51"/>
      <c r="Z529" s="51"/>
      <c r="AA529" s="51"/>
      <c r="AD529" s="49">
        <f t="shared" si="138"/>
        <v>-67132.22</v>
      </c>
    </row>
    <row r="530" spans="1:30">
      <c r="A530" s="6" t="s">
        <v>284</v>
      </c>
      <c r="B530" s="6" t="s">
        <v>411</v>
      </c>
      <c r="C530" s="6" t="s">
        <v>413</v>
      </c>
      <c r="D530" s="3" t="s">
        <v>759</v>
      </c>
      <c r="E530" s="45">
        <v>-1407556.82</v>
      </c>
      <c r="F530" s="45">
        <v>-431262.87</v>
      </c>
      <c r="G530" s="45">
        <v>-591153.12</v>
      </c>
      <c r="H530" s="45">
        <v>-749732.25</v>
      </c>
      <c r="I530" s="45">
        <v>-903047.87</v>
      </c>
      <c r="J530" s="45">
        <v>-1061710.1000000001</v>
      </c>
      <c r="K530" s="45">
        <v>-1229013.1399999999</v>
      </c>
      <c r="L530" s="45">
        <v>-590585.78</v>
      </c>
      <c r="M530" s="45">
        <v>-748392.14</v>
      </c>
      <c r="N530" s="45">
        <v>-907506.14</v>
      </c>
      <c r="O530" s="45">
        <v>-1059898.94</v>
      </c>
      <c r="P530" s="45">
        <v>-1228898.25</v>
      </c>
      <c r="Q530" s="45">
        <v>-1381120.42</v>
      </c>
      <c r="R530" s="47">
        <f t="shared" si="135"/>
        <v>-907961.60166666657</v>
      </c>
      <c r="U530" s="49">
        <f t="shared" si="139"/>
        <v>-907961.60166666657</v>
      </c>
      <c r="V530" s="49"/>
      <c r="W530" s="49"/>
      <c r="Y530" s="51"/>
      <c r="Z530" s="51"/>
      <c r="AA530" s="51"/>
      <c r="AD530" s="49">
        <f t="shared" si="138"/>
        <v>-907961.60166666657</v>
      </c>
    </row>
    <row r="531" spans="1:30">
      <c r="A531" s="6" t="s">
        <v>284</v>
      </c>
      <c r="B531" s="6" t="s">
        <v>411</v>
      </c>
      <c r="C531" s="6" t="s">
        <v>508</v>
      </c>
      <c r="D531" s="3" t="s">
        <v>760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7">
        <f t="shared" si="135"/>
        <v>0</v>
      </c>
      <c r="U531" s="49">
        <f t="shared" si="139"/>
        <v>0</v>
      </c>
      <c r="V531" s="49"/>
      <c r="W531" s="49"/>
      <c r="Y531" s="51"/>
      <c r="Z531" s="51"/>
      <c r="AA531" s="51"/>
      <c r="AD531" s="49">
        <f t="shared" si="138"/>
        <v>0</v>
      </c>
    </row>
    <row r="532" spans="1:30">
      <c r="A532" s="6" t="s">
        <v>284</v>
      </c>
      <c r="B532" s="6" t="s">
        <v>411</v>
      </c>
      <c r="C532" s="6" t="s">
        <v>414</v>
      </c>
      <c r="D532" s="3" t="s">
        <v>761</v>
      </c>
      <c r="E532" s="45">
        <v>-113369.06</v>
      </c>
      <c r="F532" s="45">
        <v>-103337.95</v>
      </c>
      <c r="G532" s="45">
        <v>-92439.23</v>
      </c>
      <c r="H532" s="45">
        <v>-75919.520000000004</v>
      </c>
      <c r="I532" s="45">
        <v>-42972.160000000003</v>
      </c>
      <c r="J532" s="45">
        <v>-17121.21</v>
      </c>
      <c r="K532" s="45">
        <v>-14264.23</v>
      </c>
      <c r="L532" s="45">
        <v>-15309.23</v>
      </c>
      <c r="M532" s="45">
        <v>-12245.16</v>
      </c>
      <c r="N532" s="45">
        <v>-22678.69</v>
      </c>
      <c r="O532" s="45">
        <v>-28501.66</v>
      </c>
      <c r="P532" s="45">
        <v>-36542.800000000003</v>
      </c>
      <c r="Q532" s="45">
        <v>-54029.67</v>
      </c>
      <c r="R532" s="47">
        <f t="shared" si="135"/>
        <v>-45419.267083333318</v>
      </c>
      <c r="U532" s="49">
        <f t="shared" si="139"/>
        <v>-45419.267083333318</v>
      </c>
      <c r="V532" s="49"/>
      <c r="W532" s="49"/>
      <c r="Y532" s="51"/>
      <c r="Z532" s="51"/>
      <c r="AA532" s="51"/>
      <c r="AD532" s="49">
        <f t="shared" si="138"/>
        <v>-45419.267083333318</v>
      </c>
    </row>
    <row r="533" spans="1:30">
      <c r="A533" s="6" t="s">
        <v>284</v>
      </c>
      <c r="B533" s="6" t="s">
        <v>426</v>
      </c>
      <c r="C533" s="6" t="s">
        <v>143</v>
      </c>
      <c r="D533" s="3" t="s">
        <v>84</v>
      </c>
      <c r="E533" s="45">
        <v>-43786.81</v>
      </c>
      <c r="F533" s="45">
        <v>-124157.07</v>
      </c>
      <c r="G533" s="45">
        <v>-81802.87</v>
      </c>
      <c r="H533" s="45">
        <v>0</v>
      </c>
      <c r="I533" s="45">
        <v>0</v>
      </c>
      <c r="J533" s="45">
        <v>-391.06</v>
      </c>
      <c r="K533" s="45">
        <v>0</v>
      </c>
      <c r="L533" s="45">
        <v>0</v>
      </c>
      <c r="M533" s="45">
        <v>0</v>
      </c>
      <c r="N533" s="45">
        <v>0</v>
      </c>
      <c r="O533" s="45">
        <v>-314565.40000000002</v>
      </c>
      <c r="P533" s="45">
        <v>-558997.84</v>
      </c>
      <c r="Q533" s="45">
        <v>-423522.79</v>
      </c>
      <c r="R533" s="47">
        <f t="shared" si="135"/>
        <v>-109464.08666666667</v>
      </c>
      <c r="U533" s="49">
        <f t="shared" si="139"/>
        <v>-109464.08666666667</v>
      </c>
      <c r="V533" s="49"/>
      <c r="W533" s="49"/>
      <c r="Y533" s="51"/>
      <c r="Z533" s="51"/>
      <c r="AA533" s="51"/>
      <c r="AD533" s="49">
        <f t="shared" si="138"/>
        <v>-109464.08666666667</v>
      </c>
    </row>
    <row r="534" spans="1:30">
      <c r="A534" s="6" t="s">
        <v>284</v>
      </c>
      <c r="B534" s="6" t="s">
        <v>430</v>
      </c>
      <c r="C534" s="6" t="s">
        <v>1014</v>
      </c>
      <c r="D534" s="3" t="s">
        <v>1015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7">
        <f t="shared" si="135"/>
        <v>0</v>
      </c>
      <c r="U534" s="49">
        <f t="shared" si="139"/>
        <v>0</v>
      </c>
      <c r="V534" s="49"/>
      <c r="W534" s="49"/>
      <c r="Y534" s="51"/>
      <c r="Z534" s="51"/>
      <c r="AA534" s="51"/>
      <c r="AD534" s="49">
        <f t="shared" si="138"/>
        <v>0</v>
      </c>
    </row>
    <row r="535" spans="1:30">
      <c r="A535" s="6" t="s">
        <v>293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35"/>
        <v>0</v>
      </c>
      <c r="U535" s="49">
        <f t="shared" si="139"/>
        <v>0</v>
      </c>
      <c r="V535" s="49"/>
      <c r="W535" s="49"/>
      <c r="Y535" s="51"/>
      <c r="Z535" s="51"/>
      <c r="AA535" s="51"/>
      <c r="AD535" s="49">
        <f t="shared" si="138"/>
        <v>0</v>
      </c>
    </row>
    <row r="536" spans="1:30">
      <c r="A536" s="6" t="s">
        <v>293</v>
      </c>
      <c r="B536" s="6" t="s">
        <v>220</v>
      </c>
      <c r="C536" s="6" t="s">
        <v>385</v>
      </c>
      <c r="D536" s="3" t="s">
        <v>221</v>
      </c>
      <c r="E536" s="45">
        <v>-114977.46</v>
      </c>
      <c r="F536" s="45">
        <v>-111039.46</v>
      </c>
      <c r="G536" s="45">
        <v>-107275</v>
      </c>
      <c r="H536" s="45">
        <v>-104603</v>
      </c>
      <c r="I536" s="45">
        <v>-88279.01</v>
      </c>
      <c r="J536" s="45">
        <v>-80997.45</v>
      </c>
      <c r="K536" s="45">
        <v>-77336.460000000006</v>
      </c>
      <c r="L536" s="45">
        <v>-82958.399999999994</v>
      </c>
      <c r="M536" s="45">
        <v>-76208.66</v>
      </c>
      <c r="N536" s="45">
        <v>-70638.52</v>
      </c>
      <c r="O536" s="45">
        <v>-73408.479999999996</v>
      </c>
      <c r="P536" s="45">
        <v>-67384.36</v>
      </c>
      <c r="Q536" s="45">
        <v>-58554.19</v>
      </c>
      <c r="R536" s="47">
        <f t="shared" si="135"/>
        <v>-85574.552083333328</v>
      </c>
      <c r="U536" s="49"/>
      <c r="V536" s="49"/>
      <c r="W536" s="49">
        <f>+R536</f>
        <v>-85574.552083333328</v>
      </c>
      <c r="Y536" s="51"/>
      <c r="Z536" s="51"/>
      <c r="AA536" s="51"/>
      <c r="AB536" s="49">
        <f>+R536</f>
        <v>-85574.552083333328</v>
      </c>
      <c r="AD536" s="49"/>
    </row>
    <row r="537" spans="1:30">
      <c r="A537" s="6" t="s">
        <v>293</v>
      </c>
      <c r="B537" s="6" t="s">
        <v>405</v>
      </c>
      <c r="C537" s="6" t="s">
        <v>104</v>
      </c>
      <c r="D537" s="3" t="s">
        <v>214</v>
      </c>
      <c r="E537" s="45">
        <v>0</v>
      </c>
      <c r="F537" s="45">
        <v>-83539.039999999994</v>
      </c>
      <c r="G537" s="45">
        <v>-272748.17</v>
      </c>
      <c r="H537" s="45">
        <v>-333672.76</v>
      </c>
      <c r="I537" s="45">
        <v>-309319.53000000003</v>
      </c>
      <c r="J537" s="45">
        <v>-241217.04</v>
      </c>
      <c r="K537" s="45">
        <v>-2.91038304567337E-11</v>
      </c>
      <c r="L537" s="45">
        <v>-2.91038304567337E-11</v>
      </c>
      <c r="M537" s="45">
        <v>-2.91038304567337E-11</v>
      </c>
      <c r="N537" s="45">
        <v>-2.91038304567337E-11</v>
      </c>
      <c r="O537" s="45">
        <v>-2.91038304567337E-11</v>
      </c>
      <c r="P537" s="45">
        <v>-185595.73</v>
      </c>
      <c r="Q537" s="45">
        <v>-421855.07</v>
      </c>
      <c r="R537" s="47">
        <f t="shared" si="135"/>
        <v>-136418.31708333333</v>
      </c>
      <c r="U537" s="49">
        <f t="shared" ref="U537:U554" si="140">+R537</f>
        <v>-136418.31708333333</v>
      </c>
      <c r="V537" s="49"/>
      <c r="W537" s="49"/>
      <c r="Y537" s="51"/>
      <c r="Z537" s="51"/>
      <c r="AA537" s="51"/>
      <c r="AD537" s="49">
        <f t="shared" ref="AD537:AD546" si="141">+R537</f>
        <v>-136418.31708333333</v>
      </c>
    </row>
    <row r="538" spans="1:30">
      <c r="A538" s="6" t="s">
        <v>293</v>
      </c>
      <c r="B538" s="6" t="s">
        <v>217</v>
      </c>
      <c r="C538" s="6" t="s">
        <v>281</v>
      </c>
      <c r="D538" s="3" t="s">
        <v>767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-182381</v>
      </c>
      <c r="L538" s="45">
        <v>-364762</v>
      </c>
      <c r="M538" s="45">
        <v>-547143</v>
      </c>
      <c r="N538" s="45">
        <v>-729524</v>
      </c>
      <c r="O538" s="45">
        <v>0</v>
      </c>
      <c r="P538" s="45">
        <v>0</v>
      </c>
      <c r="Q538" s="45">
        <v>0</v>
      </c>
      <c r="R538" s="47">
        <f t="shared" si="135"/>
        <v>-151984.16666666666</v>
      </c>
      <c r="U538" s="49">
        <f t="shared" si="140"/>
        <v>-151984.16666666666</v>
      </c>
      <c r="V538" s="49"/>
      <c r="W538" s="49"/>
      <c r="Y538" s="51"/>
      <c r="Z538" s="51"/>
      <c r="AA538" s="51"/>
      <c r="AD538" s="49">
        <f t="shared" si="141"/>
        <v>-151984.16666666666</v>
      </c>
    </row>
    <row r="539" spans="1:30">
      <c r="A539" s="6" t="s">
        <v>293</v>
      </c>
      <c r="B539" s="6" t="s">
        <v>217</v>
      </c>
      <c r="C539" s="6" t="s">
        <v>102</v>
      </c>
      <c r="D539" s="3" t="s">
        <v>768</v>
      </c>
      <c r="E539" s="45">
        <v>-673723.19</v>
      </c>
      <c r="F539" s="45">
        <v>-928210.33</v>
      </c>
      <c r="G539" s="45">
        <v>-1198004.44</v>
      </c>
      <c r="H539" s="45">
        <v>-411757.19</v>
      </c>
      <c r="I539" s="45">
        <v>-494697.81</v>
      </c>
      <c r="J539" s="45">
        <v>-574281.56999999995</v>
      </c>
      <c r="K539" s="45">
        <v>-157960.82999999999</v>
      </c>
      <c r="L539" s="45">
        <v>-221996.79999999999</v>
      </c>
      <c r="M539" s="45">
        <v>-306469.76000000001</v>
      </c>
      <c r="N539" s="45">
        <v>-216800.66</v>
      </c>
      <c r="O539" s="45">
        <v>-500260.4</v>
      </c>
      <c r="P539" s="45">
        <v>-924639.48</v>
      </c>
      <c r="Q539" s="45">
        <v>-673595.55</v>
      </c>
      <c r="R539" s="47">
        <f t="shared" si="135"/>
        <v>-550728.22</v>
      </c>
      <c r="U539" s="49">
        <f t="shared" si="140"/>
        <v>-550728.22</v>
      </c>
      <c r="V539" s="49"/>
      <c r="W539" s="49"/>
      <c r="Y539" s="51"/>
      <c r="Z539" s="51"/>
      <c r="AA539" s="51"/>
      <c r="AD539" s="49">
        <f t="shared" si="141"/>
        <v>-550728.22</v>
      </c>
    </row>
    <row r="540" spans="1:30">
      <c r="A540" s="6" t="s">
        <v>293</v>
      </c>
      <c r="B540" s="6" t="s">
        <v>217</v>
      </c>
      <c r="C540" s="6" t="s">
        <v>406</v>
      </c>
      <c r="D540" s="3" t="s">
        <v>772</v>
      </c>
      <c r="E540" s="45">
        <v>-15487.26</v>
      </c>
      <c r="F540" s="45">
        <v>-30974.52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-20377.2</v>
      </c>
      <c r="R540" s="47">
        <f t="shared" si="135"/>
        <v>-4075.5625</v>
      </c>
      <c r="U540" s="49">
        <f t="shared" si="140"/>
        <v>-4075.5625</v>
      </c>
      <c r="V540" s="49"/>
      <c r="W540" s="49"/>
      <c r="Y540" s="51"/>
      <c r="Z540" s="51"/>
      <c r="AA540" s="51"/>
      <c r="AD540" s="49">
        <f t="shared" si="141"/>
        <v>-4075.5625</v>
      </c>
    </row>
    <row r="541" spans="1:30">
      <c r="A541" s="6" t="s">
        <v>293</v>
      </c>
      <c r="B541" s="6" t="s">
        <v>217</v>
      </c>
      <c r="C541" s="6" t="s">
        <v>874</v>
      </c>
      <c r="D541" s="3" t="s">
        <v>912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7">
        <f t="shared" si="135"/>
        <v>0</v>
      </c>
      <c r="U541" s="49">
        <f t="shared" si="140"/>
        <v>0</v>
      </c>
      <c r="V541" s="49"/>
      <c r="W541" s="49"/>
      <c r="Y541" s="51"/>
      <c r="Z541" s="51"/>
      <c r="AA541" s="51"/>
      <c r="AD541" s="49">
        <f t="shared" si="141"/>
        <v>0</v>
      </c>
    </row>
    <row r="542" spans="1:30">
      <c r="A542" s="6" t="s">
        <v>293</v>
      </c>
      <c r="B542" s="6" t="s">
        <v>217</v>
      </c>
      <c r="C542" s="6" t="s">
        <v>943</v>
      </c>
      <c r="D542" s="3" t="s">
        <v>944</v>
      </c>
      <c r="E542" s="45">
        <v>0</v>
      </c>
      <c r="F542" s="45">
        <v>0</v>
      </c>
      <c r="G542" s="45">
        <v>-75000</v>
      </c>
      <c r="H542" s="45">
        <v>0</v>
      </c>
      <c r="I542" s="45">
        <v>0</v>
      </c>
      <c r="J542" s="45">
        <v>-75000</v>
      </c>
      <c r="K542" s="45">
        <v>0</v>
      </c>
      <c r="L542" s="45">
        <v>0</v>
      </c>
      <c r="M542" s="45">
        <v>-75000</v>
      </c>
      <c r="N542" s="45">
        <v>-75000</v>
      </c>
      <c r="O542" s="45">
        <v>-75000</v>
      </c>
      <c r="P542" s="45">
        <v>-150000</v>
      </c>
      <c r="Q542" s="45">
        <v>-150000</v>
      </c>
      <c r="R542" s="47">
        <f t="shared" si="135"/>
        <v>-50000</v>
      </c>
      <c r="U542" s="49">
        <f t="shared" si="140"/>
        <v>-50000</v>
      </c>
      <c r="V542" s="49"/>
      <c r="W542" s="49"/>
      <c r="Y542" s="51"/>
      <c r="Z542" s="51"/>
      <c r="AA542" s="51"/>
      <c r="AD542" s="49">
        <f t="shared" si="141"/>
        <v>-50000</v>
      </c>
    </row>
    <row r="543" spans="1:30">
      <c r="A543" s="6" t="s">
        <v>293</v>
      </c>
      <c r="B543" s="6" t="s">
        <v>411</v>
      </c>
      <c r="C543" s="6" t="s">
        <v>295</v>
      </c>
      <c r="D543" s="3" t="s">
        <v>762</v>
      </c>
      <c r="E543" s="45">
        <v>-538734.47</v>
      </c>
      <c r="F543" s="45">
        <v>-374652.77</v>
      </c>
      <c r="G543" s="45">
        <v>-334984.5</v>
      </c>
      <c r="H543" s="45">
        <v>-195539.25</v>
      </c>
      <c r="I543" s="45">
        <v>-143031.43</v>
      </c>
      <c r="J543" s="45">
        <v>-119935.67999999999</v>
      </c>
      <c r="K543" s="45">
        <v>-100445.33</v>
      </c>
      <c r="L543" s="45">
        <v>-104857</v>
      </c>
      <c r="M543" s="45">
        <v>-115781.97</v>
      </c>
      <c r="N543" s="45">
        <v>-239135.9</v>
      </c>
      <c r="O543" s="45">
        <v>-430821.37</v>
      </c>
      <c r="P543" s="45">
        <v>-506755.45</v>
      </c>
      <c r="Q543" s="45">
        <v>-459198.34</v>
      </c>
      <c r="R543" s="47">
        <f t="shared" si="135"/>
        <v>-263742.25458333333</v>
      </c>
      <c r="U543" s="49">
        <f t="shared" si="140"/>
        <v>-263742.25458333333</v>
      </c>
      <c r="V543" s="49"/>
      <c r="W543" s="49"/>
      <c r="Y543" s="51"/>
      <c r="Z543" s="51"/>
      <c r="AA543" s="51"/>
      <c r="AD543" s="49">
        <f t="shared" si="141"/>
        <v>-263742.25458333333</v>
      </c>
    </row>
    <row r="544" spans="1:30">
      <c r="A544" s="6" t="s">
        <v>293</v>
      </c>
      <c r="B544" s="6" t="s">
        <v>411</v>
      </c>
      <c r="C544" s="6" t="s">
        <v>83</v>
      </c>
      <c r="D544" s="3" t="s">
        <v>763</v>
      </c>
      <c r="E544" s="45">
        <v>-1009468.17</v>
      </c>
      <c r="F544" s="45">
        <v>-995648.43</v>
      </c>
      <c r="G544" s="45">
        <v>-990673.87</v>
      </c>
      <c r="H544" s="45">
        <v>-987770.06</v>
      </c>
      <c r="I544" s="45">
        <v>-985646.06</v>
      </c>
      <c r="J544" s="45">
        <v>-983865.07</v>
      </c>
      <c r="K544" s="45">
        <v>-982373.43</v>
      </c>
      <c r="L544" s="45">
        <v>-980816.24</v>
      </c>
      <c r="M544" s="45">
        <v>-979096.87</v>
      </c>
      <c r="N544" s="45">
        <v>-975545.69</v>
      </c>
      <c r="O544" s="45">
        <v>-969148.01</v>
      </c>
      <c r="P544" s="45">
        <v>-965203.02</v>
      </c>
      <c r="Q544" s="45">
        <v>-957422.89</v>
      </c>
      <c r="R544" s="47">
        <f t="shared" si="135"/>
        <v>-981602.69</v>
      </c>
      <c r="U544" s="49">
        <f t="shared" si="140"/>
        <v>-981602.69</v>
      </c>
      <c r="V544" s="49"/>
      <c r="W544" s="49"/>
      <c r="Y544" s="51"/>
      <c r="Z544" s="51"/>
      <c r="AA544" s="51"/>
      <c r="AD544" s="49">
        <f t="shared" si="141"/>
        <v>-981602.69</v>
      </c>
    </row>
    <row r="545" spans="1:30">
      <c r="A545" s="6" t="s">
        <v>293</v>
      </c>
      <c r="B545" s="6" t="s">
        <v>411</v>
      </c>
      <c r="C545" s="6" t="s">
        <v>67</v>
      </c>
      <c r="D545" s="3" t="s">
        <v>764</v>
      </c>
      <c r="E545" s="45">
        <v>-8564.11</v>
      </c>
      <c r="F545" s="45">
        <v>-11119.52</v>
      </c>
      <c r="G545" s="45">
        <v>-12686</v>
      </c>
      <c r="H545" s="45">
        <v>-10186.75</v>
      </c>
      <c r="I545" s="45">
        <v>-7393.59</v>
      </c>
      <c r="J545" s="45">
        <v>-5674.2</v>
      </c>
      <c r="K545" s="45">
        <v>-1279.47</v>
      </c>
      <c r="L545" s="45">
        <v>6470.56</v>
      </c>
      <c r="M545" s="45">
        <v>14536.57</v>
      </c>
      <c r="N545" s="45">
        <v>14864.75</v>
      </c>
      <c r="O545" s="45">
        <v>11403.15</v>
      </c>
      <c r="P545" s="45">
        <v>19876.919999999998</v>
      </c>
      <c r="Q545" s="45">
        <v>5206.47</v>
      </c>
      <c r="R545" s="47">
        <f t="shared" ref="R545:R573" si="142">((E545+Q545)+((F545+G545+H545+I545+J545+K545+L545+M545+N545+O545+P545)*2))/24</f>
        <v>1427.8</v>
      </c>
      <c r="U545" s="49">
        <f t="shared" si="140"/>
        <v>1427.8</v>
      </c>
      <c r="V545" s="49"/>
      <c r="W545" s="49"/>
      <c r="Y545" s="51"/>
      <c r="Z545" s="51"/>
      <c r="AA545" s="51"/>
      <c r="AD545" s="49">
        <f t="shared" si="141"/>
        <v>1427.8</v>
      </c>
    </row>
    <row r="546" spans="1:30">
      <c r="A546" s="6" t="s">
        <v>293</v>
      </c>
      <c r="B546" s="6" t="s">
        <v>411</v>
      </c>
      <c r="C546" s="6" t="s">
        <v>113</v>
      </c>
      <c r="D546" s="3" t="s">
        <v>765</v>
      </c>
      <c r="E546" s="45">
        <v>490971.99</v>
      </c>
      <c r="F546" s="45">
        <v>502715.93</v>
      </c>
      <c r="G546" s="45">
        <v>502715.93</v>
      </c>
      <c r="H546" s="45">
        <v>502715.93</v>
      </c>
      <c r="I546" s="45">
        <v>502715.93</v>
      </c>
      <c r="J546" s="45">
        <v>502715.93</v>
      </c>
      <c r="K546" s="45">
        <v>502715.93</v>
      </c>
      <c r="L546" s="45">
        <v>502715.93</v>
      </c>
      <c r="M546" s="45">
        <v>502715.93</v>
      </c>
      <c r="N546" s="45">
        <v>502715.93</v>
      </c>
      <c r="O546" s="45">
        <v>502715.93</v>
      </c>
      <c r="P546" s="45">
        <v>495465.93</v>
      </c>
      <c r="Q546" s="45">
        <v>495465.93</v>
      </c>
      <c r="R546" s="47">
        <f t="shared" si="142"/>
        <v>501320.34916666662</v>
      </c>
      <c r="U546" s="49">
        <f t="shared" si="140"/>
        <v>501320.34916666662</v>
      </c>
      <c r="V546" s="49"/>
      <c r="W546" s="49"/>
      <c r="Y546" s="51"/>
      <c r="Z546" s="51"/>
      <c r="AA546" s="51"/>
      <c r="AD546" s="49">
        <f t="shared" si="141"/>
        <v>501320.34916666662</v>
      </c>
    </row>
    <row r="547" spans="1:30">
      <c r="A547" s="6" t="s">
        <v>293</v>
      </c>
      <c r="B547" s="6" t="s">
        <v>416</v>
      </c>
      <c r="C547" s="6" t="s">
        <v>83</v>
      </c>
      <c r="D547" s="3" t="s">
        <v>774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7">
        <f t="shared" si="142"/>
        <v>0</v>
      </c>
      <c r="V547" s="49"/>
      <c r="W547" s="49">
        <f t="shared" ref="W547:W552" si="143">+R547</f>
        <v>0</v>
      </c>
      <c r="Y547" s="51"/>
      <c r="Z547" s="51"/>
      <c r="AA547" s="51"/>
      <c r="AB547" s="49">
        <f t="shared" ref="AB547:AB552" si="144">+W547</f>
        <v>0</v>
      </c>
    </row>
    <row r="548" spans="1:30">
      <c r="A548" s="6" t="s">
        <v>293</v>
      </c>
      <c r="B548" s="6" t="s">
        <v>416</v>
      </c>
      <c r="C548" s="6" t="s">
        <v>417</v>
      </c>
      <c r="D548" s="3" t="s">
        <v>775</v>
      </c>
      <c r="E548" s="45">
        <v>4592256.99</v>
      </c>
      <c r="F548" s="45">
        <v>5102116.53</v>
      </c>
      <c r="G548" s="45">
        <v>5183843.9400000004</v>
      </c>
      <c r="H548" s="45">
        <v>5117129.46</v>
      </c>
      <c r="I548" s="45">
        <v>5075765.97</v>
      </c>
      <c r="J548" s="45">
        <v>5079052.58</v>
      </c>
      <c r="K548" s="45">
        <v>5101325.05</v>
      </c>
      <c r="L548" s="45">
        <v>5119288.28</v>
      </c>
      <c r="M548" s="45">
        <v>5235646.2300000004</v>
      </c>
      <c r="N548" s="45">
        <v>4996113.91</v>
      </c>
      <c r="O548" s="45">
        <v>14494.6699999999</v>
      </c>
      <c r="P548" s="45">
        <v>893069.05</v>
      </c>
      <c r="Q548" s="45">
        <v>1546238.96</v>
      </c>
      <c r="R548" s="47">
        <f t="shared" si="142"/>
        <v>4165591.1370833325</v>
      </c>
      <c r="V548" s="49"/>
      <c r="W548" s="49">
        <f t="shared" si="143"/>
        <v>4165591.1370833325</v>
      </c>
      <c r="Y548" s="51"/>
      <c r="Z548" s="51"/>
      <c r="AA548" s="51"/>
      <c r="AB548" s="49">
        <f t="shared" si="144"/>
        <v>4165591.1370833325</v>
      </c>
      <c r="AD548" s="49"/>
    </row>
    <row r="549" spans="1:30">
      <c r="A549" s="6" t="s">
        <v>293</v>
      </c>
      <c r="B549" s="6" t="s">
        <v>416</v>
      </c>
      <c r="C549" s="6" t="s">
        <v>418</v>
      </c>
      <c r="D549" s="3" t="s">
        <v>776</v>
      </c>
      <c r="E549" s="45">
        <v>-3025659.98</v>
      </c>
      <c r="F549" s="45">
        <v>-3412593.56</v>
      </c>
      <c r="G549" s="45">
        <v>-3593812.04</v>
      </c>
      <c r="H549" s="45">
        <v>-3272096.7</v>
      </c>
      <c r="I549" s="45">
        <v>-2997477.27</v>
      </c>
      <c r="J549" s="45">
        <v>-2667112.09</v>
      </c>
      <c r="K549" s="45">
        <v>-2200113.27</v>
      </c>
      <c r="L549" s="45">
        <v>-1764176.61</v>
      </c>
      <c r="M549" s="45">
        <v>-1363437.49</v>
      </c>
      <c r="N549" s="45">
        <v>-1431012.51</v>
      </c>
      <c r="O549" s="45">
        <v>1082148.8400000001</v>
      </c>
      <c r="P549" s="45">
        <v>471950.01</v>
      </c>
      <c r="Q549" s="45">
        <v>-24036.44</v>
      </c>
      <c r="R549" s="47">
        <f t="shared" si="142"/>
        <v>-1889381.7416666665</v>
      </c>
      <c r="V549" s="49"/>
      <c r="W549" s="49">
        <f t="shared" si="143"/>
        <v>-1889381.7416666665</v>
      </c>
      <c r="Y549" s="51"/>
      <c r="Z549" s="51"/>
      <c r="AA549" s="51"/>
      <c r="AB549" s="49">
        <f t="shared" si="144"/>
        <v>-1889381.7416666665</v>
      </c>
    </row>
    <row r="550" spans="1:30">
      <c r="A550" s="6" t="s">
        <v>293</v>
      </c>
      <c r="B550" s="6" t="s">
        <v>416</v>
      </c>
      <c r="C550" s="6" t="s">
        <v>419</v>
      </c>
      <c r="D550" s="3" t="s">
        <v>777</v>
      </c>
      <c r="E550" s="45">
        <v>3567298.8</v>
      </c>
      <c r="F550" s="45">
        <v>2843113.06</v>
      </c>
      <c r="G550" s="45">
        <v>2134420.77</v>
      </c>
      <c r="H550" s="45">
        <v>1567523.92</v>
      </c>
      <c r="I550" s="45">
        <v>1276376.28</v>
      </c>
      <c r="J550" s="45">
        <v>1043516.35</v>
      </c>
      <c r="K550" s="45">
        <v>867802.09999999905</v>
      </c>
      <c r="L550" s="45">
        <v>737422.52999999898</v>
      </c>
      <c r="M550" s="45">
        <v>588877.929999999</v>
      </c>
      <c r="N550" s="45">
        <v>374922.34999999899</v>
      </c>
      <c r="O550" s="45">
        <v>2392593.36</v>
      </c>
      <c r="P550" s="45">
        <v>1993693.98</v>
      </c>
      <c r="Q550" s="45">
        <v>1577487.05</v>
      </c>
      <c r="R550" s="47">
        <f t="shared" si="142"/>
        <v>1532721.2962499999</v>
      </c>
      <c r="V550" s="49"/>
      <c r="W550" s="49">
        <f t="shared" si="143"/>
        <v>1532721.2962499999</v>
      </c>
      <c r="Y550" s="51"/>
      <c r="Z550" s="51"/>
      <c r="AA550" s="51"/>
      <c r="AB550" s="49">
        <f t="shared" si="144"/>
        <v>1532721.2962499999</v>
      </c>
    </row>
    <row r="551" spans="1:30">
      <c r="A551" s="6" t="s">
        <v>293</v>
      </c>
      <c r="B551" s="6" t="s">
        <v>416</v>
      </c>
      <c r="C551" s="6" t="s">
        <v>969</v>
      </c>
      <c r="D551" s="3" t="s">
        <v>970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-188000.76</v>
      </c>
      <c r="Q551" s="45">
        <v>-202374.3</v>
      </c>
      <c r="R551" s="47">
        <f t="shared" si="142"/>
        <v>-24098.992500000004</v>
      </c>
      <c r="V551" s="49"/>
      <c r="W551" s="49">
        <f t="shared" si="143"/>
        <v>-24098.992500000004</v>
      </c>
      <c r="Y551" s="51"/>
      <c r="Z551" s="51"/>
      <c r="AA551" s="51"/>
      <c r="AB551" s="49">
        <f t="shared" si="144"/>
        <v>-24098.992500000004</v>
      </c>
    </row>
    <row r="552" spans="1:30">
      <c r="A552" s="6" t="s">
        <v>293</v>
      </c>
      <c r="B552" s="6" t="s">
        <v>416</v>
      </c>
      <c r="C552" s="6" t="s">
        <v>420</v>
      </c>
      <c r="D552" s="3" t="s">
        <v>778</v>
      </c>
      <c r="E552" s="45">
        <v>-459159.83</v>
      </c>
      <c r="F552" s="45">
        <v>-413229.8</v>
      </c>
      <c r="G552" s="45">
        <v>-323817.87</v>
      </c>
      <c r="H552" s="45">
        <v>-136172.85</v>
      </c>
      <c r="I552" s="45">
        <v>-86728.17</v>
      </c>
      <c r="J552" s="45">
        <v>-49741.08</v>
      </c>
      <c r="K552" s="45">
        <v>-29766.2</v>
      </c>
      <c r="L552" s="45">
        <v>-51939.97</v>
      </c>
      <c r="M552" s="45">
        <v>-77002.009999999995</v>
      </c>
      <c r="N552" s="45">
        <v>-237194.61</v>
      </c>
      <c r="O552" s="45">
        <v>-230663.09</v>
      </c>
      <c r="P552" s="45">
        <v>-260938.27</v>
      </c>
      <c r="Q552" s="45">
        <v>-245015.06</v>
      </c>
      <c r="R552" s="47">
        <f t="shared" si="142"/>
        <v>-187440.11375000002</v>
      </c>
      <c r="V552" s="49"/>
      <c r="W552" s="49">
        <f t="shared" si="143"/>
        <v>-187440.11375000002</v>
      </c>
      <c r="Y552" s="51"/>
      <c r="Z552" s="51"/>
      <c r="AA552" s="51"/>
      <c r="AB552" s="49">
        <f t="shared" si="144"/>
        <v>-187440.11375000002</v>
      </c>
    </row>
    <row r="553" spans="1:30">
      <c r="A553" s="6" t="s">
        <v>293</v>
      </c>
      <c r="B553" s="6" t="s">
        <v>416</v>
      </c>
      <c r="C553" s="6" t="s">
        <v>421</v>
      </c>
      <c r="D553" s="3" t="s">
        <v>231</v>
      </c>
      <c r="E553" s="45">
        <v>0</v>
      </c>
      <c r="F553" s="45">
        <v>0</v>
      </c>
      <c r="G553" s="45">
        <v>0</v>
      </c>
      <c r="H553" s="45">
        <v>-33704.89</v>
      </c>
      <c r="I553" s="45">
        <v>-13648.74</v>
      </c>
      <c r="J553" s="45">
        <v>1.8189894035458601E-12</v>
      </c>
      <c r="K553" s="45">
        <v>-3702.18</v>
      </c>
      <c r="L553" s="45">
        <v>-27313.49</v>
      </c>
      <c r="M553" s="45">
        <v>-53351.37</v>
      </c>
      <c r="N553" s="45">
        <v>-128890.85</v>
      </c>
      <c r="O553" s="45">
        <v>1.45519152283669E-11</v>
      </c>
      <c r="P553" s="45">
        <v>1.45519152283669E-11</v>
      </c>
      <c r="Q553" s="45">
        <v>0</v>
      </c>
      <c r="R553" s="47">
        <f t="shared" si="142"/>
        <v>-21717.626666666667</v>
      </c>
      <c r="U553" s="61">
        <f t="shared" si="140"/>
        <v>-21717.626666666667</v>
      </c>
      <c r="V553" s="49"/>
      <c r="W553" s="49"/>
      <c r="Y553" s="51"/>
      <c r="Z553" s="51"/>
      <c r="AA553" s="51"/>
      <c r="AD553" s="49">
        <f>+R553</f>
        <v>-21717.626666666667</v>
      </c>
    </row>
    <row r="554" spans="1:30">
      <c r="A554" s="6" t="s">
        <v>294</v>
      </c>
      <c r="B554" s="6" t="s">
        <v>230</v>
      </c>
      <c r="C554" s="25" t="s">
        <v>2</v>
      </c>
      <c r="D554" s="3" t="s">
        <v>766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142"/>
        <v>0</v>
      </c>
      <c r="U554" s="49">
        <f t="shared" si="140"/>
        <v>0</v>
      </c>
      <c r="V554" s="49"/>
      <c r="W554" s="49"/>
      <c r="Y554" s="51"/>
      <c r="Z554" s="51"/>
      <c r="AA554" s="51"/>
      <c r="AD554" s="49">
        <f>+R554</f>
        <v>0</v>
      </c>
    </row>
    <row r="555" spans="1:30">
      <c r="A555" s="6" t="s">
        <v>294</v>
      </c>
      <c r="B555" s="6" t="s">
        <v>220</v>
      </c>
      <c r="C555" s="6" t="s">
        <v>385</v>
      </c>
      <c r="D555" s="3" t="s">
        <v>221</v>
      </c>
      <c r="E555" s="45">
        <v>-682951.03</v>
      </c>
      <c r="F555" s="45">
        <v>-703216.62</v>
      </c>
      <c r="G555" s="45">
        <v>-699762.28</v>
      </c>
      <c r="H555" s="45">
        <v>-689005.49</v>
      </c>
      <c r="I555" s="45">
        <v>-651975.97</v>
      </c>
      <c r="J555" s="45">
        <v>-607612.17000000004</v>
      </c>
      <c r="K555" s="45">
        <v>-570682.09</v>
      </c>
      <c r="L555" s="45">
        <v>-551256.01</v>
      </c>
      <c r="M555" s="45">
        <v>-507658.27</v>
      </c>
      <c r="N555" s="45">
        <v>-462819.57</v>
      </c>
      <c r="O555" s="45">
        <v>-415481.42</v>
      </c>
      <c r="P555" s="45">
        <v>-372244.01</v>
      </c>
      <c r="Q555" s="45">
        <v>-323801.59999999998</v>
      </c>
      <c r="R555" s="47">
        <f t="shared" si="142"/>
        <v>-561257.51791666669</v>
      </c>
      <c r="U555" s="49"/>
      <c r="V555" s="49"/>
      <c r="W555" s="49">
        <f>+R555</f>
        <v>-561257.51791666669</v>
      </c>
      <c r="Y555" s="51"/>
      <c r="Z555" s="51"/>
      <c r="AA555" s="51"/>
      <c r="AB555" s="49">
        <f>+R555</f>
        <v>-561257.51791666669</v>
      </c>
      <c r="AD555" s="49"/>
    </row>
    <row r="556" spans="1:30">
      <c r="A556" s="6" t="s">
        <v>294</v>
      </c>
      <c r="B556" s="6" t="s">
        <v>216</v>
      </c>
      <c r="C556" s="6" t="s">
        <v>143</v>
      </c>
      <c r="D556" s="3" t="s">
        <v>741</v>
      </c>
      <c r="E556" s="45">
        <v>-5.12</v>
      </c>
      <c r="F556" s="45">
        <v>-31.24</v>
      </c>
      <c r="G556" s="45">
        <v>-44.55</v>
      </c>
      <c r="H556" s="45">
        <v>-0.320000000000007</v>
      </c>
      <c r="I556" s="45">
        <v>-68.67</v>
      </c>
      <c r="J556" s="45">
        <v>-65.430000000000007</v>
      </c>
      <c r="K556" s="45">
        <v>-90.93</v>
      </c>
      <c r="L556" s="45">
        <v>0</v>
      </c>
      <c r="M556" s="45">
        <v>-2.08</v>
      </c>
      <c r="N556" s="45">
        <v>-20.75</v>
      </c>
      <c r="O556" s="45">
        <v>-175.72</v>
      </c>
      <c r="P556" s="45">
        <v>-119.75</v>
      </c>
      <c r="Q556" s="45">
        <v>-45.49</v>
      </c>
      <c r="R556" s="47">
        <f t="shared" si="142"/>
        <v>-53.728749999999991</v>
      </c>
      <c r="U556" s="49">
        <f t="shared" ref="U556:U564" si="145">+R556</f>
        <v>-53.728749999999991</v>
      </c>
      <c r="V556" s="49"/>
      <c r="W556" s="49"/>
      <c r="Y556" s="51"/>
      <c r="Z556" s="51"/>
      <c r="AA556" s="51"/>
      <c r="AD556" s="49">
        <f t="shared" ref="AD556:AD564" si="146">+R556</f>
        <v>-53.728749999999991</v>
      </c>
    </row>
    <row r="557" spans="1:30">
      <c r="A557" s="6" t="s">
        <v>294</v>
      </c>
      <c r="B557" s="6" t="s">
        <v>217</v>
      </c>
      <c r="C557" s="6" t="s">
        <v>281</v>
      </c>
      <c r="D557" s="3" t="s">
        <v>767</v>
      </c>
      <c r="E557" s="45">
        <v>-3005161</v>
      </c>
      <c r="F557" s="45">
        <v>-3217336</v>
      </c>
      <c r="G557" s="45">
        <v>-3429511</v>
      </c>
      <c r="H557" s="45">
        <v>-2138671.4500000002</v>
      </c>
      <c r="I557" s="45">
        <v>-2414002.4500000002</v>
      </c>
      <c r="J557" s="45">
        <v>-2630174.9700000002</v>
      </c>
      <c r="K557" s="45">
        <v>-2854980.97</v>
      </c>
      <c r="L557" s="45">
        <v>-3233716.97</v>
      </c>
      <c r="M557" s="45">
        <v>-2196426</v>
      </c>
      <c r="N557" s="45">
        <v>-2440473</v>
      </c>
      <c r="O557" s="45">
        <v>-2684520</v>
      </c>
      <c r="P557" s="45">
        <v>-2928567</v>
      </c>
      <c r="Q557" s="45">
        <v>-3184817</v>
      </c>
      <c r="R557" s="47">
        <f t="shared" si="142"/>
        <v>-2771947.4008333334</v>
      </c>
      <c r="U557" s="49">
        <f t="shared" si="145"/>
        <v>-2771947.4008333334</v>
      </c>
      <c r="V557" s="49"/>
      <c r="W557" s="49"/>
      <c r="Y557" s="51"/>
      <c r="Z557" s="51"/>
      <c r="AA557" s="51"/>
      <c r="AD557" s="49">
        <f t="shared" si="146"/>
        <v>-2771947.4008333334</v>
      </c>
    </row>
    <row r="558" spans="1:30">
      <c r="A558" s="6" t="s">
        <v>294</v>
      </c>
      <c r="B558" s="6" t="s">
        <v>217</v>
      </c>
      <c r="C558" s="6" t="s">
        <v>102</v>
      </c>
      <c r="D558" s="3" t="s">
        <v>768</v>
      </c>
      <c r="E558" s="45">
        <v>-33999.17</v>
      </c>
      <c r="F558" s="45">
        <v>-32132.43</v>
      </c>
      <c r="G558" s="45">
        <v>-32854.370000000003</v>
      </c>
      <c r="H558" s="45">
        <v>-30669.759999999998</v>
      </c>
      <c r="I558" s="45">
        <v>-17812.259999999998</v>
      </c>
      <c r="J558" s="45">
        <v>-11778.9</v>
      </c>
      <c r="K558" s="45">
        <v>-10607.45</v>
      </c>
      <c r="L558" s="45">
        <v>-7679.8199999999897</v>
      </c>
      <c r="M558" s="45">
        <v>-8123.5599999999904</v>
      </c>
      <c r="N558" s="45">
        <v>-9089.78999999999</v>
      </c>
      <c r="O558" s="45">
        <v>-17180.080000000002</v>
      </c>
      <c r="P558" s="45">
        <v>-33117.449999999997</v>
      </c>
      <c r="Q558" s="45">
        <v>-31582.26</v>
      </c>
      <c r="R558" s="47">
        <f t="shared" si="142"/>
        <v>-20319.715416666662</v>
      </c>
      <c r="U558" s="49">
        <f t="shared" si="145"/>
        <v>-20319.715416666662</v>
      </c>
      <c r="V558" s="49"/>
      <c r="W558" s="49"/>
      <c r="Y558" s="51"/>
      <c r="Z558" s="51"/>
      <c r="AA558" s="51"/>
      <c r="AD558" s="49">
        <f t="shared" si="146"/>
        <v>-20319.715416666662</v>
      </c>
    </row>
    <row r="559" spans="1:30">
      <c r="A559" s="6" t="s">
        <v>294</v>
      </c>
      <c r="B559" s="6" t="s">
        <v>217</v>
      </c>
      <c r="C559" s="6" t="s">
        <v>104</v>
      </c>
      <c r="D559" s="3" t="s">
        <v>769</v>
      </c>
      <c r="E559" s="45">
        <v>-1926121.51</v>
      </c>
      <c r="F559" s="45">
        <v>-1869618.93</v>
      </c>
      <c r="G559" s="45">
        <v>-2078295.11</v>
      </c>
      <c r="H559" s="45">
        <v>-1306787.79</v>
      </c>
      <c r="I559" s="45">
        <v>-916912.73</v>
      </c>
      <c r="J559" s="45">
        <v>-879848.97</v>
      </c>
      <c r="K559" s="45">
        <v>-530383.46</v>
      </c>
      <c r="L559" s="45">
        <v>-526196.43000000005</v>
      </c>
      <c r="M559" s="45">
        <v>-611013.6</v>
      </c>
      <c r="N559" s="45">
        <v>-561363.71</v>
      </c>
      <c r="O559" s="45">
        <v>-1061337.74</v>
      </c>
      <c r="P559" s="45">
        <v>-1888309.22</v>
      </c>
      <c r="Q559" s="45">
        <v>-1733116.81</v>
      </c>
      <c r="R559" s="47">
        <f t="shared" si="142"/>
        <v>-1171640.5708333335</v>
      </c>
      <c r="U559" s="49">
        <f t="shared" si="145"/>
        <v>-1171640.5708333335</v>
      </c>
      <c r="V559" s="49"/>
      <c r="W559" s="49"/>
      <c r="Y559" s="51"/>
      <c r="Z559" s="51"/>
      <c r="AA559" s="51"/>
      <c r="AD559" s="49">
        <f t="shared" si="146"/>
        <v>-1171640.5708333335</v>
      </c>
    </row>
    <row r="560" spans="1:30">
      <c r="A560" s="6" t="s">
        <v>294</v>
      </c>
      <c r="B560" s="6" t="s">
        <v>217</v>
      </c>
      <c r="C560" s="6" t="s">
        <v>77</v>
      </c>
      <c r="D560" s="3" t="s">
        <v>770</v>
      </c>
      <c r="E560" s="45">
        <v>-13469.18</v>
      </c>
      <c r="F560" s="45">
        <v>-10093.68</v>
      </c>
      <c r="G560" s="45">
        <v>-9737.43</v>
      </c>
      <c r="H560" s="45">
        <v>-6321.61</v>
      </c>
      <c r="I560" s="45">
        <v>-3214.83</v>
      </c>
      <c r="J560" s="45">
        <v>-2879.93</v>
      </c>
      <c r="K560" s="45">
        <v>-2636.74</v>
      </c>
      <c r="L560" s="45">
        <v>-3082.53</v>
      </c>
      <c r="M560" s="45">
        <v>-3315.32</v>
      </c>
      <c r="N560" s="45">
        <v>-4223.1899999999996</v>
      </c>
      <c r="O560" s="45">
        <v>-7969.76</v>
      </c>
      <c r="P560" s="45">
        <v>-13181.04</v>
      </c>
      <c r="Q560" s="45">
        <v>-11049.49</v>
      </c>
      <c r="R560" s="47">
        <f t="shared" si="142"/>
        <v>-6576.2829166666661</v>
      </c>
      <c r="U560" s="49">
        <f t="shared" si="145"/>
        <v>-6576.2829166666661</v>
      </c>
      <c r="V560" s="49"/>
      <c r="W560" s="49"/>
      <c r="Y560" s="51"/>
      <c r="Z560" s="51"/>
      <c r="AA560" s="51"/>
      <c r="AD560" s="49">
        <f t="shared" si="146"/>
        <v>-6576.2829166666661</v>
      </c>
    </row>
    <row r="561" spans="1:30">
      <c r="A561" s="6" t="s">
        <v>294</v>
      </c>
      <c r="B561" s="6" t="s">
        <v>217</v>
      </c>
      <c r="C561" s="6" t="s">
        <v>107</v>
      </c>
      <c r="D561" s="3" t="s">
        <v>771</v>
      </c>
      <c r="E561" s="45">
        <v>-935.7</v>
      </c>
      <c r="F561" s="45">
        <v>-1650.4</v>
      </c>
      <c r="G561" s="45">
        <v>-2433.13</v>
      </c>
      <c r="H561" s="45">
        <v>-304.75</v>
      </c>
      <c r="I561" s="45">
        <v>-400.93</v>
      </c>
      <c r="J561" s="45">
        <v>-548.91</v>
      </c>
      <c r="K561" s="45">
        <v>-210.09</v>
      </c>
      <c r="L561" s="45">
        <v>-378.94</v>
      </c>
      <c r="M561" s="45">
        <v>-613.16999999999996</v>
      </c>
      <c r="N561" s="45">
        <v>-221.27</v>
      </c>
      <c r="O561" s="45">
        <v>-621.78</v>
      </c>
      <c r="P561" s="45">
        <v>-1285.3599999999999</v>
      </c>
      <c r="Q561" s="45">
        <v>-673.75</v>
      </c>
      <c r="R561" s="47">
        <f t="shared" si="142"/>
        <v>-789.45458333333352</v>
      </c>
      <c r="U561" s="49">
        <f t="shared" si="145"/>
        <v>-789.45458333333352</v>
      </c>
      <c r="V561" s="49"/>
      <c r="W561" s="49"/>
      <c r="Y561" s="51"/>
      <c r="Z561" s="51"/>
      <c r="AA561" s="51"/>
      <c r="AD561" s="49">
        <f t="shared" si="146"/>
        <v>-789.45458333333352</v>
      </c>
    </row>
    <row r="562" spans="1:30">
      <c r="A562" s="6" t="s">
        <v>294</v>
      </c>
      <c r="B562" s="6" t="s">
        <v>217</v>
      </c>
      <c r="C562" s="6" t="s">
        <v>406</v>
      </c>
      <c r="D562" s="3" t="s">
        <v>772</v>
      </c>
      <c r="E562" s="45">
        <v>-560160.5</v>
      </c>
      <c r="F562" s="45">
        <v>-628407.74</v>
      </c>
      <c r="G562" s="45">
        <v>-202131.92</v>
      </c>
      <c r="H562" s="45">
        <v>-258559.12</v>
      </c>
      <c r="I562" s="45">
        <v>-290511.96000000002</v>
      </c>
      <c r="J562" s="45">
        <v>-316229.11</v>
      </c>
      <c r="K562" s="45">
        <v>-338919.2</v>
      </c>
      <c r="L562" s="45">
        <v>-357685.6</v>
      </c>
      <c r="M562" s="45">
        <v>-377933.34</v>
      </c>
      <c r="N562" s="45">
        <v>-402956.87</v>
      </c>
      <c r="O562" s="45">
        <v>-445488.84</v>
      </c>
      <c r="P562" s="45">
        <v>-514851.97</v>
      </c>
      <c r="Q562" s="45">
        <v>-588340.54</v>
      </c>
      <c r="R562" s="47">
        <f t="shared" si="142"/>
        <v>-392327.18249999994</v>
      </c>
      <c r="U562" s="49">
        <f t="shared" si="145"/>
        <v>-392327.18249999994</v>
      </c>
      <c r="V562" s="49"/>
      <c r="W562" s="49"/>
      <c r="Y562" s="51"/>
      <c r="Z562" s="51"/>
      <c r="AA562" s="51"/>
      <c r="AD562" s="49">
        <f t="shared" si="146"/>
        <v>-392327.18249999994</v>
      </c>
    </row>
    <row r="563" spans="1:30">
      <c r="A563" s="6" t="s">
        <v>294</v>
      </c>
      <c r="B563" s="6" t="s">
        <v>217</v>
      </c>
      <c r="C563" s="6" t="s">
        <v>407</v>
      </c>
      <c r="D563" s="3" t="s">
        <v>773</v>
      </c>
      <c r="E563" s="45">
        <v>-2383357.11</v>
      </c>
      <c r="F563" s="45">
        <v>-2103826.4900000002</v>
      </c>
      <c r="G563" s="45">
        <v>-1998812.5</v>
      </c>
      <c r="H563" s="45">
        <v>-1427503.77</v>
      </c>
      <c r="I563" s="45">
        <v>-854682.38</v>
      </c>
      <c r="J563" s="45">
        <v>-659019.15</v>
      </c>
      <c r="K563" s="45">
        <v>-581448.22</v>
      </c>
      <c r="L563" s="45">
        <v>-553310.62</v>
      </c>
      <c r="M563" s="45">
        <v>-627724.98</v>
      </c>
      <c r="N563" s="45">
        <v>-968999.26</v>
      </c>
      <c r="O563" s="45">
        <v>-1617356.62</v>
      </c>
      <c r="P563" s="45">
        <v>-2202829.41</v>
      </c>
      <c r="Q563" s="45">
        <v>-2246185.64</v>
      </c>
      <c r="R563" s="47">
        <f t="shared" si="142"/>
        <v>-1325857.0645833332</v>
      </c>
      <c r="U563" s="49">
        <f t="shared" si="145"/>
        <v>-1325857.0645833332</v>
      </c>
      <c r="V563" s="49"/>
      <c r="W563" s="49"/>
      <c r="Y563" s="51"/>
      <c r="Z563" s="51"/>
      <c r="AA563" s="51"/>
      <c r="AD563" s="49">
        <f t="shared" si="146"/>
        <v>-1325857.0645833332</v>
      </c>
    </row>
    <row r="564" spans="1:30">
      <c r="A564" s="6" t="s">
        <v>294</v>
      </c>
      <c r="B564" s="6" t="s">
        <v>411</v>
      </c>
      <c r="C564" s="6" t="s">
        <v>67</v>
      </c>
      <c r="D564" s="3" t="s">
        <v>764</v>
      </c>
      <c r="E564" s="45">
        <v>-626293.75</v>
      </c>
      <c r="F564" s="45">
        <v>-613065.80000000005</v>
      </c>
      <c r="G564" s="45">
        <v>-611766.71</v>
      </c>
      <c r="H564" s="45">
        <v>-588188.86</v>
      </c>
      <c r="I564" s="45">
        <v>-543747.21</v>
      </c>
      <c r="J564" s="45">
        <v>-483497.95</v>
      </c>
      <c r="K564" s="45">
        <v>-441589.84</v>
      </c>
      <c r="L564" s="45">
        <v>-422693.61</v>
      </c>
      <c r="M564" s="45">
        <v>-428906.39</v>
      </c>
      <c r="N564" s="45">
        <v>-402042.56</v>
      </c>
      <c r="O564" s="45">
        <v>-427737.19</v>
      </c>
      <c r="P564" s="45">
        <v>-431477.83</v>
      </c>
      <c r="Q564" s="45">
        <v>-425716.03</v>
      </c>
      <c r="R564" s="47">
        <f t="shared" si="142"/>
        <v>-493393.23666666663</v>
      </c>
      <c r="U564" s="49">
        <f t="shared" si="145"/>
        <v>-493393.23666666663</v>
      </c>
      <c r="V564" s="49"/>
      <c r="W564" s="49"/>
      <c r="Y564" s="51"/>
      <c r="Z564" s="51"/>
      <c r="AA564" s="51"/>
      <c r="AD564" s="49">
        <f t="shared" si="146"/>
        <v>-493393.23666666663</v>
      </c>
    </row>
    <row r="565" spans="1:30">
      <c r="A565" s="6" t="s">
        <v>294</v>
      </c>
      <c r="B565" s="6" t="s">
        <v>416</v>
      </c>
      <c r="C565" s="6" t="s">
        <v>83</v>
      </c>
      <c r="D565" s="3" t="s">
        <v>774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si="142"/>
        <v>0</v>
      </c>
      <c r="V565" s="49"/>
      <c r="W565" s="49">
        <f t="shared" ref="W565:W572" si="147">+R565</f>
        <v>0</v>
      </c>
      <c r="Y565" s="51"/>
      <c r="Z565" s="51"/>
      <c r="AA565" s="51"/>
      <c r="AB565" s="49">
        <f t="shared" ref="AB565:AB572" si="148">+W565</f>
        <v>0</v>
      </c>
    </row>
    <row r="566" spans="1:30">
      <c r="A566" s="6" t="s">
        <v>294</v>
      </c>
      <c r="B566" s="6" t="s">
        <v>416</v>
      </c>
      <c r="C566" s="6" t="s">
        <v>423</v>
      </c>
      <c r="D566" s="3" t="s">
        <v>775</v>
      </c>
      <c r="E566" s="45">
        <v>15210768.42</v>
      </c>
      <c r="F566" s="45">
        <v>16225265.52</v>
      </c>
      <c r="G566" s="45">
        <v>15326428.869999999</v>
      </c>
      <c r="H566" s="45">
        <v>14138854.220000001</v>
      </c>
      <c r="I566" s="45">
        <v>13307238.08</v>
      </c>
      <c r="J566" s="45">
        <v>12680854.24</v>
      </c>
      <c r="K566" s="45">
        <v>12051645.93</v>
      </c>
      <c r="L566" s="45">
        <v>11673435.32</v>
      </c>
      <c r="M566" s="45">
        <v>11491323.93</v>
      </c>
      <c r="N566" s="45">
        <v>11603146.210000001</v>
      </c>
      <c r="O566" s="45">
        <v>1308584.45</v>
      </c>
      <c r="P566" s="45">
        <v>4399649.2699999996</v>
      </c>
      <c r="Q566" s="45">
        <v>6757442.71</v>
      </c>
      <c r="R566" s="47">
        <f t="shared" si="142"/>
        <v>11265877.633749999</v>
      </c>
      <c r="V566" s="49"/>
      <c r="W566" s="49">
        <f t="shared" si="147"/>
        <v>11265877.633749999</v>
      </c>
      <c r="Y566" s="51"/>
      <c r="Z566" s="51"/>
      <c r="AA566" s="51"/>
      <c r="AB566" s="49">
        <f t="shared" si="148"/>
        <v>11265877.633749999</v>
      </c>
    </row>
    <row r="567" spans="1:30">
      <c r="A567" s="6" t="s">
        <v>294</v>
      </c>
      <c r="B567" s="6" t="s">
        <v>416</v>
      </c>
      <c r="C567" s="6" t="s">
        <v>424</v>
      </c>
      <c r="D567" s="3" t="s">
        <v>776</v>
      </c>
      <c r="E567" s="45">
        <v>-4612855.7300000004</v>
      </c>
      <c r="F567" s="45">
        <v>-6856725.1900000004</v>
      </c>
      <c r="G567" s="45">
        <v>-8376771.9400000004</v>
      </c>
      <c r="H567" s="45">
        <v>-8030374.3600000003</v>
      </c>
      <c r="I567" s="45">
        <v>-6599464.5800000001</v>
      </c>
      <c r="J567" s="45">
        <v>-4746224.32</v>
      </c>
      <c r="K567" s="45">
        <v>-2616110.3199999998</v>
      </c>
      <c r="L567" s="45">
        <v>-562956.15</v>
      </c>
      <c r="M567" s="45">
        <v>1327147.51</v>
      </c>
      <c r="N567" s="45">
        <v>1789528.02</v>
      </c>
      <c r="O567" s="45">
        <v>3420360.2</v>
      </c>
      <c r="P567" s="45">
        <v>1440517.74</v>
      </c>
      <c r="Q567" s="45">
        <v>-371923.47</v>
      </c>
      <c r="R567" s="47">
        <f t="shared" si="142"/>
        <v>-2691955.249166667</v>
      </c>
      <c r="V567" s="49"/>
      <c r="W567" s="49">
        <f t="shared" si="147"/>
        <v>-2691955.249166667</v>
      </c>
      <c r="Y567" s="51"/>
      <c r="Z567" s="51"/>
      <c r="AA567" s="51"/>
      <c r="AB567" s="49">
        <f t="shared" si="148"/>
        <v>-2691955.249166667</v>
      </c>
    </row>
    <row r="568" spans="1:30">
      <c r="A568" s="6" t="s">
        <v>294</v>
      </c>
      <c r="B568" s="6" t="s">
        <v>416</v>
      </c>
      <c r="C568" s="6" t="s">
        <v>425</v>
      </c>
      <c r="D568" s="3" t="s">
        <v>777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142"/>
        <v>0</v>
      </c>
      <c r="V568" s="49"/>
      <c r="W568" s="49">
        <f t="shared" si="147"/>
        <v>0</v>
      </c>
      <c r="Y568" s="51"/>
      <c r="Z568" s="51"/>
      <c r="AA568" s="51"/>
      <c r="AB568" s="49">
        <f t="shared" si="148"/>
        <v>0</v>
      </c>
    </row>
    <row r="569" spans="1:30">
      <c r="A569" s="6" t="s">
        <v>294</v>
      </c>
      <c r="B569" s="6" t="s">
        <v>416</v>
      </c>
      <c r="C569" s="6" t="s">
        <v>877</v>
      </c>
      <c r="D569" s="3" t="s">
        <v>878</v>
      </c>
      <c r="E569" s="45">
        <v>38524761.549999997</v>
      </c>
      <c r="F569" s="45">
        <v>36179675.979999997</v>
      </c>
      <c r="G569" s="45">
        <v>33831277</v>
      </c>
      <c r="H569" s="45">
        <v>32019020.109999999</v>
      </c>
      <c r="I569" s="45">
        <v>31165572.640000001</v>
      </c>
      <c r="J569" s="45">
        <v>30518683.100000001</v>
      </c>
      <c r="K569" s="45">
        <v>29946650.75</v>
      </c>
      <c r="L569" s="45">
        <v>29542578.41</v>
      </c>
      <c r="M569" s="45">
        <v>29088153.84</v>
      </c>
      <c r="N569" s="45">
        <v>28478724.620000001</v>
      </c>
      <c r="O569" s="45">
        <v>27151920.300000001</v>
      </c>
      <c r="P569" s="45">
        <v>24748844.07</v>
      </c>
      <c r="Q569" s="45">
        <v>22201253.75</v>
      </c>
      <c r="R569" s="47">
        <f t="shared" si="142"/>
        <v>30252842.372499999</v>
      </c>
      <c r="V569" s="49"/>
      <c r="W569" s="49">
        <f t="shared" si="147"/>
        <v>30252842.372499999</v>
      </c>
      <c r="Y569" s="51"/>
      <c r="Z569" s="51"/>
      <c r="AA569" s="51"/>
      <c r="AB569" s="49">
        <f t="shared" si="148"/>
        <v>30252842.372499999</v>
      </c>
    </row>
    <row r="570" spans="1:30">
      <c r="A570" s="6" t="s">
        <v>294</v>
      </c>
      <c r="B570" s="6" t="s">
        <v>416</v>
      </c>
      <c r="C570" s="6" t="s">
        <v>926</v>
      </c>
      <c r="D570" s="3" t="s">
        <v>878</v>
      </c>
      <c r="E570" s="45">
        <v>34358474.770000003</v>
      </c>
      <c r="F570" s="45">
        <v>32547758.440000001</v>
      </c>
      <c r="G570" s="45">
        <v>30735708.800000001</v>
      </c>
      <c r="H570" s="45">
        <v>29340264.530000001</v>
      </c>
      <c r="I570" s="45">
        <v>28692764.73</v>
      </c>
      <c r="J570" s="45">
        <v>28205757.100000001</v>
      </c>
      <c r="K570" s="45">
        <v>27772781.960000001</v>
      </c>
      <c r="L570" s="45">
        <v>27470754.309999999</v>
      </c>
      <c r="M570" s="45">
        <v>27129101.469999999</v>
      </c>
      <c r="N570" s="45">
        <v>26666408.949999999</v>
      </c>
      <c r="O570" s="45">
        <v>35375499.119999997</v>
      </c>
      <c r="P570" s="45">
        <v>33087820.699999999</v>
      </c>
      <c r="Q570" s="45">
        <v>30660320</v>
      </c>
      <c r="R570" s="47">
        <f t="shared" si="142"/>
        <v>29961168.124583334</v>
      </c>
      <c r="V570" s="49"/>
      <c r="W570" s="49">
        <f t="shared" si="147"/>
        <v>29961168.124583334</v>
      </c>
      <c r="Y570" s="51"/>
      <c r="Z570" s="51"/>
      <c r="AA570" s="51"/>
      <c r="AB570" s="49">
        <f t="shared" si="148"/>
        <v>29961168.124583334</v>
      </c>
    </row>
    <row r="571" spans="1:30">
      <c r="A571" s="6" t="s">
        <v>294</v>
      </c>
      <c r="B571" s="6" t="s">
        <v>416</v>
      </c>
      <c r="C571" s="6" t="s">
        <v>971</v>
      </c>
      <c r="D571" s="3" t="s">
        <v>972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-618733.23</v>
      </c>
      <c r="Q571" s="45">
        <v>-689765.5</v>
      </c>
      <c r="R571" s="47">
        <f t="shared" si="142"/>
        <v>-80301.331666666665</v>
      </c>
      <c r="V571" s="49"/>
      <c r="W571" s="49">
        <f t="shared" si="147"/>
        <v>-80301.331666666665</v>
      </c>
      <c r="Y571" s="51"/>
      <c r="Z571" s="51"/>
      <c r="AA571" s="51"/>
      <c r="AB571" s="49">
        <f t="shared" si="148"/>
        <v>-80301.331666666665</v>
      </c>
    </row>
    <row r="572" spans="1:30">
      <c r="A572" s="6" t="s">
        <v>294</v>
      </c>
      <c r="B572" s="6" t="s">
        <v>416</v>
      </c>
      <c r="C572" s="6" t="s">
        <v>420</v>
      </c>
      <c r="D572" s="3" t="s">
        <v>778</v>
      </c>
      <c r="E572" s="45">
        <v>-2726127.05</v>
      </c>
      <c r="F572" s="45">
        <v>-2614043.0499999998</v>
      </c>
      <c r="G572" s="45">
        <v>-2085115.39</v>
      </c>
      <c r="H572" s="45">
        <v>-850532.85</v>
      </c>
      <c r="I572" s="45">
        <v>-546387.35</v>
      </c>
      <c r="J572" s="45">
        <v>-298254.46999999997</v>
      </c>
      <c r="K572" s="45">
        <v>-205516.92</v>
      </c>
      <c r="L572" s="45">
        <v>-361023.98</v>
      </c>
      <c r="M572" s="45">
        <v>-515527.27</v>
      </c>
      <c r="N572" s="45">
        <v>-1531324.04</v>
      </c>
      <c r="O572" s="45">
        <v>-2995457.11</v>
      </c>
      <c r="P572" s="45">
        <v>-3252672.52</v>
      </c>
      <c r="Q572" s="45">
        <v>-3121732</v>
      </c>
      <c r="R572" s="47">
        <f t="shared" si="142"/>
        <v>-1514982.0395833328</v>
      </c>
      <c r="V572" s="49"/>
      <c r="W572" s="49">
        <f t="shared" si="147"/>
        <v>-1514982.0395833328</v>
      </c>
      <c r="Y572" s="51"/>
      <c r="Z572" s="51"/>
      <c r="AA572" s="51"/>
      <c r="AB572" s="49">
        <f t="shared" si="148"/>
        <v>-1514982.0395833328</v>
      </c>
    </row>
    <row r="573" spans="1:30">
      <c r="A573" s="6" t="s">
        <v>294</v>
      </c>
      <c r="B573" s="6" t="s">
        <v>416</v>
      </c>
      <c r="C573" s="6" t="s">
        <v>422</v>
      </c>
      <c r="D573" s="3" t="s">
        <v>231</v>
      </c>
      <c r="E573" s="45">
        <v>0</v>
      </c>
      <c r="F573" s="45">
        <v>0</v>
      </c>
      <c r="G573" s="45">
        <v>0</v>
      </c>
      <c r="H573" s="45">
        <v>-121920.53</v>
      </c>
      <c r="I573" s="45">
        <v>-49371.53</v>
      </c>
      <c r="J573" s="45">
        <v>0</v>
      </c>
      <c r="K573" s="45">
        <v>-13391.9</v>
      </c>
      <c r="L573" s="45">
        <v>-98800.98</v>
      </c>
      <c r="M573" s="45">
        <v>-192987.7</v>
      </c>
      <c r="N573" s="45">
        <v>-466236.26</v>
      </c>
      <c r="O573" s="45">
        <v>0</v>
      </c>
      <c r="P573" s="45">
        <v>0</v>
      </c>
      <c r="Q573" s="45">
        <v>0</v>
      </c>
      <c r="R573" s="47">
        <f t="shared" si="142"/>
        <v>-78559.074999999997</v>
      </c>
      <c r="U573" s="61">
        <f>+R573</f>
        <v>-78559.074999999997</v>
      </c>
      <c r="V573" s="49"/>
      <c r="Y573" s="51"/>
      <c r="Z573" s="51"/>
      <c r="AA573" s="51"/>
      <c r="AD573" s="49">
        <f>+U573</f>
        <v>-78559.074999999997</v>
      </c>
    </row>
    <row r="574" spans="1:30">
      <c r="D574" s="3" t="s">
        <v>232</v>
      </c>
      <c r="E574" s="46">
        <f t="shared" ref="E574:K574" si="149">SUM(E521:E573)</f>
        <v>66774563.320000008</v>
      </c>
      <c r="F574" s="46">
        <f t="shared" si="149"/>
        <v>60328820.650000006</v>
      </c>
      <c r="G574" s="46">
        <f t="shared" si="149"/>
        <v>53144142.660000004</v>
      </c>
      <c r="H574" s="46">
        <f t="shared" si="149"/>
        <v>56160320.740000002</v>
      </c>
      <c r="I574" s="46">
        <f t="shared" si="149"/>
        <v>53220574.539999999</v>
      </c>
      <c r="J574" s="46">
        <f t="shared" si="149"/>
        <v>53055998.850000009</v>
      </c>
      <c r="K574" s="46">
        <f t="shared" si="149"/>
        <v>57918243.300000004</v>
      </c>
      <c r="L574" s="46">
        <f t="shared" ref="L574:R574" si="150">SUM(L521:L573)</f>
        <v>56030131.24000001</v>
      </c>
      <c r="M574" s="46">
        <f t="shared" si="150"/>
        <v>57452751.129999988</v>
      </c>
      <c r="N574" s="46">
        <f t="shared" si="150"/>
        <v>56306636.800000004</v>
      </c>
      <c r="O574" s="46">
        <f t="shared" si="150"/>
        <v>48210765.099999994</v>
      </c>
      <c r="P574" s="46">
        <f t="shared" si="150"/>
        <v>40653054.000000007</v>
      </c>
      <c r="Q574" s="46">
        <f t="shared" si="150"/>
        <v>39512626.869999997</v>
      </c>
      <c r="R574" s="46">
        <f t="shared" si="150"/>
        <v>53802086.175416671</v>
      </c>
      <c r="Y574" s="51"/>
      <c r="Z574" s="51"/>
      <c r="AA574" s="51"/>
    </row>
    <row r="575" spans="1:30">
      <c r="D575" s="3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7"/>
      <c r="Y575" s="51"/>
      <c r="Z575" s="51"/>
      <c r="AA575" s="51"/>
    </row>
    <row r="576" spans="1:30">
      <c r="A576" s="6" t="s">
        <v>284</v>
      </c>
      <c r="B576" s="6" t="s">
        <v>228</v>
      </c>
      <c r="C576" s="6" t="s">
        <v>67</v>
      </c>
      <c r="D576" s="3" t="s">
        <v>921</v>
      </c>
      <c r="E576" s="45">
        <v>-320100</v>
      </c>
      <c r="F576" s="45">
        <v>-320100</v>
      </c>
      <c r="G576" s="45">
        <v>-320100</v>
      </c>
      <c r="H576" s="45">
        <v>-320100</v>
      </c>
      <c r="I576" s="45">
        <v>-319900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7">
        <f t="shared" ref="R576:R615" si="151">((E576+Q576)+((F576+G576+H576+I576+J576+K576+L576+M576+N576+O576+P576)*2))/24</f>
        <v>-120020.83333333333</v>
      </c>
      <c r="U576" s="49">
        <f t="shared" ref="U576" si="152">+R576</f>
        <v>-120020.83333333333</v>
      </c>
      <c r="V576" s="49"/>
      <c r="W576" s="49"/>
      <c r="Y576" s="51"/>
      <c r="Z576" s="51"/>
      <c r="AA576" s="51"/>
      <c r="AD576" s="49">
        <f t="shared" ref="AD576" si="153">+R576</f>
        <v>-120020.83333333333</v>
      </c>
    </row>
    <row r="577" spans="1:30" s="72" customFormat="1">
      <c r="A577" s="68" t="s">
        <v>284</v>
      </c>
      <c r="B577" s="68" t="s">
        <v>233</v>
      </c>
      <c r="C577" s="68" t="s">
        <v>67</v>
      </c>
      <c r="D577" s="69" t="s">
        <v>973</v>
      </c>
      <c r="E577" s="70">
        <v>-5555219.9500000002</v>
      </c>
      <c r="F577" s="70">
        <v>-5558039.8600000003</v>
      </c>
      <c r="G577" s="70">
        <v>-5560859.7699999996</v>
      </c>
      <c r="H577" s="70">
        <v>-5563679.6799999997</v>
      </c>
      <c r="I577" s="70">
        <v>-5566499.5899999999</v>
      </c>
      <c r="J577" s="70">
        <v>-5577166</v>
      </c>
      <c r="K577" s="70">
        <v>-5581293.6600000001</v>
      </c>
      <c r="L577" s="70">
        <v>-5585421.3200000003</v>
      </c>
      <c r="M577" s="70">
        <v>-5589548.9800000004</v>
      </c>
      <c r="N577" s="70">
        <v>-5593676.6399999997</v>
      </c>
      <c r="O577" s="70">
        <v>-5597804.2999999998</v>
      </c>
      <c r="P577" s="70">
        <v>-5595028.96</v>
      </c>
      <c r="Q577" s="70">
        <v>-5569569.54</v>
      </c>
      <c r="R577" s="71">
        <f t="shared" si="151"/>
        <v>-5577617.7920833332</v>
      </c>
      <c r="V577" s="73"/>
      <c r="W577" s="73">
        <f>+R577</f>
        <v>-5577617.7920833332</v>
      </c>
      <c r="Y577" s="74"/>
      <c r="Z577" s="74"/>
      <c r="AA577" s="74"/>
      <c r="AB577" s="73">
        <f>+R577</f>
        <v>-5577617.7920833332</v>
      </c>
    </row>
    <row r="578" spans="1:30" s="72" customFormat="1">
      <c r="A578" s="68" t="s">
        <v>284</v>
      </c>
      <c r="B578" s="68" t="s">
        <v>233</v>
      </c>
      <c r="C578" s="68" t="s">
        <v>277</v>
      </c>
      <c r="D578" s="69" t="s">
        <v>779</v>
      </c>
      <c r="E578" s="70">
        <v>0</v>
      </c>
      <c r="F578" s="70">
        <v>0</v>
      </c>
      <c r="G578" s="70">
        <v>0</v>
      </c>
      <c r="H578" s="70">
        <v>0</v>
      </c>
      <c r="I578" s="70">
        <v>0</v>
      </c>
      <c r="J578" s="70">
        <v>0</v>
      </c>
      <c r="K578" s="70">
        <v>0</v>
      </c>
      <c r="L578" s="70">
        <v>0</v>
      </c>
      <c r="M578" s="70">
        <v>0</v>
      </c>
      <c r="N578" s="70">
        <v>0</v>
      </c>
      <c r="O578" s="70">
        <v>0</v>
      </c>
      <c r="P578" s="70">
        <v>0</v>
      </c>
      <c r="Q578" s="70">
        <v>-1153.8399999999999</v>
      </c>
      <c r="R578" s="71">
        <f t="shared" si="151"/>
        <v>-48.076666666666661</v>
      </c>
      <c r="V578" s="73"/>
      <c r="W578" s="73">
        <f>+R578</f>
        <v>-48.076666666666661</v>
      </c>
      <c r="Y578" s="74"/>
      <c r="Z578" s="74"/>
      <c r="AA578" s="74"/>
      <c r="AB578" s="73">
        <f>+R578</f>
        <v>-48.076666666666661</v>
      </c>
    </row>
    <row r="579" spans="1:30" s="72" customFormat="1">
      <c r="A579" s="68" t="s">
        <v>284</v>
      </c>
      <c r="B579" s="68" t="s">
        <v>233</v>
      </c>
      <c r="C579" s="68" t="s">
        <v>390</v>
      </c>
      <c r="D579" s="69" t="s">
        <v>780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1">
        <f t="shared" si="151"/>
        <v>0</v>
      </c>
      <c r="V579" s="73"/>
      <c r="W579" s="73">
        <f>+R579</f>
        <v>0</v>
      </c>
      <c r="Y579" s="74"/>
      <c r="Z579" s="74"/>
      <c r="AA579" s="74"/>
      <c r="AB579" s="73">
        <f>+R579</f>
        <v>0</v>
      </c>
    </row>
    <row r="580" spans="1:30" s="72" customFormat="1">
      <c r="A580" s="68" t="s">
        <v>284</v>
      </c>
      <c r="B580" s="68" t="s">
        <v>233</v>
      </c>
      <c r="C580" s="68" t="s">
        <v>389</v>
      </c>
      <c r="D580" s="69" t="s">
        <v>781</v>
      </c>
      <c r="E580" s="70">
        <v>-555072</v>
      </c>
      <c r="F580" s="70">
        <v>-555072</v>
      </c>
      <c r="G580" s="70">
        <v>-555072</v>
      </c>
      <c r="H580" s="70">
        <v>-555072</v>
      </c>
      <c r="I580" s="70">
        <v>-555072</v>
      </c>
      <c r="J580" s="70">
        <v>-555072</v>
      </c>
      <c r="K580" s="70">
        <v>-555072</v>
      </c>
      <c r="L580" s="70">
        <v>-555072</v>
      </c>
      <c r="M580" s="70">
        <v>-555072</v>
      </c>
      <c r="N580" s="70">
        <v>-555072</v>
      </c>
      <c r="O580" s="70">
        <v>-555072</v>
      </c>
      <c r="P580" s="70">
        <v>-812911</v>
      </c>
      <c r="Q580" s="70">
        <v>-812911</v>
      </c>
      <c r="R580" s="71">
        <f t="shared" si="151"/>
        <v>-587301.875</v>
      </c>
      <c r="V580" s="73"/>
      <c r="W580" s="73">
        <f>+R580</f>
        <v>-587301.875</v>
      </c>
      <c r="Y580" s="74"/>
      <c r="Z580" s="74"/>
      <c r="AA580" s="74"/>
      <c r="AB580" s="73">
        <f>+R580</f>
        <v>-587301.875</v>
      </c>
    </row>
    <row r="581" spans="1:30">
      <c r="A581" s="6" t="s">
        <v>284</v>
      </c>
      <c r="B581" s="6" t="s">
        <v>234</v>
      </c>
      <c r="C581" s="6" t="s">
        <v>429</v>
      </c>
      <c r="D581" s="3" t="s">
        <v>782</v>
      </c>
      <c r="E581" s="45">
        <v>-74626969.489999995</v>
      </c>
      <c r="F581" s="45">
        <v>-74961630.569999993</v>
      </c>
      <c r="G581" s="45">
        <v>-75297807.120000005</v>
      </c>
      <c r="H581" s="45">
        <v>-75635505.840000004</v>
      </c>
      <c r="I581" s="45">
        <v>-75974733.890000001</v>
      </c>
      <c r="J581" s="45">
        <v>-76315498.109999999</v>
      </c>
      <c r="K581" s="45">
        <v>-76657805.549999997</v>
      </c>
      <c r="L581" s="45">
        <v>-77001663.189999998</v>
      </c>
      <c r="M581" s="45">
        <v>-77347078.230000004</v>
      </c>
      <c r="N581" s="45">
        <v>-77694057.75</v>
      </c>
      <c r="O581" s="45">
        <v>-78042608.739999995</v>
      </c>
      <c r="P581" s="45">
        <v>-80731567.129999995</v>
      </c>
      <c r="Q581" s="45">
        <v>-81083282.760000005</v>
      </c>
      <c r="R581" s="47">
        <f t="shared" si="151"/>
        <v>-76959590.187083334</v>
      </c>
      <c r="U581" s="49"/>
      <c r="V581" s="49"/>
      <c r="W581" s="49">
        <f>+R581</f>
        <v>-76959590.187083334</v>
      </c>
      <c r="Y581" s="67">
        <f>+R581*$Z$4</f>
        <v>-57635037.091106713</v>
      </c>
      <c r="Z581" s="67">
        <f>+R581*$Z$5</f>
        <v>-19324553.095976625</v>
      </c>
      <c r="AA581" s="51"/>
      <c r="AD581" s="49"/>
    </row>
    <row r="582" spans="1:30">
      <c r="A582" s="6" t="s">
        <v>284</v>
      </c>
      <c r="B582" s="6" t="s">
        <v>215</v>
      </c>
      <c r="C582" s="6" t="s">
        <v>981</v>
      </c>
      <c r="D582" s="3" t="s">
        <v>982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-662939.05000000005</v>
      </c>
      <c r="Q582" s="45">
        <v>-662939.05000000005</v>
      </c>
      <c r="R582" s="47">
        <f t="shared" si="151"/>
        <v>-82867.381250000006</v>
      </c>
      <c r="U582" s="49">
        <f t="shared" ref="U582" si="154">+R582</f>
        <v>-82867.381250000006</v>
      </c>
      <c r="V582" s="49"/>
      <c r="W582" s="49"/>
      <c r="Y582" s="51"/>
      <c r="Z582" s="51"/>
      <c r="AA582" s="51"/>
      <c r="AD582" s="49">
        <f t="shared" ref="AD582" si="155">+R582</f>
        <v>-82867.381250000006</v>
      </c>
    </row>
    <row r="583" spans="1:30">
      <c r="A583" s="6" t="s">
        <v>284</v>
      </c>
      <c r="B583" s="6" t="s">
        <v>426</v>
      </c>
      <c r="C583" s="6" t="s">
        <v>179</v>
      </c>
      <c r="D583" s="3" t="s">
        <v>115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51"/>
        <v>0</v>
      </c>
      <c r="U583" s="49">
        <f>+R583</f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284</v>
      </c>
      <c r="B584" s="6" t="s">
        <v>235</v>
      </c>
      <c r="C584" s="6" t="s">
        <v>202</v>
      </c>
      <c r="D584" s="3" t="s">
        <v>783</v>
      </c>
      <c r="E584" s="45">
        <v>-3207151.42</v>
      </c>
      <c r="F584" s="45">
        <v>-3207151.42</v>
      </c>
      <c r="G584" s="45">
        <v>-3072402.95</v>
      </c>
      <c r="H584" s="45">
        <v>-3072402.95</v>
      </c>
      <c r="I584" s="45">
        <v>-3072402.95</v>
      </c>
      <c r="J584" s="45">
        <v>-3076262.1</v>
      </c>
      <c r="K584" s="45">
        <v>-3076262.1</v>
      </c>
      <c r="L584" s="45">
        <v>-3076466.15</v>
      </c>
      <c r="M584" s="45">
        <v>-3061470.62</v>
      </c>
      <c r="N584" s="45">
        <v>-3061470.62</v>
      </c>
      <c r="O584" s="45">
        <v>-3061141.64</v>
      </c>
      <c r="P584" s="45">
        <v>-3061141.65</v>
      </c>
      <c r="Q584" s="45">
        <v>-3062475.45</v>
      </c>
      <c r="R584" s="47">
        <f t="shared" si="151"/>
        <v>-3086115.7154166666</v>
      </c>
      <c r="U584" s="49"/>
      <c r="V584" s="49"/>
      <c r="W584" s="49">
        <f>+R584</f>
        <v>-3086115.7154166666</v>
      </c>
      <c r="Y584" s="67">
        <f t="shared" ref="Y584:Y588" si="156">+R584*$Z$4</f>
        <v>-2311192.0592755415</v>
      </c>
      <c r="Z584" s="67">
        <f t="shared" ref="Z584:Z588" si="157">+R584*$Z$5</f>
        <v>-774923.6561411249</v>
      </c>
      <c r="AA584" s="51"/>
      <c r="AB584" s="51"/>
      <c r="AD584" s="49"/>
    </row>
    <row r="585" spans="1:30">
      <c r="A585" s="6" t="s">
        <v>284</v>
      </c>
      <c r="B585" s="6" t="s">
        <v>235</v>
      </c>
      <c r="C585" s="6" t="s">
        <v>296</v>
      </c>
      <c r="D585" s="3" t="s">
        <v>784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51"/>
        <v>0</v>
      </c>
      <c r="U585" s="49"/>
      <c r="V585" s="49"/>
      <c r="W585" s="49">
        <f>+R585</f>
        <v>0</v>
      </c>
      <c r="Y585" s="67">
        <f t="shared" si="156"/>
        <v>0</v>
      </c>
      <c r="Z585" s="67">
        <f t="shared" si="157"/>
        <v>0</v>
      </c>
      <c r="AA585" s="51"/>
      <c r="AD585" s="49"/>
    </row>
    <row r="586" spans="1:30">
      <c r="A586" s="6" t="s">
        <v>284</v>
      </c>
      <c r="B586" s="6" t="s">
        <v>235</v>
      </c>
      <c r="C586" s="6" t="s">
        <v>428</v>
      </c>
      <c r="D586" s="3" t="s">
        <v>785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51"/>
        <v>0</v>
      </c>
      <c r="U586" s="49"/>
      <c r="V586" s="49"/>
      <c r="W586" s="49">
        <f>+R586</f>
        <v>0</v>
      </c>
      <c r="Y586" s="67">
        <f t="shared" si="156"/>
        <v>0</v>
      </c>
      <c r="Z586" s="67">
        <f t="shared" si="157"/>
        <v>0</v>
      </c>
      <c r="AA586" s="51"/>
      <c r="AD586" s="49"/>
    </row>
    <row r="587" spans="1:30">
      <c r="A587" s="6" t="s">
        <v>284</v>
      </c>
      <c r="B587" s="6" t="s">
        <v>235</v>
      </c>
      <c r="C587" s="6" t="s">
        <v>427</v>
      </c>
      <c r="D587" s="3" t="s">
        <v>786</v>
      </c>
      <c r="E587" s="45">
        <v>-982856.14</v>
      </c>
      <c r="F587" s="45">
        <v>-976254.63</v>
      </c>
      <c r="G587" s="45">
        <v>-954995.57</v>
      </c>
      <c r="H587" s="45">
        <v>-936504.82</v>
      </c>
      <c r="I587" s="45">
        <v>-934089.88</v>
      </c>
      <c r="J587" s="45">
        <v>-278967.98</v>
      </c>
      <c r="K587" s="45">
        <v>-278967.98</v>
      </c>
      <c r="L587" s="45">
        <v>-278967.98</v>
      </c>
      <c r="M587" s="45">
        <v>-271009.40999999997</v>
      </c>
      <c r="N587" s="45">
        <v>-269648.52</v>
      </c>
      <c r="O587" s="45">
        <v>-267224.96999999997</v>
      </c>
      <c r="P587" s="45">
        <v>-267224.96999999997</v>
      </c>
      <c r="Q587" s="45">
        <v>-267224.96999999997</v>
      </c>
      <c r="R587" s="47">
        <f t="shared" si="151"/>
        <v>-528241.43874999986</v>
      </c>
      <c r="U587" s="49"/>
      <c r="V587" s="49"/>
      <c r="W587" s="49">
        <f>+R587</f>
        <v>-528241.43874999986</v>
      </c>
      <c r="Y587" s="67">
        <f t="shared" si="156"/>
        <v>-395600.01347987488</v>
      </c>
      <c r="Z587" s="67">
        <f t="shared" si="157"/>
        <v>-132641.42527012495</v>
      </c>
      <c r="AA587" s="51"/>
      <c r="AD587" s="49"/>
    </row>
    <row r="588" spans="1:30">
      <c r="A588" s="6" t="s">
        <v>284</v>
      </c>
      <c r="B588" s="6" t="s">
        <v>235</v>
      </c>
      <c r="C588" s="6" t="s">
        <v>297</v>
      </c>
      <c r="D588" s="3" t="s">
        <v>787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51"/>
        <v>0</v>
      </c>
      <c r="U588" s="49"/>
      <c r="V588" s="49"/>
      <c r="W588" s="49">
        <f>+R588</f>
        <v>0</v>
      </c>
      <c r="Y588" s="67">
        <f t="shared" si="156"/>
        <v>0</v>
      </c>
      <c r="Z588" s="67">
        <f t="shared" si="157"/>
        <v>0</v>
      </c>
      <c r="AA588" s="51"/>
      <c r="AD588" s="49"/>
    </row>
    <row r="589" spans="1:30">
      <c r="A589" s="6" t="s">
        <v>284</v>
      </c>
      <c r="B589" s="6" t="s">
        <v>430</v>
      </c>
      <c r="C589" s="6" t="s">
        <v>433</v>
      </c>
      <c r="D589" s="3" t="s">
        <v>788</v>
      </c>
      <c r="E589" s="45">
        <v>100679.13</v>
      </c>
      <c r="F589" s="45">
        <v>-250.70999999999199</v>
      </c>
      <c r="G589" s="45">
        <v>-282.77999999999201</v>
      </c>
      <c r="H589" s="45">
        <v>-320.32999999999203</v>
      </c>
      <c r="I589" s="45">
        <v>-154.199999999992</v>
      </c>
      <c r="J589" s="45">
        <v>-219.699999999992</v>
      </c>
      <c r="K589" s="45">
        <v>318.31000000000802</v>
      </c>
      <c r="L589" s="45">
        <v>311.11000000000797</v>
      </c>
      <c r="M589" s="45">
        <v>304.18000000000802</v>
      </c>
      <c r="N589" s="45">
        <v>70254.399999999994</v>
      </c>
      <c r="O589" s="45">
        <v>459.58000000000197</v>
      </c>
      <c r="P589" s="45">
        <v>455.180000000002</v>
      </c>
      <c r="Q589" s="45">
        <v>451</v>
      </c>
      <c r="R589" s="47">
        <f t="shared" si="151"/>
        <v>10120.008750000006</v>
      </c>
      <c r="U589" s="49">
        <f t="shared" ref="U589:U606" si="158">+R589</f>
        <v>10120.008750000006</v>
      </c>
      <c r="V589" s="49"/>
      <c r="W589" s="49"/>
      <c r="Y589" s="51"/>
      <c r="Z589" s="51"/>
      <c r="AA589" s="51"/>
      <c r="AD589" s="49">
        <f t="shared" ref="AD589:AD594" si="159">+R589</f>
        <v>10120.008750000006</v>
      </c>
    </row>
    <row r="590" spans="1:30">
      <c r="A590" s="6" t="s">
        <v>284</v>
      </c>
      <c r="B590" s="6" t="s">
        <v>430</v>
      </c>
      <c r="C590" s="6" t="s">
        <v>432</v>
      </c>
      <c r="D590" s="3" t="s">
        <v>789</v>
      </c>
      <c r="E590" s="45">
        <v>-6683226.1100000003</v>
      </c>
      <c r="F590" s="45">
        <v>-6666685.5300000003</v>
      </c>
      <c r="G590" s="45">
        <v>-6650144.9500000002</v>
      </c>
      <c r="H590" s="45">
        <v>-6633604.3700000001</v>
      </c>
      <c r="I590" s="45">
        <v>-6617063.79</v>
      </c>
      <c r="J590" s="45">
        <v>-6468086.1900000004</v>
      </c>
      <c r="K590" s="45">
        <v>-6429472.7699999996</v>
      </c>
      <c r="L590" s="45">
        <v>-6390859.3499999996</v>
      </c>
      <c r="M590" s="45">
        <v>-6352245.9299999997</v>
      </c>
      <c r="N590" s="45">
        <v>-6313632.5099999998</v>
      </c>
      <c r="O590" s="45">
        <v>-6275019.0899999999</v>
      </c>
      <c r="P590" s="45">
        <v>-6481555.6900000004</v>
      </c>
      <c r="Q590" s="45">
        <v>-6426773.1100000003</v>
      </c>
      <c r="R590" s="47">
        <f t="shared" si="151"/>
        <v>-6486114.1483333334</v>
      </c>
      <c r="U590" s="49">
        <f t="shared" si="158"/>
        <v>-6486114.1483333334</v>
      </c>
      <c r="V590" s="49"/>
      <c r="W590" s="49"/>
      <c r="Y590" s="51"/>
      <c r="Z590" s="51"/>
      <c r="AA590" s="51"/>
      <c r="AD590" s="49">
        <f t="shared" si="159"/>
        <v>-6486114.1483333334</v>
      </c>
    </row>
    <row r="591" spans="1:30">
      <c r="A591" s="6" t="s">
        <v>284</v>
      </c>
      <c r="B591" s="6" t="s">
        <v>430</v>
      </c>
      <c r="C591" s="6" t="s">
        <v>434</v>
      </c>
      <c r="D591" s="3" t="s">
        <v>790</v>
      </c>
      <c r="E591" s="45">
        <v>-24135</v>
      </c>
      <c r="F591" s="45">
        <v>-24135</v>
      </c>
      <c r="G591" s="45">
        <v>-24135</v>
      </c>
      <c r="H591" s="45">
        <v>-24135</v>
      </c>
      <c r="I591" s="45">
        <v>-24135</v>
      </c>
      <c r="J591" s="45">
        <v>-24135</v>
      </c>
      <c r="K591" s="45">
        <v>-24135</v>
      </c>
      <c r="L591" s="45">
        <v>-24135</v>
      </c>
      <c r="M591" s="45">
        <v>-24135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151"/>
        <v>-17095.625</v>
      </c>
      <c r="U591" s="49">
        <f t="shared" si="158"/>
        <v>-17095.625</v>
      </c>
      <c r="V591" s="49"/>
      <c r="W591" s="49"/>
      <c r="Y591" s="51"/>
      <c r="Z591" s="51"/>
      <c r="AA591" s="51"/>
      <c r="AD591" s="49">
        <f t="shared" si="159"/>
        <v>-17095.625</v>
      </c>
    </row>
    <row r="592" spans="1:30">
      <c r="A592" s="6" t="s">
        <v>284</v>
      </c>
      <c r="B592" s="6" t="s">
        <v>430</v>
      </c>
      <c r="C592" s="6" t="s">
        <v>431</v>
      </c>
      <c r="D592" s="3" t="s">
        <v>888</v>
      </c>
      <c r="E592" s="45">
        <v>-1045610</v>
      </c>
      <c r="F592" s="45">
        <v>-1045610</v>
      </c>
      <c r="G592" s="45">
        <v>-1045610</v>
      </c>
      <c r="H592" s="45">
        <v>-1045610</v>
      </c>
      <c r="I592" s="45">
        <v>-1045610</v>
      </c>
      <c r="J592" s="45">
        <v>-1045610</v>
      </c>
      <c r="K592" s="45">
        <v>-1045610</v>
      </c>
      <c r="L592" s="45">
        <v>-1045610</v>
      </c>
      <c r="M592" s="45">
        <v>-1045610</v>
      </c>
      <c r="N592" s="45">
        <v>-1045610</v>
      </c>
      <c r="O592" s="45">
        <v>-1045610</v>
      </c>
      <c r="P592" s="45">
        <v>-1044516</v>
      </c>
      <c r="Q592" s="45">
        <v>-1044516</v>
      </c>
      <c r="R592" s="47">
        <f t="shared" si="151"/>
        <v>-1045473.25</v>
      </c>
      <c r="U592" s="49">
        <f t="shared" si="158"/>
        <v>-1045473.25</v>
      </c>
      <c r="V592" s="49"/>
      <c r="W592" s="49"/>
      <c r="Y592" s="51"/>
      <c r="Z592" s="51"/>
      <c r="AA592" s="51"/>
      <c r="AD592" s="49">
        <f t="shared" si="159"/>
        <v>-1045473.25</v>
      </c>
    </row>
    <row r="593" spans="1:30">
      <c r="A593" s="6" t="s">
        <v>284</v>
      </c>
      <c r="B593" s="6" t="s">
        <v>430</v>
      </c>
      <c r="C593" s="6" t="s">
        <v>886</v>
      </c>
      <c r="D593" s="3" t="s">
        <v>887</v>
      </c>
      <c r="E593" s="45">
        <v>197919</v>
      </c>
      <c r="F593" s="45">
        <v>197919</v>
      </c>
      <c r="G593" s="45">
        <v>197919</v>
      </c>
      <c r="H593" s="45">
        <v>197919</v>
      </c>
      <c r="I593" s="45">
        <v>197919</v>
      </c>
      <c r="J593" s="45">
        <v>197919</v>
      </c>
      <c r="K593" s="45">
        <v>197919</v>
      </c>
      <c r="L593" s="45">
        <v>197919</v>
      </c>
      <c r="M593" s="45">
        <v>197919</v>
      </c>
      <c r="N593" s="45">
        <v>197919</v>
      </c>
      <c r="O593" s="45">
        <v>197919</v>
      </c>
      <c r="P593" s="45">
        <v>253608</v>
      </c>
      <c r="Q593" s="45">
        <v>253608</v>
      </c>
      <c r="R593" s="47">
        <f t="shared" si="151"/>
        <v>204880.125</v>
      </c>
      <c r="U593" s="49">
        <f t="shared" si="158"/>
        <v>204880.125</v>
      </c>
      <c r="V593" s="49"/>
      <c r="W593" s="49"/>
      <c r="Y593" s="51"/>
      <c r="Z593" s="51"/>
      <c r="AA593" s="51"/>
      <c r="AD593" s="49">
        <f t="shared" si="159"/>
        <v>204880.125</v>
      </c>
    </row>
    <row r="594" spans="1:30">
      <c r="A594" s="6" t="s">
        <v>284</v>
      </c>
      <c r="B594" s="6" t="s">
        <v>430</v>
      </c>
      <c r="C594" s="6" t="s">
        <v>998</v>
      </c>
      <c r="D594" s="3" t="s">
        <v>1013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7">
        <f t="shared" si="151"/>
        <v>0</v>
      </c>
      <c r="U594" s="49">
        <f t="shared" si="158"/>
        <v>0</v>
      </c>
      <c r="V594" s="49"/>
      <c r="W594" s="49"/>
      <c r="Y594" s="51"/>
      <c r="Z594" s="51"/>
      <c r="AA594" s="51"/>
      <c r="AD594" s="49">
        <f t="shared" si="159"/>
        <v>0</v>
      </c>
    </row>
    <row r="595" spans="1:30">
      <c r="A595" s="6" t="s">
        <v>284</v>
      </c>
      <c r="B595" s="6" t="s">
        <v>435</v>
      </c>
      <c r="C595" s="6" t="s">
        <v>437</v>
      </c>
      <c r="D595" s="3" t="s">
        <v>237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7">
        <f t="shared" si="151"/>
        <v>0</v>
      </c>
      <c r="V595" s="49"/>
      <c r="W595" s="49">
        <f>+R595</f>
        <v>0</v>
      </c>
      <c r="Y595" s="51"/>
      <c r="Z595" s="51"/>
      <c r="AA595" s="51"/>
      <c r="AB595" s="49">
        <f>+W595</f>
        <v>0</v>
      </c>
    </row>
    <row r="596" spans="1:30">
      <c r="A596" s="6" t="s">
        <v>284</v>
      </c>
      <c r="B596" s="6" t="s">
        <v>435</v>
      </c>
      <c r="C596" s="6" t="s">
        <v>438</v>
      </c>
      <c r="D596" s="18" t="s">
        <v>792</v>
      </c>
      <c r="E596" s="45">
        <v>-7866620.9500000002</v>
      </c>
      <c r="F596" s="45">
        <v>-7769856.4800000004</v>
      </c>
      <c r="G596" s="45">
        <v>-7673092.1100000003</v>
      </c>
      <c r="H596" s="45">
        <v>-7576327.8399999999</v>
      </c>
      <c r="I596" s="45">
        <v>-7479563.2999999998</v>
      </c>
      <c r="J596" s="45">
        <v>-7382798.9000000004</v>
      </c>
      <c r="K596" s="45">
        <v>-7286034.5800000001</v>
      </c>
      <c r="L596" s="45">
        <v>-7189270.1799999997</v>
      </c>
      <c r="M596" s="45">
        <v>-7092505.75</v>
      </c>
      <c r="N596" s="45">
        <v>-6995741.3200000003</v>
      </c>
      <c r="O596" s="45">
        <v>-6898976.8600000003</v>
      </c>
      <c r="P596" s="45">
        <v>-6802212.4699999997</v>
      </c>
      <c r="Q596" s="45">
        <v>-6802212.5300000003</v>
      </c>
      <c r="R596" s="47">
        <f t="shared" si="151"/>
        <v>-7290066.3775000004</v>
      </c>
      <c r="V596" s="49"/>
      <c r="W596" s="49">
        <f>+R596</f>
        <v>-7290066.3775000004</v>
      </c>
      <c r="Y596" s="51"/>
      <c r="Z596" s="51"/>
      <c r="AA596" s="51"/>
      <c r="AB596" s="49">
        <f>+W596</f>
        <v>-7290066.3775000004</v>
      </c>
    </row>
    <row r="597" spans="1:30">
      <c r="A597" s="6" t="s">
        <v>284</v>
      </c>
      <c r="B597" s="6" t="s">
        <v>435</v>
      </c>
      <c r="C597" s="6" t="s">
        <v>436</v>
      </c>
      <c r="D597" s="18" t="s">
        <v>236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151"/>
        <v>0</v>
      </c>
      <c r="U597" s="49">
        <f t="shared" si="158"/>
        <v>0</v>
      </c>
      <c r="V597" s="49"/>
      <c r="W597" s="49"/>
      <c r="Y597" s="51"/>
      <c r="Z597" s="51"/>
      <c r="AA597" s="51"/>
      <c r="AD597" s="49">
        <f>+R597</f>
        <v>0</v>
      </c>
    </row>
    <row r="598" spans="1:30">
      <c r="A598" s="6" t="s">
        <v>293</v>
      </c>
      <c r="B598" s="6" t="s">
        <v>228</v>
      </c>
      <c r="C598" s="6" t="s">
        <v>113</v>
      </c>
      <c r="D598" s="3" t="s">
        <v>728</v>
      </c>
      <c r="E598" s="45">
        <v>-76000</v>
      </c>
      <c r="F598" s="45">
        <v>-76000</v>
      </c>
      <c r="G598" s="45">
        <v>-76000</v>
      </c>
      <c r="H598" s="45">
        <v>-114088.42</v>
      </c>
      <c r="I598" s="45">
        <v>-114441.45</v>
      </c>
      <c r="J598" s="45">
        <v>-114441.45</v>
      </c>
      <c r="K598" s="45">
        <v>-33750</v>
      </c>
      <c r="L598" s="45">
        <v>-33750</v>
      </c>
      <c r="M598" s="45">
        <v>-33750</v>
      </c>
      <c r="N598" s="45">
        <v>-33750</v>
      </c>
      <c r="O598" s="45">
        <v>-33750</v>
      </c>
      <c r="P598" s="45">
        <v>0</v>
      </c>
      <c r="Q598" s="45">
        <v>0</v>
      </c>
      <c r="R598" s="47">
        <f t="shared" si="151"/>
        <v>-58476.776666666672</v>
      </c>
      <c r="U598" s="49">
        <f t="shared" si="158"/>
        <v>-58476.776666666672</v>
      </c>
      <c r="V598" s="49"/>
      <c r="W598" s="49"/>
      <c r="Y598" s="51"/>
      <c r="Z598" s="51"/>
      <c r="AA598" s="51"/>
      <c r="AD598" s="49">
        <f>+R598</f>
        <v>-58476.776666666672</v>
      </c>
    </row>
    <row r="599" spans="1:30">
      <c r="A599" s="6" t="s">
        <v>293</v>
      </c>
      <c r="B599" s="6" t="s">
        <v>416</v>
      </c>
      <c r="C599" s="6" t="s">
        <v>922</v>
      </c>
      <c r="D599" s="18" t="s">
        <v>923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-6800.27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si="151"/>
        <v>-566.68916666666667</v>
      </c>
      <c r="U599" s="61">
        <f>+R599</f>
        <v>-566.68916666666667</v>
      </c>
      <c r="V599" s="49"/>
      <c r="Y599" s="51"/>
      <c r="Z599" s="51"/>
      <c r="AA599" s="51"/>
      <c r="AB599" s="49"/>
      <c r="AD599" s="49">
        <f>+R599</f>
        <v>-566.68916666666667</v>
      </c>
    </row>
    <row r="600" spans="1:30">
      <c r="A600" s="6" t="s">
        <v>293</v>
      </c>
      <c r="B600" s="6" t="s">
        <v>435</v>
      </c>
      <c r="C600" s="6" t="s">
        <v>420</v>
      </c>
      <c r="D600" s="18" t="s">
        <v>791</v>
      </c>
      <c r="E600" s="45">
        <v>151953.54999999999</v>
      </c>
      <c r="F600" s="45">
        <v>136575.35</v>
      </c>
      <c r="G600" s="45">
        <v>107048.28</v>
      </c>
      <c r="H600" s="45">
        <v>45341.29</v>
      </c>
      <c r="I600" s="45">
        <v>29062.1</v>
      </c>
      <c r="J600" s="45">
        <v>16585.490000000002</v>
      </c>
      <c r="K600" s="45">
        <v>9743.81</v>
      </c>
      <c r="L600" s="45">
        <v>16865.82</v>
      </c>
      <c r="M600" s="45">
        <v>24937.03</v>
      </c>
      <c r="N600" s="45">
        <v>77544.39</v>
      </c>
      <c r="O600" s="45">
        <v>44383.8</v>
      </c>
      <c r="P600" s="45">
        <v>50222.239999999998</v>
      </c>
      <c r="Q600" s="45">
        <v>47414.74</v>
      </c>
      <c r="R600" s="47">
        <f t="shared" si="151"/>
        <v>54832.812083333331</v>
      </c>
      <c r="U600" s="49">
        <f t="shared" si="158"/>
        <v>54832.812083333331</v>
      </c>
      <c r="V600" s="49"/>
      <c r="W600" s="49"/>
      <c r="Y600" s="51"/>
      <c r="Z600" s="51"/>
      <c r="AA600" s="51"/>
      <c r="AD600" s="49">
        <f>+R600</f>
        <v>54832.812083333331</v>
      </c>
    </row>
    <row r="601" spans="1:30">
      <c r="A601" s="6" t="s">
        <v>293</v>
      </c>
      <c r="B601" s="6" t="s">
        <v>435</v>
      </c>
      <c r="C601" s="6" t="s">
        <v>879</v>
      </c>
      <c r="D601" s="18" t="s">
        <v>795</v>
      </c>
      <c r="E601" s="45">
        <v>-796870.08</v>
      </c>
      <c r="F601" s="45">
        <v>-769356.84</v>
      </c>
      <c r="G601" s="45">
        <v>-743397.41</v>
      </c>
      <c r="H601" s="45">
        <v>-731200.06</v>
      </c>
      <c r="I601" s="45">
        <v>-743682.7</v>
      </c>
      <c r="J601" s="45">
        <v>-761850.62</v>
      </c>
      <c r="K601" s="45">
        <v>-785308.3</v>
      </c>
      <c r="L601" s="45">
        <v>-812601.99</v>
      </c>
      <c r="M601" s="45">
        <v>-838357.86</v>
      </c>
      <c r="N601" s="45">
        <v>-858467.52</v>
      </c>
      <c r="O601" s="45">
        <v>-856415.31</v>
      </c>
      <c r="P601" s="45">
        <v>-819703.76</v>
      </c>
      <c r="Q601" s="45">
        <v>-779173.93</v>
      </c>
      <c r="R601" s="47">
        <f t="shared" si="151"/>
        <v>-792363.69791666686</v>
      </c>
      <c r="W601" s="49">
        <f t="shared" ref="W601:W602" si="160">+R601</f>
        <v>-792363.69791666686</v>
      </c>
      <c r="Y601" s="51"/>
      <c r="Z601" s="51"/>
      <c r="AA601" s="51"/>
      <c r="AB601" s="49">
        <f t="shared" ref="AB601:AB602" si="161">+W601</f>
        <v>-792363.69791666686</v>
      </c>
    </row>
    <row r="602" spans="1:30">
      <c r="A602" s="6" t="s">
        <v>293</v>
      </c>
      <c r="B602" s="6" t="s">
        <v>435</v>
      </c>
      <c r="C602" s="6" t="s">
        <v>927</v>
      </c>
      <c r="D602" s="18" t="s">
        <v>928</v>
      </c>
      <c r="E602" s="45">
        <v>-951479</v>
      </c>
      <c r="F602" s="45">
        <v>-777374.35</v>
      </c>
      <c r="G602" s="45">
        <v>-606518.13</v>
      </c>
      <c r="H602" s="45">
        <v>-470378.9</v>
      </c>
      <c r="I602" s="45">
        <v>-396754.62</v>
      </c>
      <c r="J602" s="45">
        <v>-337398.1</v>
      </c>
      <c r="K602" s="45">
        <v>-291221.03999999998</v>
      </c>
      <c r="L602" s="45">
        <v>-254672.52</v>
      </c>
      <c r="M602" s="45">
        <v>-214039.25</v>
      </c>
      <c r="N602" s="45">
        <v>-158901.04999999999</v>
      </c>
      <c r="O602" s="45">
        <v>0</v>
      </c>
      <c r="P602" s="45">
        <v>0</v>
      </c>
      <c r="Q602" s="45">
        <v>0</v>
      </c>
      <c r="R602" s="47">
        <f t="shared" si="151"/>
        <v>-331916.45500000002</v>
      </c>
      <c r="W602" s="49">
        <f t="shared" si="160"/>
        <v>-331916.45500000002</v>
      </c>
      <c r="Y602" s="51"/>
      <c r="Z602" s="51"/>
      <c r="AA602" s="51"/>
      <c r="AB602" s="49">
        <f t="shared" si="161"/>
        <v>-331916.45500000002</v>
      </c>
    </row>
    <row r="603" spans="1:30">
      <c r="A603" s="6" t="s">
        <v>294</v>
      </c>
      <c r="B603" s="6" t="s">
        <v>228</v>
      </c>
      <c r="C603" s="6" t="s">
        <v>67</v>
      </c>
      <c r="D603" s="3" t="s">
        <v>729</v>
      </c>
      <c r="E603" s="45">
        <v>-9556547.0099999998</v>
      </c>
      <c r="F603" s="45">
        <v>-9507568.6699999999</v>
      </c>
      <c r="G603" s="45">
        <v>-9428524.5800000001</v>
      </c>
      <c r="H603" s="45">
        <v>-9320958.0800000001</v>
      </c>
      <c r="I603" s="45">
        <v>-9204719.1899999995</v>
      </c>
      <c r="J603" s="45">
        <v>-9016469.4000000004</v>
      </c>
      <c r="K603" s="45">
        <v>-8885523.0600000005</v>
      </c>
      <c r="L603" s="45">
        <v>-8623954.4399999995</v>
      </c>
      <c r="M603" s="45">
        <v>-19674363.690000001</v>
      </c>
      <c r="N603" s="45">
        <v>-19609399.280000001</v>
      </c>
      <c r="O603" s="45">
        <v>-19629318.190000001</v>
      </c>
      <c r="P603" s="45">
        <v>-20108879.920000002</v>
      </c>
      <c r="Q603" s="45">
        <v>-20057193.449999999</v>
      </c>
      <c r="R603" s="47">
        <f t="shared" si="151"/>
        <v>-13151379.060833333</v>
      </c>
      <c r="U603" s="49">
        <f t="shared" si="158"/>
        <v>-13151379.060833333</v>
      </c>
      <c r="V603" s="49"/>
      <c r="W603" s="49"/>
      <c r="Y603" s="51"/>
      <c r="Z603" s="51"/>
      <c r="AA603" s="51"/>
      <c r="AD603" s="49">
        <f>+R603</f>
        <v>-13151379.060833333</v>
      </c>
    </row>
    <row r="604" spans="1:30">
      <c r="A604" s="6" t="s">
        <v>294</v>
      </c>
      <c r="B604" s="6" t="s">
        <v>228</v>
      </c>
      <c r="C604" s="6" t="s">
        <v>113</v>
      </c>
      <c r="D604" s="3" t="s">
        <v>730</v>
      </c>
      <c r="E604" s="45">
        <v>-466500</v>
      </c>
      <c r="F604" s="45">
        <v>-466500</v>
      </c>
      <c r="G604" s="45">
        <v>-466500</v>
      </c>
      <c r="H604" s="45">
        <v>-466500</v>
      </c>
      <c r="I604" s="45">
        <v>-466500</v>
      </c>
      <c r="J604" s="45">
        <v>-466500</v>
      </c>
      <c r="K604" s="45">
        <v>-466500</v>
      </c>
      <c r="L604" s="45">
        <v>-466500</v>
      </c>
      <c r="M604" s="45">
        <v>-466500</v>
      </c>
      <c r="N604" s="45">
        <v>-466500</v>
      </c>
      <c r="O604" s="45">
        <v>-466500</v>
      </c>
      <c r="P604" s="45">
        <v>-466500</v>
      </c>
      <c r="Q604" s="45">
        <v>-466500</v>
      </c>
      <c r="R604" s="47">
        <f t="shared" si="151"/>
        <v>-466500</v>
      </c>
      <c r="U604" s="49">
        <f t="shared" si="158"/>
        <v>-466500</v>
      </c>
      <c r="V604" s="49"/>
      <c r="W604" s="49"/>
      <c r="Y604" s="51"/>
      <c r="Z604" s="51"/>
      <c r="AA604" s="51"/>
      <c r="AD604" s="49">
        <f>+R604</f>
        <v>-466500</v>
      </c>
    </row>
    <row r="605" spans="1:30">
      <c r="A605" s="6" t="s">
        <v>294</v>
      </c>
      <c r="B605" s="6" t="s">
        <v>416</v>
      </c>
      <c r="C605" s="6" t="s">
        <v>924</v>
      </c>
      <c r="D605" s="18" t="s">
        <v>923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-24598.6</v>
      </c>
      <c r="N605" s="45">
        <v>0</v>
      </c>
      <c r="O605" s="45">
        <v>0</v>
      </c>
      <c r="P605" s="45">
        <v>0</v>
      </c>
      <c r="Q605" s="45">
        <v>0</v>
      </c>
      <c r="R605" s="47">
        <f t="shared" si="151"/>
        <v>-2049.8833333333332</v>
      </c>
      <c r="U605" s="61">
        <f>+R605</f>
        <v>-2049.8833333333332</v>
      </c>
      <c r="V605" s="49"/>
      <c r="Y605" s="51"/>
      <c r="Z605" s="51"/>
      <c r="AA605" s="51"/>
      <c r="AB605" s="49"/>
      <c r="AD605" s="49">
        <f>+R605</f>
        <v>-2049.8833333333332</v>
      </c>
    </row>
    <row r="606" spans="1:30">
      <c r="A606" s="6" t="s">
        <v>294</v>
      </c>
      <c r="B606" s="6" t="s">
        <v>435</v>
      </c>
      <c r="C606" s="6" t="s">
        <v>420</v>
      </c>
      <c r="D606" s="18" t="s">
        <v>791</v>
      </c>
      <c r="E606" s="45">
        <v>157459.07</v>
      </c>
      <c r="F606" s="45">
        <v>150608.34</v>
      </c>
      <c r="G606" s="45">
        <v>120268.37</v>
      </c>
      <c r="H606" s="45">
        <v>49176.98</v>
      </c>
      <c r="I606" s="45">
        <v>31410.57</v>
      </c>
      <c r="J606" s="45">
        <v>17105.82</v>
      </c>
      <c r="K606" s="45">
        <v>11708.07</v>
      </c>
      <c r="L606" s="45">
        <v>20391.72</v>
      </c>
      <c r="M606" s="45">
        <v>29134.51</v>
      </c>
      <c r="N606" s="45">
        <v>87254.78</v>
      </c>
      <c r="O606" s="45">
        <v>156700.14000000001</v>
      </c>
      <c r="P606" s="45">
        <v>169744.47</v>
      </c>
      <c r="Q606" s="45">
        <v>162869.23000000001</v>
      </c>
      <c r="R606" s="47">
        <f t="shared" si="151"/>
        <v>83638.993333333332</v>
      </c>
      <c r="U606" s="49">
        <f t="shared" si="158"/>
        <v>83638.993333333332</v>
      </c>
      <c r="V606" s="49"/>
      <c r="W606" s="49"/>
      <c r="Y606" s="51"/>
      <c r="Z606" s="51"/>
      <c r="AA606" s="51"/>
      <c r="AD606" s="49">
        <f>+R606</f>
        <v>83638.993333333332</v>
      </c>
    </row>
    <row r="607" spans="1:30">
      <c r="A607" s="6" t="s">
        <v>294</v>
      </c>
      <c r="B607" s="6" t="s">
        <v>435</v>
      </c>
      <c r="C607" s="6" t="s">
        <v>437</v>
      </c>
      <c r="D607" s="3" t="s">
        <v>237</v>
      </c>
      <c r="E607" s="45">
        <v>-46880443.710000001</v>
      </c>
      <c r="F607" s="45">
        <v>-46657289.700000003</v>
      </c>
      <c r="G607" s="45">
        <v>-46434416.759999998</v>
      </c>
      <c r="H607" s="45">
        <v>-46214109.170000002</v>
      </c>
      <c r="I607" s="45">
        <v>-45993801.609999999</v>
      </c>
      <c r="J607" s="45">
        <v>-45773494.049999997</v>
      </c>
      <c r="K607" s="45">
        <v>-45553186.520000003</v>
      </c>
      <c r="L607" s="45">
        <v>-45332913.859999999</v>
      </c>
      <c r="M607" s="45">
        <v>-45112624.32</v>
      </c>
      <c r="N607" s="45">
        <v>-44892316.759999998</v>
      </c>
      <c r="O607" s="45">
        <v>-44726136.530000001</v>
      </c>
      <c r="P607" s="45">
        <v>-45047242.530000001</v>
      </c>
      <c r="Q607" s="45">
        <v>-44822632.57</v>
      </c>
      <c r="R607" s="47">
        <f t="shared" si="151"/>
        <v>-45632422.49583333</v>
      </c>
      <c r="W607" s="49">
        <f>+R607</f>
        <v>-45632422.49583333</v>
      </c>
      <c r="Y607" s="51"/>
      <c r="Z607" s="51"/>
      <c r="AA607" s="51"/>
      <c r="AB607" s="49">
        <f t="shared" ref="AB607:AB614" si="162">+W607</f>
        <v>-45632422.49583333</v>
      </c>
    </row>
    <row r="608" spans="1:30">
      <c r="A608" s="6" t="s">
        <v>294</v>
      </c>
      <c r="B608" s="6" t="s">
        <v>435</v>
      </c>
      <c r="C608" s="6" t="s">
        <v>524</v>
      </c>
      <c r="D608" s="18" t="s">
        <v>793</v>
      </c>
      <c r="E608" s="45">
        <v>-884858.24</v>
      </c>
      <c r="F608" s="45">
        <v>-794954.66</v>
      </c>
      <c r="G608" s="45">
        <v>-696653.42</v>
      </c>
      <c r="H608" s="45">
        <v>-643447.85</v>
      </c>
      <c r="I608" s="45">
        <v>-670622.71</v>
      </c>
      <c r="J608" s="45">
        <v>-713680.41</v>
      </c>
      <c r="K608" s="45">
        <v>-757506.75</v>
      </c>
      <c r="L608" s="45">
        <v>-805636.92</v>
      </c>
      <c r="M608" s="45">
        <v>-847365.78</v>
      </c>
      <c r="N608" s="45">
        <v>-883050.67</v>
      </c>
      <c r="O608" s="45">
        <v>-875351.97</v>
      </c>
      <c r="P608" s="45">
        <v>-756886.92</v>
      </c>
      <c r="Q608" s="45">
        <v>-697105.84</v>
      </c>
      <c r="R608" s="47">
        <f t="shared" si="151"/>
        <v>-769678.34166666679</v>
      </c>
      <c r="W608" s="49">
        <f t="shared" ref="W608:W615" si="163">+R608</f>
        <v>-769678.34166666679</v>
      </c>
      <c r="Y608" s="51"/>
      <c r="Z608" s="51"/>
      <c r="AA608" s="51"/>
      <c r="AB608" s="49">
        <f t="shared" si="162"/>
        <v>-769678.34166666679</v>
      </c>
    </row>
    <row r="609" spans="1:30">
      <c r="A609" s="6" t="s">
        <v>294</v>
      </c>
      <c r="B609" s="6" t="s">
        <v>435</v>
      </c>
      <c r="C609" s="6" t="s">
        <v>525</v>
      </c>
      <c r="D609" s="18" t="s">
        <v>794</v>
      </c>
      <c r="E609" s="45">
        <v>-182916.69</v>
      </c>
      <c r="F609" s="45">
        <v>-150082.01999999999</v>
      </c>
      <c r="G609" s="45">
        <v>-114602.38</v>
      </c>
      <c r="H609" s="45">
        <v>-93695.82</v>
      </c>
      <c r="I609" s="45">
        <v>-98736.53</v>
      </c>
      <c r="J609" s="45">
        <v>-108924.97</v>
      </c>
      <c r="K609" s="45">
        <v>-119428.13</v>
      </c>
      <c r="L609" s="45">
        <v>-131398.07</v>
      </c>
      <c r="M609" s="45">
        <v>-141323.21</v>
      </c>
      <c r="N609" s="45">
        <v>-149241.07</v>
      </c>
      <c r="O609" s="45">
        <v>-143082.29</v>
      </c>
      <c r="P609" s="45">
        <v>-102562.31</v>
      </c>
      <c r="Q609" s="45">
        <v>-78704.94</v>
      </c>
      <c r="R609" s="47">
        <f t="shared" si="151"/>
        <v>-123657.30125</v>
      </c>
      <c r="W609" s="49">
        <f t="shared" si="163"/>
        <v>-123657.30125</v>
      </c>
      <c r="Y609" s="51"/>
      <c r="Z609" s="51"/>
      <c r="AA609" s="51"/>
      <c r="AB609" s="49">
        <f t="shared" si="162"/>
        <v>-123657.30125</v>
      </c>
    </row>
    <row r="610" spans="1:30">
      <c r="A610" s="6" t="s">
        <v>294</v>
      </c>
      <c r="B610" s="6" t="s">
        <v>435</v>
      </c>
      <c r="C610" s="6" t="s">
        <v>526</v>
      </c>
      <c r="D610" s="18" t="s">
        <v>795</v>
      </c>
      <c r="E610" s="45">
        <v>-415559</v>
      </c>
      <c r="F610" s="45">
        <v>-395159</v>
      </c>
      <c r="G610" s="45">
        <v>-371648.24</v>
      </c>
      <c r="H610" s="45">
        <v>-364929.15</v>
      </c>
      <c r="I610" s="45">
        <v>-388135.18</v>
      </c>
      <c r="J610" s="45">
        <v>-417260.29</v>
      </c>
      <c r="K610" s="45">
        <v>-446688.21</v>
      </c>
      <c r="L610" s="45">
        <v>-477737.09</v>
      </c>
      <c r="M610" s="45">
        <v>-506408.51</v>
      </c>
      <c r="N610" s="45">
        <v>-532815.56999999995</v>
      </c>
      <c r="O610" s="45">
        <v>-535516.96</v>
      </c>
      <c r="P610" s="45">
        <v>-492970.32</v>
      </c>
      <c r="Q610" s="45">
        <v>-446177.14</v>
      </c>
      <c r="R610" s="47">
        <f t="shared" si="151"/>
        <v>-446678.04916666663</v>
      </c>
      <c r="W610" s="49">
        <f t="shared" si="163"/>
        <v>-446678.04916666663</v>
      </c>
      <c r="Y610" s="51"/>
      <c r="Z610" s="51"/>
      <c r="AA610" s="51"/>
      <c r="AB610" s="49">
        <f t="shared" si="162"/>
        <v>-446678.04916666663</v>
      </c>
    </row>
    <row r="611" spans="1:30">
      <c r="A611" s="6" t="s">
        <v>294</v>
      </c>
      <c r="B611" s="6" t="s">
        <v>435</v>
      </c>
      <c r="C611" s="6" t="s">
        <v>527</v>
      </c>
      <c r="D611" s="18" t="s">
        <v>796</v>
      </c>
      <c r="E611" s="45">
        <v>-86282.03</v>
      </c>
      <c r="F611" s="45">
        <v>-77949.38</v>
      </c>
      <c r="G611" s="45">
        <v>-68665.66</v>
      </c>
      <c r="H611" s="45">
        <v>-64781.62</v>
      </c>
      <c r="I611" s="45">
        <v>-70508.429999999993</v>
      </c>
      <c r="J611" s="45">
        <v>-78152.22</v>
      </c>
      <c r="K611" s="45">
        <v>-85944.55</v>
      </c>
      <c r="L611" s="45">
        <v>-94316.26</v>
      </c>
      <c r="M611" s="45">
        <v>-101941.29</v>
      </c>
      <c r="N611" s="45">
        <v>-108796.62</v>
      </c>
      <c r="O611" s="45">
        <v>-107656.69</v>
      </c>
      <c r="P611" s="45">
        <v>-91850.27</v>
      </c>
      <c r="Q611" s="45">
        <v>-74678.58</v>
      </c>
      <c r="R611" s="47">
        <f t="shared" si="151"/>
        <v>-85920.274583333332</v>
      </c>
      <c r="W611" s="49">
        <f t="shared" si="163"/>
        <v>-85920.274583333332</v>
      </c>
      <c r="Y611" s="51"/>
      <c r="Z611" s="51"/>
      <c r="AA611" s="51"/>
      <c r="AB611" s="49">
        <f t="shared" si="162"/>
        <v>-85920.274583333332</v>
      </c>
    </row>
    <row r="612" spans="1:30">
      <c r="A612" s="6" t="s">
        <v>294</v>
      </c>
      <c r="B612" s="6" t="s">
        <v>435</v>
      </c>
      <c r="C612" s="6" t="s">
        <v>528</v>
      </c>
      <c r="D612" s="18" t="s">
        <v>797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7">
        <f t="shared" si="151"/>
        <v>0</v>
      </c>
      <c r="W612" s="49">
        <f t="shared" si="163"/>
        <v>0</v>
      </c>
      <c r="Y612" s="51"/>
      <c r="Z612" s="51"/>
      <c r="AA612" s="51"/>
      <c r="AB612" s="49">
        <f t="shared" si="162"/>
        <v>0</v>
      </c>
    </row>
    <row r="613" spans="1:30">
      <c r="A613" s="6" t="s">
        <v>294</v>
      </c>
      <c r="B613" s="6" t="s">
        <v>435</v>
      </c>
      <c r="C613" s="6" t="s">
        <v>529</v>
      </c>
      <c r="D613" s="18" t="s">
        <v>798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151"/>
        <v>0</v>
      </c>
      <c r="W613" s="49">
        <f t="shared" si="163"/>
        <v>0</v>
      </c>
      <c r="Y613" s="51"/>
      <c r="Z613" s="51"/>
      <c r="AA613" s="51"/>
      <c r="AB613" s="49">
        <f t="shared" si="162"/>
        <v>0</v>
      </c>
    </row>
    <row r="614" spans="1:30">
      <c r="A614" s="6" t="s">
        <v>294</v>
      </c>
      <c r="B614" s="6" t="s">
        <v>435</v>
      </c>
      <c r="C614" s="6" t="s">
        <v>530</v>
      </c>
      <c r="D614" s="18" t="s">
        <v>799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151"/>
        <v>0</v>
      </c>
      <c r="W614" s="49">
        <f t="shared" si="163"/>
        <v>0</v>
      </c>
      <c r="Y614" s="51"/>
      <c r="Z614" s="51"/>
      <c r="AA614" s="51"/>
      <c r="AB614" s="49">
        <f t="shared" si="162"/>
        <v>0</v>
      </c>
    </row>
    <row r="615" spans="1:30">
      <c r="A615" s="6" t="s">
        <v>284</v>
      </c>
      <c r="B615" s="6" t="s">
        <v>79</v>
      </c>
      <c r="C615" s="6" t="s">
        <v>439</v>
      </c>
      <c r="D615" s="45" t="s">
        <v>238</v>
      </c>
      <c r="E615" s="45">
        <v>53008723.770000003</v>
      </c>
      <c r="F615" s="45">
        <v>53373764.259999998</v>
      </c>
      <c r="G615" s="45">
        <v>53740320.200000003</v>
      </c>
      <c r="H615" s="45">
        <v>54108398.350000001</v>
      </c>
      <c r="I615" s="45">
        <v>54478005.829999998</v>
      </c>
      <c r="J615" s="45">
        <v>54849149.479999997</v>
      </c>
      <c r="K615" s="45">
        <v>55221836.280000001</v>
      </c>
      <c r="L615" s="45">
        <v>55596073.310000002</v>
      </c>
      <c r="M615" s="45">
        <v>55971867.759999998</v>
      </c>
      <c r="N615" s="45">
        <v>56349226.759999998</v>
      </c>
      <c r="O615" s="45">
        <v>56728157.149999999</v>
      </c>
      <c r="P615" s="45">
        <v>56601266.670000002</v>
      </c>
      <c r="Q615" s="45">
        <v>56983361.68</v>
      </c>
      <c r="R615" s="47">
        <f t="shared" si="151"/>
        <v>55167842.397916667</v>
      </c>
      <c r="U615" s="49"/>
      <c r="V615" s="49"/>
      <c r="W615" s="49">
        <f t="shared" si="163"/>
        <v>55167842.397916667</v>
      </c>
      <c r="Y615" s="67">
        <f>+R615*$Z$4</f>
        <v>41315197.171799794</v>
      </c>
      <c r="Z615" s="67">
        <f>+R615*$Z$5</f>
        <v>13852645.226116875</v>
      </c>
      <c r="AA615" s="51"/>
    </row>
    <row r="616" spans="1:30">
      <c r="D616" s="17" t="s">
        <v>239</v>
      </c>
      <c r="E616" s="46">
        <f t="shared" ref="E616:R616" si="164">SUM(E576:E615)</f>
        <v>-107547682.30000001</v>
      </c>
      <c r="F616" s="46">
        <f t="shared" si="164"/>
        <v>-106898153.87</v>
      </c>
      <c r="G616" s="46">
        <f t="shared" si="164"/>
        <v>-105995872.97999997</v>
      </c>
      <c r="H616" s="46">
        <f t="shared" si="164"/>
        <v>-105446516.28</v>
      </c>
      <c r="I616" s="46">
        <f t="shared" si="164"/>
        <v>-105000729.52000006</v>
      </c>
      <c r="J616" s="46">
        <f t="shared" si="164"/>
        <v>-103431227.70000002</v>
      </c>
      <c r="K616" s="46">
        <f t="shared" si="164"/>
        <v>-102918184.73000002</v>
      </c>
      <c r="L616" s="46">
        <f t="shared" si="164"/>
        <v>-102349385.35999995</v>
      </c>
      <c r="M616" s="46">
        <f t="shared" si="164"/>
        <v>-113082586.22</v>
      </c>
      <c r="N616" s="46">
        <f t="shared" si="164"/>
        <v>-112439948.56999999</v>
      </c>
      <c r="O616" s="46">
        <f t="shared" si="164"/>
        <v>-111989565.87</v>
      </c>
      <c r="P616" s="46">
        <f t="shared" si="164"/>
        <v>-116270396.39</v>
      </c>
      <c r="Q616" s="46">
        <f t="shared" si="164"/>
        <v>-115707520.05000001</v>
      </c>
      <c r="R616" s="46">
        <f t="shared" si="164"/>
        <v>-108120847.38875002</v>
      </c>
      <c r="Y616" s="51"/>
      <c r="Z616" s="51"/>
      <c r="AA616" s="51"/>
    </row>
    <row r="617" spans="1:30">
      <c r="D617" s="3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7"/>
      <c r="Y617" s="51"/>
      <c r="Z617" s="51"/>
      <c r="AA617" s="51"/>
    </row>
    <row r="618" spans="1:30">
      <c r="A618" s="6" t="s">
        <v>284</v>
      </c>
      <c r="B618" s="6" t="s">
        <v>240</v>
      </c>
      <c r="C618" s="6" t="s">
        <v>143</v>
      </c>
      <c r="D618" s="3" t="s">
        <v>241</v>
      </c>
      <c r="E618" s="45">
        <v>-198408.46</v>
      </c>
      <c r="F618" s="45">
        <v>-194906.88</v>
      </c>
      <c r="G618" s="45">
        <v>-191405.3</v>
      </c>
      <c r="H618" s="45">
        <v>-187903.72</v>
      </c>
      <c r="I618" s="45">
        <v>-184402.14</v>
      </c>
      <c r="J618" s="45">
        <v>-180900.56</v>
      </c>
      <c r="K618" s="45">
        <v>-177398.98</v>
      </c>
      <c r="L618" s="45">
        <v>-173897.4</v>
      </c>
      <c r="M618" s="45">
        <v>-170395.82</v>
      </c>
      <c r="N618" s="45">
        <v>-166894.24</v>
      </c>
      <c r="O618" s="45">
        <v>-163392.66</v>
      </c>
      <c r="P618" s="45">
        <v>-159891.07999999999</v>
      </c>
      <c r="Q618" s="45">
        <v>-156389.5</v>
      </c>
      <c r="R618" s="47">
        <f t="shared" ref="R618:R642" si="165">((E618+Q618)+((F618+G618+H618+I618+J618+K618+L618+M618+N618+O618+P618)*2))/24</f>
        <v>-177398.97999999998</v>
      </c>
      <c r="U618" s="49"/>
      <c r="V618" s="49"/>
      <c r="W618" s="49">
        <f t="shared" ref="W618:W623" si="166">+R618</f>
        <v>-177398.97999999998</v>
      </c>
      <c r="Y618" s="51"/>
      <c r="Z618" s="51"/>
      <c r="AA618" s="51"/>
      <c r="AB618" s="49">
        <f>+W618</f>
        <v>-177398.97999999998</v>
      </c>
    </row>
    <row r="619" spans="1:30">
      <c r="A619" s="6" t="s">
        <v>284</v>
      </c>
      <c r="B619" s="6" t="s">
        <v>242</v>
      </c>
      <c r="C619" s="6" t="s">
        <v>440</v>
      </c>
      <c r="D619" s="3" t="s">
        <v>800</v>
      </c>
      <c r="E619" s="45">
        <v>9665491.2200000007</v>
      </c>
      <c r="F619" s="45">
        <v>9619510.9900000002</v>
      </c>
      <c r="G619" s="45">
        <v>9573588.7300000004</v>
      </c>
      <c r="H619" s="45">
        <v>9528195.4900000002</v>
      </c>
      <c r="I619" s="45">
        <v>9482802.2100000009</v>
      </c>
      <c r="J619" s="45">
        <v>9437408.9700000007</v>
      </c>
      <c r="K619" s="45">
        <v>9392015.7200000007</v>
      </c>
      <c r="L619" s="45">
        <v>9346629.6400000006</v>
      </c>
      <c r="M619" s="45">
        <v>9301240.0999999996</v>
      </c>
      <c r="N619" s="45">
        <v>9255846.8499999996</v>
      </c>
      <c r="O619" s="45">
        <v>9221845.7100000009</v>
      </c>
      <c r="P619" s="45">
        <v>9288097.2300000004</v>
      </c>
      <c r="Q619" s="45">
        <v>9241816.75</v>
      </c>
      <c r="R619" s="47">
        <f t="shared" si="165"/>
        <v>9408402.96875</v>
      </c>
      <c r="U619" s="49"/>
      <c r="V619" s="49"/>
      <c r="W619" s="49">
        <f t="shared" si="166"/>
        <v>9408402.96875</v>
      </c>
      <c r="Y619" s="51"/>
      <c r="Z619" s="51"/>
      <c r="AA619" s="51"/>
      <c r="AB619" s="49">
        <f>+W619</f>
        <v>9408402.96875</v>
      </c>
    </row>
    <row r="620" spans="1:30">
      <c r="A620" s="6" t="s">
        <v>284</v>
      </c>
      <c r="B620" s="6" t="s">
        <v>242</v>
      </c>
      <c r="C620" s="6" t="s">
        <v>441</v>
      </c>
      <c r="D620" s="3" t="s">
        <v>801</v>
      </c>
      <c r="E620" s="45">
        <v>37112246.850000001</v>
      </c>
      <c r="F620" s="45">
        <v>36933982.770000003</v>
      </c>
      <c r="G620" s="45">
        <v>36755919.159999996</v>
      </c>
      <c r="H620" s="45">
        <v>36579685.450000003</v>
      </c>
      <c r="I620" s="45">
        <v>36403451.799999997</v>
      </c>
      <c r="J620" s="45">
        <v>36227218.079999998</v>
      </c>
      <c r="K620" s="45">
        <v>36050984.409999996</v>
      </c>
      <c r="L620" s="45">
        <v>35874775.659999996</v>
      </c>
      <c r="M620" s="45">
        <v>35698554.799999997</v>
      </c>
      <c r="N620" s="45">
        <v>35522321.119999997</v>
      </c>
      <c r="O620" s="45">
        <v>35390977.25</v>
      </c>
      <c r="P620" s="45">
        <v>35636756.560000002</v>
      </c>
      <c r="Q620" s="45">
        <v>35457269.880000003</v>
      </c>
      <c r="R620" s="47">
        <f t="shared" si="165"/>
        <v>36113282.118749999</v>
      </c>
      <c r="U620" s="49"/>
      <c r="V620" s="49"/>
      <c r="W620" s="49">
        <f t="shared" si="166"/>
        <v>36113282.118749999</v>
      </c>
      <c r="Y620" s="51"/>
      <c r="Z620" s="51"/>
      <c r="AA620" s="51"/>
      <c r="AB620" s="49">
        <f>+W620</f>
        <v>36113282.118749999</v>
      </c>
    </row>
    <row r="621" spans="1:30">
      <c r="A621" s="6" t="s">
        <v>284</v>
      </c>
      <c r="B621" s="6" t="s">
        <v>242</v>
      </c>
      <c r="C621" s="6" t="s">
        <v>442</v>
      </c>
      <c r="D621" s="3" t="s">
        <v>802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165"/>
        <v>0</v>
      </c>
      <c r="U621" s="49"/>
      <c r="V621" s="49"/>
      <c r="W621" s="49">
        <f t="shared" si="166"/>
        <v>0</v>
      </c>
      <c r="Y621" s="67">
        <f>+R621*$Z$4</f>
        <v>0</v>
      </c>
      <c r="Z621" s="67">
        <f>+R621*$Z$5</f>
        <v>0</v>
      </c>
      <c r="AA621" s="51"/>
    </row>
    <row r="622" spans="1:30">
      <c r="A622" s="6" t="s">
        <v>284</v>
      </c>
      <c r="B622" s="6" t="s">
        <v>242</v>
      </c>
      <c r="C622" s="6" t="s">
        <v>321</v>
      </c>
      <c r="D622" s="3" t="s">
        <v>803</v>
      </c>
      <c r="E622" s="45">
        <v>552476.07999999996</v>
      </c>
      <c r="F622" s="45">
        <v>454123.14</v>
      </c>
      <c r="G622" s="45">
        <v>389023.08</v>
      </c>
      <c r="H622" s="45">
        <v>356019.25</v>
      </c>
      <c r="I622" s="45">
        <v>328315.86</v>
      </c>
      <c r="J622" s="45">
        <v>409314.9</v>
      </c>
      <c r="K622" s="45">
        <v>-659729.17000000004</v>
      </c>
      <c r="L622" s="45">
        <v>-699982.77</v>
      </c>
      <c r="M622" s="45">
        <v>-489972.92</v>
      </c>
      <c r="N622" s="45">
        <v>-511830.54</v>
      </c>
      <c r="O622" s="45">
        <v>-425615.17</v>
      </c>
      <c r="P622" s="45">
        <v>-71904.14</v>
      </c>
      <c r="Q622" s="45">
        <v>-75869.34</v>
      </c>
      <c r="R622" s="47">
        <f t="shared" si="165"/>
        <v>-56994.592499999992</v>
      </c>
      <c r="U622" s="49"/>
      <c r="V622" s="49"/>
      <c r="W622" s="49">
        <f t="shared" si="166"/>
        <v>-56994.592499999992</v>
      </c>
      <c r="Y622" s="51"/>
      <c r="Z622" s="51"/>
      <c r="AA622" s="51"/>
      <c r="AB622" s="49">
        <f>+W622</f>
        <v>-56994.592499999992</v>
      </c>
    </row>
    <row r="623" spans="1:30">
      <c r="A623" s="6" t="s">
        <v>284</v>
      </c>
      <c r="B623" s="6" t="s">
        <v>243</v>
      </c>
      <c r="C623" s="6" t="s">
        <v>440</v>
      </c>
      <c r="D623" s="3" t="s">
        <v>800</v>
      </c>
      <c r="E623" s="45">
        <v>1642066.59</v>
      </c>
      <c r="F623" s="45">
        <v>1621150.94</v>
      </c>
      <c r="G623" s="45">
        <v>1600235.27</v>
      </c>
      <c r="H623" s="45">
        <v>1579319.63</v>
      </c>
      <c r="I623" s="45">
        <v>1558403.95</v>
      </c>
      <c r="J623" s="45">
        <v>1537488.28</v>
      </c>
      <c r="K623" s="45">
        <v>1516572.62</v>
      </c>
      <c r="L623" s="45">
        <v>1495656.96</v>
      </c>
      <c r="M623" s="45">
        <v>1474741.27</v>
      </c>
      <c r="N623" s="45">
        <v>1453825.62</v>
      </c>
      <c r="O623" s="45">
        <v>1432909.92</v>
      </c>
      <c r="P623" s="45">
        <v>1411994.28</v>
      </c>
      <c r="Q623" s="45">
        <v>1411994.27</v>
      </c>
      <c r="R623" s="47">
        <f t="shared" si="165"/>
        <v>1517444.0975000001</v>
      </c>
      <c r="U623" s="49"/>
      <c r="V623" s="49"/>
      <c r="W623" s="49">
        <f t="shared" si="166"/>
        <v>1517444.0975000001</v>
      </c>
      <c r="Y623" s="51"/>
      <c r="Z623" s="51"/>
      <c r="AA623" s="51"/>
      <c r="AB623" s="49">
        <f>+W623</f>
        <v>1517444.0975000001</v>
      </c>
      <c r="AD623" s="49"/>
    </row>
    <row r="624" spans="1:30">
      <c r="A624" s="6" t="s">
        <v>284</v>
      </c>
      <c r="B624" s="6" t="s">
        <v>243</v>
      </c>
      <c r="C624" s="6" t="s">
        <v>441</v>
      </c>
      <c r="D624" s="3" t="s">
        <v>801</v>
      </c>
      <c r="E624" s="45">
        <v>6246209.3399999999</v>
      </c>
      <c r="F624" s="45">
        <v>6165557.71</v>
      </c>
      <c r="G624" s="45">
        <v>6084906.0599999996</v>
      </c>
      <c r="H624" s="45">
        <v>6004254.4800000004</v>
      </c>
      <c r="I624" s="45">
        <v>5923602.7800000003</v>
      </c>
      <c r="J624" s="45">
        <v>5842951.1799999997</v>
      </c>
      <c r="K624" s="45">
        <v>5762299.5499999998</v>
      </c>
      <c r="L624" s="45">
        <v>5681647.8799999999</v>
      </c>
      <c r="M624" s="45">
        <v>5600996.29</v>
      </c>
      <c r="N624" s="45">
        <v>5520344.6100000003</v>
      </c>
      <c r="O624" s="45">
        <v>5439692.9400000004</v>
      </c>
      <c r="P624" s="45">
        <v>5359041.3499999996</v>
      </c>
      <c r="Q624" s="45">
        <v>5359041.33</v>
      </c>
      <c r="R624" s="47">
        <f t="shared" si="165"/>
        <v>5765660.013749999</v>
      </c>
      <c r="V624" s="49"/>
      <c r="W624" s="49">
        <f>+R624</f>
        <v>5765660.013749999</v>
      </c>
      <c r="Y624" s="51"/>
      <c r="Z624" s="51"/>
      <c r="AA624" s="51"/>
      <c r="AB624" s="49">
        <f>+W624</f>
        <v>5765660.013749999</v>
      </c>
      <c r="AD624" s="49"/>
    </row>
    <row r="625" spans="1:30">
      <c r="A625" s="6" t="s">
        <v>284</v>
      </c>
      <c r="B625" s="6" t="s">
        <v>243</v>
      </c>
      <c r="C625" s="6" t="s">
        <v>446</v>
      </c>
      <c r="D625" s="3" t="s">
        <v>809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7">
        <f t="shared" si="165"/>
        <v>0</v>
      </c>
      <c r="V625" s="49"/>
      <c r="W625" s="49">
        <f>+R625</f>
        <v>0</v>
      </c>
      <c r="Y625" s="67">
        <f>+R625*$Z$4</f>
        <v>0</v>
      </c>
      <c r="Z625" s="67">
        <f>+R625*$Z$5</f>
        <v>0</v>
      </c>
      <c r="AA625" s="51"/>
      <c r="AD625" s="49"/>
    </row>
    <row r="626" spans="1:30">
      <c r="A626" s="6" t="s">
        <v>284</v>
      </c>
      <c r="B626" s="6" t="s">
        <v>243</v>
      </c>
      <c r="C626" s="6" t="s">
        <v>500</v>
      </c>
      <c r="D626" s="3" t="s">
        <v>810</v>
      </c>
      <c r="E626" s="45">
        <v>-666160.87</v>
      </c>
      <c r="F626" s="45">
        <v>-666160.87</v>
      </c>
      <c r="G626" s="45">
        <v>-666160.87</v>
      </c>
      <c r="H626" s="45">
        <v>-666160.87</v>
      </c>
      <c r="I626" s="45">
        <v>-666160.87</v>
      </c>
      <c r="J626" s="45">
        <v>-666160.87</v>
      </c>
      <c r="K626" s="45">
        <v>-666160.87</v>
      </c>
      <c r="L626" s="45">
        <v>-666160.87</v>
      </c>
      <c r="M626" s="45">
        <v>-666160.87</v>
      </c>
      <c r="N626" s="45">
        <v>-666160.87</v>
      </c>
      <c r="O626" s="45">
        <v>-666160.87</v>
      </c>
      <c r="P626" s="45">
        <v>485768.55</v>
      </c>
      <c r="Q626" s="45">
        <v>485768.57</v>
      </c>
      <c r="R626" s="47">
        <f t="shared" si="165"/>
        <v>-522169.69166666671</v>
      </c>
      <c r="U626" s="49"/>
      <c r="V626" s="49"/>
      <c r="W626" s="49">
        <f>+R626</f>
        <v>-522169.69166666671</v>
      </c>
      <c r="Y626" s="51"/>
      <c r="Z626" s="51"/>
      <c r="AA626" s="51"/>
      <c r="AB626" s="49">
        <f>+R626</f>
        <v>-522169.69166666671</v>
      </c>
      <c r="AD626" s="49"/>
    </row>
    <row r="627" spans="1:30">
      <c r="A627" s="6" t="s">
        <v>284</v>
      </c>
      <c r="B627" s="6" t="s">
        <v>243</v>
      </c>
      <c r="C627" s="6" t="s">
        <v>321</v>
      </c>
      <c r="D627" s="3" t="s">
        <v>811</v>
      </c>
      <c r="E627" s="45">
        <v>-40385860.899999999</v>
      </c>
      <c r="F627" s="45">
        <v>-39030996.990000002</v>
      </c>
      <c r="G627" s="45">
        <v>-37555823.57</v>
      </c>
      <c r="H627" s="45">
        <v>-36937164.840000004</v>
      </c>
      <c r="I627" s="45">
        <v>-36756805.100000001</v>
      </c>
      <c r="J627" s="45">
        <v>-36970044.259999998</v>
      </c>
      <c r="K627" s="45">
        <v>-37158262.82</v>
      </c>
      <c r="L627" s="45">
        <v>-37482682.030000001</v>
      </c>
      <c r="M627" s="45">
        <v>-40111234.210000001</v>
      </c>
      <c r="N627" s="45">
        <v>-39843133.689999998</v>
      </c>
      <c r="O627" s="45">
        <v>-39005828.25</v>
      </c>
      <c r="P627" s="45">
        <v>-38467571.439999998</v>
      </c>
      <c r="Q627" s="45">
        <v>-37297106.460000001</v>
      </c>
      <c r="R627" s="47">
        <f t="shared" si="165"/>
        <v>-38180085.906666666</v>
      </c>
      <c r="U627" s="49">
        <f>+R627</f>
        <v>-38180085.906666666</v>
      </c>
      <c r="V627" s="49"/>
      <c r="W627" s="49"/>
      <c r="Y627" s="51"/>
      <c r="Z627" s="51"/>
      <c r="AA627" s="51"/>
      <c r="AD627" s="49">
        <f>+R627</f>
        <v>-38180085.906666666</v>
      </c>
    </row>
    <row r="628" spans="1:30">
      <c r="A628" s="6" t="s">
        <v>293</v>
      </c>
      <c r="B628" s="6" t="s">
        <v>242</v>
      </c>
      <c r="C628" s="6" t="s">
        <v>443</v>
      </c>
      <c r="D628" s="3" t="s">
        <v>804</v>
      </c>
      <c r="E628" s="45">
        <v>845981.5</v>
      </c>
      <c r="F628" s="45">
        <v>841957.03</v>
      </c>
      <c r="G628" s="45">
        <v>837937.64</v>
      </c>
      <c r="H628" s="45">
        <v>833964.55</v>
      </c>
      <c r="I628" s="45">
        <v>829991.45</v>
      </c>
      <c r="J628" s="45">
        <v>826018.38</v>
      </c>
      <c r="K628" s="45">
        <v>822045.29</v>
      </c>
      <c r="L628" s="45">
        <v>818072.83</v>
      </c>
      <c r="M628" s="45">
        <v>814100.07</v>
      </c>
      <c r="N628" s="45">
        <v>810126.97</v>
      </c>
      <c r="O628" s="45">
        <v>807150.99</v>
      </c>
      <c r="P628" s="45">
        <v>812949.72</v>
      </c>
      <c r="Q628" s="45">
        <v>808898.99</v>
      </c>
      <c r="R628" s="47">
        <f t="shared" si="165"/>
        <v>823479.5970833333</v>
      </c>
      <c r="U628" s="49"/>
      <c r="V628" s="49"/>
      <c r="W628" s="49">
        <f t="shared" ref="W628:W633" si="167">+R628</f>
        <v>823479.5970833333</v>
      </c>
      <c r="Y628" s="51"/>
      <c r="AA628" s="51"/>
      <c r="AB628" s="51">
        <f>+R628</f>
        <v>823479.5970833333</v>
      </c>
    </row>
    <row r="629" spans="1:30">
      <c r="A629" s="6" t="s">
        <v>293</v>
      </c>
      <c r="B629" s="6" t="s">
        <v>242</v>
      </c>
      <c r="C629" s="6" t="s">
        <v>444</v>
      </c>
      <c r="D629" s="3" t="s">
        <v>805</v>
      </c>
      <c r="E629" s="45">
        <v>-743275.86</v>
      </c>
      <c r="F629" s="45">
        <v>-738161.09</v>
      </c>
      <c r="G629" s="45">
        <v>-733028.77</v>
      </c>
      <c r="H629" s="45">
        <v>-727736.31999999995</v>
      </c>
      <c r="I629" s="45">
        <v>-722443.85</v>
      </c>
      <c r="J629" s="45">
        <v>-717151.38</v>
      </c>
      <c r="K629" s="45">
        <v>-711858.9</v>
      </c>
      <c r="L629" s="45">
        <v>-706564.27</v>
      </c>
      <c r="M629" s="45">
        <v>-701270.65</v>
      </c>
      <c r="N629" s="45">
        <v>-695978.18</v>
      </c>
      <c r="O629" s="45">
        <v>-693837.42</v>
      </c>
      <c r="P629" s="45">
        <v>-690560.98</v>
      </c>
      <c r="Q629" s="45">
        <v>-685353.05</v>
      </c>
      <c r="R629" s="47">
        <f t="shared" si="165"/>
        <v>-712742.18875000009</v>
      </c>
      <c r="U629" s="49"/>
      <c r="V629" s="49"/>
      <c r="W629" s="49">
        <f t="shared" si="167"/>
        <v>-712742.18875000009</v>
      </c>
      <c r="Y629" s="51"/>
      <c r="AA629" s="51"/>
      <c r="AB629" s="51">
        <f>+R629</f>
        <v>-712742.18875000009</v>
      </c>
    </row>
    <row r="630" spans="1:30">
      <c r="A630" s="6" t="s">
        <v>293</v>
      </c>
      <c r="B630" s="6" t="s">
        <v>242</v>
      </c>
      <c r="C630" s="6" t="s">
        <v>445</v>
      </c>
      <c r="D630" s="3" t="s">
        <v>806</v>
      </c>
      <c r="E630" s="45">
        <v>-4806591.7</v>
      </c>
      <c r="F630" s="45">
        <v>-4821933.88</v>
      </c>
      <c r="G630" s="45">
        <v>-4837276.07</v>
      </c>
      <c r="H630" s="45">
        <v>-4852618.25</v>
      </c>
      <c r="I630" s="45">
        <v>-4867960.43</v>
      </c>
      <c r="J630" s="45">
        <v>-4883302.6100000003</v>
      </c>
      <c r="K630" s="45">
        <v>-4898644.79</v>
      </c>
      <c r="L630" s="45">
        <v>-4913986.97</v>
      </c>
      <c r="M630" s="45">
        <v>-4929329.16</v>
      </c>
      <c r="N630" s="45">
        <v>-4944671.34</v>
      </c>
      <c r="O630" s="45">
        <v>-4939699.74</v>
      </c>
      <c r="P630" s="45">
        <v>-4979230.4000000004</v>
      </c>
      <c r="Q630" s="45">
        <v>-4998821.49</v>
      </c>
      <c r="R630" s="47">
        <f t="shared" si="165"/>
        <v>-4897613.3529166663</v>
      </c>
      <c r="U630" s="49"/>
      <c r="V630" s="49"/>
      <c r="W630" s="49">
        <f t="shared" si="167"/>
        <v>-4897613.3529166663</v>
      </c>
      <c r="Y630" s="51"/>
      <c r="Z630" s="51">
        <f>+R630</f>
        <v>-4897613.3529166663</v>
      </c>
      <c r="AA630" s="51"/>
    </row>
    <row r="631" spans="1:30">
      <c r="A631" s="6" t="s">
        <v>293</v>
      </c>
      <c r="B631" s="6" t="s">
        <v>242</v>
      </c>
      <c r="C631" s="1" t="s">
        <v>323</v>
      </c>
      <c r="D631" s="3" t="s">
        <v>807</v>
      </c>
      <c r="E631" s="45">
        <v>510636.15</v>
      </c>
      <c r="F631" s="45">
        <v>502027.71</v>
      </c>
      <c r="G631" s="45">
        <v>496329.77</v>
      </c>
      <c r="H631" s="45">
        <v>493441.07</v>
      </c>
      <c r="I631" s="45">
        <v>491016.32</v>
      </c>
      <c r="J631" s="45">
        <v>498105.81</v>
      </c>
      <c r="K631" s="45">
        <v>404536.7</v>
      </c>
      <c r="L631" s="45">
        <v>401013.46</v>
      </c>
      <c r="M631" s="45">
        <v>419394.8</v>
      </c>
      <c r="N631" s="45">
        <v>417481.68</v>
      </c>
      <c r="O631" s="45">
        <v>425027.74</v>
      </c>
      <c r="P631" s="45">
        <v>455986.67</v>
      </c>
      <c r="Q631" s="45">
        <v>455639.61</v>
      </c>
      <c r="R631" s="47">
        <f t="shared" si="165"/>
        <v>457291.63416666671</v>
      </c>
      <c r="U631" s="49"/>
      <c r="V631" s="49"/>
      <c r="W631" s="49">
        <f t="shared" si="167"/>
        <v>457291.63416666671</v>
      </c>
      <c r="Y631" s="51"/>
      <c r="Z631" s="51"/>
      <c r="AA631" s="51"/>
      <c r="AB631" s="51">
        <f>+R631</f>
        <v>457291.63416666671</v>
      </c>
    </row>
    <row r="632" spans="1:30">
      <c r="A632" s="6" t="s">
        <v>293</v>
      </c>
      <c r="B632" s="6" t="s">
        <v>242</v>
      </c>
      <c r="C632" s="6" t="s">
        <v>442</v>
      </c>
      <c r="D632" s="3" t="s">
        <v>802</v>
      </c>
      <c r="E632" s="45">
        <v>-23003248.73</v>
      </c>
      <c r="F632" s="45">
        <v>-22987528.960000001</v>
      </c>
      <c r="G632" s="45">
        <v>-22971809.190000001</v>
      </c>
      <c r="H632" s="45">
        <v>-22956089.43</v>
      </c>
      <c r="I632" s="45">
        <v>-22940369.670000002</v>
      </c>
      <c r="J632" s="45">
        <v>-22924649.899999999</v>
      </c>
      <c r="K632" s="45">
        <v>-22908930.140000001</v>
      </c>
      <c r="L632" s="45">
        <v>-22893210.379999999</v>
      </c>
      <c r="M632" s="45">
        <v>-22877490.609999999</v>
      </c>
      <c r="N632" s="45">
        <v>-22861770.850000001</v>
      </c>
      <c r="O632" s="45">
        <v>-22809144.170000002</v>
      </c>
      <c r="P632" s="45">
        <v>-22996896.690000001</v>
      </c>
      <c r="Q632" s="45">
        <v>-23061540.25</v>
      </c>
      <c r="R632" s="47">
        <f t="shared" si="165"/>
        <v>-22930023.706666667</v>
      </c>
      <c r="U632" s="49"/>
      <c r="V632" s="49"/>
      <c r="W632" s="49">
        <f t="shared" si="167"/>
        <v>-22930023.706666667</v>
      </c>
      <c r="Y632" s="51"/>
      <c r="Z632" s="51">
        <f>+R632</f>
        <v>-22930023.706666667</v>
      </c>
      <c r="AA632" s="51"/>
    </row>
    <row r="633" spans="1:30">
      <c r="A633" s="6" t="s">
        <v>293</v>
      </c>
      <c r="B633" s="6" t="s">
        <v>242</v>
      </c>
      <c r="C633" s="1" t="s">
        <v>509</v>
      </c>
      <c r="D633" s="3" t="s">
        <v>808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si="165"/>
        <v>0</v>
      </c>
      <c r="U633" s="49"/>
      <c r="V633" s="49"/>
      <c r="W633" s="49">
        <f t="shared" si="167"/>
        <v>0</v>
      </c>
      <c r="Y633" s="51"/>
      <c r="Z633" s="51">
        <f>+R633</f>
        <v>0</v>
      </c>
      <c r="AA633" s="51"/>
    </row>
    <row r="634" spans="1:30">
      <c r="A634" s="6" t="s">
        <v>293</v>
      </c>
      <c r="B634" s="6" t="s">
        <v>243</v>
      </c>
      <c r="C634" s="6" t="s">
        <v>443</v>
      </c>
      <c r="D634" s="3" t="s">
        <v>804</v>
      </c>
      <c r="E634" s="45">
        <v>143723.47</v>
      </c>
      <c r="F634" s="45">
        <v>141892.79999999999</v>
      </c>
      <c r="G634" s="45">
        <v>140062.14000000001</v>
      </c>
      <c r="H634" s="45">
        <v>138231.47</v>
      </c>
      <c r="I634" s="45">
        <v>136400.81</v>
      </c>
      <c r="J634" s="45">
        <v>134570.15</v>
      </c>
      <c r="K634" s="45">
        <v>132739.48000000001</v>
      </c>
      <c r="L634" s="45">
        <v>130908.82</v>
      </c>
      <c r="M634" s="45">
        <v>129078.15</v>
      </c>
      <c r="N634" s="45">
        <v>127247.49</v>
      </c>
      <c r="O634" s="45">
        <v>125416.84</v>
      </c>
      <c r="P634" s="45">
        <v>123586.16</v>
      </c>
      <c r="Q634" s="45">
        <v>123586.16</v>
      </c>
      <c r="R634" s="47">
        <f t="shared" si="165"/>
        <v>132815.76041666666</v>
      </c>
      <c r="V634" s="49"/>
      <c r="W634" s="49">
        <f>+R634</f>
        <v>132815.76041666666</v>
      </c>
      <c r="Y634" s="51"/>
      <c r="Z634" s="51"/>
      <c r="AA634" s="51"/>
      <c r="AB634" s="49">
        <f>+R634</f>
        <v>132815.76041666666</v>
      </c>
    </row>
    <row r="635" spans="1:30">
      <c r="A635" s="6" t="s">
        <v>293</v>
      </c>
      <c r="B635" s="6" t="s">
        <v>243</v>
      </c>
      <c r="C635" s="6" t="s">
        <v>444</v>
      </c>
      <c r="D635" s="3" t="s">
        <v>805</v>
      </c>
      <c r="E635" s="45">
        <v>-68911.08</v>
      </c>
      <c r="F635" s="45">
        <v>-66942.23</v>
      </c>
      <c r="G635" s="45">
        <v>-64973.35</v>
      </c>
      <c r="H635" s="45">
        <v>-63004.38</v>
      </c>
      <c r="I635" s="45">
        <v>-61035.54</v>
      </c>
      <c r="J635" s="45">
        <v>-59066.7</v>
      </c>
      <c r="K635" s="45">
        <v>-57097.77</v>
      </c>
      <c r="L635" s="45">
        <v>-55128.89</v>
      </c>
      <c r="M635" s="45">
        <v>-53159.98</v>
      </c>
      <c r="N635" s="45">
        <v>-51191.09</v>
      </c>
      <c r="O635" s="45">
        <v>-49222.2</v>
      </c>
      <c r="P635" s="45">
        <v>-47253.36</v>
      </c>
      <c r="Q635" s="45">
        <v>-47253.32</v>
      </c>
      <c r="R635" s="47">
        <f t="shared" si="165"/>
        <v>-57179.807499999995</v>
      </c>
      <c r="V635" s="49"/>
      <c r="W635" s="49">
        <f>+R635</f>
        <v>-57179.807499999995</v>
      </c>
      <c r="Y635" s="51"/>
      <c r="Z635" s="51"/>
      <c r="AA635" s="51"/>
      <c r="AB635" s="49">
        <f>+R635</f>
        <v>-57179.807499999995</v>
      </c>
    </row>
    <row r="636" spans="1:30">
      <c r="A636" s="6" t="s">
        <v>293</v>
      </c>
      <c r="B636" s="6" t="s">
        <v>243</v>
      </c>
      <c r="C636" s="6" t="s">
        <v>447</v>
      </c>
      <c r="D636" s="3" t="s">
        <v>812</v>
      </c>
      <c r="E636" s="45">
        <v>-12632.6</v>
      </c>
      <c r="F636" s="45">
        <v>-12570.98</v>
      </c>
      <c r="G636" s="45">
        <v>-12509.36</v>
      </c>
      <c r="H636" s="45">
        <v>-12447.74</v>
      </c>
      <c r="I636" s="45">
        <v>-12386.12</v>
      </c>
      <c r="J636" s="45">
        <v>-12324.5</v>
      </c>
      <c r="K636" s="45">
        <v>-12262.88</v>
      </c>
      <c r="L636" s="45">
        <v>-12201.26</v>
      </c>
      <c r="M636" s="45">
        <v>-12139.64</v>
      </c>
      <c r="N636" s="45">
        <v>-12078.02</v>
      </c>
      <c r="O636" s="45">
        <v>-25578.94</v>
      </c>
      <c r="P636" s="45">
        <v>-25534.6</v>
      </c>
      <c r="Q636" s="45">
        <v>-25444.57</v>
      </c>
      <c r="R636" s="47">
        <f t="shared" si="165"/>
        <v>-15089.385416666666</v>
      </c>
      <c r="V636" s="49"/>
      <c r="W636" s="49">
        <f>+R636</f>
        <v>-15089.385416666666</v>
      </c>
      <c r="Y636" s="51"/>
      <c r="Z636" s="49">
        <f>+R636</f>
        <v>-15089.385416666666</v>
      </c>
      <c r="AA636" s="51"/>
    </row>
    <row r="637" spans="1:30" s="59" customFormat="1">
      <c r="A637" s="75" t="s">
        <v>293</v>
      </c>
      <c r="B637" s="75" t="s">
        <v>243</v>
      </c>
      <c r="C637" s="75" t="s">
        <v>504</v>
      </c>
      <c r="D637" s="3" t="s">
        <v>813</v>
      </c>
      <c r="E637" s="45">
        <v>-58306.38</v>
      </c>
      <c r="F637" s="45">
        <v>-58306.38</v>
      </c>
      <c r="G637" s="45">
        <v>-58306.38</v>
      </c>
      <c r="H637" s="45">
        <v>-58306.38</v>
      </c>
      <c r="I637" s="45">
        <v>-58306.38</v>
      </c>
      <c r="J637" s="45">
        <v>-58306.38</v>
      </c>
      <c r="K637" s="45">
        <v>-58306.38</v>
      </c>
      <c r="L637" s="45">
        <v>-58306.38</v>
      </c>
      <c r="M637" s="45">
        <v>-58306.38</v>
      </c>
      <c r="N637" s="45">
        <v>-58306.38</v>
      </c>
      <c r="O637" s="45">
        <v>-58306.38</v>
      </c>
      <c r="P637" s="45">
        <v>42517.36</v>
      </c>
      <c r="Q637" s="45">
        <v>42517.36</v>
      </c>
      <c r="R637" s="47">
        <f t="shared" si="165"/>
        <v>-45703.412499999999</v>
      </c>
      <c r="V637" s="61"/>
      <c r="W637" s="61">
        <f>+R637</f>
        <v>-45703.412499999999</v>
      </c>
      <c r="Y637" s="60"/>
      <c r="Z637" s="60"/>
      <c r="AA637" s="60"/>
      <c r="AB637" s="61">
        <f>+R637</f>
        <v>-45703.412499999999</v>
      </c>
    </row>
    <row r="638" spans="1:30">
      <c r="A638" s="6" t="s">
        <v>293</v>
      </c>
      <c r="B638" s="6" t="s">
        <v>243</v>
      </c>
      <c r="C638" s="6" t="s">
        <v>323</v>
      </c>
      <c r="D638" s="3" t="s">
        <v>814</v>
      </c>
      <c r="E638" s="45">
        <v>-3194517.75</v>
      </c>
      <c r="F638" s="45">
        <v>-3084959.95</v>
      </c>
      <c r="G638" s="45">
        <v>-2964871.96</v>
      </c>
      <c r="H638" s="45">
        <v>-2919751.35</v>
      </c>
      <c r="I638" s="45">
        <v>-2912993.15</v>
      </c>
      <c r="J638" s="45">
        <v>-2940685.09</v>
      </c>
      <c r="K638" s="45">
        <v>-2966187.13</v>
      </c>
      <c r="L638" s="45">
        <v>-3003610.23</v>
      </c>
      <c r="M638" s="45">
        <v>-3242704.81</v>
      </c>
      <c r="N638" s="45">
        <v>-3228267.05</v>
      </c>
      <c r="O638" s="45">
        <v>-3164009.1</v>
      </c>
      <c r="P638" s="45">
        <v>-3125925.62</v>
      </c>
      <c r="Q638" s="45">
        <v>-3023479.55</v>
      </c>
      <c r="R638" s="47">
        <f t="shared" si="165"/>
        <v>-3055247.0075000003</v>
      </c>
      <c r="U638" s="49">
        <f>+R638</f>
        <v>-3055247.0075000003</v>
      </c>
      <c r="V638" s="49"/>
      <c r="W638" s="49"/>
      <c r="Y638" s="51"/>
      <c r="Z638" s="51"/>
      <c r="AA638" s="51"/>
      <c r="AD638" s="49">
        <f>+R638</f>
        <v>-3055247.0075000003</v>
      </c>
    </row>
    <row r="639" spans="1:30">
      <c r="A639" s="6" t="s">
        <v>293</v>
      </c>
      <c r="B639" s="6" t="s">
        <v>243</v>
      </c>
      <c r="C639" s="6" t="s">
        <v>446</v>
      </c>
      <c r="D639" s="3" t="s">
        <v>809</v>
      </c>
      <c r="E639" s="45">
        <v>-33426.71</v>
      </c>
      <c r="F639" s="45">
        <v>-33263.65</v>
      </c>
      <c r="G639" s="45">
        <v>-33100.6</v>
      </c>
      <c r="H639" s="45">
        <v>-32937.550000000003</v>
      </c>
      <c r="I639" s="45">
        <v>-32774.49</v>
      </c>
      <c r="J639" s="45">
        <v>-32611.439999999999</v>
      </c>
      <c r="K639" s="45">
        <v>-32448.39</v>
      </c>
      <c r="L639" s="45">
        <v>-32285.33</v>
      </c>
      <c r="M639" s="45">
        <v>-32122.28</v>
      </c>
      <c r="N639" s="45">
        <v>-31959.23</v>
      </c>
      <c r="O639" s="45">
        <v>-67683.64</v>
      </c>
      <c r="P639" s="45">
        <v>-67566.31</v>
      </c>
      <c r="Q639" s="45">
        <v>-66746.66</v>
      </c>
      <c r="R639" s="47">
        <f t="shared" si="165"/>
        <v>-39903.299583333333</v>
      </c>
      <c r="V639" s="49"/>
      <c r="W639" s="49">
        <f>+R639</f>
        <v>-39903.299583333333</v>
      </c>
      <c r="Y639" s="51"/>
      <c r="Z639" s="51">
        <f>+R639</f>
        <v>-39903.299583333333</v>
      </c>
      <c r="AA639" s="51"/>
      <c r="AD639" s="49"/>
    </row>
    <row r="640" spans="1:30">
      <c r="A640" s="6" t="s">
        <v>294</v>
      </c>
      <c r="B640" s="6" t="s">
        <v>242</v>
      </c>
      <c r="C640" s="6" t="s">
        <v>442</v>
      </c>
      <c r="D640" s="3" t="s">
        <v>802</v>
      </c>
      <c r="E640" s="45">
        <v>-78109932.480000004</v>
      </c>
      <c r="F640" s="45">
        <v>-78056554.379999995</v>
      </c>
      <c r="G640" s="45">
        <v>-78003176.269999996</v>
      </c>
      <c r="H640" s="45">
        <v>-77949798.170000002</v>
      </c>
      <c r="I640" s="45">
        <v>-77896420.069999993</v>
      </c>
      <c r="J640" s="45">
        <v>-77843041.969999999</v>
      </c>
      <c r="K640" s="45">
        <v>-77789663.870000005</v>
      </c>
      <c r="L640" s="45">
        <v>-77736285.769999996</v>
      </c>
      <c r="M640" s="45">
        <v>-77682907.659999996</v>
      </c>
      <c r="N640" s="45">
        <v>-77629529.560000002</v>
      </c>
      <c r="O640" s="45">
        <v>-77449100.540000096</v>
      </c>
      <c r="P640" s="45">
        <v>-78086633.830000103</v>
      </c>
      <c r="Q640" s="45">
        <v>-77999143.159999996</v>
      </c>
      <c r="R640" s="47">
        <f t="shared" si="165"/>
        <v>-77848137.492500007</v>
      </c>
      <c r="U640" s="49"/>
      <c r="V640" s="49"/>
      <c r="W640" s="49">
        <f t="shared" ref="W640" si="168">+R640</f>
        <v>-77848137.492500007</v>
      </c>
      <c r="Y640" s="51">
        <f>R640</f>
        <v>-77848137.492500007</v>
      </c>
      <c r="Z640" s="51"/>
      <c r="AA640" s="51"/>
    </row>
    <row r="641" spans="1:30">
      <c r="A641" s="6" t="s">
        <v>294</v>
      </c>
      <c r="B641" s="6" t="s">
        <v>242</v>
      </c>
      <c r="C641" s="6" t="s">
        <v>509</v>
      </c>
      <c r="D641" s="3" t="s">
        <v>808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si="165"/>
        <v>0</v>
      </c>
      <c r="V641" s="49"/>
      <c r="W641" s="49">
        <f>+R641</f>
        <v>0</v>
      </c>
      <c r="Y641" s="51">
        <f>R641</f>
        <v>0</v>
      </c>
      <c r="Z641" s="51"/>
      <c r="AA641" s="51"/>
      <c r="AD641" s="49"/>
    </row>
    <row r="642" spans="1:30">
      <c r="A642" s="6" t="s">
        <v>294</v>
      </c>
      <c r="B642" s="6" t="s">
        <v>243</v>
      </c>
      <c r="C642" s="6" t="s">
        <v>446</v>
      </c>
      <c r="D642" s="3" t="s">
        <v>809</v>
      </c>
      <c r="E642" s="45">
        <v>-110902.8</v>
      </c>
      <c r="F642" s="45">
        <v>-110361.81</v>
      </c>
      <c r="G642" s="45">
        <v>-109820.82</v>
      </c>
      <c r="H642" s="45">
        <v>-109279.83</v>
      </c>
      <c r="I642" s="45">
        <v>-108738.84</v>
      </c>
      <c r="J642" s="45">
        <v>-108197.85</v>
      </c>
      <c r="K642" s="45">
        <v>-107656.86</v>
      </c>
      <c r="L642" s="45">
        <v>-107115.87</v>
      </c>
      <c r="M642" s="45">
        <v>-106574.88</v>
      </c>
      <c r="N642" s="45">
        <v>-106033.89</v>
      </c>
      <c r="O642" s="45">
        <v>-224559.96</v>
      </c>
      <c r="P642" s="45">
        <v>-224170.69</v>
      </c>
      <c r="Q642" s="45">
        <v>-223961.72</v>
      </c>
      <c r="R642" s="47">
        <f t="shared" si="165"/>
        <v>-132495.29666666666</v>
      </c>
      <c r="U642" s="49"/>
      <c r="V642" s="49"/>
      <c r="W642" s="49">
        <f>+R642</f>
        <v>-132495.29666666666</v>
      </c>
      <c r="Y642" s="51">
        <f>R642</f>
        <v>-132495.29666666666</v>
      </c>
      <c r="Z642" s="51"/>
      <c r="AA642" s="51"/>
    </row>
    <row r="643" spans="1:30">
      <c r="D643" s="3" t="s">
        <v>244</v>
      </c>
      <c r="E643" s="46">
        <f t="shared" ref="E643:O643" si="169">SUM(E618:E642)</f>
        <v>-94673345.11999999</v>
      </c>
      <c r="F643" s="46">
        <f t="shared" si="169"/>
        <v>-93582444.959999993</v>
      </c>
      <c r="G643" s="46">
        <f t="shared" si="169"/>
        <v>-92324260.659999982</v>
      </c>
      <c r="H643" s="46">
        <f t="shared" si="169"/>
        <v>-91960087.439999998</v>
      </c>
      <c r="I643" s="46">
        <f t="shared" si="169"/>
        <v>-92066811.469999999</v>
      </c>
      <c r="J643" s="46">
        <f t="shared" si="169"/>
        <v>-92483367.75999999</v>
      </c>
      <c r="K643" s="46">
        <f t="shared" si="169"/>
        <v>-94123415.180000022</v>
      </c>
      <c r="L643" s="46">
        <f t="shared" si="169"/>
        <v>-94792713.170000002</v>
      </c>
      <c r="M643" s="46">
        <f t="shared" si="169"/>
        <v>-97695664.389999986</v>
      </c>
      <c r="N643" s="46">
        <f t="shared" si="169"/>
        <v>-97700610.590000004</v>
      </c>
      <c r="O643" s="46">
        <f t="shared" si="169"/>
        <v>-96899117.650000095</v>
      </c>
      <c r="P643" s="46">
        <f t="shared" ref="P643:R643" si="170">SUM(P618:P642)</f>
        <v>-95326441.260000095</v>
      </c>
      <c r="Q643" s="46">
        <f t="shared" si="170"/>
        <v>-94274576.150000006</v>
      </c>
      <c r="R643" s="46">
        <f t="shared" si="170"/>
        <v>-94452407.930416673</v>
      </c>
      <c r="Y643" s="51"/>
      <c r="Z643" s="51"/>
      <c r="AA643" s="51"/>
    </row>
    <row r="644" spans="1:30" s="59" customFormat="1">
      <c r="D644" s="3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7"/>
      <c r="Y644" s="60"/>
      <c r="Z644" s="60"/>
      <c r="AA644" s="60"/>
    </row>
    <row r="645" spans="1:30">
      <c r="A645" s="1" t="s">
        <v>284</v>
      </c>
      <c r="B645" s="6" t="s">
        <v>252</v>
      </c>
      <c r="D645" s="2" t="s">
        <v>253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7">
        <f t="shared" ref="R645:R708" si="171">((E645+Q645)+((F645+G645+H645+I645+J645+K645+L645+M645+N645+O645+P645)*2))/24</f>
        <v>0</v>
      </c>
      <c r="V645" s="49">
        <f>R645</f>
        <v>0</v>
      </c>
      <c r="Y645" s="51"/>
      <c r="Z645" s="51"/>
      <c r="AA645" s="51"/>
      <c r="AC645" s="61">
        <f t="shared" ref="AC645:AC712" si="172">+R645</f>
        <v>0</v>
      </c>
    </row>
    <row r="646" spans="1:30">
      <c r="A646" s="1" t="s">
        <v>284</v>
      </c>
      <c r="B646" s="6" t="s">
        <v>252</v>
      </c>
      <c r="C646" s="6" t="s">
        <v>882</v>
      </c>
      <c r="D646" s="2" t="s">
        <v>884</v>
      </c>
      <c r="E646" s="45">
        <v>0</v>
      </c>
      <c r="F646" s="45">
        <v>-3400</v>
      </c>
      <c r="G646" s="45">
        <v>-5100</v>
      </c>
      <c r="H646" s="45">
        <v>-6800</v>
      </c>
      <c r="I646" s="45">
        <v>-8500</v>
      </c>
      <c r="J646" s="45">
        <v>-10200</v>
      </c>
      <c r="K646" s="45">
        <v>-11900</v>
      </c>
      <c r="L646" s="45">
        <v>-13600</v>
      </c>
      <c r="M646" s="45">
        <v>-15300</v>
      </c>
      <c r="N646" s="45">
        <v>-17000</v>
      </c>
      <c r="O646" s="45">
        <v>-18700</v>
      </c>
      <c r="P646" s="45">
        <v>-20400</v>
      </c>
      <c r="Q646" s="45">
        <v>-1522</v>
      </c>
      <c r="R646" s="47">
        <f t="shared" si="171"/>
        <v>-10971.75</v>
      </c>
      <c r="V646" s="49">
        <f t="shared" ref="V646:V709" si="173">R646</f>
        <v>-10971.75</v>
      </c>
      <c r="Y646" s="51"/>
      <c r="Z646" s="51"/>
      <c r="AA646" s="51"/>
      <c r="AC646" s="61">
        <f t="shared" si="172"/>
        <v>-10971.75</v>
      </c>
    </row>
    <row r="647" spans="1:30">
      <c r="A647" s="1" t="s">
        <v>284</v>
      </c>
      <c r="B647" s="6" t="s">
        <v>252</v>
      </c>
      <c r="C647" s="6" t="s">
        <v>934</v>
      </c>
      <c r="D647" s="2" t="s">
        <v>935</v>
      </c>
      <c r="E647" s="45">
        <v>0</v>
      </c>
      <c r="F647" s="45">
        <v>-13116</v>
      </c>
      <c r="G647" s="45">
        <v>-19674</v>
      </c>
      <c r="H647" s="45">
        <v>-26232</v>
      </c>
      <c r="I647" s="45">
        <v>-32790</v>
      </c>
      <c r="J647" s="45">
        <v>-39348</v>
      </c>
      <c r="K647" s="45">
        <v>-45906</v>
      </c>
      <c r="L647" s="45">
        <v>-52464</v>
      </c>
      <c r="M647" s="45">
        <v>-59022</v>
      </c>
      <c r="N647" s="45">
        <v>-65580</v>
      </c>
      <c r="O647" s="45">
        <v>-72138</v>
      </c>
      <c r="P647" s="45">
        <v>-78696</v>
      </c>
      <c r="Q647" s="45">
        <v>-5887</v>
      </c>
      <c r="R647" s="47">
        <f t="shared" si="171"/>
        <v>-42325.791666666664</v>
      </c>
      <c r="V647" s="49">
        <f t="shared" si="173"/>
        <v>-42325.791666666664</v>
      </c>
      <c r="Y647" s="51"/>
      <c r="Z647" s="51"/>
      <c r="AA647" s="51"/>
      <c r="AC647" s="61">
        <f t="shared" si="172"/>
        <v>-42325.791666666664</v>
      </c>
    </row>
    <row r="648" spans="1:30">
      <c r="A648" s="1" t="s">
        <v>284</v>
      </c>
      <c r="B648" s="6" t="s">
        <v>252</v>
      </c>
      <c r="C648" s="6" t="s">
        <v>883</v>
      </c>
      <c r="D648" s="2" t="s">
        <v>885</v>
      </c>
      <c r="E648" s="45">
        <v>0</v>
      </c>
      <c r="F648" s="45">
        <v>-3478</v>
      </c>
      <c r="G648" s="45">
        <v>-5217</v>
      </c>
      <c r="H648" s="45">
        <v>-6956</v>
      </c>
      <c r="I648" s="45">
        <v>-8695</v>
      </c>
      <c r="J648" s="45">
        <v>-10434</v>
      </c>
      <c r="K648" s="45">
        <v>-12173</v>
      </c>
      <c r="L648" s="45">
        <v>-13912</v>
      </c>
      <c r="M648" s="45">
        <v>-15651</v>
      </c>
      <c r="N648" s="45">
        <v>-17390</v>
      </c>
      <c r="O648" s="45">
        <v>-19129</v>
      </c>
      <c r="P648" s="45">
        <v>-20868</v>
      </c>
      <c r="Q648" s="45">
        <v>-1565</v>
      </c>
      <c r="R648" s="47">
        <f t="shared" si="171"/>
        <v>-11223.791666666666</v>
      </c>
      <c r="V648" s="49">
        <f t="shared" si="173"/>
        <v>-11223.791666666666</v>
      </c>
      <c r="Y648" s="51"/>
      <c r="Z648" s="51"/>
      <c r="AA648" s="51"/>
      <c r="AC648" s="61">
        <f t="shared" si="172"/>
        <v>-11223.791666666666</v>
      </c>
    </row>
    <row r="649" spans="1:30">
      <c r="A649" s="6" t="s">
        <v>284</v>
      </c>
      <c r="B649" s="6" t="s">
        <v>254</v>
      </c>
      <c r="C649" s="6" t="s">
        <v>467</v>
      </c>
      <c r="D649" s="3" t="s">
        <v>815</v>
      </c>
      <c r="E649" s="45">
        <v>0</v>
      </c>
      <c r="F649" s="45">
        <v>0</v>
      </c>
      <c r="G649" s="45">
        <v>0</v>
      </c>
      <c r="H649" s="45">
        <v>0</v>
      </c>
      <c r="I649" s="45">
        <v>0</v>
      </c>
      <c r="J649" s="45">
        <v>-3949.29</v>
      </c>
      <c r="K649" s="45">
        <v>-3949.29</v>
      </c>
      <c r="L649" s="45">
        <v>-3949.29</v>
      </c>
      <c r="M649" s="45">
        <v>-3949.29</v>
      </c>
      <c r="N649" s="45">
        <v>-3949.29</v>
      </c>
      <c r="O649" s="45">
        <v>-3949.29</v>
      </c>
      <c r="P649" s="45">
        <v>-3957.97</v>
      </c>
      <c r="Q649" s="45">
        <v>0</v>
      </c>
      <c r="R649" s="47">
        <f t="shared" si="171"/>
        <v>-2304.4758333333334</v>
      </c>
      <c r="V649" s="49">
        <f t="shared" si="173"/>
        <v>-2304.4758333333334</v>
      </c>
      <c r="Y649" s="51"/>
      <c r="Z649" s="51"/>
      <c r="AA649" s="51"/>
      <c r="AC649" s="61">
        <f t="shared" si="172"/>
        <v>-2304.4758333333334</v>
      </c>
    </row>
    <row r="650" spans="1:30">
      <c r="A650" s="6" t="s">
        <v>293</v>
      </c>
      <c r="B650" s="6" t="s">
        <v>245</v>
      </c>
      <c r="C650" s="6" t="s">
        <v>448</v>
      </c>
      <c r="D650" s="3" t="s">
        <v>816</v>
      </c>
      <c r="E650" s="45">
        <v>-6742610.9100000001</v>
      </c>
      <c r="F650" s="45">
        <v>-12064565.75</v>
      </c>
      <c r="G650" s="45">
        <v>-17278910.129999999</v>
      </c>
      <c r="H650" s="45">
        <v>-21617979.190000001</v>
      </c>
      <c r="I650" s="45">
        <v>-24042806.23</v>
      </c>
      <c r="J650" s="45">
        <v>-26006287.75</v>
      </c>
      <c r="K650" s="45">
        <v>-27458454.390000001</v>
      </c>
      <c r="L650" s="45">
        <v>-28584869.469999999</v>
      </c>
      <c r="M650" s="45">
        <v>-29803038.059999999</v>
      </c>
      <c r="N650" s="45">
        <v>-31408757.690000001</v>
      </c>
      <c r="O650" s="45">
        <v>-34848667.909999996</v>
      </c>
      <c r="P650" s="45">
        <v>-40896819.469999999</v>
      </c>
      <c r="Q650" s="45">
        <v>-6425713.96</v>
      </c>
      <c r="R650" s="47">
        <f t="shared" si="171"/>
        <v>-25049609.872916665</v>
      </c>
      <c r="V650" s="49">
        <f t="shared" si="173"/>
        <v>-25049609.872916665</v>
      </c>
      <c r="Y650" s="51"/>
      <c r="Z650" s="51"/>
      <c r="AA650" s="51"/>
      <c r="AC650" s="61">
        <f t="shared" si="172"/>
        <v>-25049609.872916665</v>
      </c>
    </row>
    <row r="651" spans="1:30">
      <c r="A651" s="6" t="s">
        <v>293</v>
      </c>
      <c r="B651" s="6" t="s">
        <v>245</v>
      </c>
      <c r="C651" s="6" t="s">
        <v>449</v>
      </c>
      <c r="D651" s="3" t="s">
        <v>818</v>
      </c>
      <c r="E651" s="45">
        <v>27792.43</v>
      </c>
      <c r="F651" s="45">
        <v>12798.02</v>
      </c>
      <c r="G651" s="45">
        <v>129446.35</v>
      </c>
      <c r="H651" s="45">
        <v>93800.14</v>
      </c>
      <c r="I651" s="45">
        <v>65165.61</v>
      </c>
      <c r="J651" s="45">
        <v>176801.26</v>
      </c>
      <c r="K651" s="45">
        <v>231908.99</v>
      </c>
      <c r="L651" s="45">
        <v>272000.75</v>
      </c>
      <c r="M651" s="45">
        <v>226741.07</v>
      </c>
      <c r="N651" s="45">
        <v>179857.35</v>
      </c>
      <c r="O651" s="45">
        <v>434098.24</v>
      </c>
      <c r="P651" s="45">
        <v>423195.53</v>
      </c>
      <c r="Q651" s="45">
        <v>-20395.86</v>
      </c>
      <c r="R651" s="47">
        <f t="shared" si="171"/>
        <v>187459.29958333334</v>
      </c>
      <c r="V651" s="49">
        <f t="shared" si="173"/>
        <v>187459.29958333334</v>
      </c>
      <c r="Y651" s="51"/>
      <c r="Z651" s="51"/>
      <c r="AA651" s="51"/>
      <c r="AC651" s="61">
        <f t="shared" si="172"/>
        <v>187459.29958333334</v>
      </c>
    </row>
    <row r="652" spans="1:30">
      <c r="A652" s="6" t="s">
        <v>293</v>
      </c>
      <c r="B652" s="6" t="s">
        <v>245</v>
      </c>
      <c r="C652" s="6" t="s">
        <v>450</v>
      </c>
      <c r="D652" s="3" t="s">
        <v>819</v>
      </c>
      <c r="E652" s="45">
        <v>-383704.98</v>
      </c>
      <c r="F652" s="45">
        <v>-702896.76</v>
      </c>
      <c r="G652" s="45">
        <v>-1017858.01</v>
      </c>
      <c r="H652" s="45">
        <v>-1292412.92</v>
      </c>
      <c r="I652" s="45">
        <v>-1455756.07</v>
      </c>
      <c r="J652" s="45">
        <v>-1599737.6</v>
      </c>
      <c r="K652" s="45">
        <v>-1733741.39</v>
      </c>
      <c r="L652" s="45">
        <v>-1846991.22</v>
      </c>
      <c r="M652" s="45">
        <v>-1984608.09</v>
      </c>
      <c r="N652" s="45">
        <v>-2150037.58</v>
      </c>
      <c r="O652" s="45">
        <v>-2436294.4700000002</v>
      </c>
      <c r="P652" s="45">
        <v>-2817978.92</v>
      </c>
      <c r="Q652" s="45">
        <v>-353007.6</v>
      </c>
      <c r="R652" s="47">
        <f t="shared" si="171"/>
        <v>-1617222.4433333334</v>
      </c>
      <c r="V652" s="49">
        <f t="shared" si="173"/>
        <v>-1617222.4433333334</v>
      </c>
      <c r="Y652" s="51"/>
      <c r="Z652" s="51"/>
      <c r="AA652" s="51"/>
      <c r="AC652" s="61">
        <f t="shared" si="172"/>
        <v>-1617222.4433333334</v>
      </c>
    </row>
    <row r="653" spans="1:30">
      <c r="A653" s="6" t="s">
        <v>293</v>
      </c>
      <c r="B653" s="6" t="s">
        <v>245</v>
      </c>
      <c r="C653" s="6" t="s">
        <v>451</v>
      </c>
      <c r="D653" s="3" t="s">
        <v>820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7">
        <f t="shared" si="171"/>
        <v>0</v>
      </c>
      <c r="V653" s="49">
        <f t="shared" si="173"/>
        <v>0</v>
      </c>
      <c r="Y653" s="51"/>
      <c r="Z653" s="51"/>
      <c r="AA653" s="51"/>
      <c r="AC653" s="61">
        <f t="shared" si="172"/>
        <v>0</v>
      </c>
    </row>
    <row r="654" spans="1:30">
      <c r="A654" s="6" t="s">
        <v>293</v>
      </c>
      <c r="B654" s="6" t="s">
        <v>245</v>
      </c>
      <c r="C654" s="6" t="s">
        <v>452</v>
      </c>
      <c r="D654" s="3" t="s">
        <v>821</v>
      </c>
      <c r="E654" s="45">
        <v>-3636278.63</v>
      </c>
      <c r="F654" s="45">
        <v>-6526578.0899999999</v>
      </c>
      <c r="G654" s="45">
        <v>-9343553.1500000004</v>
      </c>
      <c r="H654" s="45">
        <v>-11530045.630000001</v>
      </c>
      <c r="I654" s="45">
        <v>-12641884.49</v>
      </c>
      <c r="J654" s="45">
        <v>-13572962.460000001</v>
      </c>
      <c r="K654" s="45">
        <v>-14365700.9</v>
      </c>
      <c r="L654" s="45">
        <v>-14988932.369999999</v>
      </c>
      <c r="M654" s="45">
        <v>-15686268.060000001</v>
      </c>
      <c r="N654" s="45">
        <v>-16546766.84</v>
      </c>
      <c r="O654" s="45">
        <v>-18320428.91</v>
      </c>
      <c r="P654" s="45">
        <v>-21537722.329999998</v>
      </c>
      <c r="Q654" s="45">
        <v>-3260015.63</v>
      </c>
      <c r="R654" s="47">
        <f t="shared" si="171"/>
        <v>-13209082.530000001</v>
      </c>
      <c r="V654" s="49">
        <f t="shared" si="173"/>
        <v>-13209082.530000001</v>
      </c>
      <c r="Y654" s="51"/>
      <c r="Z654" s="51"/>
      <c r="AA654" s="51"/>
      <c r="AC654" s="61">
        <f t="shared" si="172"/>
        <v>-13209082.530000001</v>
      </c>
    </row>
    <row r="655" spans="1:30">
      <c r="A655" s="6" t="s">
        <v>293</v>
      </c>
      <c r="B655" s="6" t="s">
        <v>245</v>
      </c>
      <c r="C655" s="6" t="s">
        <v>453</v>
      </c>
      <c r="D655" s="3" t="s">
        <v>822</v>
      </c>
      <c r="E655" s="45">
        <v>3716.11</v>
      </c>
      <c r="F655" s="45">
        <v>-1790.15</v>
      </c>
      <c r="G655" s="45">
        <v>67444.320000000007</v>
      </c>
      <c r="H655" s="45">
        <v>-14953.03</v>
      </c>
      <c r="I655" s="45">
        <v>-136712.57999999999</v>
      </c>
      <c r="J655" s="45">
        <v>-182943.69</v>
      </c>
      <c r="K655" s="45">
        <v>-208057.26</v>
      </c>
      <c r="L655" s="45">
        <v>-242564.79</v>
      </c>
      <c r="M655" s="45">
        <v>-299287.98</v>
      </c>
      <c r="N655" s="45">
        <v>-340951.79</v>
      </c>
      <c r="O655" s="45">
        <v>-393733.56</v>
      </c>
      <c r="P655" s="45">
        <v>-394986.07</v>
      </c>
      <c r="Q655" s="45">
        <v>-84838.15</v>
      </c>
      <c r="R655" s="47">
        <f t="shared" si="171"/>
        <v>-182424.80000000002</v>
      </c>
      <c r="V655" s="49">
        <f t="shared" si="173"/>
        <v>-182424.80000000002</v>
      </c>
      <c r="Y655" s="51"/>
      <c r="Z655" s="51"/>
      <c r="AA655" s="51"/>
      <c r="AC655" s="61">
        <f t="shared" si="172"/>
        <v>-182424.80000000002</v>
      </c>
    </row>
    <row r="656" spans="1:30">
      <c r="A656" s="6" t="s">
        <v>293</v>
      </c>
      <c r="B656" s="6" t="s">
        <v>245</v>
      </c>
      <c r="C656" s="6" t="s">
        <v>454</v>
      </c>
      <c r="D656" s="3" t="s">
        <v>823</v>
      </c>
      <c r="E656" s="45">
        <v>0</v>
      </c>
      <c r="F656" s="45">
        <v>-3907.32</v>
      </c>
      <c r="G656" s="45">
        <v>-3907.32</v>
      </c>
      <c r="H656" s="45">
        <v>-3907.32</v>
      </c>
      <c r="I656" s="45">
        <v>-3907.32</v>
      </c>
      <c r="J656" s="45">
        <v>-3907.32</v>
      </c>
      <c r="K656" s="45">
        <v>-3907.32</v>
      </c>
      <c r="L656" s="45">
        <v>-3907.32</v>
      </c>
      <c r="M656" s="45">
        <v>-3907.32</v>
      </c>
      <c r="N656" s="45">
        <v>-4067.31</v>
      </c>
      <c r="O656" s="45">
        <v>-4067.31</v>
      </c>
      <c r="P656" s="45">
        <v>-4067.31</v>
      </c>
      <c r="Q656" s="45">
        <v>0</v>
      </c>
      <c r="R656" s="47">
        <f t="shared" si="171"/>
        <v>-3621.7075</v>
      </c>
      <c r="V656" s="49">
        <f t="shared" si="173"/>
        <v>-3621.7075</v>
      </c>
      <c r="Y656" s="51"/>
      <c r="Z656" s="51"/>
      <c r="AA656" s="51"/>
      <c r="AC656" s="61">
        <f t="shared" si="172"/>
        <v>-3621.7075</v>
      </c>
    </row>
    <row r="657" spans="1:29">
      <c r="A657" s="6" t="s">
        <v>293</v>
      </c>
      <c r="B657" s="6" t="s">
        <v>245</v>
      </c>
      <c r="C657" s="6" t="s">
        <v>457</v>
      </c>
      <c r="D657" s="3" t="s">
        <v>824</v>
      </c>
      <c r="E657" s="45">
        <v>-185352.82</v>
      </c>
      <c r="F657" s="45">
        <v>-359679.71</v>
      </c>
      <c r="G657" s="45">
        <v>-520884.11</v>
      </c>
      <c r="H657" s="45">
        <v>-668500.92000000004</v>
      </c>
      <c r="I657" s="45">
        <v>-769381.44</v>
      </c>
      <c r="J657" s="45">
        <v>-844690.74</v>
      </c>
      <c r="K657" s="45">
        <v>-907613.98</v>
      </c>
      <c r="L657" s="45">
        <v>-963952.25</v>
      </c>
      <c r="M657" s="45">
        <v>-1020674.34</v>
      </c>
      <c r="N657" s="45">
        <v>-1081922.2</v>
      </c>
      <c r="O657" s="45">
        <v>-1179819.83</v>
      </c>
      <c r="P657" s="45">
        <v>-1326947.18</v>
      </c>
      <c r="Q657" s="45">
        <v>-181642.27</v>
      </c>
      <c r="R657" s="47">
        <f t="shared" si="171"/>
        <v>-818963.68708333338</v>
      </c>
      <c r="V657" s="49">
        <f t="shared" si="173"/>
        <v>-818963.68708333338</v>
      </c>
      <c r="Y657" s="51"/>
      <c r="Z657" s="51"/>
      <c r="AA657" s="51"/>
      <c r="AC657" s="61">
        <f t="shared" si="172"/>
        <v>-818963.68708333338</v>
      </c>
    </row>
    <row r="658" spans="1:29">
      <c r="A658" s="25" t="s">
        <v>293</v>
      </c>
      <c r="B658" s="6" t="s">
        <v>246</v>
      </c>
      <c r="C658" s="6" t="s">
        <v>448</v>
      </c>
      <c r="D658" s="3" t="s">
        <v>836</v>
      </c>
      <c r="E658" s="45">
        <v>532019.43000000005</v>
      </c>
      <c r="F658" s="45">
        <v>868221.43999999994</v>
      </c>
      <c r="G658" s="45">
        <v>1487614.72</v>
      </c>
      <c r="H658" s="45">
        <v>2765220.02</v>
      </c>
      <c r="I658" s="45">
        <v>3103525.31</v>
      </c>
      <c r="J658" s="45">
        <v>3382203.95</v>
      </c>
      <c r="K658" s="45">
        <v>3541584.97</v>
      </c>
      <c r="L658" s="45">
        <v>3405159.44</v>
      </c>
      <c r="M658" s="45">
        <v>3249120.14</v>
      </c>
      <c r="N658" s="45">
        <v>2164588.38</v>
      </c>
      <c r="O658" s="45">
        <v>434682.22000000102</v>
      </c>
      <c r="P658" s="45">
        <v>-3089.6899999990701</v>
      </c>
      <c r="Q658" s="45">
        <v>151258.76999999999</v>
      </c>
      <c r="R658" s="47">
        <f t="shared" si="171"/>
        <v>2061705.833333334</v>
      </c>
      <c r="V658" s="49">
        <f t="shared" si="173"/>
        <v>2061705.833333334</v>
      </c>
      <c r="Y658" s="51"/>
      <c r="Z658" s="51"/>
      <c r="AA658" s="51"/>
      <c r="AC658" s="61">
        <f t="shared" si="172"/>
        <v>2061705.833333334</v>
      </c>
    </row>
    <row r="659" spans="1:29">
      <c r="A659" s="25" t="s">
        <v>293</v>
      </c>
      <c r="B659" s="6" t="s">
        <v>246</v>
      </c>
      <c r="C659" s="6" t="s">
        <v>452</v>
      </c>
      <c r="D659" s="3" t="s">
        <v>837</v>
      </c>
      <c r="E659" s="45">
        <v>392877.01</v>
      </c>
      <c r="F659" s="45">
        <v>566081.68999999994</v>
      </c>
      <c r="G659" s="45">
        <v>933334.11</v>
      </c>
      <c r="H659" s="45">
        <v>1723174.14</v>
      </c>
      <c r="I659" s="45">
        <v>1929879.68</v>
      </c>
      <c r="J659" s="45">
        <v>2062556.77</v>
      </c>
      <c r="K659" s="45">
        <v>2126597.9500000002</v>
      </c>
      <c r="L659" s="45">
        <v>2020795.47</v>
      </c>
      <c r="M659" s="45">
        <v>1902791.63</v>
      </c>
      <c r="N659" s="45">
        <v>1140194.02</v>
      </c>
      <c r="O659" s="45">
        <v>277798.86</v>
      </c>
      <c r="P659" s="45">
        <v>69474.13</v>
      </c>
      <c r="Q659" s="45">
        <v>198871.7</v>
      </c>
      <c r="R659" s="47">
        <f t="shared" si="171"/>
        <v>1254046.0670833334</v>
      </c>
      <c r="V659" s="49">
        <f t="shared" si="173"/>
        <v>1254046.0670833334</v>
      </c>
      <c r="Y659" s="51"/>
      <c r="Z659" s="51"/>
      <c r="AA659" s="51"/>
      <c r="AC659" s="61">
        <f t="shared" si="172"/>
        <v>1254046.0670833334</v>
      </c>
    </row>
    <row r="660" spans="1:29">
      <c r="A660" s="25" t="s">
        <v>293</v>
      </c>
      <c r="B660" s="6" t="s">
        <v>246</v>
      </c>
      <c r="C660" s="6" t="s">
        <v>457</v>
      </c>
      <c r="D660" s="3" t="s">
        <v>838</v>
      </c>
      <c r="E660" s="45">
        <v>11060.28</v>
      </c>
      <c r="F660" s="45">
        <v>24218.81</v>
      </c>
      <c r="G660" s="45">
        <v>37927.86</v>
      </c>
      <c r="H660" s="45">
        <v>84730.23</v>
      </c>
      <c r="I660" s="45">
        <v>110333.61</v>
      </c>
      <c r="J660" s="45">
        <v>122736.91</v>
      </c>
      <c r="K660" s="45">
        <v>129320.82</v>
      </c>
      <c r="L660" s="45">
        <v>128924.94</v>
      </c>
      <c r="M660" s="45">
        <v>124304.17</v>
      </c>
      <c r="N660" s="45">
        <v>87626.94</v>
      </c>
      <c r="O660" s="45">
        <v>38331.339999999997</v>
      </c>
      <c r="P660" s="45">
        <v>3842.81</v>
      </c>
      <c r="Q660" s="45">
        <v>13891.78</v>
      </c>
      <c r="R660" s="47">
        <f t="shared" si="171"/>
        <v>75397.872500000012</v>
      </c>
      <c r="V660" s="49">
        <f t="shared" si="173"/>
        <v>75397.872500000012</v>
      </c>
      <c r="Y660" s="51"/>
      <c r="Z660" s="51"/>
      <c r="AA660" s="51"/>
      <c r="AC660" s="61">
        <f t="shared" si="172"/>
        <v>75397.872500000012</v>
      </c>
    </row>
    <row r="661" spans="1:29">
      <c r="A661" s="25" t="s">
        <v>293</v>
      </c>
      <c r="B661" s="6" t="s">
        <v>247</v>
      </c>
      <c r="C661" s="6" t="s">
        <v>463</v>
      </c>
      <c r="D661" s="3" t="s">
        <v>843</v>
      </c>
      <c r="E661" s="45">
        <v>-17463.939999999999</v>
      </c>
      <c r="F661" s="45">
        <v>-42557.21</v>
      </c>
      <c r="G661" s="45">
        <v>-50978.58</v>
      </c>
      <c r="H661" s="45">
        <v>-53179.44</v>
      </c>
      <c r="I661" s="45">
        <v>-55573.52</v>
      </c>
      <c r="J661" s="45">
        <v>-57290.42</v>
      </c>
      <c r="K661" s="45">
        <v>-59740.42</v>
      </c>
      <c r="L661" s="45">
        <v>-61715.42</v>
      </c>
      <c r="M661" s="45">
        <v>-64347.74</v>
      </c>
      <c r="N661" s="45">
        <v>-66647.740000000005</v>
      </c>
      <c r="O661" s="45">
        <v>-69072.740000000005</v>
      </c>
      <c r="P661" s="45">
        <v>-71847.740000000005</v>
      </c>
      <c r="Q661" s="45">
        <v>-16501.45</v>
      </c>
      <c r="R661" s="47">
        <f t="shared" si="171"/>
        <v>-55827.805416666662</v>
      </c>
      <c r="V661" s="49">
        <f t="shared" si="173"/>
        <v>-55827.805416666662</v>
      </c>
      <c r="Y661" s="51"/>
      <c r="Z661" s="51"/>
      <c r="AA661" s="51"/>
      <c r="AC661" s="61">
        <f t="shared" si="172"/>
        <v>-55827.805416666662</v>
      </c>
    </row>
    <row r="662" spans="1:29">
      <c r="A662" s="25" t="s">
        <v>293</v>
      </c>
      <c r="B662" s="6" t="s">
        <v>247</v>
      </c>
      <c r="C662" s="6" t="s">
        <v>464</v>
      </c>
      <c r="D662" s="3" t="s">
        <v>844</v>
      </c>
      <c r="E662" s="45">
        <v>0</v>
      </c>
      <c r="F662" s="45">
        <v>-4050.65</v>
      </c>
      <c r="G662" s="45">
        <v>-4050.65</v>
      </c>
      <c r="H662" s="45">
        <v>-8620.81</v>
      </c>
      <c r="I662" s="45">
        <v>-9664.25</v>
      </c>
      <c r="J662" s="45">
        <v>-70985.960000000006</v>
      </c>
      <c r="K662" s="45">
        <v>-73179.61</v>
      </c>
      <c r="L662" s="45">
        <v>-75728.98</v>
      </c>
      <c r="M662" s="45">
        <v>-77604.2</v>
      </c>
      <c r="N662" s="45">
        <v>-78318.880000000005</v>
      </c>
      <c r="O662" s="45">
        <v>-18395.939999999999</v>
      </c>
      <c r="P662" s="45">
        <v>-17627.400000000001</v>
      </c>
      <c r="Q662" s="45">
        <v>-3418.25</v>
      </c>
      <c r="R662" s="47">
        <f t="shared" si="171"/>
        <v>-36661.371250000004</v>
      </c>
      <c r="V662" s="49">
        <f t="shared" si="173"/>
        <v>-36661.371250000004</v>
      </c>
      <c r="Y662" s="51"/>
      <c r="Z662" s="51"/>
      <c r="AA662" s="51"/>
      <c r="AC662" s="61">
        <f t="shared" si="172"/>
        <v>-36661.371250000004</v>
      </c>
    </row>
    <row r="663" spans="1:29">
      <c r="A663" s="25" t="s">
        <v>293</v>
      </c>
      <c r="B663" s="6" t="s">
        <v>248</v>
      </c>
      <c r="C663" s="6" t="s">
        <v>465</v>
      </c>
      <c r="D663" s="3" t="s">
        <v>848</v>
      </c>
      <c r="E663" s="45">
        <v>-244454.24</v>
      </c>
      <c r="F663" s="45">
        <v>-485472.07</v>
      </c>
      <c r="G663" s="45">
        <v>-725365.28</v>
      </c>
      <c r="H663" s="45">
        <v>-971257.9</v>
      </c>
      <c r="I663" s="45">
        <v>-1175210.28</v>
      </c>
      <c r="J663" s="45">
        <v>-1397171.6</v>
      </c>
      <c r="K663" s="45">
        <v>-1618435.49</v>
      </c>
      <c r="L663" s="45">
        <v>-1846476.89</v>
      </c>
      <c r="M663" s="45">
        <v>-2080514.76</v>
      </c>
      <c r="N663" s="45">
        <v>-2317067.89</v>
      </c>
      <c r="O663" s="45">
        <v>-2572878.27</v>
      </c>
      <c r="P663" s="45">
        <v>-2807769.13</v>
      </c>
      <c r="Q663" s="45">
        <v>-255703.2</v>
      </c>
      <c r="R663" s="47">
        <f t="shared" si="171"/>
        <v>-1520641.5233333334</v>
      </c>
      <c r="V663" s="49">
        <f t="shared" si="173"/>
        <v>-1520641.5233333334</v>
      </c>
      <c r="Y663" s="51"/>
      <c r="Z663" s="51"/>
      <c r="AA663" s="51"/>
      <c r="AC663" s="61">
        <f t="shared" si="172"/>
        <v>-1520641.5233333334</v>
      </c>
    </row>
    <row r="664" spans="1:29">
      <c r="A664" s="25" t="s">
        <v>293</v>
      </c>
      <c r="B664" s="6" t="s">
        <v>248</v>
      </c>
      <c r="C664" s="6" t="s">
        <v>466</v>
      </c>
      <c r="D664" s="3" t="s">
        <v>849</v>
      </c>
      <c r="E664" s="45">
        <v>-131522.85999999999</v>
      </c>
      <c r="F664" s="45">
        <v>-261943.67999999999</v>
      </c>
      <c r="G664" s="45">
        <v>-376934.33</v>
      </c>
      <c r="H664" s="45">
        <v>-506511.11</v>
      </c>
      <c r="I664" s="45">
        <v>-619526.55000000005</v>
      </c>
      <c r="J664" s="45">
        <v>-712149.07</v>
      </c>
      <c r="K664" s="45">
        <v>-820366.78</v>
      </c>
      <c r="L664" s="45">
        <v>-928963.11</v>
      </c>
      <c r="M664" s="45">
        <v>-1052932.1499999999</v>
      </c>
      <c r="N664" s="45">
        <v>-1180478.55</v>
      </c>
      <c r="O664" s="45">
        <v>-1303576.45</v>
      </c>
      <c r="P664" s="45">
        <v>-1413471.32</v>
      </c>
      <c r="Q664" s="45">
        <v>-112953.62</v>
      </c>
      <c r="R664" s="47">
        <f t="shared" si="171"/>
        <v>-774924.27833333344</v>
      </c>
      <c r="V664" s="49">
        <f t="shared" si="173"/>
        <v>-774924.27833333344</v>
      </c>
      <c r="Y664" s="51"/>
      <c r="Z664" s="51"/>
      <c r="AA664" s="51"/>
      <c r="AC664" s="61">
        <f t="shared" si="172"/>
        <v>-774924.27833333344</v>
      </c>
    </row>
    <row r="665" spans="1:29">
      <c r="A665" s="25" t="s">
        <v>293</v>
      </c>
      <c r="B665" s="6" t="s">
        <v>249</v>
      </c>
      <c r="C665" s="6" t="s">
        <v>465</v>
      </c>
      <c r="D665" s="3" t="s">
        <v>850</v>
      </c>
      <c r="E665" s="45">
        <v>3367.84</v>
      </c>
      <c r="F665" s="45">
        <v>4439.42</v>
      </c>
      <c r="G665" s="45">
        <v>-106.05999999999899</v>
      </c>
      <c r="H665" s="45">
        <v>41021.129999999997</v>
      </c>
      <c r="I665" s="45">
        <v>23197.47</v>
      </c>
      <c r="J665" s="45">
        <v>23503.03</v>
      </c>
      <c r="K665" s="45">
        <v>16311.97</v>
      </c>
      <c r="L665" s="45">
        <v>10180.44</v>
      </c>
      <c r="M665" s="45">
        <v>7220.5100000000102</v>
      </c>
      <c r="N665" s="45">
        <v>-10018.99</v>
      </c>
      <c r="O665" s="45">
        <v>10383.41</v>
      </c>
      <c r="P665" s="45">
        <v>-10450.790000000001</v>
      </c>
      <c r="Q665" s="45">
        <v>-5587.58</v>
      </c>
      <c r="R665" s="47">
        <f t="shared" si="171"/>
        <v>9547.6391666666677</v>
      </c>
      <c r="V665" s="49">
        <f t="shared" si="173"/>
        <v>9547.6391666666677</v>
      </c>
      <c r="Y665" s="51"/>
      <c r="Z665" s="51"/>
      <c r="AA665" s="51"/>
      <c r="AC665" s="61">
        <f t="shared" si="172"/>
        <v>9547.6391666666677</v>
      </c>
    </row>
    <row r="666" spans="1:29">
      <c r="A666" s="25" t="s">
        <v>293</v>
      </c>
      <c r="B666" s="6" t="s">
        <v>249</v>
      </c>
      <c r="C666" s="6" t="s">
        <v>466</v>
      </c>
      <c r="D666" s="3" t="s">
        <v>851</v>
      </c>
      <c r="E666" s="45">
        <v>1102.04</v>
      </c>
      <c r="F666" s="45">
        <v>16532.21</v>
      </c>
      <c r="G666" s="45">
        <v>1946.08</v>
      </c>
      <c r="H666" s="45">
        <v>16494.939999999999</v>
      </c>
      <c r="I666" s="45">
        <v>36887.86</v>
      </c>
      <c r="J666" s="45">
        <v>23305.15</v>
      </c>
      <c r="K666" s="45">
        <v>22926.53</v>
      </c>
      <c r="L666" s="45">
        <v>7553.82</v>
      </c>
      <c r="M666" s="45">
        <v>3976.46</v>
      </c>
      <c r="N666" s="45">
        <v>8424.9599999999991</v>
      </c>
      <c r="O666" s="45">
        <v>21627.99</v>
      </c>
      <c r="P666" s="45">
        <v>18569.240000000002</v>
      </c>
      <c r="Q666" s="45">
        <v>2723.01</v>
      </c>
      <c r="R666" s="47">
        <f t="shared" si="171"/>
        <v>15013.147083333331</v>
      </c>
      <c r="V666" s="49">
        <f t="shared" si="173"/>
        <v>15013.147083333331</v>
      </c>
      <c r="Y666" s="51"/>
      <c r="Z666" s="51"/>
      <c r="AA666" s="51"/>
      <c r="AC666" s="61">
        <f t="shared" si="172"/>
        <v>15013.147083333331</v>
      </c>
    </row>
    <row r="667" spans="1:29">
      <c r="A667" s="25" t="s">
        <v>293</v>
      </c>
      <c r="B667" s="6" t="s">
        <v>250</v>
      </c>
      <c r="C667" s="6"/>
      <c r="D667" s="3" t="s">
        <v>251</v>
      </c>
      <c r="E667" s="45">
        <v>-1000</v>
      </c>
      <c r="F667" s="45">
        <v>-3000</v>
      </c>
      <c r="G667" s="45">
        <v>-3000</v>
      </c>
      <c r="H667" s="45">
        <v>-5000</v>
      </c>
      <c r="I667" s="45">
        <v>-6000</v>
      </c>
      <c r="J667" s="45">
        <v>-6000</v>
      </c>
      <c r="K667" s="45">
        <v>-8000</v>
      </c>
      <c r="L667" s="45">
        <v>-9000</v>
      </c>
      <c r="M667" s="45">
        <v>-10000</v>
      </c>
      <c r="N667" s="45">
        <v>-11000</v>
      </c>
      <c r="O667" s="45">
        <v>-12000</v>
      </c>
      <c r="P667" s="45">
        <v>-13000</v>
      </c>
      <c r="Q667" s="45">
        <v>-1000</v>
      </c>
      <c r="R667" s="47">
        <f t="shared" si="171"/>
        <v>-7250</v>
      </c>
      <c r="V667" s="49">
        <f t="shared" si="173"/>
        <v>-7250</v>
      </c>
      <c r="Y667" s="51"/>
      <c r="Z667" s="51"/>
      <c r="AA667" s="51"/>
      <c r="AC667" s="61">
        <f t="shared" si="172"/>
        <v>-7250</v>
      </c>
    </row>
    <row r="668" spans="1:29">
      <c r="A668" s="25" t="s">
        <v>293</v>
      </c>
      <c r="B668" s="6" t="s">
        <v>254</v>
      </c>
      <c r="C668" s="6" t="s">
        <v>461</v>
      </c>
      <c r="D668" s="3" t="s">
        <v>840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71"/>
        <v>0</v>
      </c>
      <c r="V668" s="49">
        <f t="shared" si="173"/>
        <v>0</v>
      </c>
      <c r="Y668" s="51"/>
      <c r="Z668" s="51"/>
      <c r="AA668" s="51"/>
      <c r="AC668" s="61">
        <f t="shared" si="172"/>
        <v>0</v>
      </c>
    </row>
    <row r="669" spans="1:29">
      <c r="A669" s="25" t="s">
        <v>293</v>
      </c>
      <c r="B669" s="6" t="s">
        <v>254</v>
      </c>
      <c r="C669" s="6" t="s">
        <v>467</v>
      </c>
      <c r="D669" s="3" t="s">
        <v>815</v>
      </c>
      <c r="E669" s="45">
        <v>0</v>
      </c>
      <c r="F669" s="45">
        <v>-425</v>
      </c>
      <c r="G669" s="45">
        <v>-425</v>
      </c>
      <c r="H669" s="45">
        <v>-425</v>
      </c>
      <c r="I669" s="45">
        <v>-425</v>
      </c>
      <c r="J669" s="45">
        <v>-735.22</v>
      </c>
      <c r="K669" s="45">
        <v>-735.22</v>
      </c>
      <c r="L669" s="45">
        <v>-735.22</v>
      </c>
      <c r="M669" s="45">
        <v>-735.22</v>
      </c>
      <c r="N669" s="45">
        <v>-735.22</v>
      </c>
      <c r="O669" s="45">
        <v>-735.22</v>
      </c>
      <c r="P669" s="45">
        <v>-735.22</v>
      </c>
      <c r="Q669" s="45">
        <v>0</v>
      </c>
      <c r="R669" s="47">
        <f t="shared" si="171"/>
        <v>-570.54500000000019</v>
      </c>
      <c r="V669" s="49">
        <f t="shared" si="173"/>
        <v>-570.54500000000019</v>
      </c>
      <c r="Y669" s="51"/>
      <c r="Z669" s="51"/>
      <c r="AA669" s="51"/>
      <c r="AC669" s="61">
        <f t="shared" si="172"/>
        <v>-570.54500000000019</v>
      </c>
    </row>
    <row r="670" spans="1:29">
      <c r="A670" s="25" t="s">
        <v>293</v>
      </c>
      <c r="B670" s="6" t="s">
        <v>254</v>
      </c>
      <c r="C670" s="6" t="s">
        <v>462</v>
      </c>
      <c r="D670" s="3" t="s">
        <v>841</v>
      </c>
      <c r="E670" s="45">
        <v>0</v>
      </c>
      <c r="F670" s="45">
        <v>0</v>
      </c>
      <c r="G670" s="45">
        <v>-156.1</v>
      </c>
      <c r="H670" s="45">
        <v>-156.1</v>
      </c>
      <c r="I670" s="45">
        <v>-329.7</v>
      </c>
      <c r="J670" s="45">
        <v>-329.7</v>
      </c>
      <c r="K670" s="45">
        <v>-329.7</v>
      </c>
      <c r="L670" s="45">
        <v>-329.7</v>
      </c>
      <c r="M670" s="45">
        <v>-369.7</v>
      </c>
      <c r="N670" s="45">
        <v>-369.7</v>
      </c>
      <c r="O670" s="45">
        <v>-369.7</v>
      </c>
      <c r="P670" s="45">
        <v>-504.85</v>
      </c>
      <c r="Q670" s="45">
        <v>0</v>
      </c>
      <c r="R670" s="47">
        <f t="shared" si="171"/>
        <v>-270.41249999999997</v>
      </c>
      <c r="V670" s="49">
        <f t="shared" si="173"/>
        <v>-270.41249999999997</v>
      </c>
      <c r="Y670" s="51"/>
      <c r="Z670" s="51"/>
      <c r="AA670" s="51"/>
      <c r="AC670" s="61">
        <f t="shared" si="172"/>
        <v>-270.41249999999997</v>
      </c>
    </row>
    <row r="671" spans="1:29">
      <c r="A671" s="25" t="s">
        <v>293</v>
      </c>
      <c r="B671" s="6" t="s">
        <v>254</v>
      </c>
      <c r="C671" s="6" t="s">
        <v>464</v>
      </c>
      <c r="D671" s="3" t="s">
        <v>842</v>
      </c>
      <c r="E671" s="45">
        <v>0</v>
      </c>
      <c r="F671" s="45">
        <v>0</v>
      </c>
      <c r="G671" s="45">
        <v>0</v>
      </c>
      <c r="H671" s="45">
        <v>-2332.33</v>
      </c>
      <c r="I671" s="45">
        <v>-2332.33</v>
      </c>
      <c r="J671" s="45">
        <v>-60496.39</v>
      </c>
      <c r="K671" s="45">
        <v>-60496.39</v>
      </c>
      <c r="L671" s="45">
        <v>-60496.39</v>
      </c>
      <c r="M671" s="45">
        <v>-60496.39</v>
      </c>
      <c r="N671" s="45">
        <v>-2332.33</v>
      </c>
      <c r="O671" s="45">
        <v>-2332.33</v>
      </c>
      <c r="P671" s="45">
        <v>-2332.33</v>
      </c>
      <c r="Q671" s="45">
        <v>0</v>
      </c>
      <c r="R671" s="47">
        <f t="shared" si="171"/>
        <v>-21137.267499999998</v>
      </c>
      <c r="V671" s="49">
        <f t="shared" si="173"/>
        <v>-21137.267499999998</v>
      </c>
      <c r="Y671" s="51"/>
      <c r="Z671" s="51"/>
      <c r="AA671" s="51"/>
      <c r="AC671" s="61">
        <f t="shared" si="172"/>
        <v>-21137.267499999998</v>
      </c>
    </row>
    <row r="672" spans="1:29">
      <c r="A672" s="25" t="s">
        <v>293</v>
      </c>
      <c r="B672" s="6" t="s">
        <v>255</v>
      </c>
      <c r="C672" s="6"/>
      <c r="D672" s="3" t="s">
        <v>852</v>
      </c>
      <c r="E672" s="45">
        <v>-230134.13</v>
      </c>
      <c r="F672" s="45">
        <v>-407238.13</v>
      </c>
      <c r="G672" s="45">
        <v>-564522.54</v>
      </c>
      <c r="H672" s="45">
        <v>-644946.07999999996</v>
      </c>
      <c r="I672" s="45">
        <v>-680875.16</v>
      </c>
      <c r="J672" s="45">
        <v>-700965.33</v>
      </c>
      <c r="K672" s="45">
        <v>-706838.32</v>
      </c>
      <c r="L672" s="45">
        <v>-711887.13</v>
      </c>
      <c r="M672" s="45">
        <v>-722967.93</v>
      </c>
      <c r="N672" s="45">
        <v>-797324.02</v>
      </c>
      <c r="O672" s="45">
        <v>-824945.43</v>
      </c>
      <c r="P672" s="45">
        <v>-863840.52</v>
      </c>
      <c r="Q672" s="45">
        <v>-34042.79</v>
      </c>
      <c r="R672" s="47">
        <f t="shared" si="171"/>
        <v>-646536.58750000002</v>
      </c>
      <c r="V672" s="49">
        <f t="shared" si="173"/>
        <v>-646536.58750000002</v>
      </c>
      <c r="Y672" s="51"/>
      <c r="Z672" s="51"/>
      <c r="AA672" s="51"/>
      <c r="AC672" s="61">
        <f t="shared" si="172"/>
        <v>-646536.58750000002</v>
      </c>
    </row>
    <row r="673" spans="1:29">
      <c r="A673" s="25" t="s">
        <v>293</v>
      </c>
      <c r="B673" s="6" t="s">
        <v>255</v>
      </c>
      <c r="C673" s="6" t="s">
        <v>143</v>
      </c>
      <c r="D673" s="3" t="s">
        <v>859</v>
      </c>
      <c r="E673" s="45">
        <v>-11956.14</v>
      </c>
      <c r="F673" s="45">
        <v>-24114.14</v>
      </c>
      <c r="G673" s="45">
        <v>-36428.28</v>
      </c>
      <c r="H673" s="45">
        <v>-44462.35</v>
      </c>
      <c r="I673" s="45">
        <v>-54889.85</v>
      </c>
      <c r="J673" s="45">
        <v>-64771.94</v>
      </c>
      <c r="K673" s="45">
        <v>-75807.59</v>
      </c>
      <c r="L673" s="45">
        <v>-88060.67</v>
      </c>
      <c r="M673" s="45">
        <v>-100711.34</v>
      </c>
      <c r="N673" s="45">
        <v>-114671.03</v>
      </c>
      <c r="O673" s="45">
        <v>-117742.83</v>
      </c>
      <c r="P673" s="45">
        <v>-121397.73</v>
      </c>
      <c r="Q673" s="45">
        <v>-3679.54</v>
      </c>
      <c r="R673" s="47">
        <f t="shared" si="171"/>
        <v>-70906.299166666664</v>
      </c>
      <c r="V673" s="49">
        <f t="shared" si="173"/>
        <v>-70906.299166666664</v>
      </c>
      <c r="Y673" s="51"/>
      <c r="Z673" s="51"/>
      <c r="AA673" s="51"/>
      <c r="AC673" s="61">
        <f t="shared" si="172"/>
        <v>-70906.299166666664</v>
      </c>
    </row>
    <row r="674" spans="1:29">
      <c r="A674" s="6" t="s">
        <v>294</v>
      </c>
      <c r="B674" s="6" t="s">
        <v>245</v>
      </c>
      <c r="C674" s="6" t="s">
        <v>448</v>
      </c>
      <c r="D674" s="3" t="s">
        <v>816</v>
      </c>
      <c r="E674" s="45">
        <v>-20228740.379999999</v>
      </c>
      <c r="F674" s="45">
        <v>-36926658.740000002</v>
      </c>
      <c r="G674" s="45">
        <v>-53892030.479999997</v>
      </c>
      <c r="H674" s="45">
        <v>-67753808.420000002</v>
      </c>
      <c r="I674" s="45">
        <v>-75055302.180000007</v>
      </c>
      <c r="J674" s="45">
        <v>-80696121.379999995</v>
      </c>
      <c r="K674" s="45">
        <v>-85437087.810000002</v>
      </c>
      <c r="L674" s="45">
        <v>-88990041</v>
      </c>
      <c r="M674" s="45">
        <v>-92741378.829999998</v>
      </c>
      <c r="N674" s="45">
        <v>-97675258.519999996</v>
      </c>
      <c r="O674" s="45">
        <v>-108395481.86</v>
      </c>
      <c r="P674" s="45">
        <v>-126773676.98</v>
      </c>
      <c r="Q674" s="45">
        <v>-19503050.760000002</v>
      </c>
      <c r="R674" s="47">
        <f t="shared" si="171"/>
        <v>-77850228.480833337</v>
      </c>
      <c r="V674" s="49">
        <f t="shared" si="173"/>
        <v>-77850228.480833337</v>
      </c>
      <c r="Y674" s="51"/>
      <c r="Z674" s="51"/>
      <c r="AA674" s="51"/>
      <c r="AC674" s="61">
        <f t="shared" si="172"/>
        <v>-77850228.480833337</v>
      </c>
    </row>
    <row r="675" spans="1:29">
      <c r="A675" s="6" t="s">
        <v>294</v>
      </c>
      <c r="B675" s="6" t="s">
        <v>245</v>
      </c>
      <c r="C675" s="6" t="s">
        <v>449</v>
      </c>
      <c r="D675" s="3" t="s">
        <v>825</v>
      </c>
      <c r="E675" s="45">
        <v>-104974.89</v>
      </c>
      <c r="F675" s="45">
        <v>138449.13</v>
      </c>
      <c r="G675" s="45">
        <v>385717.14</v>
      </c>
      <c r="H675" s="45">
        <v>2893.4700000000298</v>
      </c>
      <c r="I675" s="45">
        <v>-179639.14</v>
      </c>
      <c r="J675" s="45">
        <v>-136917.29999999999</v>
      </c>
      <c r="K675" s="45">
        <v>68008.11</v>
      </c>
      <c r="L675" s="45">
        <v>623718.57999999996</v>
      </c>
      <c r="M675" s="45">
        <v>415301.76</v>
      </c>
      <c r="N675" s="45">
        <v>179463.29</v>
      </c>
      <c r="O675" s="45">
        <v>-162965.16</v>
      </c>
      <c r="P675" s="45">
        <v>-1348414.41</v>
      </c>
      <c r="Q675" s="45">
        <v>-1288704.27</v>
      </c>
      <c r="R675" s="47">
        <f t="shared" si="171"/>
        <v>-59268.675833333313</v>
      </c>
      <c r="V675" s="49">
        <f t="shared" si="173"/>
        <v>-59268.675833333313</v>
      </c>
      <c r="Y675" s="51"/>
      <c r="Z675" s="51"/>
      <c r="AA675" s="51"/>
      <c r="AC675" s="61">
        <f t="shared" si="172"/>
        <v>-59268.675833333313</v>
      </c>
    </row>
    <row r="676" spans="1:29">
      <c r="A676" s="6" t="s">
        <v>294</v>
      </c>
      <c r="B676" s="6" t="s">
        <v>245</v>
      </c>
      <c r="C676" s="6" t="s">
        <v>519</v>
      </c>
      <c r="D676" s="3" t="s">
        <v>817</v>
      </c>
      <c r="E676" s="45">
        <v>-563972.34</v>
      </c>
      <c r="F676" s="45">
        <v>-1024450.05</v>
      </c>
      <c r="G676" s="45">
        <v>-1488296.75</v>
      </c>
      <c r="H676" s="45">
        <v>-1854691.98</v>
      </c>
      <c r="I676" s="45">
        <v>-2033791.18</v>
      </c>
      <c r="J676" s="45">
        <v>-2165453.2400000002</v>
      </c>
      <c r="K676" s="45">
        <v>-2271322.9900000002</v>
      </c>
      <c r="L676" s="45">
        <v>-2343194.94</v>
      </c>
      <c r="M676" s="45">
        <v>-2420750.34</v>
      </c>
      <c r="N676" s="45">
        <v>-2532085.23</v>
      </c>
      <c r="O676" s="45">
        <v>-2806933.19</v>
      </c>
      <c r="P676" s="45">
        <v>-3292483.2</v>
      </c>
      <c r="Q676" s="45">
        <v>-517342.92</v>
      </c>
      <c r="R676" s="47">
        <f t="shared" si="171"/>
        <v>-2064509.2266666666</v>
      </c>
      <c r="V676" s="49">
        <f t="shared" si="173"/>
        <v>-2064509.2266666666</v>
      </c>
      <c r="Y676" s="51"/>
      <c r="Z676" s="51"/>
      <c r="AA676" s="51"/>
      <c r="AC676" s="61">
        <f t="shared" si="172"/>
        <v>-2064509.2266666666</v>
      </c>
    </row>
    <row r="677" spans="1:29">
      <c r="A677" s="6" t="s">
        <v>294</v>
      </c>
      <c r="B677" s="6" t="s">
        <v>245</v>
      </c>
      <c r="C677" s="6" t="s">
        <v>450</v>
      </c>
      <c r="D677" s="3" t="s">
        <v>819</v>
      </c>
      <c r="E677" s="45">
        <v>-1462618.88</v>
      </c>
      <c r="F677" s="45">
        <v>-2751149.17</v>
      </c>
      <c r="G677" s="45">
        <v>-4003119.78</v>
      </c>
      <c r="H677" s="45">
        <v>-5262593.6500000004</v>
      </c>
      <c r="I677" s="45">
        <v>-5991319.5499999998</v>
      </c>
      <c r="J677" s="45">
        <v>-6806197.96</v>
      </c>
      <c r="K677" s="45">
        <v>-7500981.6299999999</v>
      </c>
      <c r="L677" s="45">
        <v>-8119686.1799999997</v>
      </c>
      <c r="M677" s="45">
        <v>-8856803.5899999999</v>
      </c>
      <c r="N677" s="45">
        <v>-9882150.6899999995</v>
      </c>
      <c r="O677" s="45">
        <v>-10816254.710000001</v>
      </c>
      <c r="P677" s="45">
        <v>-12197089.220000001</v>
      </c>
      <c r="Q677" s="45">
        <v>-1324988.73</v>
      </c>
      <c r="R677" s="47">
        <f t="shared" si="171"/>
        <v>-6965095.8279166669</v>
      </c>
      <c r="V677" s="49">
        <f t="shared" si="173"/>
        <v>-6965095.8279166669</v>
      </c>
      <c r="Y677" s="51"/>
      <c r="Z677" s="51"/>
      <c r="AA677" s="51"/>
      <c r="AC677" s="61">
        <f t="shared" si="172"/>
        <v>-6965095.8279166669</v>
      </c>
    </row>
    <row r="678" spans="1:29">
      <c r="A678" s="6" t="s">
        <v>294</v>
      </c>
      <c r="B678" s="6" t="s">
        <v>245</v>
      </c>
      <c r="C678" s="6" t="s">
        <v>458</v>
      </c>
      <c r="D678" s="3" t="s">
        <v>826</v>
      </c>
      <c r="E678" s="45">
        <v>3438.12</v>
      </c>
      <c r="F678" s="45">
        <v>15909.85</v>
      </c>
      <c r="G678" s="45">
        <v>-18157.05</v>
      </c>
      <c r="H678" s="45">
        <v>9508.7099999999991</v>
      </c>
      <c r="I678" s="45">
        <v>-2673.84</v>
      </c>
      <c r="J678" s="45">
        <v>38410.239999999998</v>
      </c>
      <c r="K678" s="45">
        <v>72460.600000000006</v>
      </c>
      <c r="L678" s="45">
        <v>87226.89</v>
      </c>
      <c r="M678" s="45">
        <v>109637.73</v>
      </c>
      <c r="N678" s="45">
        <v>118821.14</v>
      </c>
      <c r="O678" s="45">
        <v>114553.99</v>
      </c>
      <c r="P678" s="45">
        <v>116266.14</v>
      </c>
      <c r="Q678" s="45">
        <v>-67904.320000000007</v>
      </c>
      <c r="R678" s="47">
        <f t="shared" si="171"/>
        <v>52477.608333333337</v>
      </c>
      <c r="V678" s="49">
        <f t="shared" si="173"/>
        <v>52477.608333333337</v>
      </c>
      <c r="Y678" s="51"/>
      <c r="Z678" s="51"/>
      <c r="AA678" s="51"/>
      <c r="AC678" s="61">
        <f t="shared" si="172"/>
        <v>52477.608333333337</v>
      </c>
    </row>
    <row r="679" spans="1:29">
      <c r="A679" s="6" t="s">
        <v>294</v>
      </c>
      <c r="B679" s="6" t="s">
        <v>245</v>
      </c>
      <c r="C679" s="6" t="s">
        <v>520</v>
      </c>
      <c r="D679" s="3" t="s">
        <v>827</v>
      </c>
      <c r="E679" s="45">
        <v>-51390.43</v>
      </c>
      <c r="F679" s="45">
        <v>-96517.74</v>
      </c>
      <c r="G679" s="45">
        <v>-140013.82</v>
      </c>
      <c r="H679" s="45">
        <v>-183834.47</v>
      </c>
      <c r="I679" s="45">
        <v>-208455.53</v>
      </c>
      <c r="J679" s="45">
        <v>-236617.19</v>
      </c>
      <c r="K679" s="45">
        <v>-260227.98</v>
      </c>
      <c r="L679" s="45">
        <v>-281164.99</v>
      </c>
      <c r="M679" s="45">
        <v>-306480.55</v>
      </c>
      <c r="N679" s="45">
        <v>-342205.19</v>
      </c>
      <c r="O679" s="45">
        <v>-373830.9</v>
      </c>
      <c r="P679" s="45">
        <v>-420513.53</v>
      </c>
      <c r="Q679" s="45">
        <v>-44566.86</v>
      </c>
      <c r="R679" s="47">
        <f t="shared" si="171"/>
        <v>-241486.71124999996</v>
      </c>
      <c r="V679" s="49">
        <f t="shared" si="173"/>
        <v>-241486.71124999996</v>
      </c>
      <c r="Y679" s="51"/>
      <c r="Z679" s="51"/>
      <c r="AA679" s="51"/>
      <c r="AC679" s="61">
        <f t="shared" si="172"/>
        <v>-241486.71124999996</v>
      </c>
    </row>
    <row r="680" spans="1:29">
      <c r="A680" s="6" t="s">
        <v>294</v>
      </c>
      <c r="B680" s="6" t="s">
        <v>245</v>
      </c>
      <c r="C680" s="6" t="s">
        <v>451</v>
      </c>
      <c r="D680" s="3" t="s">
        <v>820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171"/>
        <v>0</v>
      </c>
      <c r="V680" s="49">
        <f t="shared" si="173"/>
        <v>0</v>
      </c>
      <c r="Y680" s="51"/>
      <c r="Z680" s="51"/>
      <c r="AA680" s="51"/>
      <c r="AC680" s="61">
        <f t="shared" si="172"/>
        <v>0</v>
      </c>
    </row>
    <row r="681" spans="1:29">
      <c r="A681" s="6" t="s">
        <v>294</v>
      </c>
      <c r="B681" s="6" t="s">
        <v>245</v>
      </c>
      <c r="C681" s="6" t="s">
        <v>452</v>
      </c>
      <c r="D681" s="3" t="s">
        <v>821</v>
      </c>
      <c r="E681" s="45">
        <v>-14888070.109999999</v>
      </c>
      <c r="F681" s="45">
        <v>-27484377.559999999</v>
      </c>
      <c r="G681" s="45">
        <v>-40033716.609999999</v>
      </c>
      <c r="H681" s="45">
        <v>-49721361.119999997</v>
      </c>
      <c r="I681" s="45">
        <v>-54984453.719999999</v>
      </c>
      <c r="J681" s="45">
        <v>-59116957.229999997</v>
      </c>
      <c r="K681" s="45">
        <v>-62841871.899999999</v>
      </c>
      <c r="L681" s="45">
        <v>-65797967.420000002</v>
      </c>
      <c r="M681" s="45">
        <v>-68971745.409999996</v>
      </c>
      <c r="N681" s="45">
        <v>-72872341.769999996</v>
      </c>
      <c r="O681" s="45">
        <v>-79599471.959999993</v>
      </c>
      <c r="P681" s="45">
        <v>-91749073.480000004</v>
      </c>
      <c r="Q681" s="45">
        <v>-12951596.279999999</v>
      </c>
      <c r="R681" s="47">
        <f t="shared" si="171"/>
        <v>-57257764.281250007</v>
      </c>
      <c r="V681" s="49">
        <f t="shared" si="173"/>
        <v>-57257764.281250007</v>
      </c>
      <c r="Y681" s="51"/>
      <c r="Z681" s="51"/>
      <c r="AA681" s="51"/>
      <c r="AC681" s="61">
        <f t="shared" si="172"/>
        <v>-57257764.281250007</v>
      </c>
    </row>
    <row r="682" spans="1:29">
      <c r="A682" s="6" t="s">
        <v>294</v>
      </c>
      <c r="B682" s="6" t="s">
        <v>245</v>
      </c>
      <c r="C682" s="6" t="s">
        <v>453</v>
      </c>
      <c r="D682" s="3" t="s">
        <v>828</v>
      </c>
      <c r="E682" s="45">
        <v>-391893.76000000001</v>
      </c>
      <c r="F682" s="45">
        <v>-69918.490000000005</v>
      </c>
      <c r="G682" s="45">
        <v>200187.26</v>
      </c>
      <c r="H682" s="45">
        <v>-423735.82</v>
      </c>
      <c r="I682" s="45">
        <v>-601957.09</v>
      </c>
      <c r="J682" s="45">
        <v>-868350.38</v>
      </c>
      <c r="K682" s="45">
        <v>-903610.98</v>
      </c>
      <c r="L682" s="45">
        <v>-568906.81000000006</v>
      </c>
      <c r="M682" s="45">
        <v>-777456.86</v>
      </c>
      <c r="N682" s="45">
        <v>-884913.46</v>
      </c>
      <c r="O682" s="45">
        <v>-1490470.59</v>
      </c>
      <c r="P682" s="45">
        <v>-1988745.98</v>
      </c>
      <c r="Q682" s="45">
        <v>-754616.75</v>
      </c>
      <c r="R682" s="47">
        <f t="shared" si="171"/>
        <v>-745927.87124999997</v>
      </c>
      <c r="V682" s="49">
        <f t="shared" si="173"/>
        <v>-745927.87124999997</v>
      </c>
      <c r="Y682" s="51"/>
      <c r="Z682" s="51"/>
      <c r="AA682" s="51"/>
      <c r="AC682" s="61">
        <f t="shared" si="172"/>
        <v>-745927.87124999997</v>
      </c>
    </row>
    <row r="683" spans="1:29">
      <c r="A683" s="6" t="s">
        <v>294</v>
      </c>
      <c r="B683" s="6" t="s">
        <v>245</v>
      </c>
      <c r="C683" s="6" t="s">
        <v>521</v>
      </c>
      <c r="D683" s="3" t="s">
        <v>829</v>
      </c>
      <c r="E683" s="45">
        <v>-465479.03</v>
      </c>
      <c r="F683" s="45">
        <v>-859629.02</v>
      </c>
      <c r="G683" s="45">
        <v>-1249219.8500000001</v>
      </c>
      <c r="H683" s="45">
        <v>-1545699.37</v>
      </c>
      <c r="I683" s="45">
        <v>-1704453.67</v>
      </c>
      <c r="J683" s="45">
        <v>-1825848.33</v>
      </c>
      <c r="K683" s="45">
        <v>-1933603.71</v>
      </c>
      <c r="L683" s="45">
        <v>-2016818.01</v>
      </c>
      <c r="M683" s="45">
        <v>-2106251.15</v>
      </c>
      <c r="N683" s="45">
        <v>-2218564.89</v>
      </c>
      <c r="O683" s="45">
        <v>-2412210.71</v>
      </c>
      <c r="P683" s="45">
        <v>-2766470.46</v>
      </c>
      <c r="Q683" s="45">
        <v>-377985.39</v>
      </c>
      <c r="R683" s="47">
        <f t="shared" si="171"/>
        <v>-1755041.781666667</v>
      </c>
      <c r="V683" s="49">
        <f t="shared" si="173"/>
        <v>-1755041.781666667</v>
      </c>
      <c r="Y683" s="51"/>
      <c r="Z683" s="51"/>
      <c r="AA683" s="51"/>
      <c r="AC683" s="61">
        <f t="shared" si="172"/>
        <v>-1755041.781666667</v>
      </c>
    </row>
    <row r="684" spans="1:29">
      <c r="A684" s="6" t="s">
        <v>294</v>
      </c>
      <c r="B684" s="6" t="s">
        <v>245</v>
      </c>
      <c r="C684" s="6" t="s">
        <v>454</v>
      </c>
      <c r="D684" s="3" t="s">
        <v>823</v>
      </c>
      <c r="E684" s="45">
        <v>0</v>
      </c>
      <c r="F684" s="45">
        <v>-5344.32</v>
      </c>
      <c r="G684" s="45">
        <v>-6328.74</v>
      </c>
      <c r="H684" s="45">
        <v>-20308.54</v>
      </c>
      <c r="I684" s="45">
        <v>-20308.54</v>
      </c>
      <c r="J684" s="45">
        <v>-28720.99</v>
      </c>
      <c r="K684" s="45">
        <v>-28720.69</v>
      </c>
      <c r="L684" s="45">
        <v>-32843.03</v>
      </c>
      <c r="M684" s="45">
        <v>-32843.03</v>
      </c>
      <c r="N684" s="45">
        <v>-35511.550000000003</v>
      </c>
      <c r="O684" s="45">
        <v>-24219.53</v>
      </c>
      <c r="P684" s="45">
        <v>-39244.629999999997</v>
      </c>
      <c r="Q684" s="45">
        <v>-843.85</v>
      </c>
      <c r="R684" s="47">
        <f t="shared" si="171"/>
        <v>-22901.292916666662</v>
      </c>
      <c r="V684" s="49">
        <f t="shared" si="173"/>
        <v>-22901.292916666662</v>
      </c>
      <c r="Y684" s="51"/>
      <c r="Z684" s="51"/>
      <c r="AA684" s="51"/>
      <c r="AC684" s="61">
        <f t="shared" si="172"/>
        <v>-22901.292916666662</v>
      </c>
    </row>
    <row r="685" spans="1:29">
      <c r="A685" s="6" t="s">
        <v>294</v>
      </c>
      <c r="B685" s="6" t="s">
        <v>245</v>
      </c>
      <c r="C685" s="6" t="s">
        <v>455</v>
      </c>
      <c r="D685" s="3" t="s">
        <v>830</v>
      </c>
      <c r="E685" s="45">
        <v>-251.85</v>
      </c>
      <c r="F685" s="45">
        <v>-376.16</v>
      </c>
      <c r="G685" s="45">
        <v>-687.22</v>
      </c>
      <c r="H685" s="45">
        <v>-884.81</v>
      </c>
      <c r="I685" s="45">
        <v>-1089.51</v>
      </c>
      <c r="J685" s="45">
        <v>-1149.51</v>
      </c>
      <c r="K685" s="45">
        <v>-1209.51</v>
      </c>
      <c r="L685" s="45">
        <v>-1269.51</v>
      </c>
      <c r="M685" s="45">
        <v>-1329.51</v>
      </c>
      <c r="N685" s="45">
        <v>-1389.51</v>
      </c>
      <c r="O685" s="45">
        <v>-1449.51</v>
      </c>
      <c r="P685" s="45">
        <v>-1509.51</v>
      </c>
      <c r="Q685" s="45">
        <v>-60</v>
      </c>
      <c r="R685" s="47">
        <f t="shared" si="171"/>
        <v>-1041.6829166666666</v>
      </c>
      <c r="V685" s="49">
        <f t="shared" si="173"/>
        <v>-1041.6829166666666</v>
      </c>
      <c r="Y685" s="51"/>
      <c r="Z685" s="51"/>
      <c r="AA685" s="51"/>
      <c r="AC685" s="61">
        <f t="shared" si="172"/>
        <v>-1041.6829166666666</v>
      </c>
    </row>
    <row r="686" spans="1:29">
      <c r="A686" s="6" t="s">
        <v>294</v>
      </c>
      <c r="B686" s="6" t="s">
        <v>245</v>
      </c>
      <c r="C686" s="6" t="s">
        <v>459</v>
      </c>
      <c r="D686" s="3" t="s">
        <v>833</v>
      </c>
      <c r="E686" s="45">
        <v>-483.06</v>
      </c>
      <c r="F686" s="45">
        <v>-845.31</v>
      </c>
      <c r="G686" s="45">
        <v>-1308.8699999999999</v>
      </c>
      <c r="H686" s="45">
        <v>-1662.78</v>
      </c>
      <c r="I686" s="45">
        <v>-1947.89</v>
      </c>
      <c r="J686" s="45">
        <v>-2159.6799999999998</v>
      </c>
      <c r="K686" s="45">
        <v>-2347.0700000000002</v>
      </c>
      <c r="L686" s="45">
        <v>-2545.85</v>
      </c>
      <c r="M686" s="45">
        <v>-2773.6</v>
      </c>
      <c r="N686" s="45">
        <v>-3138.28</v>
      </c>
      <c r="O686" s="45">
        <v>-3485.78</v>
      </c>
      <c r="P686" s="45">
        <v>-4001.81</v>
      </c>
      <c r="Q686" s="45">
        <v>-565.59</v>
      </c>
      <c r="R686" s="47">
        <f t="shared" si="171"/>
        <v>-2228.4370833333337</v>
      </c>
      <c r="V686" s="49">
        <f t="shared" si="173"/>
        <v>-2228.4370833333337</v>
      </c>
      <c r="Y686" s="51"/>
      <c r="Z686" s="51"/>
      <c r="AA686" s="51"/>
      <c r="AC686" s="61">
        <f t="shared" si="172"/>
        <v>-2228.4370833333337</v>
      </c>
    </row>
    <row r="687" spans="1:29">
      <c r="A687" s="6" t="s">
        <v>294</v>
      </c>
      <c r="B687" s="6" t="s">
        <v>245</v>
      </c>
      <c r="C687" s="6" t="s">
        <v>522</v>
      </c>
      <c r="D687" s="3" t="s">
        <v>832</v>
      </c>
      <c r="E687" s="45">
        <v>-6.86</v>
      </c>
      <c r="F687" s="45">
        <v>-9.1</v>
      </c>
      <c r="G687" s="45">
        <v>-18.07</v>
      </c>
      <c r="H687" s="45">
        <v>-22.86</v>
      </c>
      <c r="I687" s="45">
        <v>-27.94</v>
      </c>
      <c r="J687" s="45">
        <v>-27.94</v>
      </c>
      <c r="K687" s="45">
        <v>-27.94</v>
      </c>
      <c r="L687" s="45">
        <v>-27.94</v>
      </c>
      <c r="M687" s="45">
        <v>-27.94</v>
      </c>
      <c r="N687" s="45">
        <v>-27.94</v>
      </c>
      <c r="O687" s="45">
        <v>-27.94</v>
      </c>
      <c r="P687" s="45">
        <v>-27.94</v>
      </c>
      <c r="Q687" s="45">
        <v>0</v>
      </c>
      <c r="R687" s="47">
        <f t="shared" si="171"/>
        <v>-23.081666666666667</v>
      </c>
      <c r="V687" s="49">
        <f t="shared" si="173"/>
        <v>-23.081666666666667</v>
      </c>
      <c r="Y687" s="51"/>
      <c r="Z687" s="51"/>
      <c r="AA687" s="51"/>
      <c r="AC687" s="61">
        <f t="shared" si="172"/>
        <v>-23.081666666666667</v>
      </c>
    </row>
    <row r="688" spans="1:29">
      <c r="A688" s="6" t="s">
        <v>294</v>
      </c>
      <c r="B688" s="6" t="s">
        <v>245</v>
      </c>
      <c r="C688" s="6" t="s">
        <v>456</v>
      </c>
      <c r="D688" s="3" t="s">
        <v>831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7">
        <f t="shared" si="171"/>
        <v>0</v>
      </c>
      <c r="V688" s="49">
        <f t="shared" si="173"/>
        <v>0</v>
      </c>
      <c r="Y688" s="51"/>
      <c r="Z688" s="51"/>
      <c r="AA688" s="51"/>
      <c r="AC688" s="61">
        <f t="shared" si="172"/>
        <v>0</v>
      </c>
    </row>
    <row r="689" spans="1:29">
      <c r="A689" s="6" t="s">
        <v>294</v>
      </c>
      <c r="B689" s="6" t="s">
        <v>245</v>
      </c>
      <c r="C689" s="6" t="s">
        <v>457</v>
      </c>
      <c r="D689" s="3" t="s">
        <v>824</v>
      </c>
      <c r="E689" s="45">
        <v>-155436.32</v>
      </c>
      <c r="F689" s="45">
        <v>-312105.58</v>
      </c>
      <c r="G689" s="45">
        <v>-451804.37</v>
      </c>
      <c r="H689" s="45">
        <v>-593362.4</v>
      </c>
      <c r="I689" s="45">
        <v>-711292.41</v>
      </c>
      <c r="J689" s="45">
        <v>-799175.87</v>
      </c>
      <c r="K689" s="45">
        <v>-868381.35</v>
      </c>
      <c r="L689" s="45">
        <v>-936398.18</v>
      </c>
      <c r="M689" s="45">
        <v>-1000949.57</v>
      </c>
      <c r="N689" s="45">
        <v>-1059841.26</v>
      </c>
      <c r="O689" s="45">
        <v>-1172661.2</v>
      </c>
      <c r="P689" s="45">
        <v>-1310258.01</v>
      </c>
      <c r="Q689" s="45">
        <v>-152474.85</v>
      </c>
      <c r="R689" s="47">
        <f t="shared" si="171"/>
        <v>-780848.8154166668</v>
      </c>
      <c r="V689" s="49">
        <f t="shared" si="173"/>
        <v>-780848.8154166668</v>
      </c>
      <c r="Y689" s="51"/>
      <c r="Z689" s="51"/>
      <c r="AA689" s="51"/>
      <c r="AC689" s="61">
        <f t="shared" si="172"/>
        <v>-780848.8154166668</v>
      </c>
    </row>
    <row r="690" spans="1:29">
      <c r="A690" s="6" t="s">
        <v>294</v>
      </c>
      <c r="B690" s="6" t="s">
        <v>245</v>
      </c>
      <c r="C690" s="6" t="s">
        <v>460</v>
      </c>
      <c r="D690" s="3" t="s">
        <v>834</v>
      </c>
      <c r="E690" s="45">
        <v>-6519.79</v>
      </c>
      <c r="F690" s="45">
        <v>-14288.33</v>
      </c>
      <c r="G690" s="45">
        <v>-14894.99</v>
      </c>
      <c r="H690" s="45">
        <v>-17140.07</v>
      </c>
      <c r="I690" s="45">
        <v>-19181.810000000001</v>
      </c>
      <c r="J690" s="45">
        <v>-18477.78</v>
      </c>
      <c r="K690" s="45">
        <v>-16084.85</v>
      </c>
      <c r="L690" s="45">
        <v>-14348.77</v>
      </c>
      <c r="M690" s="45">
        <v>-12326.07</v>
      </c>
      <c r="N690" s="45">
        <v>-6912.21</v>
      </c>
      <c r="O690" s="45">
        <v>-5432.63</v>
      </c>
      <c r="P690" s="45">
        <v>-4097.88</v>
      </c>
      <c r="Q690" s="45">
        <v>698.84</v>
      </c>
      <c r="R690" s="47">
        <f t="shared" si="171"/>
        <v>-12174.655416666668</v>
      </c>
      <c r="V690" s="49">
        <f t="shared" si="173"/>
        <v>-12174.655416666668</v>
      </c>
      <c r="Y690" s="51"/>
      <c r="Z690" s="51"/>
      <c r="AA690" s="51"/>
      <c r="AC690" s="61">
        <f t="shared" si="172"/>
        <v>-12174.655416666668</v>
      </c>
    </row>
    <row r="691" spans="1:29">
      <c r="A691" s="6" t="s">
        <v>294</v>
      </c>
      <c r="B691" s="6" t="s">
        <v>245</v>
      </c>
      <c r="C691" s="6" t="s">
        <v>523</v>
      </c>
      <c r="D691" s="3" t="s">
        <v>835</v>
      </c>
      <c r="E691" s="45">
        <v>-6680.6</v>
      </c>
      <c r="F691" s="45">
        <v>-13418.74</v>
      </c>
      <c r="G691" s="45">
        <v>-19441.189999999999</v>
      </c>
      <c r="H691" s="45">
        <v>-25470.86</v>
      </c>
      <c r="I691" s="45">
        <v>-30455.27</v>
      </c>
      <c r="J691" s="45">
        <v>-34126.449999999997</v>
      </c>
      <c r="K691" s="45">
        <v>-37003.4</v>
      </c>
      <c r="L691" s="45">
        <v>-39801.269999999997</v>
      </c>
      <c r="M691" s="45">
        <v>-42444.41</v>
      </c>
      <c r="N691" s="45">
        <v>-44931.31</v>
      </c>
      <c r="O691" s="45">
        <v>-49634.79</v>
      </c>
      <c r="P691" s="45">
        <v>-55424.76</v>
      </c>
      <c r="Q691" s="45">
        <v>-6424.65</v>
      </c>
      <c r="R691" s="47">
        <f t="shared" si="171"/>
        <v>-33225.42291666667</v>
      </c>
      <c r="V691" s="49">
        <f t="shared" si="173"/>
        <v>-33225.42291666667</v>
      </c>
      <c r="Y691" s="51"/>
      <c r="Z691" s="51"/>
      <c r="AA691" s="51"/>
      <c r="AC691" s="61">
        <f t="shared" si="172"/>
        <v>-33225.42291666667</v>
      </c>
    </row>
    <row r="692" spans="1:29">
      <c r="A692" s="6" t="s">
        <v>294</v>
      </c>
      <c r="B692" s="6" t="s">
        <v>246</v>
      </c>
      <c r="C692" s="6" t="s">
        <v>448</v>
      </c>
      <c r="D692" s="3" t="s">
        <v>836</v>
      </c>
      <c r="E692" s="45">
        <v>1958457.24</v>
      </c>
      <c r="F692" s="45">
        <v>2526784.88</v>
      </c>
      <c r="G692" s="45">
        <v>4108327.29</v>
      </c>
      <c r="H692" s="45">
        <v>8596666.0999999996</v>
      </c>
      <c r="I692" s="45">
        <v>9816178.2599999998</v>
      </c>
      <c r="J692" s="45">
        <v>10725668.5</v>
      </c>
      <c r="K692" s="45">
        <v>11088755.67</v>
      </c>
      <c r="L692" s="45">
        <v>10645417.789999999</v>
      </c>
      <c r="M692" s="45">
        <v>10153079.18</v>
      </c>
      <c r="N692" s="45">
        <v>6627960.5499999998</v>
      </c>
      <c r="O692" s="45">
        <v>745661.68</v>
      </c>
      <c r="P692" s="45">
        <v>-10509.540000000299</v>
      </c>
      <c r="Q692" s="45">
        <v>494118.74</v>
      </c>
      <c r="R692" s="47">
        <f t="shared" si="171"/>
        <v>6354189.8624999998</v>
      </c>
      <c r="V692" s="49">
        <f t="shared" si="173"/>
        <v>6354189.8624999998</v>
      </c>
      <c r="Y692" s="51"/>
      <c r="Z692" s="51"/>
      <c r="AA692" s="51"/>
      <c r="AC692" s="61">
        <f t="shared" si="172"/>
        <v>6354189.8624999998</v>
      </c>
    </row>
    <row r="693" spans="1:29">
      <c r="A693" s="6" t="s">
        <v>294</v>
      </c>
      <c r="B693" s="6" t="s">
        <v>246</v>
      </c>
      <c r="C693" s="6" t="s">
        <v>519</v>
      </c>
      <c r="D693" s="3" t="s">
        <v>861</v>
      </c>
      <c r="E693" s="45">
        <v>57867.87</v>
      </c>
      <c r="F693" s="45">
        <v>74660.639999999999</v>
      </c>
      <c r="G693" s="45">
        <v>128244.89</v>
      </c>
      <c r="H693" s="45">
        <v>256854.84</v>
      </c>
      <c r="I693" s="45">
        <v>291799.03000000003</v>
      </c>
      <c r="J693" s="45">
        <v>317859.78999999998</v>
      </c>
      <c r="K693" s="45">
        <v>328263.77</v>
      </c>
      <c r="L693" s="45">
        <v>315560.26</v>
      </c>
      <c r="M693" s="45">
        <v>301452.67</v>
      </c>
      <c r="N693" s="45">
        <v>200443.07</v>
      </c>
      <c r="O693" s="45">
        <v>37242.22</v>
      </c>
      <c r="P693" s="45">
        <v>15941.51</v>
      </c>
      <c r="Q693" s="45">
        <v>13918.91</v>
      </c>
      <c r="R693" s="47">
        <f t="shared" si="171"/>
        <v>192018.00666666668</v>
      </c>
      <c r="V693" s="49">
        <f t="shared" si="173"/>
        <v>192018.00666666668</v>
      </c>
      <c r="Y693" s="51"/>
      <c r="Z693" s="51"/>
      <c r="AA693" s="51"/>
      <c r="AC693" s="61">
        <f t="shared" si="172"/>
        <v>192018.00666666668</v>
      </c>
    </row>
    <row r="694" spans="1:29">
      <c r="A694" s="6" t="s">
        <v>294</v>
      </c>
      <c r="B694" s="6" t="s">
        <v>246</v>
      </c>
      <c r="C694" s="6" t="s">
        <v>452</v>
      </c>
      <c r="D694" s="3" t="s">
        <v>837</v>
      </c>
      <c r="E694" s="45">
        <v>1509392.54</v>
      </c>
      <c r="F694" s="45">
        <v>1739329.43</v>
      </c>
      <c r="G694" s="45">
        <v>3105269.46</v>
      </c>
      <c r="H694" s="45">
        <v>6908954.25</v>
      </c>
      <c r="I694" s="45">
        <v>7953043.0199999996</v>
      </c>
      <c r="J694" s="45">
        <v>8823827.8900000006</v>
      </c>
      <c r="K694" s="45">
        <v>9097746.1199999992</v>
      </c>
      <c r="L694" s="45">
        <v>8558643.0299999993</v>
      </c>
      <c r="M694" s="45">
        <v>8053567.9699999997</v>
      </c>
      <c r="N694" s="45">
        <v>5353643.04</v>
      </c>
      <c r="O694" s="45">
        <v>3022066.45</v>
      </c>
      <c r="P694" s="45">
        <v>2154945.9300000002</v>
      </c>
      <c r="Q694" s="45">
        <v>339193.35</v>
      </c>
      <c r="R694" s="47">
        <f t="shared" si="171"/>
        <v>5474610.7945833337</v>
      </c>
      <c r="V694" s="49">
        <f t="shared" si="173"/>
        <v>5474610.7945833337</v>
      </c>
      <c r="Y694" s="51"/>
      <c r="Z694" s="51"/>
      <c r="AA694" s="51"/>
      <c r="AC694" s="61">
        <f t="shared" si="172"/>
        <v>5474610.7945833337</v>
      </c>
    </row>
    <row r="695" spans="1:29">
      <c r="A695" s="6" t="s">
        <v>294</v>
      </c>
      <c r="B695" s="6" t="s">
        <v>246</v>
      </c>
      <c r="C695" s="6" t="s">
        <v>521</v>
      </c>
      <c r="D695" s="3" t="s">
        <v>862</v>
      </c>
      <c r="E695" s="45">
        <v>49914.32</v>
      </c>
      <c r="F695" s="45">
        <v>54902.92</v>
      </c>
      <c r="G695" s="45">
        <v>104105.57</v>
      </c>
      <c r="H695" s="45">
        <v>215412.95</v>
      </c>
      <c r="I695" s="45">
        <v>239573.57</v>
      </c>
      <c r="J695" s="45">
        <v>261732.66</v>
      </c>
      <c r="K695" s="45">
        <v>269350.43</v>
      </c>
      <c r="L695" s="45">
        <v>251834.14</v>
      </c>
      <c r="M695" s="45">
        <v>235916.99</v>
      </c>
      <c r="N695" s="45">
        <v>139526.06</v>
      </c>
      <c r="O695" s="45">
        <v>72822.86</v>
      </c>
      <c r="P695" s="45">
        <v>48829.03</v>
      </c>
      <c r="Q695" s="45">
        <v>9139.16</v>
      </c>
      <c r="R695" s="47">
        <f t="shared" si="171"/>
        <v>160294.49333333338</v>
      </c>
      <c r="V695" s="49">
        <f t="shared" si="173"/>
        <v>160294.49333333338</v>
      </c>
      <c r="Y695" s="51"/>
      <c r="Z695" s="51"/>
      <c r="AA695" s="51"/>
      <c r="AC695" s="61">
        <f t="shared" si="172"/>
        <v>160294.49333333338</v>
      </c>
    </row>
    <row r="696" spans="1:29">
      <c r="A696" s="6" t="s">
        <v>294</v>
      </c>
      <c r="B696" s="6" t="s">
        <v>246</v>
      </c>
      <c r="C696" s="6" t="s">
        <v>455</v>
      </c>
      <c r="D696" s="3" t="s">
        <v>839</v>
      </c>
      <c r="E696" s="45">
        <v>133.63</v>
      </c>
      <c r="F696" s="45">
        <v>-60.76</v>
      </c>
      <c r="G696" s="45">
        <v>56.95</v>
      </c>
      <c r="H696" s="45">
        <v>48.42</v>
      </c>
      <c r="I696" s="45">
        <v>198.19</v>
      </c>
      <c r="J696" s="45">
        <v>198.19</v>
      </c>
      <c r="K696" s="45">
        <v>198.19</v>
      </c>
      <c r="L696" s="45">
        <v>198.19</v>
      </c>
      <c r="M696" s="45">
        <v>198.19</v>
      </c>
      <c r="N696" s="45">
        <v>198.19</v>
      </c>
      <c r="O696" s="45">
        <v>198.19</v>
      </c>
      <c r="P696" s="45">
        <v>198.19</v>
      </c>
      <c r="Q696" s="45">
        <v>0</v>
      </c>
      <c r="R696" s="47">
        <f t="shared" si="171"/>
        <v>141.41208333333336</v>
      </c>
      <c r="V696" s="49">
        <f t="shared" si="173"/>
        <v>141.41208333333336</v>
      </c>
      <c r="Y696" s="51"/>
      <c r="Z696" s="51"/>
      <c r="AA696" s="51"/>
      <c r="AC696" s="61">
        <f t="shared" si="172"/>
        <v>141.41208333333336</v>
      </c>
    </row>
    <row r="697" spans="1:29">
      <c r="A697" s="6" t="s">
        <v>294</v>
      </c>
      <c r="B697" s="6" t="s">
        <v>246</v>
      </c>
      <c r="C697" s="6" t="s">
        <v>457</v>
      </c>
      <c r="D697" s="3" t="s">
        <v>838</v>
      </c>
      <c r="E697" s="45">
        <v>-771.77</v>
      </c>
      <c r="F697" s="45">
        <v>16908.62</v>
      </c>
      <c r="G697" s="45">
        <v>15799.67</v>
      </c>
      <c r="H697" s="45">
        <v>41426.080000000002</v>
      </c>
      <c r="I697" s="45">
        <v>73545.17</v>
      </c>
      <c r="J697" s="45">
        <v>92887.16</v>
      </c>
      <c r="K697" s="45">
        <v>94266.97</v>
      </c>
      <c r="L697" s="45">
        <v>98000.25</v>
      </c>
      <c r="M697" s="45">
        <v>102209.68</v>
      </c>
      <c r="N697" s="45">
        <v>46833.61</v>
      </c>
      <c r="O697" s="45">
        <v>20681.52</v>
      </c>
      <c r="P697" s="45">
        <v>5119.1699999999901</v>
      </c>
      <c r="Q697" s="45">
        <v>-2404.2399999999998</v>
      </c>
      <c r="R697" s="47">
        <f t="shared" si="171"/>
        <v>50507.491249999999</v>
      </c>
      <c r="V697" s="49">
        <f t="shared" si="173"/>
        <v>50507.491249999999</v>
      </c>
      <c r="Y697" s="51"/>
      <c r="Z697" s="51"/>
      <c r="AA697" s="51"/>
      <c r="AC697" s="61">
        <f t="shared" si="172"/>
        <v>50507.491249999999</v>
      </c>
    </row>
    <row r="698" spans="1:29">
      <c r="A698" s="6" t="s">
        <v>294</v>
      </c>
      <c r="B698" s="6" t="s">
        <v>247</v>
      </c>
      <c r="C698" s="6" t="s">
        <v>461</v>
      </c>
      <c r="D698" s="3" t="s">
        <v>845</v>
      </c>
      <c r="E698" s="45">
        <v>-4820</v>
      </c>
      <c r="F698" s="45">
        <v>-4820</v>
      </c>
      <c r="G698" s="45">
        <v>-4820</v>
      </c>
      <c r="H698" s="45">
        <v>-4820</v>
      </c>
      <c r="I698" s="45">
        <v>-4820</v>
      </c>
      <c r="J698" s="45">
        <v>-4820</v>
      </c>
      <c r="K698" s="45">
        <v>-4820</v>
      </c>
      <c r="L698" s="45">
        <v>-4820</v>
      </c>
      <c r="M698" s="45">
        <v>-4820</v>
      </c>
      <c r="N698" s="45">
        <v>-4820</v>
      </c>
      <c r="O698" s="45">
        <v>-2080</v>
      </c>
      <c r="P698" s="45">
        <v>-2795.78</v>
      </c>
      <c r="Q698" s="45">
        <v>0</v>
      </c>
      <c r="R698" s="47">
        <f t="shared" si="171"/>
        <v>-4222.1483333333335</v>
      </c>
      <c r="V698" s="49">
        <f t="shared" si="173"/>
        <v>-4222.1483333333335</v>
      </c>
      <c r="Y698" s="51"/>
      <c r="Z698" s="51"/>
      <c r="AA698" s="51"/>
      <c r="AC698" s="61">
        <f t="shared" si="172"/>
        <v>-4222.1483333333335</v>
      </c>
    </row>
    <row r="699" spans="1:29">
      <c r="A699" s="6" t="s">
        <v>294</v>
      </c>
      <c r="B699" s="6" t="s">
        <v>247</v>
      </c>
      <c r="C699" s="6" t="s">
        <v>462</v>
      </c>
      <c r="D699" s="3" t="s">
        <v>847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171"/>
        <v>0</v>
      </c>
      <c r="V699" s="49">
        <f t="shared" si="173"/>
        <v>0</v>
      </c>
      <c r="Y699" s="51"/>
      <c r="Z699" s="51"/>
      <c r="AA699" s="51"/>
      <c r="AC699" s="61">
        <f t="shared" si="172"/>
        <v>0</v>
      </c>
    </row>
    <row r="700" spans="1:29">
      <c r="A700" s="6" t="s">
        <v>294</v>
      </c>
      <c r="B700" s="6" t="s">
        <v>247</v>
      </c>
      <c r="C700" s="6" t="s">
        <v>463</v>
      </c>
      <c r="D700" s="3" t="s">
        <v>843</v>
      </c>
      <c r="E700" s="45">
        <v>-51690.95</v>
      </c>
      <c r="F700" s="45">
        <v>-115117.69</v>
      </c>
      <c r="G700" s="45">
        <v>-163682.93</v>
      </c>
      <c r="H700" s="45">
        <v>-169442.46</v>
      </c>
      <c r="I700" s="45">
        <v>-173820.16</v>
      </c>
      <c r="J700" s="45">
        <v>-178359.83</v>
      </c>
      <c r="K700" s="45">
        <v>-183844.67</v>
      </c>
      <c r="L700" s="45">
        <v>-189410.67</v>
      </c>
      <c r="M700" s="45">
        <v>-195234.5</v>
      </c>
      <c r="N700" s="45">
        <v>-201456.02</v>
      </c>
      <c r="O700" s="45">
        <v>-207534.02</v>
      </c>
      <c r="P700" s="45">
        <v>-215718.02</v>
      </c>
      <c r="Q700" s="45">
        <v>-13821.35</v>
      </c>
      <c r="R700" s="47">
        <f t="shared" si="171"/>
        <v>-168864.75999999998</v>
      </c>
      <c r="V700" s="49">
        <f t="shared" si="173"/>
        <v>-168864.75999999998</v>
      </c>
      <c r="Y700" s="51"/>
      <c r="Z700" s="51"/>
      <c r="AA700" s="51"/>
      <c r="AC700" s="61">
        <f t="shared" si="172"/>
        <v>-168864.75999999998</v>
      </c>
    </row>
    <row r="701" spans="1:29">
      <c r="A701" s="6" t="s">
        <v>294</v>
      </c>
      <c r="B701" s="6" t="s">
        <v>247</v>
      </c>
      <c r="C701" s="6" t="s">
        <v>464</v>
      </c>
      <c r="D701" s="3" t="s">
        <v>846</v>
      </c>
      <c r="E701" s="45">
        <v>-1162.56</v>
      </c>
      <c r="F701" s="45">
        <v>-1162.56</v>
      </c>
      <c r="G701" s="45">
        <v>-11788.42</v>
      </c>
      <c r="H701" s="45">
        <v>-22056.97</v>
      </c>
      <c r="I701" s="45">
        <v>-39475.07</v>
      </c>
      <c r="J701" s="45">
        <v>-47772.34</v>
      </c>
      <c r="K701" s="45">
        <v>-59960.86</v>
      </c>
      <c r="L701" s="45">
        <v>-67266.73</v>
      </c>
      <c r="M701" s="45">
        <v>-66295.91</v>
      </c>
      <c r="N701" s="45">
        <v>-71490.929999999993</v>
      </c>
      <c r="O701" s="45">
        <v>-75021.320000000007</v>
      </c>
      <c r="P701" s="45">
        <v>-80121.63</v>
      </c>
      <c r="Q701" s="45">
        <v>0</v>
      </c>
      <c r="R701" s="47">
        <f t="shared" si="171"/>
        <v>-45249.501666666671</v>
      </c>
      <c r="V701" s="49">
        <f t="shared" si="173"/>
        <v>-45249.501666666671</v>
      </c>
      <c r="Y701" s="51"/>
      <c r="Z701" s="51"/>
      <c r="AA701" s="51"/>
      <c r="AC701" s="61">
        <f t="shared" si="172"/>
        <v>-45249.501666666671</v>
      </c>
    </row>
    <row r="702" spans="1:29">
      <c r="A702" s="6" t="s">
        <v>294</v>
      </c>
      <c r="B702" s="6" t="s">
        <v>248</v>
      </c>
      <c r="C702" s="6" t="s">
        <v>465</v>
      </c>
      <c r="D702" s="3" t="s">
        <v>848</v>
      </c>
      <c r="E702" s="45">
        <v>-1342586.92</v>
      </c>
      <c r="F702" s="45">
        <v>-2700364.61</v>
      </c>
      <c r="G702" s="45">
        <v>-4022755.7</v>
      </c>
      <c r="H702" s="45">
        <v>-5442064.3600000003</v>
      </c>
      <c r="I702" s="45">
        <v>-6711568.9900000002</v>
      </c>
      <c r="J702" s="45">
        <v>-7949351.5199999996</v>
      </c>
      <c r="K702" s="45">
        <v>-9201844.1799999997</v>
      </c>
      <c r="L702" s="45">
        <v>-10471980.189999999</v>
      </c>
      <c r="M702" s="45">
        <v>-11779657.24</v>
      </c>
      <c r="N702" s="45">
        <v>-13164647.119999999</v>
      </c>
      <c r="O702" s="45">
        <v>-14658962.880000001</v>
      </c>
      <c r="P702" s="45">
        <v>-16167612.210000001</v>
      </c>
      <c r="Q702" s="45">
        <v>-1505456.04</v>
      </c>
      <c r="R702" s="47">
        <f t="shared" si="171"/>
        <v>-8641235.8733333331</v>
      </c>
      <c r="V702" s="49">
        <f t="shared" si="173"/>
        <v>-8641235.8733333331</v>
      </c>
      <c r="Y702" s="51"/>
      <c r="Z702" s="51"/>
      <c r="AA702" s="51"/>
      <c r="AC702" s="61">
        <f t="shared" si="172"/>
        <v>-8641235.8733333331</v>
      </c>
    </row>
    <row r="703" spans="1:29">
      <c r="A703" s="6" t="s">
        <v>294</v>
      </c>
      <c r="B703" s="6" t="s">
        <v>248</v>
      </c>
      <c r="C703" s="6" t="s">
        <v>466</v>
      </c>
      <c r="D703" s="3" t="s">
        <v>849</v>
      </c>
      <c r="E703" s="45">
        <v>-851315.47</v>
      </c>
      <c r="F703" s="45">
        <v>-1613004.39</v>
      </c>
      <c r="G703" s="45">
        <v>-2300609.4500000002</v>
      </c>
      <c r="H703" s="45">
        <v>-3193556.47</v>
      </c>
      <c r="I703" s="45">
        <v>-4001792.12</v>
      </c>
      <c r="J703" s="45">
        <v>-4581601.79</v>
      </c>
      <c r="K703" s="45">
        <v>-5139733.6900000004</v>
      </c>
      <c r="L703" s="45">
        <v>-5827943.5599999996</v>
      </c>
      <c r="M703" s="45">
        <v>-6664400</v>
      </c>
      <c r="N703" s="45">
        <v>-7518060.1699999999</v>
      </c>
      <c r="O703" s="45">
        <v>-8226859.6500000004</v>
      </c>
      <c r="P703" s="45">
        <v>-8856524.3300000001</v>
      </c>
      <c r="Q703" s="45">
        <v>-769165.64</v>
      </c>
      <c r="R703" s="47">
        <f t="shared" si="171"/>
        <v>-4894527.1812499994</v>
      </c>
      <c r="V703" s="49">
        <f t="shared" si="173"/>
        <v>-4894527.1812499994</v>
      </c>
      <c r="Y703" s="51"/>
      <c r="Z703" s="51"/>
      <c r="AA703" s="51"/>
      <c r="AC703" s="61">
        <f t="shared" si="172"/>
        <v>-4894527.1812499994</v>
      </c>
    </row>
    <row r="704" spans="1:29">
      <c r="A704" s="6" t="s">
        <v>294</v>
      </c>
      <c r="B704" s="6" t="s">
        <v>249</v>
      </c>
      <c r="C704" s="6" t="s">
        <v>465</v>
      </c>
      <c r="D704" s="3" t="s">
        <v>850</v>
      </c>
      <c r="E704" s="45">
        <v>-17583.07</v>
      </c>
      <c r="F704" s="45">
        <v>17782.55</v>
      </c>
      <c r="G704" s="45">
        <v>-79112.53</v>
      </c>
      <c r="H704" s="45">
        <v>70652.58</v>
      </c>
      <c r="I704" s="45">
        <v>102379.83</v>
      </c>
      <c r="J704" s="45">
        <v>76539.320000000007</v>
      </c>
      <c r="K704" s="45">
        <v>72667.759999999995</v>
      </c>
      <c r="L704" s="45">
        <v>31570.76</v>
      </c>
      <c r="M704" s="45">
        <v>-40752.839999999997</v>
      </c>
      <c r="N704" s="45">
        <v>-156932.54999999999</v>
      </c>
      <c r="O704" s="45">
        <v>-173994.56</v>
      </c>
      <c r="P704" s="45">
        <v>-166615.41</v>
      </c>
      <c r="Q704" s="45">
        <v>-8089.99</v>
      </c>
      <c r="R704" s="47">
        <f t="shared" si="171"/>
        <v>-21554.301666666663</v>
      </c>
      <c r="V704" s="49">
        <f t="shared" si="173"/>
        <v>-21554.301666666663</v>
      </c>
      <c r="Y704" s="51"/>
      <c r="Z704" s="51"/>
      <c r="AA704" s="51"/>
      <c r="AC704" s="61">
        <f t="shared" si="172"/>
        <v>-21554.301666666663</v>
      </c>
    </row>
    <row r="705" spans="1:29">
      <c r="A705" s="6" t="s">
        <v>294</v>
      </c>
      <c r="B705" s="6" t="s">
        <v>249</v>
      </c>
      <c r="C705" s="6" t="s">
        <v>466</v>
      </c>
      <c r="D705" s="3" t="s">
        <v>851</v>
      </c>
      <c r="E705" s="45">
        <v>89555.72</v>
      </c>
      <c r="F705" s="45">
        <v>163617.79</v>
      </c>
      <c r="G705" s="45">
        <v>-41596.089999999997</v>
      </c>
      <c r="H705" s="45">
        <v>43066.26</v>
      </c>
      <c r="I705" s="45">
        <v>271246.61</v>
      </c>
      <c r="J705" s="45">
        <v>292940.57</v>
      </c>
      <c r="K705" s="45">
        <v>160353.29999999999</v>
      </c>
      <c r="L705" s="45">
        <v>17472.23</v>
      </c>
      <c r="M705" s="45">
        <v>-30841.51</v>
      </c>
      <c r="N705" s="45">
        <v>142415.57999999999</v>
      </c>
      <c r="O705" s="45">
        <v>221465.71</v>
      </c>
      <c r="P705" s="45">
        <v>82089.179999999993</v>
      </c>
      <c r="Q705" s="45">
        <v>72309.289999999994</v>
      </c>
      <c r="R705" s="47">
        <f t="shared" si="171"/>
        <v>116930.17791666665</v>
      </c>
      <c r="V705" s="49">
        <f t="shared" si="173"/>
        <v>116930.17791666665</v>
      </c>
      <c r="Y705" s="51"/>
      <c r="Z705" s="51"/>
      <c r="AA705" s="51"/>
      <c r="AC705" s="61">
        <f t="shared" si="172"/>
        <v>116930.17791666665</v>
      </c>
    </row>
    <row r="706" spans="1:29">
      <c r="A706" s="6" t="s">
        <v>294</v>
      </c>
      <c r="B706" s="6" t="s">
        <v>250</v>
      </c>
      <c r="C706" s="6" t="s">
        <v>2</v>
      </c>
      <c r="D706" s="3" t="s">
        <v>251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171"/>
        <v>0</v>
      </c>
      <c r="V706" s="49">
        <f t="shared" si="173"/>
        <v>0</v>
      </c>
      <c r="Y706" s="51"/>
      <c r="Z706" s="51"/>
      <c r="AA706" s="51"/>
      <c r="AC706" s="61">
        <f t="shared" si="172"/>
        <v>0</v>
      </c>
    </row>
    <row r="707" spans="1:29">
      <c r="A707" s="25" t="s">
        <v>294</v>
      </c>
      <c r="B707" s="6" t="s">
        <v>254</v>
      </c>
      <c r="C707" s="6" t="s">
        <v>461</v>
      </c>
      <c r="D707" s="3" t="s">
        <v>840</v>
      </c>
      <c r="E707" s="45">
        <v>0</v>
      </c>
      <c r="F707" s="45">
        <v>-4044.02</v>
      </c>
      <c r="G707" s="45">
        <v>-4044.02</v>
      </c>
      <c r="H707" s="45">
        <v>-4044.02</v>
      </c>
      <c r="I707" s="45">
        <v>-4044.02</v>
      </c>
      <c r="J707" s="45">
        <v>-4044.02</v>
      </c>
      <c r="K707" s="45">
        <v>-4044.02</v>
      </c>
      <c r="L707" s="45">
        <v>-4044.02</v>
      </c>
      <c r="M707" s="45">
        <v>-4044.02</v>
      </c>
      <c r="N707" s="45">
        <v>-4044.02</v>
      </c>
      <c r="O707" s="45">
        <v>-4044.02</v>
      </c>
      <c r="P707" s="45">
        <v>-5076.74</v>
      </c>
      <c r="Q707" s="45">
        <v>0</v>
      </c>
      <c r="R707" s="47">
        <f t="shared" si="171"/>
        <v>-3793.0783333333329</v>
      </c>
      <c r="V707" s="49">
        <f t="shared" si="173"/>
        <v>-3793.0783333333329</v>
      </c>
      <c r="Y707" s="51"/>
      <c r="Z707" s="51"/>
      <c r="AA707" s="51"/>
      <c r="AC707" s="61">
        <f t="shared" si="172"/>
        <v>-3793.0783333333329</v>
      </c>
    </row>
    <row r="708" spans="1:29">
      <c r="A708" s="25" t="s">
        <v>294</v>
      </c>
      <c r="B708" s="6" t="s">
        <v>254</v>
      </c>
      <c r="C708" s="6" t="s">
        <v>467</v>
      </c>
      <c r="D708" s="3" t="s">
        <v>815</v>
      </c>
      <c r="E708" s="45">
        <v>-50</v>
      </c>
      <c r="F708" s="45">
        <v>-451</v>
      </c>
      <c r="G708" s="45">
        <v>-501</v>
      </c>
      <c r="H708" s="45">
        <v>-651</v>
      </c>
      <c r="I708" s="45">
        <v>-1704.04</v>
      </c>
      <c r="J708" s="45">
        <v>-1848.88</v>
      </c>
      <c r="K708" s="45">
        <v>-2725.42</v>
      </c>
      <c r="L708" s="45">
        <v>-29218.42</v>
      </c>
      <c r="M708" s="45">
        <v>-122375.17</v>
      </c>
      <c r="N708" s="45">
        <v>-176442.42</v>
      </c>
      <c r="O708" s="45">
        <v>-174326.42</v>
      </c>
      <c r="P708" s="45">
        <v>-41015.42</v>
      </c>
      <c r="Q708" s="45">
        <v>-50</v>
      </c>
      <c r="R708" s="47">
        <f t="shared" si="171"/>
        <v>-45942.432500000003</v>
      </c>
      <c r="V708" s="49">
        <f t="shared" si="173"/>
        <v>-45942.432500000003</v>
      </c>
      <c r="Y708" s="51"/>
      <c r="Z708" s="51"/>
      <c r="AA708" s="51"/>
      <c r="AC708" s="61">
        <f t="shared" si="172"/>
        <v>-45942.432500000003</v>
      </c>
    </row>
    <row r="709" spans="1:29">
      <c r="A709" s="25" t="s">
        <v>294</v>
      </c>
      <c r="B709" s="6" t="s">
        <v>254</v>
      </c>
      <c r="C709" s="6" t="s">
        <v>462</v>
      </c>
      <c r="D709" s="3" t="s">
        <v>841</v>
      </c>
      <c r="E709" s="45">
        <v>-57.38</v>
      </c>
      <c r="F709" s="45">
        <v>-57.38</v>
      </c>
      <c r="G709" s="45">
        <v>-611.63</v>
      </c>
      <c r="H709" s="45">
        <v>-615.24</v>
      </c>
      <c r="I709" s="45">
        <v>-1378.17</v>
      </c>
      <c r="J709" s="45">
        <v>-1378.17</v>
      </c>
      <c r="K709" s="45">
        <v>-1671.15</v>
      </c>
      <c r="L709" s="45">
        <v>-1671.15</v>
      </c>
      <c r="M709" s="45">
        <v>-1742.57</v>
      </c>
      <c r="N709" s="45">
        <v>-1742.57</v>
      </c>
      <c r="O709" s="45">
        <v>-1742.57</v>
      </c>
      <c r="P709" s="45">
        <v>-2083.2199999999998</v>
      </c>
      <c r="Q709" s="45">
        <v>-514.71</v>
      </c>
      <c r="R709" s="47">
        <f t="shared" ref="R709:R712" si="174">((E709+Q709)+((F709+G709+H709+I709+J709+K709+L709+M709+N709+O709+P709)*2))/24</f>
        <v>-1248.3220833333332</v>
      </c>
      <c r="V709" s="49">
        <f t="shared" si="173"/>
        <v>-1248.3220833333332</v>
      </c>
      <c r="Y709" s="51"/>
      <c r="Z709" s="51"/>
      <c r="AA709" s="51"/>
      <c r="AC709" s="61">
        <f t="shared" si="172"/>
        <v>-1248.3220833333332</v>
      </c>
    </row>
    <row r="710" spans="1:29">
      <c r="A710" s="25" t="s">
        <v>294</v>
      </c>
      <c r="B710" s="6" t="s">
        <v>254</v>
      </c>
      <c r="C710" s="6" t="s">
        <v>464</v>
      </c>
      <c r="D710" s="3" t="s">
        <v>842</v>
      </c>
      <c r="E710" s="45">
        <v>0</v>
      </c>
      <c r="F710" s="45">
        <v>-1115.76</v>
      </c>
      <c r="G710" s="45">
        <v>-2856.94</v>
      </c>
      <c r="H710" s="45">
        <v>-1852.04</v>
      </c>
      <c r="I710" s="45">
        <v>-6294.21</v>
      </c>
      <c r="J710" s="45">
        <v>-13135.39</v>
      </c>
      <c r="K710" s="45">
        <v>-13741.25</v>
      </c>
      <c r="L710" s="45">
        <v>-13741.25</v>
      </c>
      <c r="M710" s="45">
        <v>-13741.25</v>
      </c>
      <c r="N710" s="45">
        <v>-15628.66</v>
      </c>
      <c r="O710" s="45">
        <v>-14211.57</v>
      </c>
      <c r="P710" s="45">
        <v>-14211.57</v>
      </c>
      <c r="Q710" s="45">
        <v>-327.29000000000002</v>
      </c>
      <c r="R710" s="47">
        <f t="shared" si="174"/>
        <v>-9224.4612500000021</v>
      </c>
      <c r="V710" s="49">
        <f t="shared" ref="V710:V712" si="175">R710</f>
        <v>-9224.4612500000021</v>
      </c>
      <c r="Y710" s="51"/>
      <c r="Z710" s="51"/>
      <c r="AA710" s="51"/>
      <c r="AC710" s="61">
        <f t="shared" si="172"/>
        <v>-9224.4612500000021</v>
      </c>
    </row>
    <row r="711" spans="1:29">
      <c r="A711" s="25" t="s">
        <v>294</v>
      </c>
      <c r="B711" s="6" t="s">
        <v>255</v>
      </c>
      <c r="C711" s="6"/>
      <c r="D711" s="3" t="s">
        <v>852</v>
      </c>
      <c r="E711" s="45">
        <v>-138535.85</v>
      </c>
      <c r="F711" s="45">
        <v>-234165.66</v>
      </c>
      <c r="G711" s="45">
        <v>-306789.43</v>
      </c>
      <c r="H711" s="45">
        <v>-266856.69</v>
      </c>
      <c r="I711" s="45">
        <v>-156229.85999999999</v>
      </c>
      <c r="J711" s="45">
        <v>-20137.759999999998</v>
      </c>
      <c r="K711" s="45">
        <v>121481.1</v>
      </c>
      <c r="L711" s="45">
        <v>270685.90000000002</v>
      </c>
      <c r="M711" s="45">
        <v>414283.83</v>
      </c>
      <c r="N711" s="45">
        <v>487606.76</v>
      </c>
      <c r="O711" s="45">
        <v>452426.71</v>
      </c>
      <c r="P711" s="45">
        <v>279555.67</v>
      </c>
      <c r="Q711" s="45">
        <v>-86282.559999999998</v>
      </c>
      <c r="R711" s="47">
        <f t="shared" si="174"/>
        <v>77454.280416666676</v>
      </c>
      <c r="V711" s="49">
        <f t="shared" si="175"/>
        <v>77454.280416666676</v>
      </c>
      <c r="Y711" s="51"/>
      <c r="Z711" s="51"/>
      <c r="AA711" s="51"/>
      <c r="AC711" s="61">
        <f t="shared" si="172"/>
        <v>77454.280416666676</v>
      </c>
    </row>
    <row r="712" spans="1:29">
      <c r="A712" s="25" t="s">
        <v>294</v>
      </c>
      <c r="B712" s="6" t="s">
        <v>255</v>
      </c>
      <c r="C712" s="6" t="s">
        <v>143</v>
      </c>
      <c r="D712" s="3" t="s">
        <v>859</v>
      </c>
      <c r="E712" s="45">
        <v>-53156.21</v>
      </c>
      <c r="F712" s="45">
        <v>-102146.57</v>
      </c>
      <c r="G712" s="45">
        <v>-165758.19</v>
      </c>
      <c r="H712" s="45">
        <v>-219314.8</v>
      </c>
      <c r="I712" s="45">
        <v>-251026.81</v>
      </c>
      <c r="J712" s="45">
        <v>-282799.12</v>
      </c>
      <c r="K712" s="45">
        <v>-327470.48</v>
      </c>
      <c r="L712" s="45">
        <v>-385838.23</v>
      </c>
      <c r="M712" s="45">
        <v>-450228.5</v>
      </c>
      <c r="N712" s="45">
        <v>-504806.56</v>
      </c>
      <c r="O712" s="45">
        <v>-551367.89</v>
      </c>
      <c r="P712" s="45">
        <v>-608879.27</v>
      </c>
      <c r="Q712" s="45">
        <v>-54445.52</v>
      </c>
      <c r="R712" s="47">
        <f t="shared" si="174"/>
        <v>-325286.44041666674</v>
      </c>
      <c r="V712" s="49">
        <f t="shared" si="175"/>
        <v>-325286.44041666674</v>
      </c>
      <c r="Y712" s="51"/>
      <c r="Z712" s="51"/>
      <c r="AA712" s="51"/>
      <c r="AC712" s="61">
        <f t="shared" si="172"/>
        <v>-325286.44041666674</v>
      </c>
    </row>
    <row r="713" spans="1:29">
      <c r="D713" s="3" t="s">
        <v>256</v>
      </c>
      <c r="E713" s="46">
        <f t="shared" ref="E713" si="176">SUM(E645:E712)</f>
        <v>-47732032.550000019</v>
      </c>
      <c r="F713" s="46">
        <f t="shared" ref="F713:R713" si="177">SUM(F645:F712)</f>
        <v>-89003173.969999939</v>
      </c>
      <c r="G713" s="46">
        <f t="shared" si="177"/>
        <v>-127675612.98999998</v>
      </c>
      <c r="H713" s="46">
        <f t="shared" si="177"/>
        <v>-153264605.07000008</v>
      </c>
      <c r="I713" s="46">
        <f t="shared" si="177"/>
        <v>-170586809.26999998</v>
      </c>
      <c r="J713" s="46">
        <f t="shared" si="177"/>
        <v>-184745735.13999999</v>
      </c>
      <c r="K713" s="46">
        <f t="shared" si="177"/>
        <v>-197775467.32999998</v>
      </c>
      <c r="L713" s="46">
        <f t="shared" si="177"/>
        <v>-209894541.4600001</v>
      </c>
      <c r="M713" s="46">
        <f t="shared" si="177"/>
        <v>-224410277.96000001</v>
      </c>
      <c r="N713" s="46">
        <f t="shared" si="177"/>
        <v>-248717126.94</v>
      </c>
      <c r="O713" s="46">
        <f t="shared" si="177"/>
        <v>-287719611.15999997</v>
      </c>
      <c r="P713" s="46">
        <f t="shared" si="177"/>
        <v>-337332678.37999994</v>
      </c>
      <c r="Q713" s="46">
        <f t="shared" si="177"/>
        <v>-48903032.910000019</v>
      </c>
      <c r="R713" s="46">
        <f t="shared" si="177"/>
        <v>-189953597.70000005</v>
      </c>
      <c r="Y713" s="51"/>
      <c r="Z713" s="51"/>
      <c r="AA713" s="51"/>
    </row>
    <row r="714" spans="1:29">
      <c r="D714" s="3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7"/>
      <c r="Y714" s="51"/>
      <c r="Z714" s="51"/>
      <c r="AA714" s="51"/>
    </row>
    <row r="715" spans="1:29">
      <c r="A715" s="6" t="s">
        <v>284</v>
      </c>
      <c r="B715" s="6" t="s">
        <v>262</v>
      </c>
      <c r="D715" s="3" t="s">
        <v>263</v>
      </c>
      <c r="E715" s="45">
        <v>0</v>
      </c>
      <c r="F715" s="45">
        <v>-406.51</v>
      </c>
      <c r="G715" s="45">
        <v>-942.09</v>
      </c>
      <c r="H715" s="45">
        <v>-2508.06</v>
      </c>
      <c r="I715" s="45">
        <v>-2698.71</v>
      </c>
      <c r="J715" s="45">
        <v>-3699.7</v>
      </c>
      <c r="K715" s="45">
        <v>-4642.1899999999996</v>
      </c>
      <c r="L715" s="45">
        <v>-4864.66</v>
      </c>
      <c r="M715" s="45">
        <v>-4864.66</v>
      </c>
      <c r="N715" s="45">
        <v>-5125.6400000000003</v>
      </c>
      <c r="O715" s="45">
        <v>-5432.72</v>
      </c>
      <c r="P715" s="45">
        <v>-5925.56</v>
      </c>
      <c r="Q715" s="45">
        <v>-1235.31</v>
      </c>
      <c r="R715" s="47">
        <f t="shared" ref="R715:R725" si="178">((E715+Q715)+((F715+G715+H715+I715+J715+K715+L715+M715+N715+O715+P715)*2))/24</f>
        <v>-3477.3462499999991</v>
      </c>
      <c r="V715" s="49">
        <f t="shared" ref="V715:V725" si="179">R715</f>
        <v>-3477.3462499999991</v>
      </c>
      <c r="Y715" s="51"/>
      <c r="Z715" s="51"/>
      <c r="AA715" s="51"/>
      <c r="AC715" s="61">
        <f t="shared" ref="AC715:AC725" si="180">+R715</f>
        <v>-3477.3462499999991</v>
      </c>
    </row>
    <row r="716" spans="1:29">
      <c r="A716" s="6" t="s">
        <v>284</v>
      </c>
      <c r="B716" s="6" t="s">
        <v>468</v>
      </c>
      <c r="C716" s="6" t="s">
        <v>469</v>
      </c>
      <c r="D716" s="2" t="s">
        <v>257</v>
      </c>
      <c r="E716" s="45">
        <v>-1.91</v>
      </c>
      <c r="F716" s="45">
        <v>-3.82</v>
      </c>
      <c r="G716" s="45">
        <v>-5.6</v>
      </c>
      <c r="H716" s="45">
        <v>-55.82</v>
      </c>
      <c r="I716" s="45">
        <v>-265.44</v>
      </c>
      <c r="J716" s="45">
        <v>-589.05999999999995</v>
      </c>
      <c r="K716" s="45">
        <v>-2989.04</v>
      </c>
      <c r="L716" s="45">
        <v>-3100.9</v>
      </c>
      <c r="M716" s="45">
        <v>-3229.19</v>
      </c>
      <c r="N716" s="45">
        <v>-3318.83</v>
      </c>
      <c r="O716" s="45">
        <v>-3457.73</v>
      </c>
      <c r="P716" s="45">
        <v>-3607.63</v>
      </c>
      <c r="Q716" s="45">
        <v>-644.32000000000005</v>
      </c>
      <c r="R716" s="47">
        <f t="shared" si="178"/>
        <v>-1745.5145833333336</v>
      </c>
      <c r="V716" s="49">
        <f t="shared" si="179"/>
        <v>-1745.5145833333336</v>
      </c>
      <c r="Y716" s="51"/>
      <c r="Z716" s="51"/>
      <c r="AA716" s="51"/>
      <c r="AC716" s="61">
        <f t="shared" si="180"/>
        <v>-1745.5145833333336</v>
      </c>
    </row>
    <row r="717" spans="1:29">
      <c r="A717" s="6" t="s">
        <v>284</v>
      </c>
      <c r="B717" s="6" t="s">
        <v>468</v>
      </c>
      <c r="C717" s="6" t="s">
        <v>533</v>
      </c>
      <c r="D717" s="2" t="s">
        <v>855</v>
      </c>
      <c r="E717" s="45">
        <v>-1252.3900000000001</v>
      </c>
      <c r="F717" s="45">
        <v>-2592.67</v>
      </c>
      <c r="G717" s="45">
        <v>-5706.72</v>
      </c>
      <c r="H717" s="45">
        <v>-5706.72</v>
      </c>
      <c r="I717" s="45">
        <v>-5706.72</v>
      </c>
      <c r="J717" s="45">
        <v>-5706.72</v>
      </c>
      <c r="K717" s="45">
        <v>-5706.72</v>
      </c>
      <c r="L717" s="45">
        <v>-5706.72</v>
      </c>
      <c r="M717" s="45">
        <v>-5706.72</v>
      </c>
      <c r="N717" s="45">
        <v>-5706.72</v>
      </c>
      <c r="O717" s="45">
        <v>-5706.72</v>
      </c>
      <c r="P717" s="45">
        <v>-5706.72</v>
      </c>
      <c r="Q717" s="45">
        <v>0</v>
      </c>
      <c r="R717" s="47">
        <f t="shared" si="178"/>
        <v>-5023.8387500000008</v>
      </c>
      <c r="V717" s="49">
        <f t="shared" si="179"/>
        <v>-5023.8387500000008</v>
      </c>
      <c r="Y717" s="51"/>
      <c r="Z717" s="51"/>
      <c r="AA717" s="51"/>
      <c r="AC717" s="61">
        <f t="shared" si="180"/>
        <v>-5023.8387500000008</v>
      </c>
    </row>
    <row r="718" spans="1:29">
      <c r="A718" s="6" t="s">
        <v>284</v>
      </c>
      <c r="B718" s="6" t="s">
        <v>260</v>
      </c>
      <c r="D718" s="3" t="s">
        <v>856</v>
      </c>
      <c r="E718" s="45">
        <v>-10859.78</v>
      </c>
      <c r="F718" s="45">
        <v>-20705.97</v>
      </c>
      <c r="G718" s="45">
        <v>-29580.07</v>
      </c>
      <c r="H718" s="45">
        <v>-29580.07</v>
      </c>
      <c r="I718" s="45">
        <v>-29580.07</v>
      </c>
      <c r="J718" s="45">
        <v>-29580.07</v>
      </c>
      <c r="K718" s="45">
        <v>-29580.07</v>
      </c>
      <c r="L718" s="45">
        <v>-29459.11</v>
      </c>
      <c r="M718" s="45">
        <v>-29396.77</v>
      </c>
      <c r="N718" s="45">
        <v>-29396.77</v>
      </c>
      <c r="O718" s="45">
        <v>-29396.77</v>
      </c>
      <c r="P718" s="45">
        <v>-29359.65</v>
      </c>
      <c r="Q718" s="45">
        <v>0</v>
      </c>
      <c r="R718" s="47">
        <f t="shared" si="178"/>
        <v>-26753.773333333334</v>
      </c>
      <c r="V718" s="49">
        <f t="shared" si="179"/>
        <v>-26753.773333333334</v>
      </c>
      <c r="Y718" s="51"/>
      <c r="Z718" s="51"/>
      <c r="AA718" s="51"/>
      <c r="AC718" s="61">
        <f t="shared" si="180"/>
        <v>-26753.773333333334</v>
      </c>
    </row>
    <row r="719" spans="1:29">
      <c r="A719" s="6" t="s">
        <v>284</v>
      </c>
      <c r="B719" s="6" t="s">
        <v>258</v>
      </c>
      <c r="D719" s="3" t="s">
        <v>259</v>
      </c>
      <c r="E719" s="45">
        <v>-1043.5899999999999</v>
      </c>
      <c r="F719" s="45">
        <v>-1082.1400000000001</v>
      </c>
      <c r="G719" s="45">
        <v>-1082.1400000000001</v>
      </c>
      <c r="H719" s="45">
        <v>-1082.1400000000001</v>
      </c>
      <c r="I719" s="45">
        <v>-1082.1400000000001</v>
      </c>
      <c r="J719" s="45">
        <v>-1168.8399999999999</v>
      </c>
      <c r="K719" s="45">
        <v>-1517.99</v>
      </c>
      <c r="L719" s="45">
        <v>-1528.92</v>
      </c>
      <c r="M719" s="45">
        <v>-1529.05</v>
      </c>
      <c r="N719" s="45">
        <v>-1615.75</v>
      </c>
      <c r="O719" s="45">
        <v>-1615.75</v>
      </c>
      <c r="P719" s="45">
        <v>-1633.15</v>
      </c>
      <c r="Q719" s="45">
        <v>-10257.200000000001</v>
      </c>
      <c r="R719" s="47">
        <f>((E719+Q719)+((F719+G719+H719+I719+J719+K719+L719+M719+N719+O719+P719)*2))/24</f>
        <v>-1715.7004166666666</v>
      </c>
      <c r="V719" s="49">
        <f t="shared" si="179"/>
        <v>-1715.7004166666666</v>
      </c>
      <c r="Y719" s="51"/>
      <c r="Z719" s="51"/>
      <c r="AA719" s="51"/>
      <c r="AC719" s="61">
        <f t="shared" si="180"/>
        <v>-1715.7004166666666</v>
      </c>
    </row>
    <row r="720" spans="1:29">
      <c r="A720" s="6" t="s">
        <v>284</v>
      </c>
      <c r="B720" s="6" t="s">
        <v>258</v>
      </c>
      <c r="C720" s="6" t="s">
        <v>471</v>
      </c>
      <c r="D720" s="3" t="s">
        <v>857</v>
      </c>
      <c r="E720" s="45">
        <v>-1261.24</v>
      </c>
      <c r="F720" s="45">
        <v>-2259.88</v>
      </c>
      <c r="G720" s="45">
        <v>-2449.81</v>
      </c>
      <c r="H720" s="45">
        <v>-2459.62</v>
      </c>
      <c r="I720" s="45">
        <v>-2682.26</v>
      </c>
      <c r="J720" s="45">
        <v>-2745.46</v>
      </c>
      <c r="K720" s="45">
        <v>-2934.08</v>
      </c>
      <c r="L720" s="45">
        <v>-2980.07</v>
      </c>
      <c r="M720" s="45">
        <v>-3977.35</v>
      </c>
      <c r="N720" s="45">
        <v>-4468.75</v>
      </c>
      <c r="O720" s="45">
        <v>-4747.8500000000004</v>
      </c>
      <c r="P720" s="45">
        <v>-4756.04</v>
      </c>
      <c r="Q720" s="45">
        <v>-208.35</v>
      </c>
      <c r="R720" s="47">
        <f t="shared" si="178"/>
        <v>-3099.6637499999997</v>
      </c>
      <c r="V720" s="49">
        <f t="shared" si="179"/>
        <v>-3099.6637499999997</v>
      </c>
      <c r="Y720" s="51"/>
      <c r="Z720" s="51"/>
      <c r="AA720" s="51"/>
      <c r="AC720" s="61">
        <f t="shared" si="180"/>
        <v>-3099.6637499999997</v>
      </c>
    </row>
    <row r="721" spans="1:31">
      <c r="A721" s="6" t="s">
        <v>284</v>
      </c>
      <c r="B721" s="6" t="s">
        <v>261</v>
      </c>
      <c r="D721" s="3" t="s">
        <v>858</v>
      </c>
      <c r="E721" s="45">
        <v>-79400.179999999993</v>
      </c>
      <c r="F721" s="45">
        <v>-151344.26</v>
      </c>
      <c r="G721" s="45">
        <v>-214351.55</v>
      </c>
      <c r="H721" s="45">
        <v>-279155.31</v>
      </c>
      <c r="I721" s="45">
        <v>-346866.28</v>
      </c>
      <c r="J721" s="45">
        <v>-421084.49</v>
      </c>
      <c r="K721" s="45">
        <v>-485853.34</v>
      </c>
      <c r="L721" s="45">
        <v>-551746.19999999995</v>
      </c>
      <c r="M721" s="45">
        <v>-604615.03</v>
      </c>
      <c r="N721" s="45">
        <v>-672846.26</v>
      </c>
      <c r="O721" s="45">
        <v>-742192.3</v>
      </c>
      <c r="P721" s="45">
        <v>-775997.25</v>
      </c>
      <c r="Q721" s="45">
        <v>-7655.29</v>
      </c>
      <c r="R721" s="47">
        <f t="shared" si="178"/>
        <v>-440798.33374999999</v>
      </c>
      <c r="V721" s="49">
        <f t="shared" si="179"/>
        <v>-440798.33374999999</v>
      </c>
      <c r="Y721" s="51"/>
      <c r="Z721" s="51"/>
      <c r="AA721" s="51"/>
      <c r="AC721" s="61">
        <f t="shared" si="180"/>
        <v>-440798.33374999999</v>
      </c>
    </row>
    <row r="722" spans="1:31">
      <c r="A722" s="6" t="s">
        <v>293</v>
      </c>
      <c r="B722" s="6" t="s">
        <v>468</v>
      </c>
      <c r="C722" s="6" t="s">
        <v>296</v>
      </c>
      <c r="D722" s="2" t="s">
        <v>853</v>
      </c>
      <c r="E722" s="45">
        <v>-1641.39</v>
      </c>
      <c r="F722" s="45">
        <v>-4813</v>
      </c>
      <c r="G722" s="45">
        <v>-8725.49</v>
      </c>
      <c r="H722" s="45">
        <v>-11634.14</v>
      </c>
      <c r="I722" s="45">
        <v>-22002.9</v>
      </c>
      <c r="J722" s="45">
        <v>-176340.97</v>
      </c>
      <c r="K722" s="45">
        <v>-179306.53</v>
      </c>
      <c r="L722" s="45">
        <v>-180636.38</v>
      </c>
      <c r="M722" s="45">
        <v>-190087.36</v>
      </c>
      <c r="N722" s="45">
        <v>-192665.21</v>
      </c>
      <c r="O722" s="45">
        <v>-196032.55</v>
      </c>
      <c r="P722" s="45">
        <v>-198557.92</v>
      </c>
      <c r="Q722" s="45">
        <v>-2624.99</v>
      </c>
      <c r="R722" s="47">
        <f t="shared" si="178"/>
        <v>-113577.96999999999</v>
      </c>
      <c r="V722" s="49">
        <f t="shared" si="179"/>
        <v>-113577.96999999999</v>
      </c>
      <c r="Y722" s="51"/>
      <c r="Z722" s="51"/>
      <c r="AA722" s="51"/>
      <c r="AC722" s="61">
        <f t="shared" si="180"/>
        <v>-113577.96999999999</v>
      </c>
    </row>
    <row r="723" spans="1:31">
      <c r="A723" s="6" t="s">
        <v>293</v>
      </c>
      <c r="B723" s="6" t="s">
        <v>468</v>
      </c>
      <c r="C723" s="6" t="s">
        <v>470</v>
      </c>
      <c r="D723" s="2" t="s">
        <v>854</v>
      </c>
      <c r="E723" s="45">
        <v>-20829.28</v>
      </c>
      <c r="F723" s="45">
        <v>-41209.5</v>
      </c>
      <c r="G723" s="45">
        <v>-60089.82</v>
      </c>
      <c r="H723" s="45">
        <v>-76000.759999999995</v>
      </c>
      <c r="I723" s="45">
        <v>-92789.43</v>
      </c>
      <c r="J723" s="45">
        <v>-110858.3</v>
      </c>
      <c r="K723" s="45">
        <v>-130666.34</v>
      </c>
      <c r="L723" s="45">
        <v>-153234.5</v>
      </c>
      <c r="M723" s="45">
        <v>-177619.34</v>
      </c>
      <c r="N723" s="45">
        <v>-232589.47</v>
      </c>
      <c r="O723" s="45">
        <v>-251879.15</v>
      </c>
      <c r="P723" s="45">
        <v>-272801.17</v>
      </c>
      <c r="Q723" s="45">
        <v>-21194.91</v>
      </c>
      <c r="R723" s="47">
        <f t="shared" si="178"/>
        <v>-135062.48958333331</v>
      </c>
      <c r="V723" s="49">
        <f t="shared" si="179"/>
        <v>-135062.48958333331</v>
      </c>
      <c r="Y723" s="51"/>
      <c r="Z723" s="51"/>
      <c r="AA723" s="51"/>
      <c r="AC723" s="61">
        <f t="shared" si="180"/>
        <v>-135062.48958333331</v>
      </c>
    </row>
    <row r="724" spans="1:31">
      <c r="A724" s="6" t="s">
        <v>294</v>
      </c>
      <c r="B724" s="6" t="s">
        <v>468</v>
      </c>
      <c r="C724" s="6" t="s">
        <v>296</v>
      </c>
      <c r="D724" s="2" t="s">
        <v>853</v>
      </c>
      <c r="E724" s="45">
        <v>-50829.71</v>
      </c>
      <c r="F724" s="45">
        <v>-51307.81</v>
      </c>
      <c r="G724" s="45">
        <v>-60315.92</v>
      </c>
      <c r="H724" s="45">
        <v>-72542.36</v>
      </c>
      <c r="I724" s="45">
        <v>-73588.78</v>
      </c>
      <c r="J724" s="45">
        <v>-85097.09</v>
      </c>
      <c r="K724" s="45">
        <v>-111349.18</v>
      </c>
      <c r="L724" s="45">
        <v>-116886.18</v>
      </c>
      <c r="M724" s="45">
        <v>-248037.33</v>
      </c>
      <c r="N724" s="45">
        <v>-255424.8</v>
      </c>
      <c r="O724" s="45">
        <v>-270646.39</v>
      </c>
      <c r="P724" s="45">
        <v>-283848.56</v>
      </c>
      <c r="Q724" s="45">
        <v>-2634.46</v>
      </c>
      <c r="R724" s="47">
        <f t="shared" si="178"/>
        <v>-137981.37375</v>
      </c>
      <c r="V724" s="49">
        <f t="shared" si="179"/>
        <v>-137981.37375</v>
      </c>
      <c r="Y724" s="51"/>
      <c r="Z724" s="51"/>
      <c r="AA724" s="51"/>
      <c r="AC724" s="61">
        <f t="shared" si="180"/>
        <v>-137981.37375</v>
      </c>
    </row>
    <row r="725" spans="1:31">
      <c r="A725" s="6" t="s">
        <v>294</v>
      </c>
      <c r="B725" s="6" t="s">
        <v>468</v>
      </c>
      <c r="C725" s="6" t="s">
        <v>470</v>
      </c>
      <c r="D725" s="2" t="s">
        <v>854</v>
      </c>
      <c r="E725" s="45">
        <v>-385413.3</v>
      </c>
      <c r="F725" s="45">
        <v>-729809.54</v>
      </c>
      <c r="G725" s="45">
        <v>-1071182.24</v>
      </c>
      <c r="H725" s="45">
        <v>-1359215.21</v>
      </c>
      <c r="I725" s="45">
        <v>-1644927.32</v>
      </c>
      <c r="J725" s="45">
        <v>-1920296.64</v>
      </c>
      <c r="K725" s="45">
        <v>-2127459.1800000002</v>
      </c>
      <c r="L725" s="45">
        <v>-2335906.56</v>
      </c>
      <c r="M725" s="45">
        <v>-2538098.5</v>
      </c>
      <c r="N725" s="45">
        <v>-2740440.94</v>
      </c>
      <c r="O725" s="45">
        <v>-2935997.06</v>
      </c>
      <c r="P725" s="45">
        <v>-3136992.3</v>
      </c>
      <c r="Q725" s="45">
        <v>-194934.05</v>
      </c>
      <c r="R725" s="47">
        <f t="shared" si="178"/>
        <v>-1902541.5970833336</v>
      </c>
      <c r="V725" s="49">
        <f t="shared" si="179"/>
        <v>-1902541.5970833336</v>
      </c>
      <c r="Y725" s="51"/>
      <c r="Z725" s="51"/>
      <c r="AA725" s="51"/>
      <c r="AC725" s="61">
        <f t="shared" si="180"/>
        <v>-1902541.5970833336</v>
      </c>
    </row>
    <row r="726" spans="1:31">
      <c r="D726" s="3" t="s">
        <v>264</v>
      </c>
      <c r="E726" s="46">
        <f t="shared" ref="E726" si="181">SUM(E715:E725)</f>
        <v>-552532.77</v>
      </c>
      <c r="F726" s="46">
        <f t="shared" ref="F726:R726" si="182">SUM(F715:F725)</f>
        <v>-1005535.1000000001</v>
      </c>
      <c r="G726" s="46">
        <f t="shared" si="182"/>
        <v>-1454431.45</v>
      </c>
      <c r="H726" s="46">
        <f t="shared" si="182"/>
        <v>-1839940.21</v>
      </c>
      <c r="I726" s="46">
        <f t="shared" si="182"/>
        <v>-2222190.0500000003</v>
      </c>
      <c r="J726" s="46">
        <f t="shared" si="182"/>
        <v>-2757167.34</v>
      </c>
      <c r="K726" s="46">
        <f t="shared" si="182"/>
        <v>-3082004.66</v>
      </c>
      <c r="L726" s="46">
        <f t="shared" si="182"/>
        <v>-3386050.2</v>
      </c>
      <c r="M726" s="46">
        <f t="shared" si="182"/>
        <v>-3807161.3</v>
      </c>
      <c r="N726" s="46">
        <f t="shared" si="182"/>
        <v>-4143599.1399999997</v>
      </c>
      <c r="O726" s="46">
        <f t="shared" si="182"/>
        <v>-4447104.99</v>
      </c>
      <c r="P726" s="46">
        <f t="shared" si="182"/>
        <v>-4719185.95</v>
      </c>
      <c r="Q726" s="46">
        <f t="shared" si="182"/>
        <v>-241388.87999999998</v>
      </c>
      <c r="R726" s="46">
        <f t="shared" si="182"/>
        <v>-2771777.6012500003</v>
      </c>
      <c r="Y726" s="51"/>
      <c r="Z726" s="51"/>
      <c r="AA726" s="51"/>
    </row>
    <row r="727" spans="1:31">
      <c r="D727" s="3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7"/>
      <c r="Y727" s="51"/>
      <c r="Z727" s="51"/>
      <c r="AA727" s="51"/>
    </row>
    <row r="728" spans="1:31" s="15" customFormat="1" ht="13.5" thickBot="1">
      <c r="D728" s="19" t="s">
        <v>265</v>
      </c>
      <c r="E728" s="16">
        <f t="shared" ref="E728:K728" si="183">+E726+E713+E643+E616+E574+SUM(E481:E520)+E479+E437+E416</f>
        <v>-891828092.14999998</v>
      </c>
      <c r="F728" s="16">
        <f t="shared" si="183"/>
        <v>-923121909.42999995</v>
      </c>
      <c r="G728" s="16">
        <f t="shared" si="183"/>
        <v>-959016462.60000002</v>
      </c>
      <c r="H728" s="16">
        <f t="shared" si="183"/>
        <v>-971600781.15000021</v>
      </c>
      <c r="I728" s="16">
        <f t="shared" si="183"/>
        <v>-987752769.3900001</v>
      </c>
      <c r="J728" s="16">
        <f t="shared" si="183"/>
        <v>-1007469608.1600001</v>
      </c>
      <c r="K728" s="16">
        <f t="shared" si="183"/>
        <v>-1030264525.0700001</v>
      </c>
      <c r="L728" s="16">
        <f t="shared" ref="L728:R728" si="184">+L726+L713+L643+L616+L574+SUM(L481:L520)+L479+L437+L416</f>
        <v>-1053516193.5500001</v>
      </c>
      <c r="M728" s="16">
        <f t="shared" si="184"/>
        <v>-1095954589.5599999</v>
      </c>
      <c r="N728" s="16">
        <f t="shared" si="184"/>
        <v>-1140082062.48</v>
      </c>
      <c r="O728" s="16">
        <f t="shared" si="184"/>
        <v>-1197351789.9500003</v>
      </c>
      <c r="P728" s="16">
        <f t="shared" si="184"/>
        <v>-1255579420.02</v>
      </c>
      <c r="Q728" s="16">
        <f t="shared" si="184"/>
        <v>-973205124.52999997</v>
      </c>
      <c r="R728" s="16">
        <f t="shared" si="184"/>
        <v>-1046185559.9749999</v>
      </c>
      <c r="Y728" s="52"/>
      <c r="Z728" s="52"/>
      <c r="AA728" s="52"/>
    </row>
    <row r="729" spans="1:31" ht="13.5" thickTop="1">
      <c r="Y729" s="51"/>
      <c r="Z729" s="51"/>
      <c r="AA729" s="51"/>
    </row>
    <row r="730" spans="1:31">
      <c r="Y730" s="51"/>
      <c r="Z730" s="51"/>
      <c r="AA730" s="51"/>
    </row>
    <row r="731" spans="1:31">
      <c r="D731" s="80" t="s">
        <v>1043</v>
      </c>
      <c r="E731" s="49">
        <f t="shared" ref="E731:R731" si="185">E728+E406</f>
        <v>0</v>
      </c>
      <c r="F731" s="49">
        <f t="shared" si="185"/>
        <v>0</v>
      </c>
      <c r="G731" s="49">
        <f t="shared" si="185"/>
        <v>0</v>
      </c>
      <c r="H731" s="49">
        <f t="shared" si="185"/>
        <v>0</v>
      </c>
      <c r="I731" s="49">
        <f t="shared" si="185"/>
        <v>0</v>
      </c>
      <c r="J731" s="49">
        <f t="shared" si="185"/>
        <v>0</v>
      </c>
      <c r="K731" s="49">
        <f t="shared" si="185"/>
        <v>0</v>
      </c>
      <c r="L731" s="49">
        <f t="shared" si="185"/>
        <v>0</v>
      </c>
      <c r="M731" s="49">
        <f t="shared" si="185"/>
        <v>0</v>
      </c>
      <c r="N731" s="49">
        <f t="shared" si="185"/>
        <v>0</v>
      </c>
      <c r="O731" s="49">
        <f t="shared" si="185"/>
        <v>0</v>
      </c>
      <c r="P731" s="49">
        <f t="shared" si="185"/>
        <v>0</v>
      </c>
      <c r="Q731" s="49">
        <f t="shared" si="185"/>
        <v>0</v>
      </c>
      <c r="R731" s="49">
        <f t="shared" si="185"/>
        <v>0</v>
      </c>
      <c r="T731" s="50">
        <f>SUM(T10:T726)</f>
        <v>128371499.71791662</v>
      </c>
      <c r="U731" s="50">
        <f>SUM(U10:U726)</f>
        <v>-105867100.65499997</v>
      </c>
      <c r="V731" s="50">
        <f>SUM(V10:V726)</f>
        <v>-678606863.70875001</v>
      </c>
      <c r="W731" s="50">
        <f>SUM(W10:W726)</f>
        <v>656102464.64583278</v>
      </c>
      <c r="Y731" s="52">
        <f t="shared" ref="Y731:AD731" si="186">SUM(Y10:Y726)</f>
        <v>403836044.75208002</v>
      </c>
      <c r="Z731" s="52">
        <f t="shared" si="186"/>
        <v>133539895.55416988</v>
      </c>
      <c r="AA731" s="52">
        <f t="shared" si="186"/>
        <v>0</v>
      </c>
      <c r="AB731" s="50">
        <f t="shared" si="186"/>
        <v>118726524.33958332</v>
      </c>
      <c r="AC731" s="50">
        <f t="shared" si="186"/>
        <v>-678606863.70875001</v>
      </c>
      <c r="AD731" s="50">
        <f t="shared" si="186"/>
        <v>22504399.062916555</v>
      </c>
      <c r="AE731" s="49"/>
    </row>
    <row r="732" spans="1:31">
      <c r="D732" s="25" t="s">
        <v>487</v>
      </c>
      <c r="U732" s="50">
        <f>+T731+U731</f>
        <v>22504399.062916651</v>
      </c>
      <c r="AC732" s="49">
        <f>+AB731+Z731+Y731</f>
        <v>656102464.64583325</v>
      </c>
    </row>
    <row r="733" spans="1:31">
      <c r="W733" s="49"/>
      <c r="Y733" s="49"/>
      <c r="AD733" s="49"/>
    </row>
    <row r="734" spans="1:31">
      <c r="D734" s="25" t="s">
        <v>488</v>
      </c>
      <c r="J734" s="49"/>
      <c r="K734" s="49"/>
      <c r="L734" s="49"/>
      <c r="M734" s="49"/>
      <c r="N734" s="49"/>
      <c r="O734" s="49"/>
      <c r="P734" s="49"/>
      <c r="Q734" s="49"/>
      <c r="Y734" s="53">
        <f>+Y731/AC732</f>
        <v>0.6155075868676585</v>
      </c>
      <c r="Z734" s="53">
        <f>+Z731/AC732</f>
        <v>0.20353512256085679</v>
      </c>
      <c r="AA734" s="64" t="s">
        <v>479</v>
      </c>
      <c r="AB734" s="64">
        <f>+AD731/-AC731</f>
        <v>3.3162645806328266E-2</v>
      </c>
    </row>
    <row r="735" spans="1:31">
      <c r="U735" s="49"/>
    </row>
    <row r="736" spans="1:31">
      <c r="D736" s="25" t="s">
        <v>489</v>
      </c>
      <c r="Y736" s="54">
        <f>Y734*AD731</f>
        <v>13851628.361122563</v>
      </c>
      <c r="Z736" s="63">
        <f>+AD731*Z734</f>
        <v>4580435.6214291519</v>
      </c>
      <c r="AA736" s="51"/>
      <c r="AB736" s="51">
        <f>+U732*AB734</f>
        <v>746305.41520777065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D736"/>
  <sheetViews>
    <sheetView tabSelected="1" zoomScaleNormal="100" workbookViewId="0">
      <pane xSplit="4" ySplit="9" topLeftCell="V720" activePane="bottomRight" state="frozen"/>
      <selection activeCell="D749" sqref="D749"/>
      <selection pane="topRight" activeCell="D749" sqref="D749"/>
      <selection pane="bottomLeft" activeCell="D749" sqref="D749"/>
      <selection pane="bottomRight" activeCell="AA749" sqref="AA749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1045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335</v>
      </c>
      <c r="K2" s="24" t="s">
        <v>335</v>
      </c>
      <c r="L2" s="24" t="s">
        <v>335</v>
      </c>
      <c r="M2" s="24" t="s">
        <v>335</v>
      </c>
      <c r="N2" s="24" t="s">
        <v>335</v>
      </c>
      <c r="O2" s="24" t="s">
        <v>335</v>
      </c>
      <c r="P2" s="24" t="s">
        <v>335</v>
      </c>
      <c r="Q2" s="24" t="s">
        <v>335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2020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0.75049999999999994</v>
      </c>
    </row>
    <row r="5" spans="1:30">
      <c r="D5" s="4" t="s">
        <v>271</v>
      </c>
      <c r="E5" s="14" t="s">
        <v>92</v>
      </c>
      <c r="F5" s="14" t="s">
        <v>143</v>
      </c>
      <c r="G5" s="14" t="s">
        <v>179</v>
      </c>
      <c r="H5" s="14" t="s">
        <v>180</v>
      </c>
      <c r="I5" s="14" t="s">
        <v>276</v>
      </c>
      <c r="J5" s="14" t="s">
        <v>277</v>
      </c>
      <c r="K5" s="14" t="s">
        <v>278</v>
      </c>
      <c r="L5" s="14" t="s">
        <v>279</v>
      </c>
      <c r="M5" s="14" t="s">
        <v>9</v>
      </c>
      <c r="N5" s="14" t="s">
        <v>280</v>
      </c>
      <c r="O5" s="14" t="s">
        <v>281</v>
      </c>
      <c r="P5" s="14" t="s">
        <v>282</v>
      </c>
      <c r="Q5" s="14" t="s">
        <v>92</v>
      </c>
      <c r="Y5" s="15" t="s">
        <v>227</v>
      </c>
      <c r="Z5" s="58">
        <f>1-Z4</f>
        <v>0.24950000000000006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1044</v>
      </c>
      <c r="F9" s="23" t="s">
        <v>1037</v>
      </c>
      <c r="G9" s="23" t="s">
        <v>1038</v>
      </c>
      <c r="H9" s="23" t="s">
        <v>1039</v>
      </c>
      <c r="I9" s="23" t="s">
        <v>1040</v>
      </c>
      <c r="J9" s="23" t="s">
        <v>1041</v>
      </c>
      <c r="K9" s="23" t="s">
        <v>1042</v>
      </c>
      <c r="L9" s="23" t="s">
        <v>954</v>
      </c>
      <c r="M9" s="23" t="s">
        <v>956</v>
      </c>
      <c r="N9" s="23" t="s">
        <v>957</v>
      </c>
      <c r="O9" s="23" t="s">
        <v>958</v>
      </c>
      <c r="P9" s="23" t="s">
        <v>962</v>
      </c>
      <c r="Q9" s="23" t="s">
        <v>965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1079798325.22</v>
      </c>
      <c r="F10" s="45">
        <v>1085038586.6400001</v>
      </c>
      <c r="G10" s="45">
        <v>1087217966.3299999</v>
      </c>
      <c r="H10" s="45">
        <v>1092714463.04</v>
      </c>
      <c r="I10" s="45">
        <v>1096282634.4200001</v>
      </c>
      <c r="J10" s="45">
        <v>1106761076.78</v>
      </c>
      <c r="K10" s="45">
        <v>1106666508.03</v>
      </c>
      <c r="L10" s="45">
        <v>1111171887.8699999</v>
      </c>
      <c r="M10" s="45">
        <v>1114472874.1199999</v>
      </c>
      <c r="N10" s="45">
        <v>1116166185.8599999</v>
      </c>
      <c r="O10" s="45">
        <v>1116932697.9000001</v>
      </c>
      <c r="P10" s="45">
        <v>1118156214.0899999</v>
      </c>
      <c r="Q10" s="45">
        <v>1181190214.3099999</v>
      </c>
      <c r="R10" s="47">
        <f>((E10+Q10)+((F10+G10+H10+I10+J10+K10+L10+M10+N10+O10+P10)*2))/24</f>
        <v>1106839613.7370832</v>
      </c>
      <c r="T10" s="49"/>
      <c r="W10" s="49">
        <f>+R10</f>
        <v>1106839613.7370832</v>
      </c>
      <c r="Y10" s="67">
        <f>+R10*$Z$4</f>
        <v>830683130.10968089</v>
      </c>
      <c r="Z10" s="67">
        <f>+R10*$Z$5</f>
        <v>276156483.62740231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26337831.030000001</v>
      </c>
      <c r="J12" s="45">
        <v>26337831.030000001</v>
      </c>
      <c r="K12" s="45">
        <v>26337831.030000001</v>
      </c>
      <c r="L12" s="45">
        <v>26337831.030000001</v>
      </c>
      <c r="M12" s="45">
        <v>26337831.030000001</v>
      </c>
      <c r="N12" s="45">
        <v>26337831.030000001</v>
      </c>
      <c r="O12" s="45">
        <v>26337831.030000001</v>
      </c>
      <c r="P12" s="45">
        <v>26337831.030000001</v>
      </c>
      <c r="Q12" s="45">
        <v>29198499.489999998</v>
      </c>
      <c r="R12" s="47">
        <f t="shared" si="0"/>
        <v>26457025.549166668</v>
      </c>
      <c r="T12" s="49"/>
      <c r="W12" s="49">
        <f t="shared" si="1"/>
        <v>26457025.549166668</v>
      </c>
      <c r="Y12" s="67">
        <f t="shared" si="2"/>
        <v>19855997.674649581</v>
      </c>
      <c r="Z12" s="67">
        <f t="shared" si="3"/>
        <v>6601027.874517085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7">
        <f t="shared" si="0"/>
        <v>0</v>
      </c>
      <c r="T13" s="49"/>
      <c r="W13" s="49">
        <f t="shared" si="1"/>
        <v>0</v>
      </c>
      <c r="Y13" s="67">
        <f t="shared" si="2"/>
        <v>0</v>
      </c>
      <c r="Z13" s="67">
        <f t="shared" si="3"/>
        <v>0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42079945.729999997</v>
      </c>
      <c r="F14" s="45">
        <v>44670632.780000001</v>
      </c>
      <c r="G14" s="45">
        <v>46314705.280000001</v>
      </c>
      <c r="H14" s="45">
        <v>46492676.619999997</v>
      </c>
      <c r="I14" s="45">
        <v>44539367.369999997</v>
      </c>
      <c r="J14" s="45">
        <v>37085700.079999998</v>
      </c>
      <c r="K14" s="45">
        <v>41528661.189999998</v>
      </c>
      <c r="L14" s="45">
        <v>42658430.850000001</v>
      </c>
      <c r="M14" s="45">
        <v>49067844.539999999</v>
      </c>
      <c r="N14" s="45">
        <v>54532434.450000003</v>
      </c>
      <c r="O14" s="45">
        <v>61047627.030000001</v>
      </c>
      <c r="P14" s="45">
        <v>71392210.099999994</v>
      </c>
      <c r="Q14" s="45">
        <v>50743909.159999996</v>
      </c>
      <c r="R14" s="47">
        <f>((E14+Q14)+((F14+G14+H14+I14+J14+K14+L14+M14+N14+O14+P14)*2))/24</f>
        <v>48811851.47791668</v>
      </c>
      <c r="T14" s="49"/>
      <c r="W14" s="49">
        <f>+R14</f>
        <v>48811851.47791668</v>
      </c>
      <c r="Y14" s="67">
        <f>+R14*$Z$4</f>
        <v>36633294.534176469</v>
      </c>
      <c r="Z14" s="67">
        <f>+R14*$Z$5</f>
        <v>12178556.943740215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31106071.859999999</v>
      </c>
      <c r="F15" s="45">
        <v>29785649.440000001</v>
      </c>
      <c r="G15" s="45">
        <v>31669477.690000001</v>
      </c>
      <c r="H15" s="45">
        <v>33515130.940000001</v>
      </c>
      <c r="I15" s="45">
        <v>36218296.920000002</v>
      </c>
      <c r="J15" s="45">
        <v>39403558.780000001</v>
      </c>
      <c r="K15" s="45">
        <v>41645401.909999996</v>
      </c>
      <c r="L15" s="45">
        <v>44013560.740000002</v>
      </c>
      <c r="M15" s="45">
        <v>42738936.82</v>
      </c>
      <c r="N15" s="45">
        <v>45009545.090000004</v>
      </c>
      <c r="O15" s="45">
        <v>48549183.509999998</v>
      </c>
      <c r="P15" s="45">
        <v>42890821.390000001</v>
      </c>
      <c r="Q15" s="45">
        <v>7469181.9500000002</v>
      </c>
      <c r="R15" s="47">
        <f>((E15+Q15)+((F15+G15+H15+I15+J15+K15+L15+M15+N15+O15+P15)*2))/24</f>
        <v>37893932.511249997</v>
      </c>
      <c r="T15" s="49"/>
      <c r="W15" s="49">
        <f>+R15</f>
        <v>37893932.511249997</v>
      </c>
      <c r="Y15" s="51"/>
      <c r="Z15" s="51"/>
      <c r="AA15" s="51"/>
      <c r="AB15" s="49">
        <f>+R15</f>
        <v>37893932.511249997</v>
      </c>
    </row>
    <row r="16" spans="1:30">
      <c r="D16" s="41" t="s">
        <v>7</v>
      </c>
      <c r="E16" s="81">
        <f t="shared" ref="E16:F16" si="4">SUM(E10:E15)</f>
        <v>1179322173.8399999</v>
      </c>
      <c r="F16" s="81">
        <f t="shared" si="4"/>
        <v>1185832699.8900001</v>
      </c>
      <c r="G16" s="81">
        <f t="shared" ref="G16:R16" si="5">SUM(G10:G15)</f>
        <v>1191539980.3299999</v>
      </c>
      <c r="H16" s="81">
        <f t="shared" si="5"/>
        <v>1199060101.6299999</v>
      </c>
      <c r="I16" s="81">
        <f t="shared" si="5"/>
        <v>1203378129.74</v>
      </c>
      <c r="J16" s="81">
        <f t="shared" si="5"/>
        <v>1209588166.6699998</v>
      </c>
      <c r="K16" s="81">
        <f t="shared" si="5"/>
        <v>1216178402.1600001</v>
      </c>
      <c r="L16" s="81">
        <f t="shared" si="5"/>
        <v>1224181710.4899998</v>
      </c>
      <c r="M16" s="81">
        <f t="shared" si="5"/>
        <v>1232617486.5099998</v>
      </c>
      <c r="N16" s="81">
        <f t="shared" si="5"/>
        <v>1242045996.4299998</v>
      </c>
      <c r="O16" s="81">
        <f t="shared" si="5"/>
        <v>1252867339.47</v>
      </c>
      <c r="P16" s="81">
        <f t="shared" si="5"/>
        <v>1258777076.6099999</v>
      </c>
      <c r="Q16" s="81">
        <f t="shared" si="5"/>
        <v>1268601804.9100001</v>
      </c>
      <c r="R16" s="81">
        <f t="shared" si="5"/>
        <v>1220002423.2754166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4047450.78</v>
      </c>
      <c r="F18" s="45">
        <v>4188744.64</v>
      </c>
      <c r="G18" s="45">
        <v>3999433.48</v>
      </c>
      <c r="H18" s="45">
        <v>4220917.3099999996</v>
      </c>
      <c r="I18" s="45">
        <v>2171725.64</v>
      </c>
      <c r="J18" s="45">
        <v>2124432.2599999998</v>
      </c>
      <c r="K18" s="45">
        <v>2435076.1800000002</v>
      </c>
      <c r="L18" s="45">
        <v>2511885.7999999998</v>
      </c>
      <c r="M18" s="45">
        <v>2379960.7599999998</v>
      </c>
      <c r="N18" s="45">
        <v>2392018.02</v>
      </c>
      <c r="O18" s="45">
        <v>2216441.59</v>
      </c>
      <c r="P18" s="45">
        <v>2630635.06</v>
      </c>
      <c r="Q18" s="45">
        <v>361121.20999999897</v>
      </c>
      <c r="R18" s="47">
        <f>((E18+Q18)+((F18+G18+H18+I18+J18+K18+L18+M18+N18+O18+P18)*2))/24</f>
        <v>2789629.7279166668</v>
      </c>
      <c r="T18" s="49"/>
      <c r="W18" s="49">
        <f>+R18</f>
        <v>2789629.7279166668</v>
      </c>
      <c r="Y18" s="67">
        <f>+R18*$Z$4</f>
        <v>2093617.1108014584</v>
      </c>
      <c r="Z18" s="67">
        <f>+R18*$Z$5</f>
        <v>696012.61711520853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-341582191.66000003</v>
      </c>
      <c r="F19" s="45">
        <v>-343102902.42000002</v>
      </c>
      <c r="G19" s="45">
        <v>-344656144.30000001</v>
      </c>
      <c r="H19" s="45">
        <v>-346262533.31</v>
      </c>
      <c r="I19" s="45">
        <v>-347341216.80000001</v>
      </c>
      <c r="J19" s="45">
        <v>-348722827.23000002</v>
      </c>
      <c r="K19" s="45">
        <v>-350113767.22000003</v>
      </c>
      <c r="L19" s="45">
        <v>-351786312.51999998</v>
      </c>
      <c r="M19" s="45">
        <v>-353632615.36000001</v>
      </c>
      <c r="N19" s="45">
        <v>-355573536.50999999</v>
      </c>
      <c r="O19" s="45">
        <v>-357480153.54000002</v>
      </c>
      <c r="P19" s="45">
        <v>-359513297.08999997</v>
      </c>
      <c r="Q19" s="45">
        <v>-360812241.13</v>
      </c>
      <c r="R19" s="47">
        <f>((E19+Q19)+((F19+G19+H19+I19+J19+K19+L19+M19+N19+O19+P19)*2))/24</f>
        <v>-350781876.89125001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6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-4689205.91</v>
      </c>
      <c r="F21" s="45">
        <v>-4719585.3099999996</v>
      </c>
      <c r="G21" s="45">
        <v>-4749964.72</v>
      </c>
      <c r="H21" s="45">
        <v>-4780344.1100000003</v>
      </c>
      <c r="I21" s="45">
        <v>-4810723.54</v>
      </c>
      <c r="J21" s="45">
        <v>-4841102.97</v>
      </c>
      <c r="K21" s="45">
        <v>-4871482.4000000004</v>
      </c>
      <c r="L21" s="45">
        <v>-4901861.76</v>
      </c>
      <c r="M21" s="45">
        <v>-4932241.1500000004</v>
      </c>
      <c r="N21" s="45">
        <v>-4962620.5599999996</v>
      </c>
      <c r="O21" s="45">
        <v>-4993000.04</v>
      </c>
      <c r="P21" s="45">
        <v>-5023379.4400000004</v>
      </c>
      <c r="Q21" s="45">
        <v>-5068199.03</v>
      </c>
      <c r="R21" s="47">
        <f t="shared" si="6"/>
        <v>-4872084.0391666656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-20671419.25</v>
      </c>
      <c r="F22" s="45">
        <v>-20967436.879999999</v>
      </c>
      <c r="G22" s="45">
        <v>-21263606.379999999</v>
      </c>
      <c r="H22" s="45">
        <v>-21563256.41</v>
      </c>
      <c r="I22" s="45">
        <v>-21863028.780000001</v>
      </c>
      <c r="J22" s="45">
        <v>-22162839.98</v>
      </c>
      <c r="K22" s="45">
        <v>-22461871.149999999</v>
      </c>
      <c r="L22" s="45">
        <v>-22763624.890000001</v>
      </c>
      <c r="M22" s="45">
        <v>-23065432.120000001</v>
      </c>
      <c r="N22" s="45">
        <v>-23367182.390000001</v>
      </c>
      <c r="O22" s="45">
        <v>-23656494.52</v>
      </c>
      <c r="P22" s="45">
        <v>-23922460.760000002</v>
      </c>
      <c r="Q22" s="45">
        <v>-24188839.18</v>
      </c>
      <c r="R22" s="47">
        <f>((E22+Q22)+((F22+G22+H22+I22+J22+K22+L22+M22+N22+O22+P22)*2))/24</f>
        <v>-22457280.289583337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F24" si="7">SUM(E18:E23)</f>
        <v>-362895366.04000008</v>
      </c>
      <c r="F24" s="37">
        <f t="shared" si="7"/>
        <v>-364601179.97000003</v>
      </c>
      <c r="G24" s="37">
        <f t="shared" ref="G24:R24" si="8">SUM(G18:G23)</f>
        <v>-366670281.92000002</v>
      </c>
      <c r="H24" s="37">
        <f t="shared" si="8"/>
        <v>-368385216.52000004</v>
      </c>
      <c r="I24" s="37">
        <f t="shared" si="8"/>
        <v>-371843243.48000002</v>
      </c>
      <c r="J24" s="37">
        <f t="shared" si="8"/>
        <v>-373602337.92000008</v>
      </c>
      <c r="K24" s="37">
        <f t="shared" si="8"/>
        <v>-375012044.58999997</v>
      </c>
      <c r="L24" s="37">
        <f t="shared" si="8"/>
        <v>-376939913.36999995</v>
      </c>
      <c r="M24" s="37">
        <f t="shared" si="8"/>
        <v>-379250327.87</v>
      </c>
      <c r="N24" s="37">
        <f t="shared" si="8"/>
        <v>-381511321.44</v>
      </c>
      <c r="O24" s="37">
        <f t="shared" si="8"/>
        <v>-383913206.51000005</v>
      </c>
      <c r="P24" s="37">
        <f t="shared" si="8"/>
        <v>-385828502.22999996</v>
      </c>
      <c r="Q24" s="37">
        <f t="shared" si="8"/>
        <v>-389708158.13</v>
      </c>
      <c r="R24" s="37">
        <f t="shared" si="8"/>
        <v>-375321611.49208337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-3185032.92</v>
      </c>
      <c r="F26" s="45">
        <v>-3066802.91</v>
      </c>
      <c r="G26" s="45">
        <v>-3068477.79</v>
      </c>
      <c r="H26" s="45">
        <v>-3083048.28</v>
      </c>
      <c r="I26" s="45">
        <v>-1159323.19</v>
      </c>
      <c r="J26" s="45">
        <v>-1117791.93</v>
      </c>
      <c r="K26" s="45">
        <v>-1138745.76</v>
      </c>
      <c r="L26" s="45">
        <v>-1160109.51</v>
      </c>
      <c r="M26" s="45">
        <v>-1147859.24</v>
      </c>
      <c r="N26" s="45">
        <v>-1116022.25</v>
      </c>
      <c r="O26" s="45">
        <v>-1135830.5</v>
      </c>
      <c r="P26" s="45">
        <v>-1158006.53</v>
      </c>
      <c r="Q26" s="45">
        <v>-952412.58</v>
      </c>
      <c r="R26" s="47">
        <f>((E26+Q26)+((F26+G26+H26+I26+J26+K26+L26+M26+N26+O26+P26)*2))/24</f>
        <v>-1701728.3866666667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-142248746.72</v>
      </c>
      <c r="F27" s="45">
        <v>-142729337.06</v>
      </c>
      <c r="G27" s="45">
        <v>-142989160.58000001</v>
      </c>
      <c r="H27" s="45">
        <v>-143215381.13999999</v>
      </c>
      <c r="I27" s="45">
        <v>-143526787.02000001</v>
      </c>
      <c r="J27" s="45">
        <v>-143859470.31999999</v>
      </c>
      <c r="K27" s="45">
        <v>-144406051.34999999</v>
      </c>
      <c r="L27" s="45">
        <v>-144717228.87</v>
      </c>
      <c r="M27" s="45">
        <v>-144858065.99000001</v>
      </c>
      <c r="N27" s="45">
        <v>-145245081.83000001</v>
      </c>
      <c r="O27" s="45">
        <v>-145730762.49000001</v>
      </c>
      <c r="P27" s="45">
        <v>-146162343.5</v>
      </c>
      <c r="Q27" s="45">
        <v>-145311809.69999999</v>
      </c>
      <c r="R27" s="47">
        <f>((E27+Q27)+((F27+G27+H27+I27+J27+K27+L27+M27+N27+O27+P27)*2))/24</f>
        <v>-144268329.03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9">+E26+E27</f>
        <v>-145433779.63999999</v>
      </c>
      <c r="F28" s="38">
        <f t="shared" si="9"/>
        <v>-145796139.97</v>
      </c>
      <c r="G28" s="38">
        <f t="shared" si="9"/>
        <v>-146057638.37</v>
      </c>
      <c r="H28" s="38">
        <f t="shared" si="9"/>
        <v>-146298429.41999999</v>
      </c>
      <c r="I28" s="38">
        <f t="shared" si="9"/>
        <v>-144686110.21000001</v>
      </c>
      <c r="J28" s="38">
        <f t="shared" si="9"/>
        <v>-144977262.25</v>
      </c>
      <c r="K28" s="38">
        <f t="shared" si="9"/>
        <v>-145544797.10999998</v>
      </c>
      <c r="L28" s="38">
        <f t="shared" si="9"/>
        <v>-145877338.38</v>
      </c>
      <c r="M28" s="38">
        <f t="shared" si="9"/>
        <v>-146005925.23000002</v>
      </c>
      <c r="N28" s="38">
        <f t="shared" si="9"/>
        <v>-146361104.08000001</v>
      </c>
      <c r="O28" s="38">
        <f t="shared" si="9"/>
        <v>-146866592.99000001</v>
      </c>
      <c r="P28" s="38">
        <f t="shared" si="9"/>
        <v>-147320350.03</v>
      </c>
      <c r="Q28" s="38">
        <f t="shared" si="9"/>
        <v>-146264222.28</v>
      </c>
      <c r="R28" s="38">
        <f t="shared" si="9"/>
        <v>-145970057.41666666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10">+E28+E24</f>
        <v>-508329145.68000007</v>
      </c>
      <c r="F30" s="39">
        <f t="shared" si="10"/>
        <v>-510397319.94000006</v>
      </c>
      <c r="G30" s="39">
        <f t="shared" si="10"/>
        <v>-512727920.29000002</v>
      </c>
      <c r="H30" s="39">
        <f t="shared" si="10"/>
        <v>-514683645.94000006</v>
      </c>
      <c r="I30" s="39">
        <f t="shared" si="10"/>
        <v>-516529353.69000006</v>
      </c>
      <c r="J30" s="39">
        <f t="shared" si="10"/>
        <v>-518579600.17000008</v>
      </c>
      <c r="K30" s="39">
        <f t="shared" si="10"/>
        <v>-520556841.69999993</v>
      </c>
      <c r="L30" s="39">
        <f t="shared" si="10"/>
        <v>-522817251.74999994</v>
      </c>
      <c r="M30" s="39">
        <f t="shared" si="10"/>
        <v>-525256253.10000002</v>
      </c>
      <c r="N30" s="39">
        <f t="shared" si="10"/>
        <v>-527872425.51999998</v>
      </c>
      <c r="O30" s="39">
        <f t="shared" si="10"/>
        <v>-530779799.50000006</v>
      </c>
      <c r="P30" s="39">
        <f t="shared" si="10"/>
        <v>-533148852.25999999</v>
      </c>
      <c r="Q30" s="39">
        <f t="shared" si="10"/>
        <v>-535972380.40999997</v>
      </c>
      <c r="R30" s="39">
        <f t="shared" si="10"/>
        <v>-521291668.90875006</v>
      </c>
      <c r="W30" s="49">
        <f>+R30-R18</f>
        <v>-524081298.63666672</v>
      </c>
      <c r="Y30" s="67">
        <f>SUM(R30-R18)*$Z$4</f>
        <v>-393323014.62681836</v>
      </c>
      <c r="Z30" s="67">
        <f>SUM(R30-R18)*$Z$5</f>
        <v>-130758284.00984837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11">+E16+E30</f>
        <v>670993028.15999985</v>
      </c>
      <c r="F32" s="9">
        <f t="shared" si="11"/>
        <v>675435379.95000005</v>
      </c>
      <c r="G32" s="9">
        <f t="shared" si="11"/>
        <v>678812060.03999996</v>
      </c>
      <c r="H32" s="9">
        <f t="shared" si="11"/>
        <v>684376455.68999982</v>
      </c>
      <c r="I32" s="9">
        <f t="shared" si="11"/>
        <v>686848776.04999995</v>
      </c>
      <c r="J32" s="9">
        <f t="shared" si="11"/>
        <v>691008566.49999976</v>
      </c>
      <c r="K32" s="9">
        <f t="shared" si="11"/>
        <v>695621560.46000016</v>
      </c>
      <c r="L32" s="9">
        <f t="shared" si="11"/>
        <v>701364458.73999977</v>
      </c>
      <c r="M32" s="9">
        <f t="shared" si="11"/>
        <v>707361233.40999973</v>
      </c>
      <c r="N32" s="9">
        <f t="shared" si="11"/>
        <v>714173570.90999985</v>
      </c>
      <c r="O32" s="9">
        <f t="shared" si="11"/>
        <v>722087539.97000003</v>
      </c>
      <c r="P32" s="9">
        <f t="shared" si="11"/>
        <v>725628224.3499999</v>
      </c>
      <c r="Q32" s="9">
        <f t="shared" si="11"/>
        <v>732629424.50000012</v>
      </c>
      <c r="R32" s="9">
        <f t="shared" si="11"/>
        <v>698710754.36666656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528752.93000000005</v>
      </c>
      <c r="F39" s="45">
        <v>529407.99</v>
      </c>
      <c r="G39" s="45">
        <v>530021.97</v>
      </c>
      <c r="H39" s="45">
        <v>530367.85</v>
      </c>
      <c r="I39" s="45">
        <v>530446.56999999995</v>
      </c>
      <c r="J39" s="45">
        <v>530484.14</v>
      </c>
      <c r="K39" s="45">
        <v>530509.41</v>
      </c>
      <c r="L39" s="45">
        <v>530530.28</v>
      </c>
      <c r="M39" s="45">
        <v>530538.11</v>
      </c>
      <c r="N39" s="45">
        <v>530542.47</v>
      </c>
      <c r="O39" s="45">
        <v>530546.98</v>
      </c>
      <c r="P39" s="45">
        <v>530551.34</v>
      </c>
      <c r="Q39" s="45">
        <v>530557.93999999994</v>
      </c>
      <c r="R39" s="47">
        <f>((E39+Q39)+((F39+G39+H39+I39+J39+K39+L39+M39+N39+O39+P39)*2))/24</f>
        <v>530300.21208333329</v>
      </c>
      <c r="T39" s="49"/>
      <c r="W39" s="49">
        <f>+R39</f>
        <v>530300.21208333329</v>
      </c>
      <c r="Y39" s="51"/>
      <c r="Z39" s="51"/>
      <c r="AA39" s="51"/>
      <c r="AB39" s="49">
        <f>+R39</f>
        <v>530300.21208333329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11462788.92</v>
      </c>
      <c r="F40" s="45">
        <v>11551133.380000001</v>
      </c>
      <c r="G40" s="45">
        <v>11489083.07</v>
      </c>
      <c r="H40" s="45">
        <v>11323317.58</v>
      </c>
      <c r="I40" s="45">
        <v>11558794.199999999</v>
      </c>
      <c r="J40" s="45">
        <v>11679450.689999999</v>
      </c>
      <c r="K40" s="45">
        <v>11782103.310000001</v>
      </c>
      <c r="L40" s="45">
        <v>11898197.6</v>
      </c>
      <c r="M40" s="45">
        <v>11968468.01</v>
      </c>
      <c r="N40" s="45">
        <v>12097438.98</v>
      </c>
      <c r="O40" s="45">
        <v>12051098.880000001</v>
      </c>
      <c r="P40" s="45">
        <v>12213349.59</v>
      </c>
      <c r="Q40" s="45">
        <v>12327925.800000001</v>
      </c>
      <c r="R40" s="47">
        <f>((E40+Q40)+((F40+G40+H40+I40+J40+K40+L40+M40+N40+O40+P40)*2))/24</f>
        <v>11792316.054166667</v>
      </c>
      <c r="T40" s="49"/>
      <c r="W40" s="49">
        <f>+R40</f>
        <v>11792316.054166667</v>
      </c>
      <c r="Y40" s="51"/>
      <c r="Z40" s="51"/>
      <c r="AA40" s="51"/>
      <c r="AB40" s="49">
        <f>+R40</f>
        <v>11792316.054166667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2">((E41+Q41)+((F41+G41+H41+I41+J41+K41+L41+M41+N41+O41+P41)*2))/24</f>
        <v>0</v>
      </c>
      <c r="T41" s="49"/>
      <c r="W41" s="49">
        <f t="shared" ref="W41:W42" si="13">+R41</f>
        <v>0</v>
      </c>
      <c r="Y41" s="51"/>
      <c r="Z41" s="51"/>
      <c r="AA41" s="51"/>
      <c r="AB41" s="49">
        <f t="shared" ref="AB41:AB42" si="14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7">
        <f t="shared" si="12"/>
        <v>0</v>
      </c>
      <c r="T42" s="49"/>
      <c r="W42" s="49">
        <f t="shared" si="13"/>
        <v>0</v>
      </c>
      <c r="Y42" s="51"/>
      <c r="Z42" s="51"/>
      <c r="AA42" s="51"/>
      <c r="AB42" s="49">
        <f t="shared" si="14"/>
        <v>0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7">
        <f>((E43+Q43)+((F43+G43+H43+I43+J43+K43+L43+M43+N43+O43+P43)*2))/24</f>
        <v>0</v>
      </c>
      <c r="T43" s="49"/>
      <c r="W43" s="49">
        <f>+R43</f>
        <v>0</v>
      </c>
      <c r="Y43" s="51"/>
      <c r="Z43" s="51"/>
      <c r="AA43" s="51"/>
      <c r="AB43" s="49">
        <f>+R43</f>
        <v>0</v>
      </c>
    </row>
    <row r="44" spans="1:30">
      <c r="D44" s="3" t="s">
        <v>31</v>
      </c>
      <c r="E44" s="81">
        <f t="shared" ref="E44:F44" si="15">SUM(E37:E43)</f>
        <v>12189506.359999999</v>
      </c>
      <c r="F44" s="81">
        <f t="shared" si="15"/>
        <v>12278505.880000001</v>
      </c>
      <c r="G44" s="81">
        <f t="shared" ref="G44:R44" si="16">SUM(G37:G43)</f>
        <v>12217069.550000001</v>
      </c>
      <c r="H44" s="81">
        <f t="shared" si="16"/>
        <v>12051649.939999999</v>
      </c>
      <c r="I44" s="81">
        <f t="shared" si="16"/>
        <v>12287205.279999999</v>
      </c>
      <c r="J44" s="81">
        <f t="shared" si="16"/>
        <v>12407899.34</v>
      </c>
      <c r="K44" s="81">
        <f t="shared" si="16"/>
        <v>12510577.23</v>
      </c>
      <c r="L44" s="81">
        <f t="shared" si="16"/>
        <v>12626692.390000001</v>
      </c>
      <c r="M44" s="81">
        <f t="shared" si="16"/>
        <v>12696970.629999999</v>
      </c>
      <c r="N44" s="81">
        <f t="shared" si="16"/>
        <v>12825945.960000001</v>
      </c>
      <c r="O44" s="81">
        <f t="shared" si="16"/>
        <v>12779610.370000001</v>
      </c>
      <c r="P44" s="81">
        <f t="shared" si="16"/>
        <v>12941865.439999999</v>
      </c>
      <c r="Q44" s="81">
        <f t="shared" si="16"/>
        <v>13056448.25</v>
      </c>
      <c r="R44" s="81">
        <f t="shared" si="16"/>
        <v>12520580.776250001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2461509.84</v>
      </c>
      <c r="F46" s="45">
        <v>1836649.82</v>
      </c>
      <c r="G46" s="45">
        <v>1058991.1399999999</v>
      </c>
      <c r="H46" s="45">
        <v>1905257.03</v>
      </c>
      <c r="I46" s="45">
        <v>921642.42</v>
      </c>
      <c r="J46" s="45">
        <v>477302.11</v>
      </c>
      <c r="K46" s="45">
        <v>1013780.38</v>
      </c>
      <c r="L46" s="45">
        <v>337570.22</v>
      </c>
      <c r="M46" s="45">
        <v>576204.07999999996</v>
      </c>
      <c r="N46" s="45">
        <v>-119686.53</v>
      </c>
      <c r="O46" s="45">
        <v>500818.9</v>
      </c>
      <c r="P46" s="45">
        <v>339528.83</v>
      </c>
      <c r="Q46" s="45">
        <v>2523372.85</v>
      </c>
      <c r="R46" s="47">
        <f t="shared" ref="R46:R56" si="17">((E46+Q46)+((F46+G46+H46+I46+J46+K46+L46+M46+N46+O46+P46)*2))/24</f>
        <v>945041.64541666675</v>
      </c>
      <c r="T46" s="49">
        <f t="shared" ref="T46:T56" si="18">+R46</f>
        <v>945041.64541666675</v>
      </c>
      <c r="Y46" s="51"/>
      <c r="Z46" s="51"/>
      <c r="AA46" s="51"/>
      <c r="AD46" s="49">
        <f t="shared" ref="AD46:AD56" si="19">+R46</f>
        <v>945041.64541666675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-518690.26</v>
      </c>
      <c r="F47" s="45">
        <v>-2521427.02</v>
      </c>
      <c r="G47" s="45">
        <v>-564510.23</v>
      </c>
      <c r="H47" s="45">
        <v>-923796.81</v>
      </c>
      <c r="I47" s="45">
        <v>-1303301.01</v>
      </c>
      <c r="J47" s="45">
        <v>-706920.61</v>
      </c>
      <c r="K47" s="45">
        <v>-617300.66</v>
      </c>
      <c r="L47" s="45">
        <v>-613702.06999999995</v>
      </c>
      <c r="M47" s="45">
        <v>-456273.33</v>
      </c>
      <c r="N47" s="45">
        <v>-755930</v>
      </c>
      <c r="O47" s="45">
        <v>-862685.39</v>
      </c>
      <c r="P47" s="45">
        <v>-537742.41</v>
      </c>
      <c r="Q47" s="45">
        <v>-852173.71</v>
      </c>
      <c r="R47" s="47">
        <f t="shared" si="17"/>
        <v>-879085.12708333356</v>
      </c>
      <c r="T47" s="49">
        <f t="shared" si="18"/>
        <v>-879085.12708333356</v>
      </c>
      <c r="U47" s="49"/>
      <c r="Y47" s="51"/>
      <c r="Z47" s="51"/>
      <c r="AA47" s="51"/>
      <c r="AD47" s="49">
        <f t="shared" si="19"/>
        <v>-879085.12708333356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0</v>
      </c>
      <c r="G48" s="45">
        <v>-4977.84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-573.24</v>
      </c>
      <c r="O48" s="45">
        <v>0</v>
      </c>
      <c r="P48" s="45">
        <v>0</v>
      </c>
      <c r="Q48" s="45">
        <v>0</v>
      </c>
      <c r="R48" s="47">
        <f t="shared" si="17"/>
        <v>-462.59</v>
      </c>
      <c r="T48" s="49">
        <f t="shared" si="18"/>
        <v>-462.59</v>
      </c>
      <c r="U48" s="49"/>
      <c r="Y48" s="51"/>
      <c r="Z48" s="51"/>
      <c r="AA48" s="51"/>
      <c r="AD48" s="49">
        <f t="shared" si="19"/>
        <v>-462.59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5000</v>
      </c>
      <c r="F49" s="45">
        <v>1857.92</v>
      </c>
      <c r="G49" s="45">
        <v>1857.92</v>
      </c>
      <c r="H49" s="45">
        <v>740352.04</v>
      </c>
      <c r="I49" s="45">
        <v>517631.63</v>
      </c>
      <c r="J49" s="45">
        <v>428284.07</v>
      </c>
      <c r="K49" s="45">
        <v>2003822.76</v>
      </c>
      <c r="L49" s="45">
        <v>506054.96</v>
      </c>
      <c r="M49" s="45">
        <v>380663.68</v>
      </c>
      <c r="N49" s="45">
        <v>281672.58</v>
      </c>
      <c r="O49" s="45">
        <v>2833374.09</v>
      </c>
      <c r="P49" s="45">
        <v>591846.66</v>
      </c>
      <c r="Q49" s="45">
        <v>2157006.89</v>
      </c>
      <c r="R49" s="47">
        <f t="shared" si="17"/>
        <v>780701.81291666662</v>
      </c>
      <c r="T49" s="49">
        <f t="shared" si="18"/>
        <v>780701.81291666662</v>
      </c>
      <c r="U49" s="49"/>
      <c r="Y49" s="51"/>
      <c r="Z49" s="51"/>
      <c r="AA49" s="51"/>
      <c r="AD49" s="49">
        <f t="shared" si="19"/>
        <v>780701.81291666662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1163.8699999999999</v>
      </c>
      <c r="F50" s="45">
        <v>1163.8699999999999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7"/>
        <v>145.48374999999999</v>
      </c>
      <c r="T50" s="49">
        <f t="shared" si="18"/>
        <v>145.48374999999999</v>
      </c>
      <c r="U50" s="49"/>
      <c r="Y50" s="51"/>
      <c r="Z50" s="51"/>
      <c r="AA50" s="51"/>
      <c r="AD50" s="49">
        <f t="shared" si="19"/>
        <v>145.48374999999999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7"/>
        <v>0</v>
      </c>
      <c r="T51" s="49">
        <f t="shared" si="18"/>
        <v>0</v>
      </c>
      <c r="Y51" s="51"/>
      <c r="Z51" s="51"/>
      <c r="AA51" s="51"/>
      <c r="AD51" s="49">
        <f t="shared" si="19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4947993.17</v>
      </c>
      <c r="F52" s="45">
        <v>1863012.57</v>
      </c>
      <c r="G52" s="45">
        <v>778439.69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7"/>
        <v>426287.40375</v>
      </c>
      <c r="T52" s="49">
        <f t="shared" si="18"/>
        <v>426287.40375</v>
      </c>
      <c r="U52" s="49"/>
      <c r="Y52" s="51"/>
      <c r="Z52" s="51"/>
      <c r="AA52" s="51"/>
      <c r="AD52" s="49">
        <f t="shared" si="19"/>
        <v>426287.40375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7"/>
        <v>0</v>
      </c>
      <c r="T53" s="49">
        <f t="shared" si="18"/>
        <v>0</v>
      </c>
      <c r="U53" s="49"/>
      <c r="Y53" s="51"/>
      <c r="Z53" s="51"/>
      <c r="AA53" s="51"/>
      <c r="AD53" s="49">
        <f t="shared" si="19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7"/>
        <v>0</v>
      </c>
      <c r="T54" s="49">
        <f t="shared" si="18"/>
        <v>0</v>
      </c>
      <c r="U54" s="49"/>
      <c r="Y54" s="51"/>
      <c r="Z54" s="51"/>
      <c r="AA54" s="51"/>
      <c r="AD54" s="49">
        <f t="shared" si="19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7"/>
        <v>0</v>
      </c>
      <c r="T55" s="49">
        <f t="shared" si="18"/>
        <v>0</v>
      </c>
      <c r="U55" s="49"/>
      <c r="Y55" s="51"/>
      <c r="Z55" s="51"/>
      <c r="AA55" s="51"/>
      <c r="AD55" s="49">
        <f t="shared" si="19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7"/>
        <v>0</v>
      </c>
      <c r="T56" s="49">
        <f t="shared" si="18"/>
        <v>0</v>
      </c>
      <c r="U56" s="49"/>
      <c r="Y56" s="51"/>
      <c r="Z56" s="51"/>
      <c r="AA56" s="51"/>
      <c r="AD56" s="49">
        <f t="shared" si="19"/>
        <v>0</v>
      </c>
    </row>
    <row r="57" spans="1:30">
      <c r="D57" s="3" t="s">
        <v>35</v>
      </c>
      <c r="E57" s="81">
        <f t="shared" ref="E57" si="20">SUM(E46:E56)</f>
        <v>6896976.6200000001</v>
      </c>
      <c r="F57" s="81">
        <f t="shared" ref="F57:R57" si="21">SUM(F46:F56)</f>
        <v>1181257.1600000001</v>
      </c>
      <c r="G57" s="81">
        <f t="shared" si="21"/>
        <v>1269800.6799999997</v>
      </c>
      <c r="H57" s="81">
        <f t="shared" si="21"/>
        <v>1721812.26</v>
      </c>
      <c r="I57" s="81">
        <f t="shared" si="21"/>
        <v>135973.04000000004</v>
      </c>
      <c r="J57" s="81">
        <f t="shared" si="21"/>
        <v>198665.57</v>
      </c>
      <c r="K57" s="81">
        <f t="shared" si="21"/>
        <v>2400302.48</v>
      </c>
      <c r="L57" s="81">
        <f t="shared" si="21"/>
        <v>229923.11000000004</v>
      </c>
      <c r="M57" s="81">
        <f t="shared" si="21"/>
        <v>500594.42999999993</v>
      </c>
      <c r="N57" s="81">
        <f t="shared" si="21"/>
        <v>-594517.18999999994</v>
      </c>
      <c r="O57" s="81">
        <f t="shared" si="21"/>
        <v>2471507.5999999996</v>
      </c>
      <c r="P57" s="81">
        <f t="shared" si="21"/>
        <v>393633.08</v>
      </c>
      <c r="Q57" s="81">
        <f t="shared" si="21"/>
        <v>3828206.0300000003</v>
      </c>
      <c r="R57" s="81">
        <f t="shared" si="21"/>
        <v>1272628.6287499999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81">
        <f t="shared" ref="E61:O61" si="22">SUM(E59:E60)</f>
        <v>0</v>
      </c>
      <c r="F61" s="81">
        <f t="shared" si="22"/>
        <v>0</v>
      </c>
      <c r="G61" s="81">
        <f t="shared" si="22"/>
        <v>0</v>
      </c>
      <c r="H61" s="81">
        <f t="shared" si="22"/>
        <v>0</v>
      </c>
      <c r="I61" s="81">
        <f t="shared" si="22"/>
        <v>0</v>
      </c>
      <c r="J61" s="81">
        <f t="shared" si="22"/>
        <v>0</v>
      </c>
      <c r="K61" s="81">
        <f t="shared" si="22"/>
        <v>0</v>
      </c>
      <c r="L61" s="81">
        <f t="shared" si="22"/>
        <v>0</v>
      </c>
      <c r="M61" s="81">
        <f t="shared" si="22"/>
        <v>0</v>
      </c>
      <c r="N61" s="81">
        <f t="shared" si="22"/>
        <v>0</v>
      </c>
      <c r="O61" s="81">
        <f t="shared" si="22"/>
        <v>0</v>
      </c>
      <c r="P61" s="81">
        <f t="shared" ref="P61:R61" si="23">SUM(P59:P60)</f>
        <v>0</v>
      </c>
      <c r="Q61" s="81">
        <f t="shared" si="23"/>
        <v>0</v>
      </c>
      <c r="R61" s="81">
        <f t="shared" si="23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-36000.230000000003</v>
      </c>
      <c r="F63" s="45">
        <v>-10493.02</v>
      </c>
      <c r="G63" s="45">
        <v>-4887.6099999999997</v>
      </c>
      <c r="H63" s="45">
        <v>-11709.56</v>
      </c>
      <c r="I63" s="45">
        <v>-11419.42</v>
      </c>
      <c r="J63" s="45">
        <v>-6012.8700000000099</v>
      </c>
      <c r="K63" s="45">
        <v>-27315.7</v>
      </c>
      <c r="L63" s="45">
        <v>-5467.7700000000104</v>
      </c>
      <c r="M63" s="45">
        <v>-47631.63</v>
      </c>
      <c r="N63" s="45">
        <v>-9926.48</v>
      </c>
      <c r="O63" s="45">
        <v>-15549.33</v>
      </c>
      <c r="P63" s="45">
        <v>-10545.98</v>
      </c>
      <c r="Q63" s="45">
        <v>-24214.47</v>
      </c>
      <c r="R63" s="47">
        <f t="shared" ref="R63:R79" si="24">((E63+Q63)+((F63+G63+H63+I63+J63+K63+L63+M63+N63+O63+P63)*2))/24</f>
        <v>-15922.226666666669</v>
      </c>
      <c r="T63" s="49">
        <f t="shared" ref="T63:T79" si="25">+R63</f>
        <v>-15922.226666666669</v>
      </c>
      <c r="U63" s="49"/>
      <c r="Y63" s="51"/>
      <c r="Z63" s="51"/>
      <c r="AA63" s="51"/>
      <c r="AD63" s="49">
        <f>+R63</f>
        <v>-15922.226666666669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1539318.94</v>
      </c>
      <c r="F64" s="45">
        <v>1366860.76</v>
      </c>
      <c r="G64" s="45">
        <v>764463.86</v>
      </c>
      <c r="H64" s="45">
        <v>634446.19999999995</v>
      </c>
      <c r="I64" s="45">
        <v>182991.06</v>
      </c>
      <c r="J64" s="45">
        <v>604480.79</v>
      </c>
      <c r="K64" s="45">
        <v>1252449.79</v>
      </c>
      <c r="L64" s="45">
        <v>915335.33</v>
      </c>
      <c r="M64" s="45">
        <v>809436.86</v>
      </c>
      <c r="N64" s="45">
        <v>1782798.65</v>
      </c>
      <c r="O64" s="45">
        <v>1433647.07</v>
      </c>
      <c r="P64" s="45">
        <v>1786995.48</v>
      </c>
      <c r="Q64" s="45">
        <v>1434094.23</v>
      </c>
      <c r="R64" s="47">
        <f t="shared" si="24"/>
        <v>1085051.0362500001</v>
      </c>
      <c r="T64" s="49">
        <f t="shared" si="25"/>
        <v>1085051.0362500001</v>
      </c>
      <c r="U64" s="49"/>
      <c r="Y64" s="51"/>
      <c r="Z64" s="51"/>
      <c r="AA64" s="51"/>
      <c r="AD64" s="49">
        <f>+R64</f>
        <v>1085051.0362500001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4"/>
        <v>0</v>
      </c>
      <c r="T65" s="49">
        <f t="shared" si="25"/>
        <v>0</v>
      </c>
      <c r="U65" s="49"/>
      <c r="Y65" s="51"/>
      <c r="Z65" s="51"/>
      <c r="AA65" s="51"/>
      <c r="AD65" s="49">
        <f t="shared" ref="AD65:AD66" si="26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4"/>
        <v>0</v>
      </c>
      <c r="T66" s="49">
        <f t="shared" si="25"/>
        <v>0</v>
      </c>
      <c r="U66" s="49"/>
      <c r="Y66" s="51"/>
      <c r="Z66" s="51"/>
      <c r="AA66" s="51"/>
      <c r="AD66" s="49">
        <f t="shared" si="26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-1908.26</v>
      </c>
      <c r="F67" s="45">
        <v>-1908.26</v>
      </c>
      <c r="G67" s="45">
        <v>-1908.26</v>
      </c>
      <c r="H67" s="45">
        <v>-1908.63</v>
      </c>
      <c r="I67" s="45">
        <v>-1908.26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4"/>
        <v>-1908.522083333334</v>
      </c>
      <c r="T67" s="49">
        <f t="shared" si="25"/>
        <v>-1908.522083333334</v>
      </c>
      <c r="U67" s="49"/>
      <c r="V67" s="49"/>
      <c r="Y67" s="51"/>
      <c r="Z67" s="51"/>
      <c r="AA67" s="51"/>
      <c r="AD67" s="49">
        <f>+R67</f>
        <v>-1908.522083333334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658.36</v>
      </c>
      <c r="F68" s="45">
        <v>569.03</v>
      </c>
      <c r="G68" s="45">
        <v>343.07</v>
      </c>
      <c r="H68" s="45">
        <v>871.27</v>
      </c>
      <c r="I68" s="45">
        <v>274.64</v>
      </c>
      <c r="J68" s="45">
        <v>759.85</v>
      </c>
      <c r="K68" s="45">
        <v>271.92</v>
      </c>
      <c r="L68" s="45">
        <v>683.39</v>
      </c>
      <c r="M68" s="45">
        <v>238</v>
      </c>
      <c r="N68" s="45">
        <v>324.86</v>
      </c>
      <c r="O68" s="45">
        <v>128.31</v>
      </c>
      <c r="P68" s="45">
        <v>183.76</v>
      </c>
      <c r="Q68" s="45">
        <v>14.1099999999999</v>
      </c>
      <c r="R68" s="47">
        <f t="shared" si="24"/>
        <v>415.36124999999998</v>
      </c>
      <c r="T68" s="49">
        <f t="shared" si="25"/>
        <v>415.36124999999998</v>
      </c>
      <c r="U68" s="49"/>
      <c r="Y68" s="51"/>
      <c r="Z68" s="51"/>
      <c r="AA68" s="51"/>
      <c r="AD68" s="49">
        <f>+R68</f>
        <v>415.36124999999998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8084.0099999999902</v>
      </c>
      <c r="F69" s="45">
        <v>8104.01</v>
      </c>
      <c r="G69" s="45">
        <v>8084.01</v>
      </c>
      <c r="H69" s="45">
        <v>8084.01</v>
      </c>
      <c r="I69" s="45">
        <v>8084.01</v>
      </c>
      <c r="J69" s="45">
        <v>8148.05</v>
      </c>
      <c r="K69" s="45">
        <v>8084.01</v>
      </c>
      <c r="L69" s="45">
        <v>8084.01</v>
      </c>
      <c r="M69" s="45">
        <v>8084.01</v>
      </c>
      <c r="N69" s="45">
        <v>8084.01</v>
      </c>
      <c r="O69" s="45">
        <v>8084.01</v>
      </c>
      <c r="P69" s="45">
        <v>8084.01</v>
      </c>
      <c r="Q69" s="45">
        <v>18914.39</v>
      </c>
      <c r="R69" s="47">
        <f t="shared" si="24"/>
        <v>8542.2791666666653</v>
      </c>
      <c r="T69" s="49">
        <f t="shared" si="25"/>
        <v>8542.2791666666653</v>
      </c>
      <c r="U69" s="49"/>
      <c r="Y69" s="51"/>
      <c r="Z69" s="51"/>
      <c r="AA69" s="51"/>
      <c r="AD69" s="49">
        <f>+R69</f>
        <v>8542.2791666666653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7">
        <f t="shared" si="24"/>
        <v>0</v>
      </c>
      <c r="T70" s="49">
        <f t="shared" si="25"/>
        <v>0</v>
      </c>
      <c r="U70" s="49"/>
      <c r="Y70" s="51"/>
      <c r="Z70" s="51"/>
      <c r="AA70" s="51"/>
      <c r="AD70" s="49">
        <f>+R70</f>
        <v>0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3362650.77</v>
      </c>
      <c r="F71" s="45">
        <v>1130069.67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3942514.35</v>
      </c>
      <c r="M71" s="45">
        <v>5267126.2300000004</v>
      </c>
      <c r="N71" s="45">
        <v>7602542.7800000003</v>
      </c>
      <c r="O71" s="45">
        <v>7328243.0499999998</v>
      </c>
      <c r="P71" s="45">
        <v>5185959.7</v>
      </c>
      <c r="Q71" s="45">
        <v>9.3132257461547893E-10</v>
      </c>
      <c r="R71" s="47">
        <f t="shared" si="24"/>
        <v>2678148.4304166669</v>
      </c>
      <c r="T71" s="49">
        <f t="shared" si="25"/>
        <v>2678148.4304166669</v>
      </c>
      <c r="U71" s="49"/>
      <c r="Y71" s="51"/>
      <c r="Z71" s="51"/>
      <c r="AA71" s="51"/>
      <c r="AD71" s="49">
        <f t="shared" ref="AD71:AD74" si="27">+R71</f>
        <v>2678148.4304166669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7">
        <f t="shared" si="24"/>
        <v>0</v>
      </c>
      <c r="T72" s="49">
        <f t="shared" si="25"/>
        <v>0</v>
      </c>
      <c r="U72" s="49"/>
      <c r="Y72" s="51"/>
      <c r="Z72" s="51"/>
      <c r="AA72" s="51"/>
      <c r="AD72" s="49">
        <f t="shared" si="27"/>
        <v>0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-103941.2</v>
      </c>
      <c r="F73" s="45">
        <v>-103941.2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-128355.2</v>
      </c>
      <c r="M73" s="45">
        <v>-128355.2</v>
      </c>
      <c r="N73" s="45">
        <v>-110576.21</v>
      </c>
      <c r="O73" s="45">
        <v>-110576.21</v>
      </c>
      <c r="P73" s="45">
        <v>-86189.01</v>
      </c>
      <c r="Q73" s="45">
        <v>0</v>
      </c>
      <c r="R73" s="47">
        <f>((E73+Q73)+((F73+G73+H73+I73+J73+K73+L73+M73+N73+O73+P73)*2))/24</f>
        <v>-59996.969166666669</v>
      </c>
      <c r="T73" s="49">
        <f>+R73</f>
        <v>-59996.969166666669</v>
      </c>
      <c r="U73" s="49"/>
      <c r="Y73" s="51"/>
      <c r="Z73" s="51"/>
      <c r="AA73" s="51"/>
      <c r="AD73" s="49">
        <f>+R73</f>
        <v>-59996.969166666669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282015.99</v>
      </c>
      <c r="F74" s="45">
        <v>86222.12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418499.47</v>
      </c>
      <c r="M74" s="45">
        <v>533483.42000000004</v>
      </c>
      <c r="N74" s="45">
        <v>708650.39</v>
      </c>
      <c r="O74" s="45">
        <v>685132.24</v>
      </c>
      <c r="P74" s="45">
        <v>498244.93</v>
      </c>
      <c r="Q74" s="45">
        <v>-1.16415321826935E-10</v>
      </c>
      <c r="R74" s="47">
        <f t="shared" si="24"/>
        <v>255936.71375</v>
      </c>
      <c r="T74" s="49">
        <f t="shared" si="25"/>
        <v>255936.71375</v>
      </c>
      <c r="U74" s="49"/>
      <c r="Y74" s="51"/>
      <c r="Z74" s="51"/>
      <c r="AA74" s="51"/>
      <c r="AD74" s="49">
        <f t="shared" si="27"/>
        <v>255936.71375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4"/>
        <v>0</v>
      </c>
      <c r="T75" s="49">
        <f t="shared" si="25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3791764.54</v>
      </c>
      <c r="F76" s="45">
        <v>5530886.3700000001</v>
      </c>
      <c r="G76" s="45">
        <v>4256310.8600000003</v>
      </c>
      <c r="H76" s="45">
        <v>4491542.66</v>
      </c>
      <c r="I76" s="45">
        <v>3889865.78</v>
      </c>
      <c r="J76" s="45">
        <v>2146984.46</v>
      </c>
      <c r="K76" s="45">
        <v>1728655.19</v>
      </c>
      <c r="L76" s="45">
        <v>1151049.3999999999</v>
      </c>
      <c r="M76" s="45">
        <v>577180.97</v>
      </c>
      <c r="N76" s="45">
        <v>490255.71</v>
      </c>
      <c r="O76" s="45">
        <v>488631.43</v>
      </c>
      <c r="P76" s="45">
        <v>2084360.55</v>
      </c>
      <c r="Q76" s="45">
        <v>4526229.6500000004</v>
      </c>
      <c r="R76" s="47">
        <f t="shared" si="24"/>
        <v>2582893.3729166668</v>
      </c>
      <c r="T76" s="49">
        <f t="shared" si="25"/>
        <v>2582893.3729166668</v>
      </c>
      <c r="U76" s="49"/>
      <c r="Y76" s="51"/>
      <c r="Z76" s="51"/>
      <c r="AA76" s="51"/>
      <c r="AD76" s="49">
        <f t="shared" ref="AD76:AD79" si="28">+R76</f>
        <v>2582893.3729166668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23387.360000000001</v>
      </c>
      <c r="F77" s="45">
        <v>20039.59</v>
      </c>
      <c r="G77" s="45">
        <v>165312.26</v>
      </c>
      <c r="H77" s="45">
        <v>10350.15</v>
      </c>
      <c r="I77" s="45">
        <v>47706.63</v>
      </c>
      <c r="J77" s="45">
        <v>48633.25</v>
      </c>
      <c r="K77" s="45">
        <v>12796.47</v>
      </c>
      <c r="L77" s="45">
        <v>57618.32</v>
      </c>
      <c r="M77" s="45">
        <v>34489.83</v>
      </c>
      <c r="N77" s="45">
        <v>75705.55</v>
      </c>
      <c r="O77" s="45">
        <v>21093.439999999999</v>
      </c>
      <c r="P77" s="45">
        <v>292235.65000000002</v>
      </c>
      <c r="Q77" s="45">
        <v>30899.66</v>
      </c>
      <c r="R77" s="47">
        <f t="shared" si="24"/>
        <v>67760.387499999997</v>
      </c>
      <c r="T77" s="49">
        <f t="shared" si="25"/>
        <v>67760.387499999997</v>
      </c>
      <c r="U77" s="49"/>
      <c r="Y77" s="51"/>
      <c r="Z77" s="51"/>
      <c r="AA77" s="51"/>
      <c r="AD77" s="49">
        <f t="shared" si="28"/>
        <v>67760.387499999997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11509546.060000001</v>
      </c>
      <c r="F78" s="45">
        <v>18829584.199999999</v>
      </c>
      <c r="G78" s="45">
        <v>15686260.84</v>
      </c>
      <c r="H78" s="45">
        <v>16344272.060000001</v>
      </c>
      <c r="I78" s="45">
        <v>14378818.77</v>
      </c>
      <c r="J78" s="45">
        <v>9218856.0700000003</v>
      </c>
      <c r="K78" s="45">
        <v>6580430.3600000003</v>
      </c>
      <c r="L78" s="45">
        <v>5594880.4100000001</v>
      </c>
      <c r="M78" s="45">
        <v>2545328.66</v>
      </c>
      <c r="N78" s="45">
        <v>1728277.3</v>
      </c>
      <c r="O78" s="45">
        <v>1529001.3</v>
      </c>
      <c r="P78" s="45">
        <v>6471737.1100000003</v>
      </c>
      <c r="Q78" s="45">
        <v>13408823.939999999</v>
      </c>
      <c r="R78" s="47">
        <f t="shared" si="24"/>
        <v>9280552.6733333319</v>
      </c>
      <c r="T78" s="49">
        <f t="shared" si="25"/>
        <v>9280552.6733333319</v>
      </c>
      <c r="U78" s="49"/>
      <c r="Y78" s="51"/>
      <c r="Z78" s="51"/>
      <c r="AA78" s="51"/>
      <c r="AD78" s="49">
        <f t="shared" si="28"/>
        <v>9280552.6733333319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266649.46999999997</v>
      </c>
      <c r="F79" s="55">
        <v>106242.63</v>
      </c>
      <c r="G79" s="55">
        <v>150435.17000000001</v>
      </c>
      <c r="H79" s="55">
        <v>131981.66</v>
      </c>
      <c r="I79" s="55">
        <v>233407.28</v>
      </c>
      <c r="J79" s="55">
        <v>327060.17</v>
      </c>
      <c r="K79" s="55">
        <v>244827.69</v>
      </c>
      <c r="L79" s="55">
        <v>206276.3</v>
      </c>
      <c r="M79" s="55">
        <v>180169.08</v>
      </c>
      <c r="N79" s="55">
        <v>236409.73</v>
      </c>
      <c r="O79" s="55">
        <v>252521.38</v>
      </c>
      <c r="P79" s="55">
        <v>1372894.86</v>
      </c>
      <c r="Q79" s="55">
        <v>288410.87</v>
      </c>
      <c r="R79" s="56">
        <f t="shared" si="24"/>
        <v>309979.6766666667</v>
      </c>
      <c r="T79" s="49">
        <f t="shared" si="25"/>
        <v>309979.6766666667</v>
      </c>
      <c r="U79" s="49"/>
      <c r="Y79" s="51"/>
      <c r="Z79" s="51"/>
      <c r="AA79" s="51"/>
      <c r="AD79" s="49">
        <f t="shared" si="28"/>
        <v>309979.6766666667</v>
      </c>
    </row>
    <row r="80" spans="1:30">
      <c r="D80" s="3" t="s">
        <v>42</v>
      </c>
      <c r="E80" s="45">
        <f t="shared" ref="E80" si="29">SUM(E63:E79)</f>
        <v>20642225.809999999</v>
      </c>
      <c r="F80" s="45">
        <f t="shared" ref="F80:N80" si="30">SUM(F63:F79)</f>
        <v>26962235.899999999</v>
      </c>
      <c r="G80" s="45">
        <f t="shared" si="30"/>
        <v>21024414.200000003</v>
      </c>
      <c r="H80" s="45">
        <f t="shared" si="30"/>
        <v>21607929.82</v>
      </c>
      <c r="I80" s="45">
        <f t="shared" si="30"/>
        <v>18727820.490000002</v>
      </c>
      <c r="J80" s="45">
        <f t="shared" si="30"/>
        <v>12347001.140000001</v>
      </c>
      <c r="K80" s="45">
        <f t="shared" si="30"/>
        <v>9798291.0999999996</v>
      </c>
      <c r="L80" s="45">
        <f t="shared" si="30"/>
        <v>12159209.380000001</v>
      </c>
      <c r="M80" s="45">
        <f t="shared" si="30"/>
        <v>9777641.5999999996</v>
      </c>
      <c r="N80" s="45">
        <f t="shared" si="30"/>
        <v>12510637.660000004</v>
      </c>
      <c r="O80" s="45">
        <f>SUM(O63:O79)</f>
        <v>11618448.060000001</v>
      </c>
      <c r="P80" s="45">
        <f>SUM(P63:P79)</f>
        <v>17602052.43</v>
      </c>
      <c r="Q80" s="45">
        <f>SUM(Q63:Q79)</f>
        <v>19681263.750000004</v>
      </c>
      <c r="R80" s="45">
        <f>SUM(R63:R79)</f>
        <v>16191452.213333331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31">((E82+Q82)+((F82+G82+H82+I82+J82+K82+L82+M82+N82+O82+P82)*2))/24</f>
        <v>0</v>
      </c>
      <c r="T82" s="49">
        <f t="shared" ref="T82:T83" si="32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31"/>
        <v>0</v>
      </c>
      <c r="T83" s="49">
        <f t="shared" si="32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13039.55</v>
      </c>
      <c r="F85" s="45">
        <v>13039.55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31360.13</v>
      </c>
      <c r="O85" s="45">
        <v>31360.13</v>
      </c>
      <c r="P85" s="45">
        <v>8452.1200000000008</v>
      </c>
      <c r="Q85" s="45">
        <v>1.8189894035458601E-12</v>
      </c>
      <c r="R85" s="47">
        <f t="shared" ref="R85:R93" si="33">((E85+Q85)+((F85+G85+H85+I85+J85+K85+L85+M85+N85+O85+P85)*2))/24</f>
        <v>7560.9754166666653</v>
      </c>
      <c r="W85" s="49">
        <f t="shared" ref="W85:W93" si="34">+R85</f>
        <v>7560.9754166666653</v>
      </c>
      <c r="Y85" s="51"/>
      <c r="Z85" s="51"/>
      <c r="AA85" s="51"/>
      <c r="AB85" s="49">
        <f t="shared" ref="AB85:AB93" si="35">+R85</f>
        <v>7560.9754166666653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74428.789999999994</v>
      </c>
      <c r="F86" s="45">
        <v>13457.54</v>
      </c>
      <c r="G86" s="45">
        <v>13457.54</v>
      </c>
      <c r="H86" s="45">
        <v>13457.54</v>
      </c>
      <c r="I86" s="45">
        <v>9500.5799999999908</v>
      </c>
      <c r="J86" s="45">
        <v>9500.5799999999908</v>
      </c>
      <c r="K86" s="45">
        <v>179016.37</v>
      </c>
      <c r="L86" s="45">
        <v>176006.51</v>
      </c>
      <c r="M86" s="45">
        <v>287578.21999999997</v>
      </c>
      <c r="N86" s="45">
        <v>5.8207660913467401E-11</v>
      </c>
      <c r="O86" s="45">
        <v>5.8207660913467401E-11</v>
      </c>
      <c r="P86" s="45">
        <v>76906.220000000103</v>
      </c>
      <c r="Q86" s="45">
        <v>223678.02</v>
      </c>
      <c r="R86" s="47">
        <f t="shared" si="33"/>
        <v>77327.875416666662</v>
      </c>
      <c r="T86" s="49"/>
      <c r="W86" s="49">
        <f t="shared" si="34"/>
        <v>77327.875416666662</v>
      </c>
      <c r="Y86" s="51"/>
      <c r="Z86" s="51"/>
      <c r="AA86" s="51"/>
      <c r="AB86" s="49">
        <f t="shared" si="35"/>
        <v>77327.875416666662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34554.699999999997</v>
      </c>
      <c r="F87" s="45">
        <v>34554.699999999997</v>
      </c>
      <c r="G87" s="45">
        <v>34554.699999999997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7">
        <f t="shared" si="33"/>
        <v>7198.895833333333</v>
      </c>
      <c r="T87" s="49"/>
      <c r="W87" s="49">
        <f t="shared" si="34"/>
        <v>7198.895833333333</v>
      </c>
      <c r="Y87" s="51"/>
      <c r="Z87" s="51"/>
      <c r="AA87" s="51"/>
      <c r="AB87" s="49">
        <f t="shared" si="35"/>
        <v>7198.895833333333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0</v>
      </c>
      <c r="F88" s="45">
        <v>0</v>
      </c>
      <c r="G88" s="45">
        <v>13116</v>
      </c>
      <c r="H88" s="45">
        <v>6558</v>
      </c>
      <c r="I88" s="45">
        <v>13116</v>
      </c>
      <c r="J88" s="45">
        <v>6558</v>
      </c>
      <c r="K88" s="45">
        <v>6558</v>
      </c>
      <c r="L88" s="45">
        <v>6558</v>
      </c>
      <c r="M88" s="45">
        <v>0</v>
      </c>
      <c r="N88" s="45">
        <v>-6558</v>
      </c>
      <c r="O88" s="45">
        <v>0</v>
      </c>
      <c r="P88" s="45">
        <v>-6558</v>
      </c>
      <c r="Q88" s="45">
        <v>0</v>
      </c>
      <c r="R88" s="47">
        <f t="shared" si="33"/>
        <v>3279</v>
      </c>
      <c r="T88" s="49"/>
      <c r="W88" s="49">
        <f t="shared" si="34"/>
        <v>3279</v>
      </c>
      <c r="Y88" s="51"/>
      <c r="Z88" s="51"/>
      <c r="AA88" s="51"/>
      <c r="AB88" s="49">
        <f t="shared" si="35"/>
        <v>3279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33"/>
        <v>0</v>
      </c>
      <c r="T89" s="49"/>
      <c r="W89" s="49">
        <f t="shared" si="34"/>
        <v>0</v>
      </c>
      <c r="Y89" s="51"/>
      <c r="Z89" s="51"/>
      <c r="AA89" s="51"/>
      <c r="AB89" s="49">
        <f t="shared" si="35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8452.1200000000008</v>
      </c>
      <c r="O90" s="45">
        <v>173092.12</v>
      </c>
      <c r="P90" s="45">
        <v>196000.13</v>
      </c>
      <c r="Q90" s="45">
        <v>0</v>
      </c>
      <c r="R90" s="47">
        <f t="shared" si="33"/>
        <v>31462.030833333334</v>
      </c>
      <c r="T90" s="49"/>
      <c r="W90" s="49">
        <f t="shared" si="34"/>
        <v>31462.030833333334</v>
      </c>
      <c r="Y90" s="51"/>
      <c r="Z90" s="51"/>
      <c r="AA90" s="51"/>
      <c r="AB90" s="49">
        <f t="shared" si="35"/>
        <v>31462.030833333334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-284.52999999999997</v>
      </c>
      <c r="Q91" s="45">
        <v>-284.52999999999997</v>
      </c>
      <c r="R91" s="47">
        <f t="shared" si="33"/>
        <v>-35.566249999999997</v>
      </c>
      <c r="T91" s="49"/>
      <c r="W91" s="49">
        <f t="shared" si="34"/>
        <v>-35.566249999999997</v>
      </c>
      <c r="Y91" s="51"/>
      <c r="Z91" s="51"/>
      <c r="AA91" s="51"/>
      <c r="AB91" s="49">
        <f t="shared" si="35"/>
        <v>-35.566249999999997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18085.240000000002</v>
      </c>
      <c r="F92" s="45">
        <v>18085.240000000002</v>
      </c>
      <c r="G92" s="45">
        <v>18085.240000000002</v>
      </c>
      <c r="H92" s="45">
        <v>18085.240000000002</v>
      </c>
      <c r="I92" s="45">
        <v>18085.240000000002</v>
      </c>
      <c r="J92" s="45">
        <v>18085.240000000002</v>
      </c>
      <c r="K92" s="45">
        <v>18085.240000000002</v>
      </c>
      <c r="L92" s="45">
        <v>18085.240000000002</v>
      </c>
      <c r="M92" s="45">
        <v>18085.240000000002</v>
      </c>
      <c r="N92" s="45">
        <v>18085.240000000002</v>
      </c>
      <c r="O92" s="45">
        <v>0</v>
      </c>
      <c r="P92" s="45">
        <v>18611.349999999999</v>
      </c>
      <c r="Q92" s="45">
        <v>0</v>
      </c>
      <c r="R92" s="47">
        <f t="shared" si="33"/>
        <v>15868.4275</v>
      </c>
      <c r="T92" s="49"/>
      <c r="W92" s="49">
        <f t="shared" si="34"/>
        <v>15868.4275</v>
      </c>
      <c r="Y92" s="51"/>
      <c r="Z92" s="51"/>
      <c r="AA92" s="51"/>
      <c r="AB92" s="49">
        <f t="shared" si="35"/>
        <v>15868.4275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7">
        <f t="shared" si="33"/>
        <v>0</v>
      </c>
      <c r="T93" s="49"/>
      <c r="W93" s="49">
        <f t="shared" si="34"/>
        <v>0</v>
      </c>
      <c r="Y93" s="51"/>
      <c r="Z93" s="51"/>
      <c r="AA93" s="51"/>
      <c r="AB93" s="49">
        <f t="shared" si="35"/>
        <v>0</v>
      </c>
    </row>
    <row r="94" spans="1:28">
      <c r="D94" s="3" t="s">
        <v>55</v>
      </c>
      <c r="E94" s="81">
        <f t="shared" ref="E94:F94" si="36">SUM(E82:E93)</f>
        <v>140108.28</v>
      </c>
      <c r="F94" s="81">
        <f t="shared" si="36"/>
        <v>79137.03</v>
      </c>
      <c r="G94" s="81">
        <f t="shared" ref="G94:R94" si="37">SUM(G82:G93)</f>
        <v>79213.48</v>
      </c>
      <c r="H94" s="81">
        <f t="shared" si="37"/>
        <v>38100.78</v>
      </c>
      <c r="I94" s="81">
        <f t="shared" si="37"/>
        <v>40701.819999999992</v>
      </c>
      <c r="J94" s="81">
        <f t="shared" si="37"/>
        <v>34143.819999999992</v>
      </c>
      <c r="K94" s="81">
        <f t="shared" si="37"/>
        <v>203659.61</v>
      </c>
      <c r="L94" s="81">
        <f t="shared" si="37"/>
        <v>200649.75</v>
      </c>
      <c r="M94" s="81">
        <f t="shared" si="37"/>
        <v>305663.45999999996</v>
      </c>
      <c r="N94" s="81">
        <f t="shared" si="37"/>
        <v>51339.490000000063</v>
      </c>
      <c r="O94" s="81">
        <f t="shared" si="37"/>
        <v>204452.25000000006</v>
      </c>
      <c r="P94" s="81">
        <f t="shared" si="37"/>
        <v>293127.29000000004</v>
      </c>
      <c r="Q94" s="81">
        <f t="shared" si="37"/>
        <v>223393.49</v>
      </c>
      <c r="R94" s="81">
        <f t="shared" si="37"/>
        <v>142661.63874999998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8">+E96+E94+E80</f>
        <v>20782334.09</v>
      </c>
      <c r="F98" s="45">
        <f t="shared" si="38"/>
        <v>27041372.93</v>
      </c>
      <c r="G98" s="45">
        <f t="shared" si="38"/>
        <v>21103627.680000003</v>
      </c>
      <c r="H98" s="45">
        <f t="shared" si="38"/>
        <v>21646030.600000001</v>
      </c>
      <c r="I98" s="45">
        <f t="shared" si="38"/>
        <v>18768522.310000002</v>
      </c>
      <c r="J98" s="45">
        <f t="shared" si="38"/>
        <v>12381144.960000001</v>
      </c>
      <c r="K98" s="45">
        <f t="shared" si="38"/>
        <v>10001950.709999999</v>
      </c>
      <c r="L98" s="45">
        <f t="shared" si="38"/>
        <v>12359859.130000001</v>
      </c>
      <c r="M98" s="45">
        <f t="shared" si="38"/>
        <v>10083305.059999999</v>
      </c>
      <c r="N98" s="45">
        <f t="shared" si="38"/>
        <v>12561977.150000004</v>
      </c>
      <c r="O98" s="45">
        <f t="shared" si="38"/>
        <v>11822900.310000001</v>
      </c>
      <c r="P98" s="45">
        <f t="shared" si="38"/>
        <v>17895179.719999999</v>
      </c>
      <c r="Q98" s="45">
        <f t="shared" si="38"/>
        <v>19904657.240000002</v>
      </c>
      <c r="R98" s="45">
        <f t="shared" si="38"/>
        <v>16334113.852083331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-10000</v>
      </c>
      <c r="F100" s="45">
        <v>-14410</v>
      </c>
      <c r="G100" s="45">
        <v>-14410</v>
      </c>
      <c r="H100" s="45">
        <v>-14410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9">((E100+Q100)+((F100+G100+H100+I100+J100+K100+L100+M100+N100+O100+P100)*2))/24</f>
        <v>-14644.166666666666</v>
      </c>
      <c r="T100" s="49">
        <f t="shared" ref="T100:T118" si="40">+R100</f>
        <v>-14644.166666666666</v>
      </c>
      <c r="Y100" s="51"/>
      <c r="Z100" s="51"/>
      <c r="AA100" s="51"/>
      <c r="AD100" s="49">
        <f t="shared" ref="AD100:AD118" si="41">+R100</f>
        <v>-14644.166666666666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34847.89</v>
      </c>
      <c r="F101" s="45">
        <v>0</v>
      </c>
      <c r="G101" s="45">
        <v>0</v>
      </c>
      <c r="H101" s="45">
        <v>4515</v>
      </c>
      <c r="I101" s="45">
        <v>5105</v>
      </c>
      <c r="J101" s="45">
        <v>5105</v>
      </c>
      <c r="K101" s="45">
        <v>5105</v>
      </c>
      <c r="L101" s="45">
        <v>5105</v>
      </c>
      <c r="M101" s="45">
        <v>5105</v>
      </c>
      <c r="N101" s="45">
        <v>5105</v>
      </c>
      <c r="O101" s="45">
        <v>11564.29</v>
      </c>
      <c r="P101" s="45">
        <v>11564.29</v>
      </c>
      <c r="Q101" s="45">
        <v>15785.61</v>
      </c>
      <c r="R101" s="47">
        <f t="shared" si="39"/>
        <v>6965.8608333333332</v>
      </c>
      <c r="T101" s="49">
        <f t="shared" si="40"/>
        <v>6965.8608333333332</v>
      </c>
      <c r="Y101" s="51"/>
      <c r="Z101" s="51"/>
      <c r="AA101" s="51"/>
      <c r="AD101" s="49">
        <f t="shared" si="41"/>
        <v>6965.8608333333332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39"/>
        <v>0</v>
      </c>
      <c r="T102" s="49">
        <f t="shared" si="40"/>
        <v>0</v>
      </c>
      <c r="Y102" s="51"/>
      <c r="Z102" s="51"/>
      <c r="AA102" s="51"/>
      <c r="AD102" s="49">
        <f t="shared" si="41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-39847.89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-15785.61</v>
      </c>
      <c r="R103" s="35">
        <f t="shared" si="39"/>
        <v>-2318.0625</v>
      </c>
      <c r="T103" s="49">
        <f t="shared" si="40"/>
        <v>-2318.0625</v>
      </c>
      <c r="Y103" s="51"/>
      <c r="Z103" s="51"/>
      <c r="AA103" s="51"/>
      <c r="AD103" s="49">
        <f t="shared" si="41"/>
        <v>-2318.0625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-124312.5</v>
      </c>
      <c r="F104" s="45">
        <v>-128198.71</v>
      </c>
      <c r="G104" s="45">
        <v>-128198.71</v>
      </c>
      <c r="H104" s="45">
        <v>-128198.71</v>
      </c>
      <c r="I104" s="45">
        <v>-128198.71</v>
      </c>
      <c r="J104" s="45">
        <v>-128198.71</v>
      </c>
      <c r="K104" s="45">
        <v>-128198.71</v>
      </c>
      <c r="L104" s="45">
        <v>-128198.71</v>
      </c>
      <c r="M104" s="45">
        <v>-128198.71</v>
      </c>
      <c r="N104" s="45">
        <v>-128198.71</v>
      </c>
      <c r="O104" s="45">
        <v>-128198.71</v>
      </c>
      <c r="P104" s="45">
        <v>-128198.71</v>
      </c>
      <c r="Q104" s="45">
        <v>-128198.71</v>
      </c>
      <c r="R104" s="47">
        <f t="shared" si="39"/>
        <v>-128036.78458333331</v>
      </c>
      <c r="T104" s="49">
        <f t="shared" si="40"/>
        <v>-128036.78458333331</v>
      </c>
      <c r="Y104" s="51"/>
      <c r="Z104" s="51"/>
      <c r="AA104" s="51"/>
      <c r="AD104" s="49">
        <f t="shared" si="41"/>
        <v>-128036.78458333331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325220.74</v>
      </c>
      <c r="F105" s="45">
        <v>11371.37</v>
      </c>
      <c r="G105" s="45">
        <v>19722.330000000002</v>
      </c>
      <c r="H105" s="45">
        <v>37134.53</v>
      </c>
      <c r="I105" s="45">
        <v>54634.99</v>
      </c>
      <c r="J105" s="45">
        <v>75461.34</v>
      </c>
      <c r="K105" s="45">
        <v>101498.04</v>
      </c>
      <c r="L105" s="45">
        <v>138389.54</v>
      </c>
      <c r="M105" s="45">
        <v>151777.60999999999</v>
      </c>
      <c r="N105" s="45">
        <v>166632.99</v>
      </c>
      <c r="O105" s="45">
        <v>187630.14</v>
      </c>
      <c r="P105" s="45">
        <v>201301.82</v>
      </c>
      <c r="Q105" s="45">
        <v>215926.51</v>
      </c>
      <c r="R105" s="47">
        <f t="shared" si="39"/>
        <v>118010.69374999999</v>
      </c>
      <c r="T105" s="49">
        <f t="shared" si="40"/>
        <v>118010.69374999999</v>
      </c>
      <c r="Y105" s="51"/>
      <c r="Z105" s="51"/>
      <c r="AA105" s="51"/>
      <c r="AD105" s="49">
        <f t="shared" si="41"/>
        <v>118010.69374999999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-105119.37</v>
      </c>
      <c r="F106" s="45">
        <v>-6281.7</v>
      </c>
      <c r="G106" s="45">
        <v>-11199.72</v>
      </c>
      <c r="H106" s="45">
        <v>-15675.81</v>
      </c>
      <c r="I106" s="45">
        <v>-21679.17</v>
      </c>
      <c r="J106" s="45">
        <v>-28204.98</v>
      </c>
      <c r="K106" s="45">
        <v>-31880.6</v>
      </c>
      <c r="L106" s="45">
        <v>-35293.410000000003</v>
      </c>
      <c r="M106" s="45">
        <v>-41287.040000000001</v>
      </c>
      <c r="N106" s="45">
        <v>-47341.55</v>
      </c>
      <c r="O106" s="45">
        <v>-55390.2</v>
      </c>
      <c r="P106" s="45">
        <v>-59973.43</v>
      </c>
      <c r="Q106" s="45">
        <v>-63995.82</v>
      </c>
      <c r="R106" s="47">
        <f t="shared" si="39"/>
        <v>-36563.767083333332</v>
      </c>
      <c r="T106" s="49">
        <f t="shared" si="40"/>
        <v>-36563.767083333332</v>
      </c>
      <c r="Y106" s="51"/>
      <c r="Z106" s="51"/>
      <c r="AA106" s="51"/>
      <c r="AD106" s="49">
        <f t="shared" si="41"/>
        <v>-36563.767083333332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-223987.58</v>
      </c>
      <c r="F107" s="45">
        <v>-11626.38</v>
      </c>
      <c r="G107" s="45">
        <v>-25500.14</v>
      </c>
      <c r="H107" s="45">
        <v>-45894.29</v>
      </c>
      <c r="I107" s="45">
        <v>-77966.87</v>
      </c>
      <c r="J107" s="45">
        <v>-75789.98</v>
      </c>
      <c r="K107" s="45">
        <v>-87890.8</v>
      </c>
      <c r="L107" s="45">
        <v>-108306.85</v>
      </c>
      <c r="M107" s="45">
        <v>-103574.31</v>
      </c>
      <c r="N107" s="45">
        <v>-191267.21</v>
      </c>
      <c r="O107" s="45">
        <v>-200357.72</v>
      </c>
      <c r="P107" s="45">
        <v>-221664.12</v>
      </c>
      <c r="Q107" s="45">
        <v>-324721.8</v>
      </c>
      <c r="R107" s="47">
        <f t="shared" si="39"/>
        <v>-118682.77999999998</v>
      </c>
      <c r="T107" s="49">
        <f t="shared" si="40"/>
        <v>-118682.77999999998</v>
      </c>
      <c r="Y107" s="51"/>
      <c r="Z107" s="51"/>
      <c r="AA107" s="51"/>
      <c r="AD107" s="49">
        <f t="shared" si="41"/>
        <v>-118682.77999999998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-10060</v>
      </c>
      <c r="F108" s="45">
        <v>-7449</v>
      </c>
      <c r="G108" s="45">
        <v>-7449</v>
      </c>
      <c r="H108" s="45">
        <v>-7449</v>
      </c>
      <c r="I108" s="45">
        <v>-7449</v>
      </c>
      <c r="J108" s="45">
        <v>-7449</v>
      </c>
      <c r="K108" s="45">
        <v>-7449</v>
      </c>
      <c r="L108" s="45">
        <v>-7449</v>
      </c>
      <c r="M108" s="45">
        <v>-7449</v>
      </c>
      <c r="N108" s="45">
        <v>-7449</v>
      </c>
      <c r="O108" s="45">
        <v>-7449</v>
      </c>
      <c r="P108" s="45">
        <v>-7449</v>
      </c>
      <c r="Q108" s="45">
        <v>-7449</v>
      </c>
      <c r="R108" s="47">
        <f t="shared" si="39"/>
        <v>-7557.791666666667</v>
      </c>
      <c r="T108" s="49">
        <f t="shared" si="40"/>
        <v>-7557.791666666667</v>
      </c>
      <c r="Y108" s="51"/>
      <c r="Z108" s="51"/>
      <c r="AA108" s="51"/>
      <c r="AD108" s="49">
        <f t="shared" si="41"/>
        <v>-7557.791666666667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5</v>
      </c>
      <c r="L109" s="45">
        <v>5</v>
      </c>
      <c r="M109" s="45">
        <v>5</v>
      </c>
      <c r="N109" s="45">
        <v>5</v>
      </c>
      <c r="O109" s="45">
        <v>5</v>
      </c>
      <c r="P109" s="45">
        <v>5</v>
      </c>
      <c r="Q109" s="45">
        <v>5</v>
      </c>
      <c r="R109" s="47">
        <f t="shared" si="39"/>
        <v>2.7083333333333335</v>
      </c>
      <c r="T109" s="49">
        <f t="shared" si="40"/>
        <v>2.7083333333333335</v>
      </c>
      <c r="Y109" s="51"/>
      <c r="Z109" s="51"/>
      <c r="AA109" s="51"/>
      <c r="AD109" s="49">
        <f t="shared" si="41"/>
        <v>2.7083333333333335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2611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5525.04</v>
      </c>
      <c r="R110" s="47">
        <f t="shared" si="39"/>
        <v>339.00166666666667</v>
      </c>
      <c r="T110" s="49">
        <f t="shared" si="40"/>
        <v>339.00166666666667</v>
      </c>
      <c r="Y110" s="51"/>
      <c r="Z110" s="51"/>
      <c r="AA110" s="51"/>
      <c r="AD110" s="49">
        <f t="shared" si="41"/>
        <v>339.00166666666667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-286609.34000000003</v>
      </c>
      <c r="F111" s="45">
        <v>-340156.45</v>
      </c>
      <c r="G111" s="45">
        <v>-340156.45</v>
      </c>
      <c r="H111" s="45">
        <v>-340156.45</v>
      </c>
      <c r="I111" s="45">
        <v>-340156.45</v>
      </c>
      <c r="J111" s="45">
        <v>-340156.45</v>
      </c>
      <c r="K111" s="45">
        <v>-340156.45</v>
      </c>
      <c r="L111" s="45">
        <v>-340156.45</v>
      </c>
      <c r="M111" s="45">
        <v>-340156.45</v>
      </c>
      <c r="N111" s="45">
        <v>-340156.45</v>
      </c>
      <c r="O111" s="45">
        <v>-340156.45</v>
      </c>
      <c r="P111" s="45">
        <v>-340156.45</v>
      </c>
      <c r="Q111" s="45">
        <v>-340156.45</v>
      </c>
      <c r="R111" s="47">
        <f t="shared" si="39"/>
        <v>-337925.32041666674</v>
      </c>
      <c r="T111" s="49">
        <f t="shared" si="40"/>
        <v>-337925.32041666674</v>
      </c>
      <c r="Y111" s="51"/>
      <c r="Z111" s="51"/>
      <c r="AA111" s="51"/>
      <c r="AD111" s="49">
        <f t="shared" si="41"/>
        <v>-337925.32041666674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1144052.1599999999</v>
      </c>
      <c r="F112" s="45">
        <v>31333.559999999801</v>
      </c>
      <c r="G112" s="45">
        <v>62999.109999999797</v>
      </c>
      <c r="H112" s="45">
        <v>110337.77</v>
      </c>
      <c r="I112" s="45">
        <v>148602.35999999999</v>
      </c>
      <c r="J112" s="45">
        <v>214618.4</v>
      </c>
      <c r="K112" s="45">
        <v>306599.77</v>
      </c>
      <c r="L112" s="45">
        <v>391144.84</v>
      </c>
      <c r="M112" s="45">
        <v>436571.16</v>
      </c>
      <c r="N112" s="45">
        <v>471108.29</v>
      </c>
      <c r="O112" s="45">
        <v>502403.61</v>
      </c>
      <c r="P112" s="45">
        <v>537962.71</v>
      </c>
      <c r="Q112" s="45">
        <v>573545.80000000005</v>
      </c>
      <c r="R112" s="47">
        <f t="shared" si="39"/>
        <v>339373.37999999995</v>
      </c>
      <c r="T112" s="49">
        <f t="shared" si="40"/>
        <v>339373.37999999995</v>
      </c>
      <c r="Y112" s="51"/>
      <c r="Z112" s="51"/>
      <c r="AA112" s="51"/>
      <c r="AD112" s="49">
        <f t="shared" si="41"/>
        <v>339373.37999999995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-247474.88</v>
      </c>
      <c r="F113" s="45">
        <v>-23251.11</v>
      </c>
      <c r="G113" s="45">
        <v>-36472.370000000003</v>
      </c>
      <c r="H113" s="45">
        <v>-50424.76</v>
      </c>
      <c r="I113" s="45">
        <v>-64881.17</v>
      </c>
      <c r="J113" s="45">
        <v>-82424.37</v>
      </c>
      <c r="K113" s="45">
        <v>-93313.93</v>
      </c>
      <c r="L113" s="45">
        <v>-113128.74</v>
      </c>
      <c r="M113" s="45">
        <v>-125703.3</v>
      </c>
      <c r="N113" s="45">
        <v>-140796.48000000001</v>
      </c>
      <c r="O113" s="45">
        <v>-159806.22</v>
      </c>
      <c r="P113" s="45">
        <v>-175045.94</v>
      </c>
      <c r="Q113" s="45">
        <v>-186454.91</v>
      </c>
      <c r="R113" s="47">
        <f t="shared" si="39"/>
        <v>-106851.10708333332</v>
      </c>
      <c r="T113" s="49">
        <f t="shared" si="40"/>
        <v>-106851.10708333332</v>
      </c>
      <c r="Y113" s="51"/>
      <c r="Z113" s="51"/>
      <c r="AA113" s="51"/>
      <c r="AD113" s="49">
        <f t="shared" si="41"/>
        <v>-106851.10708333332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-950124.39</v>
      </c>
      <c r="F114" s="45">
        <v>-116716.08</v>
      </c>
      <c r="G114" s="45">
        <v>-112887.55</v>
      </c>
      <c r="H114" s="45">
        <v>-221387.14</v>
      </c>
      <c r="I114" s="45">
        <v>-304482.17</v>
      </c>
      <c r="J114" s="45">
        <v>-299105.75</v>
      </c>
      <c r="K114" s="45">
        <v>-323704.90999999997</v>
      </c>
      <c r="L114" s="45">
        <v>-323857.36</v>
      </c>
      <c r="M114" s="45">
        <v>-317181.03999999998</v>
      </c>
      <c r="N114" s="45">
        <v>-554610.69999999995</v>
      </c>
      <c r="O114" s="45">
        <v>-541155.49</v>
      </c>
      <c r="P114" s="45">
        <v>-636733.51</v>
      </c>
      <c r="Q114" s="45">
        <v>-972458.08</v>
      </c>
      <c r="R114" s="47">
        <f t="shared" si="39"/>
        <v>-392759.41125000006</v>
      </c>
      <c r="T114" s="49">
        <f t="shared" si="40"/>
        <v>-392759.41125000006</v>
      </c>
      <c r="Y114" s="51"/>
      <c r="Z114" s="51"/>
      <c r="AA114" s="51"/>
      <c r="AD114" s="49">
        <f t="shared" si="41"/>
        <v>-392759.41125000006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-29940</v>
      </c>
      <c r="F115" s="45">
        <v>-22551</v>
      </c>
      <c r="G115" s="45">
        <v>-22551</v>
      </c>
      <c r="H115" s="45">
        <v>-22551</v>
      </c>
      <c r="I115" s="45">
        <v>-22551</v>
      </c>
      <c r="J115" s="45">
        <v>-22551</v>
      </c>
      <c r="K115" s="45">
        <v>-22551</v>
      </c>
      <c r="L115" s="45">
        <v>-22551</v>
      </c>
      <c r="M115" s="45">
        <v>-22551</v>
      </c>
      <c r="N115" s="45">
        <v>-22551</v>
      </c>
      <c r="O115" s="45">
        <v>-22551</v>
      </c>
      <c r="P115" s="45">
        <v>-22551</v>
      </c>
      <c r="Q115" s="45">
        <v>-22551</v>
      </c>
      <c r="R115" s="47">
        <f t="shared" si="39"/>
        <v>-22858.875</v>
      </c>
      <c r="T115" s="49">
        <f t="shared" si="40"/>
        <v>-22858.875</v>
      </c>
      <c r="Y115" s="51"/>
      <c r="Z115" s="51"/>
      <c r="AA115" s="51"/>
      <c r="AD115" s="49">
        <f t="shared" si="41"/>
        <v>-22858.875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21528.560000000001</v>
      </c>
      <c r="F116" s="45">
        <v>429.47000000000099</v>
      </c>
      <c r="G116" s="45">
        <v>429.47000000000099</v>
      </c>
      <c r="H116" s="45">
        <v>429.47000000000099</v>
      </c>
      <c r="I116" s="45">
        <v>429.47000000000099</v>
      </c>
      <c r="J116" s="45">
        <v>429.47000000000099</v>
      </c>
      <c r="K116" s="45">
        <v>429.47000000000099</v>
      </c>
      <c r="L116" s="45">
        <v>429.47000000000099</v>
      </c>
      <c r="M116" s="45">
        <v>429.47000000000099</v>
      </c>
      <c r="N116" s="45">
        <v>429.47000000000099</v>
      </c>
      <c r="O116" s="45">
        <v>429.47000000000099</v>
      </c>
      <c r="P116" s="45">
        <v>429.47000000000099</v>
      </c>
      <c r="Q116" s="45">
        <v>-5566.04</v>
      </c>
      <c r="R116" s="47">
        <f t="shared" si="39"/>
        <v>1058.7858333333343</v>
      </c>
      <c r="T116" s="49">
        <f t="shared" si="40"/>
        <v>1058.7858333333343</v>
      </c>
      <c r="Y116" s="51"/>
      <c r="Z116" s="51"/>
      <c r="AA116" s="51"/>
      <c r="AD116" s="49">
        <f t="shared" si="41"/>
        <v>1058.7858333333343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0</v>
      </c>
      <c r="F117" s="45">
        <v>0</v>
      </c>
      <c r="G117" s="45">
        <v>0</v>
      </c>
      <c r="H117" s="45">
        <v>-180.6</v>
      </c>
      <c r="I117" s="45">
        <v>-180.6</v>
      </c>
      <c r="J117" s="45">
        <v>-180.6</v>
      </c>
      <c r="K117" s="45">
        <v>-180.6</v>
      </c>
      <c r="L117" s="45">
        <v>-180.6</v>
      </c>
      <c r="M117" s="45">
        <v>-180.6</v>
      </c>
      <c r="N117" s="45">
        <v>-180.6</v>
      </c>
      <c r="O117" s="45">
        <v>-180.6</v>
      </c>
      <c r="P117" s="45">
        <v>-180.6</v>
      </c>
      <c r="Q117" s="45">
        <v>-180.6</v>
      </c>
      <c r="R117" s="47">
        <f t="shared" si="39"/>
        <v>-142.97499999999997</v>
      </c>
      <c r="T117" s="49">
        <f t="shared" si="40"/>
        <v>-142.97499999999997</v>
      </c>
      <c r="Y117" s="51"/>
      <c r="Z117" s="51"/>
      <c r="AA117" s="51"/>
      <c r="AD117" s="49">
        <f t="shared" si="41"/>
        <v>-142.97499999999997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-14139.56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0</v>
      </c>
      <c r="O118" s="55">
        <v>0</v>
      </c>
      <c r="P118" s="55">
        <v>0</v>
      </c>
      <c r="Q118" s="55">
        <v>216.6</v>
      </c>
      <c r="R118" s="56">
        <f t="shared" si="39"/>
        <v>-580.12333333333333</v>
      </c>
      <c r="T118" s="49">
        <f t="shared" si="40"/>
        <v>-580.12333333333333</v>
      </c>
      <c r="Y118" s="51"/>
      <c r="Z118" s="51"/>
      <c r="AA118" s="51"/>
      <c r="AD118" s="49">
        <f t="shared" si="41"/>
        <v>-580.12333333333333</v>
      </c>
    </row>
    <row r="119" spans="1:30">
      <c r="D119" s="3" t="s">
        <v>62</v>
      </c>
      <c r="E119" s="31">
        <f t="shared" ref="E119:F119" si="42">SUM(E100:E118)</f>
        <v>-513355.16000000015</v>
      </c>
      <c r="F119" s="31">
        <f t="shared" si="42"/>
        <v>-627506.03000000026</v>
      </c>
      <c r="G119" s="31">
        <f t="shared" ref="G119:R119" si="43">SUM(G100:G118)</f>
        <v>-615674.03000000026</v>
      </c>
      <c r="H119" s="31">
        <f t="shared" si="43"/>
        <v>-693910.99000000011</v>
      </c>
      <c r="I119" s="31">
        <f t="shared" si="43"/>
        <v>-773773.32</v>
      </c>
      <c r="J119" s="31">
        <f t="shared" si="43"/>
        <v>-703446.63</v>
      </c>
      <c r="K119" s="31">
        <f t="shared" si="43"/>
        <v>-636688.72</v>
      </c>
      <c r="L119" s="31">
        <f t="shared" si="43"/>
        <v>-559048.2699999999</v>
      </c>
      <c r="M119" s="31">
        <f t="shared" si="43"/>
        <v>-507393.21</v>
      </c>
      <c r="N119" s="31">
        <f t="shared" si="43"/>
        <v>-804270.95000000007</v>
      </c>
      <c r="O119" s="31">
        <f t="shared" si="43"/>
        <v>-768212.88</v>
      </c>
      <c r="P119" s="31">
        <f t="shared" si="43"/>
        <v>-855689.47000000009</v>
      </c>
      <c r="Q119" s="31">
        <f t="shared" si="43"/>
        <v>-1271513.46</v>
      </c>
      <c r="R119" s="31">
        <f t="shared" si="43"/>
        <v>-703170.73416666663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81">
        <f t="shared" ref="E121:R121" si="44">+E98+E119</f>
        <v>20268978.93</v>
      </c>
      <c r="F121" s="81">
        <f t="shared" si="44"/>
        <v>26413866.899999999</v>
      </c>
      <c r="G121" s="81">
        <f t="shared" si="44"/>
        <v>20487953.650000002</v>
      </c>
      <c r="H121" s="81">
        <f t="shared" si="44"/>
        <v>20952119.610000003</v>
      </c>
      <c r="I121" s="81">
        <f t="shared" si="44"/>
        <v>17994748.990000002</v>
      </c>
      <c r="J121" s="81">
        <f t="shared" si="44"/>
        <v>11677698.33</v>
      </c>
      <c r="K121" s="81">
        <f t="shared" si="44"/>
        <v>9365261.9899999984</v>
      </c>
      <c r="L121" s="81">
        <f t="shared" si="44"/>
        <v>11800810.860000001</v>
      </c>
      <c r="M121" s="81">
        <f t="shared" si="44"/>
        <v>9575911.8499999978</v>
      </c>
      <c r="N121" s="81">
        <f t="shared" si="44"/>
        <v>11757706.200000005</v>
      </c>
      <c r="O121" s="81">
        <f t="shared" si="44"/>
        <v>11054687.43</v>
      </c>
      <c r="P121" s="81">
        <f t="shared" si="44"/>
        <v>17039490.25</v>
      </c>
      <c r="Q121" s="81">
        <f t="shared" si="44"/>
        <v>18633143.780000001</v>
      </c>
      <c r="R121" s="81">
        <f t="shared" si="44"/>
        <v>15630943.117916664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1079770.6299999999</v>
      </c>
      <c r="F123" s="45">
        <v>1105226.8500000001</v>
      </c>
      <c r="G123" s="45">
        <v>1073090.52</v>
      </c>
      <c r="H123" s="45">
        <v>1016498.52</v>
      </c>
      <c r="I123" s="45">
        <v>1026641.43</v>
      </c>
      <c r="J123" s="45">
        <v>1065613.24</v>
      </c>
      <c r="K123" s="45">
        <v>1136114.08</v>
      </c>
      <c r="L123" s="45">
        <v>1023403.43</v>
      </c>
      <c r="M123" s="45">
        <v>803830.27</v>
      </c>
      <c r="N123" s="45">
        <v>839752.87</v>
      </c>
      <c r="O123" s="45">
        <v>742786.37</v>
      </c>
      <c r="P123" s="45">
        <v>738621.33</v>
      </c>
      <c r="Q123" s="45">
        <v>838523.46</v>
      </c>
      <c r="R123" s="47">
        <f t="shared" ref="R123:R147" si="45">((E123+Q123)+((F123+G123+H123+I123+J123+K123+L123+M123+N123+O123+P123)*2))/24</f>
        <v>960893.82958333322</v>
      </c>
      <c r="T123" s="49">
        <f t="shared" ref="T123:T147" si="46">+R123</f>
        <v>960893.82958333322</v>
      </c>
      <c r="Y123" s="51"/>
      <c r="Z123" s="51"/>
      <c r="AA123" s="51"/>
      <c r="AD123" s="49">
        <f t="shared" ref="AD123:AD147" si="47">+R123</f>
        <v>960893.82958333322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369715.35</v>
      </c>
      <c r="F124" s="45">
        <v>366038.12</v>
      </c>
      <c r="G124" s="45">
        <v>361834.79</v>
      </c>
      <c r="H124" s="45">
        <v>331792.07</v>
      </c>
      <c r="I124" s="45">
        <v>321627.53999999998</v>
      </c>
      <c r="J124" s="45">
        <v>321733.58</v>
      </c>
      <c r="K124" s="45">
        <v>321116.03999999998</v>
      </c>
      <c r="L124" s="45">
        <v>353561.54</v>
      </c>
      <c r="M124" s="45">
        <v>348070.69</v>
      </c>
      <c r="N124" s="45">
        <v>350204.64</v>
      </c>
      <c r="O124" s="45">
        <v>349576.85</v>
      </c>
      <c r="P124" s="45">
        <v>349501.81</v>
      </c>
      <c r="Q124" s="45">
        <v>348607.83</v>
      </c>
      <c r="R124" s="47">
        <f t="shared" si="45"/>
        <v>344518.27166666667</v>
      </c>
      <c r="T124" s="49">
        <f t="shared" si="46"/>
        <v>344518.27166666667</v>
      </c>
      <c r="Y124" s="51"/>
      <c r="Z124" s="51"/>
      <c r="AA124" s="51"/>
      <c r="AD124" s="49">
        <f t="shared" si="47"/>
        <v>344518.27166666667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759358.35</v>
      </c>
      <c r="F125" s="45">
        <v>760239.28</v>
      </c>
      <c r="G125" s="45">
        <v>798769.67</v>
      </c>
      <c r="H125" s="45">
        <v>774432.02</v>
      </c>
      <c r="I125" s="45">
        <v>753007.36</v>
      </c>
      <c r="J125" s="45">
        <v>782067.7</v>
      </c>
      <c r="K125" s="45">
        <v>737223.49</v>
      </c>
      <c r="L125" s="45">
        <v>754534.08</v>
      </c>
      <c r="M125" s="45">
        <v>767089.59</v>
      </c>
      <c r="N125" s="45">
        <v>773243.75</v>
      </c>
      <c r="O125" s="45">
        <v>639862.42000000004</v>
      </c>
      <c r="P125" s="45">
        <v>602465.01</v>
      </c>
      <c r="Q125" s="45">
        <v>536867.38</v>
      </c>
      <c r="R125" s="47">
        <f t="shared" si="45"/>
        <v>732587.26958333328</v>
      </c>
      <c r="T125" s="49">
        <f t="shared" si="46"/>
        <v>732587.26958333328</v>
      </c>
      <c r="Y125" s="51"/>
      <c r="Z125" s="51"/>
      <c r="AA125" s="51"/>
      <c r="AD125" s="49">
        <f t="shared" si="47"/>
        <v>732587.26958333328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555522.68999999994</v>
      </c>
      <c r="F126" s="45">
        <v>543432.73</v>
      </c>
      <c r="G126" s="45">
        <v>493955.5</v>
      </c>
      <c r="H126" s="45">
        <v>624722.14</v>
      </c>
      <c r="I126" s="45">
        <v>566251.30000000005</v>
      </c>
      <c r="J126" s="45">
        <v>728740.63</v>
      </c>
      <c r="K126" s="45">
        <v>722988.8</v>
      </c>
      <c r="L126" s="45">
        <v>699594.36</v>
      </c>
      <c r="M126" s="45">
        <v>598917.47</v>
      </c>
      <c r="N126" s="45">
        <v>638594.02</v>
      </c>
      <c r="O126" s="45">
        <v>695467</v>
      </c>
      <c r="P126" s="45">
        <v>644298.36</v>
      </c>
      <c r="Q126" s="45">
        <v>616072.66</v>
      </c>
      <c r="R126" s="47">
        <f t="shared" si="45"/>
        <v>628563.33208333328</v>
      </c>
      <c r="T126" s="49">
        <f t="shared" si="46"/>
        <v>628563.33208333328</v>
      </c>
      <c r="Y126" s="51"/>
      <c r="Z126" s="51"/>
      <c r="AA126" s="51"/>
      <c r="AD126" s="49">
        <f t="shared" si="47"/>
        <v>628563.33208333328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441378.52</v>
      </c>
      <c r="F127" s="45">
        <v>444940.77</v>
      </c>
      <c r="G127" s="45">
        <v>469526.83</v>
      </c>
      <c r="H127" s="45">
        <v>454557.24</v>
      </c>
      <c r="I127" s="45">
        <v>456165.28</v>
      </c>
      <c r="J127" s="45">
        <v>462202.56</v>
      </c>
      <c r="K127" s="45">
        <v>491746.08</v>
      </c>
      <c r="L127" s="45">
        <v>565725.46</v>
      </c>
      <c r="M127" s="45">
        <v>611580.24</v>
      </c>
      <c r="N127" s="45">
        <v>646793.18000000005</v>
      </c>
      <c r="O127" s="45">
        <v>624871.37</v>
      </c>
      <c r="P127" s="45">
        <v>589435.04</v>
      </c>
      <c r="Q127" s="45">
        <v>512563.57</v>
      </c>
      <c r="R127" s="47">
        <f t="shared" si="45"/>
        <v>524542.92458333331</v>
      </c>
      <c r="T127" s="49">
        <f t="shared" si="46"/>
        <v>524542.92458333331</v>
      </c>
      <c r="Y127" s="51"/>
      <c r="Z127" s="51"/>
      <c r="AA127" s="51"/>
      <c r="AD127" s="49">
        <f t="shared" si="47"/>
        <v>524542.92458333331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107415.88</v>
      </c>
      <c r="F128" s="45">
        <v>105598.55</v>
      </c>
      <c r="G128" s="45">
        <v>104424.95</v>
      </c>
      <c r="H128" s="45">
        <v>95196.82</v>
      </c>
      <c r="I128" s="45">
        <v>95641.11</v>
      </c>
      <c r="J128" s="45">
        <v>94599.58</v>
      </c>
      <c r="K128" s="45">
        <v>91228.24</v>
      </c>
      <c r="L128" s="45">
        <v>91636.4</v>
      </c>
      <c r="M128" s="45">
        <v>91124.71</v>
      </c>
      <c r="N128" s="45">
        <v>91094.399999999994</v>
      </c>
      <c r="O128" s="45">
        <v>96983.38</v>
      </c>
      <c r="P128" s="45">
        <v>96941.57</v>
      </c>
      <c r="Q128" s="45">
        <v>99132.08</v>
      </c>
      <c r="R128" s="47">
        <f t="shared" si="45"/>
        <v>96478.640833333324</v>
      </c>
      <c r="T128" s="49">
        <f t="shared" si="46"/>
        <v>96478.640833333324</v>
      </c>
      <c r="Y128" s="51"/>
      <c r="Z128" s="51"/>
      <c r="AA128" s="51"/>
      <c r="AD128" s="49">
        <f t="shared" si="47"/>
        <v>96478.640833333324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304137.73</v>
      </c>
      <c r="F129" s="45">
        <v>297120.07</v>
      </c>
      <c r="G129" s="45">
        <v>325619.09999999998</v>
      </c>
      <c r="H129" s="45">
        <v>313591.36</v>
      </c>
      <c r="I129" s="45">
        <v>319662.76</v>
      </c>
      <c r="J129" s="45">
        <v>314075.96999999997</v>
      </c>
      <c r="K129" s="45">
        <v>313667.55</v>
      </c>
      <c r="L129" s="45">
        <v>356694.95</v>
      </c>
      <c r="M129" s="45">
        <v>373421.02</v>
      </c>
      <c r="N129" s="45">
        <v>336424.47</v>
      </c>
      <c r="O129" s="45">
        <v>300765.96000000002</v>
      </c>
      <c r="P129" s="45">
        <v>243296.42</v>
      </c>
      <c r="Q129" s="45">
        <v>395535.87</v>
      </c>
      <c r="R129" s="47">
        <f t="shared" si="45"/>
        <v>320348.03583333333</v>
      </c>
      <c r="T129" s="49">
        <f t="shared" si="46"/>
        <v>320348.03583333333</v>
      </c>
      <c r="Y129" s="51"/>
      <c r="Z129" s="51"/>
      <c r="AA129" s="51"/>
      <c r="AD129" s="49">
        <f t="shared" si="47"/>
        <v>320348.03583333333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377671.84</v>
      </c>
      <c r="F130" s="45">
        <v>384387.72</v>
      </c>
      <c r="G130" s="45">
        <v>347713.5</v>
      </c>
      <c r="H130" s="45">
        <v>346480.91</v>
      </c>
      <c r="I130" s="45">
        <v>356380.19</v>
      </c>
      <c r="J130" s="45">
        <v>357468.43</v>
      </c>
      <c r="K130" s="45">
        <v>358331.38</v>
      </c>
      <c r="L130" s="45">
        <v>355069.46</v>
      </c>
      <c r="M130" s="45">
        <v>366101.08</v>
      </c>
      <c r="N130" s="45">
        <v>257116.02</v>
      </c>
      <c r="O130" s="45">
        <v>285835.65999999997</v>
      </c>
      <c r="P130" s="45">
        <v>284281.18</v>
      </c>
      <c r="Q130" s="45">
        <v>315890.34999999998</v>
      </c>
      <c r="R130" s="47">
        <f t="shared" si="45"/>
        <v>337162.21875</v>
      </c>
      <c r="T130" s="49">
        <f t="shared" si="46"/>
        <v>337162.21875</v>
      </c>
      <c r="Y130" s="51"/>
      <c r="Z130" s="51"/>
      <c r="AA130" s="51"/>
      <c r="AD130" s="49">
        <f t="shared" si="47"/>
        <v>337162.21875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132295.67999999999</v>
      </c>
      <c r="F131" s="45">
        <v>135893.18</v>
      </c>
      <c r="G131" s="45">
        <v>133608.75</v>
      </c>
      <c r="H131" s="45">
        <v>355564.88</v>
      </c>
      <c r="I131" s="45">
        <v>355401.4</v>
      </c>
      <c r="J131" s="45">
        <v>145125.16</v>
      </c>
      <c r="K131" s="45">
        <v>129182.28</v>
      </c>
      <c r="L131" s="45">
        <v>168330.71</v>
      </c>
      <c r="M131" s="45">
        <v>143175.16</v>
      </c>
      <c r="N131" s="45">
        <v>169509.3</v>
      </c>
      <c r="O131" s="45">
        <v>158741.06</v>
      </c>
      <c r="P131" s="45">
        <v>163936.69</v>
      </c>
      <c r="Q131" s="45">
        <v>163671.53</v>
      </c>
      <c r="R131" s="47">
        <f t="shared" si="45"/>
        <v>183871.01458333331</v>
      </c>
      <c r="T131" s="49">
        <f t="shared" si="46"/>
        <v>183871.01458333331</v>
      </c>
      <c r="Y131" s="51"/>
      <c r="Z131" s="51"/>
      <c r="AA131" s="51"/>
      <c r="AD131" s="49">
        <f t="shared" si="47"/>
        <v>183871.01458333331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748426.94</v>
      </c>
      <c r="F132" s="45">
        <v>748829.66</v>
      </c>
      <c r="G132" s="45">
        <v>765720.59</v>
      </c>
      <c r="H132" s="45">
        <v>698187.16</v>
      </c>
      <c r="I132" s="45">
        <v>733574.74</v>
      </c>
      <c r="J132" s="45">
        <v>671975.43</v>
      </c>
      <c r="K132" s="45">
        <v>697675.63</v>
      </c>
      <c r="L132" s="45">
        <v>695593.23</v>
      </c>
      <c r="M132" s="45">
        <v>640387.6</v>
      </c>
      <c r="N132" s="45">
        <v>680965.99</v>
      </c>
      <c r="O132" s="45">
        <v>648988.14</v>
      </c>
      <c r="P132" s="45">
        <v>517961.54</v>
      </c>
      <c r="Q132" s="45">
        <v>521911.43</v>
      </c>
      <c r="R132" s="47">
        <f t="shared" si="45"/>
        <v>677919.07458333333</v>
      </c>
      <c r="T132" s="49">
        <f t="shared" si="46"/>
        <v>677919.07458333333</v>
      </c>
      <c r="Y132" s="51"/>
      <c r="Z132" s="51"/>
      <c r="AA132" s="51"/>
      <c r="AD132" s="49">
        <f t="shared" si="47"/>
        <v>677919.07458333333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0</v>
      </c>
      <c r="F133" s="45">
        <v>0</v>
      </c>
      <c r="G133" s="45">
        <v>0</v>
      </c>
      <c r="H133" s="45">
        <v>0</v>
      </c>
      <c r="I133" s="45">
        <v>770.27</v>
      </c>
      <c r="J133" s="45">
        <v>0</v>
      </c>
      <c r="K133" s="45">
        <v>-0.01</v>
      </c>
      <c r="L133" s="45">
        <v>-0.01</v>
      </c>
      <c r="M133" s="45">
        <v>-0.01</v>
      </c>
      <c r="N133" s="45">
        <v>9126.7000000000007</v>
      </c>
      <c r="O133" s="45">
        <v>-68.360000000000596</v>
      </c>
      <c r="P133" s="45">
        <v>-2.0000000000578701E-2</v>
      </c>
      <c r="Q133" s="45">
        <v>-5.7866558766939095E-13</v>
      </c>
      <c r="R133" s="47">
        <f t="shared" si="45"/>
        <v>819.04666666666662</v>
      </c>
      <c r="T133" s="49">
        <f t="shared" si="46"/>
        <v>819.04666666666662</v>
      </c>
      <c r="Y133" s="51"/>
      <c r="Z133" s="51"/>
      <c r="AA133" s="51"/>
      <c r="AD133" s="49">
        <f t="shared" si="47"/>
        <v>819.04666666666662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335701.16</v>
      </c>
      <c r="F134" s="45">
        <v>377319.1</v>
      </c>
      <c r="G134" s="45">
        <v>377240.23</v>
      </c>
      <c r="H134" s="45">
        <v>361373.68</v>
      </c>
      <c r="I134" s="45">
        <v>314658.51</v>
      </c>
      <c r="J134" s="45">
        <v>312283.11</v>
      </c>
      <c r="K134" s="45">
        <v>307853.52</v>
      </c>
      <c r="L134" s="45">
        <v>320917.71000000002</v>
      </c>
      <c r="M134" s="45">
        <v>293037.65000000002</v>
      </c>
      <c r="N134" s="45">
        <v>291743.63</v>
      </c>
      <c r="O134" s="45">
        <v>296334.49</v>
      </c>
      <c r="P134" s="45">
        <v>318175.26</v>
      </c>
      <c r="Q134" s="45">
        <v>309707.19</v>
      </c>
      <c r="R134" s="47">
        <f t="shared" si="45"/>
        <v>324470.08874999994</v>
      </c>
      <c r="T134" s="49">
        <f t="shared" si="46"/>
        <v>324470.08874999994</v>
      </c>
      <c r="Y134" s="51"/>
      <c r="Z134" s="51"/>
      <c r="AA134" s="51"/>
      <c r="AD134" s="49">
        <f t="shared" si="47"/>
        <v>324470.08874999994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251761.23</v>
      </c>
      <c r="F135" s="45">
        <v>250142.31</v>
      </c>
      <c r="G135" s="45">
        <v>246737.06</v>
      </c>
      <c r="H135" s="45">
        <v>230076.64</v>
      </c>
      <c r="I135" s="45">
        <v>239631.4</v>
      </c>
      <c r="J135" s="45">
        <v>225047.65</v>
      </c>
      <c r="K135" s="45">
        <v>220321.14</v>
      </c>
      <c r="L135" s="45">
        <v>217847.05</v>
      </c>
      <c r="M135" s="45">
        <v>218577.96</v>
      </c>
      <c r="N135" s="45">
        <v>217039.55</v>
      </c>
      <c r="O135" s="45">
        <v>234465.33</v>
      </c>
      <c r="P135" s="45">
        <v>241585.06</v>
      </c>
      <c r="Q135" s="45">
        <v>247272.13</v>
      </c>
      <c r="R135" s="47">
        <f t="shared" si="45"/>
        <v>232582.31916666671</v>
      </c>
      <c r="T135" s="49">
        <f t="shared" si="46"/>
        <v>232582.31916666671</v>
      </c>
      <c r="Y135" s="51"/>
      <c r="Z135" s="51"/>
      <c r="AA135" s="51"/>
      <c r="AD135" s="49">
        <f t="shared" si="47"/>
        <v>232582.31916666671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142314.16</v>
      </c>
      <c r="F136" s="45">
        <v>142395.01999999999</v>
      </c>
      <c r="G136" s="45">
        <v>161059.92000000001</v>
      </c>
      <c r="H136" s="45">
        <v>139555.99</v>
      </c>
      <c r="I136" s="45">
        <v>139544.88</v>
      </c>
      <c r="J136" s="45">
        <v>144848.72</v>
      </c>
      <c r="K136" s="45">
        <v>145110.88</v>
      </c>
      <c r="L136" s="45">
        <v>153617.29</v>
      </c>
      <c r="M136" s="45">
        <v>164913.60999999999</v>
      </c>
      <c r="N136" s="45">
        <v>374702.56</v>
      </c>
      <c r="O136" s="45">
        <v>378283.61</v>
      </c>
      <c r="P136" s="45">
        <v>162952.39000000001</v>
      </c>
      <c r="Q136" s="45">
        <v>132183.98000000001</v>
      </c>
      <c r="R136" s="47">
        <f t="shared" si="45"/>
        <v>187019.495</v>
      </c>
      <c r="T136" s="49">
        <f t="shared" si="46"/>
        <v>187019.495</v>
      </c>
      <c r="Y136" s="51"/>
      <c r="Z136" s="51"/>
      <c r="AA136" s="51"/>
      <c r="AD136" s="49">
        <f t="shared" si="47"/>
        <v>187019.495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62373.23</v>
      </c>
      <c r="F137" s="45">
        <v>62373.23</v>
      </c>
      <c r="G137" s="45">
        <v>61490.41</v>
      </c>
      <c r="H137" s="45">
        <v>56117.34</v>
      </c>
      <c r="I137" s="45">
        <v>55217.42</v>
      </c>
      <c r="J137" s="45">
        <v>57467.25</v>
      </c>
      <c r="K137" s="45">
        <v>56828.87</v>
      </c>
      <c r="L137" s="45">
        <v>57221.83</v>
      </c>
      <c r="M137" s="45">
        <v>56493.03</v>
      </c>
      <c r="N137" s="45">
        <v>55175.94</v>
      </c>
      <c r="O137" s="45">
        <v>54228.62</v>
      </c>
      <c r="P137" s="45">
        <v>59093.08</v>
      </c>
      <c r="Q137" s="45">
        <v>58614.74</v>
      </c>
      <c r="R137" s="47">
        <f t="shared" si="45"/>
        <v>57683.417083333334</v>
      </c>
      <c r="T137" s="49">
        <f t="shared" si="46"/>
        <v>57683.417083333334</v>
      </c>
      <c r="Y137" s="51"/>
      <c r="Z137" s="51"/>
      <c r="AA137" s="51"/>
      <c r="AD137" s="49">
        <f t="shared" si="47"/>
        <v>57683.417083333334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446580.76</v>
      </c>
      <c r="F138" s="45">
        <v>431190.7</v>
      </c>
      <c r="G138" s="45">
        <v>412314.5</v>
      </c>
      <c r="H138" s="45">
        <v>423512.76</v>
      </c>
      <c r="I138" s="45">
        <v>383316.75</v>
      </c>
      <c r="J138" s="45">
        <v>407066.73</v>
      </c>
      <c r="K138" s="45">
        <v>387437.63</v>
      </c>
      <c r="L138" s="45">
        <v>391986.01</v>
      </c>
      <c r="M138" s="45">
        <v>385070.01</v>
      </c>
      <c r="N138" s="45">
        <v>399936.78</v>
      </c>
      <c r="O138" s="45">
        <v>395975.98</v>
      </c>
      <c r="P138" s="45">
        <v>385246.13</v>
      </c>
      <c r="Q138" s="45">
        <v>383543.8</v>
      </c>
      <c r="R138" s="47">
        <f t="shared" si="45"/>
        <v>401509.68833333341</v>
      </c>
      <c r="T138" s="49">
        <f t="shared" si="46"/>
        <v>401509.68833333341</v>
      </c>
      <c r="Y138" s="51"/>
      <c r="Z138" s="51"/>
      <c r="AA138" s="51"/>
      <c r="AD138" s="49">
        <f t="shared" si="47"/>
        <v>401509.68833333341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-2.1827852025868599E-13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-0.01</v>
      </c>
      <c r="N139" s="45">
        <v>-0.01</v>
      </c>
      <c r="O139" s="45">
        <v>-0.01</v>
      </c>
      <c r="P139" s="45">
        <v>-0.01</v>
      </c>
      <c r="Q139" s="45">
        <v>0</v>
      </c>
      <c r="R139" s="47">
        <f t="shared" si="45"/>
        <v>-3.3333333333424287E-3</v>
      </c>
      <c r="T139" s="49">
        <f t="shared" si="46"/>
        <v>-3.3333333333424287E-3</v>
      </c>
      <c r="Y139" s="51"/>
      <c r="Z139" s="51"/>
      <c r="AA139" s="51"/>
      <c r="AD139" s="49">
        <f t="shared" si="47"/>
        <v>-3.3333333333424287E-3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361977.49</v>
      </c>
      <c r="F140" s="45">
        <v>283836.36</v>
      </c>
      <c r="G140" s="45">
        <v>284031.56</v>
      </c>
      <c r="H140" s="45">
        <v>438381.31</v>
      </c>
      <c r="I140" s="45">
        <v>359206.67</v>
      </c>
      <c r="J140" s="45">
        <v>359206.99</v>
      </c>
      <c r="K140" s="45">
        <v>369993.59</v>
      </c>
      <c r="L140" s="45">
        <v>327579.96999999997</v>
      </c>
      <c r="M140" s="45">
        <v>327579.96999999997</v>
      </c>
      <c r="N140" s="45">
        <v>431265.29</v>
      </c>
      <c r="O140" s="45">
        <v>402327.86</v>
      </c>
      <c r="P140" s="45">
        <v>402327.86</v>
      </c>
      <c r="Q140" s="45">
        <v>402327.86</v>
      </c>
      <c r="R140" s="47">
        <f t="shared" si="45"/>
        <v>363990.84208333329</v>
      </c>
      <c r="T140" s="49">
        <f t="shared" si="46"/>
        <v>363990.84208333329</v>
      </c>
      <c r="Y140" s="51"/>
      <c r="Z140" s="51"/>
      <c r="AA140" s="51"/>
      <c r="AD140" s="49">
        <f t="shared" si="47"/>
        <v>363990.84208333329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45"/>
        <v>0</v>
      </c>
      <c r="T141" s="49">
        <f t="shared" si="46"/>
        <v>0</v>
      </c>
      <c r="Y141" s="51"/>
      <c r="Z141" s="51"/>
      <c r="AA141" s="51"/>
      <c r="AD141" s="49">
        <f t="shared" si="47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0</v>
      </c>
      <c r="F142" s="45">
        <v>3646.74</v>
      </c>
      <c r="G142" s="45">
        <v>7258.85</v>
      </c>
      <c r="H142" s="45">
        <v>8119.75</v>
      </c>
      <c r="I142" s="45">
        <v>9310.8799999999992</v>
      </c>
      <c r="J142" s="45">
        <v>11381.38</v>
      </c>
      <c r="K142" s="45">
        <v>12108.12</v>
      </c>
      <c r="L142" s="45">
        <v>15200.03</v>
      </c>
      <c r="M142" s="45">
        <v>16448.64</v>
      </c>
      <c r="N142" s="45">
        <v>19954.2</v>
      </c>
      <c r="O142" s="45">
        <v>21422.04</v>
      </c>
      <c r="P142" s="45">
        <v>22693.34</v>
      </c>
      <c r="Q142" s="45">
        <v>0</v>
      </c>
      <c r="R142" s="47">
        <f t="shared" si="45"/>
        <v>12295.330833333333</v>
      </c>
      <c r="T142" s="49">
        <f t="shared" si="46"/>
        <v>12295.330833333333</v>
      </c>
      <c r="Y142" s="51"/>
      <c r="Z142" s="51"/>
      <c r="AA142" s="51"/>
      <c r="AD142" s="49">
        <f t="shared" si="47"/>
        <v>12295.330833333333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16467.55</v>
      </c>
      <c r="K143" s="45">
        <v>0</v>
      </c>
      <c r="L143" s="45">
        <v>10179.77</v>
      </c>
      <c r="M143" s="45">
        <v>0</v>
      </c>
      <c r="N143" s="45">
        <v>0</v>
      </c>
      <c r="O143" s="45">
        <v>2657.77</v>
      </c>
      <c r="P143" s="45">
        <v>0</v>
      </c>
      <c r="Q143" s="45">
        <v>0</v>
      </c>
      <c r="R143" s="47">
        <f t="shared" si="45"/>
        <v>2442.0908333333332</v>
      </c>
      <c r="T143" s="49">
        <f t="shared" si="46"/>
        <v>2442.0908333333332</v>
      </c>
      <c r="Y143" s="51"/>
      <c r="Z143" s="51"/>
      <c r="AA143" s="51"/>
      <c r="AD143" s="49">
        <f t="shared" si="47"/>
        <v>2442.0908333333332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0</v>
      </c>
      <c r="F144" s="45">
        <v>1799.68</v>
      </c>
      <c r="G144" s="45">
        <v>1666.86</v>
      </c>
      <c r="H144" s="45">
        <v>401.74</v>
      </c>
      <c r="I144" s="45">
        <v>-628.08000000000004</v>
      </c>
      <c r="J144" s="45">
        <v>-579.9</v>
      </c>
      <c r="K144" s="45">
        <v>14096.36</v>
      </c>
      <c r="L144" s="45">
        <v>15561.79</v>
      </c>
      <c r="M144" s="45">
        <v>18480.18</v>
      </c>
      <c r="N144" s="45">
        <v>18503.55</v>
      </c>
      <c r="O144" s="45">
        <v>19963.8</v>
      </c>
      <c r="P144" s="45">
        <v>108871.14</v>
      </c>
      <c r="Q144" s="45">
        <v>0</v>
      </c>
      <c r="R144" s="47">
        <f t="shared" si="45"/>
        <v>16511.426666666666</v>
      </c>
      <c r="T144" s="49">
        <f t="shared" si="46"/>
        <v>16511.426666666666</v>
      </c>
      <c r="Y144" s="51"/>
      <c r="Z144" s="51"/>
      <c r="AA144" s="51"/>
      <c r="AD144" s="49">
        <f t="shared" si="47"/>
        <v>16511.426666666666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792674.16</v>
      </c>
      <c r="F145" s="45">
        <v>191298.26</v>
      </c>
      <c r="G145" s="45">
        <v>1188.47</v>
      </c>
      <c r="H145" s="45">
        <v>186177.06</v>
      </c>
      <c r="I145" s="45">
        <v>178907.65</v>
      </c>
      <c r="J145" s="45">
        <v>1063.3200000000099</v>
      </c>
      <c r="K145" s="45">
        <v>7.0485839387401898E-12</v>
      </c>
      <c r="L145" s="45">
        <v>115860.58</v>
      </c>
      <c r="M145" s="45">
        <v>187142.59</v>
      </c>
      <c r="N145" s="45">
        <v>249999.72</v>
      </c>
      <c r="O145" s="45">
        <v>403622.03</v>
      </c>
      <c r="P145" s="45">
        <v>561446.74</v>
      </c>
      <c r="Q145" s="45">
        <v>704148.41</v>
      </c>
      <c r="R145" s="47">
        <f t="shared" si="45"/>
        <v>235426.47541666668</v>
      </c>
      <c r="T145" s="49">
        <f t="shared" si="46"/>
        <v>235426.47541666668</v>
      </c>
      <c r="Y145" s="51"/>
      <c r="Z145" s="51"/>
      <c r="AA145" s="51"/>
      <c r="AD145" s="49">
        <f t="shared" si="47"/>
        <v>235426.47541666668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100984.61</v>
      </c>
      <c r="F146" s="45">
        <v>127225.14</v>
      </c>
      <c r="G146" s="45">
        <v>153032.54</v>
      </c>
      <c r="H146" s="45">
        <v>177346.62</v>
      </c>
      <c r="I146" s="45">
        <v>200374.17</v>
      </c>
      <c r="J146" s="45">
        <v>216793.27</v>
      </c>
      <c r="K146" s="45">
        <v>37899.22</v>
      </c>
      <c r="L146" s="45">
        <v>58556.639999999999</v>
      </c>
      <c r="M146" s="45">
        <v>83723.56</v>
      </c>
      <c r="N146" s="45">
        <v>114006.99</v>
      </c>
      <c r="O146" s="45">
        <v>21946.95</v>
      </c>
      <c r="P146" s="45">
        <v>52377.72</v>
      </c>
      <c r="Q146" s="45">
        <v>85356.52</v>
      </c>
      <c r="R146" s="47">
        <f t="shared" si="45"/>
        <v>111371.11541666665</v>
      </c>
      <c r="T146" s="49">
        <f t="shared" si="46"/>
        <v>111371.11541666665</v>
      </c>
      <c r="Y146" s="51"/>
      <c r="Z146" s="51"/>
      <c r="AA146" s="51"/>
      <c r="AD146" s="49">
        <f t="shared" si="47"/>
        <v>111371.11541666665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1844137.53</v>
      </c>
      <c r="F147" s="45">
        <v>1696821</v>
      </c>
      <c r="G147" s="45">
        <v>1671013.6</v>
      </c>
      <c r="H147" s="45">
        <v>1092584.52</v>
      </c>
      <c r="I147" s="45">
        <v>1069556.97</v>
      </c>
      <c r="J147" s="45">
        <v>1141243.19</v>
      </c>
      <c r="K147" s="45">
        <v>1375417.96</v>
      </c>
      <c r="L147" s="45">
        <v>1825729.27</v>
      </c>
      <c r="M147" s="45">
        <v>1800562.35</v>
      </c>
      <c r="N147" s="45">
        <v>1946410.87</v>
      </c>
      <c r="O147" s="45">
        <v>2071749.67</v>
      </c>
      <c r="P147" s="45">
        <v>2041318.9</v>
      </c>
      <c r="Q147" s="45">
        <v>2008340.1</v>
      </c>
      <c r="R147" s="47">
        <f t="shared" si="45"/>
        <v>1638220.5929166668</v>
      </c>
      <c r="T147" s="49">
        <f t="shared" si="46"/>
        <v>1638220.5929166668</v>
      </c>
      <c r="Y147" s="51"/>
      <c r="Z147" s="51"/>
      <c r="AA147" s="51"/>
      <c r="AD147" s="49">
        <f t="shared" si="47"/>
        <v>1638220.5929166668</v>
      </c>
    </row>
    <row r="148" spans="1:30">
      <c r="D148" s="41" t="s">
        <v>73</v>
      </c>
      <c r="E148" s="81">
        <f t="shared" ref="E148:F148" si="48">SUM(E123:E147)</f>
        <v>9214197.9400000013</v>
      </c>
      <c r="F148" s="81">
        <f t="shared" si="48"/>
        <v>8459754.4699999988</v>
      </c>
      <c r="G148" s="81">
        <f t="shared" ref="G148:R148" si="49">SUM(G123:G147)</f>
        <v>8251298.1999999993</v>
      </c>
      <c r="H148" s="81">
        <f t="shared" si="49"/>
        <v>8124670.5299999993</v>
      </c>
      <c r="I148" s="81">
        <f t="shared" si="49"/>
        <v>7934220.5999999996</v>
      </c>
      <c r="J148" s="81">
        <f t="shared" si="49"/>
        <v>7835891.5399999991</v>
      </c>
      <c r="K148" s="81">
        <f t="shared" si="49"/>
        <v>7926340.8499999996</v>
      </c>
      <c r="L148" s="81">
        <f t="shared" si="49"/>
        <v>8574401.5499999989</v>
      </c>
      <c r="M148" s="81">
        <f t="shared" si="49"/>
        <v>8295727.3599999994</v>
      </c>
      <c r="N148" s="81">
        <f t="shared" si="49"/>
        <v>8911564.4100000001</v>
      </c>
      <c r="O148" s="81">
        <f t="shared" si="49"/>
        <v>8846787.9900000021</v>
      </c>
      <c r="P148" s="81">
        <f t="shared" si="49"/>
        <v>8586826.5399999991</v>
      </c>
      <c r="Q148" s="81">
        <f t="shared" si="49"/>
        <v>8680270.8900000006</v>
      </c>
      <c r="R148" s="81">
        <f t="shared" si="49"/>
        <v>8391226.5379166678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138018.51999999999</v>
      </c>
      <c r="F150" s="45">
        <v>1142672</v>
      </c>
      <c r="G150" s="45">
        <v>1094231.72</v>
      </c>
      <c r="H150" s="45">
        <v>998945.2</v>
      </c>
      <c r="I150" s="45">
        <v>879283.15</v>
      </c>
      <c r="J150" s="45">
        <v>759621.1</v>
      </c>
      <c r="K150" s="45">
        <v>665331.66</v>
      </c>
      <c r="L150" s="45">
        <v>545669.61</v>
      </c>
      <c r="M150" s="45">
        <v>419280.05</v>
      </c>
      <c r="N150" s="45">
        <v>312127.48</v>
      </c>
      <c r="O150" s="45">
        <v>198995.66</v>
      </c>
      <c r="P150" s="45">
        <v>299824.02</v>
      </c>
      <c r="Q150" s="45">
        <v>182791.93</v>
      </c>
      <c r="R150" s="47">
        <f t="shared" ref="R150:R166" si="50">((E150+Q150)+((F150+G150+H150+I150+J150+K150+L150+M150+N150+O150+P150)*2))/24</f>
        <v>623032.23958333337</v>
      </c>
      <c r="T150" s="49">
        <f t="shared" ref="T150:T166" si="51">+R150</f>
        <v>623032.23958333337</v>
      </c>
      <c r="Y150" s="51"/>
      <c r="Z150" s="51"/>
      <c r="AA150" s="51"/>
      <c r="AD150" s="49">
        <f t="shared" ref="AD150:AD166" si="52">+R150</f>
        <v>623032.23958333337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54525.75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50"/>
        <v>2271.90625</v>
      </c>
      <c r="T151" s="49">
        <f t="shared" si="51"/>
        <v>2271.90625</v>
      </c>
      <c r="Y151" s="51"/>
      <c r="Z151" s="51"/>
      <c r="AA151" s="51"/>
      <c r="AD151" s="49">
        <f t="shared" si="52"/>
        <v>2271.90625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167630.71</v>
      </c>
      <c r="F152" s="45">
        <v>165666.81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5308.07</v>
      </c>
      <c r="Q152" s="45">
        <v>211022.38</v>
      </c>
      <c r="R152" s="47">
        <f t="shared" si="50"/>
        <v>30025.118749999998</v>
      </c>
      <c r="T152" s="49">
        <f t="shared" si="51"/>
        <v>30025.118749999998</v>
      </c>
      <c r="Y152" s="51"/>
      <c r="Z152" s="51"/>
      <c r="AA152" s="51"/>
      <c r="AD152" s="49">
        <f t="shared" si="52"/>
        <v>30025.118749999998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50"/>
        <v>0</v>
      </c>
      <c r="T153" s="49">
        <f t="shared" si="51"/>
        <v>0</v>
      </c>
      <c r="Y153" s="51"/>
      <c r="Z153" s="51"/>
      <c r="AA153" s="51"/>
      <c r="AD153" s="49">
        <f t="shared" si="52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50"/>
        <v>0</v>
      </c>
      <c r="T154" s="49">
        <f t="shared" si="51"/>
        <v>0</v>
      </c>
      <c r="Y154" s="51"/>
      <c r="Z154" s="51"/>
      <c r="AA154" s="51"/>
      <c r="AD154" s="49">
        <f t="shared" si="52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50"/>
        <v>0</v>
      </c>
      <c r="T155" s="49">
        <f t="shared" si="51"/>
        <v>0</v>
      </c>
      <c r="Y155" s="51"/>
      <c r="Z155" s="51"/>
      <c r="AA155" s="51"/>
      <c r="AD155" s="49">
        <f t="shared" si="52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3853770.95</v>
      </c>
      <c r="F156" s="45">
        <v>3606849.65</v>
      </c>
      <c r="G156" s="45">
        <v>1326883.08</v>
      </c>
      <c r="H156" s="45">
        <v>278117.46000000002</v>
      </c>
      <c r="I156" s="45">
        <v>964243.43</v>
      </c>
      <c r="J156" s="45">
        <v>1506918.3</v>
      </c>
      <c r="K156" s="45">
        <v>1930841.53</v>
      </c>
      <c r="L156" s="45">
        <v>2449205.9500000002</v>
      </c>
      <c r="M156" s="45">
        <v>3019442.62</v>
      </c>
      <c r="N156" s="45">
        <v>3359964.43</v>
      </c>
      <c r="O156" s="45">
        <v>2968197.33</v>
      </c>
      <c r="P156" s="45">
        <v>2824385.07</v>
      </c>
      <c r="Q156" s="45">
        <v>2990098.25</v>
      </c>
      <c r="R156" s="47">
        <f t="shared" si="50"/>
        <v>2304748.6208333336</v>
      </c>
      <c r="T156" s="49">
        <f t="shared" si="51"/>
        <v>2304748.6208333336</v>
      </c>
      <c r="Y156" s="51"/>
      <c r="Z156" s="51"/>
      <c r="AA156" s="51"/>
      <c r="AD156" s="49">
        <f t="shared" si="52"/>
        <v>2304748.6208333336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319155.09999999998</v>
      </c>
      <c r="F157" s="45">
        <v>45128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46628.33</v>
      </c>
      <c r="P157" s="45">
        <v>46628.33</v>
      </c>
      <c r="Q157" s="45">
        <v>243628.33</v>
      </c>
      <c r="R157" s="47">
        <f t="shared" si="50"/>
        <v>34981.364583333336</v>
      </c>
      <c r="T157" s="49">
        <f t="shared" si="51"/>
        <v>34981.364583333336</v>
      </c>
      <c r="Y157" s="51"/>
      <c r="Z157" s="51"/>
      <c r="AA157" s="51"/>
      <c r="AD157" s="49">
        <f t="shared" si="52"/>
        <v>34981.364583333336</v>
      </c>
    </row>
    <row r="158" spans="1:30">
      <c r="A158" s="6" t="s">
        <v>284</v>
      </c>
      <c r="B158" s="6" t="s">
        <v>76</v>
      </c>
      <c r="C158" s="6" t="s">
        <v>108</v>
      </c>
      <c r="D158" s="11" t="s">
        <v>1034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50"/>
        <v>0</v>
      </c>
      <c r="T158" s="49">
        <f t="shared" si="51"/>
        <v>0</v>
      </c>
      <c r="Y158" s="51"/>
      <c r="Z158" s="51"/>
      <c r="AA158" s="51"/>
      <c r="AD158" s="49">
        <f t="shared" si="52"/>
        <v>0</v>
      </c>
    </row>
    <row r="159" spans="1:30">
      <c r="A159" s="6" t="s">
        <v>284</v>
      </c>
      <c r="B159" s="6" t="s">
        <v>80</v>
      </c>
      <c r="C159" s="6" t="s">
        <v>83</v>
      </c>
      <c r="D159" s="41" t="s">
        <v>81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7">
        <f t="shared" si="50"/>
        <v>0</v>
      </c>
      <c r="T159" s="49">
        <f t="shared" si="51"/>
        <v>0</v>
      </c>
      <c r="Y159" s="51"/>
      <c r="Z159" s="51"/>
      <c r="AA159" s="51"/>
      <c r="AD159" s="49">
        <f t="shared" si="52"/>
        <v>0</v>
      </c>
    </row>
    <row r="160" spans="1:30">
      <c r="A160" s="6" t="s">
        <v>284</v>
      </c>
      <c r="B160" s="6" t="s">
        <v>82</v>
      </c>
      <c r="C160" s="6" t="s">
        <v>83</v>
      </c>
      <c r="D160" s="41" t="s">
        <v>84</v>
      </c>
      <c r="E160" s="45">
        <v>138098</v>
      </c>
      <c r="F160" s="45">
        <v>0</v>
      </c>
      <c r="G160" s="45">
        <v>0</v>
      </c>
      <c r="H160" s="45">
        <v>0</v>
      </c>
      <c r="I160" s="45">
        <v>155625.42000000001</v>
      </c>
      <c r="J160" s="45">
        <v>63020.27</v>
      </c>
      <c r="K160" s="45">
        <v>2.18278728425503E-11</v>
      </c>
      <c r="L160" s="45">
        <v>17094.080000000002</v>
      </c>
      <c r="M160" s="45">
        <v>126114.47</v>
      </c>
      <c r="N160" s="45">
        <v>246339.07</v>
      </c>
      <c r="O160" s="45">
        <v>595127.11</v>
      </c>
      <c r="P160" s="45">
        <v>0</v>
      </c>
      <c r="Q160" s="45">
        <v>0</v>
      </c>
      <c r="R160" s="47">
        <f t="shared" si="50"/>
        <v>106030.78499999999</v>
      </c>
      <c r="T160" s="61">
        <f t="shared" si="51"/>
        <v>106030.78499999999</v>
      </c>
      <c r="Y160" s="51"/>
      <c r="Z160" s="51"/>
      <c r="AA160" s="51"/>
      <c r="AD160" s="49">
        <f t="shared" si="52"/>
        <v>106030.78499999999</v>
      </c>
    </row>
    <row r="161" spans="1:30">
      <c r="A161" s="6" t="s">
        <v>293</v>
      </c>
      <c r="B161" s="6" t="s">
        <v>76</v>
      </c>
      <c r="C161" s="6" t="s">
        <v>83</v>
      </c>
      <c r="D161" s="41" t="s">
        <v>601</v>
      </c>
      <c r="E161" s="45">
        <v>-0.53999999999723503</v>
      </c>
      <c r="F161" s="45">
        <v>-0.54</v>
      </c>
      <c r="G161" s="45">
        <v>-0.54</v>
      </c>
      <c r="H161" s="45">
        <v>183394.79</v>
      </c>
      <c r="I161" s="45">
        <v>163017.59</v>
      </c>
      <c r="J161" s="45">
        <v>142640.39000000001</v>
      </c>
      <c r="K161" s="45">
        <v>122263.19</v>
      </c>
      <c r="L161" s="45">
        <v>101885.99</v>
      </c>
      <c r="M161" s="45">
        <v>81508.789999999994</v>
      </c>
      <c r="N161" s="45">
        <v>61131.59</v>
      </c>
      <c r="O161" s="45">
        <v>40754.39</v>
      </c>
      <c r="P161" s="45">
        <v>20377.189999999999</v>
      </c>
      <c r="Q161" s="45">
        <v>-1.00000000311411E-2</v>
      </c>
      <c r="R161" s="47">
        <f t="shared" si="50"/>
        <v>76414.379583333342</v>
      </c>
      <c r="T161" s="49">
        <f t="shared" si="51"/>
        <v>76414.379583333342</v>
      </c>
      <c r="Y161" s="51"/>
      <c r="Z161" s="51"/>
      <c r="AA161" s="51"/>
      <c r="AD161" s="49">
        <f t="shared" si="52"/>
        <v>76414.379583333342</v>
      </c>
    </row>
    <row r="162" spans="1:30">
      <c r="A162" s="6" t="s">
        <v>293</v>
      </c>
      <c r="B162" s="6" t="s">
        <v>76</v>
      </c>
      <c r="C162" s="6" t="s">
        <v>67</v>
      </c>
      <c r="D162" s="41" t="s">
        <v>602</v>
      </c>
      <c r="E162" s="45">
        <v>30388.94</v>
      </c>
      <c r="F162" s="45">
        <v>24311.16</v>
      </c>
      <c r="G162" s="45">
        <v>18233.38</v>
      </c>
      <c r="H162" s="45">
        <v>12155.6</v>
      </c>
      <c r="I162" s="45">
        <v>6077.82</v>
      </c>
      <c r="J162" s="45">
        <v>4.0000000002692097E-2</v>
      </c>
      <c r="K162" s="45">
        <v>72172.259999999995</v>
      </c>
      <c r="L162" s="45">
        <v>65611.100000000006</v>
      </c>
      <c r="M162" s="45">
        <v>59049.99</v>
      </c>
      <c r="N162" s="45">
        <v>52488.88</v>
      </c>
      <c r="O162" s="45">
        <v>45927.77</v>
      </c>
      <c r="P162" s="45">
        <v>39366.660000000003</v>
      </c>
      <c r="Q162" s="45">
        <v>32805.550000000003</v>
      </c>
      <c r="R162" s="47">
        <f t="shared" si="50"/>
        <v>35582.658750000002</v>
      </c>
      <c r="T162" s="49">
        <f t="shared" si="51"/>
        <v>35582.658750000002</v>
      </c>
      <c r="Y162" s="51"/>
      <c r="Z162" s="51"/>
      <c r="AA162" s="51"/>
      <c r="AD162" s="49">
        <f t="shared" si="52"/>
        <v>35582.658750000002</v>
      </c>
    </row>
    <row r="163" spans="1:30">
      <c r="A163" s="6" t="s">
        <v>293</v>
      </c>
      <c r="B163" s="6" t="s">
        <v>76</v>
      </c>
      <c r="C163" s="6" t="s">
        <v>113</v>
      </c>
      <c r="D163" s="41" t="s">
        <v>603</v>
      </c>
      <c r="E163" s="45">
        <v>939156</v>
      </c>
      <c r="F163" s="45">
        <v>782630</v>
      </c>
      <c r="G163" s="45">
        <v>626104</v>
      </c>
      <c r="H163" s="45">
        <v>469578</v>
      </c>
      <c r="I163" s="45">
        <v>313052</v>
      </c>
      <c r="J163" s="45">
        <v>156526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1284577</v>
      </c>
      <c r="Q163" s="45">
        <v>1101066</v>
      </c>
      <c r="R163" s="47">
        <f t="shared" si="50"/>
        <v>387714.83333333331</v>
      </c>
      <c r="T163" s="49">
        <f t="shared" si="51"/>
        <v>387714.83333333331</v>
      </c>
      <c r="Y163" s="51"/>
      <c r="Z163" s="51"/>
      <c r="AA163" s="51"/>
      <c r="AD163" s="49">
        <f t="shared" si="52"/>
        <v>387714.83333333331</v>
      </c>
    </row>
    <row r="164" spans="1:30">
      <c r="A164" s="6" t="s">
        <v>293</v>
      </c>
      <c r="B164" s="6" t="s">
        <v>76</v>
      </c>
      <c r="C164" s="6" t="s">
        <v>100</v>
      </c>
      <c r="D164" s="11" t="s">
        <v>600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7">
        <f t="shared" si="50"/>
        <v>0</v>
      </c>
      <c r="T164" s="49">
        <f t="shared" si="51"/>
        <v>0</v>
      </c>
      <c r="Y164" s="51"/>
      <c r="Z164" s="51"/>
      <c r="AA164" s="51"/>
      <c r="AD164" s="49">
        <f t="shared" si="52"/>
        <v>0</v>
      </c>
    </row>
    <row r="165" spans="1:30">
      <c r="A165" s="6" t="s">
        <v>293</v>
      </c>
      <c r="B165" s="6" t="s">
        <v>79</v>
      </c>
      <c r="C165" s="6" t="s">
        <v>318</v>
      </c>
      <c r="D165" s="41" t="s">
        <v>605</v>
      </c>
      <c r="E165" s="45">
        <v>0</v>
      </c>
      <c r="F165" s="45">
        <v>9483.2199999999993</v>
      </c>
      <c r="G165" s="45">
        <v>26889.57</v>
      </c>
      <c r="H165" s="45">
        <v>17716.62</v>
      </c>
      <c r="I165" s="45">
        <v>0</v>
      </c>
      <c r="J165" s="45">
        <v>0</v>
      </c>
      <c r="K165" s="45">
        <v>84.69</v>
      </c>
      <c r="L165" s="45">
        <v>0</v>
      </c>
      <c r="M165" s="45">
        <v>0</v>
      </c>
      <c r="N165" s="45">
        <v>0</v>
      </c>
      <c r="O165" s="45">
        <v>0</v>
      </c>
      <c r="P165" s="45">
        <v>68260.69</v>
      </c>
      <c r="Q165" s="45">
        <v>140934.53</v>
      </c>
      <c r="R165" s="47">
        <f t="shared" si="50"/>
        <v>16075.171249999999</v>
      </c>
      <c r="T165" s="49">
        <f t="shared" si="51"/>
        <v>16075.171249999999</v>
      </c>
      <c r="Y165" s="51"/>
      <c r="Z165" s="51"/>
      <c r="AA165" s="51"/>
      <c r="AD165" s="49">
        <f t="shared" si="52"/>
        <v>16075.171249999999</v>
      </c>
    </row>
    <row r="166" spans="1:30">
      <c r="A166" s="6" t="s">
        <v>294</v>
      </c>
      <c r="B166" s="6" t="s">
        <v>79</v>
      </c>
      <c r="C166" s="6" t="s">
        <v>319</v>
      </c>
      <c r="D166" s="41" t="s">
        <v>605</v>
      </c>
      <c r="E166" s="45">
        <v>0</v>
      </c>
      <c r="F166" s="45">
        <v>34303.589999999997</v>
      </c>
      <c r="G166" s="45">
        <v>97267.5</v>
      </c>
      <c r="H166" s="45">
        <v>64086.25</v>
      </c>
      <c r="I166" s="45">
        <v>0</v>
      </c>
      <c r="J166" s="45">
        <v>0</v>
      </c>
      <c r="K166" s="45">
        <v>306.37</v>
      </c>
      <c r="L166" s="45">
        <v>0</v>
      </c>
      <c r="M166" s="45">
        <v>0</v>
      </c>
      <c r="N166" s="45">
        <v>0</v>
      </c>
      <c r="O166" s="45">
        <v>0</v>
      </c>
      <c r="P166" s="45">
        <v>246304.71</v>
      </c>
      <c r="Q166" s="45">
        <v>418063.31</v>
      </c>
      <c r="R166" s="47">
        <f t="shared" si="50"/>
        <v>54275.006249999999</v>
      </c>
      <c r="T166" s="49">
        <f t="shared" si="51"/>
        <v>54275.006249999999</v>
      </c>
      <c r="Y166" s="51"/>
      <c r="Z166" s="51"/>
      <c r="AA166" s="51"/>
      <c r="AD166" s="49">
        <f t="shared" si="52"/>
        <v>54275.006249999999</v>
      </c>
    </row>
    <row r="167" spans="1:30">
      <c r="D167" s="41" t="s">
        <v>85</v>
      </c>
      <c r="E167" s="81">
        <f t="shared" ref="E167:P167" si="53">SUM(E150:E166)</f>
        <v>5640743.4299999997</v>
      </c>
      <c r="F167" s="81">
        <f t="shared" si="53"/>
        <v>5811043.8899999997</v>
      </c>
      <c r="G167" s="81">
        <f t="shared" si="53"/>
        <v>3189608.7099999995</v>
      </c>
      <c r="H167" s="81">
        <f t="shared" si="53"/>
        <v>2023993.9200000002</v>
      </c>
      <c r="I167" s="81">
        <f t="shared" si="53"/>
        <v>2481299.4099999997</v>
      </c>
      <c r="J167" s="81">
        <f t="shared" si="53"/>
        <v>2628726.1</v>
      </c>
      <c r="K167" s="81">
        <f t="shared" si="53"/>
        <v>2790999.6999999997</v>
      </c>
      <c r="L167" s="81">
        <f t="shared" si="53"/>
        <v>3179466.7300000004</v>
      </c>
      <c r="M167" s="81">
        <f t="shared" si="53"/>
        <v>3705395.9200000004</v>
      </c>
      <c r="N167" s="81">
        <f t="shared" si="53"/>
        <v>4032051.4499999997</v>
      </c>
      <c r="O167" s="81">
        <f t="shared" si="53"/>
        <v>3895630.5900000003</v>
      </c>
      <c r="P167" s="81">
        <f t="shared" si="53"/>
        <v>4835031.74</v>
      </c>
      <c r="Q167" s="81">
        <f t="shared" ref="Q167:R167" si="54">SUM(Q150:Q166)</f>
        <v>5320410.2699999996</v>
      </c>
      <c r="R167" s="81">
        <f t="shared" si="54"/>
        <v>3671152.0841666674</v>
      </c>
      <c r="Y167" s="51"/>
      <c r="Z167" s="51"/>
      <c r="AA167" s="51"/>
    </row>
    <row r="168" spans="1:30">
      <c r="D168" s="3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7"/>
      <c r="Y168" s="51"/>
      <c r="Z168" s="51"/>
      <c r="AA168" s="51"/>
    </row>
    <row r="169" spans="1:30">
      <c r="A169" s="6" t="s">
        <v>293</v>
      </c>
      <c r="B169" s="6" t="s">
        <v>86</v>
      </c>
      <c r="C169" s="6" t="s">
        <v>83</v>
      </c>
      <c r="D169" s="41" t="s">
        <v>606</v>
      </c>
      <c r="E169" s="45">
        <v>3995882.3</v>
      </c>
      <c r="F169" s="45">
        <v>3423162.75</v>
      </c>
      <c r="G169" s="45">
        <v>3065783.59</v>
      </c>
      <c r="H169" s="45">
        <v>2404461.13</v>
      </c>
      <c r="I169" s="45">
        <v>1038413.91</v>
      </c>
      <c r="J169" s="45">
        <v>676837.24</v>
      </c>
      <c r="K169" s="45">
        <v>381264</v>
      </c>
      <c r="L169" s="45">
        <v>212937.1</v>
      </c>
      <c r="M169" s="45">
        <v>360105.41</v>
      </c>
      <c r="N169" s="45">
        <v>528249.82999999996</v>
      </c>
      <c r="O169" s="45">
        <v>1688408</v>
      </c>
      <c r="P169" s="45">
        <v>3602492.96</v>
      </c>
      <c r="Q169" s="45">
        <v>4079218.54</v>
      </c>
      <c r="R169" s="47">
        <f t="shared" ref="R169:R178" si="55">((E169+Q169)+((F169+G169+H169+I169+J169+K169+L169+M169+N169+O169+P169)*2))/24</f>
        <v>1784972.1949999996</v>
      </c>
      <c r="T169" s="49">
        <f t="shared" ref="T169:T178" si="56">+R169</f>
        <v>1784972.1949999996</v>
      </c>
      <c r="Y169" s="51"/>
      <c r="Z169" s="51"/>
      <c r="AA169" s="51"/>
      <c r="AD169" s="49">
        <f t="shared" ref="AD169:AD178" si="57">+R169</f>
        <v>1784972.1949999996</v>
      </c>
    </row>
    <row r="170" spans="1:30">
      <c r="A170" s="6" t="s">
        <v>293</v>
      </c>
      <c r="B170" s="6" t="s">
        <v>86</v>
      </c>
      <c r="C170" s="6" t="s">
        <v>67</v>
      </c>
      <c r="D170" s="41" t="s">
        <v>607</v>
      </c>
      <c r="E170" s="45">
        <v>2358929.9900000002</v>
      </c>
      <c r="F170" s="45">
        <v>1969288.28</v>
      </c>
      <c r="G170" s="45">
        <v>1789226.73</v>
      </c>
      <c r="H170" s="45">
        <v>1421626.92</v>
      </c>
      <c r="I170" s="45">
        <v>613721.06999999995</v>
      </c>
      <c r="J170" s="45">
        <v>388932.67</v>
      </c>
      <c r="K170" s="45">
        <v>248679.44</v>
      </c>
      <c r="L170" s="45">
        <v>180384.34</v>
      </c>
      <c r="M170" s="45">
        <v>282733.32</v>
      </c>
      <c r="N170" s="45">
        <v>401064.62</v>
      </c>
      <c r="O170" s="45">
        <v>1092583.6299999999</v>
      </c>
      <c r="P170" s="45">
        <v>2059195.74</v>
      </c>
      <c r="Q170" s="45">
        <v>2341346.5099999998</v>
      </c>
      <c r="R170" s="47">
        <f t="shared" si="55"/>
        <v>1066464.5841666667</v>
      </c>
      <c r="T170" s="49">
        <f t="shared" si="56"/>
        <v>1066464.5841666667</v>
      </c>
      <c r="Y170" s="51"/>
      <c r="Z170" s="51"/>
      <c r="AA170" s="51"/>
      <c r="AD170" s="49">
        <f t="shared" si="57"/>
        <v>1066464.5841666667</v>
      </c>
    </row>
    <row r="171" spans="1:30">
      <c r="A171" s="6" t="s">
        <v>293</v>
      </c>
      <c r="B171" s="6" t="s">
        <v>86</v>
      </c>
      <c r="C171" s="6" t="s">
        <v>113</v>
      </c>
      <c r="D171" s="41" t="s">
        <v>608</v>
      </c>
      <c r="E171" s="45">
        <v>11691.44</v>
      </c>
      <c r="F171" s="45">
        <v>8667.4699999999993</v>
      </c>
      <c r="G171" s="45">
        <v>8020.07</v>
      </c>
      <c r="H171" s="45">
        <v>7340.92</v>
      </c>
      <c r="I171" s="45">
        <v>5051.95</v>
      </c>
      <c r="J171" s="45">
        <v>3806.89</v>
      </c>
      <c r="K171" s="45">
        <v>3200.73</v>
      </c>
      <c r="L171" s="45">
        <v>2875.87</v>
      </c>
      <c r="M171" s="45">
        <v>2895.93</v>
      </c>
      <c r="N171" s="45">
        <v>3123.14</v>
      </c>
      <c r="O171" s="45">
        <v>92042.91</v>
      </c>
      <c r="P171" s="45">
        <v>51771.42</v>
      </c>
      <c r="Q171" s="45">
        <v>9017.9700000000103</v>
      </c>
      <c r="R171" s="47">
        <f t="shared" si="55"/>
        <v>16596.000416666666</v>
      </c>
      <c r="T171" s="49">
        <f t="shared" si="56"/>
        <v>16596.000416666666</v>
      </c>
      <c r="Y171" s="51"/>
      <c r="Z171" s="51"/>
      <c r="AA171" s="51"/>
      <c r="AD171" s="49">
        <f t="shared" si="57"/>
        <v>16596.000416666666</v>
      </c>
    </row>
    <row r="172" spans="1:30">
      <c r="A172" s="6" t="s">
        <v>293</v>
      </c>
      <c r="B172" s="6" t="s">
        <v>87</v>
      </c>
      <c r="C172" s="6" t="s">
        <v>113</v>
      </c>
      <c r="D172" s="41" t="s">
        <v>609</v>
      </c>
      <c r="E172" s="45">
        <v>248515.71</v>
      </c>
      <c r="F172" s="45">
        <v>245147.87</v>
      </c>
      <c r="G172" s="45">
        <v>244076.29</v>
      </c>
      <c r="H172" s="45">
        <v>248621.77</v>
      </c>
      <c r="I172" s="45">
        <v>207494.58</v>
      </c>
      <c r="J172" s="45">
        <v>225318.24</v>
      </c>
      <c r="K172" s="45">
        <v>225012.68</v>
      </c>
      <c r="L172" s="45">
        <v>232203.74</v>
      </c>
      <c r="M172" s="45">
        <v>238335.27</v>
      </c>
      <c r="N172" s="45">
        <v>241295.2</v>
      </c>
      <c r="O172" s="45">
        <v>258534.7</v>
      </c>
      <c r="P172" s="45">
        <v>238132.3</v>
      </c>
      <c r="Q172" s="45">
        <v>258966.5</v>
      </c>
      <c r="R172" s="47">
        <f t="shared" si="55"/>
        <v>238159.47875000001</v>
      </c>
      <c r="T172" s="49">
        <f t="shared" si="56"/>
        <v>238159.47875000001</v>
      </c>
      <c r="Y172" s="51"/>
      <c r="Z172" s="51"/>
      <c r="AA172" s="51"/>
      <c r="AD172" s="49">
        <f t="shared" si="57"/>
        <v>238159.47875000001</v>
      </c>
    </row>
    <row r="173" spans="1:30">
      <c r="A173" s="6" t="s">
        <v>293</v>
      </c>
      <c r="B173" s="6" t="s">
        <v>87</v>
      </c>
      <c r="C173" s="6" t="s">
        <v>69</v>
      </c>
      <c r="D173" s="41" t="s">
        <v>610</v>
      </c>
      <c r="E173" s="45">
        <v>131522.85999999999</v>
      </c>
      <c r="F173" s="45">
        <v>130420.82</v>
      </c>
      <c r="G173" s="45">
        <v>114990.65</v>
      </c>
      <c r="H173" s="45">
        <v>129576.78</v>
      </c>
      <c r="I173" s="45">
        <v>115027.92</v>
      </c>
      <c r="J173" s="45">
        <v>94635</v>
      </c>
      <c r="K173" s="45">
        <v>108217.71</v>
      </c>
      <c r="L173" s="45">
        <v>108596.33</v>
      </c>
      <c r="M173" s="45">
        <v>123969.04</v>
      </c>
      <c r="N173" s="45">
        <v>127546.4</v>
      </c>
      <c r="O173" s="45">
        <v>123097.9</v>
      </c>
      <c r="P173" s="45">
        <v>109894.87</v>
      </c>
      <c r="Q173" s="45">
        <v>112953.62</v>
      </c>
      <c r="R173" s="47">
        <f t="shared" si="55"/>
        <v>117350.97166666666</v>
      </c>
      <c r="T173" s="49">
        <f t="shared" si="56"/>
        <v>117350.97166666666</v>
      </c>
      <c r="Y173" s="51"/>
      <c r="Z173" s="51"/>
      <c r="AA173" s="51"/>
      <c r="AD173" s="49">
        <f t="shared" si="57"/>
        <v>117350.97166666666</v>
      </c>
    </row>
    <row r="174" spans="1:30">
      <c r="A174" s="6" t="s">
        <v>294</v>
      </c>
      <c r="B174" s="6" t="s">
        <v>86</v>
      </c>
      <c r="C174" s="6" t="s">
        <v>83</v>
      </c>
      <c r="D174" s="41" t="s">
        <v>606</v>
      </c>
      <c r="E174" s="45">
        <v>12363365.84</v>
      </c>
      <c r="F174" s="45">
        <v>10307756.83</v>
      </c>
      <c r="G174" s="45">
        <v>9711236.5399999991</v>
      </c>
      <c r="H174" s="45">
        <v>8039733.9400000004</v>
      </c>
      <c r="I174" s="45">
        <v>3335477.63</v>
      </c>
      <c r="J174" s="45">
        <v>2057299.22</v>
      </c>
      <c r="K174" s="45">
        <v>1104056.74</v>
      </c>
      <c r="L174" s="45">
        <v>723502.78</v>
      </c>
      <c r="M174" s="45">
        <v>1188168.02</v>
      </c>
      <c r="N174" s="45">
        <v>1704191.24</v>
      </c>
      <c r="O174" s="45">
        <v>5398890.3700000001</v>
      </c>
      <c r="P174" s="45">
        <v>11271031.82</v>
      </c>
      <c r="Q174" s="45">
        <v>12043489.82</v>
      </c>
      <c r="R174" s="47">
        <f t="shared" si="55"/>
        <v>5587064.4133333331</v>
      </c>
      <c r="T174" s="49">
        <f t="shared" si="56"/>
        <v>5587064.4133333331</v>
      </c>
      <c r="Y174" s="51"/>
      <c r="Z174" s="51"/>
      <c r="AA174" s="51"/>
      <c r="AD174" s="49">
        <f t="shared" si="57"/>
        <v>5587064.4133333331</v>
      </c>
    </row>
    <row r="175" spans="1:30">
      <c r="A175" s="6" t="s">
        <v>294</v>
      </c>
      <c r="B175" s="6" t="s">
        <v>86</v>
      </c>
      <c r="C175" s="6" t="s">
        <v>67</v>
      </c>
      <c r="D175" s="41" t="s">
        <v>607</v>
      </c>
      <c r="E175" s="45">
        <v>9421371.3000000007</v>
      </c>
      <c r="F175" s="45">
        <v>7797724.8200000003</v>
      </c>
      <c r="G175" s="45">
        <v>7639002.5</v>
      </c>
      <c r="H175" s="45">
        <v>6183695.3200000003</v>
      </c>
      <c r="I175" s="45">
        <v>2469148.2400000002</v>
      </c>
      <c r="J175" s="45">
        <v>1660539.17</v>
      </c>
      <c r="K175" s="45">
        <v>919534.84</v>
      </c>
      <c r="L175" s="45">
        <v>664126.59</v>
      </c>
      <c r="M175" s="45">
        <v>1248882.07</v>
      </c>
      <c r="N175" s="45">
        <v>1782254.23</v>
      </c>
      <c r="O175" s="45">
        <v>4973893.0199999996</v>
      </c>
      <c r="P175" s="45">
        <v>7134095.25</v>
      </c>
      <c r="Q175" s="45">
        <v>7937370.2199999997</v>
      </c>
      <c r="R175" s="47">
        <f t="shared" si="55"/>
        <v>4262688.9008333338</v>
      </c>
      <c r="T175" s="49">
        <f t="shared" si="56"/>
        <v>4262688.9008333338</v>
      </c>
      <c r="Y175" s="51"/>
      <c r="Z175" s="51"/>
      <c r="AA175" s="51"/>
      <c r="AD175" s="49">
        <f t="shared" si="57"/>
        <v>4262688.9008333338</v>
      </c>
    </row>
    <row r="176" spans="1:30">
      <c r="A176" s="6" t="s">
        <v>294</v>
      </c>
      <c r="B176" s="6" t="s">
        <v>86</v>
      </c>
      <c r="C176" s="6" t="s">
        <v>113</v>
      </c>
      <c r="D176" s="41" t="s">
        <v>608</v>
      </c>
      <c r="E176" s="45">
        <v>1264015.1200000001</v>
      </c>
      <c r="F176" s="45">
        <v>1322568.24</v>
      </c>
      <c r="G176" s="45">
        <v>1228056.0900000001</v>
      </c>
      <c r="H176" s="45">
        <v>1262711.82</v>
      </c>
      <c r="I176" s="45">
        <v>1021517.42</v>
      </c>
      <c r="J176" s="45">
        <v>725707.29</v>
      </c>
      <c r="K176" s="45">
        <v>551192.22</v>
      </c>
      <c r="L176" s="45">
        <v>522627.66</v>
      </c>
      <c r="M176" s="45">
        <v>492969.85</v>
      </c>
      <c r="N176" s="45">
        <v>478432.73</v>
      </c>
      <c r="O176" s="45">
        <v>150025.57999999999</v>
      </c>
      <c r="P176" s="45">
        <v>208091.36</v>
      </c>
      <c r="Q176" s="45">
        <v>291088.88</v>
      </c>
      <c r="R176" s="47">
        <f t="shared" si="55"/>
        <v>728454.3550000001</v>
      </c>
      <c r="T176" s="49">
        <f t="shared" si="56"/>
        <v>728454.3550000001</v>
      </c>
      <c r="Y176" s="51"/>
      <c r="Z176" s="51"/>
      <c r="AA176" s="51"/>
      <c r="AD176" s="49">
        <f t="shared" si="57"/>
        <v>728454.3550000001</v>
      </c>
    </row>
    <row r="177" spans="1:30">
      <c r="A177" s="6" t="s">
        <v>294</v>
      </c>
      <c r="B177" s="6" t="s">
        <v>87</v>
      </c>
      <c r="C177" s="1" t="s">
        <v>113</v>
      </c>
      <c r="D177" s="41" t="s">
        <v>609</v>
      </c>
      <c r="E177" s="45">
        <v>1349347.15</v>
      </c>
      <c r="F177" s="45">
        <v>1367190.98</v>
      </c>
      <c r="G177" s="45">
        <v>1331194.24</v>
      </c>
      <c r="H177" s="45">
        <v>1428764.58</v>
      </c>
      <c r="I177" s="45">
        <v>1277363.6599999999</v>
      </c>
      <c r="J177" s="45">
        <v>1246256.5</v>
      </c>
      <c r="K177" s="45">
        <v>1271629.31</v>
      </c>
      <c r="L177" s="45">
        <v>1276341.43</v>
      </c>
      <c r="M177" s="45">
        <v>1318001.51</v>
      </c>
      <c r="N177" s="45">
        <v>1390882.26</v>
      </c>
      <c r="O177" s="45">
        <v>1507856.02</v>
      </c>
      <c r="P177" s="45">
        <v>1525325.79</v>
      </c>
      <c r="Q177" s="45">
        <v>1517775.64</v>
      </c>
      <c r="R177" s="47">
        <f t="shared" si="55"/>
        <v>1364530.6395833332</v>
      </c>
      <c r="T177" s="49">
        <f t="shared" si="56"/>
        <v>1364530.6395833332</v>
      </c>
      <c r="Y177" s="51"/>
      <c r="Z177" s="51"/>
      <c r="AA177" s="51"/>
      <c r="AD177" s="49">
        <f t="shared" si="57"/>
        <v>1364530.6395833332</v>
      </c>
    </row>
    <row r="178" spans="1:30">
      <c r="A178" s="6" t="s">
        <v>294</v>
      </c>
      <c r="B178" s="6" t="s">
        <v>87</v>
      </c>
      <c r="C178" s="6" t="s">
        <v>69</v>
      </c>
      <c r="D178" s="41" t="s">
        <v>610</v>
      </c>
      <c r="E178" s="45">
        <v>859829.44</v>
      </c>
      <c r="F178" s="45">
        <v>768148.98</v>
      </c>
      <c r="G178" s="45">
        <v>693433.42</v>
      </c>
      <c r="H178" s="45">
        <v>902489.42</v>
      </c>
      <c r="I178" s="45">
        <v>816356.38</v>
      </c>
      <c r="J178" s="45">
        <v>580806.77</v>
      </c>
      <c r="K178" s="45">
        <v>559599.07999999996</v>
      </c>
      <c r="L178" s="45">
        <v>695780.16</v>
      </c>
      <c r="M178" s="45">
        <v>841880.73</v>
      </c>
      <c r="N178" s="45">
        <v>891485.2</v>
      </c>
      <c r="O178" s="45">
        <v>714401.69</v>
      </c>
      <c r="P178" s="45">
        <v>632811.80000000005</v>
      </c>
      <c r="Q178" s="45">
        <v>775920.99</v>
      </c>
      <c r="R178" s="47">
        <f t="shared" si="55"/>
        <v>742922.40375000006</v>
      </c>
      <c r="T178" s="49">
        <f t="shared" si="56"/>
        <v>742922.40375000006</v>
      </c>
      <c r="Y178" s="51"/>
      <c r="Z178" s="51"/>
      <c r="AA178" s="51"/>
      <c r="AD178" s="49">
        <f t="shared" si="57"/>
        <v>742922.40375000006</v>
      </c>
    </row>
    <row r="179" spans="1:30">
      <c r="D179" s="41" t="s">
        <v>88</v>
      </c>
      <c r="E179" s="81">
        <f t="shared" ref="E179" si="58">SUM(E169:E178)</f>
        <v>32004471.150000002</v>
      </c>
      <c r="F179" s="81">
        <f t="shared" ref="F179:Q179" si="59">SUM(F169:F178)</f>
        <v>27340077.039999999</v>
      </c>
      <c r="G179" s="81">
        <f t="shared" si="59"/>
        <v>25825020.120000001</v>
      </c>
      <c r="H179" s="81">
        <f t="shared" si="59"/>
        <v>22029022.600000001</v>
      </c>
      <c r="I179" s="81">
        <f t="shared" si="59"/>
        <v>10899572.760000002</v>
      </c>
      <c r="J179" s="81">
        <f t="shared" si="59"/>
        <v>7660138.9900000002</v>
      </c>
      <c r="K179" s="81">
        <f t="shared" si="59"/>
        <v>5372386.75</v>
      </c>
      <c r="L179" s="81">
        <f t="shared" si="59"/>
        <v>4619376</v>
      </c>
      <c r="M179" s="81">
        <f t="shared" si="59"/>
        <v>6097941.1500000004</v>
      </c>
      <c r="N179" s="81">
        <f t="shared" si="59"/>
        <v>7548524.8500000006</v>
      </c>
      <c r="O179" s="81">
        <f t="shared" si="59"/>
        <v>15999733.819999998</v>
      </c>
      <c r="P179" s="81">
        <f t="shared" si="59"/>
        <v>26832843.309999999</v>
      </c>
      <c r="Q179" s="81">
        <f t="shared" si="59"/>
        <v>29367148.689999998</v>
      </c>
      <c r="R179" s="81">
        <f>SUM(R169:R178)</f>
        <v>15909203.942499999</v>
      </c>
      <c r="Y179" s="51"/>
      <c r="Z179" s="51"/>
      <c r="AA179" s="51"/>
    </row>
    <row r="180" spans="1:30">
      <c r="D180" s="3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7"/>
      <c r="Y180" s="51"/>
      <c r="Z180" s="51"/>
      <c r="AA180" s="51"/>
    </row>
    <row r="181" spans="1:30">
      <c r="A181" s="6" t="s">
        <v>284</v>
      </c>
      <c r="B181" s="6" t="s">
        <v>89</v>
      </c>
      <c r="C181" s="6" t="s">
        <v>440</v>
      </c>
      <c r="D181" s="41" t="s">
        <v>612</v>
      </c>
      <c r="E181" s="45">
        <v>-71282.13</v>
      </c>
      <c r="F181" s="45">
        <v>-70320.240000000005</v>
      </c>
      <c r="G181" s="45">
        <v>-69358.36</v>
      </c>
      <c r="H181" s="45">
        <v>-68396.42</v>
      </c>
      <c r="I181" s="45">
        <v>-67434.539999999994</v>
      </c>
      <c r="J181" s="45">
        <v>-66472.63</v>
      </c>
      <c r="K181" s="45">
        <v>-65510.73</v>
      </c>
      <c r="L181" s="45">
        <v>-64548.83</v>
      </c>
      <c r="M181" s="45">
        <v>-63586.93</v>
      </c>
      <c r="N181" s="45">
        <v>-62625.02</v>
      </c>
      <c r="O181" s="45">
        <v>-61663.12</v>
      </c>
      <c r="P181" s="45">
        <v>-60701.21</v>
      </c>
      <c r="Q181" s="45">
        <v>-59739.33</v>
      </c>
      <c r="R181" s="47">
        <f t="shared" ref="R181:R197" si="60">((E181+Q181)+((F181+G181+H181+I181+J181+K181+L181+M181+N181+O181+P181)*2))/24</f>
        <v>-65510.73</v>
      </c>
      <c r="W181" s="49">
        <f>+R181</f>
        <v>-65510.73</v>
      </c>
      <c r="Y181" s="51"/>
      <c r="Z181" s="51"/>
      <c r="AA181" s="51"/>
      <c r="AB181" s="49">
        <f>+W181</f>
        <v>-65510.73</v>
      </c>
    </row>
    <row r="182" spans="1:30">
      <c r="A182" s="6" t="s">
        <v>284</v>
      </c>
      <c r="B182" s="6" t="s">
        <v>89</v>
      </c>
      <c r="C182" s="6" t="s">
        <v>441</v>
      </c>
      <c r="D182" s="41" t="s">
        <v>611</v>
      </c>
      <c r="E182" s="45">
        <v>-270158.8</v>
      </c>
      <c r="F182" s="45">
        <v>-266492.56</v>
      </c>
      <c r="G182" s="45">
        <v>-262826.32</v>
      </c>
      <c r="H182" s="45">
        <v>-259160.08</v>
      </c>
      <c r="I182" s="45">
        <v>-255493.81</v>
      </c>
      <c r="J182" s="45">
        <v>-251827.57</v>
      </c>
      <c r="K182" s="45">
        <v>-248161.3</v>
      </c>
      <c r="L182" s="45">
        <v>-244495.04</v>
      </c>
      <c r="M182" s="45">
        <v>-240828.75</v>
      </c>
      <c r="N182" s="45">
        <v>-237162.53</v>
      </c>
      <c r="O182" s="45">
        <v>-233496.28</v>
      </c>
      <c r="P182" s="45">
        <v>-229830.02</v>
      </c>
      <c r="Q182" s="45">
        <v>-226163.76</v>
      </c>
      <c r="R182" s="47">
        <f t="shared" si="60"/>
        <v>-248161.29499999995</v>
      </c>
      <c r="W182" s="49">
        <f>+R182</f>
        <v>-248161.29499999995</v>
      </c>
      <c r="Y182" s="51"/>
      <c r="Z182" s="51"/>
      <c r="AA182" s="51"/>
      <c r="AB182" s="49">
        <f>+W182</f>
        <v>-248161.29499999995</v>
      </c>
    </row>
    <row r="183" spans="1:30">
      <c r="A183" s="6" t="s">
        <v>284</v>
      </c>
      <c r="B183" s="6" t="s">
        <v>89</v>
      </c>
      <c r="C183" s="6" t="s">
        <v>499</v>
      </c>
      <c r="D183" s="41" t="s">
        <v>613</v>
      </c>
      <c r="E183" s="45">
        <v>-1.16415321826935E-10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7">
        <f t="shared" si="60"/>
        <v>-4.8506384094556251E-12</v>
      </c>
      <c r="W183" s="49">
        <f>+R183</f>
        <v>-4.8506384094556251E-12</v>
      </c>
      <c r="Y183" s="67">
        <f>+R183*$Z$4</f>
        <v>-3.6404041262964461E-12</v>
      </c>
      <c r="Z183" s="67">
        <f>+R183*$Z$5</f>
        <v>-1.2102342831591787E-12</v>
      </c>
      <c r="AA183" s="51"/>
      <c r="AB183" s="49"/>
    </row>
    <row r="184" spans="1:30">
      <c r="A184" s="6" t="s">
        <v>284</v>
      </c>
      <c r="B184" s="6" t="s">
        <v>89</v>
      </c>
      <c r="C184" s="6" t="s">
        <v>500</v>
      </c>
      <c r="D184" s="41" t="s">
        <v>614</v>
      </c>
      <c r="E184" s="45">
        <v>1401147.76</v>
      </c>
      <c r="F184" s="45">
        <v>1401729.26</v>
      </c>
      <c r="G184" s="45">
        <v>1402310.75</v>
      </c>
      <c r="H184" s="45">
        <v>1402892.24</v>
      </c>
      <c r="I184" s="45">
        <v>1403473.73</v>
      </c>
      <c r="J184" s="45">
        <v>1404055.22</v>
      </c>
      <c r="K184" s="45">
        <v>1406254.74</v>
      </c>
      <c r="L184" s="45">
        <v>1407105.91</v>
      </c>
      <c r="M184" s="45">
        <v>1407957.08</v>
      </c>
      <c r="N184" s="45">
        <v>1408808.24</v>
      </c>
      <c r="O184" s="45">
        <v>1409659.41</v>
      </c>
      <c r="P184" s="45">
        <v>1410510.56</v>
      </c>
      <c r="Q184" s="45">
        <v>953296.83</v>
      </c>
      <c r="R184" s="47">
        <f t="shared" si="60"/>
        <v>1386831.6195833334</v>
      </c>
      <c r="W184" s="49">
        <f>+R184</f>
        <v>1386831.6195833334</v>
      </c>
      <c r="Y184" s="51"/>
      <c r="Z184" s="51"/>
      <c r="AA184" s="51"/>
      <c r="AB184" s="49">
        <f>+W184</f>
        <v>1386831.6195833334</v>
      </c>
    </row>
    <row r="185" spans="1:30">
      <c r="A185" s="6" t="s">
        <v>284</v>
      </c>
      <c r="B185" s="6" t="s">
        <v>89</v>
      </c>
      <c r="C185" s="6" t="s">
        <v>321</v>
      </c>
      <c r="D185" s="41" t="s">
        <v>615</v>
      </c>
      <c r="E185" s="45">
        <v>3764796.5</v>
      </c>
      <c r="F185" s="45">
        <v>3740933.29</v>
      </c>
      <c r="G185" s="45">
        <v>3743995.78</v>
      </c>
      <c r="H185" s="45">
        <v>3715551.45</v>
      </c>
      <c r="I185" s="45">
        <v>3713036.48</v>
      </c>
      <c r="J185" s="45">
        <v>3666632.76</v>
      </c>
      <c r="K185" s="45">
        <v>3584178.43</v>
      </c>
      <c r="L185" s="45">
        <v>3536018.51</v>
      </c>
      <c r="M185" s="45">
        <v>3496599.13</v>
      </c>
      <c r="N185" s="45">
        <v>5798605.25</v>
      </c>
      <c r="O185" s="45">
        <v>5842695.25</v>
      </c>
      <c r="P185" s="45">
        <v>5780985.6799999997</v>
      </c>
      <c r="Q185" s="45">
        <v>6428812.5300000003</v>
      </c>
      <c r="R185" s="47">
        <f t="shared" si="60"/>
        <v>4309669.7104166662</v>
      </c>
      <c r="T185" s="49">
        <f t="shared" ref="T185:T193" si="61">+R185</f>
        <v>4309669.7104166662</v>
      </c>
      <c r="Y185" s="51"/>
      <c r="Z185" s="51"/>
      <c r="AA185" s="51"/>
      <c r="AD185" s="49">
        <f>+R185</f>
        <v>4309669.7104166662</v>
      </c>
    </row>
    <row r="186" spans="1:30">
      <c r="A186" s="6" t="s">
        <v>284</v>
      </c>
      <c r="B186" s="6" t="s">
        <v>89</v>
      </c>
      <c r="C186" s="6" t="s">
        <v>322</v>
      </c>
      <c r="D186" s="41" t="s">
        <v>616</v>
      </c>
      <c r="E186" s="45">
        <v>1739299.2</v>
      </c>
      <c r="F186" s="45">
        <v>1717382.89</v>
      </c>
      <c r="G186" s="45">
        <v>1270050.26</v>
      </c>
      <c r="H186" s="45">
        <v>1217440.58</v>
      </c>
      <c r="I186" s="45">
        <v>1197725.3</v>
      </c>
      <c r="J186" s="45">
        <v>1178302.1599999999</v>
      </c>
      <c r="K186" s="45">
        <v>1172011.58</v>
      </c>
      <c r="L186" s="45">
        <v>1157847.96</v>
      </c>
      <c r="M186" s="45">
        <v>1181461.05</v>
      </c>
      <c r="N186" s="45">
        <v>1341764.53</v>
      </c>
      <c r="O186" s="45">
        <v>1399994.64</v>
      </c>
      <c r="P186" s="45">
        <v>1379131.5</v>
      </c>
      <c r="Q186" s="45">
        <v>1552823.13</v>
      </c>
      <c r="R186" s="47">
        <f t="shared" si="60"/>
        <v>1321597.8012500003</v>
      </c>
      <c r="T186" s="49">
        <f t="shared" si="61"/>
        <v>1321597.8012500003</v>
      </c>
      <c r="Y186" s="51"/>
      <c r="Z186" s="51"/>
      <c r="AA186" s="51"/>
      <c r="AD186" s="49">
        <f>+R186</f>
        <v>1321597.8012500003</v>
      </c>
    </row>
    <row r="187" spans="1:30">
      <c r="A187" s="6" t="s">
        <v>293</v>
      </c>
      <c r="B187" s="6" t="s">
        <v>89</v>
      </c>
      <c r="C187" s="6" t="s">
        <v>443</v>
      </c>
      <c r="D187" s="41" t="s">
        <v>617</v>
      </c>
      <c r="E187" s="45">
        <v>-6239.04</v>
      </c>
      <c r="F187" s="45">
        <v>-6154.85</v>
      </c>
      <c r="G187" s="45">
        <v>-6070.65</v>
      </c>
      <c r="H187" s="45">
        <v>-5986.46</v>
      </c>
      <c r="I187" s="45">
        <v>-5902.27</v>
      </c>
      <c r="J187" s="45">
        <v>-5818.08</v>
      </c>
      <c r="K187" s="45">
        <v>-5733.89</v>
      </c>
      <c r="L187" s="45">
        <v>-5649.7</v>
      </c>
      <c r="M187" s="45">
        <v>-5565.51</v>
      </c>
      <c r="N187" s="45">
        <v>-5481.32</v>
      </c>
      <c r="O187" s="45">
        <v>-5397.13</v>
      </c>
      <c r="P187" s="45">
        <v>-5312.94</v>
      </c>
      <c r="Q187" s="45">
        <v>-5228.75</v>
      </c>
      <c r="R187" s="47">
        <f t="shared" si="60"/>
        <v>-5733.8912499999997</v>
      </c>
      <c r="W187" s="49">
        <f>+R187</f>
        <v>-5733.8912499999997</v>
      </c>
      <c r="Y187" s="51"/>
      <c r="Z187" s="51"/>
      <c r="AA187" s="51"/>
      <c r="AB187" s="49">
        <f>+W187</f>
        <v>-5733.8912499999997</v>
      </c>
    </row>
    <row r="188" spans="1:30">
      <c r="A188" s="6" t="s">
        <v>293</v>
      </c>
      <c r="B188" s="6" t="s">
        <v>89</v>
      </c>
      <c r="C188" s="6" t="s">
        <v>444</v>
      </c>
      <c r="D188" s="41" t="s">
        <v>618</v>
      </c>
      <c r="E188" s="45">
        <v>2002.16</v>
      </c>
      <c r="F188" s="45">
        <v>1954.53</v>
      </c>
      <c r="G188" s="45">
        <v>1906.84</v>
      </c>
      <c r="H188" s="45">
        <v>1859.2</v>
      </c>
      <c r="I188" s="45">
        <v>1811.51</v>
      </c>
      <c r="J188" s="45">
        <v>1763.83</v>
      </c>
      <c r="K188" s="45">
        <v>1716.16</v>
      </c>
      <c r="L188" s="45">
        <v>1668.52</v>
      </c>
      <c r="M188" s="45">
        <v>1620.85</v>
      </c>
      <c r="N188" s="45">
        <v>1573.14</v>
      </c>
      <c r="O188" s="45">
        <v>1525.47</v>
      </c>
      <c r="P188" s="45">
        <v>1477.78</v>
      </c>
      <c r="Q188" s="45">
        <v>1430.13</v>
      </c>
      <c r="R188" s="47">
        <f t="shared" si="60"/>
        <v>1716.1645833333332</v>
      </c>
      <c r="W188" s="49">
        <f>+R188</f>
        <v>1716.1645833333332</v>
      </c>
      <c r="Y188" s="51"/>
      <c r="Z188" s="51"/>
      <c r="AA188" s="51"/>
      <c r="AB188" s="49">
        <f>+W188</f>
        <v>1716.1645833333332</v>
      </c>
    </row>
    <row r="189" spans="1:30">
      <c r="A189" s="6" t="s">
        <v>293</v>
      </c>
      <c r="B189" s="6" t="s">
        <v>89</v>
      </c>
      <c r="C189" s="6" t="s">
        <v>502</v>
      </c>
      <c r="D189" s="41" t="s">
        <v>619</v>
      </c>
      <c r="E189" s="45">
        <v>57928.94</v>
      </c>
      <c r="F189" s="45">
        <v>57884.94</v>
      </c>
      <c r="G189" s="45">
        <v>57884.94</v>
      </c>
      <c r="H189" s="45">
        <v>55452.9</v>
      </c>
      <c r="I189" s="45">
        <v>55452.9</v>
      </c>
      <c r="J189" s="45">
        <v>55452.9</v>
      </c>
      <c r="K189" s="45">
        <v>55522.559999999998</v>
      </c>
      <c r="L189" s="45">
        <v>55522.559999999998</v>
      </c>
      <c r="M189" s="45">
        <v>55526.239999999998</v>
      </c>
      <c r="N189" s="45">
        <v>55255.59</v>
      </c>
      <c r="O189" s="45">
        <v>55255.59</v>
      </c>
      <c r="P189" s="45">
        <v>55249.65</v>
      </c>
      <c r="Q189" s="45">
        <v>55249.65</v>
      </c>
      <c r="R189" s="47">
        <f t="shared" si="60"/>
        <v>55920.838750000003</v>
      </c>
      <c r="W189" s="49">
        <f>+R189</f>
        <v>55920.838750000003</v>
      </c>
      <c r="Y189" s="51"/>
      <c r="Z189" s="49">
        <f>+W189</f>
        <v>55920.838750000003</v>
      </c>
      <c r="AA189" s="51"/>
    </row>
    <row r="190" spans="1:30">
      <c r="A190" s="6" t="s">
        <v>293</v>
      </c>
      <c r="B190" s="6" t="s">
        <v>89</v>
      </c>
      <c r="C190" s="6" t="s">
        <v>503</v>
      </c>
      <c r="D190" s="41" t="s">
        <v>620</v>
      </c>
      <c r="E190" s="45">
        <v>-2002.19</v>
      </c>
      <c r="F190" s="45">
        <v>-1954.52</v>
      </c>
      <c r="G190" s="45">
        <v>-1906.85</v>
      </c>
      <c r="H190" s="45">
        <v>-1859.18</v>
      </c>
      <c r="I190" s="45">
        <v>-1811.51</v>
      </c>
      <c r="J190" s="45">
        <v>-1763.84</v>
      </c>
      <c r="K190" s="45">
        <v>-1716.16</v>
      </c>
      <c r="L190" s="45">
        <v>-1668.49</v>
      </c>
      <c r="M190" s="45">
        <v>-1620.82</v>
      </c>
      <c r="N190" s="45">
        <v>-1573.15</v>
      </c>
      <c r="O190" s="45">
        <v>-1525.48</v>
      </c>
      <c r="P190" s="45">
        <v>-1477.81</v>
      </c>
      <c r="Q190" s="45">
        <v>-1430.13</v>
      </c>
      <c r="R190" s="47">
        <f t="shared" si="60"/>
        <v>-1716.1641666666667</v>
      </c>
      <c r="W190" s="49">
        <f>+R190</f>
        <v>-1716.1641666666667</v>
      </c>
      <c r="Y190" s="51"/>
      <c r="Z190" s="49">
        <f>+W190</f>
        <v>-1716.1641666666667</v>
      </c>
      <c r="AA190" s="51"/>
    </row>
    <row r="191" spans="1:30">
      <c r="A191" s="6" t="s">
        <v>293</v>
      </c>
      <c r="B191" s="6" t="s">
        <v>89</v>
      </c>
      <c r="C191" s="6" t="s">
        <v>504</v>
      </c>
      <c r="D191" s="41" t="s">
        <v>621</v>
      </c>
      <c r="E191" s="45">
        <v>122636.81</v>
      </c>
      <c r="F191" s="45">
        <v>122687.71</v>
      </c>
      <c r="G191" s="45">
        <v>122738.61</v>
      </c>
      <c r="H191" s="45">
        <v>122789.5</v>
      </c>
      <c r="I191" s="45">
        <v>122840.4</v>
      </c>
      <c r="J191" s="45">
        <v>122891.29</v>
      </c>
      <c r="K191" s="45">
        <v>123083.81</v>
      </c>
      <c r="L191" s="45">
        <v>123158.3</v>
      </c>
      <c r="M191" s="45">
        <v>123232.8</v>
      </c>
      <c r="N191" s="45">
        <v>123307.3</v>
      </c>
      <c r="O191" s="45">
        <v>123381.81</v>
      </c>
      <c r="P191" s="45">
        <v>123456.3</v>
      </c>
      <c r="Q191" s="45">
        <v>83438.23</v>
      </c>
      <c r="R191" s="47">
        <f t="shared" si="60"/>
        <v>121383.77916666669</v>
      </c>
      <c r="W191" s="49">
        <f>+R191</f>
        <v>121383.77916666669</v>
      </c>
      <c r="Y191" s="51"/>
      <c r="Z191" s="51"/>
      <c r="AA191" s="51"/>
      <c r="AB191" s="49">
        <f>+W191</f>
        <v>121383.77916666669</v>
      </c>
    </row>
    <row r="192" spans="1:30">
      <c r="A192" s="6" t="s">
        <v>293</v>
      </c>
      <c r="B192" s="6" t="s">
        <v>89</v>
      </c>
      <c r="C192" s="6" t="s">
        <v>323</v>
      </c>
      <c r="D192" s="41" t="s">
        <v>622</v>
      </c>
      <c r="E192" s="45">
        <v>329517.43</v>
      </c>
      <c r="F192" s="45">
        <v>327428.78000000003</v>
      </c>
      <c r="G192" s="45">
        <v>327696.82</v>
      </c>
      <c r="H192" s="45">
        <v>325207.21000000002</v>
      </c>
      <c r="I192" s="45">
        <v>324987.09999999998</v>
      </c>
      <c r="J192" s="45">
        <v>320925.57</v>
      </c>
      <c r="K192" s="45">
        <v>313708.68</v>
      </c>
      <c r="L192" s="45">
        <v>309493.43</v>
      </c>
      <c r="M192" s="45">
        <v>306043.21000000002</v>
      </c>
      <c r="N192" s="45">
        <v>507528.53</v>
      </c>
      <c r="O192" s="45">
        <v>511387.55</v>
      </c>
      <c r="P192" s="45">
        <v>505986.37</v>
      </c>
      <c r="Q192" s="45">
        <v>562688.04</v>
      </c>
      <c r="R192" s="47">
        <f t="shared" si="60"/>
        <v>377207.99875000003</v>
      </c>
      <c r="T192" s="49">
        <f t="shared" si="61"/>
        <v>377207.99875000003</v>
      </c>
      <c r="Y192" s="51"/>
      <c r="Z192" s="51"/>
      <c r="AA192" s="51"/>
      <c r="AD192" s="49">
        <f>+R192</f>
        <v>377207.99875000003</v>
      </c>
    </row>
    <row r="193" spans="1:30">
      <c r="A193" s="6" t="s">
        <v>293</v>
      </c>
      <c r="B193" s="6" t="s">
        <v>89</v>
      </c>
      <c r="C193" s="6" t="s">
        <v>324</v>
      </c>
      <c r="D193" s="41" t="s">
        <v>623</v>
      </c>
      <c r="E193" s="45">
        <v>152233.85999999999</v>
      </c>
      <c r="F193" s="45">
        <v>150315.60999999999</v>
      </c>
      <c r="G193" s="45">
        <v>111162.37</v>
      </c>
      <c r="H193" s="45">
        <v>106557.65</v>
      </c>
      <c r="I193" s="45">
        <v>104832.07</v>
      </c>
      <c r="J193" s="45">
        <v>103132.03</v>
      </c>
      <c r="K193" s="45">
        <v>102581.46</v>
      </c>
      <c r="L193" s="45">
        <v>101341.75</v>
      </c>
      <c r="M193" s="45">
        <v>103408.52</v>
      </c>
      <c r="N193" s="45">
        <v>117439.24</v>
      </c>
      <c r="O193" s="45">
        <v>122535.89</v>
      </c>
      <c r="P193" s="45">
        <v>120709.85</v>
      </c>
      <c r="Q193" s="45">
        <v>135912.37</v>
      </c>
      <c r="R193" s="47">
        <f t="shared" si="60"/>
        <v>115674.12958333333</v>
      </c>
      <c r="T193" s="49">
        <f t="shared" si="61"/>
        <v>115674.12958333333</v>
      </c>
      <c r="Y193" s="51"/>
      <c r="Z193" s="51"/>
      <c r="AA193" s="51"/>
      <c r="AD193" s="49">
        <f>+R193</f>
        <v>115674.12958333333</v>
      </c>
    </row>
    <row r="194" spans="1:30">
      <c r="A194" s="6" t="s">
        <v>293</v>
      </c>
      <c r="B194" s="6" t="s">
        <v>89</v>
      </c>
      <c r="C194" s="6" t="s">
        <v>499</v>
      </c>
      <c r="D194" s="41" t="s">
        <v>613</v>
      </c>
      <c r="E194" s="45">
        <v>40231.5</v>
      </c>
      <c r="F194" s="45">
        <v>39728.83</v>
      </c>
      <c r="G194" s="45">
        <v>39728.83</v>
      </c>
      <c r="H194" s="45">
        <v>46288.52</v>
      </c>
      <c r="I194" s="45">
        <v>46288.52</v>
      </c>
      <c r="J194" s="45">
        <v>46288.52</v>
      </c>
      <c r="K194" s="45">
        <v>48283.42</v>
      </c>
      <c r="L194" s="45">
        <v>48283.42</v>
      </c>
      <c r="M194" s="45">
        <v>48325.5</v>
      </c>
      <c r="N194" s="45">
        <v>47290.23</v>
      </c>
      <c r="O194" s="45">
        <v>47290.23</v>
      </c>
      <c r="P194" s="45">
        <v>47222.39</v>
      </c>
      <c r="Q194" s="45">
        <v>47222.39</v>
      </c>
      <c r="R194" s="47">
        <f t="shared" si="60"/>
        <v>45728.779583333322</v>
      </c>
      <c r="W194" s="49">
        <f>+R194</f>
        <v>45728.779583333322</v>
      </c>
      <c r="Y194" s="51"/>
      <c r="Z194" s="49">
        <f>+W194</f>
        <v>45728.779583333322</v>
      </c>
      <c r="AA194" s="51"/>
    </row>
    <row r="195" spans="1:30">
      <c r="A195" s="6" t="s">
        <v>293</v>
      </c>
      <c r="B195" s="6" t="s">
        <v>89</v>
      </c>
      <c r="C195" s="6" t="s">
        <v>501</v>
      </c>
      <c r="D195" s="41" t="s">
        <v>624</v>
      </c>
      <c r="E195" s="45">
        <v>49080.72</v>
      </c>
      <c r="F195" s="45">
        <v>47717.37</v>
      </c>
      <c r="G195" s="45">
        <v>46354.02</v>
      </c>
      <c r="H195" s="45">
        <v>44990.66</v>
      </c>
      <c r="I195" s="45">
        <v>43627.31</v>
      </c>
      <c r="J195" s="45">
        <v>42263.96</v>
      </c>
      <c r="K195" s="45">
        <v>40900.6</v>
      </c>
      <c r="L195" s="45">
        <v>39537.25</v>
      </c>
      <c r="M195" s="45">
        <v>38173.9</v>
      </c>
      <c r="N195" s="45">
        <v>36810.54</v>
      </c>
      <c r="O195" s="45">
        <v>35447.19</v>
      </c>
      <c r="P195" s="45">
        <v>34083.839999999997</v>
      </c>
      <c r="Q195" s="45">
        <v>32720.48</v>
      </c>
      <c r="R195" s="47">
        <f t="shared" si="60"/>
        <v>40900.603333333333</v>
      </c>
      <c r="W195" s="49">
        <f>+R195</f>
        <v>40900.603333333333</v>
      </c>
      <c r="Y195" s="51"/>
      <c r="Z195" s="49">
        <f>+W195</f>
        <v>40900.603333333333</v>
      </c>
      <c r="AA195" s="51"/>
    </row>
    <row r="196" spans="1:30">
      <c r="A196" s="6" t="s">
        <v>294</v>
      </c>
      <c r="B196" s="6" t="s">
        <v>89</v>
      </c>
      <c r="C196" s="6" t="s">
        <v>499</v>
      </c>
      <c r="D196" s="41" t="s">
        <v>613</v>
      </c>
      <c r="E196" s="45">
        <v>621617.1</v>
      </c>
      <c r="F196" s="45">
        <v>621617.1</v>
      </c>
      <c r="G196" s="45">
        <v>621617.1</v>
      </c>
      <c r="H196" s="45">
        <v>587270.96</v>
      </c>
      <c r="I196" s="45">
        <v>587270.96</v>
      </c>
      <c r="J196" s="45">
        <v>587270.96</v>
      </c>
      <c r="K196" s="45">
        <v>586071.85</v>
      </c>
      <c r="L196" s="45">
        <v>586071.85</v>
      </c>
      <c r="M196" s="45">
        <v>586071.85</v>
      </c>
      <c r="N196" s="45">
        <v>584014.9</v>
      </c>
      <c r="O196" s="45">
        <v>584014.9</v>
      </c>
      <c r="P196" s="45">
        <v>584014.9</v>
      </c>
      <c r="Q196" s="45">
        <v>584014.9</v>
      </c>
      <c r="R196" s="47">
        <f t="shared" si="60"/>
        <v>593176.94416666671</v>
      </c>
      <c r="W196" s="49">
        <f>+R196</f>
        <v>593176.94416666671</v>
      </c>
      <c r="Y196" s="49">
        <f>+W196</f>
        <v>593176.94416666671</v>
      </c>
      <c r="Z196" s="51"/>
      <c r="AA196" s="51"/>
    </row>
    <row r="197" spans="1:30">
      <c r="A197" s="6" t="s">
        <v>294</v>
      </c>
      <c r="B197" s="6" t="s">
        <v>89</v>
      </c>
      <c r="C197" s="6" t="s">
        <v>501</v>
      </c>
      <c r="D197" s="41" t="s">
        <v>624</v>
      </c>
      <c r="E197" s="45">
        <v>221078.12</v>
      </c>
      <c r="F197" s="45">
        <v>218775.22</v>
      </c>
      <c r="G197" s="45">
        <v>216472.32000000001</v>
      </c>
      <c r="H197" s="45">
        <v>214169.43</v>
      </c>
      <c r="I197" s="45">
        <v>211866.53</v>
      </c>
      <c r="J197" s="45">
        <v>209563.63</v>
      </c>
      <c r="K197" s="45">
        <v>207260.74</v>
      </c>
      <c r="L197" s="45">
        <v>204957.84</v>
      </c>
      <c r="M197" s="45">
        <v>202654.94</v>
      </c>
      <c r="N197" s="45">
        <v>200352.05</v>
      </c>
      <c r="O197" s="45">
        <v>198049.15</v>
      </c>
      <c r="P197" s="45">
        <v>195746.25</v>
      </c>
      <c r="Q197" s="45">
        <v>193443.36</v>
      </c>
      <c r="R197" s="47">
        <f t="shared" si="60"/>
        <v>207260.73666666666</v>
      </c>
      <c r="W197" s="49">
        <f>+R197</f>
        <v>207260.73666666666</v>
      </c>
      <c r="Y197" s="49">
        <f>+W197</f>
        <v>207260.73666666666</v>
      </c>
      <c r="Z197" s="51"/>
      <c r="AA197" s="51"/>
    </row>
    <row r="198" spans="1:30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7"/>
      <c r="Y198" s="51"/>
      <c r="Z198" s="51"/>
      <c r="AA198" s="51"/>
    </row>
    <row r="199" spans="1:30">
      <c r="A199" s="25" t="s">
        <v>293</v>
      </c>
      <c r="B199" s="6" t="s">
        <v>90</v>
      </c>
      <c r="C199" s="6" t="s">
        <v>67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30">
      <c r="A200" s="25" t="s">
        <v>293</v>
      </c>
      <c r="B200" s="6" t="s">
        <v>90</v>
      </c>
      <c r="C200" s="6" t="s">
        <v>417</v>
      </c>
      <c r="D200" s="41" t="s">
        <v>1026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7">
        <f t="shared" ref="R200:R208" si="62">((E200+Q200)+((F200+G200+H200+I200+J200+K200+L200+M200+N200+O200+P200)*2))/24</f>
        <v>0</v>
      </c>
      <c r="T200" s="49"/>
      <c r="W200" s="49">
        <f t="shared" ref="W200:W208" si="63">+R200</f>
        <v>0</v>
      </c>
      <c r="Y200" s="51"/>
      <c r="Z200" s="51"/>
      <c r="AA200" s="51"/>
      <c r="AB200" s="49">
        <f t="shared" ref="AB200:AB208" si="64">+R200</f>
        <v>0</v>
      </c>
    </row>
    <row r="201" spans="1:30">
      <c r="A201" s="25" t="s">
        <v>293</v>
      </c>
      <c r="B201" s="6" t="s">
        <v>90</v>
      </c>
      <c r="C201" s="6" t="s">
        <v>418</v>
      </c>
      <c r="D201" s="41" t="s">
        <v>1027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7">
        <f t="shared" si="62"/>
        <v>0</v>
      </c>
      <c r="T201" s="49"/>
      <c r="W201" s="49">
        <f t="shared" si="63"/>
        <v>0</v>
      </c>
      <c r="Y201" s="51"/>
      <c r="Z201" s="51"/>
      <c r="AA201" s="51"/>
      <c r="AB201" s="49">
        <f t="shared" si="64"/>
        <v>0</v>
      </c>
    </row>
    <row r="202" spans="1:30">
      <c r="A202" s="25" t="s">
        <v>293</v>
      </c>
      <c r="B202" s="6" t="s">
        <v>90</v>
      </c>
      <c r="C202" s="6" t="s">
        <v>419</v>
      </c>
      <c r="D202" s="41" t="s">
        <v>1028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7">
        <f t="shared" si="62"/>
        <v>0</v>
      </c>
      <c r="T202" s="49"/>
      <c r="W202" s="49">
        <f t="shared" si="63"/>
        <v>0</v>
      </c>
      <c r="Y202" s="51"/>
      <c r="Z202" s="51"/>
      <c r="AA202" s="51"/>
      <c r="AB202" s="49">
        <f t="shared" si="64"/>
        <v>0</v>
      </c>
    </row>
    <row r="203" spans="1:30">
      <c r="A203" s="25" t="s">
        <v>293</v>
      </c>
      <c r="B203" s="6" t="s">
        <v>90</v>
      </c>
      <c r="C203" s="6" t="s">
        <v>420</v>
      </c>
      <c r="D203" s="41" t="s">
        <v>1029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62"/>
        <v>0</v>
      </c>
      <c r="T203" s="49"/>
      <c r="W203" s="49">
        <f t="shared" si="63"/>
        <v>0</v>
      </c>
      <c r="Y203" s="51"/>
      <c r="Z203" s="51"/>
      <c r="AA203" s="51"/>
      <c r="AB203" s="49">
        <f t="shared" si="64"/>
        <v>0</v>
      </c>
    </row>
    <row r="204" spans="1:30">
      <c r="A204" s="25" t="s">
        <v>294</v>
      </c>
      <c r="B204" s="6" t="s">
        <v>90</v>
      </c>
      <c r="C204" s="6" t="s">
        <v>83</v>
      </c>
      <c r="D204" s="41" t="s">
        <v>625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62"/>
        <v>0</v>
      </c>
      <c r="T204" s="49"/>
      <c r="W204" s="49">
        <f t="shared" si="63"/>
        <v>0</v>
      </c>
      <c r="Y204" s="51"/>
      <c r="Z204" s="51"/>
      <c r="AA204" s="51"/>
      <c r="AB204" s="49">
        <f t="shared" si="64"/>
        <v>0</v>
      </c>
    </row>
    <row r="205" spans="1:30">
      <c r="A205" s="25" t="s">
        <v>294</v>
      </c>
      <c r="B205" s="6" t="s">
        <v>90</v>
      </c>
      <c r="C205" s="6" t="s">
        <v>423</v>
      </c>
      <c r="D205" s="41" t="s">
        <v>1026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7">
        <f t="shared" si="62"/>
        <v>0</v>
      </c>
      <c r="T205" s="49"/>
      <c r="W205" s="49">
        <f t="shared" si="63"/>
        <v>0</v>
      </c>
      <c r="Y205" s="51"/>
      <c r="Z205" s="51"/>
      <c r="AA205" s="51"/>
      <c r="AB205" s="49">
        <f t="shared" si="64"/>
        <v>0</v>
      </c>
    </row>
    <row r="206" spans="1:30">
      <c r="A206" s="25" t="s">
        <v>294</v>
      </c>
      <c r="B206" s="6" t="s">
        <v>90</v>
      </c>
      <c r="C206" s="6" t="s">
        <v>424</v>
      </c>
      <c r="D206" s="41" t="s">
        <v>1027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7">
        <f t="shared" si="62"/>
        <v>0</v>
      </c>
      <c r="T206" s="49"/>
      <c r="W206" s="49">
        <f t="shared" si="63"/>
        <v>0</v>
      </c>
      <c r="Y206" s="51"/>
      <c r="Z206" s="51"/>
      <c r="AA206" s="51"/>
      <c r="AB206" s="49">
        <f t="shared" si="64"/>
        <v>0</v>
      </c>
    </row>
    <row r="207" spans="1:30">
      <c r="A207" s="25" t="s">
        <v>294</v>
      </c>
      <c r="B207" s="6" t="s">
        <v>90</v>
      </c>
      <c r="C207" s="6" t="s">
        <v>425</v>
      </c>
      <c r="D207" s="41" t="s">
        <v>1028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7">
        <f t="shared" si="62"/>
        <v>0</v>
      </c>
      <c r="T207" s="49"/>
      <c r="W207" s="49">
        <f t="shared" si="63"/>
        <v>0</v>
      </c>
      <c r="Y207" s="51"/>
      <c r="Z207" s="51"/>
      <c r="AA207" s="51"/>
      <c r="AB207" s="49">
        <f t="shared" si="64"/>
        <v>0</v>
      </c>
    </row>
    <row r="208" spans="1:30">
      <c r="A208" s="25" t="s">
        <v>294</v>
      </c>
      <c r="B208" s="6" t="s">
        <v>90</v>
      </c>
      <c r="C208" s="6" t="s">
        <v>877</v>
      </c>
      <c r="D208" s="41" t="s">
        <v>1030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7">
        <f t="shared" si="62"/>
        <v>0</v>
      </c>
      <c r="T208" s="49"/>
      <c r="W208" s="49">
        <f t="shared" si="63"/>
        <v>0</v>
      </c>
      <c r="Y208" s="51"/>
      <c r="Z208" s="51"/>
      <c r="AA208" s="51"/>
      <c r="AB208" s="49">
        <f t="shared" si="64"/>
        <v>0</v>
      </c>
    </row>
    <row r="209" spans="1:29">
      <c r="A209" s="25" t="s">
        <v>294</v>
      </c>
      <c r="B209" s="6" t="s">
        <v>90</v>
      </c>
      <c r="C209" s="6" t="s">
        <v>420</v>
      </c>
      <c r="D209" s="41" t="s">
        <v>1029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7">
        <f>((E209+Q209)+((F209+G209+H209+I209+J209+K209+L209+M209+N209+O209+P209)*2))/24</f>
        <v>0</v>
      </c>
      <c r="T209" s="49"/>
      <c r="W209" s="49">
        <f>+R209</f>
        <v>0</v>
      </c>
      <c r="Y209" s="51"/>
      <c r="Z209" s="51"/>
      <c r="AA209" s="51"/>
      <c r="AB209" s="49">
        <f>+R209</f>
        <v>0</v>
      </c>
    </row>
    <row r="210" spans="1:29">
      <c r="D210" s="3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7"/>
      <c r="Y210" s="51"/>
      <c r="Z210" s="51"/>
      <c r="AA210" s="51"/>
    </row>
    <row r="211" spans="1:29">
      <c r="A211" s="6" t="s">
        <v>284</v>
      </c>
      <c r="B211" s="1" t="s">
        <v>91</v>
      </c>
      <c r="C211" s="6" t="s">
        <v>92</v>
      </c>
      <c r="D211" s="41" t="s">
        <v>93</v>
      </c>
      <c r="E211" s="45">
        <v>51750.05</v>
      </c>
      <c r="F211" s="45">
        <v>51190.59</v>
      </c>
      <c r="G211" s="45">
        <v>50631.13</v>
      </c>
      <c r="H211" s="45">
        <v>50071.67</v>
      </c>
      <c r="I211" s="45">
        <v>49512.21</v>
      </c>
      <c r="J211" s="45">
        <v>48952.75</v>
      </c>
      <c r="K211" s="45">
        <v>48393.29</v>
      </c>
      <c r="L211" s="45">
        <v>47833.83</v>
      </c>
      <c r="M211" s="45">
        <v>47274.37</v>
      </c>
      <c r="N211" s="45">
        <v>46714.91</v>
      </c>
      <c r="O211" s="45">
        <v>46155.45</v>
      </c>
      <c r="P211" s="45">
        <v>45595.99</v>
      </c>
      <c r="Q211" s="45">
        <v>45036.53</v>
      </c>
      <c r="R211" s="47">
        <f t="shared" ref="R211:R228" si="65">((E211+Q211)+((F211+G211+H211+I211+J211+K211+L211+M211+N211+O211+P211)*2))/24</f>
        <v>48393.290000000008</v>
      </c>
      <c r="T211" s="49"/>
      <c r="V211" s="49">
        <f t="shared" ref="V211:V228" si="66">+R211</f>
        <v>48393.290000000008</v>
      </c>
      <c r="Y211" s="51"/>
      <c r="Z211" s="51"/>
      <c r="AA211" s="51"/>
      <c r="AC211" s="49">
        <f t="shared" ref="AC211:AC228" si="67">+R211</f>
        <v>48393.290000000008</v>
      </c>
    </row>
    <row r="212" spans="1:29">
      <c r="A212" s="6" t="s">
        <v>284</v>
      </c>
      <c r="B212" s="1" t="s">
        <v>91</v>
      </c>
      <c r="C212" s="6" t="s">
        <v>94</v>
      </c>
      <c r="D212" s="41" t="s">
        <v>95</v>
      </c>
      <c r="E212" s="45">
        <v>46154.62</v>
      </c>
      <c r="F212" s="45">
        <v>45735.02</v>
      </c>
      <c r="G212" s="45">
        <v>45315.42</v>
      </c>
      <c r="H212" s="45">
        <v>44895.82</v>
      </c>
      <c r="I212" s="45">
        <v>44476.22</v>
      </c>
      <c r="J212" s="45">
        <v>44056.62</v>
      </c>
      <c r="K212" s="45">
        <v>43637.02</v>
      </c>
      <c r="L212" s="45">
        <v>43217.42</v>
      </c>
      <c r="M212" s="45">
        <v>42797.82</v>
      </c>
      <c r="N212" s="45">
        <v>42378.22</v>
      </c>
      <c r="O212" s="45">
        <v>41958.62</v>
      </c>
      <c r="P212" s="45">
        <v>41539.019999999997</v>
      </c>
      <c r="Q212" s="45">
        <v>41119.42</v>
      </c>
      <c r="R212" s="47">
        <f t="shared" si="65"/>
        <v>43637.02</v>
      </c>
      <c r="T212" s="49"/>
      <c r="V212" s="49">
        <f t="shared" si="66"/>
        <v>43637.02</v>
      </c>
      <c r="Y212" s="51"/>
      <c r="Z212" s="51"/>
      <c r="AA212" s="51"/>
      <c r="AC212" s="49">
        <f t="shared" si="67"/>
        <v>43637.02</v>
      </c>
    </row>
    <row r="213" spans="1:29">
      <c r="A213" s="6" t="s">
        <v>284</v>
      </c>
      <c r="B213" s="1" t="s">
        <v>91</v>
      </c>
      <c r="C213" s="6" t="s">
        <v>96</v>
      </c>
      <c r="D213" s="41" t="s">
        <v>97</v>
      </c>
      <c r="E213" s="45">
        <v>794826.2</v>
      </c>
      <c r="F213" s="45">
        <v>790434.9</v>
      </c>
      <c r="G213" s="45">
        <v>786043.59</v>
      </c>
      <c r="H213" s="45">
        <v>781652.29</v>
      </c>
      <c r="I213" s="45">
        <v>777260.98</v>
      </c>
      <c r="J213" s="45">
        <v>772869.68</v>
      </c>
      <c r="K213" s="45">
        <v>768478.37</v>
      </c>
      <c r="L213" s="45">
        <v>764087.07</v>
      </c>
      <c r="M213" s="45">
        <v>759287.9</v>
      </c>
      <c r="N213" s="45">
        <v>754898.95</v>
      </c>
      <c r="O213" s="45">
        <v>750510</v>
      </c>
      <c r="P213" s="45">
        <v>-3.4924596548080398E-10</v>
      </c>
      <c r="Q213" s="45">
        <v>-3.4924596548080398E-10</v>
      </c>
      <c r="R213" s="47">
        <f t="shared" si="65"/>
        <v>675244.73583333346</v>
      </c>
      <c r="T213" s="49"/>
      <c r="V213" s="49">
        <f t="shared" si="66"/>
        <v>675244.73583333346</v>
      </c>
      <c r="Y213" s="51"/>
      <c r="Z213" s="51"/>
      <c r="AA213" s="51"/>
      <c r="AC213" s="49">
        <f t="shared" si="67"/>
        <v>675244.73583333346</v>
      </c>
    </row>
    <row r="214" spans="1:29">
      <c r="A214" s="6" t="s">
        <v>284</v>
      </c>
      <c r="B214" s="1" t="s">
        <v>91</v>
      </c>
      <c r="C214" s="6" t="s">
        <v>98</v>
      </c>
      <c r="D214" s="41" t="s">
        <v>99</v>
      </c>
      <c r="E214" s="45">
        <v>9119.7599999999893</v>
      </c>
      <c r="F214" s="45">
        <v>7771.7</v>
      </c>
      <c r="G214" s="45">
        <v>6423.64</v>
      </c>
      <c r="H214" s="45">
        <v>5075.58</v>
      </c>
      <c r="I214" s="45">
        <v>3727.52</v>
      </c>
      <c r="J214" s="45">
        <v>2379.46</v>
      </c>
      <c r="K214" s="45">
        <v>1031.4000000000001</v>
      </c>
      <c r="L214" s="45">
        <v>1.8189894035458601E-12</v>
      </c>
      <c r="M214" s="45">
        <v>1.8189894035458601E-12</v>
      </c>
      <c r="N214" s="45">
        <v>1.8189894035458601E-12</v>
      </c>
      <c r="O214" s="45">
        <v>1.8189894035458601E-12</v>
      </c>
      <c r="P214" s="45">
        <v>1.8189894035458601E-12</v>
      </c>
      <c r="Q214" s="45">
        <v>1.8189894035458601E-12</v>
      </c>
      <c r="R214" s="47">
        <f t="shared" si="65"/>
        <v>2580.7649999999999</v>
      </c>
      <c r="T214" s="49"/>
      <c r="V214" s="49">
        <f t="shared" si="66"/>
        <v>2580.7649999999999</v>
      </c>
      <c r="Y214" s="51"/>
      <c r="Z214" s="51"/>
      <c r="AA214" s="51"/>
      <c r="AC214" s="49">
        <f t="shared" si="67"/>
        <v>2580.7649999999999</v>
      </c>
    </row>
    <row r="215" spans="1:29">
      <c r="A215" s="6" t="s">
        <v>284</v>
      </c>
      <c r="B215" s="1" t="s">
        <v>91</v>
      </c>
      <c r="C215" s="6" t="s">
        <v>100</v>
      </c>
      <c r="D215" s="41" t="s">
        <v>101</v>
      </c>
      <c r="E215" s="45">
        <v>133435.07999999999</v>
      </c>
      <c r="F215" s="45">
        <v>132787.57999999999</v>
      </c>
      <c r="G215" s="45">
        <v>132140.07999999999</v>
      </c>
      <c r="H215" s="45">
        <v>131492.57999999999</v>
      </c>
      <c r="I215" s="45">
        <v>130845.08</v>
      </c>
      <c r="J215" s="45">
        <v>130197.58</v>
      </c>
      <c r="K215" s="45">
        <v>129550.08</v>
      </c>
      <c r="L215" s="45">
        <v>128902.58</v>
      </c>
      <c r="M215" s="45">
        <v>128255.08</v>
      </c>
      <c r="N215" s="45">
        <v>127607.58</v>
      </c>
      <c r="O215" s="45">
        <v>126960.08</v>
      </c>
      <c r="P215" s="45">
        <v>126312.58</v>
      </c>
      <c r="Q215" s="45">
        <v>125665.08</v>
      </c>
      <c r="R215" s="47">
        <f t="shared" si="65"/>
        <v>129550.08</v>
      </c>
      <c r="T215" s="49"/>
      <c r="V215" s="49">
        <f t="shared" si="66"/>
        <v>129550.08</v>
      </c>
      <c r="Y215" s="51"/>
      <c r="Z215" s="51"/>
      <c r="AA215" s="51"/>
      <c r="AC215" s="49">
        <f t="shared" si="67"/>
        <v>129550.08</v>
      </c>
    </row>
    <row r="216" spans="1:29">
      <c r="A216" s="6" t="s">
        <v>284</v>
      </c>
      <c r="B216" s="1" t="s">
        <v>91</v>
      </c>
      <c r="C216" s="6" t="s">
        <v>102</v>
      </c>
      <c r="D216" s="27" t="s">
        <v>103</v>
      </c>
      <c r="E216" s="45">
        <v>70260.55</v>
      </c>
      <c r="F216" s="45">
        <v>69211.88</v>
      </c>
      <c r="G216" s="45">
        <v>68163.210000000006</v>
      </c>
      <c r="H216" s="45">
        <v>67114.539999999994</v>
      </c>
      <c r="I216" s="45">
        <v>66065.87</v>
      </c>
      <c r="J216" s="45">
        <v>65017.2</v>
      </c>
      <c r="K216" s="45">
        <v>63968.53</v>
      </c>
      <c r="L216" s="45">
        <v>62919.86</v>
      </c>
      <c r="M216" s="45">
        <v>61871.19</v>
      </c>
      <c r="N216" s="45">
        <v>60822.52</v>
      </c>
      <c r="O216" s="45">
        <v>59773.85</v>
      </c>
      <c r="P216" s="45">
        <v>58725.18</v>
      </c>
      <c r="Q216" s="45">
        <v>57676.51</v>
      </c>
      <c r="R216" s="47">
        <f t="shared" si="65"/>
        <v>63968.530000000006</v>
      </c>
      <c r="T216" s="49"/>
      <c r="V216" s="49">
        <f t="shared" si="66"/>
        <v>63968.530000000006</v>
      </c>
      <c r="Y216" s="51"/>
      <c r="Z216" s="51"/>
      <c r="AA216" s="51"/>
      <c r="AC216" s="49">
        <f t="shared" si="67"/>
        <v>63968.530000000006</v>
      </c>
    </row>
    <row r="217" spans="1:29">
      <c r="A217" s="6" t="s">
        <v>284</v>
      </c>
      <c r="B217" s="1" t="s">
        <v>91</v>
      </c>
      <c r="C217" s="6" t="s">
        <v>104</v>
      </c>
      <c r="D217" s="27" t="s">
        <v>105</v>
      </c>
      <c r="E217" s="45">
        <v>86410.330000000104</v>
      </c>
      <c r="F217" s="45">
        <v>85571.4</v>
      </c>
      <c r="G217" s="45">
        <v>84732.47</v>
      </c>
      <c r="H217" s="45">
        <v>83893.54</v>
      </c>
      <c r="I217" s="45">
        <v>83054.61</v>
      </c>
      <c r="J217" s="45">
        <v>82215.679999999993</v>
      </c>
      <c r="K217" s="45">
        <v>81376.75</v>
      </c>
      <c r="L217" s="45">
        <v>80537.820000000094</v>
      </c>
      <c r="M217" s="45">
        <v>79698.890000000101</v>
      </c>
      <c r="N217" s="45">
        <v>78859.960000000094</v>
      </c>
      <c r="O217" s="45">
        <v>78021.030000000101</v>
      </c>
      <c r="P217" s="45">
        <v>77182.100000000093</v>
      </c>
      <c r="Q217" s="45">
        <v>76343.1700000001</v>
      </c>
      <c r="R217" s="47">
        <f t="shared" si="65"/>
        <v>81376.750000000044</v>
      </c>
      <c r="T217" s="49"/>
      <c r="V217" s="49">
        <f t="shared" si="66"/>
        <v>81376.750000000044</v>
      </c>
      <c r="Y217" s="51"/>
      <c r="Z217" s="51"/>
      <c r="AA217" s="51"/>
      <c r="AC217" s="49">
        <f t="shared" si="67"/>
        <v>81376.750000000044</v>
      </c>
    </row>
    <row r="218" spans="1:29">
      <c r="A218" s="6" t="s">
        <v>284</v>
      </c>
      <c r="B218" s="1" t="s">
        <v>91</v>
      </c>
      <c r="C218" s="6" t="s">
        <v>77</v>
      </c>
      <c r="D218" s="27" t="s">
        <v>106</v>
      </c>
      <c r="E218" s="45">
        <v>349569.64</v>
      </c>
      <c r="F218" s="45">
        <v>342973.99</v>
      </c>
      <c r="G218" s="45">
        <v>336378.34</v>
      </c>
      <c r="H218" s="45">
        <v>329782.69</v>
      </c>
      <c r="I218" s="45">
        <v>323187.03999999998</v>
      </c>
      <c r="J218" s="45">
        <v>316591.39</v>
      </c>
      <c r="K218" s="45">
        <v>309995.74</v>
      </c>
      <c r="L218" s="45">
        <v>303400.09000000003</v>
      </c>
      <c r="M218" s="45">
        <v>296804.44</v>
      </c>
      <c r="N218" s="45">
        <v>290208.78999999998</v>
      </c>
      <c r="O218" s="45">
        <v>283613.14</v>
      </c>
      <c r="P218" s="45">
        <v>277017.49</v>
      </c>
      <c r="Q218" s="45">
        <v>270421.84000000003</v>
      </c>
      <c r="R218" s="47">
        <f t="shared" si="65"/>
        <v>309995.74000000005</v>
      </c>
      <c r="T218" s="49"/>
      <c r="V218" s="49">
        <f t="shared" si="66"/>
        <v>309995.74000000005</v>
      </c>
      <c r="Y218" s="51"/>
      <c r="Z218" s="51"/>
      <c r="AA218" s="51"/>
      <c r="AC218" s="49">
        <f t="shared" si="67"/>
        <v>309995.74000000005</v>
      </c>
    </row>
    <row r="219" spans="1:29">
      <c r="A219" s="6" t="s">
        <v>284</v>
      </c>
      <c r="B219" s="1" t="s">
        <v>91</v>
      </c>
      <c r="C219" s="6" t="s">
        <v>107</v>
      </c>
      <c r="D219" s="27" t="s">
        <v>626</v>
      </c>
      <c r="E219" s="45">
        <v>51698.96</v>
      </c>
      <c r="F219" s="45">
        <v>51525.47</v>
      </c>
      <c r="G219" s="45">
        <v>51351.98</v>
      </c>
      <c r="H219" s="45">
        <v>51178.49</v>
      </c>
      <c r="I219" s="45">
        <v>51005</v>
      </c>
      <c r="J219" s="45">
        <v>50831.51</v>
      </c>
      <c r="K219" s="45">
        <v>50658.02</v>
      </c>
      <c r="L219" s="45">
        <v>50484.53</v>
      </c>
      <c r="M219" s="45">
        <v>50311.040000000001</v>
      </c>
      <c r="N219" s="45">
        <v>50137.55</v>
      </c>
      <c r="O219" s="45">
        <v>49964.06</v>
      </c>
      <c r="P219" s="45">
        <v>49790.57</v>
      </c>
      <c r="Q219" s="45">
        <v>49617.08</v>
      </c>
      <c r="R219" s="47">
        <f t="shared" si="65"/>
        <v>50658.02</v>
      </c>
      <c r="T219" s="49"/>
      <c r="V219" s="49">
        <f t="shared" si="66"/>
        <v>50658.02</v>
      </c>
      <c r="Y219" s="51"/>
      <c r="Z219" s="51"/>
      <c r="AA219" s="51"/>
      <c r="AC219" s="49">
        <f t="shared" si="67"/>
        <v>50658.02</v>
      </c>
    </row>
    <row r="220" spans="1:29">
      <c r="A220" s="6" t="s">
        <v>284</v>
      </c>
      <c r="B220" s="1" t="s">
        <v>91</v>
      </c>
      <c r="C220" s="6" t="s">
        <v>108</v>
      </c>
      <c r="D220" s="27" t="s">
        <v>627</v>
      </c>
      <c r="E220" s="45">
        <v>53212.74</v>
      </c>
      <c r="F220" s="45">
        <v>53085.440000000002</v>
      </c>
      <c r="G220" s="45">
        <v>52958.14</v>
      </c>
      <c r="H220" s="45">
        <v>52830.84</v>
      </c>
      <c r="I220" s="45">
        <v>52703.54</v>
      </c>
      <c r="J220" s="45">
        <v>52576.24</v>
      </c>
      <c r="K220" s="45">
        <v>52448.94</v>
      </c>
      <c r="L220" s="45">
        <v>52321.64</v>
      </c>
      <c r="M220" s="45">
        <v>52194.34</v>
      </c>
      <c r="N220" s="45">
        <v>52067.040000000001</v>
      </c>
      <c r="O220" s="45">
        <v>51939.74</v>
      </c>
      <c r="P220" s="45">
        <v>51812.44</v>
      </c>
      <c r="Q220" s="45">
        <v>51685.14</v>
      </c>
      <c r="R220" s="47">
        <f t="shared" si="65"/>
        <v>52448.94</v>
      </c>
      <c r="T220" s="49"/>
      <c r="V220" s="49">
        <f t="shared" si="66"/>
        <v>52448.94</v>
      </c>
      <c r="Y220" s="51"/>
      <c r="Z220" s="51"/>
      <c r="AA220" s="51"/>
      <c r="AC220" s="49">
        <f t="shared" si="67"/>
        <v>52448.94</v>
      </c>
    </row>
    <row r="221" spans="1:29">
      <c r="A221" s="6" t="s">
        <v>284</v>
      </c>
      <c r="B221" s="1" t="s">
        <v>91</v>
      </c>
      <c r="C221" s="6" t="s">
        <v>109</v>
      </c>
      <c r="D221" s="27" t="s">
        <v>628</v>
      </c>
      <c r="E221" s="45">
        <v>52045.94</v>
      </c>
      <c r="F221" s="45">
        <v>51872.45</v>
      </c>
      <c r="G221" s="45">
        <v>51698.96</v>
      </c>
      <c r="H221" s="45">
        <v>51525.47</v>
      </c>
      <c r="I221" s="45">
        <v>51351.98</v>
      </c>
      <c r="J221" s="45">
        <v>51178.49</v>
      </c>
      <c r="K221" s="45">
        <v>51005</v>
      </c>
      <c r="L221" s="45">
        <v>50831.51</v>
      </c>
      <c r="M221" s="45">
        <v>50658.02</v>
      </c>
      <c r="N221" s="45">
        <v>50484.53</v>
      </c>
      <c r="O221" s="45">
        <v>50311.040000000001</v>
      </c>
      <c r="P221" s="45">
        <v>50137.55</v>
      </c>
      <c r="Q221" s="45">
        <v>49964.06</v>
      </c>
      <c r="R221" s="47">
        <f t="shared" si="65"/>
        <v>51005</v>
      </c>
      <c r="T221" s="49"/>
      <c r="V221" s="49">
        <f t="shared" si="66"/>
        <v>51005</v>
      </c>
      <c r="Y221" s="51"/>
      <c r="Z221" s="51"/>
      <c r="AA221" s="51"/>
      <c r="AC221" s="49">
        <f t="shared" si="67"/>
        <v>51005</v>
      </c>
    </row>
    <row r="222" spans="1:29">
      <c r="A222" s="6" t="s">
        <v>284</v>
      </c>
      <c r="B222" s="1" t="s">
        <v>91</v>
      </c>
      <c r="C222" s="6" t="s">
        <v>110</v>
      </c>
      <c r="D222" s="27" t="s">
        <v>629</v>
      </c>
      <c r="E222" s="45">
        <v>53467.34</v>
      </c>
      <c r="F222" s="45">
        <v>53340.04</v>
      </c>
      <c r="G222" s="45">
        <v>53212.74</v>
      </c>
      <c r="H222" s="45">
        <v>53085.440000000002</v>
      </c>
      <c r="I222" s="45">
        <v>52958.14</v>
      </c>
      <c r="J222" s="45">
        <v>52830.84</v>
      </c>
      <c r="K222" s="45">
        <v>52703.54</v>
      </c>
      <c r="L222" s="45">
        <v>52576.24</v>
      </c>
      <c r="M222" s="45">
        <v>52448.94</v>
      </c>
      <c r="N222" s="45">
        <v>52321.64</v>
      </c>
      <c r="O222" s="45">
        <v>52194.34</v>
      </c>
      <c r="P222" s="45">
        <v>52067.040000000001</v>
      </c>
      <c r="Q222" s="45">
        <v>51939.74</v>
      </c>
      <c r="R222" s="47">
        <f t="shared" si="65"/>
        <v>52703.54</v>
      </c>
      <c r="T222" s="49"/>
      <c r="V222" s="49">
        <f t="shared" si="66"/>
        <v>52703.54</v>
      </c>
      <c r="Y222" s="51"/>
      <c r="Z222" s="51"/>
      <c r="AA222" s="51"/>
      <c r="AC222" s="49">
        <f t="shared" si="67"/>
        <v>52703.54</v>
      </c>
    </row>
    <row r="223" spans="1:29">
      <c r="A223" s="6" t="s">
        <v>284</v>
      </c>
      <c r="B223" s="1" t="s">
        <v>91</v>
      </c>
      <c r="C223" s="6" t="s">
        <v>893</v>
      </c>
      <c r="D223" s="27" t="s">
        <v>903</v>
      </c>
      <c r="E223" s="45">
        <v>120965.94</v>
      </c>
      <c r="F223" s="45">
        <v>119895.45</v>
      </c>
      <c r="G223" s="45">
        <v>118824.96000000001</v>
      </c>
      <c r="H223" s="45">
        <v>117754.47</v>
      </c>
      <c r="I223" s="45">
        <v>116683.98</v>
      </c>
      <c r="J223" s="45">
        <v>115613.49</v>
      </c>
      <c r="K223" s="45">
        <v>114543</v>
      </c>
      <c r="L223" s="45">
        <v>113472.51</v>
      </c>
      <c r="M223" s="45">
        <v>112402.02</v>
      </c>
      <c r="N223" s="45">
        <v>111331.53</v>
      </c>
      <c r="O223" s="45">
        <v>110261.04</v>
      </c>
      <c r="P223" s="45">
        <v>109190.55</v>
      </c>
      <c r="Q223" s="45">
        <v>108120.06</v>
      </c>
      <c r="R223" s="47">
        <f t="shared" si="65"/>
        <v>114543</v>
      </c>
      <c r="T223" s="49"/>
      <c r="V223" s="49">
        <f t="shared" si="66"/>
        <v>114543</v>
      </c>
      <c r="Y223" s="51"/>
      <c r="Z223" s="51"/>
      <c r="AA223" s="51"/>
      <c r="AC223" s="49">
        <f t="shared" si="67"/>
        <v>114543</v>
      </c>
    </row>
    <row r="224" spans="1:29">
      <c r="A224" s="6" t="s">
        <v>284</v>
      </c>
      <c r="B224" s="1" t="s">
        <v>91</v>
      </c>
      <c r="C224" s="6" t="s">
        <v>889</v>
      </c>
      <c r="D224" s="27" t="s">
        <v>904</v>
      </c>
      <c r="E224" s="45">
        <v>98770.99</v>
      </c>
      <c r="F224" s="45">
        <v>98200.06</v>
      </c>
      <c r="G224" s="45">
        <v>97629.13</v>
      </c>
      <c r="H224" s="45">
        <v>97058.2</v>
      </c>
      <c r="I224" s="45">
        <v>96487.27</v>
      </c>
      <c r="J224" s="45">
        <v>95916.34</v>
      </c>
      <c r="K224" s="45">
        <v>95345.41</v>
      </c>
      <c r="L224" s="45">
        <v>94774.480000000098</v>
      </c>
      <c r="M224" s="45">
        <v>94203.550000000105</v>
      </c>
      <c r="N224" s="45">
        <v>93632.620000000097</v>
      </c>
      <c r="O224" s="45">
        <v>93061.690000000104</v>
      </c>
      <c r="P224" s="45">
        <v>92490.760000000097</v>
      </c>
      <c r="Q224" s="45">
        <v>91919.830000000104</v>
      </c>
      <c r="R224" s="47">
        <f t="shared" si="65"/>
        <v>95345.410000000047</v>
      </c>
      <c r="T224" s="49"/>
      <c r="V224" s="49">
        <f t="shared" si="66"/>
        <v>95345.410000000047</v>
      </c>
      <c r="Y224" s="51"/>
      <c r="Z224" s="51"/>
      <c r="AA224" s="51"/>
      <c r="AC224" s="49">
        <f t="shared" si="67"/>
        <v>95345.410000000047</v>
      </c>
    </row>
    <row r="225" spans="1:30">
      <c r="A225" s="6" t="s">
        <v>284</v>
      </c>
      <c r="B225" s="1" t="s">
        <v>91</v>
      </c>
      <c r="C225" s="6" t="s">
        <v>890</v>
      </c>
      <c r="D225" s="27" t="s">
        <v>905</v>
      </c>
      <c r="E225" s="45">
        <v>151153.84</v>
      </c>
      <c r="F225" s="45">
        <v>150725.64000000001</v>
      </c>
      <c r="G225" s="45">
        <v>150297.44</v>
      </c>
      <c r="H225" s="45">
        <v>149869.24</v>
      </c>
      <c r="I225" s="45">
        <v>149441.04</v>
      </c>
      <c r="J225" s="45">
        <v>149012.84</v>
      </c>
      <c r="K225" s="45">
        <v>148584.64000000001</v>
      </c>
      <c r="L225" s="45">
        <v>148156.44</v>
      </c>
      <c r="M225" s="45">
        <v>147728.24</v>
      </c>
      <c r="N225" s="45">
        <v>147300.04</v>
      </c>
      <c r="O225" s="45">
        <v>146871.84</v>
      </c>
      <c r="P225" s="45">
        <v>146443.64000000001</v>
      </c>
      <c r="Q225" s="45">
        <v>146015.44</v>
      </c>
      <c r="R225" s="47">
        <f t="shared" si="65"/>
        <v>148584.64000000001</v>
      </c>
      <c r="T225" s="49"/>
      <c r="V225" s="49">
        <f t="shared" si="66"/>
        <v>148584.64000000001</v>
      </c>
      <c r="Y225" s="51"/>
      <c r="Z225" s="51"/>
      <c r="AA225" s="51"/>
      <c r="AC225" s="49">
        <f t="shared" si="67"/>
        <v>148584.64000000001</v>
      </c>
    </row>
    <row r="226" spans="1:30">
      <c r="A226" s="6" t="s">
        <v>284</v>
      </c>
      <c r="B226" s="1" t="s">
        <v>91</v>
      </c>
      <c r="C226" s="6" t="s">
        <v>406</v>
      </c>
      <c r="D226" s="27" t="s">
        <v>948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21000</v>
      </c>
      <c r="K226" s="45">
        <v>116381.72</v>
      </c>
      <c r="L226" s="45">
        <v>128843.94</v>
      </c>
      <c r="M226" s="45">
        <v>128484.04</v>
      </c>
      <c r="N226" s="45">
        <v>128124.14</v>
      </c>
      <c r="O226" s="45">
        <v>127764.24</v>
      </c>
      <c r="P226" s="45">
        <v>127404.34</v>
      </c>
      <c r="Q226" s="45">
        <v>127044.44</v>
      </c>
      <c r="R226" s="47">
        <f t="shared" si="65"/>
        <v>70127.05333333333</v>
      </c>
      <c r="T226" s="49"/>
      <c r="V226" s="49">
        <f t="shared" si="66"/>
        <v>70127.05333333333</v>
      </c>
      <c r="Y226" s="51"/>
      <c r="Z226" s="51"/>
      <c r="AA226" s="51"/>
      <c r="AC226" s="49">
        <f t="shared" si="67"/>
        <v>70127.05333333333</v>
      </c>
    </row>
    <row r="227" spans="1:30">
      <c r="A227" s="6" t="s">
        <v>284</v>
      </c>
      <c r="B227" s="1" t="s">
        <v>91</v>
      </c>
      <c r="C227" s="6" t="s">
        <v>407</v>
      </c>
      <c r="D227" s="27" t="s">
        <v>949</v>
      </c>
      <c r="E227" s="45">
        <v>0</v>
      </c>
      <c r="F227" s="45">
        <v>0</v>
      </c>
      <c r="G227" s="45">
        <v>0</v>
      </c>
      <c r="H227" s="45">
        <v>0</v>
      </c>
      <c r="I227" s="45">
        <v>0</v>
      </c>
      <c r="J227" s="45">
        <v>14000</v>
      </c>
      <c r="K227" s="45">
        <v>77641.850000000006</v>
      </c>
      <c r="L227" s="45">
        <v>86015.93</v>
      </c>
      <c r="M227" s="45">
        <v>85835.98</v>
      </c>
      <c r="N227" s="45">
        <v>85656.03</v>
      </c>
      <c r="O227" s="45">
        <v>85476.08</v>
      </c>
      <c r="P227" s="45">
        <v>85296.13</v>
      </c>
      <c r="Q227" s="45">
        <v>85116.18</v>
      </c>
      <c r="R227" s="47">
        <f t="shared" si="65"/>
        <v>46873.340833333343</v>
      </c>
      <c r="T227" s="49"/>
      <c r="V227" s="49">
        <f t="shared" si="66"/>
        <v>46873.340833333343</v>
      </c>
      <c r="Y227" s="51"/>
      <c r="Z227" s="51"/>
      <c r="AA227" s="51"/>
      <c r="AC227" s="49">
        <f t="shared" si="67"/>
        <v>46873.340833333343</v>
      </c>
    </row>
    <row r="228" spans="1:30">
      <c r="A228" s="6" t="s">
        <v>284</v>
      </c>
      <c r="B228" s="1" t="s">
        <v>91</v>
      </c>
      <c r="C228" s="6" t="s">
        <v>959</v>
      </c>
      <c r="D228" s="27" t="s">
        <v>960</v>
      </c>
      <c r="E228" s="55">
        <v>0</v>
      </c>
      <c r="F228" s="55">
        <v>0</v>
      </c>
      <c r="G228" s="55">
        <v>0</v>
      </c>
      <c r="H228" s="55">
        <v>0</v>
      </c>
      <c r="I228" s="55">
        <v>0</v>
      </c>
      <c r="J228" s="55">
        <v>0</v>
      </c>
      <c r="K228" s="55">
        <v>0</v>
      </c>
      <c r="L228" s="55">
        <v>0</v>
      </c>
      <c r="M228" s="55">
        <v>0</v>
      </c>
      <c r="N228" s="55">
        <v>0</v>
      </c>
      <c r="O228" s="55">
        <v>122380.51</v>
      </c>
      <c r="P228" s="55">
        <v>132675.96</v>
      </c>
      <c r="Q228" s="55">
        <v>144583.67000000001</v>
      </c>
      <c r="R228" s="56">
        <f t="shared" si="65"/>
        <v>27279.025416666667</v>
      </c>
      <c r="T228" s="49"/>
      <c r="V228" s="49">
        <f t="shared" si="66"/>
        <v>27279.025416666667</v>
      </c>
      <c r="Y228" s="51"/>
      <c r="Z228" s="51"/>
      <c r="AA228" s="51"/>
      <c r="AC228" s="49">
        <f t="shared" si="67"/>
        <v>27279.025416666667</v>
      </c>
    </row>
    <row r="229" spans="1:30">
      <c r="D229" s="28" t="s">
        <v>111</v>
      </c>
      <c r="E229" s="45">
        <f t="shared" ref="E229" si="68">SUM(E211:E228)</f>
        <v>2122841.98</v>
      </c>
      <c r="F229" s="45">
        <f t="shared" ref="F229:R229" si="69">SUM(F211:F228)</f>
        <v>2104321.61</v>
      </c>
      <c r="G229" s="45">
        <f t="shared" si="69"/>
        <v>2085801.2299999995</v>
      </c>
      <c r="H229" s="45">
        <f t="shared" si="69"/>
        <v>2067280.8599999999</v>
      </c>
      <c r="I229" s="45">
        <f t="shared" si="69"/>
        <v>2048760.48</v>
      </c>
      <c r="J229" s="45">
        <f t="shared" si="69"/>
        <v>2065240.11</v>
      </c>
      <c r="K229" s="45">
        <f t="shared" si="69"/>
        <v>2205743.3000000003</v>
      </c>
      <c r="L229" s="45">
        <f t="shared" si="69"/>
        <v>2208375.89</v>
      </c>
      <c r="M229" s="45">
        <f t="shared" si="69"/>
        <v>2190255.8600000003</v>
      </c>
      <c r="N229" s="45">
        <f t="shared" si="69"/>
        <v>2172546.0500000003</v>
      </c>
      <c r="O229" s="45">
        <f t="shared" si="69"/>
        <v>2277216.75</v>
      </c>
      <c r="P229" s="45">
        <f t="shared" si="69"/>
        <v>1523681.3399999999</v>
      </c>
      <c r="Q229" s="45">
        <f t="shared" si="69"/>
        <v>1522268.1899999997</v>
      </c>
      <c r="R229" s="45">
        <f t="shared" si="69"/>
        <v>2064314.8804166666</v>
      </c>
      <c r="Y229" s="51"/>
      <c r="Z229" s="51"/>
      <c r="AA229" s="51"/>
    </row>
    <row r="230" spans="1:30">
      <c r="D230" s="29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7"/>
      <c r="Y230" s="51"/>
      <c r="Z230" s="51"/>
      <c r="AA230" s="51"/>
    </row>
    <row r="231" spans="1:30">
      <c r="A231" s="6" t="s">
        <v>284</v>
      </c>
      <c r="B231" s="6" t="s">
        <v>112</v>
      </c>
      <c r="C231" s="6" t="s">
        <v>69</v>
      </c>
      <c r="D231" s="41" t="s">
        <v>114</v>
      </c>
      <c r="E231" s="45">
        <v>703329.83</v>
      </c>
      <c r="F231" s="45">
        <v>699915.61</v>
      </c>
      <c r="G231" s="45">
        <v>696501.39</v>
      </c>
      <c r="H231" s="45">
        <v>693087.17</v>
      </c>
      <c r="I231" s="45">
        <v>689672.95</v>
      </c>
      <c r="J231" s="45">
        <v>686258.73</v>
      </c>
      <c r="K231" s="45">
        <v>682844.51</v>
      </c>
      <c r="L231" s="45">
        <v>679430.29</v>
      </c>
      <c r="M231" s="45">
        <v>676016.07</v>
      </c>
      <c r="N231" s="45">
        <v>672601.85</v>
      </c>
      <c r="O231" s="45">
        <v>669187.63</v>
      </c>
      <c r="P231" s="45">
        <v>665773.41</v>
      </c>
      <c r="Q231" s="45">
        <v>662359.18999999994</v>
      </c>
      <c r="R231" s="47">
        <f>((E231+Q231)+((F231+G231+H231+I231+J231+K231+L231+M231+N231+O231+P231)*2))/24</f>
        <v>682844.51</v>
      </c>
      <c r="T231" s="49"/>
      <c r="V231" s="49">
        <f>+R231</f>
        <v>682844.51</v>
      </c>
      <c r="Y231" s="51"/>
      <c r="Z231" s="51"/>
      <c r="AA231" s="51"/>
      <c r="AC231" s="49">
        <f>+R231</f>
        <v>682844.51</v>
      </c>
    </row>
    <row r="232" spans="1:30">
      <c r="A232" s="6" t="s">
        <v>284</v>
      </c>
      <c r="B232" s="6" t="s">
        <v>112</v>
      </c>
      <c r="C232" s="6" t="s">
        <v>390</v>
      </c>
      <c r="D232" s="41" t="s">
        <v>963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751441.23</v>
      </c>
      <c r="Q232" s="45">
        <v>752398.69</v>
      </c>
      <c r="R232" s="47">
        <f>((E232+Q232)+((F232+G232+H232+I232+J232+K232+L232+M232+N232+O232+P232)*2))/24</f>
        <v>93970.047916666663</v>
      </c>
      <c r="T232" s="49"/>
      <c r="V232" s="49">
        <f>+R232</f>
        <v>93970.047916666663</v>
      </c>
      <c r="Y232" s="51"/>
      <c r="Z232" s="51"/>
      <c r="AA232" s="51"/>
      <c r="AC232" s="49">
        <f>+R232</f>
        <v>93970.047916666663</v>
      </c>
    </row>
    <row r="233" spans="1:30">
      <c r="D233" s="41" t="s">
        <v>111</v>
      </c>
      <c r="E233" s="81">
        <f t="shared" ref="E233:J233" si="70">SUM(E231:E232)</f>
        <v>703329.83</v>
      </c>
      <c r="F233" s="81">
        <f t="shared" si="70"/>
        <v>699915.61</v>
      </c>
      <c r="G233" s="81">
        <f t="shared" si="70"/>
        <v>696501.39</v>
      </c>
      <c r="H233" s="81">
        <f t="shared" si="70"/>
        <v>693087.17</v>
      </c>
      <c r="I233" s="81">
        <f t="shared" si="70"/>
        <v>689672.95</v>
      </c>
      <c r="J233" s="81">
        <f t="shared" si="70"/>
        <v>686258.73</v>
      </c>
      <c r="K233" s="81">
        <f t="shared" ref="K233:R233" si="71">SUM(K231:K232)</f>
        <v>682844.51</v>
      </c>
      <c r="L233" s="81">
        <f t="shared" si="71"/>
        <v>679430.29</v>
      </c>
      <c r="M233" s="81">
        <f t="shared" si="71"/>
        <v>676016.07</v>
      </c>
      <c r="N233" s="81">
        <f t="shared" si="71"/>
        <v>672601.85</v>
      </c>
      <c r="O233" s="81">
        <f t="shared" si="71"/>
        <v>669187.63</v>
      </c>
      <c r="P233" s="81">
        <f t="shared" si="71"/>
        <v>1417214.6400000001</v>
      </c>
      <c r="Q233" s="81">
        <f t="shared" si="71"/>
        <v>1414757.88</v>
      </c>
      <c r="R233" s="81">
        <f t="shared" si="71"/>
        <v>776814.55791666661</v>
      </c>
      <c r="Y233" s="51"/>
      <c r="Z233" s="51"/>
      <c r="AA233" s="51"/>
    </row>
    <row r="234" spans="1:30">
      <c r="D234" s="3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7"/>
      <c r="Y234" s="51"/>
      <c r="Z234" s="51"/>
      <c r="AA234" s="51"/>
    </row>
    <row r="235" spans="1:30">
      <c r="A235" s="6" t="s">
        <v>284</v>
      </c>
      <c r="B235" s="6" t="s">
        <v>82</v>
      </c>
      <c r="C235" s="6" t="s">
        <v>67</v>
      </c>
      <c r="D235" s="41" t="s">
        <v>115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31398.87</v>
      </c>
      <c r="O235" s="45">
        <v>0</v>
      </c>
      <c r="P235" s="45">
        <v>0</v>
      </c>
      <c r="Q235" s="45">
        <v>0</v>
      </c>
      <c r="R235" s="47">
        <f t="shared" ref="R235:R298" si="72">((E235+Q235)+((F235+G235+H235+I235+J235+K235+L235+M235+N235+O235+P235)*2))/24</f>
        <v>2616.5724999999998</v>
      </c>
      <c r="T235" s="61">
        <f t="shared" ref="T235:T278" si="73">+R235</f>
        <v>2616.5724999999998</v>
      </c>
      <c r="Y235" s="51"/>
      <c r="Z235" s="51"/>
      <c r="AA235" s="51"/>
      <c r="AD235" s="49">
        <f t="shared" ref="AD235:AD279" si="74">+R235</f>
        <v>2616.5724999999998</v>
      </c>
    </row>
    <row r="236" spans="1:30">
      <c r="A236" s="6" t="s">
        <v>284</v>
      </c>
      <c r="B236" s="6" t="s">
        <v>494</v>
      </c>
      <c r="C236" s="6" t="s">
        <v>2</v>
      </c>
      <c r="D236" s="41" t="s">
        <v>495</v>
      </c>
      <c r="E236" s="45">
        <v>108101.06</v>
      </c>
      <c r="F236" s="45">
        <v>133902.68</v>
      </c>
      <c r="G236" s="45">
        <v>0</v>
      </c>
      <c r="H236" s="45">
        <v>0.49</v>
      </c>
      <c r="I236" s="45">
        <v>0</v>
      </c>
      <c r="J236" s="45">
        <v>0</v>
      </c>
      <c r="K236" s="45">
        <v>0</v>
      </c>
      <c r="L236" s="45">
        <v>21049.22</v>
      </c>
      <c r="M236" s="45">
        <v>73748.81</v>
      </c>
      <c r="N236" s="45">
        <v>77811.31</v>
      </c>
      <c r="O236" s="45">
        <v>181507.58</v>
      </c>
      <c r="P236" s="45">
        <v>181507.58</v>
      </c>
      <c r="Q236" s="45">
        <v>2.91038304567337E-11</v>
      </c>
      <c r="R236" s="47">
        <f t="shared" si="72"/>
        <v>60298.183333333327</v>
      </c>
      <c r="T236" s="49">
        <f t="shared" si="73"/>
        <v>60298.183333333327</v>
      </c>
      <c r="Y236" s="51"/>
      <c r="Z236" s="51"/>
      <c r="AA236" s="51"/>
      <c r="AD236" s="49">
        <f t="shared" si="74"/>
        <v>60298.183333333327</v>
      </c>
    </row>
    <row r="237" spans="1:30">
      <c r="A237" s="6" t="s">
        <v>284</v>
      </c>
      <c r="B237" s="6" t="s">
        <v>116</v>
      </c>
      <c r="C237" s="6" t="s">
        <v>326</v>
      </c>
      <c r="D237" s="41" t="s">
        <v>906</v>
      </c>
      <c r="E237" s="45">
        <v>0</v>
      </c>
      <c r="F237" s="45">
        <v>38966901</v>
      </c>
      <c r="G237" s="45">
        <v>38966901</v>
      </c>
      <c r="H237" s="45">
        <v>38966901</v>
      </c>
      <c r="I237" s="45">
        <v>38966901</v>
      </c>
      <c r="J237" s="45">
        <v>38966901</v>
      </c>
      <c r="K237" s="45">
        <v>38966901</v>
      </c>
      <c r="L237" s="45">
        <v>38966901</v>
      </c>
      <c r="M237" s="45">
        <v>38966901</v>
      </c>
      <c r="N237" s="45">
        <v>38966901</v>
      </c>
      <c r="O237" s="45">
        <v>38966901</v>
      </c>
      <c r="P237" s="45">
        <v>38966901</v>
      </c>
      <c r="Q237" s="45">
        <v>39212051</v>
      </c>
      <c r="R237" s="47">
        <f t="shared" si="72"/>
        <v>37353494.708333336</v>
      </c>
      <c r="T237" s="49">
        <f t="shared" si="73"/>
        <v>37353494.708333336</v>
      </c>
      <c r="Y237" s="51"/>
      <c r="Z237" s="51"/>
      <c r="AA237" s="51"/>
      <c r="AD237" s="49">
        <f t="shared" si="74"/>
        <v>37353494.708333336</v>
      </c>
    </row>
    <row r="238" spans="1:30">
      <c r="A238" s="6" t="s">
        <v>284</v>
      </c>
      <c r="B238" s="6" t="s">
        <v>116</v>
      </c>
      <c r="C238" s="6" t="s">
        <v>327</v>
      </c>
      <c r="D238" s="41" t="s">
        <v>492</v>
      </c>
      <c r="E238" s="45">
        <v>0</v>
      </c>
      <c r="F238" s="45">
        <v>1045610</v>
      </c>
      <c r="G238" s="45">
        <v>1045610</v>
      </c>
      <c r="H238" s="45">
        <v>1045610</v>
      </c>
      <c r="I238" s="45">
        <v>1045610</v>
      </c>
      <c r="J238" s="45">
        <v>1045610</v>
      </c>
      <c r="K238" s="45">
        <v>1045610</v>
      </c>
      <c r="L238" s="45">
        <v>1045610</v>
      </c>
      <c r="M238" s="45">
        <v>1045610</v>
      </c>
      <c r="N238" s="45">
        <v>1045610</v>
      </c>
      <c r="O238" s="45">
        <v>1045610</v>
      </c>
      <c r="P238" s="45">
        <v>1045610</v>
      </c>
      <c r="Q238" s="45">
        <v>1044516</v>
      </c>
      <c r="R238" s="47">
        <f t="shared" si="72"/>
        <v>1001997.3333333334</v>
      </c>
      <c r="T238" s="49">
        <f t="shared" si="73"/>
        <v>1001997.3333333334</v>
      </c>
      <c r="Y238" s="51"/>
      <c r="Z238" s="51"/>
      <c r="AA238" s="51"/>
      <c r="AD238" s="49">
        <f t="shared" si="74"/>
        <v>1001997.3333333334</v>
      </c>
    </row>
    <row r="239" spans="1:30">
      <c r="A239" s="6" t="s">
        <v>284</v>
      </c>
      <c r="B239" s="6" t="s">
        <v>116</v>
      </c>
      <c r="C239" s="6" t="s">
        <v>909</v>
      </c>
      <c r="D239" s="41" t="s">
        <v>910</v>
      </c>
      <c r="E239" s="45">
        <v>0</v>
      </c>
      <c r="F239" s="45">
        <v>-197919</v>
      </c>
      <c r="G239" s="45">
        <v>-197919</v>
      </c>
      <c r="H239" s="45">
        <v>-197919</v>
      </c>
      <c r="I239" s="45">
        <v>-197919</v>
      </c>
      <c r="J239" s="45">
        <v>-197919</v>
      </c>
      <c r="K239" s="45">
        <v>-197919</v>
      </c>
      <c r="L239" s="45">
        <v>-197919</v>
      </c>
      <c r="M239" s="45">
        <v>-197919</v>
      </c>
      <c r="N239" s="45">
        <v>-197919</v>
      </c>
      <c r="O239" s="45">
        <v>-197919</v>
      </c>
      <c r="P239" s="45">
        <v>-197919</v>
      </c>
      <c r="Q239" s="45">
        <v>-253608</v>
      </c>
      <c r="R239" s="47">
        <f t="shared" si="72"/>
        <v>-191992.75</v>
      </c>
      <c r="T239" s="49">
        <f t="shared" si="73"/>
        <v>-191992.75</v>
      </c>
      <c r="Y239" s="51"/>
      <c r="Z239" s="51"/>
      <c r="AA239" s="51"/>
      <c r="AD239" s="49">
        <f t="shared" si="74"/>
        <v>-191992.75</v>
      </c>
    </row>
    <row r="240" spans="1:30">
      <c r="A240" s="6" t="s">
        <v>284</v>
      </c>
      <c r="B240" s="6" t="s">
        <v>116</v>
      </c>
      <c r="C240" s="6" t="s">
        <v>907</v>
      </c>
      <c r="D240" s="41" t="s">
        <v>908</v>
      </c>
      <c r="E240" s="45">
        <v>0</v>
      </c>
      <c r="F240" s="45">
        <v>1644093</v>
      </c>
      <c r="G240" s="45">
        <v>1644093</v>
      </c>
      <c r="H240" s="45">
        <v>1644093</v>
      </c>
      <c r="I240" s="45">
        <v>1644093</v>
      </c>
      <c r="J240" s="45">
        <v>1644093</v>
      </c>
      <c r="K240" s="45">
        <v>1644093</v>
      </c>
      <c r="L240" s="45">
        <v>1644093</v>
      </c>
      <c r="M240" s="45">
        <v>1644093</v>
      </c>
      <c r="N240" s="45">
        <v>1644093</v>
      </c>
      <c r="O240" s="45">
        <v>1644093</v>
      </c>
      <c r="P240" s="45">
        <v>1644093</v>
      </c>
      <c r="Q240" s="45">
        <v>2115746</v>
      </c>
      <c r="R240" s="47">
        <f t="shared" si="72"/>
        <v>1595241.3333333333</v>
      </c>
      <c r="T240" s="49">
        <f t="shared" si="73"/>
        <v>1595241.3333333333</v>
      </c>
      <c r="Y240" s="51"/>
      <c r="Z240" s="51"/>
      <c r="AA240" s="51"/>
      <c r="AD240" s="49">
        <f t="shared" si="74"/>
        <v>1595241.3333333333</v>
      </c>
    </row>
    <row r="241" spans="1:30">
      <c r="A241" s="6" t="s">
        <v>293</v>
      </c>
      <c r="B241" s="6" t="s">
        <v>116</v>
      </c>
      <c r="C241" s="6" t="s">
        <v>325</v>
      </c>
      <c r="D241" s="41" t="s">
        <v>631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72"/>
        <v>0</v>
      </c>
      <c r="T241" s="49">
        <f t="shared" si="73"/>
        <v>0</v>
      </c>
      <c r="Y241" s="51"/>
      <c r="Z241" s="51"/>
      <c r="AA241" s="51"/>
      <c r="AD241" s="49">
        <f t="shared" si="74"/>
        <v>0</v>
      </c>
    </row>
    <row r="242" spans="1:30">
      <c r="A242" s="6" t="s">
        <v>293</v>
      </c>
      <c r="B242" s="6" t="s">
        <v>116</v>
      </c>
      <c r="C242" s="6" t="s">
        <v>493</v>
      </c>
      <c r="D242" s="41" t="s">
        <v>630</v>
      </c>
      <c r="E242" s="45">
        <v>-1.16415321826935E-10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72"/>
        <v>-4.8506384094556251E-12</v>
      </c>
      <c r="T242" s="49">
        <f t="shared" si="73"/>
        <v>-4.8506384094556251E-12</v>
      </c>
      <c r="Y242" s="51"/>
      <c r="Z242" s="51"/>
      <c r="AA242" s="51"/>
      <c r="AD242" s="49">
        <f t="shared" si="74"/>
        <v>-4.8506384094556251E-12</v>
      </c>
    </row>
    <row r="243" spans="1:30">
      <c r="A243" s="6" t="s">
        <v>293</v>
      </c>
      <c r="B243" s="6" t="s">
        <v>116</v>
      </c>
      <c r="C243" s="6" t="s">
        <v>939</v>
      </c>
      <c r="D243" s="41" t="s">
        <v>940</v>
      </c>
      <c r="E243" s="45">
        <v>0</v>
      </c>
      <c r="F243" s="45">
        <v>0</v>
      </c>
      <c r="G243" s="45">
        <v>0</v>
      </c>
      <c r="H243" s="45">
        <v>75000</v>
      </c>
      <c r="I243" s="45">
        <v>75000</v>
      </c>
      <c r="J243" s="45">
        <v>75000</v>
      </c>
      <c r="K243" s="45">
        <v>150000</v>
      </c>
      <c r="L243" s="45">
        <v>150000</v>
      </c>
      <c r="M243" s="45">
        <v>150000</v>
      </c>
      <c r="N243" s="45">
        <v>225000</v>
      </c>
      <c r="O243" s="45">
        <v>231200.13</v>
      </c>
      <c r="P243" s="45">
        <v>231951</v>
      </c>
      <c r="Q243" s="45">
        <v>308383.19</v>
      </c>
      <c r="R243" s="47">
        <f t="shared" si="72"/>
        <v>126445.22708333332</v>
      </c>
      <c r="T243" s="49">
        <f t="shared" si="73"/>
        <v>126445.22708333332</v>
      </c>
      <c r="Y243" s="51"/>
      <c r="Z243" s="51"/>
      <c r="AA243" s="51"/>
      <c r="AD243" s="49">
        <f t="shared" si="74"/>
        <v>126445.22708333332</v>
      </c>
    </row>
    <row r="244" spans="1:30">
      <c r="A244" s="6" t="s">
        <v>293</v>
      </c>
      <c r="B244" s="6" t="s">
        <v>116</v>
      </c>
      <c r="C244" s="6" t="s">
        <v>968</v>
      </c>
      <c r="D244" s="41" t="s">
        <v>1007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160988.04999999999</v>
      </c>
      <c r="R244" s="47">
        <f t="shared" si="72"/>
        <v>6707.8354166666659</v>
      </c>
      <c r="T244" s="49">
        <f t="shared" si="73"/>
        <v>6707.8354166666659</v>
      </c>
      <c r="Y244" s="51"/>
      <c r="Z244" s="51"/>
      <c r="AA244" s="51"/>
      <c r="AD244" s="49">
        <f t="shared" si="74"/>
        <v>6707.8354166666659</v>
      </c>
    </row>
    <row r="245" spans="1:30">
      <c r="A245" s="6" t="s">
        <v>293</v>
      </c>
      <c r="B245" s="6" t="s">
        <v>116</v>
      </c>
      <c r="C245" s="6" t="s">
        <v>1000</v>
      </c>
      <c r="D245" s="41" t="s">
        <v>1001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7">
        <f t="shared" si="72"/>
        <v>0</v>
      </c>
      <c r="T245" s="49">
        <f t="shared" si="73"/>
        <v>0</v>
      </c>
      <c r="Y245" s="51"/>
      <c r="Z245" s="51"/>
      <c r="AA245" s="51"/>
      <c r="AD245" s="49">
        <f t="shared" si="74"/>
        <v>0</v>
      </c>
    </row>
    <row r="246" spans="1:30">
      <c r="A246" s="6" t="s">
        <v>293</v>
      </c>
      <c r="B246" s="6" t="s">
        <v>116</v>
      </c>
      <c r="C246" s="6" t="s">
        <v>1009</v>
      </c>
      <c r="D246" s="41" t="s">
        <v>1008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72"/>
        <v>0</v>
      </c>
      <c r="T246" s="49">
        <f t="shared" si="73"/>
        <v>0</v>
      </c>
      <c r="Y246" s="51"/>
      <c r="Z246" s="51"/>
      <c r="AA246" s="51"/>
      <c r="AD246" s="49">
        <f t="shared" si="74"/>
        <v>0</v>
      </c>
    </row>
    <row r="247" spans="1:30">
      <c r="A247" s="6" t="s">
        <v>294</v>
      </c>
      <c r="B247" s="6" t="s">
        <v>116</v>
      </c>
      <c r="C247" s="6" t="s">
        <v>326</v>
      </c>
      <c r="D247" s="41" t="s">
        <v>906</v>
      </c>
      <c r="E247" s="45">
        <v>38966901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72"/>
        <v>1623620.875</v>
      </c>
      <c r="T247" s="49">
        <f t="shared" si="73"/>
        <v>1623620.875</v>
      </c>
      <c r="Y247" s="51"/>
      <c r="Z247" s="51"/>
      <c r="AA247" s="51"/>
      <c r="AD247" s="49">
        <f t="shared" si="74"/>
        <v>1623620.875</v>
      </c>
    </row>
    <row r="248" spans="1:30">
      <c r="A248" s="6" t="s">
        <v>294</v>
      </c>
      <c r="B248" s="6" t="s">
        <v>116</v>
      </c>
      <c r="C248" s="6" t="s">
        <v>327</v>
      </c>
      <c r="D248" s="41" t="s">
        <v>492</v>
      </c>
      <c r="E248" s="45">
        <v>1045610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72"/>
        <v>43567.083333333336</v>
      </c>
      <c r="T248" s="49">
        <f t="shared" si="73"/>
        <v>43567.083333333336</v>
      </c>
      <c r="Y248" s="51"/>
      <c r="Z248" s="51"/>
      <c r="AA248" s="51"/>
      <c r="AD248" s="49">
        <f t="shared" si="74"/>
        <v>43567.083333333336</v>
      </c>
    </row>
    <row r="249" spans="1:30">
      <c r="A249" s="6" t="s">
        <v>294</v>
      </c>
      <c r="B249" s="6" t="s">
        <v>116</v>
      </c>
      <c r="C249" s="6" t="s">
        <v>909</v>
      </c>
      <c r="D249" s="41" t="s">
        <v>910</v>
      </c>
      <c r="E249" s="45">
        <v>-197919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72"/>
        <v>-8246.625</v>
      </c>
      <c r="T249" s="49">
        <f t="shared" si="73"/>
        <v>-8246.625</v>
      </c>
      <c r="Y249" s="51"/>
      <c r="Z249" s="51"/>
      <c r="AA249" s="51"/>
      <c r="AD249" s="49">
        <f t="shared" si="74"/>
        <v>-8246.625</v>
      </c>
    </row>
    <row r="250" spans="1:30">
      <c r="A250" s="6" t="s">
        <v>294</v>
      </c>
      <c r="B250" s="6" t="s">
        <v>116</v>
      </c>
      <c r="C250" s="6" t="s">
        <v>907</v>
      </c>
      <c r="D250" s="41" t="s">
        <v>908</v>
      </c>
      <c r="E250" s="45">
        <v>1644093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72"/>
        <v>68503.875</v>
      </c>
      <c r="T250" s="49">
        <f t="shared" si="73"/>
        <v>68503.875</v>
      </c>
      <c r="Y250" s="51"/>
      <c r="Z250" s="51"/>
      <c r="AA250" s="51"/>
      <c r="AD250" s="49">
        <f t="shared" si="74"/>
        <v>68503.875</v>
      </c>
    </row>
    <row r="251" spans="1:30">
      <c r="A251" s="6" t="s">
        <v>294</v>
      </c>
      <c r="B251" s="6" t="s">
        <v>116</v>
      </c>
      <c r="C251" s="6" t="s">
        <v>510</v>
      </c>
      <c r="D251" s="41" t="s">
        <v>633</v>
      </c>
      <c r="E251" s="45">
        <v>373342.4</v>
      </c>
      <c r="F251" s="45">
        <v>427508.52</v>
      </c>
      <c r="G251" s="45">
        <v>547293.22</v>
      </c>
      <c r="H251" s="45">
        <v>561531.25</v>
      </c>
      <c r="I251" s="45">
        <v>596119.6</v>
      </c>
      <c r="J251" s="45">
        <v>652961.25</v>
      </c>
      <c r="K251" s="45">
        <v>770580.47999999998</v>
      </c>
      <c r="L251" s="45">
        <v>863362.8</v>
      </c>
      <c r="M251" s="45">
        <v>950414.91</v>
      </c>
      <c r="N251" s="45">
        <v>1020386.3</v>
      </c>
      <c r="O251" s="45">
        <v>1165748.8500000001</v>
      </c>
      <c r="P251" s="45">
        <v>349981.48</v>
      </c>
      <c r="Q251" s="45">
        <v>395851.5</v>
      </c>
      <c r="R251" s="47">
        <f t="shared" si="72"/>
        <v>690873.8008333334</v>
      </c>
      <c r="W251" s="49">
        <f>+R251</f>
        <v>690873.8008333334</v>
      </c>
      <c r="Y251" s="51"/>
      <c r="Z251" s="51"/>
      <c r="AA251" s="51"/>
      <c r="AB251" s="49">
        <f>+R251</f>
        <v>690873.8008333334</v>
      </c>
    </row>
    <row r="252" spans="1:30">
      <c r="A252" s="6" t="s">
        <v>294</v>
      </c>
      <c r="B252" s="6" t="s">
        <v>116</v>
      </c>
      <c r="C252" s="6" t="s">
        <v>511</v>
      </c>
      <c r="D252" s="41" t="s">
        <v>632</v>
      </c>
      <c r="E252" s="45">
        <v>466661.34</v>
      </c>
      <c r="F252" s="45">
        <v>531685.23</v>
      </c>
      <c r="G252" s="45">
        <v>681054.8</v>
      </c>
      <c r="H252" s="45">
        <v>736669.74</v>
      </c>
      <c r="I252" s="45">
        <v>810426.24</v>
      </c>
      <c r="J252" s="45">
        <v>875916.36</v>
      </c>
      <c r="K252" s="45">
        <v>900494.55</v>
      </c>
      <c r="L252" s="45">
        <v>971455.86</v>
      </c>
      <c r="M252" s="45">
        <v>1039049.29</v>
      </c>
      <c r="N252" s="45">
        <v>1089035.4099999999</v>
      </c>
      <c r="O252" s="45">
        <v>1092041.45</v>
      </c>
      <c r="P252" s="45">
        <v>165652.1</v>
      </c>
      <c r="Q252" s="45">
        <v>199854.33</v>
      </c>
      <c r="R252" s="47">
        <f t="shared" si="72"/>
        <v>768894.90541666665</v>
      </c>
      <c r="W252" s="49">
        <f>+R252</f>
        <v>768894.90541666665</v>
      </c>
      <c r="Y252" s="51"/>
      <c r="Z252" s="51"/>
      <c r="AA252" s="51"/>
      <c r="AB252" s="49">
        <f>+R252</f>
        <v>768894.90541666665</v>
      </c>
    </row>
    <row r="253" spans="1:30">
      <c r="A253" s="6" t="s">
        <v>294</v>
      </c>
      <c r="B253" s="6" t="s">
        <v>116</v>
      </c>
      <c r="C253" s="6" t="s">
        <v>512</v>
      </c>
      <c r="D253" s="41" t="s">
        <v>634</v>
      </c>
      <c r="E253" s="45">
        <v>845715.52</v>
      </c>
      <c r="F253" s="45">
        <v>1044281.78</v>
      </c>
      <c r="G253" s="45">
        <v>1276425.01</v>
      </c>
      <c r="H253" s="45">
        <v>1614196.97</v>
      </c>
      <c r="I253" s="45">
        <v>2028891.11</v>
      </c>
      <c r="J253" s="45">
        <v>2196455.69</v>
      </c>
      <c r="K253" s="45">
        <v>2396974.2999999998</v>
      </c>
      <c r="L253" s="45">
        <v>2474906.94</v>
      </c>
      <c r="M253" s="45">
        <v>2556048.31</v>
      </c>
      <c r="N253" s="45">
        <v>2715173.78</v>
      </c>
      <c r="O253" s="45">
        <v>2939906.89</v>
      </c>
      <c r="P253" s="45">
        <v>557664.93000000005</v>
      </c>
      <c r="Q253" s="45">
        <v>672490.62</v>
      </c>
      <c r="R253" s="47">
        <f t="shared" si="72"/>
        <v>1880002.3983333334</v>
      </c>
      <c r="W253" s="49">
        <f>+R253</f>
        <v>1880002.3983333334</v>
      </c>
      <c r="Y253" s="51"/>
      <c r="Z253" s="51"/>
      <c r="AA253" s="51"/>
      <c r="AB253" s="49">
        <f>+R253</f>
        <v>1880002.3983333334</v>
      </c>
    </row>
    <row r="254" spans="1:30">
      <c r="A254" s="6" t="s">
        <v>294</v>
      </c>
      <c r="B254" s="6" t="s">
        <v>116</v>
      </c>
      <c r="C254" s="6" t="s">
        <v>513</v>
      </c>
      <c r="D254" s="41" t="s">
        <v>635</v>
      </c>
      <c r="E254" s="45">
        <v>881590.07999999903</v>
      </c>
      <c r="F254" s="45">
        <v>1121720.77</v>
      </c>
      <c r="G254" s="45">
        <v>1243222.77</v>
      </c>
      <c r="H254" s="45">
        <v>1526160.36</v>
      </c>
      <c r="I254" s="45">
        <v>1722909.66</v>
      </c>
      <c r="J254" s="45">
        <v>2021894.7</v>
      </c>
      <c r="K254" s="45">
        <v>2246567.7000000002</v>
      </c>
      <c r="L254" s="45">
        <v>2398542.69</v>
      </c>
      <c r="M254" s="45">
        <v>2487928.96</v>
      </c>
      <c r="N254" s="45">
        <v>2693570.72</v>
      </c>
      <c r="O254" s="45">
        <v>2878941.41</v>
      </c>
      <c r="P254" s="45">
        <v>602434.58000000101</v>
      </c>
      <c r="Q254" s="45">
        <v>758750.66</v>
      </c>
      <c r="R254" s="47">
        <f t="shared" si="72"/>
        <v>1813672.0575000001</v>
      </c>
      <c r="W254" s="49">
        <f>+R254</f>
        <v>1813672.0575000001</v>
      </c>
      <c r="Y254" s="51"/>
      <c r="Z254" s="51"/>
      <c r="AA254" s="51"/>
      <c r="AB254" s="49">
        <f>+R254</f>
        <v>1813672.0575000001</v>
      </c>
    </row>
    <row r="255" spans="1:30">
      <c r="A255" s="6" t="s">
        <v>294</v>
      </c>
      <c r="B255" s="6" t="s">
        <v>116</v>
      </c>
      <c r="C255" s="6" t="s">
        <v>514</v>
      </c>
      <c r="D255" s="41" t="s">
        <v>636</v>
      </c>
      <c r="E255" s="45">
        <v>4238140.62</v>
      </c>
      <c r="F255" s="45">
        <v>3320969.62</v>
      </c>
      <c r="G255" s="45">
        <v>2492422.6800000002</v>
      </c>
      <c r="H255" s="45">
        <v>1740943.23</v>
      </c>
      <c r="I255" s="45">
        <v>1315316.24</v>
      </c>
      <c r="J255" s="45">
        <v>1039942.85</v>
      </c>
      <c r="K255" s="45">
        <v>826457.84</v>
      </c>
      <c r="L255" s="45">
        <v>618338.59</v>
      </c>
      <c r="M255" s="45">
        <v>420027.35</v>
      </c>
      <c r="N255" s="45">
        <v>205249.52</v>
      </c>
      <c r="O255" s="45">
        <v>-230085.94</v>
      </c>
      <c r="P255" s="45">
        <v>5837826.0499999998</v>
      </c>
      <c r="Q255" s="45">
        <v>4952099.62</v>
      </c>
      <c r="R255" s="47">
        <f t="shared" si="72"/>
        <v>1848544.0125000002</v>
      </c>
      <c r="W255" s="49">
        <f>+R255</f>
        <v>1848544.0125000002</v>
      </c>
      <c r="Y255" s="51"/>
      <c r="Z255" s="51"/>
      <c r="AA255" s="51"/>
      <c r="AB255" s="49">
        <f>+R255</f>
        <v>1848544.0125000002</v>
      </c>
    </row>
    <row r="256" spans="1:30">
      <c r="A256" s="6" t="s">
        <v>284</v>
      </c>
      <c r="B256" s="6" t="s">
        <v>117</v>
      </c>
      <c r="C256" s="6" t="s">
        <v>328</v>
      </c>
      <c r="D256" s="41" t="s">
        <v>637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72"/>
        <v>0</v>
      </c>
      <c r="T256" s="49">
        <f t="shared" si="73"/>
        <v>0</v>
      </c>
      <c r="Y256" s="51"/>
      <c r="Z256" s="51"/>
      <c r="AA256" s="51"/>
      <c r="AD256" s="49">
        <f t="shared" si="74"/>
        <v>0</v>
      </c>
    </row>
    <row r="257" spans="1:30">
      <c r="A257" s="6" t="s">
        <v>284</v>
      </c>
      <c r="B257" s="6" t="s">
        <v>117</v>
      </c>
      <c r="C257" s="1" t="s">
        <v>329</v>
      </c>
      <c r="D257" s="41" t="s">
        <v>649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72"/>
        <v>0</v>
      </c>
      <c r="T257" s="49">
        <f t="shared" si="73"/>
        <v>0</v>
      </c>
      <c r="Y257" s="51"/>
      <c r="Z257" s="51"/>
      <c r="AA257" s="51"/>
      <c r="AD257" s="49">
        <f t="shared" si="74"/>
        <v>0</v>
      </c>
    </row>
    <row r="258" spans="1:30">
      <c r="A258" s="6" t="s">
        <v>284</v>
      </c>
      <c r="B258" s="6" t="s">
        <v>117</v>
      </c>
      <c r="C258" s="6" t="s">
        <v>330</v>
      </c>
      <c r="D258" s="41" t="s">
        <v>650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72"/>
        <v>0</v>
      </c>
      <c r="T258" s="49">
        <f t="shared" si="73"/>
        <v>0</v>
      </c>
      <c r="Y258" s="51"/>
      <c r="Z258" s="51"/>
      <c r="AA258" s="51"/>
      <c r="AD258" s="49">
        <f t="shared" si="74"/>
        <v>0</v>
      </c>
    </row>
    <row r="259" spans="1:30">
      <c r="A259" s="6" t="s">
        <v>284</v>
      </c>
      <c r="B259" s="6" t="s">
        <v>117</v>
      </c>
      <c r="C259" s="6" t="s">
        <v>331</v>
      </c>
      <c r="D259" s="41" t="s">
        <v>638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72"/>
        <v>0</v>
      </c>
      <c r="T259" s="49">
        <f t="shared" si="73"/>
        <v>0</v>
      </c>
      <c r="Y259" s="51"/>
      <c r="Z259" s="51"/>
      <c r="AA259" s="51"/>
      <c r="AD259" s="49">
        <f t="shared" si="74"/>
        <v>0</v>
      </c>
    </row>
    <row r="260" spans="1:30">
      <c r="A260" s="6" t="s">
        <v>284</v>
      </c>
      <c r="B260" s="6" t="s">
        <v>117</v>
      </c>
      <c r="C260" s="6" t="s">
        <v>332</v>
      </c>
      <c r="D260" s="41" t="s">
        <v>651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72"/>
        <v>0</v>
      </c>
      <c r="T260" s="49">
        <f t="shared" si="73"/>
        <v>0</v>
      </c>
      <c r="Y260" s="51"/>
      <c r="Z260" s="51"/>
      <c r="AA260" s="51"/>
      <c r="AD260" s="49">
        <f t="shared" si="74"/>
        <v>0</v>
      </c>
    </row>
    <row r="261" spans="1:30">
      <c r="A261" s="6" t="s">
        <v>284</v>
      </c>
      <c r="B261" s="6" t="s">
        <v>117</v>
      </c>
      <c r="C261" s="6" t="s">
        <v>333</v>
      </c>
      <c r="D261" s="41" t="s">
        <v>652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72"/>
        <v>0</v>
      </c>
      <c r="T261" s="49">
        <f t="shared" si="73"/>
        <v>0</v>
      </c>
      <c r="Y261" s="51"/>
      <c r="Z261" s="51"/>
      <c r="AA261" s="51"/>
      <c r="AD261" s="49">
        <f t="shared" si="74"/>
        <v>0</v>
      </c>
    </row>
    <row r="262" spans="1:30">
      <c r="A262" s="6" t="s">
        <v>284</v>
      </c>
      <c r="B262" s="6" t="s">
        <v>117</v>
      </c>
      <c r="C262" s="6" t="s">
        <v>334</v>
      </c>
      <c r="D262" s="41" t="s">
        <v>639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72"/>
        <v>0</v>
      </c>
      <c r="T262" s="49">
        <f t="shared" si="73"/>
        <v>0</v>
      </c>
      <c r="Y262" s="51"/>
      <c r="Z262" s="51"/>
      <c r="AA262" s="51"/>
      <c r="AD262" s="49">
        <f t="shared" si="74"/>
        <v>0</v>
      </c>
    </row>
    <row r="263" spans="1:30">
      <c r="A263" s="6" t="s">
        <v>284</v>
      </c>
      <c r="B263" s="6" t="s">
        <v>117</v>
      </c>
      <c r="C263" s="6" t="s">
        <v>27</v>
      </c>
      <c r="D263" s="41" t="s">
        <v>653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72"/>
        <v>0</v>
      </c>
      <c r="T263" s="49">
        <f t="shared" si="73"/>
        <v>0</v>
      </c>
      <c r="Y263" s="51"/>
      <c r="Z263" s="51"/>
      <c r="AA263" s="51"/>
      <c r="AD263" s="49">
        <f t="shared" si="74"/>
        <v>0</v>
      </c>
    </row>
    <row r="264" spans="1:30">
      <c r="A264" s="6" t="s">
        <v>284</v>
      </c>
      <c r="B264" s="6" t="s">
        <v>117</v>
      </c>
      <c r="C264" s="1" t="s">
        <v>335</v>
      </c>
      <c r="D264" s="41" t="s">
        <v>654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72"/>
        <v>0</v>
      </c>
      <c r="T264" s="49">
        <f t="shared" si="73"/>
        <v>0</v>
      </c>
      <c r="Y264" s="51"/>
      <c r="Z264" s="51"/>
      <c r="AA264" s="51"/>
      <c r="AD264" s="49">
        <f t="shared" si="74"/>
        <v>0</v>
      </c>
    </row>
    <row r="265" spans="1:30">
      <c r="A265" s="6" t="s">
        <v>284</v>
      </c>
      <c r="B265" s="6" t="s">
        <v>117</v>
      </c>
      <c r="C265" s="6" t="s">
        <v>184</v>
      </c>
      <c r="D265" s="41" t="s">
        <v>640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72"/>
        <v>0</v>
      </c>
      <c r="T265" s="49">
        <f t="shared" si="73"/>
        <v>0</v>
      </c>
      <c r="Y265" s="51"/>
      <c r="Z265" s="51"/>
      <c r="AA265" s="51"/>
      <c r="AD265" s="49">
        <f t="shared" si="74"/>
        <v>0</v>
      </c>
    </row>
    <row r="266" spans="1:30">
      <c r="A266" s="6" t="s">
        <v>284</v>
      </c>
      <c r="B266" s="6" t="s">
        <v>117</v>
      </c>
      <c r="C266" s="6" t="s">
        <v>336</v>
      </c>
      <c r="D266" s="41" t="s">
        <v>641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72"/>
        <v>0</v>
      </c>
      <c r="T266" s="49">
        <f t="shared" si="73"/>
        <v>0</v>
      </c>
      <c r="Y266" s="51"/>
      <c r="Z266" s="51"/>
      <c r="AA266" s="51"/>
      <c r="AD266" s="49">
        <f t="shared" si="74"/>
        <v>0</v>
      </c>
    </row>
    <row r="267" spans="1:30">
      <c r="A267" s="6" t="s">
        <v>284</v>
      </c>
      <c r="B267" s="6" t="s">
        <v>117</v>
      </c>
      <c r="C267" s="6" t="s">
        <v>337</v>
      </c>
      <c r="D267" s="41" t="s">
        <v>655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72"/>
        <v>0</v>
      </c>
      <c r="T267" s="49">
        <f t="shared" si="73"/>
        <v>0</v>
      </c>
      <c r="Y267" s="51"/>
      <c r="Z267" s="51"/>
      <c r="AA267" s="51"/>
      <c r="AD267" s="49">
        <f t="shared" si="74"/>
        <v>0</v>
      </c>
    </row>
    <row r="268" spans="1:30">
      <c r="A268" s="6" t="s">
        <v>284</v>
      </c>
      <c r="B268" s="6" t="s">
        <v>117</v>
      </c>
      <c r="C268" s="6" t="s">
        <v>234</v>
      </c>
      <c r="D268" s="41" t="s">
        <v>642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72"/>
        <v>0</v>
      </c>
      <c r="T268" s="49">
        <f t="shared" si="73"/>
        <v>0</v>
      </c>
      <c r="Y268" s="51"/>
      <c r="Z268" s="51"/>
      <c r="AA268" s="51"/>
      <c r="AD268" s="49">
        <f t="shared" si="74"/>
        <v>0</v>
      </c>
    </row>
    <row r="269" spans="1:30">
      <c r="A269" s="6" t="s">
        <v>284</v>
      </c>
      <c r="B269" s="6" t="s">
        <v>117</v>
      </c>
      <c r="C269" s="6" t="s">
        <v>312</v>
      </c>
      <c r="D269" s="41" t="s">
        <v>643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72"/>
        <v>0</v>
      </c>
      <c r="T269" s="49">
        <f t="shared" si="73"/>
        <v>0</v>
      </c>
      <c r="Y269" s="51"/>
      <c r="Z269" s="51"/>
      <c r="AA269" s="51"/>
      <c r="AD269" s="49">
        <f t="shared" si="74"/>
        <v>0</v>
      </c>
    </row>
    <row r="270" spans="1:30">
      <c r="A270" s="6" t="s">
        <v>284</v>
      </c>
      <c r="B270" s="6" t="s">
        <v>117</v>
      </c>
      <c r="C270" s="6" t="s">
        <v>338</v>
      </c>
      <c r="D270" s="41" t="s">
        <v>644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72"/>
        <v>0</v>
      </c>
      <c r="T270" s="49">
        <f t="shared" si="73"/>
        <v>0</v>
      </c>
      <c r="Y270" s="51"/>
      <c r="Z270" s="51"/>
      <c r="AA270" s="51"/>
      <c r="AD270" s="49">
        <f t="shared" si="74"/>
        <v>0</v>
      </c>
    </row>
    <row r="271" spans="1:30">
      <c r="A271" s="6" t="s">
        <v>284</v>
      </c>
      <c r="B271" s="6" t="s">
        <v>117</v>
      </c>
      <c r="C271" s="6" t="s">
        <v>339</v>
      </c>
      <c r="D271" s="41" t="s">
        <v>645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72"/>
        <v>0</v>
      </c>
      <c r="T271" s="49">
        <f t="shared" si="73"/>
        <v>0</v>
      </c>
      <c r="Y271" s="51"/>
      <c r="Z271" s="51"/>
      <c r="AA271" s="51"/>
      <c r="AD271" s="49">
        <f t="shared" si="74"/>
        <v>0</v>
      </c>
    </row>
    <row r="272" spans="1:30">
      <c r="A272" s="6" t="s">
        <v>284</v>
      </c>
      <c r="B272" s="6" t="s">
        <v>117</v>
      </c>
      <c r="C272" s="1" t="s">
        <v>340</v>
      </c>
      <c r="D272" s="41" t="s">
        <v>656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72"/>
        <v>0</v>
      </c>
      <c r="T272" s="49">
        <f t="shared" si="73"/>
        <v>0</v>
      </c>
      <c r="Y272" s="51"/>
      <c r="Z272" s="51"/>
      <c r="AA272" s="51"/>
      <c r="AD272" s="49">
        <f t="shared" si="74"/>
        <v>0</v>
      </c>
    </row>
    <row r="273" spans="1:30">
      <c r="A273" s="6" t="s">
        <v>284</v>
      </c>
      <c r="B273" s="6" t="s">
        <v>117</v>
      </c>
      <c r="C273" s="6" t="s">
        <v>341</v>
      </c>
      <c r="D273" s="41" t="s">
        <v>657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72"/>
        <v>0</v>
      </c>
      <c r="T273" s="49">
        <f t="shared" si="73"/>
        <v>0</v>
      </c>
      <c r="Y273" s="51"/>
      <c r="Z273" s="51"/>
      <c r="AA273" s="51"/>
      <c r="AD273" s="49">
        <f t="shared" si="74"/>
        <v>0</v>
      </c>
    </row>
    <row r="274" spans="1:30">
      <c r="A274" s="6" t="s">
        <v>284</v>
      </c>
      <c r="B274" s="6" t="s">
        <v>117</v>
      </c>
      <c r="C274" s="6" t="s">
        <v>985</v>
      </c>
      <c r="D274" s="41" t="s">
        <v>986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si="72"/>
        <v>0</v>
      </c>
      <c r="T274" s="49">
        <f t="shared" si="73"/>
        <v>0</v>
      </c>
      <c r="Y274" s="51"/>
      <c r="Z274" s="51"/>
      <c r="AA274" s="51"/>
      <c r="AD274" s="49">
        <f t="shared" si="74"/>
        <v>0</v>
      </c>
    </row>
    <row r="275" spans="1:30">
      <c r="A275" s="6" t="s">
        <v>284</v>
      </c>
      <c r="B275" s="6" t="s">
        <v>117</v>
      </c>
      <c r="C275" s="6" t="s">
        <v>227</v>
      </c>
      <c r="D275" s="41" t="s">
        <v>646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72"/>
        <v>0</v>
      </c>
      <c r="T275" s="49">
        <f t="shared" si="73"/>
        <v>0</v>
      </c>
      <c r="Y275" s="51"/>
      <c r="Z275" s="51"/>
      <c r="AA275" s="51"/>
      <c r="AD275" s="49">
        <f t="shared" si="74"/>
        <v>0</v>
      </c>
    </row>
    <row r="276" spans="1:30">
      <c r="A276" s="6" t="s">
        <v>284</v>
      </c>
      <c r="B276" s="6" t="s">
        <v>117</v>
      </c>
      <c r="C276" s="6" t="s">
        <v>342</v>
      </c>
      <c r="D276" s="41" t="s">
        <v>647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72"/>
        <v>0</v>
      </c>
      <c r="T276" s="49">
        <f t="shared" si="73"/>
        <v>0</v>
      </c>
      <c r="Y276" s="51"/>
      <c r="Z276" s="51"/>
      <c r="AA276" s="51"/>
      <c r="AD276" s="49">
        <f t="shared" si="74"/>
        <v>0</v>
      </c>
    </row>
    <row r="277" spans="1:30">
      <c r="A277" s="6" t="s">
        <v>284</v>
      </c>
      <c r="B277" s="6" t="s">
        <v>117</v>
      </c>
      <c r="C277" s="6" t="s">
        <v>226</v>
      </c>
      <c r="D277" s="41" t="s">
        <v>648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7">
        <f t="shared" si="72"/>
        <v>0</v>
      </c>
      <c r="T277" s="49">
        <f t="shared" si="73"/>
        <v>0</v>
      </c>
      <c r="Y277" s="51"/>
      <c r="Z277" s="51"/>
      <c r="AA277" s="51"/>
      <c r="AD277" s="49">
        <f t="shared" si="74"/>
        <v>0</v>
      </c>
    </row>
    <row r="278" spans="1:30">
      <c r="A278" s="6" t="s">
        <v>2</v>
      </c>
      <c r="B278" s="40" t="s">
        <v>881</v>
      </c>
      <c r="C278" s="25" t="s">
        <v>2</v>
      </c>
      <c r="D278" s="41" t="s">
        <v>118</v>
      </c>
      <c r="E278" s="45">
        <v>45130.430000000102</v>
      </c>
      <c r="F278" s="45">
        <v>287764.5</v>
      </c>
      <c r="G278" s="45">
        <v>355135.41</v>
      </c>
      <c r="H278" s="45">
        <v>279788.79999999999</v>
      </c>
      <c r="I278" s="45">
        <v>259181.09</v>
      </c>
      <c r="J278" s="45">
        <v>229099.37</v>
      </c>
      <c r="K278" s="45">
        <v>174782.67</v>
      </c>
      <c r="L278" s="45">
        <v>82168.039999999994</v>
      </c>
      <c r="M278" s="45">
        <v>-74211.289999999906</v>
      </c>
      <c r="N278" s="45">
        <v>-69592.879999999903</v>
      </c>
      <c r="O278" s="45">
        <v>-142374.1</v>
      </c>
      <c r="P278" s="45">
        <v>-95839.039999999906</v>
      </c>
      <c r="Q278" s="45">
        <v>43665.620000000097</v>
      </c>
      <c r="R278" s="47">
        <f t="shared" si="72"/>
        <v>110858.3829166667</v>
      </c>
      <c r="T278" s="49">
        <f t="shared" si="73"/>
        <v>110858.3829166667</v>
      </c>
      <c r="Y278" s="51"/>
      <c r="Z278" s="51"/>
      <c r="AA278" s="51"/>
      <c r="AD278" s="49">
        <f t="shared" si="74"/>
        <v>110858.3829166667</v>
      </c>
    </row>
    <row r="279" spans="1:30">
      <c r="A279" s="6" t="s">
        <v>284</v>
      </c>
      <c r="B279" s="6" t="s">
        <v>79</v>
      </c>
      <c r="C279" s="6" t="s">
        <v>344</v>
      </c>
      <c r="D279" s="41" t="s">
        <v>658</v>
      </c>
      <c r="E279" s="45">
        <v>4478392.82</v>
      </c>
      <c r="F279" s="45">
        <v>4515068.2300000004</v>
      </c>
      <c r="G279" s="45">
        <v>4555544.51</v>
      </c>
      <c r="H279" s="45">
        <v>4597093.99</v>
      </c>
      <c r="I279" s="45">
        <v>4637270.0999999996</v>
      </c>
      <c r="J279" s="45">
        <v>4677566.76</v>
      </c>
      <c r="K279" s="45">
        <v>4664730.5999999996</v>
      </c>
      <c r="L279" s="45">
        <v>4692179.03</v>
      </c>
      <c r="M279" s="45">
        <v>4722965.67</v>
      </c>
      <c r="N279" s="45">
        <v>4748100.4000000004</v>
      </c>
      <c r="O279" s="45">
        <v>4778452.43</v>
      </c>
      <c r="P279" s="45">
        <v>4809135.92</v>
      </c>
      <c r="Q279" s="45">
        <v>4381078.18</v>
      </c>
      <c r="R279" s="47">
        <f t="shared" si="72"/>
        <v>4652320.2616666667</v>
      </c>
      <c r="T279" s="49">
        <f>+R279</f>
        <v>4652320.2616666667</v>
      </c>
      <c r="Y279" s="51"/>
      <c r="Z279" s="51"/>
      <c r="AA279" s="51"/>
      <c r="AD279" s="49">
        <f t="shared" si="74"/>
        <v>4652320.2616666667</v>
      </c>
    </row>
    <row r="280" spans="1:30">
      <c r="A280" s="6" t="s">
        <v>293</v>
      </c>
      <c r="B280" s="6" t="s">
        <v>79</v>
      </c>
      <c r="C280" s="6" t="s">
        <v>355</v>
      </c>
      <c r="D280" s="41" t="s">
        <v>659</v>
      </c>
      <c r="E280" s="45">
        <v>52817.54</v>
      </c>
      <c r="F280" s="45">
        <v>40379.550000000003</v>
      </c>
      <c r="G280" s="45">
        <v>30703.85</v>
      </c>
      <c r="H280" s="45">
        <v>21208.959999999999</v>
      </c>
      <c r="I280" s="45">
        <v>13413.43</v>
      </c>
      <c r="J280" s="45">
        <v>9371.7199999999993</v>
      </c>
      <c r="K280" s="45">
        <v>6225.95</v>
      </c>
      <c r="L280" s="45">
        <v>4077.33</v>
      </c>
      <c r="M280" s="45">
        <v>2564.67</v>
      </c>
      <c r="N280" s="45">
        <v>871.26000000000499</v>
      </c>
      <c r="O280" s="45">
        <v>-1592.06</v>
      </c>
      <c r="P280" s="45">
        <v>47049.75</v>
      </c>
      <c r="Q280" s="45">
        <v>39273.85</v>
      </c>
      <c r="R280" s="47">
        <f t="shared" si="72"/>
        <v>18360.008749999997</v>
      </c>
      <c r="T280" s="49"/>
      <c r="W280" s="61">
        <f t="shared" ref="W280:W286" si="75">+R280</f>
        <v>18360.008749999997</v>
      </c>
      <c r="Y280" s="51"/>
      <c r="Z280" s="51"/>
      <c r="AA280" s="51"/>
      <c r="AB280" s="61">
        <f>+R280</f>
        <v>18360.008749999997</v>
      </c>
      <c r="AD280" s="49"/>
    </row>
    <row r="281" spans="1:30">
      <c r="A281" s="6" t="s">
        <v>293</v>
      </c>
      <c r="B281" s="6" t="s">
        <v>79</v>
      </c>
      <c r="C281" s="6" t="s">
        <v>347</v>
      </c>
      <c r="D281" s="41" t="s">
        <v>660</v>
      </c>
      <c r="E281" s="45">
        <v>9.9999999656574801E-3</v>
      </c>
      <c r="F281" s="45">
        <v>51010.01</v>
      </c>
      <c r="G281" s="45">
        <v>51304.65</v>
      </c>
      <c r="H281" s="45">
        <v>51621.43</v>
      </c>
      <c r="I281" s="45">
        <v>51929.89</v>
      </c>
      <c r="J281" s="45">
        <v>52250.53</v>
      </c>
      <c r="K281" s="45">
        <v>52562.74</v>
      </c>
      <c r="L281" s="45">
        <v>52887.29</v>
      </c>
      <c r="M281" s="45">
        <v>53213.84</v>
      </c>
      <c r="N281" s="45">
        <v>53531.81</v>
      </c>
      <c r="O281" s="45">
        <v>53862.34</v>
      </c>
      <c r="P281" s="45">
        <v>11099.99</v>
      </c>
      <c r="Q281" s="45">
        <v>11832.53</v>
      </c>
      <c r="R281" s="47">
        <f t="shared" si="72"/>
        <v>45099.232500000006</v>
      </c>
      <c r="T281" s="49"/>
      <c r="W281" s="61">
        <f t="shared" si="75"/>
        <v>45099.232500000006</v>
      </c>
      <c r="Y281" s="51"/>
      <c r="Z281" s="51"/>
      <c r="AA281" s="51"/>
      <c r="AB281" s="61">
        <f>+R281</f>
        <v>45099.232500000006</v>
      </c>
      <c r="AD281" s="49"/>
    </row>
    <row r="282" spans="1:30">
      <c r="A282" s="6" t="s">
        <v>293</v>
      </c>
      <c r="B282" s="6" t="s">
        <v>79</v>
      </c>
      <c r="C282" s="6" t="s">
        <v>356</v>
      </c>
      <c r="D282" s="41" t="s">
        <v>661</v>
      </c>
      <c r="E282" s="45">
        <v>34796.76</v>
      </c>
      <c r="F282" s="45">
        <v>30545.03</v>
      </c>
      <c r="G282" s="45">
        <v>26389.37</v>
      </c>
      <c r="H282" s="45">
        <v>22195.05</v>
      </c>
      <c r="I282" s="45">
        <v>19319</v>
      </c>
      <c r="J282" s="45">
        <v>16015.41</v>
      </c>
      <c r="K282" s="45">
        <v>12917.85</v>
      </c>
      <c r="L282" s="45">
        <v>9565.32</v>
      </c>
      <c r="M282" s="45">
        <v>5943.07</v>
      </c>
      <c r="N282" s="45">
        <v>2133.96</v>
      </c>
      <c r="O282" s="45">
        <v>-2339.1</v>
      </c>
      <c r="P282" s="45">
        <v>27231.14</v>
      </c>
      <c r="Q282" s="45">
        <v>24225.97</v>
      </c>
      <c r="R282" s="47">
        <f t="shared" si="72"/>
        <v>16618.955416666664</v>
      </c>
      <c r="T282" s="49"/>
      <c r="W282" s="61">
        <f t="shared" si="75"/>
        <v>16618.955416666664</v>
      </c>
      <c r="Y282" s="51"/>
      <c r="Z282" s="51"/>
      <c r="AA282" s="51"/>
      <c r="AB282" s="61">
        <f>+R282</f>
        <v>16618.955416666664</v>
      </c>
      <c r="AD282" s="49"/>
    </row>
    <row r="283" spans="1:30">
      <c r="A283" s="6" t="s">
        <v>293</v>
      </c>
      <c r="B283" s="6" t="s">
        <v>79</v>
      </c>
      <c r="C283" s="6" t="s">
        <v>348</v>
      </c>
      <c r="D283" s="41" t="s">
        <v>660</v>
      </c>
      <c r="E283" s="45">
        <v>5249.5</v>
      </c>
      <c r="F283" s="45">
        <v>25161.91</v>
      </c>
      <c r="G283" s="45">
        <v>25307.25</v>
      </c>
      <c r="H283" s="45">
        <v>25463.51</v>
      </c>
      <c r="I283" s="45">
        <v>31043.71</v>
      </c>
      <c r="J283" s="45">
        <v>31235.39</v>
      </c>
      <c r="K283" s="45">
        <v>31422.03</v>
      </c>
      <c r="L283" s="45">
        <v>31616.05</v>
      </c>
      <c r="M283" s="45">
        <v>31811.26</v>
      </c>
      <c r="N283" s="45">
        <v>32001.34</v>
      </c>
      <c r="O283" s="45">
        <v>39191.449999999997</v>
      </c>
      <c r="P283" s="45">
        <v>28745.29</v>
      </c>
      <c r="Q283" s="45">
        <v>28922.78</v>
      </c>
      <c r="R283" s="47">
        <f t="shared" si="72"/>
        <v>29173.7775</v>
      </c>
      <c r="W283" s="49">
        <f t="shared" si="75"/>
        <v>29173.7775</v>
      </c>
      <c r="Y283" s="51"/>
      <c r="Z283" s="51"/>
      <c r="AA283" s="51"/>
      <c r="AB283" s="61">
        <f>+R283</f>
        <v>29173.7775</v>
      </c>
      <c r="AD283" s="49"/>
    </row>
    <row r="284" spans="1:30">
      <c r="A284" s="6" t="s">
        <v>293</v>
      </c>
      <c r="B284" s="6" t="s">
        <v>79</v>
      </c>
      <c r="C284" s="6" t="s">
        <v>353</v>
      </c>
      <c r="D284" s="41" t="s">
        <v>662</v>
      </c>
      <c r="E284" s="45">
        <v>993974.16</v>
      </c>
      <c r="F284" s="45">
        <v>1083237.92</v>
      </c>
      <c r="G284" s="45">
        <v>1089820.8899999999</v>
      </c>
      <c r="H284" s="45">
        <v>1102261.3600000001</v>
      </c>
      <c r="I284" s="45">
        <v>1120536.71</v>
      </c>
      <c r="J284" s="45">
        <v>1105395.1599999999</v>
      </c>
      <c r="K284" s="45">
        <v>1107151.94</v>
      </c>
      <c r="L284" s="45">
        <v>1045186.25</v>
      </c>
      <c r="M284" s="45">
        <v>1057080.8799999999</v>
      </c>
      <c r="N284" s="45">
        <v>1067009.6299999999</v>
      </c>
      <c r="O284" s="45">
        <v>1076576.47</v>
      </c>
      <c r="P284" s="45">
        <v>1079984.08</v>
      </c>
      <c r="Q284" s="45">
        <v>1087376.8799999999</v>
      </c>
      <c r="R284" s="47">
        <f t="shared" si="72"/>
        <v>1081243.0674999999</v>
      </c>
      <c r="T284" s="49"/>
      <c r="W284" s="49">
        <f t="shared" si="75"/>
        <v>1081243.0674999999</v>
      </c>
      <c r="Y284" s="51"/>
      <c r="Z284" s="51"/>
      <c r="AA284" s="51"/>
      <c r="AB284" s="49">
        <f>+R284</f>
        <v>1081243.0674999999</v>
      </c>
      <c r="AD284" s="49"/>
    </row>
    <row r="285" spans="1:30">
      <c r="A285" s="6" t="s">
        <v>293</v>
      </c>
      <c r="B285" s="6" t="s">
        <v>79</v>
      </c>
      <c r="C285" s="6" t="s">
        <v>496</v>
      </c>
      <c r="D285" s="41" t="s">
        <v>665</v>
      </c>
      <c r="E285" s="45">
        <v>220486.17</v>
      </c>
      <c r="F285" s="45">
        <v>216093.94</v>
      </c>
      <c r="G285" s="45">
        <v>212573.45</v>
      </c>
      <c r="H285" s="45">
        <v>209070.25</v>
      </c>
      <c r="I285" s="45">
        <v>206536.69</v>
      </c>
      <c r="J285" s="45">
        <v>205101.18</v>
      </c>
      <c r="K285" s="45">
        <v>203968.62</v>
      </c>
      <c r="L285" s="45">
        <v>202991.31</v>
      </c>
      <c r="M285" s="45">
        <v>202151.79</v>
      </c>
      <c r="N285" s="45">
        <v>201180.2</v>
      </c>
      <c r="O285" s="45">
        <v>199837.52</v>
      </c>
      <c r="P285" s="45">
        <v>197364.27</v>
      </c>
      <c r="Q285" s="45">
        <v>193065.03</v>
      </c>
      <c r="R285" s="47">
        <f t="shared" si="72"/>
        <v>205303.73499999999</v>
      </c>
      <c r="W285" s="49">
        <f t="shared" si="75"/>
        <v>205303.73499999999</v>
      </c>
      <c r="Y285" s="51"/>
      <c r="Z285" s="51"/>
      <c r="AA285" s="51"/>
      <c r="AB285" s="49">
        <f>+W285</f>
        <v>205303.73499999999</v>
      </c>
    </row>
    <row r="286" spans="1:30">
      <c r="A286" s="6" t="s">
        <v>293</v>
      </c>
      <c r="B286" s="6" t="s">
        <v>79</v>
      </c>
      <c r="C286" s="6" t="s">
        <v>525</v>
      </c>
      <c r="D286" s="41" t="s">
        <v>672</v>
      </c>
      <c r="E286" s="45">
        <v>437455.92</v>
      </c>
      <c r="F286" s="45">
        <v>421253.85</v>
      </c>
      <c r="G286" s="45">
        <v>405051.78</v>
      </c>
      <c r="H286" s="45">
        <v>388849.71</v>
      </c>
      <c r="I286" s="45">
        <v>372647.64</v>
      </c>
      <c r="J286" s="45">
        <v>356445.57</v>
      </c>
      <c r="K286" s="45">
        <v>340243.5</v>
      </c>
      <c r="L286" s="45">
        <v>324041.43</v>
      </c>
      <c r="M286" s="45">
        <v>307839.35999999999</v>
      </c>
      <c r="N286" s="45">
        <v>291637.28999999998</v>
      </c>
      <c r="O286" s="45">
        <v>275435.21999999997</v>
      </c>
      <c r="P286" s="45">
        <v>259233.15</v>
      </c>
      <c r="Q286" s="45">
        <v>243031.08</v>
      </c>
      <c r="R286" s="47">
        <f t="shared" si="72"/>
        <v>340243.49999999994</v>
      </c>
      <c r="W286" s="49">
        <f t="shared" si="75"/>
        <v>340243.49999999994</v>
      </c>
      <c r="Y286" s="51"/>
      <c r="Z286" s="51"/>
      <c r="AA286" s="51"/>
      <c r="AB286" s="49">
        <f>+W286</f>
        <v>340243.49999999994</v>
      </c>
    </row>
    <row r="287" spans="1:30">
      <c r="A287" s="6" t="s">
        <v>294</v>
      </c>
      <c r="B287" s="6" t="s">
        <v>79</v>
      </c>
      <c r="C287" s="6" t="s">
        <v>357</v>
      </c>
      <c r="D287" s="41" t="s">
        <v>663</v>
      </c>
      <c r="E287" s="45">
        <v>12592136.48</v>
      </c>
      <c r="F287" s="45">
        <v>12596865.91</v>
      </c>
      <c r="G287" s="45">
        <v>12598964.91</v>
      </c>
      <c r="H287" s="45">
        <v>12603530.91</v>
      </c>
      <c r="I287" s="45">
        <v>12613727.130000001</v>
      </c>
      <c r="J287" s="45">
        <v>12251417.560000001</v>
      </c>
      <c r="K287" s="45">
        <v>11730364.92</v>
      </c>
      <c r="L287" s="45">
        <v>11736810.35</v>
      </c>
      <c r="M287" s="45">
        <v>11740074.35</v>
      </c>
      <c r="N287" s="45">
        <v>22882143.350000001</v>
      </c>
      <c r="O287" s="45">
        <v>22921917.98</v>
      </c>
      <c r="P287" s="45">
        <v>22617881.359999999</v>
      </c>
      <c r="Q287" s="45">
        <v>23161573.359999999</v>
      </c>
      <c r="R287" s="47">
        <f t="shared" si="72"/>
        <v>15347546.137499997</v>
      </c>
      <c r="T287" s="49">
        <f t="shared" ref="T287:T297" si="76">+R287</f>
        <v>15347546.137499997</v>
      </c>
      <c r="Y287" s="51"/>
      <c r="Z287" s="51"/>
      <c r="AA287" s="51"/>
      <c r="AD287" s="49">
        <f t="shared" ref="AD287:AD297" si="77">+R287</f>
        <v>15347546.137499997</v>
      </c>
    </row>
    <row r="288" spans="1:30">
      <c r="A288" s="6" t="s">
        <v>294</v>
      </c>
      <c r="B288" s="6" t="s">
        <v>79</v>
      </c>
      <c r="C288" s="6" t="s">
        <v>540</v>
      </c>
      <c r="D288" s="41" t="s">
        <v>664</v>
      </c>
      <c r="E288" s="45">
        <v>466500</v>
      </c>
      <c r="F288" s="45">
        <v>466500</v>
      </c>
      <c r="G288" s="45">
        <v>466500</v>
      </c>
      <c r="H288" s="45">
        <v>466500</v>
      </c>
      <c r="I288" s="45">
        <v>466500</v>
      </c>
      <c r="J288" s="45">
        <v>466500</v>
      </c>
      <c r="K288" s="45">
        <v>466500</v>
      </c>
      <c r="L288" s="45">
        <v>466500</v>
      </c>
      <c r="M288" s="45">
        <v>466500</v>
      </c>
      <c r="N288" s="45">
        <v>466500</v>
      </c>
      <c r="O288" s="45">
        <v>466500</v>
      </c>
      <c r="P288" s="45">
        <v>466500</v>
      </c>
      <c r="Q288" s="45">
        <v>466500</v>
      </c>
      <c r="R288" s="47">
        <f t="shared" si="72"/>
        <v>466500</v>
      </c>
      <c r="T288" s="49">
        <f t="shared" si="76"/>
        <v>466500</v>
      </c>
      <c r="Y288" s="51"/>
      <c r="Z288" s="51"/>
      <c r="AA288" s="51"/>
      <c r="AD288" s="49">
        <f t="shared" si="77"/>
        <v>466500</v>
      </c>
    </row>
    <row r="289" spans="1:30">
      <c r="A289" s="6" t="s">
        <v>294</v>
      </c>
      <c r="B289" s="6" t="s">
        <v>79</v>
      </c>
      <c r="C289" s="6" t="s">
        <v>358</v>
      </c>
      <c r="D289" s="41" t="s">
        <v>672</v>
      </c>
      <c r="E289" s="45">
        <v>8015406.3799999999</v>
      </c>
      <c r="F289" s="45">
        <v>8026562.29</v>
      </c>
      <c r="G289" s="45">
        <v>8027706.29</v>
      </c>
      <c r="H289" s="45">
        <v>1823400.66</v>
      </c>
      <c r="I289" s="45">
        <v>1825482.35</v>
      </c>
      <c r="J289" s="45">
        <v>2172258.4</v>
      </c>
      <c r="K289" s="45">
        <v>3392241.27</v>
      </c>
      <c r="L289" s="45">
        <v>3707416.3</v>
      </c>
      <c r="M289" s="45">
        <v>4382769.38</v>
      </c>
      <c r="N289" s="45">
        <v>4853893.62</v>
      </c>
      <c r="O289" s="45">
        <v>5674800.3600000003</v>
      </c>
      <c r="P289" s="45">
        <v>6181868.6799999997</v>
      </c>
      <c r="Q289" s="45">
        <v>7308127.2699999996</v>
      </c>
      <c r="R289" s="47">
        <f t="shared" si="72"/>
        <v>4810847.2020833334</v>
      </c>
      <c r="T289" s="49">
        <f t="shared" si="76"/>
        <v>4810847.2020833334</v>
      </c>
      <c r="Y289" s="51"/>
      <c r="Z289" s="51"/>
      <c r="AA289" s="51"/>
      <c r="AD289" s="49">
        <f t="shared" si="77"/>
        <v>4810847.2020833334</v>
      </c>
    </row>
    <row r="290" spans="1:30">
      <c r="A290" s="6" t="s">
        <v>294</v>
      </c>
      <c r="B290" s="6" t="s">
        <v>79</v>
      </c>
      <c r="C290" s="6" t="s">
        <v>524</v>
      </c>
      <c r="D290" s="41" t="s">
        <v>666</v>
      </c>
      <c r="E290" s="45">
        <v>4654756.58</v>
      </c>
      <c r="F290" s="45">
        <v>4609564.7699999996</v>
      </c>
      <c r="G290" s="45">
        <v>4564372.96</v>
      </c>
      <c r="H290" s="45">
        <v>1085509.71</v>
      </c>
      <c r="I290" s="45">
        <v>1085509.71</v>
      </c>
      <c r="J290" s="45">
        <v>1085509.71</v>
      </c>
      <c r="K290" s="45">
        <v>1085509.71</v>
      </c>
      <c r="L290" s="45">
        <v>1085509.71</v>
      </c>
      <c r="M290" s="45">
        <v>1085509.71</v>
      </c>
      <c r="N290" s="45">
        <v>1085509.71</v>
      </c>
      <c r="O290" s="45">
        <v>1085509.71</v>
      </c>
      <c r="P290" s="45">
        <v>1085509.71</v>
      </c>
      <c r="Q290" s="45">
        <v>9.3132257461547893E-10</v>
      </c>
      <c r="R290" s="47">
        <f t="shared" si="72"/>
        <v>1772575.2841666674</v>
      </c>
      <c r="T290" s="49">
        <f t="shared" si="76"/>
        <v>1772575.2841666674</v>
      </c>
      <c r="Y290" s="51"/>
      <c r="Z290" s="51"/>
      <c r="AA290" s="51"/>
      <c r="AD290" s="49">
        <f t="shared" si="77"/>
        <v>1772575.2841666674</v>
      </c>
    </row>
    <row r="291" spans="1:30">
      <c r="A291" s="6" t="s">
        <v>294</v>
      </c>
      <c r="B291" s="6" t="s">
        <v>79</v>
      </c>
      <c r="C291" s="6" t="s">
        <v>526</v>
      </c>
      <c r="D291" s="41" t="s">
        <v>933</v>
      </c>
      <c r="E291" s="45">
        <v>277480.27</v>
      </c>
      <c r="F291" s="45">
        <v>277480.27</v>
      </c>
      <c r="G291" s="45">
        <v>277480.27</v>
      </c>
      <c r="H291" s="45">
        <v>277480.27</v>
      </c>
      <c r="I291" s="45">
        <v>277480.27</v>
      </c>
      <c r="J291" s="45">
        <v>277480.27</v>
      </c>
      <c r="K291" s="45">
        <v>277480.27</v>
      </c>
      <c r="L291" s="45">
        <v>277480.27</v>
      </c>
      <c r="M291" s="45">
        <v>277480.27</v>
      </c>
      <c r="N291" s="45">
        <v>277480.27</v>
      </c>
      <c r="O291" s="45">
        <v>277480.27</v>
      </c>
      <c r="P291" s="45">
        <v>0</v>
      </c>
      <c r="Q291" s="45">
        <v>0</v>
      </c>
      <c r="R291" s="47">
        <f t="shared" si="72"/>
        <v>242795.23624999999</v>
      </c>
      <c r="T291" s="49">
        <f t="shared" si="76"/>
        <v>242795.23624999999</v>
      </c>
      <c r="Y291" s="51"/>
      <c r="Z291" s="51"/>
      <c r="AA291" s="51"/>
      <c r="AD291" s="49">
        <f t="shared" si="77"/>
        <v>242795.23624999999</v>
      </c>
    </row>
    <row r="292" spans="1:30">
      <c r="A292" s="6" t="s">
        <v>294</v>
      </c>
      <c r="B292" s="6" t="s">
        <v>79</v>
      </c>
      <c r="C292" s="6" t="s">
        <v>527</v>
      </c>
      <c r="D292" s="41" t="s">
        <v>978</v>
      </c>
      <c r="E292" s="45">
        <v>0</v>
      </c>
      <c r="F292" s="45">
        <v>0</v>
      </c>
      <c r="G292" s="45">
        <v>0</v>
      </c>
      <c r="H292" s="45">
        <v>9679128.2599999998</v>
      </c>
      <c r="I292" s="45">
        <v>9588669.1199999992</v>
      </c>
      <c r="J292" s="45">
        <v>9498209.9800000004</v>
      </c>
      <c r="K292" s="45">
        <v>9407750.8399999999</v>
      </c>
      <c r="L292" s="45">
        <v>9317291.6999999993</v>
      </c>
      <c r="M292" s="45">
        <v>9226832.5600000005</v>
      </c>
      <c r="N292" s="45">
        <v>9136373.4199999999</v>
      </c>
      <c r="O292" s="45">
        <v>9045914.2799999993</v>
      </c>
      <c r="P292" s="45">
        <v>8955455.1400000006</v>
      </c>
      <c r="Q292" s="45">
        <v>4112454.8599999901</v>
      </c>
      <c r="R292" s="47">
        <f t="shared" si="72"/>
        <v>7159321.060833334</v>
      </c>
      <c r="T292" s="49">
        <f t="shared" si="76"/>
        <v>7159321.060833334</v>
      </c>
      <c r="Y292" s="51"/>
      <c r="Z292" s="51"/>
      <c r="AA292" s="51"/>
      <c r="AD292" s="49">
        <f t="shared" si="77"/>
        <v>7159321.060833334</v>
      </c>
    </row>
    <row r="293" spans="1:30">
      <c r="A293" s="6" t="s">
        <v>294</v>
      </c>
      <c r="B293" s="6" t="s">
        <v>79</v>
      </c>
      <c r="C293" s="6" t="s">
        <v>528</v>
      </c>
      <c r="D293" s="41" t="s">
        <v>979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4979406.46</v>
      </c>
      <c r="R293" s="47">
        <f t="shared" si="72"/>
        <v>207475.26916666667</v>
      </c>
      <c r="T293" s="49">
        <f t="shared" si="76"/>
        <v>207475.26916666667</v>
      </c>
      <c r="Y293" s="51"/>
      <c r="Z293" s="51"/>
      <c r="AA293" s="51"/>
      <c r="AD293" s="49">
        <f t="shared" si="77"/>
        <v>207475.26916666667</v>
      </c>
    </row>
    <row r="294" spans="1:30">
      <c r="A294" s="6" t="s">
        <v>294</v>
      </c>
      <c r="B294" s="6" t="s">
        <v>79</v>
      </c>
      <c r="C294" s="6" t="s">
        <v>529</v>
      </c>
      <c r="D294" s="41" t="s">
        <v>980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72"/>
        <v>0</v>
      </c>
      <c r="T294" s="49">
        <f t="shared" si="76"/>
        <v>0</v>
      </c>
      <c r="Y294" s="51"/>
      <c r="Z294" s="51"/>
      <c r="AA294" s="51"/>
      <c r="AD294" s="49">
        <f t="shared" si="77"/>
        <v>0</v>
      </c>
    </row>
    <row r="295" spans="1:30">
      <c r="A295" s="6" t="s">
        <v>294</v>
      </c>
      <c r="B295" s="6" t="s">
        <v>79</v>
      </c>
      <c r="C295" s="6" t="s">
        <v>530</v>
      </c>
      <c r="D295" s="41" t="s">
        <v>1010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377288.6</v>
      </c>
      <c r="R295" s="47">
        <f t="shared" si="72"/>
        <v>15720.358333333332</v>
      </c>
      <c r="T295" s="49">
        <f t="shared" si="76"/>
        <v>15720.358333333332</v>
      </c>
      <c r="Y295" s="51"/>
      <c r="Z295" s="51"/>
      <c r="AA295" s="51"/>
      <c r="AD295" s="49">
        <f t="shared" si="77"/>
        <v>15720.358333333332</v>
      </c>
    </row>
    <row r="296" spans="1:30">
      <c r="A296" s="6" t="s">
        <v>294</v>
      </c>
      <c r="B296" s="6" t="s">
        <v>79</v>
      </c>
      <c r="C296" s="6" t="s">
        <v>879</v>
      </c>
      <c r="D296" s="41" t="s">
        <v>1002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7">
        <f t="shared" si="72"/>
        <v>0</v>
      </c>
      <c r="T296" s="49">
        <f t="shared" si="76"/>
        <v>0</v>
      </c>
      <c r="Y296" s="51"/>
      <c r="Z296" s="51"/>
      <c r="AA296" s="51"/>
      <c r="AD296" s="49">
        <f t="shared" si="77"/>
        <v>0</v>
      </c>
    </row>
    <row r="297" spans="1:30">
      <c r="A297" s="6" t="s">
        <v>294</v>
      </c>
      <c r="B297" s="6" t="s">
        <v>79</v>
      </c>
      <c r="C297" s="6" t="s">
        <v>927</v>
      </c>
      <c r="D297" s="41" t="s">
        <v>1011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72"/>
        <v>0</v>
      </c>
      <c r="T297" s="49">
        <f t="shared" si="76"/>
        <v>0</v>
      </c>
      <c r="Y297" s="51"/>
      <c r="Z297" s="51"/>
      <c r="AA297" s="51"/>
      <c r="AD297" s="49">
        <f t="shared" si="77"/>
        <v>0</v>
      </c>
    </row>
    <row r="298" spans="1:30">
      <c r="A298" s="6" t="s">
        <v>293</v>
      </c>
      <c r="B298" s="6" t="s">
        <v>119</v>
      </c>
      <c r="C298" s="6" t="s">
        <v>349</v>
      </c>
      <c r="D298" s="41" t="s">
        <v>667</v>
      </c>
      <c r="E298" s="45">
        <v>-35331.469999999899</v>
      </c>
      <c r="F298" s="45">
        <v>546946.22</v>
      </c>
      <c r="G298" s="45">
        <v>677765.43</v>
      </c>
      <c r="H298" s="45">
        <v>455868.3</v>
      </c>
      <c r="I298" s="45">
        <v>666768.72</v>
      </c>
      <c r="J298" s="45">
        <v>841502.84</v>
      </c>
      <c r="K298" s="45">
        <v>866087.21</v>
      </c>
      <c r="L298" s="45">
        <v>871434.88</v>
      </c>
      <c r="M298" s="45">
        <v>876815.57</v>
      </c>
      <c r="N298" s="45">
        <v>999352.27</v>
      </c>
      <c r="O298" s="45">
        <v>1185002.3400000001</v>
      </c>
      <c r="P298" s="45">
        <v>495556.44</v>
      </c>
      <c r="Q298" s="45">
        <v>1036900.09</v>
      </c>
      <c r="R298" s="47">
        <f t="shared" si="72"/>
        <v>748657.04416666657</v>
      </c>
      <c r="T298" s="49"/>
      <c r="W298" s="49">
        <f t="shared" ref="W298:W314" si="78">+R298</f>
        <v>748657.04416666657</v>
      </c>
      <c r="Y298" s="51"/>
      <c r="Z298" s="51"/>
      <c r="AA298" s="51"/>
      <c r="AB298" s="49">
        <f t="shared" ref="AB298:AB314" si="79">+R298</f>
        <v>748657.04416666657</v>
      </c>
      <c r="AD298" s="49"/>
    </row>
    <row r="299" spans="1:30">
      <c r="A299" s="6" t="s">
        <v>293</v>
      </c>
      <c r="B299" s="6" t="s">
        <v>119</v>
      </c>
      <c r="C299" s="6" t="s">
        <v>350</v>
      </c>
      <c r="D299" s="41" t="s">
        <v>668</v>
      </c>
      <c r="E299" s="45">
        <v>-590581.18999999994</v>
      </c>
      <c r="F299" s="45">
        <v>-1208232.1299999999</v>
      </c>
      <c r="G299" s="45">
        <v>-1322370.3700000001</v>
      </c>
      <c r="H299" s="45">
        <v>-1290336.1599999999</v>
      </c>
      <c r="I299" s="45">
        <v>-1388179.25</v>
      </c>
      <c r="J299" s="45">
        <v>-1416973.65</v>
      </c>
      <c r="K299" s="45">
        <v>-1510401.19</v>
      </c>
      <c r="L299" s="45">
        <v>-1549721.35</v>
      </c>
      <c r="M299" s="45">
        <v>-1564874.37</v>
      </c>
      <c r="N299" s="45">
        <v>-1589539.59</v>
      </c>
      <c r="O299" s="45">
        <v>-1670356.03</v>
      </c>
      <c r="P299" s="45">
        <v>-541723.23</v>
      </c>
      <c r="Q299" s="45">
        <v>-1071014.79</v>
      </c>
      <c r="R299" s="47">
        <f t="shared" ref="R299:R314" si="80">((E299+Q299)+((F299+G299+H299+I299+J299+K299+L299+M299+N299+O299+P299)*2))/24</f>
        <v>-1323625.4424999999</v>
      </c>
      <c r="T299" s="49"/>
      <c r="W299" s="49">
        <f t="shared" si="78"/>
        <v>-1323625.4424999999</v>
      </c>
      <c r="Y299" s="51"/>
      <c r="Z299" s="51"/>
      <c r="AA299" s="51"/>
      <c r="AB299" s="49">
        <f t="shared" si="79"/>
        <v>-1323625.4424999999</v>
      </c>
      <c r="AD299" s="49"/>
    </row>
    <row r="300" spans="1:30">
      <c r="A300" s="6" t="s">
        <v>293</v>
      </c>
      <c r="B300" s="6" t="s">
        <v>119</v>
      </c>
      <c r="C300" s="6" t="s">
        <v>354</v>
      </c>
      <c r="D300" s="41" t="s">
        <v>669</v>
      </c>
      <c r="E300" s="45">
        <v>-1349763.52</v>
      </c>
      <c r="F300" s="45">
        <v>-1037783.15</v>
      </c>
      <c r="G300" s="45">
        <v>-793873.71</v>
      </c>
      <c r="H300" s="45">
        <v>-555271.5</v>
      </c>
      <c r="I300" s="45">
        <v>-364562.87</v>
      </c>
      <c r="J300" s="45">
        <v>-269901.28999999998</v>
      </c>
      <c r="K300" s="45">
        <v>-195052.15</v>
      </c>
      <c r="L300" s="45">
        <v>-139722.72</v>
      </c>
      <c r="M300" s="45">
        <v>-99554.65</v>
      </c>
      <c r="N300" s="45">
        <v>-54267.93</v>
      </c>
      <c r="O300" s="45">
        <v>8373.3700000000408</v>
      </c>
      <c r="P300" s="45">
        <v>-524432.23</v>
      </c>
      <c r="Q300" s="45">
        <v>-434317.89</v>
      </c>
      <c r="R300" s="47">
        <f t="shared" si="80"/>
        <v>-409840.79458333337</v>
      </c>
      <c r="T300" s="49"/>
      <c r="W300" s="49">
        <f t="shared" si="78"/>
        <v>-409840.79458333337</v>
      </c>
      <c r="Y300" s="51"/>
      <c r="Z300" s="51"/>
      <c r="AA300" s="51"/>
      <c r="AB300" s="49">
        <f t="shared" si="79"/>
        <v>-409840.79458333337</v>
      </c>
      <c r="AD300" s="49"/>
    </row>
    <row r="301" spans="1:30">
      <c r="A301" s="6" t="s">
        <v>293</v>
      </c>
      <c r="B301" s="6" t="s">
        <v>119</v>
      </c>
      <c r="C301" s="6" t="s">
        <v>525</v>
      </c>
      <c r="D301" s="41" t="s">
        <v>987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7">
        <f t="shared" si="80"/>
        <v>0</v>
      </c>
      <c r="T301" s="49"/>
      <c r="W301" s="49">
        <f t="shared" si="78"/>
        <v>0</v>
      </c>
      <c r="Y301" s="51"/>
      <c r="Z301" s="51"/>
      <c r="AA301" s="51"/>
      <c r="AB301" s="49">
        <f t="shared" si="79"/>
        <v>0</v>
      </c>
      <c r="AD301" s="49"/>
    </row>
    <row r="302" spans="1:30">
      <c r="A302" s="6" t="s">
        <v>293</v>
      </c>
      <c r="B302" s="6" t="s">
        <v>119</v>
      </c>
      <c r="C302" s="6" t="s">
        <v>526</v>
      </c>
      <c r="D302" s="41" t="s">
        <v>988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7">
        <f t="shared" si="80"/>
        <v>0</v>
      </c>
      <c r="T302" s="49"/>
      <c r="W302" s="49">
        <f t="shared" si="78"/>
        <v>0</v>
      </c>
      <c r="Y302" s="51"/>
      <c r="Z302" s="51"/>
      <c r="AA302" s="51"/>
      <c r="AB302" s="49">
        <f t="shared" si="79"/>
        <v>0</v>
      </c>
      <c r="AD302" s="49"/>
    </row>
    <row r="303" spans="1:30">
      <c r="A303" s="6" t="s">
        <v>293</v>
      </c>
      <c r="B303" s="6" t="s">
        <v>119</v>
      </c>
      <c r="C303" s="6" t="s">
        <v>527</v>
      </c>
      <c r="D303" s="41" t="s">
        <v>989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7">
        <f t="shared" si="80"/>
        <v>0</v>
      </c>
      <c r="T303" s="49"/>
      <c r="W303" s="49">
        <f t="shared" si="78"/>
        <v>0</v>
      </c>
      <c r="Y303" s="51"/>
      <c r="Z303" s="51"/>
      <c r="AA303" s="51"/>
      <c r="AB303" s="49">
        <f t="shared" si="79"/>
        <v>0</v>
      </c>
      <c r="AD303" s="49"/>
    </row>
    <row r="304" spans="1:30">
      <c r="A304" s="6" t="s">
        <v>293</v>
      </c>
      <c r="B304" s="6" t="s">
        <v>119</v>
      </c>
      <c r="C304" s="6" t="s">
        <v>528</v>
      </c>
      <c r="D304" s="41" t="s">
        <v>990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7">
        <f t="shared" si="80"/>
        <v>0</v>
      </c>
      <c r="T304" s="49"/>
      <c r="W304" s="49">
        <f t="shared" si="78"/>
        <v>0</v>
      </c>
      <c r="Y304" s="51"/>
      <c r="Z304" s="51"/>
      <c r="AA304" s="51"/>
      <c r="AB304" s="49">
        <f t="shared" si="79"/>
        <v>0</v>
      </c>
      <c r="AD304" s="49"/>
    </row>
    <row r="305" spans="1:30">
      <c r="A305" s="6" t="s">
        <v>293</v>
      </c>
      <c r="B305" s="6" t="s">
        <v>119</v>
      </c>
      <c r="C305" s="6" t="s">
        <v>919</v>
      </c>
      <c r="D305" s="41" t="s">
        <v>868</v>
      </c>
      <c r="E305" s="45">
        <v>191104.65</v>
      </c>
      <c r="F305" s="45">
        <v>161299.26999999999</v>
      </c>
      <c r="G305" s="45">
        <v>145195.35</v>
      </c>
      <c r="H305" s="45">
        <v>113774.73</v>
      </c>
      <c r="I305" s="45">
        <v>47788.47</v>
      </c>
      <c r="J305" s="45">
        <v>30404.37</v>
      </c>
      <c r="K305" s="45">
        <v>17452.080000000002</v>
      </c>
      <c r="L305" s="45">
        <v>10475.200000000001</v>
      </c>
      <c r="M305" s="45">
        <v>18302.189999999999</v>
      </c>
      <c r="N305" s="45">
        <v>27144.959999999999</v>
      </c>
      <c r="O305" s="45">
        <v>83489.929999999993</v>
      </c>
      <c r="P305" s="45">
        <v>52375.89</v>
      </c>
      <c r="Q305" s="45">
        <v>59244.84</v>
      </c>
      <c r="R305" s="47">
        <f t="shared" si="80"/>
        <v>69406.432083333319</v>
      </c>
      <c r="T305" s="49"/>
      <c r="W305" s="49">
        <f t="shared" si="78"/>
        <v>69406.432083333319</v>
      </c>
      <c r="Y305" s="51"/>
      <c r="Z305" s="51"/>
      <c r="AA305" s="51"/>
      <c r="AB305" s="49">
        <f t="shared" si="79"/>
        <v>69406.432083333319</v>
      </c>
      <c r="AD305" s="49"/>
    </row>
    <row r="306" spans="1:30">
      <c r="A306" s="6" t="s">
        <v>294</v>
      </c>
      <c r="B306" s="6" t="s">
        <v>119</v>
      </c>
      <c r="C306" s="6" t="s">
        <v>345</v>
      </c>
      <c r="D306" s="41" t="s">
        <v>633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80"/>
        <v>0</v>
      </c>
      <c r="T306" s="49"/>
      <c r="W306" s="49">
        <f t="shared" si="78"/>
        <v>0</v>
      </c>
      <c r="Y306" s="51"/>
      <c r="Z306" s="51"/>
      <c r="AA306" s="51"/>
      <c r="AB306" s="49">
        <f t="shared" si="79"/>
        <v>0</v>
      </c>
      <c r="AD306" s="49"/>
    </row>
    <row r="307" spans="1:30">
      <c r="A307" s="6" t="s">
        <v>294</v>
      </c>
      <c r="B307" s="6" t="s">
        <v>119</v>
      </c>
      <c r="C307" s="6" t="s">
        <v>346</v>
      </c>
      <c r="D307" s="41" t="s">
        <v>632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80"/>
        <v>0</v>
      </c>
      <c r="T307" s="49"/>
      <c r="W307" s="49">
        <f t="shared" si="78"/>
        <v>0</v>
      </c>
      <c r="Y307" s="51"/>
      <c r="Z307" s="51"/>
      <c r="AA307" s="51"/>
      <c r="AB307" s="49">
        <f t="shared" si="79"/>
        <v>0</v>
      </c>
      <c r="AD307" s="49"/>
    </row>
    <row r="308" spans="1:30">
      <c r="A308" s="6" t="s">
        <v>294</v>
      </c>
      <c r="B308" s="6" t="s">
        <v>119</v>
      </c>
      <c r="C308" s="6" t="s">
        <v>347</v>
      </c>
      <c r="D308" s="41" t="s">
        <v>634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80"/>
        <v>0</v>
      </c>
      <c r="T308" s="49"/>
      <c r="W308" s="49">
        <f t="shared" si="78"/>
        <v>0</v>
      </c>
      <c r="Y308" s="51"/>
      <c r="Z308" s="51"/>
      <c r="AA308" s="51"/>
      <c r="AB308" s="49">
        <f t="shared" si="79"/>
        <v>0</v>
      </c>
      <c r="AD308" s="49"/>
    </row>
    <row r="309" spans="1:30">
      <c r="A309" s="6" t="s">
        <v>294</v>
      </c>
      <c r="B309" s="6" t="s">
        <v>119</v>
      </c>
      <c r="C309" s="6" t="s">
        <v>348</v>
      </c>
      <c r="D309" s="41" t="s">
        <v>635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80"/>
        <v>0</v>
      </c>
      <c r="T309" s="49"/>
      <c r="W309" s="49">
        <f t="shared" si="78"/>
        <v>0</v>
      </c>
      <c r="Y309" s="51"/>
      <c r="Z309" s="51"/>
      <c r="AA309" s="51"/>
      <c r="AB309" s="49">
        <f t="shared" si="79"/>
        <v>0</v>
      </c>
      <c r="AD309" s="49"/>
    </row>
    <row r="310" spans="1:30">
      <c r="A310" s="6" t="s">
        <v>294</v>
      </c>
      <c r="B310" s="6" t="s">
        <v>119</v>
      </c>
      <c r="C310" s="6" t="s">
        <v>351</v>
      </c>
      <c r="D310" s="41" t="s">
        <v>670</v>
      </c>
      <c r="E310" s="45">
        <v>-4410222.42</v>
      </c>
      <c r="F310" s="45">
        <v>-3928367.56</v>
      </c>
      <c r="G310" s="45">
        <v>-4513588.79</v>
      </c>
      <c r="H310" s="45">
        <v>-5014839.3899999997</v>
      </c>
      <c r="I310" s="45">
        <v>-4015237.89</v>
      </c>
      <c r="J310" s="45">
        <v>-3656173.07</v>
      </c>
      <c r="K310" s="45">
        <v>-3488352.04</v>
      </c>
      <c r="L310" s="45">
        <v>-3704434.85</v>
      </c>
      <c r="M310" s="45">
        <v>-4621944.66</v>
      </c>
      <c r="N310" s="45">
        <v>-4204713.67</v>
      </c>
      <c r="O310" s="45">
        <v>-3887257.35</v>
      </c>
      <c r="P310" s="45">
        <v>1635509.13</v>
      </c>
      <c r="Q310" s="45">
        <v>3321217.35</v>
      </c>
      <c r="R310" s="47">
        <f t="shared" si="80"/>
        <v>-3328658.5562499999</v>
      </c>
      <c r="T310" s="49"/>
      <c r="W310" s="49">
        <f t="shared" si="78"/>
        <v>-3328658.5562499999</v>
      </c>
      <c r="Y310" s="51"/>
      <c r="Z310" s="51"/>
      <c r="AA310" s="51"/>
      <c r="AB310" s="49">
        <f t="shared" si="79"/>
        <v>-3328658.5562499999</v>
      </c>
      <c r="AD310" s="49"/>
    </row>
    <row r="311" spans="1:30">
      <c r="A311" s="6" t="s">
        <v>294</v>
      </c>
      <c r="B311" s="6" t="s">
        <v>119</v>
      </c>
      <c r="C311" s="6" t="s">
        <v>352</v>
      </c>
      <c r="D311" s="41" t="s">
        <v>636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si="80"/>
        <v>0</v>
      </c>
      <c r="T311" s="49"/>
      <c r="W311" s="49">
        <f t="shared" si="78"/>
        <v>0</v>
      </c>
      <c r="Y311" s="51"/>
      <c r="Z311" s="51"/>
      <c r="AA311" s="51"/>
      <c r="AB311" s="49">
        <f t="shared" si="79"/>
        <v>0</v>
      </c>
      <c r="AD311" s="49"/>
    </row>
    <row r="312" spans="1:30">
      <c r="A312" s="6" t="s">
        <v>294</v>
      </c>
      <c r="B312" s="6" t="s">
        <v>119</v>
      </c>
      <c r="C312" s="6" t="s">
        <v>496</v>
      </c>
      <c r="D312" s="41" t="s">
        <v>671</v>
      </c>
      <c r="E312" s="45">
        <v>1618895.22</v>
      </c>
      <c r="F312" s="45">
        <v>1393037.03</v>
      </c>
      <c r="G312" s="45">
        <v>1213003.18</v>
      </c>
      <c r="H312" s="45">
        <v>1032061.3</v>
      </c>
      <c r="I312" s="45">
        <v>895490.68</v>
      </c>
      <c r="J312" s="45">
        <v>836084.45</v>
      </c>
      <c r="K312" s="45">
        <v>801089.66</v>
      </c>
      <c r="L312" s="45">
        <v>776781.56</v>
      </c>
      <c r="M312" s="45">
        <v>764839.54</v>
      </c>
      <c r="N312" s="45">
        <v>750775.8</v>
      </c>
      <c r="O312" s="45">
        <v>711085.42</v>
      </c>
      <c r="P312" s="45">
        <v>-3857375.92</v>
      </c>
      <c r="Q312" s="45">
        <v>-3355826.44</v>
      </c>
      <c r="R312" s="47">
        <f t="shared" si="80"/>
        <v>370700.59083333326</v>
      </c>
      <c r="T312" s="49"/>
      <c r="W312" s="49">
        <f t="shared" si="78"/>
        <v>370700.59083333326</v>
      </c>
      <c r="Y312" s="51"/>
      <c r="Z312" s="51"/>
      <c r="AA312" s="51"/>
      <c r="AB312" s="49">
        <f t="shared" si="79"/>
        <v>370700.59083333326</v>
      </c>
      <c r="AD312" s="49"/>
    </row>
    <row r="313" spans="1:30">
      <c r="A313" s="6" t="s">
        <v>294</v>
      </c>
      <c r="B313" s="6" t="s">
        <v>119</v>
      </c>
      <c r="C313" s="6" t="s">
        <v>919</v>
      </c>
      <c r="D313" s="41" t="s">
        <v>868</v>
      </c>
      <c r="E313" s="45">
        <v>-201602.1</v>
      </c>
      <c r="F313" s="45">
        <v>-168025.23</v>
      </c>
      <c r="G313" s="45">
        <v>-158587.23000000001</v>
      </c>
      <c r="H313" s="45">
        <v>-127399.82</v>
      </c>
      <c r="I313" s="45">
        <v>-52764</v>
      </c>
      <c r="J313" s="45">
        <v>-32680.75</v>
      </c>
      <c r="K313" s="45">
        <v>-17569.73</v>
      </c>
      <c r="L313" s="45">
        <v>-11576.66</v>
      </c>
      <c r="M313" s="45">
        <v>-19158.810000000001</v>
      </c>
      <c r="N313" s="45">
        <v>-27465.18</v>
      </c>
      <c r="O313" s="45">
        <v>-86372.58</v>
      </c>
      <c r="P313" s="45">
        <v>320441.02</v>
      </c>
      <c r="Q313" s="45">
        <v>351178.5</v>
      </c>
      <c r="R313" s="47">
        <f t="shared" si="80"/>
        <v>-25530.897500000006</v>
      </c>
      <c r="T313" s="49"/>
      <c r="W313" s="49">
        <f t="shared" si="78"/>
        <v>-25530.897500000006</v>
      </c>
      <c r="Y313" s="51"/>
      <c r="Z313" s="51"/>
      <c r="AA313" s="51"/>
      <c r="AB313" s="49">
        <f t="shared" si="79"/>
        <v>-25530.897500000006</v>
      </c>
      <c r="AD313" s="49"/>
    </row>
    <row r="314" spans="1:30">
      <c r="A314" s="6" t="s">
        <v>284</v>
      </c>
      <c r="B314" s="6" t="s">
        <v>120</v>
      </c>
      <c r="C314" s="6" t="s">
        <v>83</v>
      </c>
      <c r="D314" s="7" t="s">
        <v>121</v>
      </c>
      <c r="E314" s="45">
        <v>5114217</v>
      </c>
      <c r="F314" s="45">
        <v>5114217</v>
      </c>
      <c r="G314" s="45">
        <v>5114217</v>
      </c>
      <c r="H314" s="45">
        <v>5114217</v>
      </c>
      <c r="I314" s="45">
        <v>5114217</v>
      </c>
      <c r="J314" s="45">
        <v>5114217</v>
      </c>
      <c r="K314" s="45">
        <v>5114217</v>
      </c>
      <c r="L314" s="45">
        <v>5114217</v>
      </c>
      <c r="M314" s="45">
        <v>5114217</v>
      </c>
      <c r="N314" s="45">
        <v>5114217</v>
      </c>
      <c r="O314" s="45">
        <v>5114217</v>
      </c>
      <c r="P314" s="45">
        <v>5114217</v>
      </c>
      <c r="Q314" s="45">
        <v>5343728</v>
      </c>
      <c r="R314" s="47">
        <f t="shared" si="80"/>
        <v>5123779.958333333</v>
      </c>
      <c r="T314" s="49"/>
      <c r="W314" s="49">
        <f t="shared" si="78"/>
        <v>5123779.958333333</v>
      </c>
      <c r="Y314" s="51"/>
      <c r="Z314" s="51"/>
      <c r="AA314" s="51"/>
      <c r="AB314" s="49">
        <f t="shared" si="79"/>
        <v>5123779.958333333</v>
      </c>
      <c r="AD314" s="49"/>
    </row>
    <row r="315" spans="1:30">
      <c r="D315" s="41" t="s">
        <v>122</v>
      </c>
      <c r="E315" s="81">
        <f t="shared" ref="E315" si="81">SUM(E235:E314)</f>
        <v>80983535.210000008</v>
      </c>
      <c r="F315" s="81">
        <f t="shared" ref="F315:R315" si="82">SUM(F235:F314)</f>
        <v>81559333.229999974</v>
      </c>
      <c r="G315" s="81">
        <f t="shared" si="82"/>
        <v>80747719.929999992</v>
      </c>
      <c r="H315" s="81">
        <f t="shared" si="82"/>
        <v>80074364.36999999</v>
      </c>
      <c r="I315" s="81">
        <f t="shared" si="82"/>
        <v>81480115.549999997</v>
      </c>
      <c r="J315" s="81">
        <f t="shared" si="82"/>
        <v>82201192.75999999</v>
      </c>
      <c r="K315" s="81">
        <f t="shared" si="82"/>
        <v>83291083.61999996</v>
      </c>
      <c r="L315" s="81">
        <f t="shared" si="82"/>
        <v>83359514.539999992</v>
      </c>
      <c r="M315" s="81">
        <f t="shared" si="82"/>
        <v>83093069.959999979</v>
      </c>
      <c r="N315" s="81">
        <f t="shared" si="82"/>
        <v>95560587.949999973</v>
      </c>
      <c r="O315" s="81">
        <f t="shared" si="82"/>
        <v>96925300.240000024</v>
      </c>
      <c r="P315" s="81">
        <f t="shared" si="82"/>
        <v>97751490.259999976</v>
      </c>
      <c r="Q315" s="81">
        <f t="shared" si="82"/>
        <v>101276055.09999995</v>
      </c>
      <c r="R315" s="81">
        <f t="shared" si="82"/>
        <v>86431130.630416691</v>
      </c>
      <c r="Y315" s="51"/>
      <c r="Z315" s="51"/>
      <c r="AA315" s="51"/>
      <c r="AB315" s="49"/>
    </row>
    <row r="316" spans="1:30" ht="13.5" customHeight="1">
      <c r="D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7"/>
      <c r="Y316" s="51"/>
      <c r="Z316" s="51"/>
      <c r="AA316" s="51"/>
    </row>
    <row r="317" spans="1:30">
      <c r="A317" s="25" t="s">
        <v>2</v>
      </c>
      <c r="B317" s="25" t="s">
        <v>367</v>
      </c>
      <c r="C317" s="25" t="s">
        <v>2</v>
      </c>
      <c r="D317" s="41" t="s">
        <v>123</v>
      </c>
      <c r="E317" s="45">
        <v>156654971.69999999</v>
      </c>
      <c r="F317" s="45">
        <v>25711441.469999999</v>
      </c>
      <c r="G317" s="45">
        <v>48242496.259999998</v>
      </c>
      <c r="H317" s="45">
        <v>68670977.620000005</v>
      </c>
      <c r="I317" s="45">
        <v>80411738.459999993</v>
      </c>
      <c r="J317" s="45">
        <v>88010264.829999998</v>
      </c>
      <c r="K317" s="45">
        <v>93950731.239999995</v>
      </c>
      <c r="L317" s="45">
        <v>99489912.25</v>
      </c>
      <c r="M317" s="45">
        <v>104783251.8</v>
      </c>
      <c r="N317" s="45">
        <v>110558058.02</v>
      </c>
      <c r="O317" s="45">
        <v>122323029.09</v>
      </c>
      <c r="P317" s="45">
        <v>142343326.31</v>
      </c>
      <c r="Q317" s="45">
        <v>167715766.99000001</v>
      </c>
      <c r="R317" s="47">
        <f t="shared" ref="R317:R320" si="83">((E317+Q317)+((F317+G317+H317+I317+J317+K317+L317+M317+N317+O317+P317)*2))/24</f>
        <v>95556716.391249999</v>
      </c>
      <c r="V317" s="49">
        <f>R317</f>
        <v>95556716.391249999</v>
      </c>
      <c r="Y317" s="51"/>
      <c r="Z317" s="51"/>
      <c r="AA317" s="51"/>
      <c r="AC317" s="49">
        <f>+R317</f>
        <v>95556716.391249999</v>
      </c>
    </row>
    <row r="318" spans="1:30">
      <c r="A318" s="25" t="s">
        <v>2</v>
      </c>
      <c r="B318" s="25" t="s">
        <v>368</v>
      </c>
      <c r="C318" s="25" t="s">
        <v>2</v>
      </c>
      <c r="D318" s="41" t="s">
        <v>124</v>
      </c>
      <c r="E318" s="45">
        <v>59786976.289999999</v>
      </c>
      <c r="F318" s="45">
        <v>6075054.1500000004</v>
      </c>
      <c r="G318" s="45">
        <v>10045989.300000001</v>
      </c>
      <c r="H318" s="45">
        <v>14784127.91</v>
      </c>
      <c r="I318" s="45">
        <v>19795427.190000001</v>
      </c>
      <c r="J318" s="45">
        <v>23724175.27</v>
      </c>
      <c r="K318" s="45">
        <v>27862939.75</v>
      </c>
      <c r="L318" s="45">
        <v>33458510.98</v>
      </c>
      <c r="M318" s="45">
        <v>37352961.030000001</v>
      </c>
      <c r="N318" s="45">
        <v>42442395.490000002</v>
      </c>
      <c r="O318" s="45">
        <v>47374622.689999998</v>
      </c>
      <c r="P318" s="45">
        <v>52152170.829999998</v>
      </c>
      <c r="Q318" s="45">
        <v>58986390.289999999</v>
      </c>
      <c r="R318" s="47">
        <f t="shared" si="83"/>
        <v>31204588.156666666</v>
      </c>
      <c r="V318" s="49">
        <f>R318</f>
        <v>31204588.156666666</v>
      </c>
      <c r="Y318" s="51"/>
      <c r="Z318" s="51"/>
      <c r="AA318" s="51"/>
      <c r="AC318" s="49">
        <f>+R318</f>
        <v>31204588.156666666</v>
      </c>
    </row>
    <row r="319" spans="1:30">
      <c r="A319" s="25" t="s">
        <v>2</v>
      </c>
      <c r="B319" s="25" t="s">
        <v>369</v>
      </c>
      <c r="C319" s="25" t="s">
        <v>370</v>
      </c>
      <c r="D319" s="41" t="s">
        <v>125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7">
        <f t="shared" si="83"/>
        <v>0</v>
      </c>
      <c r="V319" s="49">
        <f>R319</f>
        <v>0</v>
      </c>
      <c r="Y319" s="51"/>
      <c r="Z319" s="51"/>
      <c r="AA319" s="51"/>
      <c r="AC319" s="49">
        <f>+R319</f>
        <v>0</v>
      </c>
    </row>
    <row r="320" spans="1:30">
      <c r="A320" s="25" t="s">
        <v>2</v>
      </c>
      <c r="B320" s="25" t="s">
        <v>371</v>
      </c>
      <c r="C320" s="25" t="s">
        <v>2</v>
      </c>
      <c r="D320" s="41" t="s">
        <v>126</v>
      </c>
      <c r="E320" s="45">
        <v>8302733.6799999997</v>
      </c>
      <c r="F320" s="45">
        <v>680835.16</v>
      </c>
      <c r="G320" s="45">
        <v>1312498.7</v>
      </c>
      <c r="H320" s="45">
        <v>2157776.3199999998</v>
      </c>
      <c r="I320" s="45">
        <v>2811283.26</v>
      </c>
      <c r="J320" s="45">
        <v>3508293.6</v>
      </c>
      <c r="K320" s="45">
        <v>4226022.3</v>
      </c>
      <c r="L320" s="45">
        <v>5084707.0999999996</v>
      </c>
      <c r="M320" s="45">
        <v>5820997.25</v>
      </c>
      <c r="N320" s="45">
        <v>6501816.54</v>
      </c>
      <c r="O320" s="45">
        <v>7387945.46</v>
      </c>
      <c r="P320" s="45">
        <v>8022733.1699999999</v>
      </c>
      <c r="Q320" s="45">
        <v>8775877.5800000001</v>
      </c>
      <c r="R320" s="47">
        <f t="shared" si="83"/>
        <v>4671184.5408333326</v>
      </c>
      <c r="V320" s="49">
        <f>R320</f>
        <v>4671184.5408333326</v>
      </c>
      <c r="Y320" s="51"/>
      <c r="Z320" s="51"/>
      <c r="AA320" s="51"/>
      <c r="AC320" s="49">
        <f>+R320</f>
        <v>4671184.5408333326</v>
      </c>
    </row>
    <row r="321" spans="1:29">
      <c r="D321" s="41" t="s">
        <v>127</v>
      </c>
      <c r="E321" s="81">
        <f t="shared" ref="E321:F321" si="84">SUM(E317:E320)</f>
        <v>224744681.66999999</v>
      </c>
      <c r="F321" s="81">
        <f t="shared" si="84"/>
        <v>32467330.779999997</v>
      </c>
      <c r="G321" s="81">
        <f t="shared" ref="G321:R321" si="85">SUM(G317:G320)</f>
        <v>59600984.260000005</v>
      </c>
      <c r="H321" s="81">
        <f t="shared" si="85"/>
        <v>85612881.849999994</v>
      </c>
      <c r="I321" s="81">
        <f t="shared" si="85"/>
        <v>103018448.91</v>
      </c>
      <c r="J321" s="81">
        <f t="shared" si="85"/>
        <v>115242733.69999999</v>
      </c>
      <c r="K321" s="81">
        <f t="shared" si="85"/>
        <v>126039693.28999999</v>
      </c>
      <c r="L321" s="81">
        <f t="shared" si="85"/>
        <v>138033130.33000001</v>
      </c>
      <c r="M321" s="81">
        <f t="shared" si="85"/>
        <v>147957210.07999998</v>
      </c>
      <c r="N321" s="81">
        <f t="shared" si="85"/>
        <v>159502270.04999998</v>
      </c>
      <c r="O321" s="81">
        <f t="shared" si="85"/>
        <v>177085597.24000001</v>
      </c>
      <c r="P321" s="81">
        <f t="shared" si="85"/>
        <v>202518230.30999997</v>
      </c>
      <c r="Q321" s="81">
        <f t="shared" si="85"/>
        <v>235478034.86000001</v>
      </c>
      <c r="R321" s="81">
        <f t="shared" si="85"/>
        <v>131432489.08875</v>
      </c>
      <c r="Y321" s="51"/>
      <c r="Z321" s="51"/>
      <c r="AA321" s="51"/>
    </row>
    <row r="322" spans="1:29">
      <c r="D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Y322" s="51"/>
      <c r="Z322" s="51"/>
      <c r="AA322" s="51"/>
    </row>
    <row r="323" spans="1:29">
      <c r="A323" s="6" t="s">
        <v>293</v>
      </c>
      <c r="B323" s="6" t="s">
        <v>128</v>
      </c>
      <c r="D323" s="41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ref="R323:R324" si="86">((E323+Q323)+((F323+G323+H323+I323+J323+K323+L323+M323+N323+O323+P323)*2))/24</f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A324" s="6" t="s">
        <v>294</v>
      </c>
      <c r="B324" s="6" t="s">
        <v>128</v>
      </c>
      <c r="D324" s="41" t="s">
        <v>129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7">
        <f t="shared" si="86"/>
        <v>0</v>
      </c>
      <c r="V324" s="49">
        <f>R324</f>
        <v>0</v>
      </c>
      <c r="Y324" s="51"/>
      <c r="Z324" s="51"/>
      <c r="AA324" s="51"/>
      <c r="AC324" s="49">
        <f>+R324</f>
        <v>0</v>
      </c>
    </row>
    <row r="325" spans="1:29">
      <c r="D325" s="3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7"/>
      <c r="Y325" s="51"/>
      <c r="Z325" s="51"/>
      <c r="AA325" s="51"/>
    </row>
    <row r="326" spans="1:29">
      <c r="A326" s="6" t="s">
        <v>284</v>
      </c>
      <c r="B326" s="6" t="s">
        <v>130</v>
      </c>
      <c r="C326" s="6" t="s">
        <v>913</v>
      </c>
      <c r="D326" s="41" t="s">
        <v>914</v>
      </c>
      <c r="E326" s="45">
        <v>36822.300000000003</v>
      </c>
      <c r="F326" s="45">
        <v>3318</v>
      </c>
      <c r="G326" s="45">
        <v>6636</v>
      </c>
      <c r="H326" s="45">
        <v>9954</v>
      </c>
      <c r="I326" s="45">
        <v>13272</v>
      </c>
      <c r="J326" s="45">
        <v>16590</v>
      </c>
      <c r="K326" s="45">
        <v>22995.46</v>
      </c>
      <c r="L326" s="45">
        <v>25628.85</v>
      </c>
      <c r="M326" s="45">
        <v>28262.240000000002</v>
      </c>
      <c r="N326" s="45">
        <v>30895.63</v>
      </c>
      <c r="O326" s="45">
        <v>33529.019999999997</v>
      </c>
      <c r="P326" s="45">
        <v>36162.410000000003</v>
      </c>
      <c r="Q326" s="45">
        <v>38803.06</v>
      </c>
      <c r="R326" s="47">
        <f t="shared" ref="R326:R341" si="87">((E326+Q326)+((F326+G326+H326+I326+J326+K326+L326+M326+N326+O326+P326)*2))/24</f>
        <v>22088.024166666666</v>
      </c>
      <c r="V326" s="49">
        <f t="shared" ref="V326:V341" si="88">R326</f>
        <v>22088.024166666666</v>
      </c>
      <c r="Y326" s="51"/>
      <c r="Z326" s="51"/>
      <c r="AA326" s="51"/>
      <c r="AC326" s="49">
        <f t="shared" ref="AC326:AC341" si="89">+R326</f>
        <v>22088.024166666666</v>
      </c>
    </row>
    <row r="327" spans="1:29">
      <c r="A327" s="6" t="s">
        <v>284</v>
      </c>
      <c r="B327" s="6" t="s">
        <v>130</v>
      </c>
      <c r="C327" s="6" t="s">
        <v>364</v>
      </c>
      <c r="D327" s="41" t="s">
        <v>674</v>
      </c>
      <c r="E327" s="45">
        <v>177539.17</v>
      </c>
      <c r="F327" s="45">
        <v>16669</v>
      </c>
      <c r="G327" s="45">
        <v>33376.080000000002</v>
      </c>
      <c r="H327" s="45">
        <v>50045.08</v>
      </c>
      <c r="I327" s="45">
        <v>47767.28</v>
      </c>
      <c r="J327" s="45">
        <v>69697.279999999999</v>
      </c>
      <c r="K327" s="45">
        <v>87598.33</v>
      </c>
      <c r="L327" s="45">
        <v>105504.33</v>
      </c>
      <c r="M327" s="45">
        <v>135671.32999999999</v>
      </c>
      <c r="N327" s="45">
        <v>155110.32999999999</v>
      </c>
      <c r="O327" s="45">
        <v>174487.45</v>
      </c>
      <c r="P327" s="45">
        <v>193926.45</v>
      </c>
      <c r="Q327" s="45">
        <v>213365.45</v>
      </c>
      <c r="R327" s="47">
        <f t="shared" si="87"/>
        <v>105442.10416666667</v>
      </c>
      <c r="V327" s="49">
        <f t="shared" si="88"/>
        <v>105442.10416666667</v>
      </c>
      <c r="Y327" s="51"/>
      <c r="Z327" s="51"/>
      <c r="AA327" s="51"/>
      <c r="AC327" s="49">
        <f t="shared" si="89"/>
        <v>105442.10416666667</v>
      </c>
    </row>
    <row r="328" spans="1:29">
      <c r="A328" s="6" t="s">
        <v>284</v>
      </c>
      <c r="B328" s="6" t="s">
        <v>130</v>
      </c>
      <c r="C328" s="6" t="s">
        <v>365</v>
      </c>
      <c r="D328" s="41" t="s">
        <v>680</v>
      </c>
      <c r="E328" s="45">
        <v>1315.87</v>
      </c>
      <c r="F328" s="45">
        <v>229.39</v>
      </c>
      <c r="G328" s="45">
        <v>494.55</v>
      </c>
      <c r="H328" s="45">
        <v>547.70000000000005</v>
      </c>
      <c r="I328" s="45">
        <v>547.70000000000005</v>
      </c>
      <c r="J328" s="45">
        <v>2671.83</v>
      </c>
      <c r="K328" s="45">
        <v>2778.32</v>
      </c>
      <c r="L328" s="45">
        <v>2778.32</v>
      </c>
      <c r="M328" s="45">
        <v>2778.32</v>
      </c>
      <c r="N328" s="45">
        <v>2778.32</v>
      </c>
      <c r="O328" s="45">
        <v>2778.32</v>
      </c>
      <c r="P328" s="45">
        <v>2790.36</v>
      </c>
      <c r="Q328" s="45">
        <v>2969.2</v>
      </c>
      <c r="R328" s="47">
        <f t="shared" si="87"/>
        <v>1942.9720833333333</v>
      </c>
      <c r="V328" s="49">
        <f t="shared" si="88"/>
        <v>1942.9720833333333</v>
      </c>
      <c r="Y328" s="51"/>
      <c r="Z328" s="51"/>
      <c r="AA328" s="51"/>
      <c r="AC328" s="49">
        <f t="shared" si="89"/>
        <v>1942.9720833333333</v>
      </c>
    </row>
    <row r="329" spans="1:29">
      <c r="A329" s="6" t="s">
        <v>293</v>
      </c>
      <c r="B329" s="6" t="s">
        <v>130</v>
      </c>
      <c r="C329" s="6" t="s">
        <v>360</v>
      </c>
      <c r="D329" s="41" t="s">
        <v>673</v>
      </c>
      <c r="E329" s="45">
        <v>187023.64</v>
      </c>
      <c r="F329" s="45">
        <v>15487.26</v>
      </c>
      <c r="G329" s="45">
        <v>30974.52</v>
      </c>
      <c r="H329" s="45">
        <v>51351.72</v>
      </c>
      <c r="I329" s="45">
        <v>71728.92</v>
      </c>
      <c r="J329" s="45">
        <v>92106.12</v>
      </c>
      <c r="K329" s="45">
        <v>112483.32</v>
      </c>
      <c r="L329" s="45">
        <v>132860.51999999999</v>
      </c>
      <c r="M329" s="45">
        <v>153237.72</v>
      </c>
      <c r="N329" s="45">
        <v>173614.92</v>
      </c>
      <c r="O329" s="45">
        <v>193992.12</v>
      </c>
      <c r="P329" s="45">
        <v>214369.32</v>
      </c>
      <c r="Q329" s="45">
        <v>234746.52</v>
      </c>
      <c r="R329" s="47">
        <f t="shared" si="87"/>
        <v>121090.96166666667</v>
      </c>
      <c r="V329" s="49">
        <f t="shared" si="88"/>
        <v>121090.96166666667</v>
      </c>
      <c r="Y329" s="51"/>
      <c r="Z329" s="51"/>
      <c r="AA329" s="51"/>
      <c r="AC329" s="49">
        <f t="shared" si="89"/>
        <v>121090.96166666667</v>
      </c>
    </row>
    <row r="330" spans="1:29">
      <c r="A330" s="6" t="s">
        <v>293</v>
      </c>
      <c r="B330" s="6" t="s">
        <v>130</v>
      </c>
      <c r="C330" s="1" t="s">
        <v>361</v>
      </c>
      <c r="D330" s="41" t="s">
        <v>677</v>
      </c>
      <c r="E330" s="45">
        <v>78671.960000000006</v>
      </c>
      <c r="F330" s="45">
        <v>6077.78</v>
      </c>
      <c r="G330" s="45">
        <v>12155.56</v>
      </c>
      <c r="H330" s="45">
        <v>18233.34</v>
      </c>
      <c r="I330" s="45">
        <v>24311.119999999999</v>
      </c>
      <c r="J330" s="45">
        <v>30388.9</v>
      </c>
      <c r="K330" s="45">
        <v>36466.68</v>
      </c>
      <c r="L330" s="45">
        <v>43027.839999999997</v>
      </c>
      <c r="M330" s="45">
        <v>49588.95</v>
      </c>
      <c r="N330" s="45">
        <v>56150.06</v>
      </c>
      <c r="O330" s="45">
        <v>62711.17</v>
      </c>
      <c r="P330" s="45">
        <v>69272.28</v>
      </c>
      <c r="Q330" s="45">
        <v>75833.39</v>
      </c>
      <c r="R330" s="47">
        <f t="shared" si="87"/>
        <v>40469.696249999994</v>
      </c>
      <c r="V330" s="49">
        <f t="shared" si="88"/>
        <v>40469.696249999994</v>
      </c>
      <c r="Y330" s="51"/>
      <c r="Z330" s="51"/>
      <c r="AA330" s="51"/>
      <c r="AC330" s="49">
        <f t="shared" si="89"/>
        <v>40469.696249999994</v>
      </c>
    </row>
    <row r="331" spans="1:29">
      <c r="A331" s="6" t="s">
        <v>293</v>
      </c>
      <c r="B331" s="6" t="s">
        <v>130</v>
      </c>
      <c r="C331" s="1" t="s">
        <v>362</v>
      </c>
      <c r="D331" s="41" t="s">
        <v>678</v>
      </c>
      <c r="E331" s="45">
        <v>1595454.84</v>
      </c>
      <c r="F331" s="45">
        <v>240948.5</v>
      </c>
      <c r="G331" s="45">
        <v>442621.23</v>
      </c>
      <c r="H331" s="45">
        <v>625966.47</v>
      </c>
      <c r="I331" s="45">
        <v>748378.74</v>
      </c>
      <c r="J331" s="45">
        <v>847346.41</v>
      </c>
      <c r="K331" s="45">
        <v>896351.27</v>
      </c>
      <c r="L331" s="45">
        <v>950660.28</v>
      </c>
      <c r="M331" s="45">
        <v>1002800.1</v>
      </c>
      <c r="N331" s="45">
        <v>1059509.3400000001</v>
      </c>
      <c r="O331" s="45">
        <v>1160875.56</v>
      </c>
      <c r="P331" s="45">
        <v>1343662.24</v>
      </c>
      <c r="Q331" s="45">
        <v>1594344.8</v>
      </c>
      <c r="R331" s="47">
        <f t="shared" si="87"/>
        <v>909501.66333333345</v>
      </c>
      <c r="V331" s="49">
        <f t="shared" si="88"/>
        <v>909501.66333333345</v>
      </c>
      <c r="Y331" s="51"/>
      <c r="Z331" s="51"/>
      <c r="AA331" s="51"/>
      <c r="AC331" s="49">
        <f t="shared" si="89"/>
        <v>909501.66333333345</v>
      </c>
    </row>
    <row r="332" spans="1:29">
      <c r="A332" s="6" t="s">
        <v>293</v>
      </c>
      <c r="B332" s="6" t="s">
        <v>130</v>
      </c>
      <c r="C332" s="6" t="s">
        <v>363</v>
      </c>
      <c r="D332" s="41" t="s">
        <v>679</v>
      </c>
      <c r="E332" s="45">
        <v>1400826.71</v>
      </c>
      <c r="F332" s="45">
        <v>288482.84999999998</v>
      </c>
      <c r="G332" s="45">
        <v>518508.57</v>
      </c>
      <c r="H332" s="45">
        <v>744827.53</v>
      </c>
      <c r="I332" s="45">
        <v>932071.49</v>
      </c>
      <c r="J332" s="45">
        <v>1034773.01</v>
      </c>
      <c r="K332" s="45">
        <v>1122168.25</v>
      </c>
      <c r="L332" s="45">
        <v>1186256.47</v>
      </c>
      <c r="M332" s="45">
        <v>1236787.5900000001</v>
      </c>
      <c r="N332" s="45">
        <v>1295492.83</v>
      </c>
      <c r="O332" s="45">
        <v>1366301.8</v>
      </c>
      <c r="P332" s="45">
        <v>1511075.27</v>
      </c>
      <c r="Q332" s="45">
        <v>1786897.79</v>
      </c>
      <c r="R332" s="47">
        <f t="shared" si="87"/>
        <v>1069217.3258333334</v>
      </c>
      <c r="V332" s="49">
        <f t="shared" si="88"/>
        <v>1069217.3258333334</v>
      </c>
      <c r="Y332" s="51"/>
      <c r="Z332" s="51"/>
      <c r="AA332" s="51"/>
      <c r="AC332" s="49">
        <f t="shared" si="89"/>
        <v>1069217.3258333334</v>
      </c>
    </row>
    <row r="333" spans="1:29">
      <c r="A333" s="6" t="s">
        <v>293</v>
      </c>
      <c r="B333" s="6" t="s">
        <v>130</v>
      </c>
      <c r="C333" s="6" t="s">
        <v>364</v>
      </c>
      <c r="D333" s="41" t="s">
        <v>674</v>
      </c>
      <c r="E333" s="45">
        <v>1785732.24</v>
      </c>
      <c r="F333" s="45">
        <v>156526</v>
      </c>
      <c r="G333" s="45">
        <v>313052</v>
      </c>
      <c r="H333" s="45">
        <v>469578</v>
      </c>
      <c r="I333" s="45">
        <v>626104</v>
      </c>
      <c r="J333" s="45">
        <v>782630</v>
      </c>
      <c r="K333" s="45">
        <v>939156</v>
      </c>
      <c r="L333" s="45">
        <v>1121537</v>
      </c>
      <c r="M333" s="45">
        <v>1303918</v>
      </c>
      <c r="N333" s="45">
        <v>1486299</v>
      </c>
      <c r="O333" s="45">
        <v>1668680</v>
      </c>
      <c r="P333" s="45">
        <v>1852188.94</v>
      </c>
      <c r="Q333" s="45">
        <v>2035699.94</v>
      </c>
      <c r="R333" s="47">
        <f t="shared" si="87"/>
        <v>1052532.0858333332</v>
      </c>
      <c r="V333" s="49">
        <f t="shared" si="88"/>
        <v>1052532.0858333332</v>
      </c>
      <c r="Y333" s="51"/>
      <c r="Z333" s="51"/>
      <c r="AA333" s="51"/>
      <c r="AC333" s="49">
        <f t="shared" si="89"/>
        <v>1052532.0858333332</v>
      </c>
    </row>
    <row r="334" spans="1:29">
      <c r="A334" s="6" t="s">
        <v>293</v>
      </c>
      <c r="B334" s="6" t="s">
        <v>130</v>
      </c>
      <c r="C334" s="6" t="s">
        <v>365</v>
      </c>
      <c r="D334" s="41" t="s">
        <v>680</v>
      </c>
      <c r="E334" s="45">
        <v>27706.880000000001</v>
      </c>
      <c r="F334" s="45">
        <v>323.68</v>
      </c>
      <c r="G334" s="45">
        <v>527.25</v>
      </c>
      <c r="H334" s="45">
        <v>707.19</v>
      </c>
      <c r="I334" s="45">
        <v>1161.73</v>
      </c>
      <c r="J334" s="45">
        <v>1716.49</v>
      </c>
      <c r="K334" s="45">
        <v>2058.6999999999998</v>
      </c>
      <c r="L334" s="45">
        <v>2535.41</v>
      </c>
      <c r="M334" s="45">
        <v>2877.91</v>
      </c>
      <c r="N334" s="45">
        <v>3269.78</v>
      </c>
      <c r="O334" s="45">
        <v>29749.75</v>
      </c>
      <c r="P334" s="45">
        <v>30062.42</v>
      </c>
      <c r="Q334" s="45">
        <v>30360.12</v>
      </c>
      <c r="R334" s="47">
        <f t="shared" si="87"/>
        <v>8668.6508333333331</v>
      </c>
      <c r="V334" s="49">
        <f t="shared" si="88"/>
        <v>8668.6508333333331</v>
      </c>
      <c r="Y334" s="51"/>
      <c r="Z334" s="51"/>
      <c r="AA334" s="51"/>
      <c r="AC334" s="49">
        <f t="shared" si="89"/>
        <v>8668.6508333333331</v>
      </c>
    </row>
    <row r="335" spans="1:29">
      <c r="A335" s="6" t="s">
        <v>294</v>
      </c>
      <c r="B335" s="6" t="s">
        <v>130</v>
      </c>
      <c r="C335" s="6" t="s">
        <v>360</v>
      </c>
      <c r="D335" s="41" t="s">
        <v>673</v>
      </c>
      <c r="E335" s="45">
        <v>467665.9</v>
      </c>
      <c r="F335" s="45">
        <v>80862.98</v>
      </c>
      <c r="G335" s="45">
        <v>149110.22</v>
      </c>
      <c r="H335" s="45">
        <v>217434.38</v>
      </c>
      <c r="I335" s="45">
        <v>273861.58</v>
      </c>
      <c r="J335" s="45">
        <v>305814.42</v>
      </c>
      <c r="K335" s="45">
        <v>331531.57</v>
      </c>
      <c r="L335" s="45">
        <v>354221.66</v>
      </c>
      <c r="M335" s="45">
        <v>372988.06</v>
      </c>
      <c r="N335" s="45">
        <v>393235.8</v>
      </c>
      <c r="O335" s="45">
        <v>418259.33</v>
      </c>
      <c r="P335" s="45">
        <v>460791.3</v>
      </c>
      <c r="Q335" s="45">
        <v>530154.43000000005</v>
      </c>
      <c r="R335" s="47">
        <f t="shared" si="87"/>
        <v>321418.45541666663</v>
      </c>
      <c r="V335" s="49">
        <f t="shared" si="88"/>
        <v>321418.45541666663</v>
      </c>
      <c r="Y335" s="51"/>
      <c r="Z335" s="51"/>
      <c r="AA335" s="51"/>
      <c r="AC335" s="49">
        <f t="shared" si="89"/>
        <v>321418.45541666663</v>
      </c>
    </row>
    <row r="336" spans="1:29">
      <c r="A336" s="6" t="s">
        <v>294</v>
      </c>
      <c r="B336" s="6" t="s">
        <v>130</v>
      </c>
      <c r="C336" s="6" t="s">
        <v>59</v>
      </c>
      <c r="D336" s="41" t="s">
        <v>675</v>
      </c>
      <c r="E336" s="45">
        <v>10518223.220000001</v>
      </c>
      <c r="F336" s="45">
        <v>1856628.71</v>
      </c>
      <c r="G336" s="45">
        <v>3393028.82</v>
      </c>
      <c r="H336" s="45">
        <v>4922491.49</v>
      </c>
      <c r="I336" s="45">
        <v>6129398.2300000004</v>
      </c>
      <c r="J336" s="45">
        <v>6770657.9800000004</v>
      </c>
      <c r="K336" s="45">
        <v>7288456.0199999996</v>
      </c>
      <c r="L336" s="45">
        <v>7743127.7699999996</v>
      </c>
      <c r="M336" s="45">
        <v>8119947.6299999999</v>
      </c>
      <c r="N336" s="45">
        <v>8520257.4900000002</v>
      </c>
      <c r="O336" s="45">
        <v>8995199.2799999993</v>
      </c>
      <c r="P336" s="45">
        <v>9916856.1699999999</v>
      </c>
      <c r="Q336" s="45">
        <v>11525551.67</v>
      </c>
      <c r="R336" s="47">
        <f t="shared" si="87"/>
        <v>7056494.7529166667</v>
      </c>
      <c r="V336" s="49">
        <f t="shared" si="88"/>
        <v>7056494.7529166667</v>
      </c>
      <c r="Y336" s="51"/>
      <c r="Z336" s="51"/>
      <c r="AA336" s="51"/>
      <c r="AC336" s="49">
        <f t="shared" si="89"/>
        <v>7056494.7529166667</v>
      </c>
    </row>
    <row r="337" spans="1:29">
      <c r="A337" s="6" t="s">
        <v>294</v>
      </c>
      <c r="B337" s="6" t="s">
        <v>130</v>
      </c>
      <c r="C337" s="6" t="s">
        <v>60</v>
      </c>
      <c r="D337" s="41" t="s">
        <v>676</v>
      </c>
      <c r="E337" s="45">
        <v>9428488.2300000004</v>
      </c>
      <c r="F337" s="45">
        <v>1403734.79</v>
      </c>
      <c r="G337" s="45">
        <v>2676665.96</v>
      </c>
      <c r="H337" s="45">
        <v>3881371.99</v>
      </c>
      <c r="I337" s="45">
        <v>4622244.59</v>
      </c>
      <c r="J337" s="45">
        <v>5133289.0599999996</v>
      </c>
      <c r="K337" s="45">
        <v>5550348.9800000004</v>
      </c>
      <c r="L337" s="45">
        <v>5961923.7699999996</v>
      </c>
      <c r="M337" s="45">
        <v>6365390.9500000002</v>
      </c>
      <c r="N337" s="45">
        <v>6796746.1699999999</v>
      </c>
      <c r="O337" s="45">
        <v>7524905.3300000001</v>
      </c>
      <c r="P337" s="45">
        <v>8651081.5299999993</v>
      </c>
      <c r="Q337" s="45">
        <v>10053364.970000001</v>
      </c>
      <c r="R337" s="47">
        <f t="shared" si="87"/>
        <v>5692385.8099999996</v>
      </c>
      <c r="V337" s="49">
        <f t="shared" si="88"/>
        <v>5692385.8099999996</v>
      </c>
      <c r="Y337" s="51"/>
      <c r="Z337" s="51"/>
      <c r="AA337" s="51"/>
      <c r="AC337" s="49">
        <f t="shared" si="89"/>
        <v>5692385.8099999996</v>
      </c>
    </row>
    <row r="338" spans="1:29">
      <c r="A338" s="6" t="s">
        <v>294</v>
      </c>
      <c r="B338" s="6" t="s">
        <v>130</v>
      </c>
      <c r="C338" s="6" t="s">
        <v>362</v>
      </c>
      <c r="D338" s="41" t="s">
        <v>678</v>
      </c>
      <c r="E338" s="45">
        <v>217905.58</v>
      </c>
      <c r="F338" s="45">
        <v>34934.839999999997</v>
      </c>
      <c r="G338" s="45">
        <v>67781.97</v>
      </c>
      <c r="H338" s="45">
        <v>101419.07</v>
      </c>
      <c r="I338" s="45">
        <v>132393.57999999999</v>
      </c>
      <c r="J338" s="45">
        <v>150302.01999999999</v>
      </c>
      <c r="K338" s="45">
        <v>162228.9</v>
      </c>
      <c r="L338" s="45">
        <v>173046.44</v>
      </c>
      <c r="M338" s="45">
        <v>180895.11</v>
      </c>
      <c r="N338" s="45">
        <v>189252.9</v>
      </c>
      <c r="O338" s="45">
        <v>198563.96</v>
      </c>
      <c r="P338" s="45">
        <v>216144.55</v>
      </c>
      <c r="Q338" s="45">
        <v>249975.58</v>
      </c>
      <c r="R338" s="47">
        <f t="shared" si="87"/>
        <v>153408.66</v>
      </c>
      <c r="V338" s="49">
        <f t="shared" si="88"/>
        <v>153408.66</v>
      </c>
      <c r="Y338" s="51"/>
      <c r="Z338" s="51"/>
      <c r="AA338" s="51"/>
      <c r="AC338" s="49">
        <f t="shared" si="89"/>
        <v>153408.66</v>
      </c>
    </row>
    <row r="339" spans="1:29">
      <c r="A339" s="6" t="s">
        <v>294</v>
      </c>
      <c r="B339" s="6" t="s">
        <v>130</v>
      </c>
      <c r="C339" s="6" t="s">
        <v>364</v>
      </c>
      <c r="D339" s="41" t="s">
        <v>674</v>
      </c>
      <c r="E339" s="45">
        <v>2179522.2200000002</v>
      </c>
      <c r="F339" s="45">
        <v>195506</v>
      </c>
      <c r="G339" s="45">
        <v>391012</v>
      </c>
      <c r="H339" s="45">
        <v>586518</v>
      </c>
      <c r="I339" s="45">
        <v>577198.44999999995</v>
      </c>
      <c r="J339" s="45">
        <v>830599.45</v>
      </c>
      <c r="K339" s="45">
        <v>1028328.29</v>
      </c>
      <c r="L339" s="45">
        <v>1235228.29</v>
      </c>
      <c r="M339" s="45">
        <v>1583797.29</v>
      </c>
      <c r="N339" s="45">
        <v>1808405.29</v>
      </c>
      <c r="O339" s="45">
        <v>2033013.29</v>
      </c>
      <c r="P339" s="45">
        <v>2257621.29</v>
      </c>
      <c r="Q339" s="45">
        <v>2482229.29</v>
      </c>
      <c r="R339" s="47">
        <f t="shared" si="87"/>
        <v>1238175.2829166667</v>
      </c>
      <c r="V339" s="49">
        <f t="shared" si="88"/>
        <v>1238175.2829166667</v>
      </c>
      <c r="Y339" s="51"/>
      <c r="Z339" s="51"/>
      <c r="AA339" s="51"/>
      <c r="AC339" s="49">
        <f t="shared" si="89"/>
        <v>1238175.2829166667</v>
      </c>
    </row>
    <row r="340" spans="1:29">
      <c r="A340" s="6" t="s">
        <v>294</v>
      </c>
      <c r="B340" s="6" t="s">
        <v>130</v>
      </c>
      <c r="C340" s="6" t="s">
        <v>365</v>
      </c>
      <c r="D340" s="41" t="s">
        <v>680</v>
      </c>
      <c r="E340" s="45">
        <v>23966.93</v>
      </c>
      <c r="F340" s="45">
        <v>8835.31</v>
      </c>
      <c r="G340" s="45">
        <v>5645</v>
      </c>
      <c r="H340" s="45">
        <v>4065.39</v>
      </c>
      <c r="I340" s="45">
        <v>8796.9599999999991</v>
      </c>
      <c r="J340" s="45">
        <v>9226.66</v>
      </c>
      <c r="K340" s="45">
        <v>10766.27</v>
      </c>
      <c r="L340" s="45">
        <v>-77963.03</v>
      </c>
      <c r="M340" s="45">
        <v>-77532.06</v>
      </c>
      <c r="N340" s="45">
        <v>-58551.97</v>
      </c>
      <c r="O340" s="45">
        <v>-57247.18</v>
      </c>
      <c r="P340" s="45">
        <v>-54967.360000000001</v>
      </c>
      <c r="Q340" s="45">
        <v>-50592.21</v>
      </c>
      <c r="R340" s="47">
        <f t="shared" si="87"/>
        <v>-24353.220833333336</v>
      </c>
      <c r="V340" s="49">
        <f t="shared" si="88"/>
        <v>-24353.220833333336</v>
      </c>
      <c r="Y340" s="51"/>
      <c r="Z340" s="51"/>
      <c r="AA340" s="51"/>
      <c r="AC340" s="49">
        <f t="shared" si="89"/>
        <v>-24353.220833333336</v>
      </c>
    </row>
    <row r="341" spans="1:29">
      <c r="A341" s="6" t="s">
        <v>2</v>
      </c>
      <c r="B341" s="6" t="s">
        <v>366</v>
      </c>
      <c r="C341" s="6" t="s">
        <v>2</v>
      </c>
      <c r="D341" s="41" t="s">
        <v>131</v>
      </c>
      <c r="E341" s="45">
        <v>2415606.38</v>
      </c>
      <c r="F341" s="45">
        <v>228429.18</v>
      </c>
      <c r="G341" s="45">
        <v>408581.92</v>
      </c>
      <c r="H341" s="45">
        <v>617771.65</v>
      </c>
      <c r="I341" s="45">
        <v>817381.03</v>
      </c>
      <c r="J341" s="45">
        <v>1008966.51</v>
      </c>
      <c r="K341" s="45">
        <v>1203311.8899999999</v>
      </c>
      <c r="L341" s="45">
        <v>1404170.63</v>
      </c>
      <c r="M341" s="45">
        <v>1585684.77</v>
      </c>
      <c r="N341" s="45">
        <v>1784368.72</v>
      </c>
      <c r="O341" s="45">
        <v>1987428.32</v>
      </c>
      <c r="P341" s="45">
        <v>2175409.71</v>
      </c>
      <c r="Q341" s="45">
        <v>2351148.16</v>
      </c>
      <c r="R341" s="47">
        <f t="shared" si="87"/>
        <v>1300406.8</v>
      </c>
      <c r="V341" s="49">
        <f t="shared" si="88"/>
        <v>1300406.8</v>
      </c>
      <c r="Y341" s="51"/>
      <c r="Z341" s="51"/>
      <c r="AA341" s="51"/>
      <c r="AC341" s="49">
        <f t="shared" si="89"/>
        <v>1300406.8</v>
      </c>
    </row>
    <row r="342" spans="1:29">
      <c r="A342" s="6"/>
      <c r="B342" s="6"/>
      <c r="C342" s="6"/>
      <c r="D342" s="41" t="s">
        <v>132</v>
      </c>
      <c r="E342" s="81">
        <f t="shared" ref="E342:F342" si="90">SUM(E326:E341)</f>
        <v>30542472.069999997</v>
      </c>
      <c r="F342" s="81">
        <f t="shared" si="90"/>
        <v>4536994.2699999986</v>
      </c>
      <c r="G342" s="81">
        <f t="shared" ref="G342:R342" si="91">SUM(G326:G341)</f>
        <v>8450171.6500000004</v>
      </c>
      <c r="H342" s="81">
        <f t="shared" si="91"/>
        <v>12302283.000000002</v>
      </c>
      <c r="I342" s="81">
        <f t="shared" si="91"/>
        <v>15026617.4</v>
      </c>
      <c r="J342" s="81">
        <f t="shared" si="91"/>
        <v>17086776.140000001</v>
      </c>
      <c r="K342" s="81">
        <f t="shared" si="91"/>
        <v>18797028.25</v>
      </c>
      <c r="L342" s="81">
        <f t="shared" si="91"/>
        <v>20364544.549999997</v>
      </c>
      <c r="M342" s="81">
        <f t="shared" si="91"/>
        <v>22047093.91</v>
      </c>
      <c r="N342" s="81">
        <f t="shared" si="91"/>
        <v>23696834.609999999</v>
      </c>
      <c r="O342" s="81">
        <f t="shared" si="91"/>
        <v>25793227.520000003</v>
      </c>
      <c r="P342" s="81">
        <f t="shared" si="91"/>
        <v>28876446.879999999</v>
      </c>
      <c r="Q342" s="81">
        <f t="shared" si="91"/>
        <v>33154852.16</v>
      </c>
      <c r="R342" s="81">
        <f t="shared" si="91"/>
        <v>19068890.024583332</v>
      </c>
      <c r="Y342" s="51"/>
      <c r="Z342" s="51"/>
      <c r="AA342" s="51"/>
    </row>
    <row r="343" spans="1:29">
      <c r="D343" s="3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7"/>
      <c r="Y343" s="51"/>
      <c r="Z343" s="51"/>
      <c r="AA343" s="51"/>
    </row>
    <row r="344" spans="1:29">
      <c r="A344" s="6" t="s">
        <v>284</v>
      </c>
      <c r="B344" s="6" t="s">
        <v>133</v>
      </c>
      <c r="D344" s="41" t="s">
        <v>134</v>
      </c>
      <c r="E344" s="45">
        <v>29230447.98</v>
      </c>
      <c r="F344" s="45">
        <v>2544235.2400000002</v>
      </c>
      <c r="G344" s="45">
        <v>5102393.0599999996</v>
      </c>
      <c r="H344" s="45">
        <v>7667957.1699999999</v>
      </c>
      <c r="I344" s="45">
        <v>10247492.640000001</v>
      </c>
      <c r="J344" s="45">
        <v>12830612.939999999</v>
      </c>
      <c r="K344" s="45">
        <v>15419057.09</v>
      </c>
      <c r="L344" s="45">
        <v>18020859.960000001</v>
      </c>
      <c r="M344" s="45">
        <v>20637535.760000002</v>
      </c>
      <c r="N344" s="45">
        <v>23270347</v>
      </c>
      <c r="O344" s="45">
        <v>25918672.199999999</v>
      </c>
      <c r="P344" s="45">
        <v>28582313.68</v>
      </c>
      <c r="Q344" s="45">
        <v>31270347.91</v>
      </c>
      <c r="R344" s="47">
        <f t="shared" ref="R344:R346" si="92">((E344+Q344)+((F344+G344+H344+I344+J344+K344+L344+M344+N344+O344+P344)*2))/24</f>
        <v>16707656.223750001</v>
      </c>
      <c r="V344" s="49">
        <f t="shared" ref="V344:V346" si="93">R344</f>
        <v>16707656.223750001</v>
      </c>
      <c r="Y344" s="51"/>
      <c r="Z344" s="51"/>
      <c r="AA344" s="51"/>
      <c r="AC344" s="49">
        <f t="shared" ref="AC344:AC346" si="94">+R344</f>
        <v>16707656.223750001</v>
      </c>
    </row>
    <row r="345" spans="1:29">
      <c r="A345" s="6" t="s">
        <v>284</v>
      </c>
      <c r="B345" s="6" t="s">
        <v>135</v>
      </c>
      <c r="D345" s="41" t="s">
        <v>681</v>
      </c>
      <c r="E345" s="45">
        <v>3457659.27</v>
      </c>
      <c r="F345" s="45">
        <v>296017.63</v>
      </c>
      <c r="G345" s="45">
        <v>592187.13</v>
      </c>
      <c r="H345" s="45">
        <v>891837.16</v>
      </c>
      <c r="I345" s="45">
        <v>1191609.53</v>
      </c>
      <c r="J345" s="45">
        <v>1491420.73</v>
      </c>
      <c r="K345" s="45">
        <v>1790451.9</v>
      </c>
      <c r="L345" s="45">
        <v>2092205.64</v>
      </c>
      <c r="M345" s="45">
        <v>2394012.87</v>
      </c>
      <c r="N345" s="45">
        <v>2695763.14</v>
      </c>
      <c r="O345" s="45">
        <v>2985075.27</v>
      </c>
      <c r="P345" s="45">
        <v>3251041.51</v>
      </c>
      <c r="Q345" s="45">
        <v>3517419.93</v>
      </c>
      <c r="R345" s="47">
        <f t="shared" si="92"/>
        <v>1929930.1758333333</v>
      </c>
      <c r="V345" s="49">
        <f t="shared" si="93"/>
        <v>1929930.1758333333</v>
      </c>
      <c r="Y345" s="51"/>
      <c r="Z345" s="51"/>
      <c r="AA345" s="51"/>
      <c r="AC345" s="49">
        <f t="shared" si="94"/>
        <v>1929930.1758333333</v>
      </c>
    </row>
    <row r="346" spans="1:29">
      <c r="A346" s="6" t="s">
        <v>284</v>
      </c>
      <c r="B346" s="1" t="s">
        <v>136</v>
      </c>
      <c r="D346" s="41" t="s">
        <v>137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92"/>
        <v>0</v>
      </c>
      <c r="V346" s="49">
        <f t="shared" si="93"/>
        <v>0</v>
      </c>
      <c r="Y346" s="51"/>
      <c r="Z346" s="51"/>
      <c r="AA346" s="51"/>
      <c r="AC346" s="49">
        <f t="shared" si="94"/>
        <v>0</v>
      </c>
    </row>
    <row r="347" spans="1:29">
      <c r="D347" s="41" t="s">
        <v>138</v>
      </c>
      <c r="E347" s="81">
        <f t="shared" ref="E347:F347" si="95">SUM(E344:E346)</f>
        <v>32688107.25</v>
      </c>
      <c r="F347" s="81">
        <f t="shared" si="95"/>
        <v>2840252.87</v>
      </c>
      <c r="G347" s="81">
        <f t="shared" ref="G347:R347" si="96">SUM(G344:G346)</f>
        <v>5694580.1899999995</v>
      </c>
      <c r="H347" s="81">
        <f t="shared" si="96"/>
        <v>8559794.3300000001</v>
      </c>
      <c r="I347" s="81">
        <f t="shared" si="96"/>
        <v>11439102.17</v>
      </c>
      <c r="J347" s="81">
        <f t="shared" si="96"/>
        <v>14322033.67</v>
      </c>
      <c r="K347" s="81">
        <f t="shared" si="96"/>
        <v>17209508.989999998</v>
      </c>
      <c r="L347" s="81">
        <f t="shared" si="96"/>
        <v>20113065.600000001</v>
      </c>
      <c r="M347" s="81">
        <f t="shared" si="96"/>
        <v>23031548.630000003</v>
      </c>
      <c r="N347" s="81">
        <f t="shared" si="96"/>
        <v>25966110.140000001</v>
      </c>
      <c r="O347" s="81">
        <f t="shared" si="96"/>
        <v>28903747.469999999</v>
      </c>
      <c r="P347" s="81">
        <f t="shared" si="96"/>
        <v>31833355.189999998</v>
      </c>
      <c r="Q347" s="81">
        <f t="shared" si="96"/>
        <v>34787767.840000004</v>
      </c>
      <c r="R347" s="81">
        <f t="shared" si="96"/>
        <v>18637586.399583332</v>
      </c>
      <c r="Y347" s="51"/>
      <c r="Z347" s="51"/>
      <c r="AA347" s="51"/>
    </row>
    <row r="348" spans="1:29">
      <c r="D348" s="3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7"/>
      <c r="Y348" s="51"/>
      <c r="Z348" s="51"/>
      <c r="AA348" s="51"/>
    </row>
    <row r="349" spans="1:29">
      <c r="A349" s="6" t="s">
        <v>284</v>
      </c>
      <c r="B349" s="6" t="s">
        <v>139</v>
      </c>
      <c r="D349" s="41" t="s">
        <v>140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ref="R349:R364" si="97">((E349+Q349)+((F349+G349+H349+I349+J349+K349+L349+M349+N349+O349+P349)*2))/24</f>
        <v>0</v>
      </c>
      <c r="V349" s="49">
        <f t="shared" ref="V349:V364" si="98">R349</f>
        <v>0</v>
      </c>
      <c r="Y349" s="51"/>
      <c r="Z349" s="51"/>
      <c r="AA349" s="51"/>
      <c r="AC349" s="49">
        <f t="shared" ref="AC349:AC364" si="99">+R349</f>
        <v>0</v>
      </c>
    </row>
    <row r="350" spans="1:29">
      <c r="A350" s="6" t="s">
        <v>284</v>
      </c>
      <c r="B350" s="6" t="s">
        <v>141</v>
      </c>
      <c r="C350" s="6" t="s">
        <v>143</v>
      </c>
      <c r="D350" s="5" t="s">
        <v>144</v>
      </c>
      <c r="E350" s="45">
        <v>1237444.53</v>
      </c>
      <c r="F350" s="45">
        <v>201826.33</v>
      </c>
      <c r="G350" s="45">
        <v>317788.17</v>
      </c>
      <c r="H350" s="45">
        <v>421743.91</v>
      </c>
      <c r="I350" s="45">
        <v>506288.91</v>
      </c>
      <c r="J350" s="45">
        <v>579140.80000000005</v>
      </c>
      <c r="K350" s="45">
        <v>620019.06000000006</v>
      </c>
      <c r="L350" s="45">
        <v>639514.62</v>
      </c>
      <c r="M350" s="45">
        <v>679468.62</v>
      </c>
      <c r="N350" s="45">
        <v>758430.75</v>
      </c>
      <c r="O350" s="45">
        <v>845594.95</v>
      </c>
      <c r="P350" s="45">
        <v>932601.67</v>
      </c>
      <c r="Q350" s="45">
        <v>1014898.94</v>
      </c>
      <c r="R350" s="47">
        <f t="shared" si="97"/>
        <v>635715.79375000007</v>
      </c>
      <c r="V350" s="49">
        <f t="shared" si="98"/>
        <v>635715.79375000007</v>
      </c>
      <c r="Y350" s="51"/>
      <c r="Z350" s="51"/>
      <c r="AA350" s="51"/>
      <c r="AC350" s="49">
        <f t="shared" si="99"/>
        <v>635715.79375000007</v>
      </c>
    </row>
    <row r="351" spans="1:29">
      <c r="A351" s="6" t="s">
        <v>284</v>
      </c>
      <c r="B351" s="6" t="s">
        <v>141</v>
      </c>
      <c r="C351" s="6" t="s">
        <v>179</v>
      </c>
      <c r="D351" s="5" t="s">
        <v>876</v>
      </c>
      <c r="E351" s="45">
        <v>113020.83</v>
      </c>
      <c r="F351" s="45">
        <v>10763.89</v>
      </c>
      <c r="G351" s="45">
        <v>20833.330000000002</v>
      </c>
      <c r="H351" s="45">
        <v>31597.22</v>
      </c>
      <c r="I351" s="45">
        <v>42013.89</v>
      </c>
      <c r="J351" s="45">
        <v>52777.78</v>
      </c>
      <c r="K351" s="45">
        <v>63194.44</v>
      </c>
      <c r="L351" s="45">
        <v>73958.33</v>
      </c>
      <c r="M351" s="45">
        <v>84722.22</v>
      </c>
      <c r="N351" s="45">
        <v>95138.880000000005</v>
      </c>
      <c r="O351" s="45">
        <v>105902.77</v>
      </c>
      <c r="P351" s="45">
        <v>116319.44</v>
      </c>
      <c r="Q351" s="45">
        <v>127083.32</v>
      </c>
      <c r="R351" s="47">
        <f t="shared" si="97"/>
        <v>68106.188749999987</v>
      </c>
      <c r="V351" s="49">
        <f t="shared" si="98"/>
        <v>68106.188749999987</v>
      </c>
      <c r="Y351" s="51"/>
      <c r="Z351" s="51"/>
      <c r="AA351" s="51"/>
      <c r="AC351" s="49">
        <f t="shared" si="99"/>
        <v>68106.188749999987</v>
      </c>
    </row>
    <row r="352" spans="1:29">
      <c r="A352" s="6" t="s">
        <v>284</v>
      </c>
      <c r="B352" s="6" t="s">
        <v>141</v>
      </c>
      <c r="D352" s="41" t="s">
        <v>142</v>
      </c>
      <c r="E352" s="45">
        <v>12851615.869999999</v>
      </c>
      <c r="F352" s="45">
        <v>1173036.25</v>
      </c>
      <c r="G352" s="45">
        <v>2346072.4900000002</v>
      </c>
      <c r="H352" s="45">
        <v>3519108.75</v>
      </c>
      <c r="I352" s="45">
        <v>4692145</v>
      </c>
      <c r="J352" s="45">
        <v>5865181.2400000002</v>
      </c>
      <c r="K352" s="45">
        <v>7190717.5</v>
      </c>
      <c r="L352" s="45">
        <v>8516253.75</v>
      </c>
      <c r="M352" s="45">
        <v>9841733.1199999992</v>
      </c>
      <c r="N352" s="45">
        <v>11102087.51</v>
      </c>
      <c r="O352" s="45">
        <v>12362441.880000001</v>
      </c>
      <c r="P352" s="45">
        <v>13586500.199999999</v>
      </c>
      <c r="Q352" s="45">
        <v>14810558.539999999</v>
      </c>
      <c r="R352" s="47">
        <f t="shared" si="97"/>
        <v>7835530.407916666</v>
      </c>
      <c r="V352" s="49">
        <f t="shared" si="98"/>
        <v>7835530.407916666</v>
      </c>
      <c r="Y352" s="51"/>
      <c r="Z352" s="51"/>
      <c r="AA352" s="51"/>
      <c r="AC352" s="49">
        <f t="shared" si="99"/>
        <v>7835530.407916666</v>
      </c>
    </row>
    <row r="353" spans="1:29">
      <c r="A353" s="6" t="s">
        <v>284</v>
      </c>
      <c r="B353" s="6" t="s">
        <v>146</v>
      </c>
      <c r="D353" s="41" t="s">
        <v>147</v>
      </c>
      <c r="E353" s="45">
        <v>216975.49</v>
      </c>
      <c r="F353" s="45">
        <v>18520.37</v>
      </c>
      <c r="G353" s="45">
        <v>37040.75</v>
      </c>
      <c r="H353" s="45">
        <v>55561.120000000003</v>
      </c>
      <c r="I353" s="45">
        <v>74081.5</v>
      </c>
      <c r="J353" s="45">
        <v>92601.87</v>
      </c>
      <c r="K353" s="45">
        <v>111608.52</v>
      </c>
      <c r="L353" s="45">
        <v>130405.66</v>
      </c>
      <c r="M353" s="45">
        <v>148525.69</v>
      </c>
      <c r="N353" s="45">
        <v>166235.5</v>
      </c>
      <c r="O353" s="45">
        <v>184200.8</v>
      </c>
      <c r="P353" s="45">
        <v>197821.21</v>
      </c>
      <c r="Q353" s="45">
        <v>211496.36</v>
      </c>
      <c r="R353" s="47">
        <f t="shared" si="97"/>
        <v>119236.57625</v>
      </c>
      <c r="V353" s="49">
        <f t="shared" si="98"/>
        <v>119236.57625</v>
      </c>
      <c r="Y353" s="51"/>
      <c r="Z353" s="51"/>
      <c r="AA353" s="51"/>
      <c r="AC353" s="49">
        <f t="shared" si="99"/>
        <v>119236.57625</v>
      </c>
    </row>
    <row r="354" spans="1:29">
      <c r="A354" s="6" t="s">
        <v>284</v>
      </c>
      <c r="B354" s="6" t="s">
        <v>148</v>
      </c>
      <c r="D354" s="41" t="s">
        <v>682</v>
      </c>
      <c r="E354" s="45">
        <v>40970.639999999999</v>
      </c>
      <c r="F354" s="45">
        <v>3414.22</v>
      </c>
      <c r="G354" s="45">
        <v>6828.44</v>
      </c>
      <c r="H354" s="45">
        <v>10242.66</v>
      </c>
      <c r="I354" s="45">
        <v>13656.88</v>
      </c>
      <c r="J354" s="45">
        <v>17071.099999999999</v>
      </c>
      <c r="K354" s="45">
        <v>20485.32</v>
      </c>
      <c r="L354" s="45">
        <v>23899.54</v>
      </c>
      <c r="M354" s="45">
        <v>27313.759999999998</v>
      </c>
      <c r="N354" s="45">
        <v>30727.98</v>
      </c>
      <c r="O354" s="45">
        <v>34142.199999999997</v>
      </c>
      <c r="P354" s="45">
        <v>39125.19</v>
      </c>
      <c r="Q354" s="45">
        <v>44118.75</v>
      </c>
      <c r="R354" s="47">
        <f t="shared" si="97"/>
        <v>22454.332083333331</v>
      </c>
      <c r="V354" s="49">
        <f t="shared" si="98"/>
        <v>22454.332083333331</v>
      </c>
      <c r="Y354" s="51"/>
      <c r="Z354" s="51"/>
      <c r="AA354" s="51"/>
      <c r="AC354" s="49">
        <f t="shared" si="99"/>
        <v>22454.332083333331</v>
      </c>
    </row>
    <row r="355" spans="1:29">
      <c r="A355" s="6" t="s">
        <v>284</v>
      </c>
      <c r="B355" s="6" t="s">
        <v>145</v>
      </c>
      <c r="C355" s="6" t="s">
        <v>872</v>
      </c>
      <c r="D355" s="41" t="s">
        <v>873</v>
      </c>
      <c r="E355" s="45">
        <v>3227</v>
      </c>
      <c r="F355" s="45">
        <v>0</v>
      </c>
      <c r="G355" s="45">
        <v>0</v>
      </c>
      <c r="H355" s="45">
        <v>1050</v>
      </c>
      <c r="I355" s="45">
        <v>1050</v>
      </c>
      <c r="J355" s="45">
        <v>1050</v>
      </c>
      <c r="K355" s="45">
        <v>2114</v>
      </c>
      <c r="L355" s="45">
        <v>2114</v>
      </c>
      <c r="M355" s="45">
        <v>2114</v>
      </c>
      <c r="N355" s="45">
        <v>2885</v>
      </c>
      <c r="O355" s="45">
        <v>2885</v>
      </c>
      <c r="P355" s="45">
        <v>2885</v>
      </c>
      <c r="Q355" s="45">
        <v>3709</v>
      </c>
      <c r="R355" s="47">
        <f t="shared" si="97"/>
        <v>1801.25</v>
      </c>
      <c r="V355" s="49">
        <f t="shared" si="98"/>
        <v>1801.25</v>
      </c>
      <c r="Y355" s="51"/>
      <c r="Z355" s="51"/>
      <c r="AA355" s="51"/>
      <c r="AC355" s="49">
        <f t="shared" si="99"/>
        <v>1801.25</v>
      </c>
    </row>
    <row r="356" spans="1:29">
      <c r="A356" s="6" t="s">
        <v>284</v>
      </c>
      <c r="B356" s="6" t="s">
        <v>145</v>
      </c>
      <c r="C356" s="6" t="s">
        <v>869</v>
      </c>
      <c r="D356" s="41" t="s">
        <v>870</v>
      </c>
      <c r="E356" s="45">
        <v>1212769.3899999999</v>
      </c>
      <c r="F356" s="45">
        <v>-0.01</v>
      </c>
      <c r="G356" s="45">
        <v>-0.01</v>
      </c>
      <c r="H356" s="45">
        <v>-0.01</v>
      </c>
      <c r="I356" s="45">
        <v>-0.01</v>
      </c>
      <c r="J356" s="45">
        <v>-0.01</v>
      </c>
      <c r="K356" s="45">
        <v>-0.01</v>
      </c>
      <c r="L356" s="45">
        <v>-0.01</v>
      </c>
      <c r="M356" s="45">
        <v>-0.01</v>
      </c>
      <c r="N356" s="45">
        <v>-0.01</v>
      </c>
      <c r="O356" s="45">
        <v>-0.01</v>
      </c>
      <c r="P356" s="45">
        <v>-0.01</v>
      </c>
      <c r="Q356" s="45">
        <v>-0.01</v>
      </c>
      <c r="R356" s="47">
        <f t="shared" si="97"/>
        <v>50532.048333333332</v>
      </c>
      <c r="V356" s="49">
        <f t="shared" si="98"/>
        <v>50532.048333333332</v>
      </c>
      <c r="Y356" s="51"/>
      <c r="Z356" s="51"/>
      <c r="AA356" s="51"/>
      <c r="AC356" s="49">
        <f t="shared" si="99"/>
        <v>50532.048333333332</v>
      </c>
    </row>
    <row r="357" spans="1:29">
      <c r="A357" s="6" t="s">
        <v>284</v>
      </c>
      <c r="B357" s="6" t="s">
        <v>145</v>
      </c>
      <c r="C357" s="6" t="s">
        <v>12</v>
      </c>
      <c r="D357" s="41" t="s">
        <v>683</v>
      </c>
      <c r="E357" s="45">
        <v>3.6379788070917101E-12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si="97"/>
        <v>1.5158245029548793E-13</v>
      </c>
      <c r="V357" s="49">
        <f t="shared" si="98"/>
        <v>1.5158245029548793E-13</v>
      </c>
      <c r="Y357" s="51"/>
      <c r="Z357" s="51"/>
      <c r="AA357" s="51"/>
      <c r="AC357" s="49">
        <f t="shared" si="99"/>
        <v>1.5158245029548793E-13</v>
      </c>
    </row>
    <row r="358" spans="1:29">
      <c r="A358" s="6" t="s">
        <v>284</v>
      </c>
      <c r="B358" s="6" t="s">
        <v>145</v>
      </c>
      <c r="C358" s="6" t="s">
        <v>154</v>
      </c>
      <c r="D358" s="41" t="s">
        <v>871</v>
      </c>
      <c r="E358" s="45">
        <v>33252.980000000003</v>
      </c>
      <c r="F358" s="45">
        <v>0</v>
      </c>
      <c r="G358" s="45">
        <v>0</v>
      </c>
      <c r="H358" s="45">
        <v>8444.42</v>
      </c>
      <c r="I358" s="45">
        <v>8444.42</v>
      </c>
      <c r="J358" s="45">
        <v>14937.12</v>
      </c>
      <c r="K358" s="45">
        <v>18135.3</v>
      </c>
      <c r="L358" s="45">
        <v>18135.3</v>
      </c>
      <c r="M358" s="45">
        <v>18135.3</v>
      </c>
      <c r="N358" s="45">
        <v>27285.99</v>
      </c>
      <c r="O358" s="45">
        <v>27468.55</v>
      </c>
      <c r="P358" s="45">
        <v>27285.99</v>
      </c>
      <c r="Q358" s="45">
        <v>36361.96</v>
      </c>
      <c r="R358" s="47">
        <f t="shared" si="97"/>
        <v>16923.321666666667</v>
      </c>
      <c r="V358" s="49">
        <f t="shared" si="98"/>
        <v>16923.321666666667</v>
      </c>
      <c r="Y358" s="51"/>
      <c r="Z358" s="51"/>
      <c r="AA358" s="51"/>
      <c r="AC358" s="49">
        <f t="shared" si="99"/>
        <v>16923.321666666667</v>
      </c>
    </row>
    <row r="359" spans="1:29">
      <c r="A359" s="6" t="s">
        <v>293</v>
      </c>
      <c r="B359" s="6" t="s">
        <v>145</v>
      </c>
      <c r="C359" s="6" t="s">
        <v>372</v>
      </c>
      <c r="D359" s="41" t="s">
        <v>684</v>
      </c>
      <c r="E359" s="45">
        <v>4567.83</v>
      </c>
      <c r="F359" s="45">
        <v>24.65</v>
      </c>
      <c r="G359" s="45">
        <v>58.08</v>
      </c>
      <c r="H359" s="45">
        <v>103.18</v>
      </c>
      <c r="I359" s="45">
        <v>130.78</v>
      </c>
      <c r="J359" s="45">
        <v>252.71</v>
      </c>
      <c r="K359" s="45">
        <v>332.5</v>
      </c>
      <c r="L359" s="45">
        <v>384.72</v>
      </c>
      <c r="M359" s="45">
        <v>458.81</v>
      </c>
      <c r="N359" s="45">
        <v>567.53</v>
      </c>
      <c r="O359" s="45">
        <v>701.8</v>
      </c>
      <c r="P359" s="45">
        <v>788.18</v>
      </c>
      <c r="Q359" s="45">
        <v>1386.35</v>
      </c>
      <c r="R359" s="47">
        <f t="shared" si="97"/>
        <v>565.00250000000005</v>
      </c>
      <c r="V359" s="49">
        <f t="shared" si="98"/>
        <v>565.00250000000005</v>
      </c>
      <c r="Y359" s="51"/>
      <c r="Z359" s="51"/>
      <c r="AA359" s="51"/>
      <c r="AC359" s="49">
        <f t="shared" si="99"/>
        <v>565.00250000000005</v>
      </c>
    </row>
    <row r="360" spans="1:29">
      <c r="A360" s="6" t="s">
        <v>293</v>
      </c>
      <c r="B360" s="6" t="s">
        <v>145</v>
      </c>
      <c r="C360" s="6" t="s">
        <v>373</v>
      </c>
      <c r="D360" s="41" t="s">
        <v>685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97"/>
        <v>0</v>
      </c>
      <c r="V360" s="49">
        <f t="shared" si="98"/>
        <v>0</v>
      </c>
      <c r="Y360" s="51"/>
      <c r="Z360" s="51"/>
      <c r="AA360" s="51"/>
      <c r="AC360" s="49">
        <f t="shared" si="99"/>
        <v>0</v>
      </c>
    </row>
    <row r="361" spans="1:29">
      <c r="A361" s="6" t="s">
        <v>293</v>
      </c>
      <c r="B361" s="6" t="s">
        <v>145</v>
      </c>
      <c r="C361" s="6" t="s">
        <v>374</v>
      </c>
      <c r="D361" s="41" t="s">
        <v>686</v>
      </c>
      <c r="E361" s="45">
        <v>92377.64</v>
      </c>
      <c r="F361" s="45">
        <v>5008.58</v>
      </c>
      <c r="G361" s="45">
        <v>7977.4</v>
      </c>
      <c r="H361" s="45">
        <v>9092.27</v>
      </c>
      <c r="I361" s="45">
        <v>10234.33</v>
      </c>
      <c r="J361" s="45">
        <v>10234.33</v>
      </c>
      <c r="K361" s="45">
        <v>10234.33</v>
      </c>
      <c r="L361" s="45">
        <v>10234.33</v>
      </c>
      <c r="M361" s="45">
        <v>10234.33</v>
      </c>
      <c r="N361" s="45">
        <v>10234.33</v>
      </c>
      <c r="O361" s="45">
        <v>10234.33</v>
      </c>
      <c r="P361" s="45">
        <v>10234.33</v>
      </c>
      <c r="Q361" s="45">
        <v>13347.42</v>
      </c>
      <c r="R361" s="47">
        <f t="shared" si="97"/>
        <v>13067.951666666668</v>
      </c>
      <c r="V361" s="49">
        <f t="shared" si="98"/>
        <v>13067.951666666668</v>
      </c>
      <c r="Y361" s="51"/>
      <c r="Z361" s="51"/>
      <c r="AA361" s="51"/>
      <c r="AC361" s="49">
        <f t="shared" si="99"/>
        <v>13067.951666666668</v>
      </c>
    </row>
    <row r="362" spans="1:29">
      <c r="A362" s="6" t="s">
        <v>294</v>
      </c>
      <c r="B362" s="6" t="s">
        <v>145</v>
      </c>
      <c r="C362" s="6" t="s">
        <v>372</v>
      </c>
      <c r="D362" s="41" t="s">
        <v>684</v>
      </c>
      <c r="E362" s="45">
        <v>16599.79</v>
      </c>
      <c r="F362" s="45">
        <v>151.19999999999999</v>
      </c>
      <c r="G362" s="45">
        <v>283.37</v>
      </c>
      <c r="H362" s="45">
        <v>477.29</v>
      </c>
      <c r="I362" s="45">
        <v>740.81</v>
      </c>
      <c r="J362" s="45">
        <v>1214.43</v>
      </c>
      <c r="K362" s="45">
        <v>1777.6</v>
      </c>
      <c r="L362" s="45">
        <v>2475.8000000000002</v>
      </c>
      <c r="M362" s="45">
        <v>3053.27</v>
      </c>
      <c r="N362" s="45">
        <v>3960.22</v>
      </c>
      <c r="O362" s="45">
        <v>5233.59</v>
      </c>
      <c r="P362" s="45">
        <v>6337.36</v>
      </c>
      <c r="Q362" s="45">
        <v>9422.17</v>
      </c>
      <c r="R362" s="47">
        <f t="shared" si="97"/>
        <v>3226.3266666666664</v>
      </c>
      <c r="V362" s="49">
        <f t="shared" si="98"/>
        <v>3226.3266666666664</v>
      </c>
      <c r="Y362" s="51"/>
      <c r="Z362" s="51"/>
      <c r="AA362" s="51"/>
      <c r="AC362" s="49">
        <f t="shared" si="99"/>
        <v>3226.3266666666664</v>
      </c>
    </row>
    <row r="363" spans="1:29">
      <c r="A363" s="6" t="s">
        <v>294</v>
      </c>
      <c r="B363" s="6" t="s">
        <v>145</v>
      </c>
      <c r="C363" s="6" t="s">
        <v>373</v>
      </c>
      <c r="D363" s="41" t="s">
        <v>685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97"/>
        <v>0</v>
      </c>
      <c r="V363" s="49">
        <f t="shared" si="98"/>
        <v>0</v>
      </c>
      <c r="Y363" s="51"/>
      <c r="Z363" s="51"/>
      <c r="AA363" s="51"/>
      <c r="AC363" s="49">
        <f t="shared" si="99"/>
        <v>0</v>
      </c>
    </row>
    <row r="364" spans="1:29">
      <c r="A364" s="6" t="s">
        <v>294</v>
      </c>
      <c r="B364" s="6" t="s">
        <v>145</v>
      </c>
      <c r="C364" s="6" t="s">
        <v>374</v>
      </c>
      <c r="D364" s="41" t="s">
        <v>686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7">
        <f t="shared" si="97"/>
        <v>0</v>
      </c>
      <c r="V364" s="49">
        <f t="shared" si="98"/>
        <v>0</v>
      </c>
      <c r="Y364" s="51"/>
      <c r="Z364" s="51"/>
      <c r="AA364" s="51"/>
      <c r="AC364" s="49">
        <f t="shared" si="99"/>
        <v>0</v>
      </c>
    </row>
    <row r="365" spans="1:29">
      <c r="D365" s="41" t="s">
        <v>149</v>
      </c>
      <c r="E365" s="81">
        <f t="shared" ref="E365:H365" si="100">SUM(E349:E364)</f>
        <v>15822821.99</v>
      </c>
      <c r="F365" s="81">
        <f t="shared" si="100"/>
        <v>1412745.48</v>
      </c>
      <c r="G365" s="81">
        <f t="shared" si="100"/>
        <v>2736882.0200000005</v>
      </c>
      <c r="H365" s="81">
        <f t="shared" si="100"/>
        <v>4057420.8100000005</v>
      </c>
      <c r="I365" s="81">
        <f t="shared" ref="I365:R365" si="101">SUM(I349:I364)</f>
        <v>5348786.51</v>
      </c>
      <c r="J365" s="81">
        <f t="shared" si="101"/>
        <v>6634461.3700000001</v>
      </c>
      <c r="K365" s="81">
        <f t="shared" si="101"/>
        <v>8038618.5599999996</v>
      </c>
      <c r="L365" s="81">
        <f t="shared" si="101"/>
        <v>9417376.040000001</v>
      </c>
      <c r="M365" s="81">
        <f t="shared" si="101"/>
        <v>10815759.109999999</v>
      </c>
      <c r="N365" s="81">
        <f t="shared" si="101"/>
        <v>12197553.680000002</v>
      </c>
      <c r="O365" s="81">
        <f t="shared" si="101"/>
        <v>13578805.860000003</v>
      </c>
      <c r="P365" s="81">
        <f t="shared" si="101"/>
        <v>14919898.559999999</v>
      </c>
      <c r="Q365" s="81">
        <f t="shared" si="101"/>
        <v>16272382.799999999</v>
      </c>
      <c r="R365" s="81">
        <f t="shared" si="101"/>
        <v>8767159.199583333</v>
      </c>
      <c r="Y365" s="51"/>
      <c r="Z365" s="51"/>
      <c r="AA365" s="51"/>
    </row>
    <row r="366" spans="1:29">
      <c r="D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7"/>
      <c r="Y366" s="51"/>
      <c r="Z366" s="51"/>
      <c r="AA366" s="51"/>
    </row>
    <row r="367" spans="1:29">
      <c r="A367" s="6" t="s">
        <v>284</v>
      </c>
      <c r="B367" s="6" t="s">
        <v>151</v>
      </c>
      <c r="C367" s="6" t="s">
        <v>375</v>
      </c>
      <c r="D367" s="41" t="s">
        <v>687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ref="R367:R387" si="102">((E367+Q367)+((F367+G367+H367+I367+J367+K367+L367+M367+N367+O367+P367)*2))/24</f>
        <v>0</v>
      </c>
      <c r="V367" s="49">
        <f t="shared" ref="V367:V387" si="103">R367</f>
        <v>0</v>
      </c>
      <c r="Y367" s="51"/>
      <c r="Z367" s="51"/>
      <c r="AA367" s="51"/>
      <c r="AC367" s="49">
        <f t="shared" ref="AC367:AC387" si="104">+R367</f>
        <v>0</v>
      </c>
    </row>
    <row r="368" spans="1:29">
      <c r="A368" s="6" t="s">
        <v>284</v>
      </c>
      <c r="B368" s="6" t="s">
        <v>153</v>
      </c>
      <c r="C368" s="6" t="s">
        <v>375</v>
      </c>
      <c r="D368" s="41" t="s">
        <v>689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7">
        <f t="shared" si="102"/>
        <v>0</v>
      </c>
      <c r="V368" s="49">
        <f t="shared" si="103"/>
        <v>0</v>
      </c>
      <c r="Y368" s="51"/>
      <c r="Z368" s="51"/>
      <c r="AA368" s="51"/>
      <c r="AC368" s="49">
        <f t="shared" si="104"/>
        <v>0</v>
      </c>
    </row>
    <row r="369" spans="1:29">
      <c r="A369" s="6" t="s">
        <v>284</v>
      </c>
      <c r="B369" s="6" t="s">
        <v>377</v>
      </c>
      <c r="D369" s="41" t="s">
        <v>691</v>
      </c>
      <c r="E369" s="45">
        <v>-42018.96</v>
      </c>
      <c r="F369" s="45">
        <v>-3501.58</v>
      </c>
      <c r="G369" s="45">
        <v>-7003.16</v>
      </c>
      <c r="H369" s="45">
        <v>-10504.74</v>
      </c>
      <c r="I369" s="45">
        <v>-14006.32</v>
      </c>
      <c r="J369" s="45">
        <v>-17507.900000000001</v>
      </c>
      <c r="K369" s="45">
        <v>-21009.48</v>
      </c>
      <c r="L369" s="45">
        <v>-24511.06</v>
      </c>
      <c r="M369" s="45">
        <v>-28012.639999999999</v>
      </c>
      <c r="N369" s="45">
        <v>-31514.22</v>
      </c>
      <c r="O369" s="45">
        <v>-35015.800000000003</v>
      </c>
      <c r="P369" s="45">
        <v>-38517.379999999997</v>
      </c>
      <c r="Q369" s="45">
        <v>-42018.96</v>
      </c>
      <c r="R369" s="47">
        <f t="shared" si="102"/>
        <v>-22760.270000000004</v>
      </c>
      <c r="V369" s="49">
        <f t="shared" si="103"/>
        <v>-22760.270000000004</v>
      </c>
      <c r="Y369" s="51"/>
      <c r="Z369" s="51"/>
      <c r="AA369" s="51"/>
      <c r="AC369" s="49">
        <f t="shared" si="104"/>
        <v>-22760.270000000004</v>
      </c>
    </row>
    <row r="370" spans="1:29">
      <c r="A370" s="6" t="s">
        <v>293</v>
      </c>
      <c r="B370" s="6" t="s">
        <v>150</v>
      </c>
      <c r="C370" s="6" t="s">
        <v>375</v>
      </c>
      <c r="D370" s="41" t="s">
        <v>692</v>
      </c>
      <c r="E370" s="45">
        <v>-638181.51</v>
      </c>
      <c r="F370" s="45">
        <v>393090.82</v>
      </c>
      <c r="G370" s="45">
        <v>682081.63</v>
      </c>
      <c r="H370" s="45">
        <v>974827.02</v>
      </c>
      <c r="I370" s="45">
        <v>951179.27</v>
      </c>
      <c r="J370" s="45">
        <v>856739.88</v>
      </c>
      <c r="K370" s="45">
        <v>670177.22</v>
      </c>
      <c r="L370" s="45">
        <v>102307.01</v>
      </c>
      <c r="M370" s="45">
        <v>-126461.44</v>
      </c>
      <c r="N370" s="45">
        <v>-372360.01</v>
      </c>
      <c r="O370" s="45">
        <v>-291841.81</v>
      </c>
      <c r="P370" s="45">
        <v>77384.039999999994</v>
      </c>
      <c r="Q370" s="45">
        <v>485092.4</v>
      </c>
      <c r="R370" s="47">
        <f t="shared" si="102"/>
        <v>320048.25624999992</v>
      </c>
      <c r="V370" s="49">
        <f t="shared" si="103"/>
        <v>320048.25624999992</v>
      </c>
      <c r="Y370" s="51"/>
      <c r="Z370" s="51"/>
      <c r="AA370" s="51"/>
      <c r="AC370" s="49">
        <f t="shared" si="104"/>
        <v>320048.25624999992</v>
      </c>
    </row>
    <row r="371" spans="1:29">
      <c r="A371" s="6" t="s">
        <v>293</v>
      </c>
      <c r="B371" s="6" t="s">
        <v>150</v>
      </c>
      <c r="C371" s="6" t="s">
        <v>376</v>
      </c>
      <c r="D371" s="41" t="s">
        <v>693</v>
      </c>
      <c r="E371" s="45">
        <v>-941388.15</v>
      </c>
      <c r="F371" s="45">
        <v>189291.87</v>
      </c>
      <c r="G371" s="45">
        <v>354089.9</v>
      </c>
      <c r="H371" s="45">
        <v>535835.34</v>
      </c>
      <c r="I371" s="45">
        <v>592637.09</v>
      </c>
      <c r="J371" s="45">
        <v>564272.03</v>
      </c>
      <c r="K371" s="45">
        <v>481804.37</v>
      </c>
      <c r="L371" s="45">
        <v>263621.01</v>
      </c>
      <c r="M371" s="45">
        <v>145966.26999999999</v>
      </c>
      <c r="N371" s="45">
        <v>79520.3</v>
      </c>
      <c r="O371" s="45">
        <v>99923.89</v>
      </c>
      <c r="P371" s="45">
        <v>274617.82</v>
      </c>
      <c r="Q371" s="45">
        <v>521437.46</v>
      </c>
      <c r="R371" s="47">
        <f t="shared" si="102"/>
        <v>280967.0454166666</v>
      </c>
      <c r="V371" s="49">
        <f t="shared" si="103"/>
        <v>280967.0454166666</v>
      </c>
      <c r="Y371" s="51"/>
      <c r="Z371" s="51"/>
      <c r="AA371" s="51"/>
      <c r="AC371" s="49">
        <f t="shared" si="104"/>
        <v>280967.0454166666</v>
      </c>
    </row>
    <row r="372" spans="1:29">
      <c r="A372" s="6" t="s">
        <v>293</v>
      </c>
      <c r="B372" s="6" t="s">
        <v>151</v>
      </c>
      <c r="C372" s="6" t="s">
        <v>375</v>
      </c>
      <c r="D372" s="41" t="s">
        <v>687</v>
      </c>
      <c r="E372" s="45">
        <v>-29139.84</v>
      </c>
      <c r="F372" s="45">
        <v>-3050.82</v>
      </c>
      <c r="G372" s="45">
        <v>-4143.75</v>
      </c>
      <c r="H372" s="45">
        <v>1232.8499999999999</v>
      </c>
      <c r="I372" s="45">
        <v>-404.26</v>
      </c>
      <c r="J372" s="45">
        <v>-187.42</v>
      </c>
      <c r="K372" s="45">
        <v>50728.41</v>
      </c>
      <c r="L372" s="45">
        <v>48848.83</v>
      </c>
      <c r="M372" s="45">
        <v>48595.94</v>
      </c>
      <c r="N372" s="45">
        <v>74827</v>
      </c>
      <c r="O372" s="45">
        <v>81374.11</v>
      </c>
      <c r="P372" s="45">
        <v>76721.649999999994</v>
      </c>
      <c r="Q372" s="45">
        <v>233562.31</v>
      </c>
      <c r="R372" s="47">
        <f t="shared" si="102"/>
        <v>39729.481250000004</v>
      </c>
      <c r="V372" s="49">
        <f t="shared" si="103"/>
        <v>39729.481250000004</v>
      </c>
      <c r="Y372" s="51"/>
      <c r="Z372" s="51"/>
      <c r="AA372" s="51"/>
      <c r="AC372" s="49">
        <f t="shared" si="104"/>
        <v>39729.481250000004</v>
      </c>
    </row>
    <row r="373" spans="1:29">
      <c r="A373" s="6" t="s">
        <v>293</v>
      </c>
      <c r="B373" s="6" t="s">
        <v>151</v>
      </c>
      <c r="C373" s="6" t="s">
        <v>376</v>
      </c>
      <c r="D373" s="41" t="s">
        <v>688</v>
      </c>
      <c r="E373" s="45">
        <v>-89092.800000000003</v>
      </c>
      <c r="F373" s="45">
        <v>6502</v>
      </c>
      <c r="G373" s="45">
        <v>11465.13</v>
      </c>
      <c r="H373" s="45">
        <v>18928.82</v>
      </c>
      <c r="I373" s="45">
        <v>23051.66</v>
      </c>
      <c r="J373" s="45">
        <v>27063.49</v>
      </c>
      <c r="K373" s="45">
        <v>41428.660000000003</v>
      </c>
      <c r="L373" s="45">
        <v>43895.51</v>
      </c>
      <c r="M373" s="45">
        <v>46566.3</v>
      </c>
      <c r="N373" s="45">
        <v>60845.3</v>
      </c>
      <c r="O373" s="45">
        <v>63959.86</v>
      </c>
      <c r="P373" s="45">
        <v>76153.240000000005</v>
      </c>
      <c r="Q373" s="45">
        <v>137241.26</v>
      </c>
      <c r="R373" s="47">
        <f t="shared" si="102"/>
        <v>36994.516666666663</v>
      </c>
      <c r="V373" s="49">
        <f t="shared" si="103"/>
        <v>36994.516666666663</v>
      </c>
      <c r="Y373" s="51"/>
      <c r="Z373" s="51"/>
      <c r="AA373" s="51"/>
      <c r="AC373" s="49">
        <f t="shared" si="104"/>
        <v>36994.516666666663</v>
      </c>
    </row>
    <row r="374" spans="1:29">
      <c r="A374" s="6" t="s">
        <v>293</v>
      </c>
      <c r="B374" s="6" t="s">
        <v>152</v>
      </c>
      <c r="C374" s="6" t="s">
        <v>375</v>
      </c>
      <c r="D374" s="41" t="s">
        <v>694</v>
      </c>
      <c r="E374" s="45">
        <v>9119545.7400000002</v>
      </c>
      <c r="F374" s="45">
        <v>105759.23</v>
      </c>
      <c r="G374" s="45">
        <v>281177.64</v>
      </c>
      <c r="H374" s="45">
        <v>368316.21</v>
      </c>
      <c r="I374" s="45">
        <v>436062.01</v>
      </c>
      <c r="J374" s="45">
        <v>481450.34</v>
      </c>
      <c r="K374" s="45">
        <v>574726.92000000004</v>
      </c>
      <c r="L374" s="45">
        <v>937347.36</v>
      </c>
      <c r="M374" s="45">
        <v>1036470.46</v>
      </c>
      <c r="N374" s="45">
        <v>1160494.3999999999</v>
      </c>
      <c r="O374" s="45">
        <v>1214434.71</v>
      </c>
      <c r="P374" s="45">
        <v>1446864.87</v>
      </c>
      <c r="Q374" s="45">
        <v>2116757.21</v>
      </c>
      <c r="R374" s="47">
        <f t="shared" si="102"/>
        <v>1138437.96875</v>
      </c>
      <c r="V374" s="49">
        <f t="shared" si="103"/>
        <v>1138437.96875</v>
      </c>
      <c r="Y374" s="51"/>
      <c r="Z374" s="51"/>
      <c r="AA374" s="51"/>
      <c r="AC374" s="49">
        <f t="shared" si="104"/>
        <v>1138437.96875</v>
      </c>
    </row>
    <row r="375" spans="1:29">
      <c r="A375" s="6" t="s">
        <v>293</v>
      </c>
      <c r="B375" s="6" t="s">
        <v>152</v>
      </c>
      <c r="C375" s="6" t="s">
        <v>376</v>
      </c>
      <c r="D375" s="41" t="s">
        <v>695</v>
      </c>
      <c r="E375" s="45">
        <v>3692365.67</v>
      </c>
      <c r="F375" s="45">
        <v>39918</v>
      </c>
      <c r="G375" s="45">
        <v>111127</v>
      </c>
      <c r="H375" s="45">
        <v>151047.19</v>
      </c>
      <c r="I375" s="45">
        <v>192570.95</v>
      </c>
      <c r="J375" s="45">
        <v>235724.93</v>
      </c>
      <c r="K375" s="45">
        <v>308957.98</v>
      </c>
      <c r="L375" s="45">
        <v>456606.54</v>
      </c>
      <c r="M375" s="45">
        <v>523630.26</v>
      </c>
      <c r="N375" s="45">
        <v>786358.69</v>
      </c>
      <c r="O375" s="45">
        <v>837364.85</v>
      </c>
      <c r="P375" s="45">
        <v>936447.8</v>
      </c>
      <c r="Q375" s="45">
        <v>1145102.26</v>
      </c>
      <c r="R375" s="47">
        <f t="shared" si="102"/>
        <v>583207.34625000006</v>
      </c>
      <c r="V375" s="49">
        <f t="shared" si="103"/>
        <v>583207.34625000006</v>
      </c>
      <c r="Y375" s="51"/>
      <c r="Z375" s="51"/>
      <c r="AA375" s="51"/>
      <c r="AC375" s="49">
        <f t="shared" si="104"/>
        <v>583207.34625000006</v>
      </c>
    </row>
    <row r="376" spans="1:29">
      <c r="A376" s="6" t="s">
        <v>293</v>
      </c>
      <c r="B376" s="6" t="s">
        <v>153</v>
      </c>
      <c r="C376" s="6" t="s">
        <v>375</v>
      </c>
      <c r="D376" s="41" t="s">
        <v>689</v>
      </c>
      <c r="E376" s="45">
        <v>174433.3</v>
      </c>
      <c r="F376" s="45">
        <v>2.66</v>
      </c>
      <c r="G376" s="45">
        <v>5.33</v>
      </c>
      <c r="H376" s="45">
        <v>8</v>
      </c>
      <c r="I376" s="45">
        <v>10.66</v>
      </c>
      <c r="J376" s="45">
        <v>13.33</v>
      </c>
      <c r="K376" s="45">
        <v>23.42</v>
      </c>
      <c r="L376" s="45">
        <v>27.32</v>
      </c>
      <c r="M376" s="45">
        <v>31.22</v>
      </c>
      <c r="N376" s="45">
        <v>35.130000000000003</v>
      </c>
      <c r="O376" s="45">
        <v>39.03</v>
      </c>
      <c r="P376" s="45">
        <v>42.95</v>
      </c>
      <c r="Q376" s="45">
        <v>295168.48</v>
      </c>
      <c r="R376" s="47">
        <f t="shared" si="102"/>
        <v>19586.661666666663</v>
      </c>
      <c r="V376" s="49">
        <f t="shared" si="103"/>
        <v>19586.661666666663</v>
      </c>
      <c r="Y376" s="51"/>
      <c r="Z376" s="51"/>
      <c r="AA376" s="51"/>
      <c r="AC376" s="49">
        <f t="shared" si="104"/>
        <v>19586.661666666663</v>
      </c>
    </row>
    <row r="377" spans="1:29">
      <c r="A377" s="6" t="s">
        <v>293</v>
      </c>
      <c r="B377" s="6" t="s">
        <v>153</v>
      </c>
      <c r="C377" s="6" t="s">
        <v>376</v>
      </c>
      <c r="D377" s="41" t="s">
        <v>690</v>
      </c>
      <c r="E377" s="45">
        <v>60311.85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0.01</v>
      </c>
      <c r="Q377" s="45">
        <v>100652.67</v>
      </c>
      <c r="R377" s="47">
        <f t="shared" si="102"/>
        <v>6706.8558333333322</v>
      </c>
      <c r="V377" s="49">
        <f t="shared" si="103"/>
        <v>6706.8558333333322</v>
      </c>
      <c r="Y377" s="51"/>
      <c r="Z377" s="51"/>
      <c r="AA377" s="51"/>
      <c r="AC377" s="49">
        <f t="shared" si="104"/>
        <v>6706.8558333333322</v>
      </c>
    </row>
    <row r="378" spans="1:29">
      <c r="A378" s="6" t="s">
        <v>293</v>
      </c>
      <c r="B378" s="6" t="s">
        <v>154</v>
      </c>
      <c r="C378" s="6" t="s">
        <v>375</v>
      </c>
      <c r="D378" s="41" t="s">
        <v>696</v>
      </c>
      <c r="E378" s="45">
        <v>-8574114.7400000002</v>
      </c>
      <c r="F378" s="45">
        <v>-191992.55</v>
      </c>
      <c r="G378" s="45">
        <v>-378359.02</v>
      </c>
      <c r="H378" s="45">
        <v>-592259.86</v>
      </c>
      <c r="I378" s="45">
        <v>-699373</v>
      </c>
      <c r="J378" s="45">
        <v>-767755.5</v>
      </c>
      <c r="K378" s="45">
        <v>-862951.75</v>
      </c>
      <c r="L378" s="45">
        <v>-938492.95</v>
      </c>
      <c r="M378" s="45">
        <v>-1002617.24</v>
      </c>
      <c r="N378" s="45">
        <v>-1159045.02</v>
      </c>
      <c r="O378" s="45">
        <v>-1388379.21</v>
      </c>
      <c r="P378" s="45">
        <v>-1744758.26</v>
      </c>
      <c r="Q378" s="45">
        <v>-2411249.15</v>
      </c>
      <c r="R378" s="47">
        <f t="shared" si="102"/>
        <v>-1268222.1920833334</v>
      </c>
      <c r="V378" s="49">
        <f t="shared" si="103"/>
        <v>-1268222.1920833334</v>
      </c>
      <c r="Y378" s="51"/>
      <c r="Z378" s="51"/>
      <c r="AA378" s="51"/>
      <c r="AC378" s="49">
        <f t="shared" si="104"/>
        <v>-1268222.1920833334</v>
      </c>
    </row>
    <row r="379" spans="1:29">
      <c r="A379" s="6" t="s">
        <v>293</v>
      </c>
      <c r="B379" s="6" t="s">
        <v>154</v>
      </c>
      <c r="C379" s="6" t="s">
        <v>376</v>
      </c>
      <c r="D379" s="41" t="s">
        <v>697</v>
      </c>
      <c r="E379" s="45">
        <v>-2456542.67</v>
      </c>
      <c r="F379" s="45">
        <v>-103488.65</v>
      </c>
      <c r="G379" s="45">
        <v>-221528.92</v>
      </c>
      <c r="H379" s="45">
        <v>-351079.89</v>
      </c>
      <c r="I379" s="45">
        <v>-417656.98</v>
      </c>
      <c r="J379" s="45">
        <v>-444149.95</v>
      </c>
      <c r="K379" s="45">
        <v>-473849.87</v>
      </c>
      <c r="L379" s="45">
        <v>-481739.43</v>
      </c>
      <c r="M379" s="45">
        <v>-491204.15</v>
      </c>
      <c r="N379" s="45">
        <v>-733231.83</v>
      </c>
      <c r="O379" s="45">
        <v>-790485.41</v>
      </c>
      <c r="P379" s="45">
        <v>-945657.56</v>
      </c>
      <c r="Q379" s="45">
        <v>-1255819.98</v>
      </c>
      <c r="R379" s="47">
        <f t="shared" si="102"/>
        <v>-609187.83041666669</v>
      </c>
      <c r="V379" s="49">
        <f t="shared" si="103"/>
        <v>-609187.83041666669</v>
      </c>
      <c r="Y379" s="51"/>
      <c r="Z379" s="51"/>
      <c r="AA379" s="51"/>
      <c r="AC379" s="49">
        <f t="shared" si="104"/>
        <v>-609187.83041666669</v>
      </c>
    </row>
    <row r="380" spans="1:29">
      <c r="A380" s="6" t="s">
        <v>293</v>
      </c>
      <c r="B380" s="6" t="s">
        <v>155</v>
      </c>
      <c r="C380" s="6" t="s">
        <v>375</v>
      </c>
      <c r="D380" s="41" t="s">
        <v>698</v>
      </c>
      <c r="E380" s="45">
        <v>-13748.91</v>
      </c>
      <c r="F380" s="45">
        <v>-147.75</v>
      </c>
      <c r="G380" s="45">
        <v>-295.5</v>
      </c>
      <c r="H380" s="45">
        <v>-443.25</v>
      </c>
      <c r="I380" s="45">
        <v>-590.99</v>
      </c>
      <c r="J380" s="45">
        <v>-738.74</v>
      </c>
      <c r="K380" s="45">
        <v>-1297.6099999999999</v>
      </c>
      <c r="L380" s="45">
        <v>-1513.88</v>
      </c>
      <c r="M380" s="45">
        <v>-1730.15</v>
      </c>
      <c r="N380" s="45">
        <v>-1946.42</v>
      </c>
      <c r="O380" s="45">
        <v>-2162.69</v>
      </c>
      <c r="P380" s="45">
        <v>-2378.9699999999998</v>
      </c>
      <c r="Q380" s="45">
        <v>-170164.03</v>
      </c>
      <c r="R380" s="47">
        <f t="shared" si="102"/>
        <v>-8766.8683333333338</v>
      </c>
      <c r="V380" s="49">
        <f t="shared" si="103"/>
        <v>-8766.8683333333338</v>
      </c>
      <c r="Y380" s="51"/>
      <c r="Z380" s="51"/>
      <c r="AA380" s="51"/>
      <c r="AC380" s="49">
        <f t="shared" si="104"/>
        <v>-8766.8683333333338</v>
      </c>
    </row>
    <row r="381" spans="1:29">
      <c r="A381" s="6" t="s">
        <v>293</v>
      </c>
      <c r="B381" s="6" t="s">
        <v>155</v>
      </c>
      <c r="C381" s="6" t="s">
        <v>376</v>
      </c>
      <c r="D381" s="41" t="s">
        <v>699</v>
      </c>
      <c r="E381" s="45">
        <v>-3670.46</v>
      </c>
      <c r="F381" s="45">
        <v>-50.9</v>
      </c>
      <c r="G381" s="45">
        <v>-101.8</v>
      </c>
      <c r="H381" s="45">
        <v>-152.69</v>
      </c>
      <c r="I381" s="45">
        <v>-203.59</v>
      </c>
      <c r="J381" s="45">
        <v>-254.48</v>
      </c>
      <c r="K381" s="45">
        <v>-447</v>
      </c>
      <c r="L381" s="45">
        <v>-521.49</v>
      </c>
      <c r="M381" s="45">
        <v>-595.99</v>
      </c>
      <c r="N381" s="45">
        <v>-670.49</v>
      </c>
      <c r="O381" s="45">
        <v>-745</v>
      </c>
      <c r="P381" s="45">
        <v>-819.5</v>
      </c>
      <c r="Q381" s="45">
        <v>-56800.43</v>
      </c>
      <c r="R381" s="47">
        <f t="shared" si="102"/>
        <v>-2899.8645833333335</v>
      </c>
      <c r="V381" s="49">
        <f t="shared" si="103"/>
        <v>-2899.8645833333335</v>
      </c>
      <c r="Y381" s="51"/>
      <c r="Z381" s="51"/>
      <c r="AA381" s="51"/>
      <c r="AC381" s="49">
        <f t="shared" si="104"/>
        <v>-2899.8645833333335</v>
      </c>
    </row>
    <row r="382" spans="1:29">
      <c r="A382" s="6" t="s">
        <v>294</v>
      </c>
      <c r="B382" s="6" t="s">
        <v>150</v>
      </c>
      <c r="C382" s="6" t="s">
        <v>375</v>
      </c>
      <c r="D382" s="41" t="s">
        <v>692</v>
      </c>
      <c r="E382" s="45">
        <v>-10887316.07</v>
      </c>
      <c r="F382" s="45">
        <v>1765203.83</v>
      </c>
      <c r="G382" s="45">
        <v>3354661.12</v>
      </c>
      <c r="H382" s="45">
        <v>5141241.01</v>
      </c>
      <c r="I382" s="45">
        <v>5809459.6699999999</v>
      </c>
      <c r="J382" s="45">
        <v>5575423.7300000004</v>
      </c>
      <c r="K382" s="45">
        <v>4791429.04</v>
      </c>
      <c r="L382" s="45">
        <v>2855615.24</v>
      </c>
      <c r="M382" s="45">
        <v>1729257.55</v>
      </c>
      <c r="N382" s="45">
        <v>1335049.44</v>
      </c>
      <c r="O382" s="45">
        <v>1493246.46</v>
      </c>
      <c r="P382" s="45">
        <v>3220221.33</v>
      </c>
      <c r="Q382" s="45">
        <v>5466343.1399999997</v>
      </c>
      <c r="R382" s="47">
        <f t="shared" si="102"/>
        <v>2863360.1629166664</v>
      </c>
      <c r="V382" s="49">
        <f t="shared" si="103"/>
        <v>2863360.1629166664</v>
      </c>
      <c r="Y382" s="51"/>
      <c r="Z382" s="51"/>
      <c r="AA382" s="51"/>
      <c r="AC382" s="49">
        <f t="shared" si="104"/>
        <v>2863360.1629166664</v>
      </c>
    </row>
    <row r="383" spans="1:29">
      <c r="A383" s="6" t="s">
        <v>294</v>
      </c>
      <c r="B383" s="6" t="s">
        <v>151</v>
      </c>
      <c r="C383" s="6" t="s">
        <v>375</v>
      </c>
      <c r="D383" s="41" t="s">
        <v>687</v>
      </c>
      <c r="E383" s="45">
        <v>616283.49</v>
      </c>
      <c r="F383" s="45">
        <v>77337.27</v>
      </c>
      <c r="G383" s="45">
        <v>135134.98000000001</v>
      </c>
      <c r="H383" s="45">
        <v>215032.32000000001</v>
      </c>
      <c r="I383" s="45">
        <v>263773.63</v>
      </c>
      <c r="J383" s="45">
        <v>309392.8</v>
      </c>
      <c r="K383" s="45">
        <v>422601.61</v>
      </c>
      <c r="L383" s="45">
        <v>452665.34</v>
      </c>
      <c r="M383" s="45">
        <v>483432.49</v>
      </c>
      <c r="N383" s="45">
        <v>620341.56999999995</v>
      </c>
      <c r="O383" s="45">
        <v>649378.97</v>
      </c>
      <c r="P383" s="45">
        <v>675726.86</v>
      </c>
      <c r="Q383" s="45">
        <v>1216827.98</v>
      </c>
      <c r="R383" s="47">
        <f t="shared" si="102"/>
        <v>435114.46458333335</v>
      </c>
      <c r="V383" s="49">
        <f t="shared" si="103"/>
        <v>435114.46458333335</v>
      </c>
      <c r="Y383" s="51"/>
      <c r="Z383" s="51"/>
      <c r="AA383" s="51"/>
      <c r="AC383" s="49">
        <f t="shared" si="104"/>
        <v>435114.46458333335</v>
      </c>
    </row>
    <row r="384" spans="1:29">
      <c r="A384" s="6" t="s">
        <v>294</v>
      </c>
      <c r="B384" s="6" t="s">
        <v>152</v>
      </c>
      <c r="C384" s="6" t="s">
        <v>375</v>
      </c>
      <c r="D384" s="41" t="s">
        <v>694</v>
      </c>
      <c r="E384" s="45">
        <v>32227813.57</v>
      </c>
      <c r="F384" s="45">
        <v>182665.09</v>
      </c>
      <c r="G384" s="45">
        <v>662803.43999999994</v>
      </c>
      <c r="H384" s="45">
        <v>834610.82</v>
      </c>
      <c r="I384" s="45">
        <v>1066220.6499999999</v>
      </c>
      <c r="J384" s="45">
        <v>1330738.96</v>
      </c>
      <c r="K384" s="45">
        <v>1896796.38</v>
      </c>
      <c r="L384" s="45">
        <v>3055989.1</v>
      </c>
      <c r="M384" s="45">
        <v>3540925.42</v>
      </c>
      <c r="N384" s="45">
        <v>6324764.2699999996</v>
      </c>
      <c r="O384" s="45">
        <v>6678551.9400000004</v>
      </c>
      <c r="P384" s="45">
        <v>7433199.8799999999</v>
      </c>
      <c r="Q384" s="45">
        <v>9612418.3699999992</v>
      </c>
      <c r="R384" s="47">
        <f t="shared" si="102"/>
        <v>4493948.4933333332</v>
      </c>
      <c r="V384" s="49">
        <f t="shared" si="103"/>
        <v>4493948.4933333332</v>
      </c>
      <c r="Y384" s="51"/>
      <c r="Z384" s="51"/>
      <c r="AA384" s="51"/>
      <c r="AC384" s="49">
        <f t="shared" si="104"/>
        <v>4493948.4933333332</v>
      </c>
    </row>
    <row r="385" spans="1:29">
      <c r="A385" s="6" t="s">
        <v>294</v>
      </c>
      <c r="B385" s="6" t="s">
        <v>153</v>
      </c>
      <c r="C385" s="6" t="s">
        <v>375</v>
      </c>
      <c r="D385" s="41" t="s">
        <v>689</v>
      </c>
      <c r="E385" s="45">
        <v>528076.93999999994</v>
      </c>
      <c r="F385" s="45">
        <v>8.02</v>
      </c>
      <c r="G385" s="45">
        <v>16.04</v>
      </c>
      <c r="H385" s="45">
        <v>24.06</v>
      </c>
      <c r="I385" s="45">
        <v>32.090000000000003</v>
      </c>
      <c r="J385" s="45">
        <v>40.11</v>
      </c>
      <c r="K385" s="45">
        <v>70.45</v>
      </c>
      <c r="L385" s="45">
        <v>82.19</v>
      </c>
      <c r="M385" s="45">
        <v>93.93</v>
      </c>
      <c r="N385" s="45">
        <v>105.67</v>
      </c>
      <c r="O385" s="45">
        <v>117.41</v>
      </c>
      <c r="P385" s="45">
        <v>129.16999999999999</v>
      </c>
      <c r="Q385" s="45">
        <v>887871.47</v>
      </c>
      <c r="R385" s="47">
        <f t="shared" si="102"/>
        <v>59057.778749999998</v>
      </c>
      <c r="V385" s="49">
        <f t="shared" si="103"/>
        <v>59057.778749999998</v>
      </c>
      <c r="Y385" s="51"/>
      <c r="Z385" s="51"/>
      <c r="AA385" s="51"/>
      <c r="AC385" s="49">
        <f t="shared" si="104"/>
        <v>59057.778749999998</v>
      </c>
    </row>
    <row r="386" spans="1:29">
      <c r="A386" s="6" t="s">
        <v>294</v>
      </c>
      <c r="B386" s="6" t="s">
        <v>154</v>
      </c>
      <c r="C386" s="6" t="s">
        <v>375</v>
      </c>
      <c r="D386" s="41" t="s">
        <v>696</v>
      </c>
      <c r="E386" s="45">
        <v>-22532955.920000002</v>
      </c>
      <c r="F386" s="45">
        <v>-1166058.77</v>
      </c>
      <c r="G386" s="45">
        <v>-2513625.56</v>
      </c>
      <c r="H386" s="45">
        <v>-3926039.24</v>
      </c>
      <c r="I386" s="45">
        <v>-4747842.03</v>
      </c>
      <c r="J386" s="45">
        <v>-5142331.32</v>
      </c>
      <c r="K386" s="45">
        <v>-5552415.4900000002</v>
      </c>
      <c r="L386" s="45">
        <v>-5745236.9299999997</v>
      </c>
      <c r="M386" s="45">
        <v>-5950870.7000000002</v>
      </c>
      <c r="N386" s="45">
        <v>-8809116.4299999997</v>
      </c>
      <c r="O386" s="45">
        <v>-9402208.8800000008</v>
      </c>
      <c r="P386" s="45">
        <v>-10948927.16</v>
      </c>
      <c r="Q386" s="45">
        <v>-14016587.960000001</v>
      </c>
      <c r="R386" s="47">
        <f t="shared" si="102"/>
        <v>-6848287.0375000006</v>
      </c>
      <c r="V386" s="49">
        <f t="shared" si="103"/>
        <v>-6848287.0375000006</v>
      </c>
      <c r="Y386" s="51"/>
      <c r="Z386" s="51"/>
      <c r="AA386" s="51"/>
      <c r="AC386" s="49">
        <f t="shared" si="104"/>
        <v>-6848287.0375000006</v>
      </c>
    </row>
    <row r="387" spans="1:29">
      <c r="A387" s="6" t="s">
        <v>294</v>
      </c>
      <c r="B387" s="6" t="s">
        <v>155</v>
      </c>
      <c r="C387" s="6" t="s">
        <v>375</v>
      </c>
      <c r="D387" s="41" t="s">
        <v>698</v>
      </c>
      <c r="E387" s="45">
        <v>-41623.26</v>
      </c>
      <c r="F387" s="45">
        <v>-444.43</v>
      </c>
      <c r="G387" s="45">
        <v>-888.86</v>
      </c>
      <c r="H387" s="45">
        <v>-1333.29</v>
      </c>
      <c r="I387" s="45">
        <v>-1777.73</v>
      </c>
      <c r="J387" s="45">
        <v>-2222.16</v>
      </c>
      <c r="K387" s="45">
        <v>-3903.24</v>
      </c>
      <c r="L387" s="45">
        <v>-4553.78</v>
      </c>
      <c r="M387" s="45">
        <v>-5204.32</v>
      </c>
      <c r="N387" s="45">
        <v>-5854.86</v>
      </c>
      <c r="O387" s="45">
        <v>-6505.4</v>
      </c>
      <c r="P387" s="45">
        <v>-7155.95</v>
      </c>
      <c r="Q387" s="45">
        <v>-511856.07</v>
      </c>
      <c r="R387" s="47">
        <f t="shared" si="102"/>
        <v>-26381.973750000001</v>
      </c>
      <c r="V387" s="49">
        <f t="shared" si="103"/>
        <v>-26381.973750000001</v>
      </c>
      <c r="Y387" s="51"/>
      <c r="Z387" s="51"/>
      <c r="AA387" s="51"/>
      <c r="AC387" s="49">
        <f t="shared" si="104"/>
        <v>-26381.973750000001</v>
      </c>
    </row>
    <row r="388" spans="1:29">
      <c r="D388" s="41" t="s">
        <v>156</v>
      </c>
      <c r="E388" s="81">
        <f t="shared" ref="E388:F388" si="105">SUM(E367:E387)</f>
        <v>169037.27000000118</v>
      </c>
      <c r="F388" s="81">
        <f t="shared" si="105"/>
        <v>1291043.3400000001</v>
      </c>
      <c r="G388" s="81">
        <f t="shared" ref="G388:R388" si="106">SUM(G367:G387)</f>
        <v>2466615.6399999997</v>
      </c>
      <c r="H388" s="81">
        <f t="shared" si="106"/>
        <v>3359290.6799999997</v>
      </c>
      <c r="I388" s="81">
        <f t="shared" si="106"/>
        <v>3453142.7799999989</v>
      </c>
      <c r="J388" s="81">
        <f t="shared" si="106"/>
        <v>3005712.13</v>
      </c>
      <c r="K388" s="81">
        <f t="shared" si="106"/>
        <v>2322870.0199999996</v>
      </c>
      <c r="L388" s="81">
        <f t="shared" si="106"/>
        <v>1020435.9300000018</v>
      </c>
      <c r="M388" s="81">
        <f t="shared" si="106"/>
        <v>-51726.79000000067</v>
      </c>
      <c r="N388" s="81">
        <f t="shared" si="106"/>
        <v>-671397.51000000036</v>
      </c>
      <c r="O388" s="81">
        <f t="shared" si="106"/>
        <v>-798952.97000000032</v>
      </c>
      <c r="P388" s="81">
        <f t="shared" si="106"/>
        <v>529294.83999999915</v>
      </c>
      <c r="Q388" s="81">
        <f t="shared" si="106"/>
        <v>3753978.4299999964</v>
      </c>
      <c r="R388" s="81">
        <f t="shared" si="106"/>
        <v>1490652.9949999982</v>
      </c>
      <c r="Y388" s="51"/>
      <c r="Z388" s="51"/>
      <c r="AA388" s="51"/>
    </row>
    <row r="389" spans="1:29">
      <c r="D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7"/>
      <c r="Y389" s="51"/>
      <c r="Z389" s="51"/>
      <c r="AA389" s="51"/>
    </row>
    <row r="390" spans="1:29">
      <c r="D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7"/>
      <c r="Y390" s="51"/>
      <c r="Z390" s="51"/>
      <c r="AA390" s="51"/>
    </row>
    <row r="391" spans="1:29">
      <c r="A391" s="6" t="s">
        <v>284</v>
      </c>
      <c r="B391" s="6" t="s">
        <v>157</v>
      </c>
      <c r="D391" s="41" t="s">
        <v>158</v>
      </c>
      <c r="E391" s="45">
        <v>-934.33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ref="R391:R400" si="107">((E391+Q391)+((F391+G391+H391+I391+J391+K391+L391+M391+N391+O391+P391)*2))/24</f>
        <v>-38.930416666666666</v>
      </c>
      <c r="V391" s="49">
        <f t="shared" ref="V391:V400" si="108">R391</f>
        <v>-38.930416666666666</v>
      </c>
      <c r="Y391" s="51"/>
      <c r="Z391" s="51"/>
      <c r="AA391" s="51"/>
      <c r="AC391" s="49">
        <f t="shared" ref="AC391:AC400" si="109">+R391</f>
        <v>-38.930416666666666</v>
      </c>
    </row>
    <row r="392" spans="1:29">
      <c r="A392" s="6" t="s">
        <v>284</v>
      </c>
      <c r="B392" s="6" t="s">
        <v>159</v>
      </c>
      <c r="D392" s="41" t="s">
        <v>160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7">
        <f t="shared" si="107"/>
        <v>0</v>
      </c>
      <c r="V392" s="49">
        <f t="shared" si="108"/>
        <v>0</v>
      </c>
      <c r="Y392" s="51"/>
      <c r="Z392" s="51"/>
      <c r="AA392" s="51"/>
      <c r="AC392" s="49">
        <f t="shared" si="109"/>
        <v>0</v>
      </c>
    </row>
    <row r="393" spans="1:29">
      <c r="A393" s="42" t="s">
        <v>2</v>
      </c>
      <c r="B393" s="42" t="s">
        <v>2</v>
      </c>
      <c r="C393" s="6" t="s">
        <v>161</v>
      </c>
      <c r="D393" s="41" t="s">
        <v>162</v>
      </c>
      <c r="E393" s="45">
        <v>251618.91</v>
      </c>
      <c r="F393" s="45">
        <v>17939.5</v>
      </c>
      <c r="G393" s="45">
        <v>30024.5</v>
      </c>
      <c r="H393" s="45">
        <v>42949.5</v>
      </c>
      <c r="I393" s="45">
        <v>50370.5</v>
      </c>
      <c r="J393" s="45">
        <v>57720.5</v>
      </c>
      <c r="K393" s="45">
        <v>71370.5</v>
      </c>
      <c r="L393" s="45">
        <v>109684.62</v>
      </c>
      <c r="M393" s="45">
        <v>110070.14</v>
      </c>
      <c r="N393" s="45">
        <v>112776.69</v>
      </c>
      <c r="O393" s="45">
        <v>118593.3</v>
      </c>
      <c r="P393" s="45">
        <v>126224.7</v>
      </c>
      <c r="Q393" s="45">
        <v>135910.32</v>
      </c>
      <c r="R393" s="47">
        <f t="shared" si="107"/>
        <v>86790.755416666667</v>
      </c>
      <c r="V393" s="49">
        <f t="shared" si="108"/>
        <v>86790.755416666667</v>
      </c>
      <c r="Y393" s="51"/>
      <c r="Z393" s="51"/>
      <c r="AA393" s="51"/>
      <c r="AC393" s="49">
        <f t="shared" si="109"/>
        <v>86790.755416666667</v>
      </c>
    </row>
    <row r="394" spans="1:29">
      <c r="A394" s="57" t="s">
        <v>2</v>
      </c>
      <c r="B394" s="42" t="s">
        <v>2</v>
      </c>
      <c r="C394" s="6" t="s">
        <v>498</v>
      </c>
      <c r="D394" s="41" t="s">
        <v>497</v>
      </c>
      <c r="E394" s="45">
        <v>-783272.35</v>
      </c>
      <c r="F394" s="45">
        <v>-141378.97</v>
      </c>
      <c r="G394" s="45">
        <v>76039.63</v>
      </c>
      <c r="H394" s="45">
        <v>581670.07999999996</v>
      </c>
      <c r="I394" s="45">
        <v>90099.850000000093</v>
      </c>
      <c r="J394" s="45">
        <v>-127530.33</v>
      </c>
      <c r="K394" s="45">
        <v>-252573.73</v>
      </c>
      <c r="L394" s="45">
        <v>-457846.78</v>
      </c>
      <c r="M394" s="45">
        <v>-548980.29</v>
      </c>
      <c r="N394" s="45">
        <v>-565360.61</v>
      </c>
      <c r="O394" s="45">
        <v>-390722.08</v>
      </c>
      <c r="P394" s="45">
        <v>-706071.87</v>
      </c>
      <c r="Q394" s="45">
        <v>-6436487.3399999999</v>
      </c>
      <c r="R394" s="47">
        <f t="shared" si="107"/>
        <v>-504377.91208333336</v>
      </c>
      <c r="V394" s="49">
        <f t="shared" si="108"/>
        <v>-504377.91208333336</v>
      </c>
      <c r="Y394" s="51"/>
      <c r="Z394" s="51"/>
      <c r="AA394" s="51"/>
      <c r="AC394" s="49">
        <f t="shared" si="109"/>
        <v>-504377.91208333336</v>
      </c>
    </row>
    <row r="395" spans="1:29">
      <c r="A395" s="42" t="s">
        <v>2</v>
      </c>
      <c r="B395" s="42" t="s">
        <v>2</v>
      </c>
      <c r="C395" s="6" t="s">
        <v>163</v>
      </c>
      <c r="D395" s="41" t="s">
        <v>164</v>
      </c>
      <c r="E395" s="45">
        <v>94.63</v>
      </c>
      <c r="F395" s="45">
        <v>0</v>
      </c>
      <c r="G395" s="45">
        <v>0</v>
      </c>
      <c r="H395" s="45">
        <v>24.66</v>
      </c>
      <c r="I395" s="45">
        <v>24.66</v>
      </c>
      <c r="J395" s="45">
        <v>46.47</v>
      </c>
      <c r="K395" s="45">
        <v>46.47</v>
      </c>
      <c r="L395" s="45">
        <v>46.47</v>
      </c>
      <c r="M395" s="45">
        <v>46.47</v>
      </c>
      <c r="N395" s="45">
        <v>46.47</v>
      </c>
      <c r="O395" s="45">
        <v>106.32</v>
      </c>
      <c r="P395" s="45">
        <v>54.94</v>
      </c>
      <c r="Q395" s="45">
        <v>54.94</v>
      </c>
      <c r="R395" s="47">
        <f t="shared" si="107"/>
        <v>43.142916666666657</v>
      </c>
      <c r="V395" s="49">
        <f t="shared" si="108"/>
        <v>43.142916666666657</v>
      </c>
      <c r="Y395" s="51"/>
      <c r="Z395" s="51"/>
      <c r="AA395" s="51"/>
      <c r="AC395" s="49">
        <f t="shared" si="109"/>
        <v>43.142916666666657</v>
      </c>
    </row>
    <row r="396" spans="1:29">
      <c r="A396" s="42" t="s">
        <v>2</v>
      </c>
      <c r="B396" s="42" t="s">
        <v>2</v>
      </c>
      <c r="C396" s="6" t="s">
        <v>165</v>
      </c>
      <c r="D396" s="41" t="s">
        <v>700</v>
      </c>
      <c r="E396" s="45">
        <v>306253.81</v>
      </c>
      <c r="F396" s="45">
        <v>16475.78</v>
      </c>
      <c r="G396" s="45">
        <v>27021.58</v>
      </c>
      <c r="H396" s="45">
        <v>45622.58</v>
      </c>
      <c r="I396" s="45">
        <v>56272.58</v>
      </c>
      <c r="J396" s="45">
        <v>77877.06</v>
      </c>
      <c r="K396" s="45">
        <v>84934.48</v>
      </c>
      <c r="L396" s="45">
        <v>96434.48</v>
      </c>
      <c r="M396" s="45">
        <v>217024.1</v>
      </c>
      <c r="N396" s="45">
        <v>233149.1</v>
      </c>
      <c r="O396" s="45">
        <v>249185.38</v>
      </c>
      <c r="P396" s="45">
        <v>266685.38</v>
      </c>
      <c r="Q396" s="45">
        <v>270185.38</v>
      </c>
      <c r="R396" s="47">
        <f t="shared" si="107"/>
        <v>138241.84125</v>
      </c>
      <c r="V396" s="49">
        <f t="shared" si="108"/>
        <v>138241.84125</v>
      </c>
      <c r="Y396" s="51"/>
      <c r="Z396" s="51"/>
      <c r="AA396" s="51"/>
      <c r="AC396" s="49">
        <f t="shared" si="109"/>
        <v>138241.84125</v>
      </c>
    </row>
    <row r="397" spans="1:29">
      <c r="A397" s="44" t="s">
        <v>2</v>
      </c>
      <c r="B397" s="44" t="s">
        <v>2</v>
      </c>
      <c r="C397" s="6" t="s">
        <v>166</v>
      </c>
      <c r="D397" s="41" t="s">
        <v>701</v>
      </c>
      <c r="E397" s="45">
        <v>1555.78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107"/>
        <v>64.82416666666667</v>
      </c>
      <c r="V397" s="49">
        <f t="shared" si="108"/>
        <v>64.82416666666667</v>
      </c>
      <c r="Y397" s="51"/>
      <c r="Z397" s="51"/>
      <c r="AA397" s="51"/>
      <c r="AC397" s="49">
        <f t="shared" si="109"/>
        <v>64.82416666666667</v>
      </c>
    </row>
    <row r="398" spans="1:29">
      <c r="A398" s="43" t="s">
        <v>2</v>
      </c>
      <c r="B398" s="43" t="s">
        <v>2</v>
      </c>
      <c r="C398" s="6" t="s">
        <v>167</v>
      </c>
      <c r="D398" s="41" t="s">
        <v>168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107"/>
        <v>0</v>
      </c>
      <c r="V398" s="49">
        <f t="shared" si="108"/>
        <v>0</v>
      </c>
      <c r="Y398" s="51"/>
      <c r="Z398" s="51"/>
      <c r="AA398" s="51"/>
      <c r="AC398" s="49">
        <f t="shared" si="109"/>
        <v>0</v>
      </c>
    </row>
    <row r="399" spans="1:29">
      <c r="A399" s="6" t="s">
        <v>2</v>
      </c>
      <c r="B399" s="6" t="s">
        <v>378</v>
      </c>
      <c r="C399" s="6" t="s">
        <v>167</v>
      </c>
      <c r="D399" s="36" t="s">
        <v>169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7">
        <f t="shared" si="107"/>
        <v>0</v>
      </c>
      <c r="V399" s="49">
        <f t="shared" si="108"/>
        <v>0</v>
      </c>
      <c r="Y399" s="51"/>
      <c r="Z399" s="51"/>
      <c r="AA399" s="51"/>
      <c r="AC399" s="49">
        <f t="shared" si="109"/>
        <v>0</v>
      </c>
    </row>
    <row r="400" spans="1:29">
      <c r="A400" s="6" t="s">
        <v>294</v>
      </c>
      <c r="B400" s="6" t="s">
        <v>170</v>
      </c>
      <c r="C400" s="6" t="s">
        <v>364</v>
      </c>
      <c r="D400" s="41" t="s">
        <v>702</v>
      </c>
      <c r="E400" s="45">
        <v>1072.1199999999999</v>
      </c>
      <c r="F400" s="45">
        <v>0</v>
      </c>
      <c r="G400" s="45">
        <v>0</v>
      </c>
      <c r="H400" s="45">
        <v>0</v>
      </c>
      <c r="I400" s="45">
        <v>0</v>
      </c>
      <c r="J400" s="45">
        <v>0</v>
      </c>
      <c r="K400" s="45">
        <v>558.49</v>
      </c>
      <c r="L400" s="45">
        <v>558.49</v>
      </c>
      <c r="M400" s="45">
        <v>558.49</v>
      </c>
      <c r="N400" s="45">
        <v>1116.98</v>
      </c>
      <c r="O400" s="45">
        <v>1116.98</v>
      </c>
      <c r="P400" s="45">
        <v>1116.98</v>
      </c>
      <c r="Q400" s="45">
        <v>1116.98</v>
      </c>
      <c r="R400" s="47">
        <f t="shared" si="107"/>
        <v>510.08</v>
      </c>
      <c r="V400" s="49">
        <f t="shared" si="108"/>
        <v>510.08</v>
      </c>
      <c r="Y400" s="51"/>
      <c r="Z400" s="51"/>
      <c r="AA400" s="51"/>
      <c r="AC400" s="49">
        <f t="shared" si="109"/>
        <v>510.08</v>
      </c>
    </row>
    <row r="401" spans="1:29">
      <c r="D401" s="41" t="s">
        <v>171</v>
      </c>
      <c r="E401" s="81">
        <f t="shared" ref="E401:F401" si="110">SUM(E391:E400)</f>
        <v>-223611.43000000002</v>
      </c>
      <c r="F401" s="81">
        <f t="shared" si="110"/>
        <v>-106963.69</v>
      </c>
      <c r="G401" s="81">
        <f t="shared" ref="G401:R401" si="111">SUM(G391:G400)</f>
        <v>133085.71000000002</v>
      </c>
      <c r="H401" s="81">
        <f t="shared" si="111"/>
        <v>670266.81999999995</v>
      </c>
      <c r="I401" s="81">
        <f t="shared" si="111"/>
        <v>196767.59000000008</v>
      </c>
      <c r="J401" s="81">
        <f t="shared" si="111"/>
        <v>8113.6999999999971</v>
      </c>
      <c r="K401" s="81">
        <f t="shared" si="111"/>
        <v>-95663.790000000008</v>
      </c>
      <c r="L401" s="81">
        <f t="shared" si="111"/>
        <v>-251122.72000000009</v>
      </c>
      <c r="M401" s="81">
        <f t="shared" si="111"/>
        <v>-221281.09000000005</v>
      </c>
      <c r="N401" s="81">
        <f t="shared" si="111"/>
        <v>-218271.37</v>
      </c>
      <c r="O401" s="81">
        <f t="shared" si="111"/>
        <v>-21720.100000000017</v>
      </c>
      <c r="P401" s="81">
        <f t="shared" si="111"/>
        <v>-311989.87000000011</v>
      </c>
      <c r="Q401" s="81">
        <f t="shared" si="111"/>
        <v>-6029219.7199999988</v>
      </c>
      <c r="R401" s="81">
        <f t="shared" si="111"/>
        <v>-278766.19874999998</v>
      </c>
      <c r="Y401" s="51"/>
      <c r="Z401" s="51"/>
      <c r="AA401" s="51"/>
    </row>
    <row r="402" spans="1:29">
      <c r="D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7"/>
      <c r="Y402" s="51"/>
      <c r="Z402" s="51"/>
      <c r="AA402" s="51"/>
    </row>
    <row r="403" spans="1:29">
      <c r="A403" s="6" t="s">
        <v>284</v>
      </c>
      <c r="B403" s="6" t="s">
        <v>172</v>
      </c>
      <c r="C403" s="6" t="s">
        <v>143</v>
      </c>
      <c r="D403" s="41" t="s">
        <v>173</v>
      </c>
      <c r="E403" s="45">
        <v>10400000</v>
      </c>
      <c r="F403" s="45">
        <v>0</v>
      </c>
      <c r="G403" s="45">
        <v>2835000</v>
      </c>
      <c r="H403" s="45">
        <v>2835000</v>
      </c>
      <c r="I403" s="45">
        <v>2835000</v>
      </c>
      <c r="J403" s="45">
        <v>5670000</v>
      </c>
      <c r="K403" s="45">
        <v>5670000</v>
      </c>
      <c r="L403" s="45">
        <v>5670000</v>
      </c>
      <c r="M403" s="45">
        <v>8505000</v>
      </c>
      <c r="N403" s="45">
        <v>8505000</v>
      </c>
      <c r="O403" s="45">
        <v>8505000</v>
      </c>
      <c r="P403" s="45">
        <v>12095000</v>
      </c>
      <c r="Q403" s="45">
        <v>12095000</v>
      </c>
      <c r="R403" s="47">
        <f>((E403+Q403)+((F403+G403+H403+I403+J403+K403+L403+M403+N403+O403+P403)*2))/24</f>
        <v>6197708.333333333</v>
      </c>
      <c r="V403" s="49">
        <f>R403</f>
        <v>6197708.333333333</v>
      </c>
      <c r="Y403" s="51"/>
      <c r="Z403" s="51"/>
      <c r="AA403" s="51"/>
      <c r="AC403" s="49">
        <f>+R403</f>
        <v>6197708.333333333</v>
      </c>
    </row>
    <row r="404" spans="1:29">
      <c r="D404" s="41" t="s">
        <v>174</v>
      </c>
      <c r="E404" s="81">
        <f t="shared" ref="E404:R404" si="112">+E403</f>
        <v>10400000</v>
      </c>
      <c r="F404" s="81">
        <f t="shared" si="112"/>
        <v>0</v>
      </c>
      <c r="G404" s="81">
        <f t="shared" si="112"/>
        <v>2835000</v>
      </c>
      <c r="H404" s="81">
        <f t="shared" si="112"/>
        <v>2835000</v>
      </c>
      <c r="I404" s="81">
        <f t="shared" si="112"/>
        <v>2835000</v>
      </c>
      <c r="J404" s="81">
        <f t="shared" si="112"/>
        <v>5670000</v>
      </c>
      <c r="K404" s="81">
        <f t="shared" si="112"/>
        <v>5670000</v>
      </c>
      <c r="L404" s="81">
        <f t="shared" si="112"/>
        <v>5670000</v>
      </c>
      <c r="M404" s="81">
        <f t="shared" si="112"/>
        <v>8505000</v>
      </c>
      <c r="N404" s="81">
        <f t="shared" si="112"/>
        <v>8505000</v>
      </c>
      <c r="O404" s="81">
        <f t="shared" si="112"/>
        <v>8505000</v>
      </c>
      <c r="P404" s="81">
        <f t="shared" si="112"/>
        <v>12095000</v>
      </c>
      <c r="Q404" s="81">
        <f t="shared" si="112"/>
        <v>12095000</v>
      </c>
      <c r="R404" s="81">
        <f t="shared" si="112"/>
        <v>6197708.333333333</v>
      </c>
      <c r="Y404" s="51"/>
      <c r="Z404" s="51"/>
      <c r="AA404" s="51"/>
    </row>
    <row r="405" spans="1:29">
      <c r="D405" s="41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47"/>
      <c r="Y405" s="51"/>
      <c r="Z405" s="51"/>
      <c r="AA405" s="51"/>
    </row>
    <row r="406" spans="1:29" s="15" customFormat="1" ht="13.5" thickBot="1">
      <c r="D406" s="20" t="s">
        <v>175</v>
      </c>
      <c r="E406" s="16">
        <f t="shared" ref="E406:O406" si="113">+E404+E401+E388+E365+E347+E342+E324+E323+E321+E315+E233+E229+SUM(E199:E209)+SUM(E181:E197)+E179+E167+E148+E121+E61+E44+E35+E32+E57</f>
        <v>1163313006.3699996</v>
      </c>
      <c r="F406" s="16">
        <f t="shared" si="113"/>
        <v>891828092.14999998</v>
      </c>
      <c r="G406" s="16">
        <f t="shared" si="113"/>
        <v>923121909.42999995</v>
      </c>
      <c r="H406" s="16">
        <f t="shared" si="113"/>
        <v>959016462.59999979</v>
      </c>
      <c r="I406" s="16">
        <f t="shared" si="113"/>
        <v>971600781.14999986</v>
      </c>
      <c r="J406" s="16">
        <f t="shared" si="113"/>
        <v>987752769.38999975</v>
      </c>
      <c r="K406" s="16">
        <f t="shared" si="113"/>
        <v>1007469608.1600001</v>
      </c>
      <c r="L406" s="16">
        <f t="shared" si="113"/>
        <v>1030264525.0699998</v>
      </c>
      <c r="M406" s="16">
        <f t="shared" si="113"/>
        <v>1053516193.5499996</v>
      </c>
      <c r="N406" s="16">
        <f t="shared" si="113"/>
        <v>1095954589.5599997</v>
      </c>
      <c r="O406" s="16">
        <f t="shared" si="113"/>
        <v>1140082062.48</v>
      </c>
      <c r="P406" s="16">
        <f>+P404+P401+P388+P365+P347+P342+P324+P323+P321+P315+P233+P229+SUM(P199:P209)+SUM(P181:P197)+P179+P167+P148+P121+P61+P44+P35+P32+P57</f>
        <v>1197351789.9499998</v>
      </c>
      <c r="Q406" s="16">
        <f>+Q404+Q401+Q388+Q365+Q347+Q342+Q324+Q323+Q321+Q315+Q233+Q229+SUM(Q199:Q209)+SUM(Q181:Q197)+Q179+Q167+Q148+Q121+Q61+Q44+Q35+Q32+Q57</f>
        <v>1255579420.02</v>
      </c>
      <c r="R406" s="16">
        <f>+R404+R401+R388+R365+R347+R342+R324+R323+R321+R315+R233+R229+SUM(R199:R209)+SUM(R181:R197)+R179+R167+R148+R121+R61+R44+R35+R32+R57</f>
        <v>1038950416.3904165</v>
      </c>
      <c r="Y406" s="52"/>
      <c r="Z406" s="52"/>
      <c r="AA406" s="52"/>
    </row>
    <row r="407" spans="1:29" ht="13.5" thickTop="1">
      <c r="D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7"/>
      <c r="Y407" s="51"/>
      <c r="Z407" s="51"/>
      <c r="AA407" s="51"/>
    </row>
    <row r="408" spans="1:29">
      <c r="D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7"/>
      <c r="Y408" s="51"/>
      <c r="Z408" s="51"/>
      <c r="AA408" s="51"/>
    </row>
    <row r="409" spans="1:29">
      <c r="A409" s="6" t="s">
        <v>284</v>
      </c>
      <c r="B409" s="6" t="s">
        <v>176</v>
      </c>
      <c r="C409" s="6" t="s">
        <v>385</v>
      </c>
      <c r="D409" s="3" t="s">
        <v>177</v>
      </c>
      <c r="E409" s="45">
        <v>-1000</v>
      </c>
      <c r="F409" s="45">
        <v>-1000</v>
      </c>
      <c r="G409" s="45">
        <v>-1000</v>
      </c>
      <c r="H409" s="45">
        <v>-1000</v>
      </c>
      <c r="I409" s="45">
        <v>-1000</v>
      </c>
      <c r="J409" s="45">
        <v>-1000</v>
      </c>
      <c r="K409" s="45">
        <v>-1000</v>
      </c>
      <c r="L409" s="45">
        <v>-1000</v>
      </c>
      <c r="M409" s="45">
        <v>-1000</v>
      </c>
      <c r="N409" s="45">
        <v>-1000</v>
      </c>
      <c r="O409" s="45">
        <v>-1000</v>
      </c>
      <c r="P409" s="45">
        <v>-1000</v>
      </c>
      <c r="Q409" s="45">
        <v>-1000</v>
      </c>
      <c r="R409" s="47">
        <f t="shared" ref="R409:R415" si="114">((E409+Q409)+((F409+G409+H409+I409+J409+K409+L409+M409+N409+O409+P409)*2))/24</f>
        <v>-1000</v>
      </c>
      <c r="U409" s="49"/>
      <c r="V409" s="49">
        <f>+R409</f>
        <v>-1000</v>
      </c>
      <c r="W409" s="49"/>
      <c r="Y409" s="51"/>
      <c r="Z409" s="51"/>
      <c r="AA409" s="51"/>
      <c r="AC409" s="49">
        <f>+R409</f>
        <v>-1000</v>
      </c>
    </row>
    <row r="410" spans="1:29">
      <c r="A410" s="6" t="s">
        <v>284</v>
      </c>
      <c r="B410" s="6" t="s">
        <v>386</v>
      </c>
      <c r="C410" s="6" t="s">
        <v>143</v>
      </c>
      <c r="D410" s="3" t="s">
        <v>178</v>
      </c>
      <c r="E410" s="45">
        <v>-34416893.780000001</v>
      </c>
      <c r="F410" s="45">
        <v>-40331709.530000001</v>
      </c>
      <c r="G410" s="45">
        <v>-40331709.530000001</v>
      </c>
      <c r="H410" s="45">
        <v>-40331709.530000001</v>
      </c>
      <c r="I410" s="45">
        <v>-40331709.530000001</v>
      </c>
      <c r="J410" s="45">
        <v>-40331709.530000001</v>
      </c>
      <c r="K410" s="45">
        <v>-40331709.530000001</v>
      </c>
      <c r="L410" s="45">
        <v>-40331709.530000001</v>
      </c>
      <c r="M410" s="45">
        <v>-40331709.530000001</v>
      </c>
      <c r="N410" s="45">
        <v>-40331709.530000001</v>
      </c>
      <c r="O410" s="45">
        <v>-40331709.530000001</v>
      </c>
      <c r="P410" s="45">
        <v>-40331709.530000001</v>
      </c>
      <c r="Q410" s="45">
        <v>-40331709.530000001</v>
      </c>
      <c r="R410" s="47">
        <f t="shared" si="114"/>
        <v>-40085258.873749994</v>
      </c>
      <c r="V410" s="49">
        <f>+R410</f>
        <v>-40085258.873749994</v>
      </c>
      <c r="W410" s="49"/>
      <c r="Y410" s="51"/>
      <c r="Z410" s="51"/>
      <c r="AA410" s="51"/>
      <c r="AC410" s="49">
        <f>+V410</f>
        <v>-40085258.873749994</v>
      </c>
    </row>
    <row r="411" spans="1:29">
      <c r="A411" s="6" t="s">
        <v>284</v>
      </c>
      <c r="B411" s="6" t="s">
        <v>386</v>
      </c>
      <c r="C411" s="6" t="s">
        <v>180</v>
      </c>
      <c r="D411" s="3" t="s">
        <v>181</v>
      </c>
      <c r="E411" s="45">
        <v>13231</v>
      </c>
      <c r="F411" s="45">
        <v>2816</v>
      </c>
      <c r="G411" s="45">
        <v>5632</v>
      </c>
      <c r="H411" s="45">
        <v>8448</v>
      </c>
      <c r="I411" s="45">
        <v>11264</v>
      </c>
      <c r="J411" s="45">
        <v>14080</v>
      </c>
      <c r="K411" s="45">
        <v>17971</v>
      </c>
      <c r="L411" s="45">
        <v>21862</v>
      </c>
      <c r="M411" s="45">
        <v>25753</v>
      </c>
      <c r="N411" s="45">
        <v>30585</v>
      </c>
      <c r="O411" s="45">
        <v>36044</v>
      </c>
      <c r="P411" s="45">
        <v>41503</v>
      </c>
      <c r="Q411" s="45">
        <v>50221</v>
      </c>
      <c r="R411" s="47">
        <f t="shared" si="114"/>
        <v>20640.333333333332</v>
      </c>
      <c r="U411" s="49"/>
      <c r="V411" s="49">
        <f t="shared" ref="V411:V415" si="115">+R411</f>
        <v>20640.333333333332</v>
      </c>
      <c r="W411" s="49"/>
      <c r="Y411" s="51"/>
      <c r="Z411" s="51"/>
      <c r="AA411" s="51"/>
      <c r="AC411" s="49">
        <f>+R411</f>
        <v>20640.333333333332</v>
      </c>
    </row>
    <row r="412" spans="1:29">
      <c r="A412" s="6" t="s">
        <v>284</v>
      </c>
      <c r="B412" s="6" t="s">
        <v>182</v>
      </c>
      <c r="C412" s="6" t="s">
        <v>143</v>
      </c>
      <c r="D412" s="3" t="s">
        <v>183</v>
      </c>
      <c r="E412" s="45">
        <v>-266117553.21000001</v>
      </c>
      <c r="F412" s="45">
        <v>-266117553.21000001</v>
      </c>
      <c r="G412" s="45">
        <v>-266117553.21000001</v>
      </c>
      <c r="H412" s="45">
        <v>-266117553.21000001</v>
      </c>
      <c r="I412" s="45">
        <v>-266117553.21000001</v>
      </c>
      <c r="J412" s="45">
        <v>-266117553.21000001</v>
      </c>
      <c r="K412" s="45">
        <v>-266117553.21000001</v>
      </c>
      <c r="L412" s="45">
        <v>-266117553.21000001</v>
      </c>
      <c r="M412" s="45">
        <v>-266117553.21000001</v>
      </c>
      <c r="N412" s="45">
        <v>-266117553.21000001</v>
      </c>
      <c r="O412" s="45">
        <v>-266117553.21000001</v>
      </c>
      <c r="P412" s="45">
        <v>-266117553.21000001</v>
      </c>
      <c r="Q412" s="45">
        <v>-286117553.20999998</v>
      </c>
      <c r="R412" s="47">
        <f t="shared" si="114"/>
        <v>-266950886.54333332</v>
      </c>
      <c r="U412" s="49"/>
      <c r="V412" s="49">
        <f t="shared" si="115"/>
        <v>-266950886.54333332</v>
      </c>
      <c r="W412" s="49"/>
      <c r="Y412" s="51"/>
      <c r="Z412" s="51"/>
      <c r="AA412" s="51"/>
      <c r="AC412" s="49">
        <f>+R412</f>
        <v>-266950886.54333332</v>
      </c>
    </row>
    <row r="413" spans="1:29">
      <c r="A413" s="6" t="s">
        <v>284</v>
      </c>
      <c r="B413" s="6" t="s">
        <v>532</v>
      </c>
      <c r="C413" s="6"/>
      <c r="D413" s="3" t="s">
        <v>185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7">
        <f t="shared" si="114"/>
        <v>0</v>
      </c>
      <c r="U413" s="49"/>
      <c r="V413" s="49">
        <f t="shared" si="115"/>
        <v>0</v>
      </c>
      <c r="W413" s="49"/>
      <c r="Y413" s="51"/>
      <c r="Z413" s="51"/>
      <c r="AA413" s="51"/>
      <c r="AC413" s="49">
        <f>+R413</f>
        <v>0</v>
      </c>
    </row>
    <row r="414" spans="1:29">
      <c r="A414" s="6" t="s">
        <v>284</v>
      </c>
      <c r="B414" s="6" t="s">
        <v>186</v>
      </c>
      <c r="C414" s="6" t="s">
        <v>179</v>
      </c>
      <c r="D414" s="3" t="s">
        <v>703</v>
      </c>
      <c r="E414" s="45">
        <v>-2506034.75</v>
      </c>
      <c r="F414" s="45">
        <v>-2506034.75</v>
      </c>
      <c r="G414" s="45">
        <v>-2506034.75</v>
      </c>
      <c r="H414" s="45">
        <v>-2506034.75</v>
      </c>
      <c r="I414" s="45">
        <v>-2506034.75</v>
      </c>
      <c r="J414" s="45">
        <v>-2506034.75</v>
      </c>
      <c r="K414" s="45">
        <v>-2506034.75</v>
      </c>
      <c r="L414" s="45">
        <v>-2506034.75</v>
      </c>
      <c r="M414" s="45">
        <v>-2506034.75</v>
      </c>
      <c r="N414" s="45">
        <v>-2506034.75</v>
      </c>
      <c r="O414" s="45">
        <v>-2506034.75</v>
      </c>
      <c r="P414" s="45">
        <v>-2506034.75</v>
      </c>
      <c r="Q414" s="45">
        <v>1827414.09</v>
      </c>
      <c r="R414" s="47">
        <f t="shared" si="114"/>
        <v>-2325474.3816666664</v>
      </c>
      <c r="U414" s="49"/>
      <c r="V414" s="49">
        <f t="shared" si="115"/>
        <v>-2325474.3816666664</v>
      </c>
      <c r="W414" s="49"/>
      <c r="Y414" s="51"/>
      <c r="Z414" s="51"/>
      <c r="AA414" s="51"/>
      <c r="AC414" s="49">
        <f>+R414</f>
        <v>-2325474.3816666664</v>
      </c>
    </row>
    <row r="415" spans="1:29">
      <c r="A415" s="6" t="s">
        <v>284</v>
      </c>
      <c r="B415" s="6" t="s">
        <v>186</v>
      </c>
      <c r="C415" s="6" t="s">
        <v>276</v>
      </c>
      <c r="D415" s="3" t="s">
        <v>704</v>
      </c>
      <c r="E415" s="45">
        <v>430592.4</v>
      </c>
      <c r="F415" s="45">
        <v>430592.4</v>
      </c>
      <c r="G415" s="45">
        <v>430592.4</v>
      </c>
      <c r="H415" s="45">
        <v>430592.4</v>
      </c>
      <c r="I415" s="45">
        <v>430592.4</v>
      </c>
      <c r="J415" s="45">
        <v>430592.4</v>
      </c>
      <c r="K415" s="45">
        <v>430592.4</v>
      </c>
      <c r="L415" s="45">
        <v>430592.4</v>
      </c>
      <c r="M415" s="45">
        <v>430592.4</v>
      </c>
      <c r="N415" s="45">
        <v>430592.4</v>
      </c>
      <c r="O415" s="45">
        <v>430592.4</v>
      </c>
      <c r="P415" s="45">
        <v>430592.4</v>
      </c>
      <c r="Q415" s="45">
        <v>630608.81999999995</v>
      </c>
      <c r="R415" s="47">
        <f t="shared" si="114"/>
        <v>438926.41750000004</v>
      </c>
      <c r="U415" s="49"/>
      <c r="V415" s="49">
        <f t="shared" si="115"/>
        <v>438926.41750000004</v>
      </c>
      <c r="W415" s="49"/>
      <c r="Y415" s="51"/>
      <c r="Z415" s="51"/>
      <c r="AA415" s="51"/>
      <c r="AC415" s="49">
        <f>+R415</f>
        <v>438926.41750000004</v>
      </c>
    </row>
    <row r="416" spans="1:29">
      <c r="D416" s="3" t="s">
        <v>187</v>
      </c>
      <c r="E416" s="81">
        <f t="shared" ref="E416:P416" si="116">SUM(E409:E415)</f>
        <v>-302597658.34000003</v>
      </c>
      <c r="F416" s="81">
        <f t="shared" si="116"/>
        <v>-308522889.09000003</v>
      </c>
      <c r="G416" s="81">
        <f t="shared" si="116"/>
        <v>-308520073.09000003</v>
      </c>
      <c r="H416" s="81">
        <f t="shared" si="116"/>
        <v>-308517257.09000003</v>
      </c>
      <c r="I416" s="81">
        <f t="shared" si="116"/>
        <v>-308514441.09000003</v>
      </c>
      <c r="J416" s="81">
        <f t="shared" si="116"/>
        <v>-308511625.09000003</v>
      </c>
      <c r="K416" s="81">
        <f t="shared" si="116"/>
        <v>-308507734.09000003</v>
      </c>
      <c r="L416" s="81">
        <f t="shared" si="116"/>
        <v>-308503843.09000003</v>
      </c>
      <c r="M416" s="81">
        <f t="shared" si="116"/>
        <v>-308499952.09000003</v>
      </c>
      <c r="N416" s="81">
        <f t="shared" si="116"/>
        <v>-308495120.09000003</v>
      </c>
      <c r="O416" s="81">
        <f t="shared" si="116"/>
        <v>-308489661.09000003</v>
      </c>
      <c r="P416" s="81">
        <f t="shared" si="116"/>
        <v>-308484202.09000003</v>
      </c>
      <c r="Q416" s="81">
        <f t="shared" ref="Q416:R416" si="117">SUM(Q409:Q415)</f>
        <v>-323942018.83000004</v>
      </c>
      <c r="R416" s="81">
        <f t="shared" si="117"/>
        <v>-308903053.04791665</v>
      </c>
      <c r="Y416" s="51"/>
      <c r="Z416" s="51"/>
      <c r="AA416" s="51"/>
    </row>
    <row r="417" spans="1:29">
      <c r="D417" s="3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47"/>
      <c r="Y417" s="51"/>
      <c r="Z417" s="51"/>
      <c r="AA417" s="51"/>
    </row>
    <row r="418" spans="1:29">
      <c r="A418" s="6" t="s">
        <v>284</v>
      </c>
      <c r="B418" s="6" t="s">
        <v>387</v>
      </c>
      <c r="C418" s="6" t="s">
        <v>92</v>
      </c>
      <c r="D418" s="12" t="s">
        <v>188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ref="R418:R436" si="118">((E418+Q418)+((F418+G418+H418+I418+J418+K418+L418+M418+N418+O418+P418)*2))/24</f>
        <v>-20000000</v>
      </c>
      <c r="U418" s="49"/>
      <c r="V418" s="49">
        <f t="shared" ref="V418:V436" si="119">+R418</f>
        <v>-20000000</v>
      </c>
      <c r="W418" s="49"/>
      <c r="Y418" s="51"/>
      <c r="Z418" s="51"/>
      <c r="AA418" s="51"/>
      <c r="AC418" s="49">
        <f t="shared" ref="AC418:AC436" si="120">+R418</f>
        <v>-20000000</v>
      </c>
    </row>
    <row r="419" spans="1:29">
      <c r="A419" s="6" t="s">
        <v>284</v>
      </c>
      <c r="B419" s="6" t="s">
        <v>387</v>
      </c>
      <c r="C419" s="6" t="s">
        <v>94</v>
      </c>
      <c r="D419" s="12" t="s">
        <v>189</v>
      </c>
      <c r="E419" s="45">
        <v>-15000000</v>
      </c>
      <c r="F419" s="45">
        <v>-15000000</v>
      </c>
      <c r="G419" s="45">
        <v>-15000000</v>
      </c>
      <c r="H419" s="45">
        <v>-15000000</v>
      </c>
      <c r="I419" s="45">
        <v>-15000000</v>
      </c>
      <c r="J419" s="45">
        <v>-15000000</v>
      </c>
      <c r="K419" s="45">
        <v>-15000000</v>
      </c>
      <c r="L419" s="45">
        <v>-15000000</v>
      </c>
      <c r="M419" s="45">
        <v>-15000000</v>
      </c>
      <c r="N419" s="45">
        <v>-15000000</v>
      </c>
      <c r="O419" s="45">
        <v>-15000000</v>
      </c>
      <c r="P419" s="45">
        <v>-15000000</v>
      </c>
      <c r="Q419" s="45">
        <v>-15000000</v>
      </c>
      <c r="R419" s="47">
        <f t="shared" si="118"/>
        <v>-15000000</v>
      </c>
      <c r="U419" s="49"/>
      <c r="V419" s="49">
        <f t="shared" si="119"/>
        <v>-15000000</v>
      </c>
      <c r="W419" s="49"/>
      <c r="Y419" s="51"/>
      <c r="Z419" s="51"/>
      <c r="AA419" s="51"/>
      <c r="AC419" s="49">
        <f t="shared" si="120"/>
        <v>-15000000</v>
      </c>
    </row>
    <row r="420" spans="1:29">
      <c r="A420" s="6" t="s">
        <v>284</v>
      </c>
      <c r="B420" s="6" t="s">
        <v>387</v>
      </c>
      <c r="C420" s="6" t="s">
        <v>96</v>
      </c>
      <c r="D420" s="12" t="s">
        <v>190</v>
      </c>
      <c r="E420" s="45">
        <v>-24214000</v>
      </c>
      <c r="F420" s="45">
        <v>-24214000</v>
      </c>
      <c r="G420" s="45">
        <v>-24214000</v>
      </c>
      <c r="H420" s="45">
        <v>-24214000</v>
      </c>
      <c r="I420" s="45">
        <v>-24214000</v>
      </c>
      <c r="J420" s="45">
        <v>-24214000</v>
      </c>
      <c r="K420" s="45">
        <v>-24214000</v>
      </c>
      <c r="L420" s="45">
        <v>-24214000</v>
      </c>
      <c r="M420" s="45">
        <v>-24201000</v>
      </c>
      <c r="N420" s="45">
        <v>-24201000</v>
      </c>
      <c r="O420" s="45">
        <v>-24201000</v>
      </c>
      <c r="P420" s="45">
        <v>0</v>
      </c>
      <c r="Q420" s="45">
        <v>0</v>
      </c>
      <c r="R420" s="47">
        <f t="shared" si="118"/>
        <v>-21184000</v>
      </c>
      <c r="U420" s="49"/>
      <c r="V420" s="49">
        <f t="shared" si="119"/>
        <v>-21184000</v>
      </c>
      <c r="W420" s="49"/>
      <c r="Y420" s="51"/>
      <c r="Z420" s="51"/>
      <c r="AA420" s="51"/>
      <c r="AC420" s="49">
        <f t="shared" si="120"/>
        <v>-21184000</v>
      </c>
    </row>
    <row r="421" spans="1:29">
      <c r="A421" s="6" t="s">
        <v>284</v>
      </c>
      <c r="B421" s="6" t="s">
        <v>387</v>
      </c>
      <c r="C421" s="6" t="s">
        <v>98</v>
      </c>
      <c r="D421" s="12" t="s">
        <v>191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7">
        <f t="shared" si="118"/>
        <v>0</v>
      </c>
      <c r="U421" s="49"/>
      <c r="V421" s="49">
        <f t="shared" si="119"/>
        <v>0</v>
      </c>
      <c r="W421" s="49"/>
      <c r="Y421" s="51"/>
      <c r="Z421" s="51"/>
      <c r="AA421" s="51"/>
      <c r="AC421" s="49">
        <f t="shared" si="120"/>
        <v>0</v>
      </c>
    </row>
    <row r="422" spans="1:29">
      <c r="A422" s="6" t="s">
        <v>284</v>
      </c>
      <c r="B422" s="6" t="s">
        <v>387</v>
      </c>
      <c r="C422" s="6" t="s">
        <v>100</v>
      </c>
      <c r="D422" s="12" t="s">
        <v>192</v>
      </c>
      <c r="E422" s="45">
        <v>-40000000</v>
      </c>
      <c r="F422" s="45">
        <v>-40000000</v>
      </c>
      <c r="G422" s="45">
        <v>-40000000</v>
      </c>
      <c r="H422" s="45">
        <v>-40000000</v>
      </c>
      <c r="I422" s="45">
        <v>-40000000</v>
      </c>
      <c r="J422" s="45">
        <v>-40000000</v>
      </c>
      <c r="K422" s="45">
        <v>-40000000</v>
      </c>
      <c r="L422" s="45">
        <v>-40000000</v>
      </c>
      <c r="M422" s="45">
        <v>-40000000</v>
      </c>
      <c r="N422" s="45">
        <v>-40000000</v>
      </c>
      <c r="O422" s="45">
        <v>-40000000</v>
      </c>
      <c r="P422" s="45">
        <v>-40000000</v>
      </c>
      <c r="Q422" s="45">
        <v>-40000000</v>
      </c>
      <c r="R422" s="47">
        <f t="shared" si="118"/>
        <v>-40000000</v>
      </c>
      <c r="U422" s="49"/>
      <c r="V422" s="49">
        <f t="shared" si="119"/>
        <v>-40000000</v>
      </c>
      <c r="W422" s="49"/>
      <c r="Y422" s="51"/>
      <c r="Z422" s="51"/>
      <c r="AA422" s="51"/>
      <c r="AC422" s="49">
        <f t="shared" si="120"/>
        <v>-40000000</v>
      </c>
    </row>
    <row r="423" spans="1:29">
      <c r="A423" s="6" t="s">
        <v>284</v>
      </c>
      <c r="B423" s="6" t="s">
        <v>387</v>
      </c>
      <c r="C423" s="6" t="s">
        <v>102</v>
      </c>
      <c r="D423" s="13" t="s">
        <v>193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118"/>
        <v>-25000000</v>
      </c>
      <c r="U423" s="49"/>
      <c r="V423" s="49">
        <f t="shared" si="119"/>
        <v>-25000000</v>
      </c>
      <c r="W423" s="49"/>
      <c r="Y423" s="51"/>
      <c r="Z423" s="51"/>
      <c r="AA423" s="51"/>
      <c r="AC423" s="49">
        <f t="shared" si="120"/>
        <v>-25000000</v>
      </c>
    </row>
    <row r="424" spans="1:29">
      <c r="A424" s="6" t="s">
        <v>284</v>
      </c>
      <c r="B424" s="6" t="s">
        <v>387</v>
      </c>
      <c r="C424" s="6" t="s">
        <v>104</v>
      </c>
      <c r="D424" s="13" t="s">
        <v>194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118"/>
        <v>-25000000</v>
      </c>
      <c r="U424" s="49"/>
      <c r="V424" s="49">
        <f t="shared" si="119"/>
        <v>-25000000</v>
      </c>
      <c r="W424" s="49"/>
      <c r="Y424" s="51"/>
      <c r="Z424" s="51"/>
      <c r="AA424" s="51"/>
      <c r="AC424" s="49">
        <f t="shared" si="120"/>
        <v>-25000000</v>
      </c>
    </row>
    <row r="425" spans="1:29">
      <c r="A425" s="6" t="s">
        <v>284</v>
      </c>
      <c r="B425" s="6" t="s">
        <v>387</v>
      </c>
      <c r="C425" s="6" t="s">
        <v>107</v>
      </c>
      <c r="D425" s="13" t="s">
        <v>705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118"/>
        <v>-12500000</v>
      </c>
      <c r="U425" s="49"/>
      <c r="V425" s="49">
        <f t="shared" si="119"/>
        <v>-12500000</v>
      </c>
      <c r="W425" s="49"/>
      <c r="Y425" s="51"/>
      <c r="Z425" s="51"/>
      <c r="AA425" s="51"/>
      <c r="AC425" s="49">
        <f t="shared" si="120"/>
        <v>-12500000</v>
      </c>
    </row>
    <row r="426" spans="1:29">
      <c r="A426" s="6" t="s">
        <v>284</v>
      </c>
      <c r="B426" s="6" t="s">
        <v>387</v>
      </c>
      <c r="C426" s="6" t="s">
        <v>108</v>
      </c>
      <c r="D426" s="13" t="s">
        <v>706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118"/>
        <v>-12500000</v>
      </c>
      <c r="U426" s="49"/>
      <c r="V426" s="49">
        <f t="shared" si="119"/>
        <v>-12500000</v>
      </c>
      <c r="W426" s="49"/>
      <c r="Y426" s="51"/>
      <c r="Z426" s="51"/>
      <c r="AA426" s="51"/>
      <c r="AC426" s="49">
        <f t="shared" si="120"/>
        <v>-12500000</v>
      </c>
    </row>
    <row r="427" spans="1:29">
      <c r="A427" s="6" t="s">
        <v>284</v>
      </c>
      <c r="B427" s="6" t="s">
        <v>387</v>
      </c>
      <c r="C427" s="6" t="s">
        <v>109</v>
      </c>
      <c r="D427" s="13" t="s">
        <v>707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118"/>
        <v>-12500000</v>
      </c>
      <c r="U427" s="49"/>
      <c r="V427" s="49">
        <f t="shared" si="119"/>
        <v>-12500000</v>
      </c>
      <c r="W427" s="49"/>
      <c r="Y427" s="51"/>
      <c r="Z427" s="51"/>
      <c r="AA427" s="51"/>
      <c r="AC427" s="49">
        <f t="shared" si="120"/>
        <v>-12500000</v>
      </c>
    </row>
    <row r="428" spans="1:29">
      <c r="A428" s="6" t="s">
        <v>284</v>
      </c>
      <c r="B428" s="6" t="s">
        <v>387</v>
      </c>
      <c r="C428" s="6" t="s">
        <v>110</v>
      </c>
      <c r="D428" s="13" t="s">
        <v>708</v>
      </c>
      <c r="E428" s="45">
        <v>-12500000</v>
      </c>
      <c r="F428" s="45">
        <v>-12500000</v>
      </c>
      <c r="G428" s="45">
        <v>-12500000</v>
      </c>
      <c r="H428" s="45">
        <v>-12500000</v>
      </c>
      <c r="I428" s="45">
        <v>-12500000</v>
      </c>
      <c r="J428" s="45">
        <v>-12500000</v>
      </c>
      <c r="K428" s="45">
        <v>-12500000</v>
      </c>
      <c r="L428" s="45">
        <v>-12500000</v>
      </c>
      <c r="M428" s="45">
        <v>-12500000</v>
      </c>
      <c r="N428" s="45">
        <v>-12500000</v>
      </c>
      <c r="O428" s="45">
        <v>-12500000</v>
      </c>
      <c r="P428" s="45">
        <v>-12500000</v>
      </c>
      <c r="Q428" s="45">
        <v>-12500000</v>
      </c>
      <c r="R428" s="47">
        <f t="shared" si="118"/>
        <v>-12500000</v>
      </c>
      <c r="U428" s="49"/>
      <c r="V428" s="49">
        <f t="shared" si="119"/>
        <v>-12500000</v>
      </c>
      <c r="W428" s="49"/>
      <c r="Y428" s="51"/>
      <c r="Z428" s="51"/>
      <c r="AA428" s="51"/>
      <c r="AC428" s="49">
        <f t="shared" si="120"/>
        <v>-12500000</v>
      </c>
    </row>
    <row r="429" spans="1:29">
      <c r="A429" s="6" t="s">
        <v>284</v>
      </c>
      <c r="B429" s="6" t="s">
        <v>387</v>
      </c>
      <c r="C429" s="6" t="s">
        <v>893</v>
      </c>
      <c r="D429" s="13" t="s">
        <v>895</v>
      </c>
      <c r="E429" s="45">
        <v>-25000000</v>
      </c>
      <c r="F429" s="45">
        <v>-25000000</v>
      </c>
      <c r="G429" s="45">
        <v>-25000000</v>
      </c>
      <c r="H429" s="45">
        <v>-25000000</v>
      </c>
      <c r="I429" s="45">
        <v>-25000000</v>
      </c>
      <c r="J429" s="45">
        <v>-25000000</v>
      </c>
      <c r="K429" s="45">
        <v>-25000000</v>
      </c>
      <c r="L429" s="45">
        <v>-25000000</v>
      </c>
      <c r="M429" s="45">
        <v>-25000000</v>
      </c>
      <c r="N429" s="45">
        <v>-25000000</v>
      </c>
      <c r="O429" s="45">
        <v>-25000000</v>
      </c>
      <c r="P429" s="45">
        <v>-25000000</v>
      </c>
      <c r="Q429" s="45">
        <v>-25000000</v>
      </c>
      <c r="R429" s="47">
        <f t="shared" si="118"/>
        <v>-25000000</v>
      </c>
      <c r="U429" s="49"/>
      <c r="V429" s="49">
        <f t="shared" si="119"/>
        <v>-25000000</v>
      </c>
      <c r="W429" s="49"/>
      <c r="Y429" s="51"/>
      <c r="Z429" s="51"/>
      <c r="AA429" s="51"/>
      <c r="AC429" s="49">
        <f t="shared" si="120"/>
        <v>-25000000</v>
      </c>
    </row>
    <row r="430" spans="1:29">
      <c r="A430" s="6" t="s">
        <v>284</v>
      </c>
      <c r="B430" s="6" t="s">
        <v>387</v>
      </c>
      <c r="C430" s="6" t="s">
        <v>889</v>
      </c>
      <c r="D430" s="13" t="s">
        <v>896</v>
      </c>
      <c r="E430" s="45">
        <v>-20000000</v>
      </c>
      <c r="F430" s="45">
        <v>-20000000</v>
      </c>
      <c r="G430" s="45">
        <v>-20000000</v>
      </c>
      <c r="H430" s="45">
        <v>-20000000</v>
      </c>
      <c r="I430" s="45">
        <v>-20000000</v>
      </c>
      <c r="J430" s="45">
        <v>-20000000</v>
      </c>
      <c r="K430" s="45">
        <v>-20000000</v>
      </c>
      <c r="L430" s="45">
        <v>-20000000</v>
      </c>
      <c r="M430" s="45">
        <v>-20000000</v>
      </c>
      <c r="N430" s="45">
        <v>-20000000</v>
      </c>
      <c r="O430" s="45">
        <v>-20000000</v>
      </c>
      <c r="P430" s="45">
        <v>-20000000</v>
      </c>
      <c r="Q430" s="45">
        <v>-20000000</v>
      </c>
      <c r="R430" s="47">
        <f t="shared" si="118"/>
        <v>-20000000</v>
      </c>
      <c r="U430" s="49"/>
      <c r="V430" s="49">
        <f t="shared" si="119"/>
        <v>-20000000</v>
      </c>
      <c r="W430" s="49"/>
      <c r="Y430" s="51"/>
      <c r="Z430" s="51"/>
      <c r="AA430" s="51"/>
      <c r="AC430" s="49">
        <f t="shared" si="120"/>
        <v>-20000000</v>
      </c>
    </row>
    <row r="431" spans="1:29">
      <c r="A431" s="6" t="s">
        <v>284</v>
      </c>
      <c r="B431" s="6" t="s">
        <v>387</v>
      </c>
      <c r="C431" s="6" t="s">
        <v>890</v>
      </c>
      <c r="D431" s="13" t="s">
        <v>897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118"/>
        <v>-30000000</v>
      </c>
      <c r="U431" s="49"/>
      <c r="V431" s="49">
        <f t="shared" si="119"/>
        <v>-30000000</v>
      </c>
      <c r="W431" s="49"/>
      <c r="Y431" s="51"/>
      <c r="Z431" s="51"/>
      <c r="AA431" s="51"/>
      <c r="AC431" s="49">
        <f t="shared" si="120"/>
        <v>-30000000</v>
      </c>
    </row>
    <row r="432" spans="1:29">
      <c r="A432" s="6" t="s">
        <v>284</v>
      </c>
      <c r="B432" s="6" t="s">
        <v>387</v>
      </c>
      <c r="C432" s="6" t="s">
        <v>406</v>
      </c>
      <c r="D432" s="13" t="s">
        <v>950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  <c r="K432" s="45">
        <v>-30000000</v>
      </c>
      <c r="L432" s="45">
        <v>-30000000</v>
      </c>
      <c r="M432" s="45">
        <v>-30000000</v>
      </c>
      <c r="N432" s="45">
        <v>-30000000</v>
      </c>
      <c r="O432" s="45">
        <v>-30000000</v>
      </c>
      <c r="P432" s="45">
        <v>-30000000</v>
      </c>
      <c r="Q432" s="45">
        <v>-30000000</v>
      </c>
      <c r="R432" s="47">
        <f t="shared" si="118"/>
        <v>-16250000</v>
      </c>
      <c r="U432" s="49"/>
      <c r="V432" s="49">
        <f t="shared" si="119"/>
        <v>-16250000</v>
      </c>
      <c r="W432" s="49"/>
      <c r="Y432" s="51"/>
      <c r="Z432" s="51"/>
      <c r="AA432" s="51"/>
      <c r="AC432" s="49">
        <f t="shared" si="120"/>
        <v>-16250000</v>
      </c>
    </row>
    <row r="433" spans="1:30">
      <c r="A433" s="6" t="s">
        <v>284</v>
      </c>
      <c r="B433" s="6" t="s">
        <v>387</v>
      </c>
      <c r="C433" s="6" t="s">
        <v>407</v>
      </c>
      <c r="D433" s="13" t="s">
        <v>951</v>
      </c>
      <c r="E433" s="45">
        <v>0</v>
      </c>
      <c r="F433" s="45">
        <v>0</v>
      </c>
      <c r="G433" s="45">
        <v>0</v>
      </c>
      <c r="H433" s="45">
        <v>0</v>
      </c>
      <c r="I433" s="45">
        <v>0</v>
      </c>
      <c r="J433" s="45">
        <v>0</v>
      </c>
      <c r="K433" s="45">
        <v>-20000000</v>
      </c>
      <c r="L433" s="45">
        <v>-20000000</v>
      </c>
      <c r="M433" s="45">
        <v>-20000000</v>
      </c>
      <c r="N433" s="45">
        <v>-20000000</v>
      </c>
      <c r="O433" s="45">
        <v>-20000000</v>
      </c>
      <c r="P433" s="45">
        <v>-20000000</v>
      </c>
      <c r="Q433" s="45">
        <v>-20000000</v>
      </c>
      <c r="R433" s="47">
        <f t="shared" si="118"/>
        <v>-10833333.333333334</v>
      </c>
      <c r="U433" s="49"/>
      <c r="V433" s="49">
        <f t="shared" si="119"/>
        <v>-10833333.333333334</v>
      </c>
      <c r="W433" s="49"/>
      <c r="Y433" s="51"/>
      <c r="Z433" s="51"/>
      <c r="AA433" s="51"/>
      <c r="AC433" s="49">
        <f t="shared" si="120"/>
        <v>-10833333.333333334</v>
      </c>
    </row>
    <row r="434" spans="1:30">
      <c r="A434" s="6" t="s">
        <v>284</v>
      </c>
      <c r="B434" s="6" t="s">
        <v>387</v>
      </c>
      <c r="C434" s="6" t="s">
        <v>959</v>
      </c>
      <c r="D434" s="13" t="s">
        <v>961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-25000000</v>
      </c>
      <c r="P434" s="45">
        <v>-25000000</v>
      </c>
      <c r="Q434" s="45">
        <v>-25000000</v>
      </c>
      <c r="R434" s="47">
        <f t="shared" si="118"/>
        <v>-5208333.333333333</v>
      </c>
      <c r="U434" s="49"/>
      <c r="V434" s="49">
        <f t="shared" si="119"/>
        <v>-5208333.333333333</v>
      </c>
      <c r="W434" s="49"/>
      <c r="Y434" s="51"/>
      <c r="Z434" s="51"/>
      <c r="AA434" s="51"/>
      <c r="AC434" s="49">
        <f t="shared" si="120"/>
        <v>-5208333.333333333</v>
      </c>
    </row>
    <row r="435" spans="1:30">
      <c r="A435" s="6" t="s">
        <v>284</v>
      </c>
      <c r="B435" s="6" t="s">
        <v>918</v>
      </c>
      <c r="C435" s="6" t="s">
        <v>98</v>
      </c>
      <c r="D435" s="12" t="s">
        <v>917</v>
      </c>
      <c r="E435" s="45">
        <v>-15000000</v>
      </c>
      <c r="F435" s="45">
        <v>-15000000</v>
      </c>
      <c r="G435" s="45">
        <v>-15000000</v>
      </c>
      <c r="H435" s="45">
        <v>-15000000</v>
      </c>
      <c r="I435" s="45">
        <v>-15000000</v>
      </c>
      <c r="J435" s="45">
        <v>-15000000</v>
      </c>
      <c r="K435" s="45">
        <v>-15000000</v>
      </c>
      <c r="L435" s="45">
        <v>-15000000</v>
      </c>
      <c r="M435" s="45">
        <v>-15000000</v>
      </c>
      <c r="N435" s="45">
        <v>0</v>
      </c>
      <c r="O435" s="45">
        <v>0</v>
      </c>
      <c r="P435" s="45">
        <v>0</v>
      </c>
      <c r="Q435" s="45">
        <v>0</v>
      </c>
      <c r="R435" s="47">
        <f t="shared" si="118"/>
        <v>-10625000</v>
      </c>
      <c r="U435" s="49"/>
      <c r="V435" s="49">
        <f t="shared" si="119"/>
        <v>-10625000</v>
      </c>
      <c r="W435" s="49"/>
      <c r="Y435" s="51"/>
      <c r="Z435" s="51"/>
      <c r="AA435" s="51"/>
      <c r="AC435" s="49">
        <f t="shared" si="120"/>
        <v>-10625000</v>
      </c>
    </row>
    <row r="436" spans="1:30">
      <c r="A436" s="6" t="s">
        <v>284</v>
      </c>
      <c r="B436" s="6" t="s">
        <v>388</v>
      </c>
      <c r="C436" s="6" t="s">
        <v>83</v>
      </c>
      <c r="D436" s="2" t="s">
        <v>195</v>
      </c>
      <c r="E436" s="45">
        <v>-64600000</v>
      </c>
      <c r="F436" s="45">
        <v>-70400000</v>
      </c>
      <c r="G436" s="45">
        <v>-61375000</v>
      </c>
      <c r="H436" s="45">
        <v>-53550000</v>
      </c>
      <c r="I436" s="45">
        <v>-48350000</v>
      </c>
      <c r="J436" s="45">
        <v>-46050000</v>
      </c>
      <c r="K436" s="45">
        <v>0</v>
      </c>
      <c r="L436" s="45">
        <v>-15950000</v>
      </c>
      <c r="M436" s="45">
        <v>-22200000</v>
      </c>
      <c r="N436" s="45">
        <v>-52500000</v>
      </c>
      <c r="O436" s="45">
        <v>-45000000</v>
      </c>
      <c r="P436" s="45">
        <v>-76200000</v>
      </c>
      <c r="Q436" s="45">
        <v>-54000000</v>
      </c>
      <c r="R436" s="47">
        <f t="shared" si="118"/>
        <v>-45906250</v>
      </c>
      <c r="U436" s="49"/>
      <c r="V436" s="49">
        <f t="shared" si="119"/>
        <v>-45906250</v>
      </c>
      <c r="W436" s="49"/>
      <c r="Y436" s="51"/>
      <c r="Z436" s="51"/>
      <c r="AA436" s="51"/>
      <c r="AC436" s="49">
        <f t="shared" si="120"/>
        <v>-45906250</v>
      </c>
    </row>
    <row r="437" spans="1:30">
      <c r="D437" s="3" t="s">
        <v>196</v>
      </c>
      <c r="E437" s="81">
        <f t="shared" ref="E437" si="121">SUM(E418:E436)</f>
        <v>-353814000</v>
      </c>
      <c r="F437" s="81">
        <f t="shared" ref="F437:R437" si="122">SUM(F418:F436)</f>
        <v>-359614000</v>
      </c>
      <c r="G437" s="81">
        <f t="shared" si="122"/>
        <v>-350589000</v>
      </c>
      <c r="H437" s="81">
        <f t="shared" si="122"/>
        <v>-342764000</v>
      </c>
      <c r="I437" s="81">
        <f t="shared" si="122"/>
        <v>-337564000</v>
      </c>
      <c r="J437" s="81">
        <f t="shared" si="122"/>
        <v>-335264000</v>
      </c>
      <c r="K437" s="81">
        <f t="shared" si="122"/>
        <v>-339214000</v>
      </c>
      <c r="L437" s="81">
        <f t="shared" si="122"/>
        <v>-355164000</v>
      </c>
      <c r="M437" s="81">
        <f t="shared" si="122"/>
        <v>-361401000</v>
      </c>
      <c r="N437" s="81">
        <f t="shared" si="122"/>
        <v>-376701000</v>
      </c>
      <c r="O437" s="81">
        <f t="shared" si="122"/>
        <v>-394201000</v>
      </c>
      <c r="P437" s="81">
        <f t="shared" si="122"/>
        <v>-401200000</v>
      </c>
      <c r="Q437" s="81">
        <f t="shared" si="122"/>
        <v>-379000000</v>
      </c>
      <c r="R437" s="81">
        <f t="shared" si="122"/>
        <v>-360006916.66666663</v>
      </c>
      <c r="Y437" s="51"/>
      <c r="Z437" s="51"/>
      <c r="AA437" s="51"/>
    </row>
    <row r="438" spans="1:30" s="59" customFormat="1">
      <c r="D438" s="3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7"/>
      <c r="Y438" s="60"/>
      <c r="Z438" s="60"/>
      <c r="AA438" s="60"/>
    </row>
    <row r="439" spans="1:30">
      <c r="A439" s="6" t="s">
        <v>284</v>
      </c>
      <c r="B439" s="6" t="s">
        <v>197</v>
      </c>
      <c r="C439" s="25" t="s">
        <v>2</v>
      </c>
      <c r="D439" s="3" t="s">
        <v>198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ref="R439:R440" si="123">((E439+Q439)+((F439+G439+H439+I439+J439+K439+L439+M439+N439+O439+P439)*2))/24</f>
        <v>0</v>
      </c>
      <c r="U439" s="49"/>
      <c r="V439" s="49">
        <f t="shared" ref="V439:V440" si="124">+R439</f>
        <v>0</v>
      </c>
      <c r="W439" s="49"/>
      <c r="Y439" s="51"/>
      <c r="Z439" s="51"/>
      <c r="AA439" s="51"/>
      <c r="AC439" s="49">
        <f>+R439</f>
        <v>0</v>
      </c>
    </row>
    <row r="440" spans="1:30">
      <c r="A440" s="6" t="s">
        <v>284</v>
      </c>
      <c r="B440" s="6" t="s">
        <v>391</v>
      </c>
      <c r="C440" s="6" t="s">
        <v>392</v>
      </c>
      <c r="D440" s="2" t="s">
        <v>199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7">
        <f t="shared" si="123"/>
        <v>0</v>
      </c>
      <c r="U440" s="49"/>
      <c r="V440" s="49">
        <f t="shared" si="124"/>
        <v>0</v>
      </c>
      <c r="W440" s="49"/>
      <c r="Y440" s="51"/>
      <c r="Z440" s="51"/>
      <c r="AA440" s="51"/>
      <c r="AC440" s="49">
        <f>+R440</f>
        <v>0</v>
      </c>
    </row>
    <row r="441" spans="1:30">
      <c r="D441" s="3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7"/>
      <c r="Y441" s="51"/>
      <c r="Z441" s="51"/>
      <c r="AA441" s="51"/>
    </row>
    <row r="442" spans="1:30">
      <c r="A442" s="6" t="s">
        <v>284</v>
      </c>
      <c r="B442" s="6" t="s">
        <v>200</v>
      </c>
      <c r="C442" s="6" t="s">
        <v>143</v>
      </c>
      <c r="D442" s="3" t="s">
        <v>709</v>
      </c>
      <c r="E442" s="45">
        <v>-6520933.0099999998</v>
      </c>
      <c r="F442" s="45">
        <v>-2566785.16</v>
      </c>
      <c r="G442" s="45">
        <v>-1553952.74</v>
      </c>
      <c r="H442" s="45">
        <v>-3918656.59</v>
      </c>
      <c r="I442" s="45">
        <v>-1923501.23</v>
      </c>
      <c r="J442" s="45">
        <v>-3159733.53</v>
      </c>
      <c r="K442" s="45">
        <v>-2474586.7200000002</v>
      </c>
      <c r="L442" s="45">
        <v>-1111845.6100000001</v>
      </c>
      <c r="M442" s="45">
        <v>-2126229.83</v>
      </c>
      <c r="N442" s="45">
        <v>-2153492.65</v>
      </c>
      <c r="O442" s="45">
        <v>-2518397.61</v>
      </c>
      <c r="P442" s="45">
        <v>-3147322.17</v>
      </c>
      <c r="Q442" s="45">
        <v>-2255512.64</v>
      </c>
      <c r="R442" s="47">
        <f t="shared" ref="R442:R457" si="125">((E442+Q442)+((F442+G442+H442+I442+J442+K442+L442+M442+N442+O442+P442)*2))/24</f>
        <v>-2586893.8887499995</v>
      </c>
      <c r="U442" s="49">
        <f t="shared" ref="U442:U457" si="126">+R442</f>
        <v>-2586893.8887499995</v>
      </c>
      <c r="V442" s="49"/>
      <c r="W442" s="49"/>
      <c r="Y442" s="51"/>
      <c r="Z442" s="51"/>
      <c r="AA442" s="51"/>
      <c r="AD442" s="49">
        <f t="shared" ref="AD442:AD458" si="127">+R442</f>
        <v>-2586893.8887499995</v>
      </c>
    </row>
    <row r="443" spans="1:30">
      <c r="A443" s="6" t="s">
        <v>284</v>
      </c>
      <c r="B443" s="6" t="s">
        <v>201</v>
      </c>
      <c r="C443" s="6" t="s">
        <v>202</v>
      </c>
      <c r="D443" s="21" t="s">
        <v>710</v>
      </c>
      <c r="E443" s="45">
        <v>-440504.1</v>
      </c>
      <c r="F443" s="45">
        <v>-553474.36</v>
      </c>
      <c r="G443" s="45">
        <v>-437749.96</v>
      </c>
      <c r="H443" s="45">
        <v>-323004.65000000002</v>
      </c>
      <c r="I443" s="45">
        <v>-191861.93</v>
      </c>
      <c r="J443" s="45">
        <v>-264032.96000000002</v>
      </c>
      <c r="K443" s="45">
        <v>-444507.86</v>
      </c>
      <c r="L443" s="45">
        <v>-840487.84</v>
      </c>
      <c r="M443" s="45">
        <v>-654632.56000000006</v>
      </c>
      <c r="N443" s="45">
        <v>-535765.93999999994</v>
      </c>
      <c r="O443" s="45">
        <v>-523753.18</v>
      </c>
      <c r="P443" s="45">
        <v>-666195.36</v>
      </c>
      <c r="Q443" s="45">
        <v>-425566.02</v>
      </c>
      <c r="R443" s="47">
        <f t="shared" si="125"/>
        <v>-489041.80499999999</v>
      </c>
      <c r="U443" s="49">
        <f t="shared" si="126"/>
        <v>-489041.80499999999</v>
      </c>
      <c r="V443" s="49"/>
      <c r="W443" s="49"/>
      <c r="Y443" s="51"/>
      <c r="Z443" s="51"/>
      <c r="AA443" s="51"/>
      <c r="AD443" s="49">
        <f t="shared" si="127"/>
        <v>-489041.80499999999</v>
      </c>
    </row>
    <row r="444" spans="1:30">
      <c r="A444" s="6" t="s">
        <v>284</v>
      </c>
      <c r="B444" s="6" t="s">
        <v>201</v>
      </c>
      <c r="C444" s="6" t="s">
        <v>996</v>
      </c>
      <c r="D444" s="21" t="s">
        <v>997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7">
        <f t="shared" si="125"/>
        <v>0</v>
      </c>
      <c r="U444" s="49">
        <f t="shared" si="126"/>
        <v>0</v>
      </c>
      <c r="V444" s="49"/>
      <c r="W444" s="49"/>
      <c r="Y444" s="51"/>
      <c r="Z444" s="51"/>
      <c r="AA444" s="51"/>
      <c r="AD444" s="49">
        <f t="shared" si="127"/>
        <v>0</v>
      </c>
    </row>
    <row r="445" spans="1:30">
      <c r="A445" s="6" t="s">
        <v>284</v>
      </c>
      <c r="B445" s="6" t="s">
        <v>201</v>
      </c>
      <c r="C445" s="6" t="s">
        <v>396</v>
      </c>
      <c r="D445" s="3" t="s">
        <v>711</v>
      </c>
      <c r="E445" s="45">
        <v>-1112884.77</v>
      </c>
      <c r="F445" s="45">
        <v>-731760.08</v>
      </c>
      <c r="G445" s="45">
        <v>-805972.9</v>
      </c>
      <c r="H445" s="45">
        <v>-1137865.1599999999</v>
      </c>
      <c r="I445" s="45">
        <v>-719198.37</v>
      </c>
      <c r="J445" s="45">
        <v>-843841.76</v>
      </c>
      <c r="K445" s="45">
        <v>-1588213.3</v>
      </c>
      <c r="L445" s="45">
        <v>-991002.66</v>
      </c>
      <c r="M445" s="45">
        <v>-1360850.66</v>
      </c>
      <c r="N445" s="45">
        <v>-1005713.93</v>
      </c>
      <c r="O445" s="45">
        <v>-835916.68</v>
      </c>
      <c r="P445" s="45">
        <v>-715060.81</v>
      </c>
      <c r="Q445" s="45">
        <v>-581594</v>
      </c>
      <c r="R445" s="47">
        <f t="shared" si="125"/>
        <v>-965219.64124999999</v>
      </c>
      <c r="U445" s="49">
        <f t="shared" si="126"/>
        <v>-965219.64124999999</v>
      </c>
      <c r="V445" s="49"/>
      <c r="W445" s="49"/>
      <c r="Y445" s="51"/>
      <c r="Z445" s="51"/>
      <c r="AA445" s="51"/>
      <c r="AD445" s="49">
        <f t="shared" si="127"/>
        <v>-965219.64124999999</v>
      </c>
    </row>
    <row r="446" spans="1:30">
      <c r="A446" s="6" t="s">
        <v>284</v>
      </c>
      <c r="B446" s="6" t="s">
        <v>201</v>
      </c>
      <c r="C446" s="6" t="s">
        <v>394</v>
      </c>
      <c r="D446" s="18" t="s">
        <v>712</v>
      </c>
      <c r="E446" s="45">
        <v>-5546502.1100000003</v>
      </c>
      <c r="F446" s="45">
        <v>-3915148.64</v>
      </c>
      <c r="G446" s="45">
        <v>-3350898.37</v>
      </c>
      <c r="H446" s="45">
        <v>-5171725.2</v>
      </c>
      <c r="I446" s="45">
        <v>-3338185.59</v>
      </c>
      <c r="J446" s="45">
        <v>-3298156.01</v>
      </c>
      <c r="K446" s="45">
        <v>-2807263.96</v>
      </c>
      <c r="L446" s="45">
        <v>-3352529.75</v>
      </c>
      <c r="M446" s="45">
        <v>-3916004.39</v>
      </c>
      <c r="N446" s="45">
        <v>-4078387.56</v>
      </c>
      <c r="O446" s="45">
        <v>-5719852.1900000004</v>
      </c>
      <c r="P446" s="45">
        <v>-3893496.12</v>
      </c>
      <c r="Q446" s="45">
        <v>-4735591.24</v>
      </c>
      <c r="R446" s="47">
        <f t="shared" si="125"/>
        <v>-3998557.8712499999</v>
      </c>
      <c r="U446" s="49">
        <f t="shared" si="126"/>
        <v>-3998557.8712499999</v>
      </c>
      <c r="V446" s="49"/>
      <c r="W446" s="49"/>
      <c r="Y446" s="51"/>
      <c r="Z446" s="51"/>
      <c r="AA446" s="51"/>
      <c r="AD446" s="49">
        <f t="shared" si="127"/>
        <v>-3998557.8712499999</v>
      </c>
    </row>
    <row r="447" spans="1:30">
      <c r="A447" s="6" t="s">
        <v>284</v>
      </c>
      <c r="B447" s="6" t="s">
        <v>201</v>
      </c>
      <c r="C447" s="6" t="s">
        <v>393</v>
      </c>
      <c r="D447" s="3" t="s">
        <v>203</v>
      </c>
      <c r="E447" s="45">
        <v>-26928352.75</v>
      </c>
      <c r="F447" s="45">
        <v>-21050208.91</v>
      </c>
      <c r="G447" s="45">
        <v>-14345202.140000001</v>
      </c>
      <c r="H447" s="45">
        <v>-12433168.49</v>
      </c>
      <c r="I447" s="45">
        <v>-9612138.1899999995</v>
      </c>
      <c r="J447" s="45">
        <v>-7566313.0099999998</v>
      </c>
      <c r="K447" s="45">
        <v>-6809422.29</v>
      </c>
      <c r="L447" s="45">
        <v>-7494546.1200000001</v>
      </c>
      <c r="M447" s="45">
        <v>-7355020.4199999999</v>
      </c>
      <c r="N447" s="45">
        <v>-8373940.5999999996</v>
      </c>
      <c r="O447" s="45">
        <v>-9681989.1400000006</v>
      </c>
      <c r="P447" s="45">
        <v>-16749658.789999999</v>
      </c>
      <c r="Q447" s="45">
        <v>-21867233.859999999</v>
      </c>
      <c r="R447" s="47">
        <f t="shared" si="125"/>
        <v>-12155783.450416667</v>
      </c>
      <c r="U447" s="49">
        <f t="shared" si="126"/>
        <v>-12155783.450416667</v>
      </c>
      <c r="V447" s="49"/>
      <c r="W447" s="49"/>
      <c r="Y447" s="51"/>
      <c r="Z447" s="51"/>
      <c r="AA447" s="51"/>
      <c r="AD447" s="49">
        <f t="shared" si="127"/>
        <v>-12155783.450416667</v>
      </c>
    </row>
    <row r="448" spans="1:30">
      <c r="A448" s="6" t="s">
        <v>284</v>
      </c>
      <c r="B448" s="6" t="s">
        <v>201</v>
      </c>
      <c r="C448" s="6" t="s">
        <v>46</v>
      </c>
      <c r="D448" s="18" t="s">
        <v>713</v>
      </c>
      <c r="E448" s="45">
        <v>-237373</v>
      </c>
      <c r="F448" s="45">
        <v>632</v>
      </c>
      <c r="G448" s="45">
        <v>-21314.68</v>
      </c>
      <c r="H448" s="45">
        <v>-44894.19</v>
      </c>
      <c r="I448" s="45">
        <v>-69090.7</v>
      </c>
      <c r="J448" s="45">
        <v>-91511.38</v>
      </c>
      <c r="K448" s="45">
        <v>-111696.26</v>
      </c>
      <c r="L448" s="45">
        <v>-131279.06</v>
      </c>
      <c r="M448" s="45">
        <v>-151528.32000000001</v>
      </c>
      <c r="N448" s="45">
        <v>-172108.07</v>
      </c>
      <c r="O448" s="45">
        <v>-192559.72</v>
      </c>
      <c r="P448" s="45">
        <v>-212960.53</v>
      </c>
      <c r="Q448" s="45">
        <v>-232744.38</v>
      </c>
      <c r="R448" s="47">
        <f t="shared" si="125"/>
        <v>-119447.46666666667</v>
      </c>
      <c r="U448" s="49">
        <f t="shared" si="126"/>
        <v>-119447.46666666667</v>
      </c>
      <c r="V448" s="49"/>
      <c r="W448" s="49"/>
      <c r="Y448" s="51"/>
      <c r="Z448" s="51"/>
      <c r="AA448" s="51"/>
      <c r="AD448" s="49">
        <f t="shared" si="127"/>
        <v>-119447.46666666667</v>
      </c>
    </row>
    <row r="449" spans="1:30">
      <c r="A449" s="6" t="s">
        <v>284</v>
      </c>
      <c r="B449" s="6" t="s">
        <v>201</v>
      </c>
      <c r="C449" s="6" t="s">
        <v>1035</v>
      </c>
      <c r="D449" s="3" t="s">
        <v>1036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7">
        <f t="shared" si="125"/>
        <v>0</v>
      </c>
      <c r="U449" s="49">
        <f t="shared" si="126"/>
        <v>0</v>
      </c>
      <c r="V449" s="49"/>
      <c r="W449" s="49"/>
      <c r="Y449" s="51"/>
      <c r="Z449" s="51"/>
      <c r="AA449" s="51"/>
      <c r="AD449" s="49">
        <f t="shared" si="127"/>
        <v>0</v>
      </c>
    </row>
    <row r="450" spans="1:30">
      <c r="A450" s="6" t="s">
        <v>284</v>
      </c>
      <c r="B450" s="6" t="s">
        <v>201</v>
      </c>
      <c r="C450" s="6" t="s">
        <v>399</v>
      </c>
      <c r="D450" s="3" t="s">
        <v>719</v>
      </c>
      <c r="E450" s="45">
        <v>0</v>
      </c>
      <c r="F450" s="45">
        <v>0</v>
      </c>
      <c r="G450" s="45">
        <v>18.920000000000002</v>
      </c>
      <c r="H450" s="45">
        <v>18.920000000000002</v>
      </c>
      <c r="I450" s="45">
        <v>18.920000000000002</v>
      </c>
      <c r="J450" s="45">
        <v>18.920000000000002</v>
      </c>
      <c r="K450" s="45">
        <v>18.920000000000002</v>
      </c>
      <c r="L450" s="45">
        <v>18.920000000000002</v>
      </c>
      <c r="M450" s="45">
        <v>-18.920000000000002</v>
      </c>
      <c r="N450" s="45">
        <v>0</v>
      </c>
      <c r="O450" s="45">
        <v>6.42</v>
      </c>
      <c r="P450" s="45">
        <v>0</v>
      </c>
      <c r="Q450" s="45">
        <v>0</v>
      </c>
      <c r="R450" s="47">
        <f t="shared" si="125"/>
        <v>8.4183333333333348</v>
      </c>
      <c r="U450" s="49">
        <f t="shared" si="126"/>
        <v>8.4183333333333348</v>
      </c>
      <c r="V450" s="49"/>
      <c r="W450" s="49"/>
      <c r="Y450" s="51"/>
      <c r="Z450" s="51"/>
      <c r="AA450" s="51"/>
      <c r="AD450" s="49">
        <f t="shared" si="127"/>
        <v>8.4183333333333348</v>
      </c>
    </row>
    <row r="451" spans="1:30">
      <c r="A451" s="6" t="s">
        <v>284</v>
      </c>
      <c r="B451" s="6" t="s">
        <v>201</v>
      </c>
      <c r="C451" s="6" t="s">
        <v>397</v>
      </c>
      <c r="D451" s="3" t="s">
        <v>714</v>
      </c>
      <c r="E451" s="45">
        <v>101096.61</v>
      </c>
      <c r="F451" s="45">
        <v>-74194.19</v>
      </c>
      <c r="G451" s="45">
        <v>-73744.639999999999</v>
      </c>
      <c r="H451" s="45">
        <v>-75922.59</v>
      </c>
      <c r="I451" s="45">
        <v>49074.82</v>
      </c>
      <c r="J451" s="45">
        <v>49074.82</v>
      </c>
      <c r="K451" s="45">
        <v>49074.82</v>
      </c>
      <c r="L451" s="45">
        <v>-73249.27</v>
      </c>
      <c r="M451" s="45">
        <v>-124440.79</v>
      </c>
      <c r="N451" s="45">
        <v>-119865.79</v>
      </c>
      <c r="O451" s="45">
        <v>1.45519152283669E-11</v>
      </c>
      <c r="P451" s="45">
        <v>1.45519152283669E-11</v>
      </c>
      <c r="Q451" s="45">
        <v>-108799.5</v>
      </c>
      <c r="R451" s="47">
        <f t="shared" si="125"/>
        <v>-33170.354583333326</v>
      </c>
      <c r="U451" s="49">
        <f t="shared" si="126"/>
        <v>-33170.354583333326</v>
      </c>
      <c r="V451" s="49"/>
      <c r="W451" s="49"/>
      <c r="Y451" s="51"/>
      <c r="Z451" s="51"/>
      <c r="AA451" s="51"/>
      <c r="AD451" s="49">
        <f t="shared" si="127"/>
        <v>-33170.354583333326</v>
      </c>
    </row>
    <row r="452" spans="1:30">
      <c r="A452" s="6" t="s">
        <v>284</v>
      </c>
      <c r="B452" s="6" t="s">
        <v>201</v>
      </c>
      <c r="C452" s="6" t="s">
        <v>398</v>
      </c>
      <c r="D452" s="3" t="s">
        <v>715</v>
      </c>
      <c r="E452" s="45">
        <v>-11663.77</v>
      </c>
      <c r="F452" s="45">
        <v>-11433.61</v>
      </c>
      <c r="G452" s="45">
        <v>-12027.45</v>
      </c>
      <c r="H452" s="45">
        <v>-12438.16</v>
      </c>
      <c r="I452" s="45">
        <v>-13783.33</v>
      </c>
      <c r="J452" s="45">
        <v>-15173.91</v>
      </c>
      <c r="K452" s="45">
        <v>-17443.580000000002</v>
      </c>
      <c r="L452" s="45">
        <v>-17653.8</v>
      </c>
      <c r="M452" s="45">
        <v>-19109.349999999999</v>
      </c>
      <c r="N452" s="45">
        <v>-20744.98</v>
      </c>
      <c r="O452" s="45">
        <v>-21488.98</v>
      </c>
      <c r="P452" s="45">
        <v>-19588.490000000002</v>
      </c>
      <c r="Q452" s="45">
        <v>-19655.93</v>
      </c>
      <c r="R452" s="47">
        <f t="shared" si="125"/>
        <v>-16378.790833333334</v>
      </c>
      <c r="U452" s="49">
        <f t="shared" si="126"/>
        <v>-16378.790833333334</v>
      </c>
      <c r="V452" s="49"/>
      <c r="W452" s="49"/>
      <c r="Y452" s="51"/>
      <c r="Z452" s="51"/>
      <c r="AA452" s="51"/>
      <c r="AD452" s="49">
        <f t="shared" si="127"/>
        <v>-16378.790833333334</v>
      </c>
    </row>
    <row r="453" spans="1:30">
      <c r="A453" s="6" t="s">
        <v>284</v>
      </c>
      <c r="B453" s="6" t="s">
        <v>201</v>
      </c>
      <c r="C453" s="6" t="s">
        <v>915</v>
      </c>
      <c r="D453" s="3" t="s">
        <v>916</v>
      </c>
      <c r="E453" s="45">
        <v>0</v>
      </c>
      <c r="F453" s="45">
        <v>111.8</v>
      </c>
      <c r="G453" s="45">
        <v>-220.5</v>
      </c>
      <c r="H453" s="45">
        <v>-220.5</v>
      </c>
      <c r="I453" s="45">
        <v>220.5</v>
      </c>
      <c r="J453" s="45">
        <v>0</v>
      </c>
      <c r="K453" s="45">
        <v>0</v>
      </c>
      <c r="L453" s="45">
        <v>-220.5</v>
      </c>
      <c r="M453" s="45">
        <v>-220.5</v>
      </c>
      <c r="N453" s="45">
        <v>-220.5</v>
      </c>
      <c r="O453" s="45">
        <v>0</v>
      </c>
      <c r="P453" s="45">
        <v>0</v>
      </c>
      <c r="Q453" s="45">
        <v>-220.5</v>
      </c>
      <c r="R453" s="47">
        <f t="shared" si="125"/>
        <v>-73.370833333333337</v>
      </c>
      <c r="U453" s="49">
        <f t="shared" si="126"/>
        <v>-73.370833333333337</v>
      </c>
      <c r="V453" s="49"/>
      <c r="W453" s="49"/>
      <c r="Y453" s="51"/>
      <c r="Z453" s="51"/>
      <c r="AA453" s="51"/>
      <c r="AD453" s="49">
        <f t="shared" si="127"/>
        <v>-73.370833333333337</v>
      </c>
    </row>
    <row r="454" spans="1:30">
      <c r="A454" s="6" t="s">
        <v>284</v>
      </c>
      <c r="B454" s="6" t="s">
        <v>201</v>
      </c>
      <c r="C454" s="6" t="s">
        <v>400</v>
      </c>
      <c r="D454" s="3" t="s">
        <v>718</v>
      </c>
      <c r="E454" s="45">
        <v>-3.6379788070917101E-12</v>
      </c>
      <c r="F454" s="45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-20.2</v>
      </c>
      <c r="N454" s="45">
        <v>0</v>
      </c>
      <c r="O454" s="45">
        <v>0</v>
      </c>
      <c r="P454" s="45">
        <v>0</v>
      </c>
      <c r="Q454" s="45">
        <v>0</v>
      </c>
      <c r="R454" s="47">
        <f t="shared" si="125"/>
        <v>-1.6833333333334848</v>
      </c>
      <c r="U454" s="49">
        <f t="shared" si="126"/>
        <v>-1.6833333333334848</v>
      </c>
      <c r="V454" s="49"/>
      <c r="W454" s="49"/>
      <c r="Y454" s="51"/>
      <c r="Z454" s="51"/>
      <c r="AA454" s="51"/>
      <c r="AD454" s="49">
        <f t="shared" si="127"/>
        <v>-1.6833333333334848</v>
      </c>
    </row>
    <row r="455" spans="1:30">
      <c r="A455" s="6" t="s">
        <v>284</v>
      </c>
      <c r="B455" s="6" t="s">
        <v>201</v>
      </c>
      <c r="C455" s="6" t="s">
        <v>401</v>
      </c>
      <c r="D455" s="3" t="s">
        <v>717</v>
      </c>
      <c r="E455" s="45">
        <v>-47891.3</v>
      </c>
      <c r="F455" s="45">
        <v>-45371.49</v>
      </c>
      <c r="G455" s="45">
        <v>-45657.87</v>
      </c>
      <c r="H455" s="45">
        <v>-45960.71</v>
      </c>
      <c r="I455" s="45">
        <v>-22348.69</v>
      </c>
      <c r="J455" s="45">
        <v>-22348.69</v>
      </c>
      <c r="K455" s="45">
        <v>-22348.69</v>
      </c>
      <c r="L455" s="45">
        <v>-41756.49</v>
      </c>
      <c r="M455" s="45">
        <v>-19664.3</v>
      </c>
      <c r="N455" s="45">
        <v>-19968.53</v>
      </c>
      <c r="O455" s="45">
        <v>0</v>
      </c>
      <c r="P455" s="45">
        <v>0</v>
      </c>
      <c r="Q455" s="45">
        <v>-19731.93</v>
      </c>
      <c r="R455" s="47">
        <f t="shared" si="125"/>
        <v>-26603.089583333331</v>
      </c>
      <c r="U455" s="49">
        <f t="shared" si="126"/>
        <v>-26603.089583333331</v>
      </c>
      <c r="V455" s="49"/>
      <c r="W455" s="49"/>
      <c r="Y455" s="51"/>
      <c r="Z455" s="51"/>
      <c r="AA455" s="51"/>
      <c r="AD455" s="49">
        <f t="shared" si="127"/>
        <v>-26603.089583333331</v>
      </c>
    </row>
    <row r="456" spans="1:30">
      <c r="A456" s="6" t="s">
        <v>284</v>
      </c>
      <c r="B456" s="6" t="s">
        <v>201</v>
      </c>
      <c r="C456" s="6" t="s">
        <v>395</v>
      </c>
      <c r="D456" s="3" t="s">
        <v>716</v>
      </c>
      <c r="E456" s="45">
        <v>-9861.52</v>
      </c>
      <c r="F456" s="45">
        <v>-78.140000000001194</v>
      </c>
      <c r="G456" s="45">
        <v>-370.80000000000098</v>
      </c>
      <c r="H456" s="45">
        <v>-2451.7199999999998</v>
      </c>
      <c r="I456" s="45">
        <v>-5495.04</v>
      </c>
      <c r="J456" s="45">
        <v>-160.91000000000099</v>
      </c>
      <c r="K456" s="45">
        <v>-3265.89</v>
      </c>
      <c r="L456" s="45">
        <v>-2018</v>
      </c>
      <c r="M456" s="45">
        <v>-1328.19</v>
      </c>
      <c r="N456" s="45">
        <v>-7072.53</v>
      </c>
      <c r="O456" s="45">
        <v>893.469999999999</v>
      </c>
      <c r="P456" s="45">
        <v>-3186.93</v>
      </c>
      <c r="Q456" s="45">
        <v>-4563.1000000000004</v>
      </c>
      <c r="R456" s="47">
        <f t="shared" si="125"/>
        <v>-2645.5825000000009</v>
      </c>
      <c r="U456" s="49">
        <f t="shared" si="126"/>
        <v>-2645.5825000000009</v>
      </c>
      <c r="V456" s="49"/>
      <c r="W456" s="49"/>
      <c r="Y456" s="51"/>
      <c r="Z456" s="51"/>
      <c r="AA456" s="51"/>
      <c r="AD456" s="49">
        <f t="shared" si="127"/>
        <v>-2645.5825000000009</v>
      </c>
    </row>
    <row r="457" spans="1:30">
      <c r="A457" s="6" t="s">
        <v>284</v>
      </c>
      <c r="B457" s="6" t="s">
        <v>204</v>
      </c>
      <c r="C457" s="6" t="s">
        <v>143</v>
      </c>
      <c r="D457" s="3" t="s">
        <v>947</v>
      </c>
      <c r="E457" s="45">
        <v>-3495159.53</v>
      </c>
      <c r="F457" s="45">
        <v>-2132290.0499999998</v>
      </c>
      <c r="G457" s="45">
        <v>-2964117.35</v>
      </c>
      <c r="H457" s="45">
        <v>-1163823.6100000001</v>
      </c>
      <c r="I457" s="45">
        <v>-2944974.51</v>
      </c>
      <c r="J457" s="45">
        <v>-2673549.36</v>
      </c>
      <c r="K457" s="45">
        <v>-4886454.3</v>
      </c>
      <c r="L457" s="45">
        <v>-5238610.72</v>
      </c>
      <c r="M457" s="45">
        <v>-4654764.04</v>
      </c>
      <c r="N457" s="45">
        <v>-5539155.0199999996</v>
      </c>
      <c r="O457" s="45">
        <v>-3480510.07</v>
      </c>
      <c r="P457" s="45">
        <v>-1771711.8</v>
      </c>
      <c r="Q457" s="45">
        <v>-2087546.22</v>
      </c>
      <c r="R457" s="47">
        <f t="shared" si="125"/>
        <v>-3353442.8087499994</v>
      </c>
      <c r="U457" s="49">
        <f t="shared" si="126"/>
        <v>-3353442.8087499994</v>
      </c>
      <c r="V457" s="49"/>
      <c r="W457" s="49"/>
      <c r="Y457" s="51"/>
      <c r="Z457" s="51"/>
      <c r="AA457" s="51"/>
      <c r="AD457" s="49">
        <f t="shared" si="127"/>
        <v>-3353442.8087499994</v>
      </c>
    </row>
    <row r="458" spans="1:30" s="59" customFormat="1">
      <c r="D458" s="3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7"/>
      <c r="Y458" s="60"/>
      <c r="Z458" s="60"/>
      <c r="AA458" s="60"/>
      <c r="AD458" s="61">
        <f t="shared" si="127"/>
        <v>0</v>
      </c>
    </row>
    <row r="459" spans="1:30">
      <c r="A459" s="6" t="s">
        <v>284</v>
      </c>
      <c r="B459" s="6" t="s">
        <v>402</v>
      </c>
      <c r="C459" s="6" t="s">
        <v>379</v>
      </c>
      <c r="D459" s="10" t="s">
        <v>515</v>
      </c>
      <c r="E459" s="45">
        <v>-1330718.17</v>
      </c>
      <c r="F459" s="45">
        <v>-1766644.27</v>
      </c>
      <c r="G459" s="45">
        <v>-2911432.44</v>
      </c>
      <c r="H459" s="45">
        <v>-1133992.07</v>
      </c>
      <c r="I459" s="45">
        <v>-1254889.99</v>
      </c>
      <c r="J459" s="45">
        <v>-1142177.51</v>
      </c>
      <c r="K459" s="45">
        <v>-2031446.63</v>
      </c>
      <c r="L459" s="45">
        <v>-1127485.53</v>
      </c>
      <c r="M459" s="45">
        <v>-2180106.63</v>
      </c>
      <c r="N459" s="45">
        <v>-1114529.3899999999</v>
      </c>
      <c r="O459" s="45">
        <v>-1449861.32</v>
      </c>
      <c r="P459" s="45">
        <v>-964182.72</v>
      </c>
      <c r="Q459" s="45">
        <v>-1569700.6</v>
      </c>
      <c r="R459" s="47">
        <f t="shared" ref="R459:R468" si="128">((E459+Q459)+((F459+G459+H459+I459+J459+K459+L459+M459+N459+O459+P459)*2))/24</f>
        <v>-1543913.1570833335</v>
      </c>
      <c r="U459" s="49"/>
      <c r="V459" s="49"/>
      <c r="W459" s="49">
        <f t="shared" ref="W459:W468" si="129">+R459</f>
        <v>-1543913.1570833335</v>
      </c>
      <c r="Y459" s="51"/>
      <c r="Z459" s="51"/>
      <c r="AA459" s="51"/>
      <c r="AB459" s="49">
        <f t="shared" ref="AB459:AB468" si="130">+R459</f>
        <v>-1543913.1570833335</v>
      </c>
      <c r="AD459" s="49"/>
    </row>
    <row r="460" spans="1:30">
      <c r="A460" s="6" t="s">
        <v>284</v>
      </c>
      <c r="B460" s="6" t="s">
        <v>402</v>
      </c>
      <c r="C460" s="6" t="s">
        <v>516</v>
      </c>
      <c r="D460" s="10" t="s">
        <v>720</v>
      </c>
      <c r="E460" s="45">
        <v>-1029872.32</v>
      </c>
      <c r="F460" s="45">
        <v>-594583.09</v>
      </c>
      <c r="G460" s="45">
        <v>-284533.65999999997</v>
      </c>
      <c r="H460" s="45">
        <v>-790894.83</v>
      </c>
      <c r="I460" s="45">
        <v>-1344105.6</v>
      </c>
      <c r="J460" s="45">
        <v>-383590.43</v>
      </c>
      <c r="K460" s="45">
        <v>-860358.08</v>
      </c>
      <c r="L460" s="45">
        <v>-558866.4</v>
      </c>
      <c r="M460" s="45">
        <v>-988809.31</v>
      </c>
      <c r="N460" s="45">
        <v>-753716.54</v>
      </c>
      <c r="O460" s="45">
        <v>-730654.02</v>
      </c>
      <c r="P460" s="45">
        <v>-399693.37</v>
      </c>
      <c r="Q460" s="45">
        <v>-844192.45</v>
      </c>
      <c r="R460" s="47">
        <f t="shared" si="128"/>
        <v>-718903.14291666681</v>
      </c>
      <c r="U460" s="49"/>
      <c r="V460" s="49"/>
      <c r="W460" s="49">
        <f t="shared" si="129"/>
        <v>-718903.14291666681</v>
      </c>
      <c r="Y460" s="51"/>
      <c r="Z460" s="51"/>
      <c r="AA460" s="51"/>
      <c r="AB460" s="49">
        <f t="shared" si="130"/>
        <v>-718903.14291666681</v>
      </c>
      <c r="AD460" s="49"/>
    </row>
    <row r="461" spans="1:30">
      <c r="A461" s="6" t="s">
        <v>284</v>
      </c>
      <c r="B461" s="6" t="s">
        <v>402</v>
      </c>
      <c r="C461" s="6" t="s">
        <v>937</v>
      </c>
      <c r="D461" s="3" t="s">
        <v>936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7">
        <f t="shared" si="128"/>
        <v>0</v>
      </c>
      <c r="U461" s="49"/>
      <c r="V461" s="49"/>
      <c r="W461" s="49">
        <f t="shared" si="129"/>
        <v>0</v>
      </c>
      <c r="Y461" s="51"/>
      <c r="Z461" s="51"/>
      <c r="AA461" s="51"/>
      <c r="AB461" s="49">
        <f t="shared" si="130"/>
        <v>0</v>
      </c>
      <c r="AD461" s="49"/>
    </row>
    <row r="462" spans="1:30">
      <c r="A462" s="6" t="s">
        <v>284</v>
      </c>
      <c r="B462" s="6" t="s">
        <v>402</v>
      </c>
      <c r="C462" s="6" t="s">
        <v>403</v>
      </c>
      <c r="D462" s="3" t="s">
        <v>721</v>
      </c>
      <c r="E462" s="45">
        <v>-156065.51</v>
      </c>
      <c r="F462" s="45">
        <v>-1132621.67</v>
      </c>
      <c r="G462" s="45">
        <v>-1193639.94</v>
      </c>
      <c r="H462" s="45">
        <v>-145370.54</v>
      </c>
      <c r="I462" s="45">
        <v>-995.70999999993398</v>
      </c>
      <c r="J462" s="45">
        <v>-1039.99999999993</v>
      </c>
      <c r="K462" s="45">
        <v>-43225.839999999902</v>
      </c>
      <c r="L462" s="45">
        <v>6.5483618527650794E-11</v>
      </c>
      <c r="M462" s="45">
        <v>-76590.599999999904</v>
      </c>
      <c r="N462" s="45">
        <v>-21186.029999999901</v>
      </c>
      <c r="O462" s="45">
        <v>-721.99999999994895</v>
      </c>
      <c r="P462" s="45">
        <v>-222216.42</v>
      </c>
      <c r="Q462" s="45">
        <v>-222638.92</v>
      </c>
      <c r="R462" s="47">
        <f t="shared" si="128"/>
        <v>-252246.74708333329</v>
      </c>
      <c r="U462" s="49"/>
      <c r="V462" s="49"/>
      <c r="W462" s="49">
        <f t="shared" si="129"/>
        <v>-252246.74708333329</v>
      </c>
      <c r="Y462" s="51"/>
      <c r="Z462" s="51"/>
      <c r="AA462" s="51"/>
      <c r="AB462" s="49">
        <f t="shared" si="130"/>
        <v>-252246.74708333329</v>
      </c>
      <c r="AD462" s="49"/>
    </row>
    <row r="463" spans="1:30">
      <c r="A463" s="6" t="s">
        <v>284</v>
      </c>
      <c r="B463" s="6" t="s">
        <v>402</v>
      </c>
      <c r="C463" s="6" t="s">
        <v>404</v>
      </c>
      <c r="D463" s="3" t="s">
        <v>205</v>
      </c>
      <c r="E463" s="45">
        <v>0</v>
      </c>
      <c r="F463" s="45">
        <v>0</v>
      </c>
      <c r="G463" s="45">
        <v>0</v>
      </c>
      <c r="H463" s="45">
        <v>13116</v>
      </c>
      <c r="I463" s="45">
        <v>13116</v>
      </c>
      <c r="J463" s="45">
        <v>13116</v>
      </c>
      <c r="K463" s="45">
        <v>13116</v>
      </c>
      <c r="L463" s="45">
        <v>12752</v>
      </c>
      <c r="M463" s="45">
        <v>12752</v>
      </c>
      <c r="N463" s="45">
        <v>0</v>
      </c>
      <c r="O463" s="45">
        <v>0</v>
      </c>
      <c r="P463" s="45">
        <v>0</v>
      </c>
      <c r="Q463" s="45">
        <v>0</v>
      </c>
      <c r="R463" s="47">
        <f t="shared" si="128"/>
        <v>6497.333333333333</v>
      </c>
      <c r="U463" s="49"/>
      <c r="V463" s="49"/>
      <c r="W463" s="49">
        <f t="shared" si="129"/>
        <v>6497.333333333333</v>
      </c>
      <c r="Y463" s="51"/>
      <c r="Z463" s="51"/>
      <c r="AA463" s="51"/>
      <c r="AB463" s="49">
        <f t="shared" si="130"/>
        <v>6497.333333333333</v>
      </c>
      <c r="AD463" s="49"/>
    </row>
    <row r="464" spans="1:30">
      <c r="A464" s="6" t="s">
        <v>284</v>
      </c>
      <c r="B464" s="6" t="s">
        <v>402</v>
      </c>
      <c r="C464" s="6" t="s">
        <v>381</v>
      </c>
      <c r="D464" s="3" t="s">
        <v>208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7">
        <f t="shared" si="128"/>
        <v>0</v>
      </c>
      <c r="U464" s="49"/>
      <c r="V464" s="49"/>
      <c r="W464" s="49">
        <f t="shared" si="129"/>
        <v>0</v>
      </c>
      <c r="Y464" s="51"/>
      <c r="Z464" s="51"/>
      <c r="AA464" s="51"/>
      <c r="AB464" s="49">
        <f t="shared" si="130"/>
        <v>0</v>
      </c>
      <c r="AD464" s="49"/>
    </row>
    <row r="465" spans="1:30">
      <c r="A465" s="6" t="s">
        <v>284</v>
      </c>
      <c r="B465" s="6" t="s">
        <v>402</v>
      </c>
      <c r="C465" s="6" t="s">
        <v>382</v>
      </c>
      <c r="D465" s="3" t="s">
        <v>722</v>
      </c>
      <c r="E465" s="45">
        <v>-122705.44</v>
      </c>
      <c r="F465" s="45">
        <v>-278601.82</v>
      </c>
      <c r="G465" s="45">
        <v>-272468.78000000003</v>
      </c>
      <c r="H465" s="45">
        <v>-110191.73</v>
      </c>
      <c r="I465" s="45">
        <v>-122371.47</v>
      </c>
      <c r="J465" s="45">
        <v>-105897.55</v>
      </c>
      <c r="K465" s="45">
        <v>-216074.43</v>
      </c>
      <c r="L465" s="45">
        <v>-252342.93</v>
      </c>
      <c r="M465" s="45">
        <v>-252611.36</v>
      </c>
      <c r="N465" s="45">
        <v>-94070.030000000101</v>
      </c>
      <c r="O465" s="45">
        <v>-106146.07</v>
      </c>
      <c r="P465" s="45">
        <v>-95344.380000000107</v>
      </c>
      <c r="Q465" s="45">
        <v>-104245.61</v>
      </c>
      <c r="R465" s="47">
        <f t="shared" si="128"/>
        <v>-168299.67291666666</v>
      </c>
      <c r="U465" s="49"/>
      <c r="V465" s="49"/>
      <c r="W465" s="49">
        <f t="shared" si="129"/>
        <v>-168299.67291666666</v>
      </c>
      <c r="Y465" s="51"/>
      <c r="Z465" s="51"/>
      <c r="AA465" s="51"/>
      <c r="AB465" s="49">
        <f t="shared" si="130"/>
        <v>-168299.67291666666</v>
      </c>
      <c r="AD465" s="49"/>
    </row>
    <row r="466" spans="1:30">
      <c r="A466" s="6" t="s">
        <v>284</v>
      </c>
      <c r="B466" s="6" t="s">
        <v>402</v>
      </c>
      <c r="C466" s="6" t="s">
        <v>383</v>
      </c>
      <c r="D466" s="3" t="s">
        <v>723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7">
        <f t="shared" si="128"/>
        <v>0</v>
      </c>
      <c r="U466" s="49"/>
      <c r="V466" s="49"/>
      <c r="W466" s="49">
        <f t="shared" si="129"/>
        <v>0</v>
      </c>
      <c r="Y466" s="51"/>
      <c r="Z466" s="51"/>
      <c r="AA466" s="51"/>
      <c r="AB466" s="49">
        <f t="shared" si="130"/>
        <v>0</v>
      </c>
      <c r="AD466" s="49"/>
    </row>
    <row r="467" spans="1:30">
      <c r="A467" s="6" t="s">
        <v>284</v>
      </c>
      <c r="B467" s="6" t="s">
        <v>402</v>
      </c>
      <c r="C467" s="6" t="s">
        <v>384</v>
      </c>
      <c r="D467" s="10" t="s">
        <v>206</v>
      </c>
      <c r="E467" s="45">
        <v>-5404.1</v>
      </c>
      <c r="F467" s="45">
        <v>1434.96</v>
      </c>
      <c r="G467" s="45">
        <v>-2495.16</v>
      </c>
      <c r="H467" s="45">
        <v>-1145.9000000000001</v>
      </c>
      <c r="I467" s="45">
        <v>-2321.83</v>
      </c>
      <c r="J467" s="45">
        <v>1434.96</v>
      </c>
      <c r="K467" s="45">
        <v>-5164.76</v>
      </c>
      <c r="L467" s="45">
        <v>1434.96</v>
      </c>
      <c r="M467" s="45">
        <v>-7446.75</v>
      </c>
      <c r="N467" s="45">
        <v>9.0949470177292804E-13</v>
      </c>
      <c r="O467" s="45">
        <v>-6027.54</v>
      </c>
      <c r="P467" s="45">
        <v>-5433.37</v>
      </c>
      <c r="Q467" s="45">
        <v>-263.51999999999902</v>
      </c>
      <c r="R467" s="47">
        <f t="shared" si="128"/>
        <v>-2380.353333333333</v>
      </c>
      <c r="U467" s="49"/>
      <c r="V467" s="49"/>
      <c r="W467" s="49">
        <f t="shared" si="129"/>
        <v>-2380.353333333333</v>
      </c>
      <c r="Y467" s="51"/>
      <c r="Z467" s="51"/>
      <c r="AA467" s="51"/>
      <c r="AB467" s="49">
        <f t="shared" si="130"/>
        <v>-2380.353333333333</v>
      </c>
      <c r="AD467" s="49"/>
    </row>
    <row r="468" spans="1:30">
      <c r="A468" s="6" t="s">
        <v>284</v>
      </c>
      <c r="B468" s="6" t="s">
        <v>402</v>
      </c>
      <c r="C468" s="6" t="s">
        <v>380</v>
      </c>
      <c r="D468" s="10" t="s">
        <v>207</v>
      </c>
      <c r="E468" s="45">
        <v>0</v>
      </c>
      <c r="F468" s="45">
        <v>0</v>
      </c>
      <c r="G468" s="45">
        <v>-178.6</v>
      </c>
      <c r="H468" s="45">
        <v>-178.6</v>
      </c>
      <c r="I468" s="45">
        <v>-220.5</v>
      </c>
      <c r="J468" s="45">
        <v>0</v>
      </c>
      <c r="K468" s="45">
        <v>0</v>
      </c>
      <c r="L468" s="45">
        <v>-11.95</v>
      </c>
      <c r="M468" s="45">
        <v>-11.95</v>
      </c>
      <c r="N468" s="45">
        <v>-11.95</v>
      </c>
      <c r="O468" s="45">
        <v>-11.95</v>
      </c>
      <c r="P468" s="45">
        <v>-11.95</v>
      </c>
      <c r="Q468" s="45">
        <v>-11.95</v>
      </c>
      <c r="R468" s="47">
        <f t="shared" si="128"/>
        <v>-53.618750000000027</v>
      </c>
      <c r="U468" s="49"/>
      <c r="V468" s="49"/>
      <c r="W468" s="49">
        <f t="shared" si="129"/>
        <v>-53.618750000000027</v>
      </c>
      <c r="Y468" s="51"/>
      <c r="Z468" s="51"/>
      <c r="AA468" s="51"/>
      <c r="AB468" s="49">
        <f t="shared" si="130"/>
        <v>-53.618750000000027</v>
      </c>
      <c r="AD468" s="49"/>
    </row>
    <row r="469" spans="1:30">
      <c r="D469" s="3" t="s">
        <v>209</v>
      </c>
      <c r="E469" s="81">
        <f t="shared" ref="E469:F469" si="131">SUM(E459:E468)</f>
        <v>-2644765.54</v>
      </c>
      <c r="F469" s="81">
        <f t="shared" si="131"/>
        <v>-3771015.8899999997</v>
      </c>
      <c r="G469" s="81">
        <f t="shared" ref="G469:R469" si="132">SUM(G459:G468)</f>
        <v>-4664748.58</v>
      </c>
      <c r="H469" s="81">
        <f t="shared" si="132"/>
        <v>-2168657.67</v>
      </c>
      <c r="I469" s="81">
        <f t="shared" si="132"/>
        <v>-2711789.1</v>
      </c>
      <c r="J469" s="81">
        <f t="shared" si="132"/>
        <v>-1618154.53</v>
      </c>
      <c r="K469" s="81">
        <f t="shared" si="132"/>
        <v>-3143153.7399999998</v>
      </c>
      <c r="L469" s="81">
        <f t="shared" si="132"/>
        <v>-1924519.85</v>
      </c>
      <c r="M469" s="81">
        <f t="shared" si="132"/>
        <v>-3492824.6</v>
      </c>
      <c r="N469" s="81">
        <f t="shared" si="132"/>
        <v>-1983513.9399999997</v>
      </c>
      <c r="O469" s="81">
        <f t="shared" si="132"/>
        <v>-2293422.9</v>
      </c>
      <c r="P469" s="81">
        <f t="shared" si="132"/>
        <v>-1686882.21</v>
      </c>
      <c r="Q469" s="81">
        <f t="shared" si="132"/>
        <v>-2741053.05</v>
      </c>
      <c r="R469" s="81">
        <f t="shared" si="132"/>
        <v>-2679299.3587500001</v>
      </c>
      <c r="Y469" s="51"/>
      <c r="Z469" s="51"/>
      <c r="AA469" s="51"/>
    </row>
    <row r="470" spans="1:30">
      <c r="D470" s="3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7"/>
      <c r="Y470" s="51"/>
      <c r="Z470" s="51"/>
      <c r="AA470" s="51"/>
    </row>
    <row r="471" spans="1:30">
      <c r="A471" s="6" t="s">
        <v>284</v>
      </c>
      <c r="B471" s="6" t="s">
        <v>211</v>
      </c>
      <c r="C471" s="6" t="s">
        <v>143</v>
      </c>
      <c r="D471" s="3" t="s">
        <v>724</v>
      </c>
      <c r="E471" s="45">
        <v>0</v>
      </c>
      <c r="F471" s="45">
        <v>-110240.86</v>
      </c>
      <c r="G471" s="45">
        <v>-115302.1</v>
      </c>
      <c r="H471" s="45">
        <v>0</v>
      </c>
      <c r="I471" s="45">
        <v>0</v>
      </c>
      <c r="J471" s="45">
        <v>0</v>
      </c>
      <c r="K471" s="45">
        <v>0</v>
      </c>
      <c r="L471" s="45">
        <v>-113750.31</v>
      </c>
      <c r="M471" s="45">
        <v>0</v>
      </c>
      <c r="N471" s="45">
        <v>0</v>
      </c>
      <c r="O471" s="45">
        <v>0</v>
      </c>
      <c r="P471" s="45">
        <v>0</v>
      </c>
      <c r="Q471" s="45">
        <v>-139722.44</v>
      </c>
      <c r="R471" s="47">
        <f t="shared" ref="R471:R476" si="133">((E471+Q471)+((F471+G471+H471+I471+J471+K471+L471+M471+N471+O471+P471)*2))/24</f>
        <v>-34096.207499999997</v>
      </c>
      <c r="U471" s="49">
        <f t="shared" ref="U471:U476" si="134">+R471</f>
        <v>-34096.207499999997</v>
      </c>
      <c r="V471" s="49"/>
      <c r="W471" s="49"/>
      <c r="Y471" s="51"/>
      <c r="Z471" s="51"/>
      <c r="AA471" s="51"/>
      <c r="AD471" s="49">
        <f t="shared" ref="AD471:AD476" si="135">+R471</f>
        <v>-34096.207499999997</v>
      </c>
    </row>
    <row r="472" spans="1:30">
      <c r="A472" s="6" t="s">
        <v>284</v>
      </c>
      <c r="B472" s="6" t="s">
        <v>211</v>
      </c>
      <c r="C472" s="6" t="s">
        <v>179</v>
      </c>
      <c r="D472" s="3" t="s">
        <v>725</v>
      </c>
      <c r="E472" s="45">
        <v>907.8</v>
      </c>
      <c r="F472" s="45">
        <v>-80912.160000000003</v>
      </c>
      <c r="G472" s="45">
        <v>-82795.070000000007</v>
      </c>
      <c r="H472" s="45">
        <v>907.79999999998802</v>
      </c>
      <c r="I472" s="45">
        <v>907.79999999998802</v>
      </c>
      <c r="J472" s="45">
        <v>907.79999999998802</v>
      </c>
      <c r="K472" s="45">
        <v>-1.1596057447604799E-11</v>
      </c>
      <c r="L472" s="45">
        <v>-65483.19</v>
      </c>
      <c r="M472" s="45">
        <v>-1.45519152283669E-11</v>
      </c>
      <c r="N472" s="45">
        <v>-1.45519152283669E-11</v>
      </c>
      <c r="O472" s="45">
        <v>-1.45519152283669E-11</v>
      </c>
      <c r="P472" s="45">
        <v>-1.45519152283669E-11</v>
      </c>
      <c r="Q472" s="45">
        <v>-66722.81</v>
      </c>
      <c r="R472" s="47">
        <f t="shared" si="133"/>
        <v>-21614.543750000008</v>
      </c>
      <c r="U472" s="49">
        <f t="shared" si="134"/>
        <v>-21614.543750000008</v>
      </c>
      <c r="V472" s="49"/>
      <c r="W472" s="49"/>
      <c r="Y472" s="51"/>
      <c r="Z472" s="51"/>
      <c r="AA472" s="51"/>
      <c r="AD472" s="49">
        <f t="shared" si="135"/>
        <v>-21614.543750000008</v>
      </c>
    </row>
    <row r="473" spans="1:30">
      <c r="A473" s="6" t="s">
        <v>284</v>
      </c>
      <c r="B473" s="6" t="s">
        <v>211</v>
      </c>
      <c r="C473" s="6" t="s">
        <v>180</v>
      </c>
      <c r="D473" s="3" t="s">
        <v>955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-15837.09</v>
      </c>
      <c r="M473" s="45">
        <v>0</v>
      </c>
      <c r="N473" s="45">
        <v>0</v>
      </c>
      <c r="O473" s="45">
        <v>0</v>
      </c>
      <c r="P473" s="45">
        <v>0</v>
      </c>
      <c r="Q473" s="45">
        <v>-17986.45</v>
      </c>
      <c r="R473" s="47">
        <f t="shared" si="133"/>
        <v>-2069.1929166666669</v>
      </c>
      <c r="U473" s="49">
        <f t="shared" si="134"/>
        <v>-2069.1929166666669</v>
      </c>
      <c r="V473" s="49"/>
      <c r="W473" s="49"/>
      <c r="Y473" s="51"/>
      <c r="Z473" s="51"/>
      <c r="AA473" s="51"/>
      <c r="AD473" s="49">
        <f t="shared" si="135"/>
        <v>-2069.1929166666669</v>
      </c>
    </row>
    <row r="474" spans="1:30">
      <c r="A474" s="6" t="s">
        <v>284</v>
      </c>
      <c r="B474" s="6" t="s">
        <v>210</v>
      </c>
      <c r="C474" s="25" t="s">
        <v>227</v>
      </c>
      <c r="D474" s="3" t="s">
        <v>726</v>
      </c>
      <c r="E474" s="45">
        <v>-1.8189894035458601E-12</v>
      </c>
      <c r="F474" s="45">
        <v>-12908.79</v>
      </c>
      <c r="G474" s="45">
        <v>-13716.53</v>
      </c>
      <c r="H474" s="45">
        <v>0</v>
      </c>
      <c r="I474" s="45">
        <v>0</v>
      </c>
      <c r="J474" s="45">
        <v>0</v>
      </c>
      <c r="K474" s="45">
        <v>0</v>
      </c>
      <c r="L474" s="45">
        <v>-13495.43</v>
      </c>
      <c r="M474" s="45">
        <v>0</v>
      </c>
      <c r="N474" s="45">
        <v>0</v>
      </c>
      <c r="O474" s="45">
        <v>0</v>
      </c>
      <c r="P474" s="45">
        <v>0</v>
      </c>
      <c r="Q474" s="45">
        <v>-14968.48</v>
      </c>
      <c r="R474" s="47">
        <f t="shared" si="133"/>
        <v>-3967.0825</v>
      </c>
      <c r="U474" s="49">
        <f t="shared" si="134"/>
        <v>-3967.0825</v>
      </c>
      <c r="V474" s="49"/>
      <c r="W474" s="49"/>
      <c r="Y474" s="51"/>
      <c r="Z474" s="51"/>
      <c r="AA474" s="51"/>
      <c r="AD474" s="49">
        <f t="shared" si="135"/>
        <v>-3967.0825</v>
      </c>
    </row>
    <row r="475" spans="1:30">
      <c r="A475" s="6" t="s">
        <v>284</v>
      </c>
      <c r="B475" s="6" t="s">
        <v>210</v>
      </c>
      <c r="C475" s="25" t="s">
        <v>1005</v>
      </c>
      <c r="D475" s="3" t="s">
        <v>726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7">
        <f t="shared" si="133"/>
        <v>0</v>
      </c>
      <c r="U475" s="49">
        <f t="shared" si="134"/>
        <v>0</v>
      </c>
      <c r="V475" s="49"/>
      <c r="W475" s="49"/>
      <c r="Y475" s="51"/>
      <c r="Z475" s="51"/>
      <c r="AA475" s="51"/>
      <c r="AD475" s="49">
        <f t="shared" si="135"/>
        <v>0</v>
      </c>
    </row>
    <row r="476" spans="1:30">
      <c r="A476" s="6" t="s">
        <v>284</v>
      </c>
      <c r="B476" s="6" t="s">
        <v>210</v>
      </c>
      <c r="C476" s="6" t="s">
        <v>531</v>
      </c>
      <c r="D476" s="3" t="s">
        <v>727</v>
      </c>
      <c r="E476" s="45">
        <v>-1221.53</v>
      </c>
      <c r="F476" s="45">
        <v>-568.54</v>
      </c>
      <c r="G476" s="45">
        <v>-1101.55</v>
      </c>
      <c r="H476" s="45">
        <v>-1507.91</v>
      </c>
      <c r="I476" s="45">
        <v>-1918.54</v>
      </c>
      <c r="J476" s="45">
        <v>-809.1</v>
      </c>
      <c r="K476" s="45">
        <v>-1230.3900000000001</v>
      </c>
      <c r="L476" s="45">
        <v>-619.19000000000005</v>
      </c>
      <c r="M476" s="45">
        <v>-1041.77</v>
      </c>
      <c r="N476" s="45">
        <v>-1435.38</v>
      </c>
      <c r="O476" s="45">
        <v>-1833.62</v>
      </c>
      <c r="P476" s="45">
        <v>-826.85</v>
      </c>
      <c r="Q476" s="45">
        <v>-1472.97</v>
      </c>
      <c r="R476" s="47">
        <f t="shared" si="133"/>
        <v>-1186.6741666666669</v>
      </c>
      <c r="U476" s="49">
        <f t="shared" si="134"/>
        <v>-1186.6741666666669</v>
      </c>
      <c r="V476" s="49"/>
      <c r="W476" s="49"/>
      <c r="Y476" s="51"/>
      <c r="Z476" s="51"/>
      <c r="AA476" s="51"/>
      <c r="AD476" s="49">
        <f t="shared" si="135"/>
        <v>-1186.6741666666669</v>
      </c>
    </row>
    <row r="477" spans="1:30">
      <c r="D477" s="3" t="s">
        <v>212</v>
      </c>
      <c r="E477" s="81">
        <f t="shared" ref="E477:P477" si="136">SUM(E471:E476)</f>
        <v>-313.73000000000184</v>
      </c>
      <c r="F477" s="81">
        <f t="shared" si="136"/>
        <v>-204630.35000000003</v>
      </c>
      <c r="G477" s="81">
        <f t="shared" si="136"/>
        <v>-212915.25</v>
      </c>
      <c r="H477" s="81">
        <f t="shared" si="136"/>
        <v>-600.11000000001206</v>
      </c>
      <c r="I477" s="81">
        <f t="shared" si="136"/>
        <v>-1010.7400000000119</v>
      </c>
      <c r="J477" s="81">
        <f t="shared" si="136"/>
        <v>98.699999999987995</v>
      </c>
      <c r="K477" s="81">
        <f t="shared" si="136"/>
        <v>-1230.3900000000117</v>
      </c>
      <c r="L477" s="81">
        <f t="shared" si="136"/>
        <v>-209185.21</v>
      </c>
      <c r="M477" s="81">
        <f t="shared" si="136"/>
        <v>-1041.7700000000145</v>
      </c>
      <c r="N477" s="81">
        <f t="shared" si="136"/>
        <v>-1435.3800000000147</v>
      </c>
      <c r="O477" s="81">
        <f t="shared" si="136"/>
        <v>-1833.6200000000144</v>
      </c>
      <c r="P477" s="81">
        <f t="shared" si="136"/>
        <v>-826.85000000001457</v>
      </c>
      <c r="Q477" s="81">
        <f t="shared" ref="Q477:R477" si="137">SUM(Q471:Q476)</f>
        <v>-240873.15000000002</v>
      </c>
      <c r="R477" s="81">
        <f t="shared" si="137"/>
        <v>-62933.700833333329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7"/>
      <c r="Y478" s="51"/>
      <c r="Z478" s="51"/>
      <c r="AA478" s="51"/>
    </row>
    <row r="479" spans="1:30">
      <c r="D479" s="3" t="s">
        <v>213</v>
      </c>
      <c r="E479" s="81">
        <f t="shared" ref="E479:L479" si="138">E439+E440+SUM(E442:E457)+E469+E477</f>
        <v>-46895108.519999996</v>
      </c>
      <c r="F479" s="81">
        <f t="shared" si="138"/>
        <v>-35055647.07</v>
      </c>
      <c r="G479" s="81">
        <f t="shared" si="138"/>
        <v>-28488874.310000002</v>
      </c>
      <c r="H479" s="81">
        <f t="shared" si="138"/>
        <v>-26499370.43</v>
      </c>
      <c r="I479" s="81">
        <f t="shared" si="138"/>
        <v>-21504063.179999996</v>
      </c>
      <c r="J479" s="81">
        <f t="shared" si="138"/>
        <v>-19503783.610000003</v>
      </c>
      <c r="K479" s="81">
        <f t="shared" si="138"/>
        <v>-22260493.239999998</v>
      </c>
      <c r="L479" s="81">
        <f t="shared" si="138"/>
        <v>-21428885.960000005</v>
      </c>
      <c r="M479" s="81">
        <f t="shared" ref="M479" si="139">M439+M440+SUM(M442:M457)+M469+M477</f>
        <v>-23877698.84</v>
      </c>
      <c r="N479" s="81">
        <f t="shared" ref="N479:R479" si="140">N439+N440+SUM(N442:N457)+N469+N477</f>
        <v>-24011385.419999998</v>
      </c>
      <c r="O479" s="81">
        <f t="shared" si="140"/>
        <v>-25268824.199999999</v>
      </c>
      <c r="P479" s="81">
        <f t="shared" si="140"/>
        <v>-28866890.060000002</v>
      </c>
      <c r="Q479" s="81">
        <f t="shared" si="140"/>
        <v>-35320685.519999996</v>
      </c>
      <c r="R479" s="81">
        <f t="shared" si="140"/>
        <v>-26489484.444999997</v>
      </c>
      <c r="Y479" s="51"/>
      <c r="Z479" s="51"/>
      <c r="AA479" s="51"/>
    </row>
    <row r="480" spans="1:30">
      <c r="D480" s="3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7"/>
      <c r="Y480" s="51"/>
      <c r="Z480" s="51"/>
      <c r="AA480" s="51"/>
    </row>
    <row r="481" spans="1:30">
      <c r="A481" s="6" t="s">
        <v>284</v>
      </c>
      <c r="B481" s="6" t="s">
        <v>228</v>
      </c>
      <c r="C481" s="6" t="s">
        <v>83</v>
      </c>
      <c r="D481" s="3" t="s">
        <v>920</v>
      </c>
      <c r="E481" s="45">
        <v>-30100</v>
      </c>
      <c r="F481" s="45">
        <v>-138800</v>
      </c>
      <c r="G481" s="45">
        <v>-39300</v>
      </c>
      <c r="H481" s="45">
        <v>-39000</v>
      </c>
      <c r="I481" s="45">
        <v>-39000</v>
      </c>
      <c r="J481" s="45">
        <v>-28900</v>
      </c>
      <c r="K481" s="45">
        <v>-198800</v>
      </c>
      <c r="L481" s="45">
        <v>-28900</v>
      </c>
      <c r="M481" s="45">
        <v>-28900</v>
      </c>
      <c r="N481" s="45">
        <v>-29900</v>
      </c>
      <c r="O481" s="45">
        <v>-32700</v>
      </c>
      <c r="P481" s="45">
        <v>-36500</v>
      </c>
      <c r="Q481" s="45">
        <v>-36500</v>
      </c>
      <c r="R481" s="47">
        <f t="shared" ref="R481:R544" si="141">((E481+Q481)+((F481+G481+H481+I481+J481+K481+L481+M481+N481+O481+P481)*2))/24</f>
        <v>-56166.666666666664</v>
      </c>
      <c r="U481" s="49">
        <f t="shared" ref="U481:U520" si="142">+R481</f>
        <v>-56166.666666666664</v>
      </c>
      <c r="V481" s="49"/>
      <c r="W481" s="49"/>
      <c r="Y481" s="51"/>
      <c r="Z481" s="51"/>
      <c r="AA481" s="51"/>
      <c r="AD481" s="49">
        <f t="shared" ref="AD481:AD520" si="143">+R481</f>
        <v>-56166.666666666664</v>
      </c>
    </row>
    <row r="482" spans="1:30">
      <c r="A482" s="6" t="s">
        <v>284</v>
      </c>
      <c r="B482" s="6" t="s">
        <v>415</v>
      </c>
      <c r="C482" s="6" t="s">
        <v>113</v>
      </c>
      <c r="D482" s="3" t="s">
        <v>229</v>
      </c>
      <c r="E482" s="45">
        <v>-24135</v>
      </c>
      <c r="F482" s="45">
        <v>-24135</v>
      </c>
      <c r="G482" s="45">
        <v>-24135</v>
      </c>
      <c r="H482" s="45">
        <v>-24135</v>
      </c>
      <c r="I482" s="45">
        <v>-24135</v>
      </c>
      <c r="J482" s="45">
        <v>-24135</v>
      </c>
      <c r="K482" s="45">
        <v>-24135</v>
      </c>
      <c r="L482" s="45">
        <v>-24135</v>
      </c>
      <c r="M482" s="45">
        <v>-24135</v>
      </c>
      <c r="N482" s="45">
        <v>-24135</v>
      </c>
      <c r="O482" s="45">
        <v>-24135</v>
      </c>
      <c r="P482" s="45">
        <v>-24135</v>
      </c>
      <c r="Q482" s="45">
        <v>-24135</v>
      </c>
      <c r="R482" s="47">
        <f t="shared" si="141"/>
        <v>-24135</v>
      </c>
      <c r="U482" s="49">
        <f t="shared" si="142"/>
        <v>-24135</v>
      </c>
      <c r="V482" s="49"/>
      <c r="W482" s="49"/>
      <c r="Y482" s="51"/>
      <c r="Z482" s="51"/>
      <c r="AA482" s="51"/>
      <c r="AD482" s="49">
        <f t="shared" si="143"/>
        <v>-24135</v>
      </c>
    </row>
    <row r="483" spans="1:30">
      <c r="A483" s="6" t="s">
        <v>284</v>
      </c>
      <c r="B483" s="6" t="s">
        <v>405</v>
      </c>
      <c r="C483" s="6" t="s">
        <v>282</v>
      </c>
      <c r="D483" s="3" t="s">
        <v>731</v>
      </c>
      <c r="E483" s="45">
        <v>0</v>
      </c>
      <c r="F483" s="45">
        <v>0</v>
      </c>
      <c r="G483" s="45">
        <v>-805083.21</v>
      </c>
      <c r="H483" s="45">
        <v>-2962432.42</v>
      </c>
      <c r="I483" s="45">
        <v>-3654107.53</v>
      </c>
      <c r="J483" s="45">
        <v>-3371468.21</v>
      </c>
      <c r="K483" s="45">
        <v>-2549985.5099999998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30646.74</v>
      </c>
      <c r="R483" s="47">
        <f t="shared" si="141"/>
        <v>-1110646.1258333335</v>
      </c>
      <c r="U483" s="49">
        <f t="shared" si="142"/>
        <v>-1110646.1258333335</v>
      </c>
      <c r="V483" s="49"/>
      <c r="W483" s="49"/>
      <c r="Y483" s="51"/>
      <c r="Z483" s="51"/>
      <c r="AA483" s="51"/>
      <c r="AD483" s="49">
        <f t="shared" si="143"/>
        <v>-1110646.1258333335</v>
      </c>
    </row>
    <row r="484" spans="1:30">
      <c r="A484" s="6" t="s">
        <v>284</v>
      </c>
      <c r="B484" s="6" t="s">
        <v>405</v>
      </c>
      <c r="C484" s="6" t="s">
        <v>875</v>
      </c>
      <c r="D484" s="3" t="s">
        <v>938</v>
      </c>
      <c r="E484" s="45">
        <v>0</v>
      </c>
      <c r="F484" s="45">
        <v>0</v>
      </c>
      <c r="G484" s="45">
        <v>-103941.2</v>
      </c>
      <c r="H484" s="45">
        <v>-112241.21</v>
      </c>
      <c r="I484" s="45">
        <v>-112241.21</v>
      </c>
      <c r="J484" s="45">
        <v>-112241.21</v>
      </c>
      <c r="K484" s="45">
        <v>-128355.2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-88263</v>
      </c>
      <c r="R484" s="47">
        <f t="shared" si="141"/>
        <v>-51095.960833333338</v>
      </c>
      <c r="U484" s="49">
        <f t="shared" si="142"/>
        <v>-51095.960833333338</v>
      </c>
      <c r="V484" s="49"/>
      <c r="W484" s="49"/>
      <c r="Y484" s="51"/>
      <c r="Z484" s="51"/>
      <c r="AA484" s="51"/>
      <c r="AD484" s="49">
        <f t="shared" si="143"/>
        <v>-51095.960833333338</v>
      </c>
    </row>
    <row r="485" spans="1:30">
      <c r="A485" s="6" t="s">
        <v>284</v>
      </c>
      <c r="B485" s="6" t="s">
        <v>215</v>
      </c>
      <c r="C485" s="6" t="s">
        <v>281</v>
      </c>
      <c r="D485" s="3" t="s">
        <v>732</v>
      </c>
      <c r="E485" s="45">
        <v>-139783.25</v>
      </c>
      <c r="F485" s="45">
        <v>-162732.12</v>
      </c>
      <c r="G485" s="45">
        <v>-166497.94</v>
      </c>
      <c r="H485" s="45">
        <v>-97720.68</v>
      </c>
      <c r="I485" s="45">
        <v>-14743.53</v>
      </c>
      <c r="J485" s="45">
        <v>-14743.53</v>
      </c>
      <c r="K485" s="45">
        <v>-15651.33</v>
      </c>
      <c r="L485" s="45">
        <v>-15651.33</v>
      </c>
      <c r="M485" s="45">
        <v>-1.2732925824821E-11</v>
      </c>
      <c r="N485" s="45">
        <v>-1.2732925824821E-11</v>
      </c>
      <c r="O485" s="45">
        <v>-1.2732925824821E-11</v>
      </c>
      <c r="P485" s="45">
        <v>-1.2732925824821E-11</v>
      </c>
      <c r="Q485" s="45">
        <v>-1.2732925824821E-11</v>
      </c>
      <c r="R485" s="47">
        <f t="shared" si="141"/>
        <v>-46469.340416666673</v>
      </c>
      <c r="U485" s="49">
        <f t="shared" si="142"/>
        <v>-46469.340416666673</v>
      </c>
      <c r="V485" s="49"/>
      <c r="W485" s="49"/>
      <c r="Y485" s="51"/>
      <c r="Z485" s="51"/>
      <c r="AA485" s="51"/>
      <c r="AD485" s="49">
        <f t="shared" si="143"/>
        <v>-46469.340416666673</v>
      </c>
    </row>
    <row r="486" spans="1:30">
      <c r="A486" s="6" t="s">
        <v>284</v>
      </c>
      <c r="B486" s="6" t="s">
        <v>215</v>
      </c>
      <c r="C486" s="6" t="s">
        <v>393</v>
      </c>
      <c r="D486" s="3" t="s">
        <v>733</v>
      </c>
      <c r="E486" s="45">
        <v>-147991.14000000001</v>
      </c>
      <c r="F486" s="45">
        <v>-158654.45000000001</v>
      </c>
      <c r="G486" s="45">
        <v>-20068.89</v>
      </c>
      <c r="H486" s="45">
        <v>-27736.63</v>
      </c>
      <c r="I486" s="45">
        <v>-31198.22</v>
      </c>
      <c r="J486" s="45">
        <v>-34853.599999999999</v>
      </c>
      <c r="K486" s="45">
        <v>-38679.629999999997</v>
      </c>
      <c r="L486" s="45">
        <v>-46831.5</v>
      </c>
      <c r="M486" s="45">
        <v>-53998.9</v>
      </c>
      <c r="N486" s="45">
        <v>-68141.31</v>
      </c>
      <c r="O486" s="45">
        <v>-86977.52</v>
      </c>
      <c r="P486" s="45">
        <v>-105424.06</v>
      </c>
      <c r="Q486" s="45">
        <v>-116367.72</v>
      </c>
      <c r="R486" s="47">
        <f t="shared" si="141"/>
        <v>-67062.011666666658</v>
      </c>
      <c r="U486" s="49">
        <f t="shared" si="142"/>
        <v>-67062.011666666658</v>
      </c>
      <c r="V486" s="49"/>
      <c r="W486" s="49"/>
      <c r="Y486" s="51"/>
      <c r="Z486" s="51"/>
      <c r="AA486" s="51"/>
      <c r="AD486" s="49">
        <f t="shared" si="143"/>
        <v>-67062.011666666658</v>
      </c>
    </row>
    <row r="487" spans="1:30">
      <c r="A487" s="6" t="s">
        <v>284</v>
      </c>
      <c r="B487" s="6" t="s">
        <v>215</v>
      </c>
      <c r="C487" s="6" t="s">
        <v>941</v>
      </c>
      <c r="D487" s="3" t="s">
        <v>942</v>
      </c>
      <c r="E487" s="45">
        <v>0</v>
      </c>
      <c r="F487" s="45">
        <v>0</v>
      </c>
      <c r="G487" s="45">
        <v>0</v>
      </c>
      <c r="H487" s="45">
        <v>0</v>
      </c>
      <c r="I487" s="45">
        <v>-226126.78</v>
      </c>
      <c r="J487" s="45">
        <v>-369574.68</v>
      </c>
      <c r="K487" s="45">
        <v>-516048.71</v>
      </c>
      <c r="L487" s="45">
        <v>-668029.13</v>
      </c>
      <c r="M487" s="45">
        <v>-808712.05</v>
      </c>
      <c r="N487" s="45">
        <v>-950731.04</v>
      </c>
      <c r="O487" s="45">
        <v>-1096052.19</v>
      </c>
      <c r="P487" s="45">
        <v>-1229986.74</v>
      </c>
      <c r="Q487" s="45">
        <v>-720542.66</v>
      </c>
      <c r="R487" s="47">
        <f t="shared" si="141"/>
        <v>-518794.38750000001</v>
      </c>
      <c r="U487" s="49">
        <f t="shared" si="142"/>
        <v>-518794.38750000001</v>
      </c>
      <c r="V487" s="49"/>
      <c r="W487" s="49"/>
      <c r="Y487" s="51"/>
      <c r="Z487" s="51"/>
      <c r="AA487" s="51"/>
      <c r="AD487" s="49">
        <f t="shared" si="143"/>
        <v>-518794.38750000001</v>
      </c>
    </row>
    <row r="488" spans="1:30">
      <c r="A488" s="6" t="s">
        <v>284</v>
      </c>
      <c r="B488" s="6" t="s">
        <v>215</v>
      </c>
      <c r="C488" s="6" t="s">
        <v>945</v>
      </c>
      <c r="D488" s="3" t="s">
        <v>946</v>
      </c>
      <c r="E488" s="45">
        <v>0</v>
      </c>
      <c r="F488" s="45">
        <v>0</v>
      </c>
      <c r="G488" s="45">
        <v>0</v>
      </c>
      <c r="H488" s="45">
        <v>0</v>
      </c>
      <c r="I488" s="45">
        <v>-6430.7</v>
      </c>
      <c r="J488" s="45">
        <v>-8912.5400000000009</v>
      </c>
      <c r="K488" s="45">
        <v>-11274.58</v>
      </c>
      <c r="L488" s="45">
        <v>-15940.27</v>
      </c>
      <c r="M488" s="45">
        <v>-17190.5</v>
      </c>
      <c r="N488" s="45">
        <v>-20350.68</v>
      </c>
      <c r="O488" s="45">
        <v>-24205.08</v>
      </c>
      <c r="P488" s="45">
        <v>-25442.53</v>
      </c>
      <c r="Q488" s="45">
        <v>-32452.03</v>
      </c>
      <c r="R488" s="47">
        <f t="shared" si="141"/>
        <v>-12164.407916666665</v>
      </c>
      <c r="U488" s="49">
        <f t="shared" si="142"/>
        <v>-12164.407916666665</v>
      </c>
      <c r="V488" s="49"/>
      <c r="W488" s="49"/>
      <c r="Y488" s="51"/>
      <c r="Z488" s="51"/>
      <c r="AA488" s="51"/>
      <c r="AD488" s="49">
        <f t="shared" si="143"/>
        <v>-12164.407916666665</v>
      </c>
    </row>
    <row r="489" spans="1:30">
      <c r="A489" s="6" t="s">
        <v>284</v>
      </c>
      <c r="B489" s="6" t="s">
        <v>215</v>
      </c>
      <c r="C489" s="6" t="s">
        <v>282</v>
      </c>
      <c r="D489" s="3" t="s">
        <v>734</v>
      </c>
      <c r="E489" s="45">
        <v>-11252.53</v>
      </c>
      <c r="F489" s="45">
        <v>-15316.63</v>
      </c>
      <c r="G489" s="45">
        <v>-14222.28</v>
      </c>
      <c r="H489" s="45">
        <v>-14262.33</v>
      </c>
      <c r="I489" s="45">
        <v>-13.450000000000699</v>
      </c>
      <c r="J489" s="45">
        <v>-13.450000000000699</v>
      </c>
      <c r="K489" s="45">
        <v>-13.450000000000699</v>
      </c>
      <c r="L489" s="45">
        <v>-7.2830630415410299E-13</v>
      </c>
      <c r="M489" s="45">
        <v>-63.070000000000697</v>
      </c>
      <c r="N489" s="45">
        <v>-114.030000000001</v>
      </c>
      <c r="O489" s="45">
        <v>-202.83000000000101</v>
      </c>
      <c r="P489" s="45">
        <v>-227.10000000000099</v>
      </c>
      <c r="Q489" s="45">
        <v>-277.43000000000097</v>
      </c>
      <c r="R489" s="47">
        <f t="shared" si="141"/>
        <v>-4184.4666666666662</v>
      </c>
      <c r="U489" s="49">
        <f t="shared" si="142"/>
        <v>-4184.4666666666662</v>
      </c>
      <c r="V489" s="49"/>
      <c r="W489" s="49"/>
      <c r="Y489" s="51"/>
      <c r="Z489" s="51"/>
      <c r="AA489" s="51"/>
      <c r="AD489" s="49">
        <f t="shared" si="143"/>
        <v>-4184.4666666666662</v>
      </c>
    </row>
    <row r="490" spans="1:30">
      <c r="A490" s="6" t="s">
        <v>284</v>
      </c>
      <c r="B490" s="6" t="s">
        <v>215</v>
      </c>
      <c r="C490" s="6" t="s">
        <v>966</v>
      </c>
      <c r="D490" s="3" t="s">
        <v>967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-87733.82</v>
      </c>
      <c r="R490" s="47">
        <f t="shared" si="141"/>
        <v>-3655.5758333333338</v>
      </c>
      <c r="U490" s="49">
        <f t="shared" si="142"/>
        <v>-3655.5758333333338</v>
      </c>
      <c r="V490" s="49"/>
      <c r="W490" s="49"/>
      <c r="Y490" s="51"/>
      <c r="Z490" s="51"/>
      <c r="AA490" s="51"/>
      <c r="AD490" s="49">
        <f t="shared" si="143"/>
        <v>-3655.5758333333338</v>
      </c>
    </row>
    <row r="491" spans="1:30">
      <c r="A491" s="6" t="s">
        <v>284</v>
      </c>
      <c r="B491" s="6" t="s">
        <v>215</v>
      </c>
      <c r="C491" s="6" t="s">
        <v>1005</v>
      </c>
      <c r="D491" s="3" t="s">
        <v>1016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7">
        <f t="shared" si="141"/>
        <v>0</v>
      </c>
      <c r="U491" s="49">
        <f t="shared" si="142"/>
        <v>0</v>
      </c>
      <c r="V491" s="49"/>
      <c r="W491" s="49"/>
      <c r="Y491" s="51"/>
      <c r="Z491" s="51"/>
      <c r="AA491" s="51"/>
      <c r="AD491" s="49">
        <f t="shared" si="143"/>
        <v>0</v>
      </c>
    </row>
    <row r="492" spans="1:30">
      <c r="A492" s="6" t="s">
        <v>284</v>
      </c>
      <c r="B492" s="6" t="s">
        <v>215</v>
      </c>
      <c r="C492" s="6" t="s">
        <v>227</v>
      </c>
      <c r="D492" s="3" t="s">
        <v>736</v>
      </c>
      <c r="E492" s="45">
        <v>-5342.62</v>
      </c>
      <c r="F492" s="45">
        <v>-9168.6299999999992</v>
      </c>
      <c r="G492" s="45">
        <v>-14901.46</v>
      </c>
      <c r="H492" s="45">
        <v>-19833.759999999998</v>
      </c>
      <c r="I492" s="45">
        <v>-7338.38</v>
      </c>
      <c r="J492" s="45">
        <v>-10507.63</v>
      </c>
      <c r="K492" s="45">
        <v>-12204.15</v>
      </c>
      <c r="L492" s="45">
        <v>-2366.8000000000002</v>
      </c>
      <c r="M492" s="45">
        <v>-2725.69</v>
      </c>
      <c r="N492" s="45">
        <v>-2968.49</v>
      </c>
      <c r="O492" s="45">
        <v>-451.67000000000297</v>
      </c>
      <c r="P492" s="45">
        <v>-586.79000000000303</v>
      </c>
      <c r="Q492" s="45">
        <v>-761.080000000003</v>
      </c>
      <c r="R492" s="47">
        <f t="shared" si="141"/>
        <v>-7175.4416666666666</v>
      </c>
      <c r="U492" s="49">
        <f t="shared" si="142"/>
        <v>-7175.4416666666666</v>
      </c>
      <c r="V492" s="49"/>
      <c r="W492" s="49"/>
      <c r="Y492" s="51"/>
      <c r="Z492" s="51"/>
      <c r="AA492" s="51"/>
      <c r="AD492" s="49">
        <f t="shared" si="143"/>
        <v>-7175.4416666666666</v>
      </c>
    </row>
    <row r="493" spans="1:30">
      <c r="A493" s="6" t="s">
        <v>284</v>
      </c>
      <c r="B493" s="6" t="s">
        <v>215</v>
      </c>
      <c r="C493" s="6" t="s">
        <v>342</v>
      </c>
      <c r="D493" s="3" t="s">
        <v>737</v>
      </c>
      <c r="E493" s="45">
        <v>0</v>
      </c>
      <c r="F493" s="45">
        <v>5575.28</v>
      </c>
      <c r="G493" s="45">
        <v>7227.57</v>
      </c>
      <c r="H493" s="45">
        <v>11370</v>
      </c>
      <c r="I493" s="45">
        <v>15156.65</v>
      </c>
      <c r="J493" s="45">
        <v>19314.25</v>
      </c>
      <c r="K493" s="45">
        <v>23452.53</v>
      </c>
      <c r="L493" s="45">
        <v>27515.26</v>
      </c>
      <c r="M493" s="45">
        <v>31761.91</v>
      </c>
      <c r="N493" s="45">
        <v>36314.58</v>
      </c>
      <c r="O493" s="45">
        <v>35572.04</v>
      </c>
      <c r="P493" s="45">
        <v>35291.589999999997</v>
      </c>
      <c r="Q493" s="45">
        <v>0</v>
      </c>
      <c r="R493" s="47">
        <f t="shared" si="141"/>
        <v>20712.638333333332</v>
      </c>
      <c r="U493" s="49">
        <f t="shared" si="142"/>
        <v>20712.638333333332</v>
      </c>
      <c r="V493" s="49"/>
      <c r="W493" s="49"/>
      <c r="Y493" s="51"/>
      <c r="Z493" s="51"/>
      <c r="AA493" s="51"/>
      <c r="AD493" s="49">
        <f t="shared" si="143"/>
        <v>20712.638333333332</v>
      </c>
    </row>
    <row r="494" spans="1:30">
      <c r="A494" s="6" t="s">
        <v>284</v>
      </c>
      <c r="B494" s="6" t="s">
        <v>215</v>
      </c>
      <c r="C494" s="6" t="s">
        <v>517</v>
      </c>
      <c r="D494" s="3" t="s">
        <v>739</v>
      </c>
      <c r="E494" s="45">
        <v>-766.71</v>
      </c>
      <c r="F494" s="45">
        <v>-339.1</v>
      </c>
      <c r="G494" s="45">
        <v>-559.65</v>
      </c>
      <c r="H494" s="45">
        <v>-800.31</v>
      </c>
      <c r="I494" s="45">
        <v>-309.22000000000003</v>
      </c>
      <c r="J494" s="45">
        <v>-555.15</v>
      </c>
      <c r="K494" s="45">
        <v>-790.96</v>
      </c>
      <c r="L494" s="45">
        <v>-376.91</v>
      </c>
      <c r="M494" s="45">
        <v>-624.92999999999995</v>
      </c>
      <c r="N494" s="45">
        <v>-844.89</v>
      </c>
      <c r="O494" s="45">
        <v>-297.39</v>
      </c>
      <c r="P494" s="45">
        <v>-519.70000000000005</v>
      </c>
      <c r="Q494" s="45">
        <v>-798.49</v>
      </c>
      <c r="R494" s="47">
        <f t="shared" si="141"/>
        <v>-566.73416666666674</v>
      </c>
      <c r="U494" s="49">
        <f t="shared" si="142"/>
        <v>-566.73416666666674</v>
      </c>
      <c r="V494" s="49"/>
      <c r="W494" s="49"/>
      <c r="Y494" s="51"/>
      <c r="Z494" s="51"/>
      <c r="AA494" s="51"/>
      <c r="AD494" s="49">
        <f t="shared" si="143"/>
        <v>-566.73416666666674</v>
      </c>
    </row>
    <row r="495" spans="1:30">
      <c r="A495" s="6" t="s">
        <v>284</v>
      </c>
      <c r="B495" s="6" t="s">
        <v>215</v>
      </c>
      <c r="C495" s="6" t="s">
        <v>226</v>
      </c>
      <c r="D495" s="3" t="s">
        <v>735</v>
      </c>
      <c r="E495" s="45">
        <v>-10011.82</v>
      </c>
      <c r="F495" s="45">
        <v>-17651.919999999998</v>
      </c>
      <c r="G495" s="45">
        <v>-32159.51</v>
      </c>
      <c r="H495" s="45">
        <v>-41448.14</v>
      </c>
      <c r="I495" s="45">
        <v>-13205.37</v>
      </c>
      <c r="J495" s="45">
        <v>-20070.23</v>
      </c>
      <c r="K495" s="45">
        <v>-25602.29</v>
      </c>
      <c r="L495" s="45">
        <v>-5853.21</v>
      </c>
      <c r="M495" s="45">
        <v>-8620.82</v>
      </c>
      <c r="N495" s="45">
        <v>-9698.35</v>
      </c>
      <c r="O495" s="45">
        <v>-1272.75</v>
      </c>
      <c r="P495" s="45">
        <v>-1818.18</v>
      </c>
      <c r="Q495" s="45">
        <v>-2325.4299999999998</v>
      </c>
      <c r="R495" s="47">
        <f t="shared" si="141"/>
        <v>-15297.449583333333</v>
      </c>
      <c r="U495" s="49">
        <f t="shared" si="142"/>
        <v>-15297.449583333333</v>
      </c>
      <c r="V495" s="49"/>
      <c r="W495" s="49"/>
      <c r="Y495" s="51"/>
      <c r="Z495" s="51"/>
      <c r="AA495" s="51"/>
      <c r="AD495" s="49">
        <f t="shared" si="143"/>
        <v>-15297.449583333333</v>
      </c>
    </row>
    <row r="496" spans="1:30">
      <c r="A496" s="6" t="s">
        <v>284</v>
      </c>
      <c r="B496" s="6" t="s">
        <v>215</v>
      </c>
      <c r="C496" s="6" t="s">
        <v>518</v>
      </c>
      <c r="D496" s="3" t="s">
        <v>738</v>
      </c>
      <c r="E496" s="45">
        <v>-79962.61</v>
      </c>
      <c r="F496" s="45">
        <v>-99596.55</v>
      </c>
      <c r="G496" s="45">
        <v>-66210</v>
      </c>
      <c r="H496" s="45">
        <v>-92063.86</v>
      </c>
      <c r="I496" s="45">
        <v>-118008.4</v>
      </c>
      <c r="J496" s="45">
        <v>-63411.67</v>
      </c>
      <c r="K496" s="45">
        <v>-88805.6</v>
      </c>
      <c r="L496" s="45">
        <v>-117005.89</v>
      </c>
      <c r="M496" s="45">
        <v>-67879.72</v>
      </c>
      <c r="N496" s="45">
        <v>-93655.05</v>
      </c>
      <c r="O496" s="45">
        <v>-119246.76</v>
      </c>
      <c r="P496" s="45">
        <v>-62318.5</v>
      </c>
      <c r="Q496" s="45">
        <v>-44.969999999979301</v>
      </c>
      <c r="R496" s="47">
        <f t="shared" si="141"/>
        <v>-85683.815833333341</v>
      </c>
      <c r="U496" s="49">
        <f t="shared" si="142"/>
        <v>-85683.815833333341</v>
      </c>
      <c r="V496" s="49"/>
      <c r="W496" s="49"/>
      <c r="Y496" s="51"/>
      <c r="Z496" s="51"/>
      <c r="AA496" s="51"/>
      <c r="AD496" s="49">
        <f t="shared" si="143"/>
        <v>-85683.815833333341</v>
      </c>
    </row>
    <row r="497" spans="1:30">
      <c r="A497" s="6" t="s">
        <v>284</v>
      </c>
      <c r="B497" s="6" t="s">
        <v>215</v>
      </c>
      <c r="C497" s="6" t="s">
        <v>860</v>
      </c>
      <c r="D497" s="3" t="s">
        <v>738</v>
      </c>
      <c r="E497" s="45">
        <v>-23699.43</v>
      </c>
      <c r="F497" s="45">
        <v>-33334.129999999997</v>
      </c>
      <c r="G497" s="45">
        <v>-24861.22</v>
      </c>
      <c r="H497" s="45">
        <v>-32567.26</v>
      </c>
      <c r="I497" s="45">
        <v>-39969.230000000003</v>
      </c>
      <c r="J497" s="45">
        <v>-16275.89</v>
      </c>
      <c r="K497" s="45">
        <v>-23821.78</v>
      </c>
      <c r="L497" s="45">
        <v>-33574.15</v>
      </c>
      <c r="M497" s="45">
        <v>-19434.45</v>
      </c>
      <c r="N497" s="45">
        <v>-26763.35</v>
      </c>
      <c r="O497" s="45">
        <v>-34077.53</v>
      </c>
      <c r="P497" s="45">
        <v>-16111.36</v>
      </c>
      <c r="Q497" s="45">
        <v>-25374.95</v>
      </c>
      <c r="R497" s="47">
        <f t="shared" si="141"/>
        <v>-27110.62833333333</v>
      </c>
      <c r="U497" s="49">
        <f t="shared" si="142"/>
        <v>-27110.62833333333</v>
      </c>
      <c r="V497" s="49"/>
      <c r="W497" s="49"/>
      <c r="Y497" s="51"/>
      <c r="Z497" s="51"/>
      <c r="AA497" s="51"/>
      <c r="AD497" s="49">
        <f t="shared" si="143"/>
        <v>-27110.62833333333</v>
      </c>
    </row>
    <row r="498" spans="1:30">
      <c r="A498" s="6" t="s">
        <v>284</v>
      </c>
      <c r="B498" s="6" t="s">
        <v>215</v>
      </c>
      <c r="C498" s="6" t="s">
        <v>1032</v>
      </c>
      <c r="D498" s="3" t="s">
        <v>1033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si="141"/>
        <v>0</v>
      </c>
      <c r="U498" s="49">
        <f t="shared" si="142"/>
        <v>0</v>
      </c>
      <c r="V498" s="49"/>
      <c r="W498" s="49"/>
      <c r="Y498" s="51"/>
      <c r="Z498" s="51"/>
      <c r="AA498" s="51"/>
      <c r="AD498" s="49">
        <f t="shared" si="143"/>
        <v>0</v>
      </c>
    </row>
    <row r="499" spans="1:30">
      <c r="A499" s="6" t="s">
        <v>284</v>
      </c>
      <c r="B499" s="6" t="s">
        <v>216</v>
      </c>
      <c r="D499" s="3" t="s">
        <v>740</v>
      </c>
      <c r="E499" s="45">
        <v>-11696.45</v>
      </c>
      <c r="F499" s="45">
        <v>-11991.94</v>
      </c>
      <c r="G499" s="45">
        <v>2004.49</v>
      </c>
      <c r="H499" s="45">
        <v>1317.75</v>
      </c>
      <c r="I499" s="45">
        <v>-1974.11</v>
      </c>
      <c r="J499" s="45">
        <v>-587.71</v>
      </c>
      <c r="K499" s="45">
        <v>-6076.43</v>
      </c>
      <c r="L499" s="45">
        <v>88489.91</v>
      </c>
      <c r="M499" s="45">
        <v>-562.05000000000302</v>
      </c>
      <c r="N499" s="45">
        <v>-26323.66</v>
      </c>
      <c r="O499" s="45">
        <v>-1782.87</v>
      </c>
      <c r="P499" s="45">
        <v>-4274.79</v>
      </c>
      <c r="Q499" s="45">
        <v>-9745.14</v>
      </c>
      <c r="R499" s="47">
        <f t="shared" si="141"/>
        <v>2293.1495833333333</v>
      </c>
      <c r="U499" s="49">
        <f t="shared" si="142"/>
        <v>2293.1495833333333</v>
      </c>
      <c r="V499" s="49"/>
      <c r="W499" s="49"/>
      <c r="Y499" s="51"/>
      <c r="Z499" s="51"/>
      <c r="AA499" s="51"/>
      <c r="AD499" s="49">
        <f t="shared" si="143"/>
        <v>2293.1495833333333</v>
      </c>
    </row>
    <row r="500" spans="1:30">
      <c r="A500" s="6" t="s">
        <v>284</v>
      </c>
      <c r="B500" s="6" t="s">
        <v>216</v>
      </c>
      <c r="C500" s="6" t="s">
        <v>143</v>
      </c>
      <c r="D500" s="3" t="s">
        <v>741</v>
      </c>
      <c r="E500" s="45">
        <v>0</v>
      </c>
      <c r="F500" s="45">
        <v>0</v>
      </c>
      <c r="G500" s="45">
        <v>0</v>
      </c>
      <c r="H500" s="45">
        <v>-0.46</v>
      </c>
      <c r="I500" s="45">
        <v>-0.46</v>
      </c>
      <c r="J500" s="45">
        <v>-0.46</v>
      </c>
      <c r="K500" s="45">
        <v>-0.46</v>
      </c>
      <c r="L500" s="45">
        <v>-48.51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7">
        <f t="shared" si="141"/>
        <v>-4.1958333333333337</v>
      </c>
      <c r="U500" s="49">
        <f t="shared" si="142"/>
        <v>-4.1958333333333337</v>
      </c>
      <c r="V500" s="49"/>
      <c r="W500" s="49"/>
      <c r="Y500" s="51"/>
      <c r="Z500" s="51"/>
      <c r="AA500" s="51"/>
      <c r="AD500" s="49">
        <f t="shared" si="143"/>
        <v>-4.1958333333333337</v>
      </c>
    </row>
    <row r="501" spans="1:30">
      <c r="A501" s="6" t="s">
        <v>284</v>
      </c>
      <c r="B501" s="6" t="s">
        <v>863</v>
      </c>
      <c r="C501" s="6" t="s">
        <v>2</v>
      </c>
      <c r="D501" s="3" t="s">
        <v>864</v>
      </c>
      <c r="E501" s="45">
        <v>-9.9999999874853494E-3</v>
      </c>
      <c r="F501" s="45">
        <v>0</v>
      </c>
      <c r="G501" s="45">
        <v>0</v>
      </c>
      <c r="H501" s="45">
        <v>0</v>
      </c>
      <c r="I501" s="45">
        <v>0</v>
      </c>
      <c r="J501" s="45">
        <v>30943.83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7">
        <f t="shared" si="141"/>
        <v>2578.6520833333338</v>
      </c>
      <c r="U501" s="49">
        <f t="shared" si="142"/>
        <v>2578.6520833333338</v>
      </c>
      <c r="V501" s="49"/>
      <c r="W501" s="49"/>
      <c r="Y501" s="51"/>
      <c r="Z501" s="51"/>
      <c r="AA501" s="51"/>
      <c r="AD501" s="49">
        <f t="shared" si="143"/>
        <v>2578.6520833333338</v>
      </c>
    </row>
    <row r="502" spans="1:30">
      <c r="A502" s="6" t="s">
        <v>284</v>
      </c>
      <c r="B502" s="6" t="s">
        <v>222</v>
      </c>
      <c r="C502" s="6" t="s">
        <v>296</v>
      </c>
      <c r="D502" s="3" t="s">
        <v>505</v>
      </c>
      <c r="E502" s="45">
        <v>3.6379788070917101E-12</v>
      </c>
      <c r="F502" s="45">
        <v>-10763.89</v>
      </c>
      <c r="G502" s="45">
        <v>-20833.330000000002</v>
      </c>
      <c r="H502" s="45">
        <v>0</v>
      </c>
      <c r="I502" s="45">
        <v>-10416.67</v>
      </c>
      <c r="J502" s="45">
        <v>-21180.560000000001</v>
      </c>
      <c r="K502" s="45">
        <v>3.6379788070917101E-12</v>
      </c>
      <c r="L502" s="45">
        <v>-10763.89</v>
      </c>
      <c r="M502" s="45">
        <v>-21527.78</v>
      </c>
      <c r="N502" s="45">
        <v>3.6379788070917101E-12</v>
      </c>
      <c r="O502" s="45">
        <v>-10763.89</v>
      </c>
      <c r="P502" s="45">
        <v>-21180.560000000001</v>
      </c>
      <c r="Q502" s="45">
        <v>3.6379788070917101E-12</v>
      </c>
      <c r="R502" s="47">
        <f t="shared" si="141"/>
        <v>-10619.214166666667</v>
      </c>
      <c r="U502" s="49">
        <f t="shared" si="142"/>
        <v>-10619.214166666667</v>
      </c>
      <c r="V502" s="49"/>
      <c r="W502" s="49"/>
      <c r="Y502" s="51"/>
      <c r="Z502" s="51"/>
      <c r="AA502" s="51"/>
      <c r="AD502" s="49">
        <f t="shared" si="143"/>
        <v>-10619.214166666667</v>
      </c>
    </row>
    <row r="503" spans="1:30">
      <c r="A503" s="6" t="s">
        <v>284</v>
      </c>
      <c r="B503" s="6" t="s">
        <v>222</v>
      </c>
      <c r="C503" s="6" t="s">
        <v>393</v>
      </c>
      <c r="D503" s="3" t="s">
        <v>506</v>
      </c>
      <c r="E503" s="45">
        <v>-16790.72</v>
      </c>
      <c r="F503" s="45">
        <v>-218617.05</v>
      </c>
      <c r="G503" s="45">
        <v>-234455.22</v>
      </c>
      <c r="H503" s="45">
        <v>-48481.16</v>
      </c>
      <c r="I503" s="45">
        <v>-60936.57</v>
      </c>
      <c r="J503" s="45">
        <v>-113168.55</v>
      </c>
      <c r="K503" s="45">
        <v>-1.45519152283669E-11</v>
      </c>
      <c r="L503" s="45">
        <v>-19495.560000000001</v>
      </c>
      <c r="M503" s="45">
        <v>-59449.56</v>
      </c>
      <c r="N503" s="45">
        <v>-12308.59</v>
      </c>
      <c r="O503" s="45">
        <v>-76805.490000000005</v>
      </c>
      <c r="P503" s="45">
        <v>-122504.5</v>
      </c>
      <c r="Q503" s="45">
        <v>-30509.360000000001</v>
      </c>
      <c r="R503" s="47">
        <f t="shared" si="141"/>
        <v>-82489.357500000013</v>
      </c>
      <c r="U503" s="49">
        <f t="shared" si="142"/>
        <v>-82489.357500000013</v>
      </c>
      <c r="V503" s="49"/>
      <c r="W503" s="49"/>
      <c r="Y503" s="51"/>
      <c r="Z503" s="51"/>
      <c r="AA503" s="51"/>
      <c r="AD503" s="49">
        <f t="shared" si="143"/>
        <v>-82489.357500000013</v>
      </c>
    </row>
    <row r="504" spans="1:30">
      <c r="A504" s="6" t="s">
        <v>284</v>
      </c>
      <c r="B504" s="6" t="s">
        <v>222</v>
      </c>
      <c r="C504" s="6" t="s">
        <v>92</v>
      </c>
      <c r="D504" s="3" t="s">
        <v>742</v>
      </c>
      <c r="E504" s="45">
        <v>-374000</v>
      </c>
      <c r="F504" s="45">
        <v>-498666.67</v>
      </c>
      <c r="G504" s="45">
        <v>-623333.34</v>
      </c>
      <c r="H504" s="45">
        <v>-748000</v>
      </c>
      <c r="I504" s="45">
        <v>-124666.67</v>
      </c>
      <c r="J504" s="45">
        <v>-249333.34</v>
      </c>
      <c r="K504" s="45">
        <v>-374000</v>
      </c>
      <c r="L504" s="45">
        <v>-498666.67</v>
      </c>
      <c r="M504" s="45">
        <v>-623333.34</v>
      </c>
      <c r="N504" s="45">
        <v>-748000</v>
      </c>
      <c r="O504" s="45">
        <v>-124666.67</v>
      </c>
      <c r="P504" s="45">
        <v>-249333.34</v>
      </c>
      <c r="Q504" s="45">
        <v>-374000</v>
      </c>
      <c r="R504" s="47">
        <f t="shared" si="141"/>
        <v>-436333.33666666661</v>
      </c>
      <c r="U504" s="49">
        <f t="shared" si="142"/>
        <v>-436333.33666666661</v>
      </c>
      <c r="V504" s="49"/>
      <c r="W504" s="49"/>
      <c r="Y504" s="51"/>
      <c r="Z504" s="51"/>
      <c r="AA504" s="51"/>
      <c r="AD504" s="49">
        <f t="shared" si="143"/>
        <v>-436333.33666666661</v>
      </c>
    </row>
    <row r="505" spans="1:30">
      <c r="A505" s="6" t="s">
        <v>284</v>
      </c>
      <c r="B505" s="6" t="s">
        <v>222</v>
      </c>
      <c r="C505" s="6" t="s">
        <v>94</v>
      </c>
      <c r="D505" s="3" t="s">
        <v>743</v>
      </c>
      <c r="E505" s="45">
        <v>-266175</v>
      </c>
      <c r="F505" s="45">
        <v>-354900</v>
      </c>
      <c r="G505" s="45">
        <v>-443625</v>
      </c>
      <c r="H505" s="45">
        <v>-532350</v>
      </c>
      <c r="I505" s="45">
        <v>-88725</v>
      </c>
      <c r="J505" s="45">
        <v>-177450</v>
      </c>
      <c r="K505" s="45">
        <v>-266175</v>
      </c>
      <c r="L505" s="45">
        <v>-354900</v>
      </c>
      <c r="M505" s="45">
        <v>-443625</v>
      </c>
      <c r="N505" s="45">
        <v>-532350</v>
      </c>
      <c r="O505" s="45">
        <v>-88725</v>
      </c>
      <c r="P505" s="45">
        <v>-177450</v>
      </c>
      <c r="Q505" s="45">
        <v>-266175</v>
      </c>
      <c r="R505" s="47">
        <f t="shared" si="141"/>
        <v>-310537.5</v>
      </c>
      <c r="U505" s="49">
        <f t="shared" si="142"/>
        <v>-310537.5</v>
      </c>
      <c r="V505" s="49"/>
      <c r="W505" s="49"/>
      <c r="Y505" s="51"/>
      <c r="Z505" s="51"/>
      <c r="AA505" s="51"/>
      <c r="AD505" s="49">
        <f t="shared" si="143"/>
        <v>-310537.5</v>
      </c>
    </row>
    <row r="506" spans="1:30">
      <c r="A506" s="6" t="s">
        <v>284</v>
      </c>
      <c r="B506" s="6" t="s">
        <v>222</v>
      </c>
      <c r="C506" s="6" t="s">
        <v>96</v>
      </c>
      <c r="D506" s="3" t="s">
        <v>744</v>
      </c>
      <c r="E506" s="45">
        <v>-211872.5</v>
      </c>
      <c r="F506" s="45">
        <v>-317808.75</v>
      </c>
      <c r="G506" s="45">
        <v>-105936.25</v>
      </c>
      <c r="H506" s="45">
        <v>-211872.5</v>
      </c>
      <c r="I506" s="45">
        <v>-317808.75</v>
      </c>
      <c r="J506" s="45">
        <v>-105936.25</v>
      </c>
      <c r="K506" s="45">
        <v>-211872.5</v>
      </c>
      <c r="L506" s="45">
        <v>-317808.75</v>
      </c>
      <c r="M506" s="45">
        <v>-105879.38</v>
      </c>
      <c r="N506" s="45">
        <v>-211758.76</v>
      </c>
      <c r="O506" s="45">
        <v>-317638.13</v>
      </c>
      <c r="P506" s="45">
        <v>0</v>
      </c>
      <c r="Q506" s="45">
        <v>0</v>
      </c>
      <c r="R506" s="47">
        <f t="shared" si="141"/>
        <v>-194188.02249999999</v>
      </c>
      <c r="U506" s="49">
        <f t="shared" si="142"/>
        <v>-194188.02249999999</v>
      </c>
      <c r="V506" s="49"/>
      <c r="W506" s="49"/>
      <c r="Y506" s="51"/>
      <c r="Z506" s="51"/>
      <c r="AA506" s="51"/>
      <c r="AD506" s="49">
        <f t="shared" si="143"/>
        <v>-194188.02249999999</v>
      </c>
    </row>
    <row r="507" spans="1:30">
      <c r="A507" s="6" t="s">
        <v>284</v>
      </c>
      <c r="B507" s="6" t="s">
        <v>222</v>
      </c>
      <c r="C507" s="6" t="s">
        <v>98</v>
      </c>
      <c r="D507" s="3" t="s">
        <v>745</v>
      </c>
      <c r="E507" s="45">
        <v>-260500</v>
      </c>
      <c r="F507" s="45">
        <v>-325625</v>
      </c>
      <c r="G507" s="45">
        <v>-390750</v>
      </c>
      <c r="H507" s="45">
        <v>-65125</v>
      </c>
      <c r="I507" s="45">
        <v>-130250</v>
      </c>
      <c r="J507" s="45">
        <v>-195375</v>
      </c>
      <c r="K507" s="45">
        <v>-260500</v>
      </c>
      <c r="L507" s="45">
        <v>-325625</v>
      </c>
      <c r="M507" s="45">
        <v>-390750</v>
      </c>
      <c r="N507" s="45">
        <v>0</v>
      </c>
      <c r="O507" s="45">
        <v>0</v>
      </c>
      <c r="P507" s="45">
        <v>0</v>
      </c>
      <c r="Q507" s="45">
        <v>0</v>
      </c>
      <c r="R507" s="47">
        <f t="shared" si="141"/>
        <v>-184520.83333333334</v>
      </c>
      <c r="U507" s="49">
        <f t="shared" si="142"/>
        <v>-184520.83333333334</v>
      </c>
      <c r="V507" s="49"/>
      <c r="W507" s="49"/>
      <c r="Y507" s="51"/>
      <c r="Z507" s="51"/>
      <c r="AA507" s="51"/>
      <c r="AD507" s="49">
        <f t="shared" si="143"/>
        <v>-184520.83333333334</v>
      </c>
    </row>
    <row r="508" spans="1:30">
      <c r="A508" s="6" t="s">
        <v>284</v>
      </c>
      <c r="B508" s="6" t="s">
        <v>222</v>
      </c>
      <c r="C508" s="6" t="s">
        <v>100</v>
      </c>
      <c r="D508" s="3" t="s">
        <v>746</v>
      </c>
      <c r="E508" s="45">
        <v>-772000</v>
      </c>
      <c r="F508" s="45">
        <v>-965000</v>
      </c>
      <c r="G508" s="45">
        <v>-1158000</v>
      </c>
      <c r="H508" s="45">
        <v>-193000</v>
      </c>
      <c r="I508" s="45">
        <v>-386000</v>
      </c>
      <c r="J508" s="45">
        <v>-579000</v>
      </c>
      <c r="K508" s="45">
        <v>-772000</v>
      </c>
      <c r="L508" s="45">
        <v>-965000</v>
      </c>
      <c r="M508" s="45">
        <v>-1158000</v>
      </c>
      <c r="N508" s="45">
        <v>-193000</v>
      </c>
      <c r="O508" s="45">
        <v>-386000</v>
      </c>
      <c r="P508" s="45">
        <v>-579000</v>
      </c>
      <c r="Q508" s="45">
        <v>-772000</v>
      </c>
      <c r="R508" s="47">
        <f t="shared" si="141"/>
        <v>-675500</v>
      </c>
      <c r="U508" s="49">
        <f t="shared" si="142"/>
        <v>-675500</v>
      </c>
      <c r="V508" s="49"/>
      <c r="W508" s="49"/>
      <c r="Y508" s="51"/>
      <c r="Z508" s="51"/>
      <c r="AA508" s="51"/>
      <c r="AD508" s="49">
        <f t="shared" si="143"/>
        <v>-675500</v>
      </c>
    </row>
    <row r="509" spans="1:30">
      <c r="A509" s="6" t="s">
        <v>284</v>
      </c>
      <c r="B509" s="6" t="s">
        <v>222</v>
      </c>
      <c r="C509" s="6" t="s">
        <v>102</v>
      </c>
      <c r="D509" s="3" t="s">
        <v>747</v>
      </c>
      <c r="E509" s="45">
        <v>-342500</v>
      </c>
      <c r="F509" s="45">
        <v>-428125</v>
      </c>
      <c r="G509" s="45">
        <v>0</v>
      </c>
      <c r="H509" s="45">
        <v>-85625</v>
      </c>
      <c r="I509" s="45">
        <v>-171250</v>
      </c>
      <c r="J509" s="45">
        <v>-256875</v>
      </c>
      <c r="K509" s="45">
        <v>-342500</v>
      </c>
      <c r="L509" s="45">
        <v>-428125</v>
      </c>
      <c r="M509" s="45">
        <v>0</v>
      </c>
      <c r="N509" s="45">
        <v>-85625</v>
      </c>
      <c r="O509" s="45">
        <v>-171250</v>
      </c>
      <c r="P509" s="45">
        <v>-256875</v>
      </c>
      <c r="Q509" s="45">
        <v>-342500</v>
      </c>
      <c r="R509" s="47">
        <f t="shared" si="141"/>
        <v>-214062.5</v>
      </c>
      <c r="U509" s="49">
        <f t="shared" si="142"/>
        <v>-214062.5</v>
      </c>
      <c r="V509" s="49"/>
      <c r="W509" s="49"/>
      <c r="Y509" s="51"/>
      <c r="Z509" s="51"/>
      <c r="AA509" s="51"/>
      <c r="AD509" s="49">
        <f t="shared" si="143"/>
        <v>-214062.5</v>
      </c>
    </row>
    <row r="510" spans="1:30">
      <c r="A510" s="6" t="s">
        <v>284</v>
      </c>
      <c r="B510" s="6" t="s">
        <v>222</v>
      </c>
      <c r="C510" s="6" t="s">
        <v>104</v>
      </c>
      <c r="D510" s="3" t="s">
        <v>748</v>
      </c>
      <c r="E510" s="45">
        <v>-363333.33</v>
      </c>
      <c r="F510" s="45">
        <v>-454166.66</v>
      </c>
      <c r="G510" s="45">
        <v>-5.8207660913467401E-11</v>
      </c>
      <c r="H510" s="45">
        <v>-90833.330000000104</v>
      </c>
      <c r="I510" s="45">
        <v>-181666.66</v>
      </c>
      <c r="J510" s="45">
        <v>-272500</v>
      </c>
      <c r="K510" s="45">
        <v>-363333.33</v>
      </c>
      <c r="L510" s="45">
        <v>-454166.66</v>
      </c>
      <c r="M510" s="45">
        <v>-1.16415321826935E-10</v>
      </c>
      <c r="N510" s="45">
        <v>-90833.330000000104</v>
      </c>
      <c r="O510" s="45">
        <v>-181666.66</v>
      </c>
      <c r="P510" s="45">
        <v>-272500</v>
      </c>
      <c r="Q510" s="45">
        <v>-363333.33</v>
      </c>
      <c r="R510" s="47">
        <f t="shared" si="141"/>
        <v>-227083.33</v>
      </c>
      <c r="U510" s="49">
        <f t="shared" si="142"/>
        <v>-227083.33</v>
      </c>
      <c r="V510" s="49"/>
      <c r="W510" s="49"/>
      <c r="Y510" s="51"/>
      <c r="Z510" s="51"/>
      <c r="AA510" s="51"/>
      <c r="AD510" s="49">
        <f t="shared" si="143"/>
        <v>-227083.33</v>
      </c>
    </row>
    <row r="511" spans="1:30">
      <c r="A511" s="6" t="s">
        <v>284</v>
      </c>
      <c r="B511" s="6" t="s">
        <v>222</v>
      </c>
      <c r="C511" s="6" t="s">
        <v>107</v>
      </c>
      <c r="D511" s="3" t="s">
        <v>749</v>
      </c>
      <c r="E511" s="45">
        <v>-42604.17</v>
      </c>
      <c r="F511" s="45">
        <v>-85208.34</v>
      </c>
      <c r="G511" s="45">
        <v>-127812.5</v>
      </c>
      <c r="H511" s="45">
        <v>-170416.67</v>
      </c>
      <c r="I511" s="45">
        <v>-213020.84</v>
      </c>
      <c r="J511" s="45">
        <v>2.91038304567337E-11</v>
      </c>
      <c r="K511" s="45">
        <v>-42604.17</v>
      </c>
      <c r="L511" s="45">
        <v>-85208.34</v>
      </c>
      <c r="M511" s="45">
        <v>-127812.5</v>
      </c>
      <c r="N511" s="45">
        <v>-170416.67</v>
      </c>
      <c r="O511" s="45">
        <v>-213020.84</v>
      </c>
      <c r="P511" s="45">
        <v>2.91038304567337E-11</v>
      </c>
      <c r="Q511" s="45">
        <v>-42604.17</v>
      </c>
      <c r="R511" s="47">
        <f t="shared" si="141"/>
        <v>-106510.42</v>
      </c>
      <c r="U511" s="49">
        <f t="shared" si="142"/>
        <v>-106510.42</v>
      </c>
      <c r="V511" s="49"/>
      <c r="W511" s="49"/>
      <c r="Y511" s="51"/>
      <c r="Z511" s="51"/>
      <c r="AA511" s="51"/>
      <c r="AD511" s="49">
        <f t="shared" si="143"/>
        <v>-106510.42</v>
      </c>
    </row>
    <row r="512" spans="1:30">
      <c r="A512" s="6" t="s">
        <v>284</v>
      </c>
      <c r="B512" s="6" t="s">
        <v>222</v>
      </c>
      <c r="C512" s="6" t="s">
        <v>108</v>
      </c>
      <c r="D512" s="3" t="s">
        <v>750</v>
      </c>
      <c r="E512" s="45">
        <v>-44166.67</v>
      </c>
      <c r="F512" s="45">
        <v>-88333.34</v>
      </c>
      <c r="G512" s="45">
        <v>-132500</v>
      </c>
      <c r="H512" s="45">
        <v>-176666.67</v>
      </c>
      <c r="I512" s="45">
        <v>-220833.34</v>
      </c>
      <c r="J512" s="45">
        <v>2.91038304567337E-11</v>
      </c>
      <c r="K512" s="45">
        <v>-44166.67</v>
      </c>
      <c r="L512" s="45">
        <v>-88333.34</v>
      </c>
      <c r="M512" s="45">
        <v>-132500</v>
      </c>
      <c r="N512" s="45">
        <v>-176666.67</v>
      </c>
      <c r="O512" s="45">
        <v>-220833.34</v>
      </c>
      <c r="P512" s="45">
        <v>2.91038304567337E-11</v>
      </c>
      <c r="Q512" s="45">
        <v>-44166.67</v>
      </c>
      <c r="R512" s="47">
        <f t="shared" si="141"/>
        <v>-110416.67</v>
      </c>
      <c r="U512" s="49">
        <f t="shared" si="142"/>
        <v>-110416.67</v>
      </c>
      <c r="V512" s="49"/>
      <c r="W512" s="49"/>
      <c r="Y512" s="51"/>
      <c r="Z512" s="51"/>
      <c r="AA512" s="51"/>
      <c r="AD512" s="49">
        <f t="shared" si="143"/>
        <v>-110416.67</v>
      </c>
    </row>
    <row r="513" spans="1:30">
      <c r="A513" s="6" t="s">
        <v>284</v>
      </c>
      <c r="B513" s="6" t="s">
        <v>222</v>
      </c>
      <c r="C513" s="6" t="s">
        <v>109</v>
      </c>
      <c r="D513" s="3" t="s">
        <v>751</v>
      </c>
      <c r="E513" s="45">
        <v>-213020.84</v>
      </c>
      <c r="F513" s="45">
        <v>0</v>
      </c>
      <c r="G513" s="45">
        <v>-42604.17</v>
      </c>
      <c r="H513" s="45">
        <v>-85208.34</v>
      </c>
      <c r="I513" s="45">
        <v>-127812.5</v>
      </c>
      <c r="J513" s="45">
        <v>-170416.67</v>
      </c>
      <c r="K513" s="45">
        <v>-213020.84</v>
      </c>
      <c r="L513" s="45">
        <v>2.91038304567337E-11</v>
      </c>
      <c r="M513" s="45">
        <v>-42604.17</v>
      </c>
      <c r="N513" s="45">
        <v>-85208.34</v>
      </c>
      <c r="O513" s="45">
        <v>-127812.5</v>
      </c>
      <c r="P513" s="45">
        <v>-170416.67</v>
      </c>
      <c r="Q513" s="45">
        <v>-213020.84</v>
      </c>
      <c r="R513" s="47">
        <f t="shared" si="141"/>
        <v>-106510.42</v>
      </c>
      <c r="U513" s="49">
        <f t="shared" si="142"/>
        <v>-106510.42</v>
      </c>
      <c r="V513" s="49"/>
      <c r="W513" s="49"/>
      <c r="Y513" s="51"/>
      <c r="Z513" s="51"/>
      <c r="AA513" s="51"/>
      <c r="AD513" s="49">
        <f t="shared" si="143"/>
        <v>-106510.42</v>
      </c>
    </row>
    <row r="514" spans="1:30">
      <c r="A514" s="6" t="s">
        <v>284</v>
      </c>
      <c r="B514" s="6" t="s">
        <v>222</v>
      </c>
      <c r="C514" s="6" t="s">
        <v>110</v>
      </c>
      <c r="D514" s="3" t="s">
        <v>752</v>
      </c>
      <c r="E514" s="45">
        <v>-220833.34</v>
      </c>
      <c r="F514" s="45">
        <v>0</v>
      </c>
      <c r="G514" s="45">
        <v>-44166.67</v>
      </c>
      <c r="H514" s="45">
        <v>-88333.34</v>
      </c>
      <c r="I514" s="45">
        <v>-132500</v>
      </c>
      <c r="J514" s="45">
        <v>-176666.67</v>
      </c>
      <c r="K514" s="45">
        <v>-220833.34</v>
      </c>
      <c r="L514" s="45">
        <v>2.91038304567337E-11</v>
      </c>
      <c r="M514" s="45">
        <v>-44166.67</v>
      </c>
      <c r="N514" s="45">
        <v>-88333.34</v>
      </c>
      <c r="O514" s="45">
        <v>-132500</v>
      </c>
      <c r="P514" s="45">
        <v>-176666.67</v>
      </c>
      <c r="Q514" s="45">
        <v>-220833.34</v>
      </c>
      <c r="R514" s="47">
        <f t="shared" si="141"/>
        <v>-110416.67</v>
      </c>
      <c r="U514" s="49">
        <f t="shared" si="142"/>
        <v>-110416.67</v>
      </c>
      <c r="V514" s="49"/>
      <c r="W514" s="49"/>
      <c r="Y514" s="51"/>
      <c r="Z514" s="51"/>
      <c r="AA514" s="51"/>
      <c r="AD514" s="49">
        <f t="shared" si="143"/>
        <v>-110416.67</v>
      </c>
    </row>
    <row r="515" spans="1:30">
      <c r="A515" s="6" t="s">
        <v>284</v>
      </c>
      <c r="B515" s="6" t="s">
        <v>222</v>
      </c>
      <c r="C515" s="6" t="s">
        <v>893</v>
      </c>
      <c r="D515" s="3" t="s">
        <v>894</v>
      </c>
      <c r="E515" s="45">
        <v>-75416.67</v>
      </c>
      <c r="F515" s="45">
        <v>-150833.34</v>
      </c>
      <c r="G515" s="45">
        <v>-226250</v>
      </c>
      <c r="H515" s="45">
        <v>-301666.67</v>
      </c>
      <c r="I515" s="45">
        <v>-377083.34</v>
      </c>
      <c r="J515" s="45">
        <v>-452500</v>
      </c>
      <c r="K515" s="45">
        <v>-75416.67</v>
      </c>
      <c r="L515" s="45">
        <v>-150833.34</v>
      </c>
      <c r="M515" s="45">
        <v>-226250</v>
      </c>
      <c r="N515" s="45">
        <v>-301666.67</v>
      </c>
      <c r="O515" s="45">
        <v>-377083.34</v>
      </c>
      <c r="P515" s="45">
        <v>-452500</v>
      </c>
      <c r="Q515" s="45">
        <v>-75416.67</v>
      </c>
      <c r="R515" s="47">
        <f t="shared" si="141"/>
        <v>-263958.33666666667</v>
      </c>
      <c r="U515" s="49">
        <f t="shared" si="142"/>
        <v>-263958.33666666667</v>
      </c>
      <c r="V515" s="49"/>
      <c r="W515" s="49"/>
      <c r="Y515" s="51"/>
      <c r="Z515" s="51"/>
      <c r="AA515" s="51"/>
      <c r="AD515" s="49">
        <f t="shared" si="143"/>
        <v>-263958.33666666667</v>
      </c>
    </row>
    <row r="516" spans="1:30">
      <c r="A516" s="6" t="s">
        <v>284</v>
      </c>
      <c r="B516" s="6" t="s">
        <v>222</v>
      </c>
      <c r="C516" s="6" t="s">
        <v>889</v>
      </c>
      <c r="D516" s="3" t="s">
        <v>891</v>
      </c>
      <c r="E516" s="45">
        <v>-63666.67</v>
      </c>
      <c r="F516" s="45">
        <v>-127333.34</v>
      </c>
      <c r="G516" s="45">
        <v>-191000</v>
      </c>
      <c r="H516" s="45">
        <v>-254666.67</v>
      </c>
      <c r="I516" s="45">
        <v>-318333.34000000003</v>
      </c>
      <c r="J516" s="45">
        <v>-382000</v>
      </c>
      <c r="K516" s="45">
        <v>-63666.67</v>
      </c>
      <c r="L516" s="45">
        <v>-127333.34</v>
      </c>
      <c r="M516" s="45">
        <v>-191000</v>
      </c>
      <c r="N516" s="45">
        <v>-254666.67</v>
      </c>
      <c r="O516" s="45">
        <v>-318333.34000000003</v>
      </c>
      <c r="P516" s="45">
        <v>-382000</v>
      </c>
      <c r="Q516" s="45">
        <v>-63666.67</v>
      </c>
      <c r="R516" s="47">
        <f t="shared" si="141"/>
        <v>-222833.33666666667</v>
      </c>
      <c r="U516" s="49">
        <f t="shared" si="142"/>
        <v>-222833.33666666667</v>
      </c>
      <c r="V516" s="49"/>
      <c r="W516" s="49"/>
      <c r="Y516" s="51"/>
      <c r="Z516" s="51"/>
      <c r="AA516" s="51"/>
      <c r="AD516" s="49">
        <f t="shared" si="143"/>
        <v>-222833.33666666667</v>
      </c>
    </row>
    <row r="517" spans="1:30">
      <c r="A517" s="6" t="s">
        <v>284</v>
      </c>
      <c r="B517" s="6" t="s">
        <v>222</v>
      </c>
      <c r="C517" s="6" t="s">
        <v>890</v>
      </c>
      <c r="D517" s="3" t="s">
        <v>892</v>
      </c>
      <c r="E517" s="45">
        <v>-106500</v>
      </c>
      <c r="F517" s="45">
        <v>-213000</v>
      </c>
      <c r="G517" s="45">
        <v>-319500</v>
      </c>
      <c r="H517" s="45">
        <v>-426000</v>
      </c>
      <c r="I517" s="45">
        <v>-532500</v>
      </c>
      <c r="J517" s="45">
        <v>-639000</v>
      </c>
      <c r="K517" s="45">
        <v>-106500</v>
      </c>
      <c r="L517" s="45">
        <v>-213000</v>
      </c>
      <c r="M517" s="45">
        <v>-319500</v>
      </c>
      <c r="N517" s="45">
        <v>-426000</v>
      </c>
      <c r="O517" s="45">
        <v>-532500</v>
      </c>
      <c r="P517" s="45">
        <v>-639000</v>
      </c>
      <c r="Q517" s="45">
        <v>-106500</v>
      </c>
      <c r="R517" s="47">
        <f t="shared" si="141"/>
        <v>-372750</v>
      </c>
      <c r="U517" s="49">
        <f t="shared" si="142"/>
        <v>-372750</v>
      </c>
      <c r="V517" s="49"/>
      <c r="W517" s="49"/>
      <c r="Y517" s="51"/>
      <c r="Z517" s="51"/>
      <c r="AA517" s="51"/>
      <c r="AD517" s="49">
        <f t="shared" si="143"/>
        <v>-372750</v>
      </c>
    </row>
    <row r="518" spans="1:30">
      <c r="A518" s="6" t="s">
        <v>284</v>
      </c>
      <c r="B518" s="6" t="s">
        <v>222</v>
      </c>
      <c r="C518" s="6" t="s">
        <v>406</v>
      </c>
      <c r="D518" s="3" t="s">
        <v>952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0</v>
      </c>
      <c r="K518" s="45">
        <v>-89500</v>
      </c>
      <c r="L518" s="45">
        <v>-179000</v>
      </c>
      <c r="M518" s="45">
        <v>-268500</v>
      </c>
      <c r="N518" s="45">
        <v>-358000</v>
      </c>
      <c r="O518" s="45">
        <v>-447500</v>
      </c>
      <c r="P518" s="45">
        <v>-537000</v>
      </c>
      <c r="Q518" s="45">
        <v>-89500</v>
      </c>
      <c r="R518" s="47">
        <f t="shared" si="141"/>
        <v>-160354.16666666666</v>
      </c>
      <c r="U518" s="49">
        <f t="shared" si="142"/>
        <v>-160354.16666666666</v>
      </c>
      <c r="V518" s="49"/>
      <c r="W518" s="49"/>
      <c r="Y518" s="51"/>
      <c r="Z518" s="51"/>
      <c r="AA518" s="51"/>
      <c r="AD518" s="49">
        <f t="shared" si="143"/>
        <v>-160354.16666666666</v>
      </c>
    </row>
    <row r="519" spans="1:30">
      <c r="A519" s="6" t="s">
        <v>284</v>
      </c>
      <c r="B519" s="6" t="s">
        <v>222</v>
      </c>
      <c r="C519" s="6" t="s">
        <v>407</v>
      </c>
      <c r="D519" s="3" t="s">
        <v>953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0</v>
      </c>
      <c r="K519" s="45">
        <v>-63000</v>
      </c>
      <c r="L519" s="45">
        <v>-126000</v>
      </c>
      <c r="M519" s="45">
        <v>-189000</v>
      </c>
      <c r="N519" s="45">
        <v>-252000</v>
      </c>
      <c r="O519" s="45">
        <v>-315000</v>
      </c>
      <c r="P519" s="45">
        <v>-378000</v>
      </c>
      <c r="Q519" s="45">
        <v>-63000</v>
      </c>
      <c r="R519" s="47">
        <f t="shared" si="141"/>
        <v>-112875</v>
      </c>
      <c r="U519" s="49">
        <f t="shared" si="142"/>
        <v>-112875</v>
      </c>
      <c r="V519" s="49"/>
      <c r="W519" s="49"/>
      <c r="Y519" s="51"/>
      <c r="Z519" s="51"/>
      <c r="AA519" s="51"/>
      <c r="AD519" s="49">
        <f t="shared" si="143"/>
        <v>-112875</v>
      </c>
    </row>
    <row r="520" spans="1:30">
      <c r="A520" s="6" t="s">
        <v>284</v>
      </c>
      <c r="B520" s="6" t="s">
        <v>222</v>
      </c>
      <c r="C520" s="6" t="s">
        <v>959</v>
      </c>
      <c r="D520" s="3" t="s">
        <v>964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-69583.33</v>
      </c>
      <c r="Q520" s="45">
        <v>-139166.66</v>
      </c>
      <c r="R520" s="47">
        <f t="shared" si="141"/>
        <v>-11597.221666666666</v>
      </c>
      <c r="U520" s="49">
        <f t="shared" si="142"/>
        <v>-11597.221666666666</v>
      </c>
      <c r="V520" s="49"/>
      <c r="W520" s="49"/>
      <c r="Y520" s="51"/>
      <c r="Z520" s="51"/>
      <c r="AA520" s="51"/>
      <c r="AD520" s="49">
        <f t="shared" si="143"/>
        <v>-11597.221666666666</v>
      </c>
    </row>
    <row r="521" spans="1:30">
      <c r="A521" s="6" t="s">
        <v>284</v>
      </c>
      <c r="B521" s="6" t="s">
        <v>218</v>
      </c>
      <c r="C521" s="6" t="s">
        <v>295</v>
      </c>
      <c r="D521" s="3" t="s">
        <v>219</v>
      </c>
      <c r="E521" s="45">
        <v>-2480000</v>
      </c>
      <c r="F521" s="45">
        <v>0</v>
      </c>
      <c r="G521" s="45">
        <v>-2835000</v>
      </c>
      <c r="H521" s="45">
        <v>-2835000</v>
      </c>
      <c r="I521" s="45">
        <v>0</v>
      </c>
      <c r="J521" s="45">
        <v>-2835000</v>
      </c>
      <c r="K521" s="45">
        <v>-2835000</v>
      </c>
      <c r="L521" s="45">
        <v>0</v>
      </c>
      <c r="M521" s="45">
        <v>-2835000</v>
      </c>
      <c r="N521" s="45">
        <v>-2835000</v>
      </c>
      <c r="O521" s="45">
        <v>0</v>
      </c>
      <c r="P521" s="45">
        <v>-3590000</v>
      </c>
      <c r="Q521" s="45">
        <v>-3590000</v>
      </c>
      <c r="R521" s="47">
        <f t="shared" si="141"/>
        <v>-1969583.3333333333</v>
      </c>
      <c r="U521" s="61"/>
      <c r="V521" s="61">
        <f>+R521</f>
        <v>-1969583.3333333333</v>
      </c>
      <c r="W521" s="49"/>
      <c r="Y521" s="51"/>
      <c r="Z521" s="51"/>
      <c r="AA521" s="51"/>
      <c r="AC521" s="61">
        <f>+R521</f>
        <v>-1969583.3333333333</v>
      </c>
      <c r="AD521" s="49"/>
    </row>
    <row r="522" spans="1:30">
      <c r="A522" s="6" t="s">
        <v>284</v>
      </c>
      <c r="B522" s="6" t="s">
        <v>408</v>
      </c>
      <c r="C522" s="6" t="s">
        <v>343</v>
      </c>
      <c r="D522" s="62" t="s">
        <v>753</v>
      </c>
      <c r="E522" s="45">
        <v>-219560</v>
      </c>
      <c r="F522" s="45">
        <v>-229064.1</v>
      </c>
      <c r="G522" s="45">
        <v>-219560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-66090</v>
      </c>
      <c r="R522" s="47">
        <f t="shared" si="141"/>
        <v>-49287.424999999996</v>
      </c>
      <c r="T522" s="49"/>
      <c r="U522" s="49">
        <f>R522-T522</f>
        <v>-49287.424999999996</v>
      </c>
      <c r="V522" s="49"/>
      <c r="W522" s="49"/>
      <c r="Y522" s="51"/>
      <c r="Z522" s="51"/>
      <c r="AA522" s="51"/>
      <c r="AD522" s="49">
        <f t="shared" ref="AD522:AD535" si="144">+R522</f>
        <v>-49287.424999999996</v>
      </c>
    </row>
    <row r="523" spans="1:30">
      <c r="A523" s="6" t="s">
        <v>284</v>
      </c>
      <c r="B523" s="6" t="s">
        <v>408</v>
      </c>
      <c r="C523" s="6" t="s">
        <v>409</v>
      </c>
      <c r="D523" s="3" t="s">
        <v>754</v>
      </c>
      <c r="E523" s="45">
        <v>0</v>
      </c>
      <c r="F523" s="45">
        <v>-25000</v>
      </c>
      <c r="G523" s="45">
        <v>-50000</v>
      </c>
      <c r="H523" s="45">
        <v>-73256.14</v>
      </c>
      <c r="I523" s="45">
        <v>-25871.93</v>
      </c>
      <c r="J523" s="45">
        <v>-49128.07</v>
      </c>
      <c r="K523" s="45">
        <v>-72384.210000000006</v>
      </c>
      <c r="L523" s="45">
        <v>-29614.35</v>
      </c>
      <c r="M523" s="45">
        <v>-48256.14</v>
      </c>
      <c r="N523" s="45">
        <v>-5661.3899999999903</v>
      </c>
      <c r="O523" s="45">
        <v>-24478.29</v>
      </c>
      <c r="P523" s="45">
        <v>-43120.08</v>
      </c>
      <c r="Q523" s="45">
        <v>-61761.87</v>
      </c>
      <c r="R523" s="47">
        <f t="shared" si="141"/>
        <v>-39804.294583333336</v>
      </c>
      <c r="U523" s="49">
        <f t="shared" ref="U523:U535" si="145">+R523</f>
        <v>-39804.294583333336</v>
      </c>
      <c r="V523" s="49"/>
      <c r="W523" s="49"/>
      <c r="Y523" s="51"/>
      <c r="Z523" s="51"/>
      <c r="AA523" s="51"/>
      <c r="AD523" s="49">
        <f t="shared" si="144"/>
        <v>-39804.294583333336</v>
      </c>
    </row>
    <row r="524" spans="1:30">
      <c r="A524" s="6" t="s">
        <v>284</v>
      </c>
      <c r="B524" s="6" t="s">
        <v>408</v>
      </c>
      <c r="C524" s="6" t="s">
        <v>410</v>
      </c>
      <c r="D524" s="3" t="s">
        <v>755</v>
      </c>
      <c r="E524" s="45">
        <v>-554325</v>
      </c>
      <c r="F524" s="45">
        <v>-554325</v>
      </c>
      <c r="G524" s="45">
        <v>-554325</v>
      </c>
      <c r="H524" s="45">
        <v>-554325</v>
      </c>
      <c r="I524" s="45">
        <v>-554325</v>
      </c>
      <c r="J524" s="45">
        <v>-554325</v>
      </c>
      <c r="K524" s="45">
        <v>-554325</v>
      </c>
      <c r="L524" s="45">
        <v>-554325</v>
      </c>
      <c r="M524" s="45">
        <v>-554325</v>
      </c>
      <c r="N524" s="45">
        <v>-554325</v>
      </c>
      <c r="O524" s="45">
        <v>-554325</v>
      </c>
      <c r="P524" s="45">
        <v>-554325</v>
      </c>
      <c r="Q524" s="45">
        <v>-570707</v>
      </c>
      <c r="R524" s="47">
        <f t="shared" si="141"/>
        <v>-555007.58333333337</v>
      </c>
      <c r="U524" s="49">
        <f t="shared" si="145"/>
        <v>-555007.58333333337</v>
      </c>
      <c r="V524" s="49"/>
      <c r="W524" s="49"/>
      <c r="Y524" s="51"/>
      <c r="Z524" s="51"/>
      <c r="AA524" s="51"/>
      <c r="AD524" s="49">
        <f t="shared" si="144"/>
        <v>-555007.58333333337</v>
      </c>
    </row>
    <row r="525" spans="1:30">
      <c r="A525" s="6" t="s">
        <v>284</v>
      </c>
      <c r="B525" s="6" t="s">
        <v>223</v>
      </c>
      <c r="C525" s="6" t="s">
        <v>143</v>
      </c>
      <c r="D525" s="3" t="s">
        <v>756</v>
      </c>
      <c r="E525" s="45">
        <v>-1925850.86</v>
      </c>
      <c r="F525" s="45">
        <v>-1115369.48</v>
      </c>
      <c r="G525" s="45">
        <v>-1140596.31</v>
      </c>
      <c r="H525" s="45">
        <v>-1356576.95</v>
      </c>
      <c r="I525" s="45">
        <v>-1594504.36</v>
      </c>
      <c r="J525" s="45">
        <v>-1771197.42</v>
      </c>
      <c r="K525" s="45">
        <v>-1944337.85</v>
      </c>
      <c r="L525" s="45">
        <v>-1137038.46</v>
      </c>
      <c r="M525" s="45">
        <v>-1241361.32</v>
      </c>
      <c r="N525" s="45">
        <v>-1469706.02</v>
      </c>
      <c r="O525" s="45">
        <v>-1746137.36</v>
      </c>
      <c r="P525" s="45">
        <v>-1835241.4</v>
      </c>
      <c r="Q525" s="45">
        <v>-1026586.12</v>
      </c>
      <c r="R525" s="47">
        <f t="shared" si="141"/>
        <v>-1485690.4516666669</v>
      </c>
      <c r="U525" s="49">
        <f t="shared" si="145"/>
        <v>-1485690.4516666669</v>
      </c>
      <c r="V525" s="49"/>
      <c r="W525" s="49"/>
      <c r="Y525" s="51"/>
      <c r="Z525" s="51"/>
      <c r="AA525" s="51"/>
      <c r="AD525" s="49">
        <f t="shared" si="144"/>
        <v>-1485690.4516666669</v>
      </c>
    </row>
    <row r="526" spans="1:30">
      <c r="A526" s="6" t="s">
        <v>284</v>
      </c>
      <c r="B526" s="6" t="s">
        <v>223</v>
      </c>
      <c r="C526" s="6" t="s">
        <v>180</v>
      </c>
      <c r="D526" s="3" t="s">
        <v>757</v>
      </c>
      <c r="E526" s="45">
        <v>-1697134.42</v>
      </c>
      <c r="F526" s="45">
        <v>-1836523.29</v>
      </c>
      <c r="G526" s="45">
        <v>-262338.15000000002</v>
      </c>
      <c r="H526" s="45">
        <v>-285570.96999999997</v>
      </c>
      <c r="I526" s="45">
        <v>-330818.46999999997</v>
      </c>
      <c r="J526" s="45">
        <v>-378599.67</v>
      </c>
      <c r="K526" s="45">
        <v>-505611.55</v>
      </c>
      <c r="L526" s="45">
        <v>-612172.01</v>
      </c>
      <c r="M526" s="45">
        <v>-705864.88</v>
      </c>
      <c r="N526" s="45">
        <v>-1089425.81</v>
      </c>
      <c r="O526" s="45">
        <v>-1335651.52</v>
      </c>
      <c r="P526" s="45">
        <v>-1378091.8</v>
      </c>
      <c r="Q526" s="45">
        <v>-1521146.44</v>
      </c>
      <c r="R526" s="47">
        <f t="shared" si="141"/>
        <v>-860817.37916666653</v>
      </c>
      <c r="U526" s="49">
        <f t="shared" si="145"/>
        <v>-860817.37916666653</v>
      </c>
      <c r="V526" s="49"/>
      <c r="W526" s="49"/>
      <c r="Y526" s="51"/>
      <c r="Z526" s="51"/>
      <c r="AA526" s="51"/>
      <c r="AD526" s="49">
        <f t="shared" si="144"/>
        <v>-860817.37916666653</v>
      </c>
    </row>
    <row r="527" spans="1:30">
      <c r="A527" s="6" t="s">
        <v>284</v>
      </c>
      <c r="B527" s="6" t="s">
        <v>224</v>
      </c>
      <c r="C527" s="6" t="s">
        <v>143</v>
      </c>
      <c r="D527" s="3" t="s">
        <v>225</v>
      </c>
      <c r="E527" s="45">
        <v>-2137261.0299999998</v>
      </c>
      <c r="F527" s="45">
        <v>-2146738.13</v>
      </c>
      <c r="G527" s="45">
        <v>-2154621.0099999998</v>
      </c>
      <c r="H527" s="45">
        <v>-2154047.64</v>
      </c>
      <c r="I527" s="45">
        <v>-2162920.21</v>
      </c>
      <c r="J527" s="45">
        <v>-2097912.2200000002</v>
      </c>
      <c r="K527" s="45">
        <v>-2104500.14</v>
      </c>
      <c r="L527" s="45">
        <v>-2099812.4300000002</v>
      </c>
      <c r="M527" s="45">
        <v>-2074851.52</v>
      </c>
      <c r="N527" s="45">
        <v>-2083578.04</v>
      </c>
      <c r="O527" s="45">
        <v>-2092320.34</v>
      </c>
      <c r="P527" s="45">
        <v>-2091675.51</v>
      </c>
      <c r="Q527" s="45">
        <v>-2449529.34</v>
      </c>
      <c r="R527" s="47">
        <f t="shared" si="141"/>
        <v>-2129697.6979166665</v>
      </c>
      <c r="U527" s="49">
        <f t="shared" si="145"/>
        <v>-2129697.6979166665</v>
      </c>
      <c r="V527" s="49"/>
      <c r="W527" s="49"/>
      <c r="Y527" s="51"/>
      <c r="Z527" s="51"/>
      <c r="AA527" s="51"/>
      <c r="AD527" s="49">
        <f t="shared" si="144"/>
        <v>-2129697.6979166665</v>
      </c>
    </row>
    <row r="528" spans="1:30">
      <c r="A528" s="6" t="s">
        <v>284</v>
      </c>
      <c r="B528" s="6" t="s">
        <v>507</v>
      </c>
      <c r="C528" s="6" t="s">
        <v>143</v>
      </c>
      <c r="D528" s="3" t="s">
        <v>68</v>
      </c>
      <c r="E528" s="45">
        <v>5.8207660913467397E-10</v>
      </c>
      <c r="F528" s="45">
        <v>-348.87</v>
      </c>
      <c r="G528" s="45">
        <v>-103755.31</v>
      </c>
      <c r="H528" s="45">
        <v>-22421.81</v>
      </c>
      <c r="I528" s="45">
        <v>-31763.65</v>
      </c>
      <c r="J528" s="45">
        <v>-82805.19</v>
      </c>
      <c r="K528" s="45">
        <v>-370249.46</v>
      </c>
      <c r="L528" s="45">
        <v>-663576.93000000005</v>
      </c>
      <c r="M528" s="45">
        <v>-620018.16</v>
      </c>
      <c r="N528" s="45">
        <v>1.16415321826935E-10</v>
      </c>
      <c r="O528" s="45">
        <v>-40693.849999999897</v>
      </c>
      <c r="P528" s="45">
        <v>-159437.01999999999</v>
      </c>
      <c r="Q528" s="45">
        <v>-213748.65</v>
      </c>
      <c r="R528" s="47">
        <f t="shared" si="141"/>
        <v>-183495.38124999998</v>
      </c>
      <c r="U528" s="49">
        <f t="shared" si="145"/>
        <v>-183495.38124999998</v>
      </c>
      <c r="V528" s="49"/>
      <c r="W528" s="49"/>
      <c r="Y528" s="51"/>
      <c r="Z528" s="51"/>
      <c r="AA528" s="51"/>
      <c r="AD528" s="49">
        <f t="shared" si="144"/>
        <v>-183495.38124999998</v>
      </c>
    </row>
    <row r="529" spans="1:30">
      <c r="A529" s="6" t="s">
        <v>284</v>
      </c>
      <c r="B529" s="6" t="s">
        <v>411</v>
      </c>
      <c r="C529" s="6" t="s">
        <v>412</v>
      </c>
      <c r="D529" s="3" t="s">
        <v>758</v>
      </c>
      <c r="E529" s="45">
        <v>-20872.259999999998</v>
      </c>
      <c r="F529" s="45">
        <v>-80676.320000000007</v>
      </c>
      <c r="G529" s="45">
        <v>-81716.14</v>
      </c>
      <c r="H529" s="45">
        <v>-87420.7</v>
      </c>
      <c r="I529" s="45">
        <v>-64987.93</v>
      </c>
      <c r="J529" s="45">
        <v>-70097.03</v>
      </c>
      <c r="K529" s="45">
        <v>-74991.41</v>
      </c>
      <c r="L529" s="45">
        <v>-82935.570000000007</v>
      </c>
      <c r="M529" s="45">
        <v>-59359.92</v>
      </c>
      <c r="N529" s="45">
        <v>-62695.91</v>
      </c>
      <c r="O529" s="45">
        <v>-42483.74</v>
      </c>
      <c r="P529" s="45">
        <v>-41470.5</v>
      </c>
      <c r="Q529" s="45">
        <v>-67919.5</v>
      </c>
      <c r="R529" s="47">
        <f t="shared" si="141"/>
        <v>-66102.587500000009</v>
      </c>
      <c r="U529" s="49">
        <f t="shared" si="145"/>
        <v>-66102.587500000009</v>
      </c>
      <c r="V529" s="49"/>
      <c r="W529" s="49"/>
      <c r="Y529" s="51"/>
      <c r="Z529" s="51"/>
      <c r="AA529" s="51"/>
      <c r="AD529" s="49">
        <f t="shared" si="144"/>
        <v>-66102.587500000009</v>
      </c>
    </row>
    <row r="530" spans="1:30">
      <c r="A530" s="6" t="s">
        <v>284</v>
      </c>
      <c r="B530" s="6" t="s">
        <v>411</v>
      </c>
      <c r="C530" s="6" t="s">
        <v>413</v>
      </c>
      <c r="D530" s="3" t="s">
        <v>759</v>
      </c>
      <c r="E530" s="45">
        <v>-1244918.45</v>
      </c>
      <c r="F530" s="45">
        <v>-1407556.82</v>
      </c>
      <c r="G530" s="45">
        <v>-431262.87</v>
      </c>
      <c r="H530" s="45">
        <v>-591153.12</v>
      </c>
      <c r="I530" s="45">
        <v>-749732.25</v>
      </c>
      <c r="J530" s="45">
        <v>-903047.87</v>
      </c>
      <c r="K530" s="45">
        <v>-1061710.1000000001</v>
      </c>
      <c r="L530" s="45">
        <v>-1229013.1399999999</v>
      </c>
      <c r="M530" s="45">
        <v>-590585.78</v>
      </c>
      <c r="N530" s="45">
        <v>-748392.14</v>
      </c>
      <c r="O530" s="45">
        <v>-907506.14</v>
      </c>
      <c r="P530" s="45">
        <v>-1059898.94</v>
      </c>
      <c r="Q530" s="45">
        <v>-1228898.25</v>
      </c>
      <c r="R530" s="47">
        <f t="shared" si="141"/>
        <v>-909730.62666666659</v>
      </c>
      <c r="U530" s="49">
        <f t="shared" si="145"/>
        <v>-909730.62666666659</v>
      </c>
      <c r="V530" s="49"/>
      <c r="W530" s="49"/>
      <c r="Y530" s="51"/>
      <c r="Z530" s="51"/>
      <c r="AA530" s="51"/>
      <c r="AD530" s="49">
        <f t="shared" si="144"/>
        <v>-909730.62666666659</v>
      </c>
    </row>
    <row r="531" spans="1:30">
      <c r="A531" s="6" t="s">
        <v>284</v>
      </c>
      <c r="B531" s="6" t="s">
        <v>411</v>
      </c>
      <c r="C531" s="6" t="s">
        <v>508</v>
      </c>
      <c r="D531" s="3" t="s">
        <v>760</v>
      </c>
      <c r="E531" s="45">
        <v>628.39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7">
        <f t="shared" si="141"/>
        <v>26.182916666666667</v>
      </c>
      <c r="U531" s="49">
        <f t="shared" si="145"/>
        <v>26.182916666666667</v>
      </c>
      <c r="V531" s="49"/>
      <c r="W531" s="49"/>
      <c r="Y531" s="51"/>
      <c r="Z531" s="51"/>
      <c r="AA531" s="51"/>
      <c r="AD531" s="49">
        <f t="shared" si="144"/>
        <v>26.182916666666667</v>
      </c>
    </row>
    <row r="532" spans="1:30">
      <c r="A532" s="6" t="s">
        <v>284</v>
      </c>
      <c r="B532" s="6" t="s">
        <v>411</v>
      </c>
      <c r="C532" s="6" t="s">
        <v>414</v>
      </c>
      <c r="D532" s="3" t="s">
        <v>761</v>
      </c>
      <c r="E532" s="45">
        <v>-115735.99</v>
      </c>
      <c r="F532" s="45">
        <v>-113369.06</v>
      </c>
      <c r="G532" s="45">
        <v>-103337.95</v>
      </c>
      <c r="H532" s="45">
        <v>-92439.23</v>
      </c>
      <c r="I532" s="45">
        <v>-75919.520000000004</v>
      </c>
      <c r="J532" s="45">
        <v>-42972.160000000003</v>
      </c>
      <c r="K532" s="45">
        <v>-17121.21</v>
      </c>
      <c r="L532" s="45">
        <v>-14264.23</v>
      </c>
      <c r="M532" s="45">
        <v>-15309.23</v>
      </c>
      <c r="N532" s="45">
        <v>-12245.16</v>
      </c>
      <c r="O532" s="45">
        <v>-22678.69</v>
      </c>
      <c r="P532" s="45">
        <v>-28501.66</v>
      </c>
      <c r="Q532" s="45">
        <v>-36542.800000000003</v>
      </c>
      <c r="R532" s="47">
        <f t="shared" si="141"/>
        <v>-51191.457916666666</v>
      </c>
      <c r="U532" s="49">
        <f t="shared" si="145"/>
        <v>-51191.457916666666</v>
      </c>
      <c r="V532" s="49"/>
      <c r="W532" s="49"/>
      <c r="Y532" s="51"/>
      <c r="Z532" s="51"/>
      <c r="AA532" s="51"/>
      <c r="AD532" s="49">
        <f t="shared" si="144"/>
        <v>-51191.457916666666</v>
      </c>
    </row>
    <row r="533" spans="1:30">
      <c r="A533" s="6" t="s">
        <v>284</v>
      </c>
      <c r="B533" s="6" t="s">
        <v>426</v>
      </c>
      <c r="C533" s="6" t="s">
        <v>143</v>
      </c>
      <c r="D533" s="3" t="s">
        <v>84</v>
      </c>
      <c r="E533" s="45">
        <v>0</v>
      </c>
      <c r="F533" s="45">
        <v>-43786.81</v>
      </c>
      <c r="G533" s="45">
        <v>-124157.07</v>
      </c>
      <c r="H533" s="45">
        <v>-81802.87</v>
      </c>
      <c r="I533" s="45">
        <v>0</v>
      </c>
      <c r="J533" s="45">
        <v>0</v>
      </c>
      <c r="K533" s="45">
        <v>-391.06</v>
      </c>
      <c r="L533" s="45">
        <v>0</v>
      </c>
      <c r="M533" s="45">
        <v>0</v>
      </c>
      <c r="N533" s="45">
        <v>0</v>
      </c>
      <c r="O533" s="45">
        <v>0</v>
      </c>
      <c r="P533" s="45">
        <v>-314565.40000000002</v>
      </c>
      <c r="Q533" s="45">
        <v>-558997.84</v>
      </c>
      <c r="R533" s="47">
        <f t="shared" si="141"/>
        <v>-70350.177499999991</v>
      </c>
      <c r="U533" s="49">
        <f t="shared" si="145"/>
        <v>-70350.177499999991</v>
      </c>
      <c r="V533" s="49"/>
      <c r="W533" s="49"/>
      <c r="Y533" s="51"/>
      <c r="Z533" s="51"/>
      <c r="AA533" s="51"/>
      <c r="AD533" s="49">
        <f t="shared" si="144"/>
        <v>-70350.177499999991</v>
      </c>
    </row>
    <row r="534" spans="1:30">
      <c r="A534" s="6" t="s">
        <v>284</v>
      </c>
      <c r="B534" s="6" t="s">
        <v>430</v>
      </c>
      <c r="C534" s="6" t="s">
        <v>1014</v>
      </c>
      <c r="D534" s="3" t="s">
        <v>1015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7">
        <f t="shared" si="141"/>
        <v>0</v>
      </c>
      <c r="U534" s="49">
        <f t="shared" si="145"/>
        <v>0</v>
      </c>
      <c r="V534" s="49"/>
      <c r="W534" s="49"/>
      <c r="Y534" s="51"/>
      <c r="Z534" s="51"/>
      <c r="AA534" s="51"/>
      <c r="AD534" s="49">
        <f t="shared" si="144"/>
        <v>0</v>
      </c>
    </row>
    <row r="535" spans="1:30">
      <c r="A535" s="6" t="s">
        <v>293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41"/>
        <v>0</v>
      </c>
      <c r="U535" s="49">
        <f t="shared" si="145"/>
        <v>0</v>
      </c>
      <c r="V535" s="49"/>
      <c r="W535" s="49"/>
      <c r="Y535" s="51"/>
      <c r="Z535" s="51"/>
      <c r="AA535" s="51"/>
      <c r="AD535" s="49">
        <f t="shared" si="144"/>
        <v>0</v>
      </c>
    </row>
    <row r="536" spans="1:30">
      <c r="A536" s="6" t="s">
        <v>293</v>
      </c>
      <c r="B536" s="6" t="s">
        <v>220</v>
      </c>
      <c r="C536" s="6" t="s">
        <v>385</v>
      </c>
      <c r="D536" s="3" t="s">
        <v>221</v>
      </c>
      <c r="E536" s="45">
        <v>-118440.31</v>
      </c>
      <c r="F536" s="45">
        <v>-114977.46</v>
      </c>
      <c r="G536" s="45">
        <v>-111039.46</v>
      </c>
      <c r="H536" s="45">
        <v>-107275</v>
      </c>
      <c r="I536" s="45">
        <v>-104603</v>
      </c>
      <c r="J536" s="45">
        <v>-88279.01</v>
      </c>
      <c r="K536" s="45">
        <v>-80997.45</v>
      </c>
      <c r="L536" s="45">
        <v>-77336.460000000006</v>
      </c>
      <c r="M536" s="45">
        <v>-82958.399999999994</v>
      </c>
      <c r="N536" s="45">
        <v>-76208.66</v>
      </c>
      <c r="O536" s="45">
        <v>-70638.52</v>
      </c>
      <c r="P536" s="45">
        <v>-73408.479999999996</v>
      </c>
      <c r="Q536" s="45">
        <v>-67384.36</v>
      </c>
      <c r="R536" s="47">
        <f t="shared" si="141"/>
        <v>-90052.85291666667</v>
      </c>
      <c r="U536" s="49"/>
      <c r="V536" s="49"/>
      <c r="W536" s="49">
        <f>+R536</f>
        <v>-90052.85291666667</v>
      </c>
      <c r="Y536" s="51"/>
      <c r="Z536" s="51"/>
      <c r="AA536" s="51"/>
      <c r="AB536" s="49">
        <f>+R536</f>
        <v>-90052.85291666667</v>
      </c>
      <c r="AD536" s="49"/>
    </row>
    <row r="537" spans="1:30">
      <c r="A537" s="6" t="s">
        <v>293</v>
      </c>
      <c r="B537" s="6" t="s">
        <v>405</v>
      </c>
      <c r="C537" s="6" t="s">
        <v>104</v>
      </c>
      <c r="D537" s="3" t="s">
        <v>214</v>
      </c>
      <c r="E537" s="45">
        <v>0</v>
      </c>
      <c r="F537" s="45">
        <v>0</v>
      </c>
      <c r="G537" s="45">
        <v>-83539.039999999994</v>
      </c>
      <c r="H537" s="45">
        <v>-272748.17</v>
      </c>
      <c r="I537" s="45">
        <v>-333672.76</v>
      </c>
      <c r="J537" s="45">
        <v>-309319.53000000003</v>
      </c>
      <c r="K537" s="45">
        <v>-241217.04</v>
      </c>
      <c r="L537" s="45">
        <v>-2.91038304567337E-11</v>
      </c>
      <c r="M537" s="45">
        <v>-2.91038304567337E-11</v>
      </c>
      <c r="N537" s="45">
        <v>-2.91038304567337E-11</v>
      </c>
      <c r="O537" s="45">
        <v>-2.91038304567337E-11</v>
      </c>
      <c r="P537" s="45">
        <v>-2.91038304567337E-11</v>
      </c>
      <c r="Q537" s="45">
        <v>-185595.73</v>
      </c>
      <c r="R537" s="47">
        <f t="shared" si="141"/>
        <v>-111107.86708333333</v>
      </c>
      <c r="U537" s="49">
        <f t="shared" ref="U537:U554" si="146">+R537</f>
        <v>-111107.86708333333</v>
      </c>
      <c r="V537" s="49"/>
      <c r="W537" s="49"/>
      <c r="Y537" s="51"/>
      <c r="Z537" s="51"/>
      <c r="AA537" s="51"/>
      <c r="AD537" s="49">
        <f t="shared" ref="AD537:AD546" si="147">+R537</f>
        <v>-111107.86708333333</v>
      </c>
    </row>
    <row r="538" spans="1:30">
      <c r="A538" s="6" t="s">
        <v>293</v>
      </c>
      <c r="B538" s="6" t="s">
        <v>217</v>
      </c>
      <c r="C538" s="6" t="s">
        <v>281</v>
      </c>
      <c r="D538" s="3" t="s">
        <v>767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-182381</v>
      </c>
      <c r="M538" s="45">
        <v>-364762</v>
      </c>
      <c r="N538" s="45">
        <v>-547143</v>
      </c>
      <c r="O538" s="45">
        <v>-729524</v>
      </c>
      <c r="P538" s="45">
        <v>0</v>
      </c>
      <c r="Q538" s="45">
        <v>0</v>
      </c>
      <c r="R538" s="47">
        <f t="shared" si="141"/>
        <v>-151984.16666666666</v>
      </c>
      <c r="U538" s="49">
        <f t="shared" si="146"/>
        <v>-151984.16666666666</v>
      </c>
      <c r="V538" s="49"/>
      <c r="W538" s="49"/>
      <c r="Y538" s="51"/>
      <c r="Z538" s="51"/>
      <c r="AA538" s="51"/>
      <c r="AD538" s="49">
        <f t="shared" si="147"/>
        <v>-151984.16666666666</v>
      </c>
    </row>
    <row r="539" spans="1:30">
      <c r="A539" s="6" t="s">
        <v>293</v>
      </c>
      <c r="B539" s="6" t="s">
        <v>217</v>
      </c>
      <c r="C539" s="6" t="s">
        <v>102</v>
      </c>
      <c r="D539" s="3" t="s">
        <v>768</v>
      </c>
      <c r="E539" s="45">
        <v>-920291.67</v>
      </c>
      <c r="F539" s="45">
        <v>-673723.19</v>
      </c>
      <c r="G539" s="45">
        <v>-928210.33</v>
      </c>
      <c r="H539" s="45">
        <v>-1198004.44</v>
      </c>
      <c r="I539" s="45">
        <v>-411757.19</v>
      </c>
      <c r="J539" s="45">
        <v>-494697.81</v>
      </c>
      <c r="K539" s="45">
        <v>-574281.56999999995</v>
      </c>
      <c r="L539" s="45">
        <v>-157960.82999999999</v>
      </c>
      <c r="M539" s="45">
        <v>-221996.79999999999</v>
      </c>
      <c r="N539" s="45">
        <v>-306469.76000000001</v>
      </c>
      <c r="O539" s="45">
        <v>-216800.66</v>
      </c>
      <c r="P539" s="45">
        <v>-500260.4</v>
      </c>
      <c r="Q539" s="45">
        <v>-924639.48</v>
      </c>
      <c r="R539" s="47">
        <f t="shared" si="141"/>
        <v>-550552.37958333339</v>
      </c>
      <c r="U539" s="49">
        <f t="shared" si="146"/>
        <v>-550552.37958333339</v>
      </c>
      <c r="V539" s="49"/>
      <c r="W539" s="49"/>
      <c r="Y539" s="51"/>
      <c r="Z539" s="51"/>
      <c r="AA539" s="51"/>
      <c r="AD539" s="49">
        <f t="shared" si="147"/>
        <v>-550552.37958333339</v>
      </c>
    </row>
    <row r="540" spans="1:30">
      <c r="A540" s="6" t="s">
        <v>293</v>
      </c>
      <c r="B540" s="6" t="s">
        <v>217</v>
      </c>
      <c r="C540" s="6" t="s">
        <v>406</v>
      </c>
      <c r="D540" s="3" t="s">
        <v>772</v>
      </c>
      <c r="E540" s="45">
        <v>0</v>
      </c>
      <c r="F540" s="45">
        <v>-15487.26</v>
      </c>
      <c r="G540" s="45">
        <v>-30974.52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7">
        <f t="shared" si="141"/>
        <v>-3871.8150000000001</v>
      </c>
      <c r="U540" s="49">
        <f t="shared" si="146"/>
        <v>-3871.8150000000001</v>
      </c>
      <c r="V540" s="49"/>
      <c r="W540" s="49"/>
      <c r="Y540" s="51"/>
      <c r="Z540" s="51"/>
      <c r="AA540" s="51"/>
      <c r="AD540" s="49">
        <f t="shared" si="147"/>
        <v>-3871.8150000000001</v>
      </c>
    </row>
    <row r="541" spans="1:30">
      <c r="A541" s="6" t="s">
        <v>293</v>
      </c>
      <c r="B541" s="6" t="s">
        <v>217</v>
      </c>
      <c r="C541" s="6" t="s">
        <v>874</v>
      </c>
      <c r="D541" s="3" t="s">
        <v>912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7">
        <f t="shared" si="141"/>
        <v>0</v>
      </c>
      <c r="U541" s="49">
        <f t="shared" si="146"/>
        <v>0</v>
      </c>
      <c r="V541" s="49"/>
      <c r="W541" s="49"/>
      <c r="Y541" s="51"/>
      <c r="Z541" s="51"/>
      <c r="AA541" s="51"/>
      <c r="AD541" s="49">
        <f t="shared" si="147"/>
        <v>0</v>
      </c>
    </row>
    <row r="542" spans="1:30">
      <c r="A542" s="6" t="s">
        <v>293</v>
      </c>
      <c r="B542" s="6" t="s">
        <v>217</v>
      </c>
      <c r="C542" s="6" t="s">
        <v>943</v>
      </c>
      <c r="D542" s="3" t="s">
        <v>944</v>
      </c>
      <c r="E542" s="45">
        <v>0</v>
      </c>
      <c r="F542" s="45">
        <v>0</v>
      </c>
      <c r="G542" s="45">
        <v>0</v>
      </c>
      <c r="H542" s="45">
        <v>-75000</v>
      </c>
      <c r="I542" s="45">
        <v>0</v>
      </c>
      <c r="J542" s="45">
        <v>0</v>
      </c>
      <c r="K542" s="45">
        <v>-75000</v>
      </c>
      <c r="L542" s="45">
        <v>0</v>
      </c>
      <c r="M542" s="45">
        <v>0</v>
      </c>
      <c r="N542" s="45">
        <v>-75000</v>
      </c>
      <c r="O542" s="45">
        <v>-75000</v>
      </c>
      <c r="P542" s="45">
        <v>-75000</v>
      </c>
      <c r="Q542" s="45">
        <v>-150000</v>
      </c>
      <c r="R542" s="47">
        <f t="shared" si="141"/>
        <v>-37500</v>
      </c>
      <c r="U542" s="49">
        <f t="shared" si="146"/>
        <v>-37500</v>
      </c>
      <c r="V542" s="49"/>
      <c r="W542" s="49"/>
      <c r="Y542" s="51"/>
      <c r="Z542" s="51"/>
      <c r="AA542" s="51"/>
      <c r="AD542" s="49">
        <f t="shared" si="147"/>
        <v>-37500</v>
      </c>
    </row>
    <row r="543" spans="1:30">
      <c r="A543" s="6" t="s">
        <v>293</v>
      </c>
      <c r="B543" s="6" t="s">
        <v>411</v>
      </c>
      <c r="C543" s="6" t="s">
        <v>295</v>
      </c>
      <c r="D543" s="3" t="s">
        <v>762</v>
      </c>
      <c r="E543" s="45">
        <v>-532108.17000000004</v>
      </c>
      <c r="F543" s="45">
        <v>-538734.47</v>
      </c>
      <c r="G543" s="45">
        <v>-374652.77</v>
      </c>
      <c r="H543" s="45">
        <v>-334984.5</v>
      </c>
      <c r="I543" s="45">
        <v>-195539.25</v>
      </c>
      <c r="J543" s="45">
        <v>-143031.43</v>
      </c>
      <c r="K543" s="45">
        <v>-119935.67999999999</v>
      </c>
      <c r="L543" s="45">
        <v>-100445.33</v>
      </c>
      <c r="M543" s="45">
        <v>-104857</v>
      </c>
      <c r="N543" s="45">
        <v>-115781.97</v>
      </c>
      <c r="O543" s="45">
        <v>-239135.9</v>
      </c>
      <c r="P543" s="45">
        <v>-430821.37</v>
      </c>
      <c r="Q543" s="45">
        <v>-506755.45</v>
      </c>
      <c r="R543" s="47">
        <f t="shared" si="141"/>
        <v>-268112.62333333335</v>
      </c>
      <c r="U543" s="49">
        <f t="shared" si="146"/>
        <v>-268112.62333333335</v>
      </c>
      <c r="V543" s="49"/>
      <c r="W543" s="49"/>
      <c r="Y543" s="51"/>
      <c r="Z543" s="51"/>
      <c r="AA543" s="51"/>
      <c r="AD543" s="49">
        <f t="shared" si="147"/>
        <v>-268112.62333333335</v>
      </c>
    </row>
    <row r="544" spans="1:30">
      <c r="A544" s="6" t="s">
        <v>293</v>
      </c>
      <c r="B544" s="6" t="s">
        <v>411</v>
      </c>
      <c r="C544" s="6" t="s">
        <v>83</v>
      </c>
      <c r="D544" s="3" t="s">
        <v>763</v>
      </c>
      <c r="E544" s="45">
        <v>-1017468.45</v>
      </c>
      <c r="F544" s="45">
        <v>-1009468.17</v>
      </c>
      <c r="G544" s="45">
        <v>-995648.43</v>
      </c>
      <c r="H544" s="45">
        <v>-990673.87</v>
      </c>
      <c r="I544" s="45">
        <v>-987770.06</v>
      </c>
      <c r="J544" s="45">
        <v>-985646.06</v>
      </c>
      <c r="K544" s="45">
        <v>-983865.07</v>
      </c>
      <c r="L544" s="45">
        <v>-982373.43</v>
      </c>
      <c r="M544" s="45">
        <v>-980816.24</v>
      </c>
      <c r="N544" s="45">
        <v>-979096.87</v>
      </c>
      <c r="O544" s="45">
        <v>-975545.69</v>
      </c>
      <c r="P544" s="45">
        <v>-969148.01</v>
      </c>
      <c r="Q544" s="45">
        <v>-965203.02</v>
      </c>
      <c r="R544" s="47">
        <f t="shared" si="141"/>
        <v>-985948.96958333312</v>
      </c>
      <c r="U544" s="49">
        <f t="shared" si="146"/>
        <v>-985948.96958333312</v>
      </c>
      <c r="V544" s="49"/>
      <c r="W544" s="49"/>
      <c r="Y544" s="51"/>
      <c r="Z544" s="51"/>
      <c r="AA544" s="51"/>
      <c r="AD544" s="49">
        <f t="shared" si="147"/>
        <v>-985948.96958333312</v>
      </c>
    </row>
    <row r="545" spans="1:30">
      <c r="A545" s="6" t="s">
        <v>293</v>
      </c>
      <c r="B545" s="6" t="s">
        <v>411</v>
      </c>
      <c r="C545" s="6" t="s">
        <v>67</v>
      </c>
      <c r="D545" s="3" t="s">
        <v>764</v>
      </c>
      <c r="E545" s="45">
        <v>-2164.79</v>
      </c>
      <c r="F545" s="45">
        <v>-8564.11</v>
      </c>
      <c r="G545" s="45">
        <v>-11119.52</v>
      </c>
      <c r="H545" s="45">
        <v>-12686</v>
      </c>
      <c r="I545" s="45">
        <v>-10186.75</v>
      </c>
      <c r="J545" s="45">
        <v>-7393.59</v>
      </c>
      <c r="K545" s="45">
        <v>-5674.2</v>
      </c>
      <c r="L545" s="45">
        <v>-1279.47</v>
      </c>
      <c r="M545" s="45">
        <v>6470.56</v>
      </c>
      <c r="N545" s="45">
        <v>14536.57</v>
      </c>
      <c r="O545" s="45">
        <v>14864.75</v>
      </c>
      <c r="P545" s="45">
        <v>11403.15</v>
      </c>
      <c r="Q545" s="45">
        <v>19876.919999999998</v>
      </c>
      <c r="R545" s="47">
        <f t="shared" ref="R545:R573" si="148">((E545+Q545)+((F545+G545+H545+I545+J545+K545+L545+M545+N545+O545+P545)*2))/24</f>
        <v>-64.378750000000309</v>
      </c>
      <c r="U545" s="49">
        <f t="shared" si="146"/>
        <v>-64.378750000000309</v>
      </c>
      <c r="V545" s="49"/>
      <c r="W545" s="49"/>
      <c r="Y545" s="51"/>
      <c r="Z545" s="51"/>
      <c r="AA545" s="51"/>
      <c r="AD545" s="49">
        <f t="shared" si="147"/>
        <v>-64.378750000000309</v>
      </c>
    </row>
    <row r="546" spans="1:30">
      <c r="A546" s="6" t="s">
        <v>293</v>
      </c>
      <c r="B546" s="6" t="s">
        <v>411</v>
      </c>
      <c r="C546" s="6" t="s">
        <v>113</v>
      </c>
      <c r="D546" s="3" t="s">
        <v>765</v>
      </c>
      <c r="E546" s="45">
        <v>490971.99</v>
      </c>
      <c r="F546" s="45">
        <v>490971.99</v>
      </c>
      <c r="G546" s="45">
        <v>502715.93</v>
      </c>
      <c r="H546" s="45">
        <v>502715.93</v>
      </c>
      <c r="I546" s="45">
        <v>502715.93</v>
      </c>
      <c r="J546" s="45">
        <v>502715.93</v>
      </c>
      <c r="K546" s="45">
        <v>502715.93</v>
      </c>
      <c r="L546" s="45">
        <v>502715.93</v>
      </c>
      <c r="M546" s="45">
        <v>502715.93</v>
      </c>
      <c r="N546" s="45">
        <v>502715.93</v>
      </c>
      <c r="O546" s="45">
        <v>502715.93</v>
      </c>
      <c r="P546" s="45">
        <v>502715.93</v>
      </c>
      <c r="Q546" s="45">
        <v>495465.93</v>
      </c>
      <c r="R546" s="47">
        <f t="shared" si="148"/>
        <v>500945.85416666669</v>
      </c>
      <c r="U546" s="49">
        <f t="shared" si="146"/>
        <v>500945.85416666669</v>
      </c>
      <c r="V546" s="49"/>
      <c r="W546" s="49"/>
      <c r="Y546" s="51"/>
      <c r="Z546" s="51"/>
      <c r="AA546" s="51"/>
      <c r="AD546" s="49">
        <f t="shared" si="147"/>
        <v>500945.85416666669</v>
      </c>
    </row>
    <row r="547" spans="1:30">
      <c r="A547" s="6" t="s">
        <v>293</v>
      </c>
      <c r="B547" s="6" t="s">
        <v>416</v>
      </c>
      <c r="C547" s="6" t="s">
        <v>83</v>
      </c>
      <c r="D547" s="3" t="s">
        <v>774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7">
        <f t="shared" si="148"/>
        <v>0</v>
      </c>
      <c r="V547" s="49"/>
      <c r="W547" s="49">
        <f t="shared" ref="W547:W552" si="149">+R547</f>
        <v>0</v>
      </c>
      <c r="Y547" s="51"/>
      <c r="Z547" s="51"/>
      <c r="AA547" s="51"/>
      <c r="AB547" s="49">
        <f t="shared" ref="AB547:AB552" si="150">+W547</f>
        <v>0</v>
      </c>
    </row>
    <row r="548" spans="1:30">
      <c r="A548" s="6" t="s">
        <v>293</v>
      </c>
      <c r="B548" s="6" t="s">
        <v>416</v>
      </c>
      <c r="C548" s="6" t="s">
        <v>417</v>
      </c>
      <c r="D548" s="3" t="s">
        <v>775</v>
      </c>
      <c r="E548" s="45">
        <v>3387386.16</v>
      </c>
      <c r="F548" s="45">
        <v>4592256.99</v>
      </c>
      <c r="G548" s="45">
        <v>5102116.53</v>
      </c>
      <c r="H548" s="45">
        <v>5183843.9400000004</v>
      </c>
      <c r="I548" s="45">
        <v>5117129.46</v>
      </c>
      <c r="J548" s="45">
        <v>5075765.97</v>
      </c>
      <c r="K548" s="45">
        <v>5079052.58</v>
      </c>
      <c r="L548" s="45">
        <v>5101325.05</v>
      </c>
      <c r="M548" s="45">
        <v>5119288.28</v>
      </c>
      <c r="N548" s="45">
        <v>5235646.2300000004</v>
      </c>
      <c r="O548" s="45">
        <v>4996113.91</v>
      </c>
      <c r="P548" s="45">
        <v>14494.6699999999</v>
      </c>
      <c r="Q548" s="45">
        <v>893069.05</v>
      </c>
      <c r="R548" s="47">
        <f t="shared" si="148"/>
        <v>4396438.4345833333</v>
      </c>
      <c r="V548" s="49"/>
      <c r="W548" s="49">
        <f t="shared" si="149"/>
        <v>4396438.4345833333</v>
      </c>
      <c r="Y548" s="51"/>
      <c r="Z548" s="51"/>
      <c r="AA548" s="51"/>
      <c r="AB548" s="49">
        <f t="shared" si="150"/>
        <v>4396438.4345833333</v>
      </c>
      <c r="AD548" s="49"/>
    </row>
    <row r="549" spans="1:30">
      <c r="A549" s="6" t="s">
        <v>293</v>
      </c>
      <c r="B549" s="6" t="s">
        <v>416</v>
      </c>
      <c r="C549" s="6" t="s">
        <v>418</v>
      </c>
      <c r="D549" s="3" t="s">
        <v>776</v>
      </c>
      <c r="E549" s="45">
        <v>-2322389.21</v>
      </c>
      <c r="F549" s="45">
        <v>-3025659.98</v>
      </c>
      <c r="G549" s="45">
        <v>-3412593.56</v>
      </c>
      <c r="H549" s="45">
        <v>-3593812.04</v>
      </c>
      <c r="I549" s="45">
        <v>-3272096.7</v>
      </c>
      <c r="J549" s="45">
        <v>-2997477.27</v>
      </c>
      <c r="K549" s="45">
        <v>-2667112.09</v>
      </c>
      <c r="L549" s="45">
        <v>-2200113.27</v>
      </c>
      <c r="M549" s="45">
        <v>-1764176.61</v>
      </c>
      <c r="N549" s="45">
        <v>-1363437.49</v>
      </c>
      <c r="O549" s="45">
        <v>-1431012.51</v>
      </c>
      <c r="P549" s="45">
        <v>1082148.8400000001</v>
      </c>
      <c r="Q549" s="45">
        <v>471950.01</v>
      </c>
      <c r="R549" s="47">
        <f t="shared" si="148"/>
        <v>-2130880.19</v>
      </c>
      <c r="V549" s="49"/>
      <c r="W549" s="49">
        <f t="shared" si="149"/>
        <v>-2130880.19</v>
      </c>
      <c r="Y549" s="51"/>
      <c r="Z549" s="51"/>
      <c r="AA549" s="51"/>
      <c r="AB549" s="49">
        <f t="shared" si="150"/>
        <v>-2130880.19</v>
      </c>
    </row>
    <row r="550" spans="1:30">
      <c r="A550" s="6" t="s">
        <v>293</v>
      </c>
      <c r="B550" s="6" t="s">
        <v>416</v>
      </c>
      <c r="C550" s="6" t="s">
        <v>419</v>
      </c>
      <c r="D550" s="3" t="s">
        <v>777</v>
      </c>
      <c r="E550" s="45">
        <v>4487237.01</v>
      </c>
      <c r="F550" s="45">
        <v>3567298.8</v>
      </c>
      <c r="G550" s="45">
        <v>2843113.06</v>
      </c>
      <c r="H550" s="45">
        <v>2134420.77</v>
      </c>
      <c r="I550" s="45">
        <v>1567523.92</v>
      </c>
      <c r="J550" s="45">
        <v>1276376.28</v>
      </c>
      <c r="K550" s="45">
        <v>1043516.35</v>
      </c>
      <c r="L550" s="45">
        <v>867802.09999999905</v>
      </c>
      <c r="M550" s="45">
        <v>737422.52999999898</v>
      </c>
      <c r="N550" s="45">
        <v>588877.929999999</v>
      </c>
      <c r="O550" s="45">
        <v>374922.34999999899</v>
      </c>
      <c r="P550" s="45">
        <v>2392593.36</v>
      </c>
      <c r="Q550" s="45">
        <v>1993693.98</v>
      </c>
      <c r="R550" s="47">
        <f t="shared" si="148"/>
        <v>1719527.7454166664</v>
      </c>
      <c r="V550" s="49"/>
      <c r="W550" s="49">
        <f t="shared" si="149"/>
        <v>1719527.7454166664</v>
      </c>
      <c r="Y550" s="51"/>
      <c r="Z550" s="51"/>
      <c r="AA550" s="51"/>
      <c r="AB550" s="49">
        <f t="shared" si="150"/>
        <v>1719527.7454166664</v>
      </c>
    </row>
    <row r="551" spans="1:30">
      <c r="A551" s="6" t="s">
        <v>293</v>
      </c>
      <c r="B551" s="6" t="s">
        <v>416</v>
      </c>
      <c r="C551" s="6" t="s">
        <v>969</v>
      </c>
      <c r="D551" s="3" t="s">
        <v>970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-188000.76</v>
      </c>
      <c r="R551" s="47">
        <f t="shared" si="148"/>
        <v>-7833.3650000000007</v>
      </c>
      <c r="V551" s="49"/>
      <c r="W551" s="49">
        <f t="shared" si="149"/>
        <v>-7833.3650000000007</v>
      </c>
      <c r="Y551" s="51"/>
      <c r="Z551" s="51"/>
      <c r="AA551" s="51"/>
      <c r="AB551" s="49">
        <f t="shared" si="150"/>
        <v>-7833.3650000000007</v>
      </c>
    </row>
    <row r="552" spans="1:30">
      <c r="A552" s="6" t="s">
        <v>293</v>
      </c>
      <c r="B552" s="6" t="s">
        <v>416</v>
      </c>
      <c r="C552" s="6" t="s">
        <v>420</v>
      </c>
      <c r="D552" s="3" t="s">
        <v>778</v>
      </c>
      <c r="E552" s="45">
        <v>-543667.46</v>
      </c>
      <c r="F552" s="45">
        <v>-459159.83</v>
      </c>
      <c r="G552" s="45">
        <v>-413229.8</v>
      </c>
      <c r="H552" s="45">
        <v>-323817.87</v>
      </c>
      <c r="I552" s="45">
        <v>-136172.85</v>
      </c>
      <c r="J552" s="45">
        <v>-86728.17</v>
      </c>
      <c r="K552" s="45">
        <v>-49741.08</v>
      </c>
      <c r="L552" s="45">
        <v>-29766.2</v>
      </c>
      <c r="M552" s="45">
        <v>-51939.97</v>
      </c>
      <c r="N552" s="45">
        <v>-77002.009999999995</v>
      </c>
      <c r="O552" s="45">
        <v>-237194.61</v>
      </c>
      <c r="P552" s="45">
        <v>-230663.09</v>
      </c>
      <c r="Q552" s="45">
        <v>-260938.27</v>
      </c>
      <c r="R552" s="47">
        <f t="shared" si="148"/>
        <v>-208143.19541666668</v>
      </c>
      <c r="V552" s="49"/>
      <c r="W552" s="49">
        <f t="shared" si="149"/>
        <v>-208143.19541666668</v>
      </c>
      <c r="Y552" s="51"/>
      <c r="Z552" s="51"/>
      <c r="AA552" s="51"/>
      <c r="AB552" s="49">
        <f t="shared" si="150"/>
        <v>-208143.19541666668</v>
      </c>
    </row>
    <row r="553" spans="1:30">
      <c r="A553" s="6" t="s">
        <v>293</v>
      </c>
      <c r="B553" s="6" t="s">
        <v>416</v>
      </c>
      <c r="C553" s="6" t="s">
        <v>421</v>
      </c>
      <c r="D553" s="3" t="s">
        <v>231</v>
      </c>
      <c r="E553" s="45">
        <v>-29908.85</v>
      </c>
      <c r="F553" s="45">
        <v>0</v>
      </c>
      <c r="G553" s="45">
        <v>0</v>
      </c>
      <c r="H553" s="45">
        <v>0</v>
      </c>
      <c r="I553" s="45">
        <v>-33704.89</v>
      </c>
      <c r="J553" s="45">
        <v>-13648.74</v>
      </c>
      <c r="K553" s="45">
        <v>1.8189894035458601E-12</v>
      </c>
      <c r="L553" s="45">
        <v>-3702.18</v>
      </c>
      <c r="M553" s="45">
        <v>-27313.49</v>
      </c>
      <c r="N553" s="45">
        <v>-53351.37</v>
      </c>
      <c r="O553" s="45">
        <v>-128890.85</v>
      </c>
      <c r="P553" s="45">
        <v>1.45519152283669E-11</v>
      </c>
      <c r="Q553" s="45">
        <v>1.45519152283669E-11</v>
      </c>
      <c r="R553" s="47">
        <f t="shared" si="148"/>
        <v>-22963.828750000001</v>
      </c>
      <c r="U553" s="61">
        <f t="shared" si="146"/>
        <v>-22963.828750000001</v>
      </c>
      <c r="V553" s="49"/>
      <c r="W553" s="49"/>
      <c r="Y553" s="51"/>
      <c r="Z553" s="51"/>
      <c r="AA553" s="51"/>
      <c r="AD553" s="49">
        <f>+R553</f>
        <v>-22963.828750000001</v>
      </c>
    </row>
    <row r="554" spans="1:30">
      <c r="A554" s="6" t="s">
        <v>294</v>
      </c>
      <c r="B554" s="6" t="s">
        <v>230</v>
      </c>
      <c r="C554" s="25" t="s">
        <v>2</v>
      </c>
      <c r="D554" s="3" t="s">
        <v>766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148"/>
        <v>0</v>
      </c>
      <c r="U554" s="49">
        <f t="shared" si="146"/>
        <v>0</v>
      </c>
      <c r="V554" s="49"/>
      <c r="W554" s="49"/>
      <c r="Y554" s="51"/>
      <c r="Z554" s="51"/>
      <c r="AA554" s="51"/>
      <c r="AD554" s="49">
        <f>+R554</f>
        <v>0</v>
      </c>
    </row>
    <row r="555" spans="1:30">
      <c r="A555" s="6" t="s">
        <v>294</v>
      </c>
      <c r="B555" s="6" t="s">
        <v>220</v>
      </c>
      <c r="C555" s="6" t="s">
        <v>385</v>
      </c>
      <c r="D555" s="3" t="s">
        <v>221</v>
      </c>
      <c r="E555" s="45">
        <v>-664878.92000000004</v>
      </c>
      <c r="F555" s="45">
        <v>-682951.03</v>
      </c>
      <c r="G555" s="45">
        <v>-703216.62</v>
      </c>
      <c r="H555" s="45">
        <v>-699762.28</v>
      </c>
      <c r="I555" s="45">
        <v>-689005.49</v>
      </c>
      <c r="J555" s="45">
        <v>-651975.97</v>
      </c>
      <c r="K555" s="45">
        <v>-607612.17000000004</v>
      </c>
      <c r="L555" s="45">
        <v>-570682.09</v>
      </c>
      <c r="M555" s="45">
        <v>-551256.01</v>
      </c>
      <c r="N555" s="45">
        <v>-507658.27</v>
      </c>
      <c r="O555" s="45">
        <v>-462819.57</v>
      </c>
      <c r="P555" s="45">
        <v>-415481.42</v>
      </c>
      <c r="Q555" s="45">
        <v>-372244.01</v>
      </c>
      <c r="R555" s="47">
        <f t="shared" si="148"/>
        <v>-588415.19874999998</v>
      </c>
      <c r="U555" s="49"/>
      <c r="V555" s="49"/>
      <c r="W555" s="49">
        <f>+R555</f>
        <v>-588415.19874999998</v>
      </c>
      <c r="Y555" s="51"/>
      <c r="Z555" s="51"/>
      <c r="AA555" s="51"/>
      <c r="AB555" s="49">
        <f>+R555</f>
        <v>-588415.19874999998</v>
      </c>
      <c r="AD555" s="49"/>
    </row>
    <row r="556" spans="1:30">
      <c r="A556" s="6" t="s">
        <v>294</v>
      </c>
      <c r="B556" s="6" t="s">
        <v>216</v>
      </c>
      <c r="C556" s="6" t="s">
        <v>143</v>
      </c>
      <c r="D556" s="3" t="s">
        <v>741</v>
      </c>
      <c r="E556" s="45">
        <v>-13.91</v>
      </c>
      <c r="F556" s="45">
        <v>-5.12</v>
      </c>
      <c r="G556" s="45">
        <v>-31.24</v>
      </c>
      <c r="H556" s="45">
        <v>-44.55</v>
      </c>
      <c r="I556" s="45">
        <v>-0.320000000000007</v>
      </c>
      <c r="J556" s="45">
        <v>-68.67</v>
      </c>
      <c r="K556" s="45">
        <v>-65.430000000000007</v>
      </c>
      <c r="L556" s="45">
        <v>-90.93</v>
      </c>
      <c r="M556" s="45">
        <v>0</v>
      </c>
      <c r="N556" s="45">
        <v>-2.08</v>
      </c>
      <c r="O556" s="45">
        <v>-20.75</v>
      </c>
      <c r="P556" s="45">
        <v>-175.72</v>
      </c>
      <c r="Q556" s="45">
        <v>-119.75</v>
      </c>
      <c r="R556" s="47">
        <f t="shared" si="148"/>
        <v>-47.636666666666663</v>
      </c>
      <c r="U556" s="49">
        <f t="shared" ref="U556:U564" si="151">+R556</f>
        <v>-47.636666666666663</v>
      </c>
      <c r="V556" s="49"/>
      <c r="W556" s="49"/>
      <c r="Y556" s="51"/>
      <c r="Z556" s="51"/>
      <c r="AA556" s="51"/>
      <c r="AD556" s="49">
        <f t="shared" ref="AD556:AD564" si="152">+R556</f>
        <v>-47.636666666666663</v>
      </c>
    </row>
    <row r="557" spans="1:30">
      <c r="A557" s="6" t="s">
        <v>294</v>
      </c>
      <c r="B557" s="6" t="s">
        <v>217</v>
      </c>
      <c r="C557" s="6" t="s">
        <v>281</v>
      </c>
      <c r="D557" s="3" t="s">
        <v>767</v>
      </c>
      <c r="E557" s="45">
        <v>-2792986</v>
      </c>
      <c r="F557" s="45">
        <v>-3005161</v>
      </c>
      <c r="G557" s="45">
        <v>-3217336</v>
      </c>
      <c r="H557" s="45">
        <v>-3429511</v>
      </c>
      <c r="I557" s="45">
        <v>-2138671.4500000002</v>
      </c>
      <c r="J557" s="45">
        <v>-2414002.4500000002</v>
      </c>
      <c r="K557" s="45">
        <v>-2630174.9700000002</v>
      </c>
      <c r="L557" s="45">
        <v>-2854980.97</v>
      </c>
      <c r="M557" s="45">
        <v>-3233716.97</v>
      </c>
      <c r="N557" s="45">
        <v>-2196426</v>
      </c>
      <c r="O557" s="45">
        <v>-2440473</v>
      </c>
      <c r="P557" s="45">
        <v>-2684520</v>
      </c>
      <c r="Q557" s="45">
        <v>-2928567</v>
      </c>
      <c r="R557" s="47">
        <f t="shared" si="148"/>
        <v>-2758812.5258333329</v>
      </c>
      <c r="U557" s="49">
        <f t="shared" si="151"/>
        <v>-2758812.5258333329</v>
      </c>
      <c r="V557" s="49"/>
      <c r="W557" s="49"/>
      <c r="Y557" s="51"/>
      <c r="Z557" s="51"/>
      <c r="AA557" s="51"/>
      <c r="AD557" s="49">
        <f t="shared" si="152"/>
        <v>-2758812.5258333329</v>
      </c>
    </row>
    <row r="558" spans="1:30">
      <c r="A558" s="6" t="s">
        <v>294</v>
      </c>
      <c r="B558" s="6" t="s">
        <v>217</v>
      </c>
      <c r="C558" s="6" t="s">
        <v>102</v>
      </c>
      <c r="D558" s="3" t="s">
        <v>768</v>
      </c>
      <c r="E558" s="45">
        <v>-27823.65</v>
      </c>
      <c r="F558" s="45">
        <v>-33999.17</v>
      </c>
      <c r="G558" s="45">
        <v>-32132.43</v>
      </c>
      <c r="H558" s="45">
        <v>-32854.370000000003</v>
      </c>
      <c r="I558" s="45">
        <v>-30669.759999999998</v>
      </c>
      <c r="J558" s="45">
        <v>-17812.259999999998</v>
      </c>
      <c r="K558" s="45">
        <v>-11778.9</v>
      </c>
      <c r="L558" s="45">
        <v>-10607.45</v>
      </c>
      <c r="M558" s="45">
        <v>-7679.8199999999897</v>
      </c>
      <c r="N558" s="45">
        <v>-8123.5599999999904</v>
      </c>
      <c r="O558" s="45">
        <v>-9089.78999999999</v>
      </c>
      <c r="P558" s="45">
        <v>-17180.080000000002</v>
      </c>
      <c r="Q558" s="45">
        <v>-33117.449999999997</v>
      </c>
      <c r="R558" s="47">
        <f t="shared" si="148"/>
        <v>-20199.844999999998</v>
      </c>
      <c r="U558" s="49">
        <f t="shared" si="151"/>
        <v>-20199.844999999998</v>
      </c>
      <c r="V558" s="49"/>
      <c r="W558" s="49"/>
      <c r="Y558" s="51"/>
      <c r="Z558" s="51"/>
      <c r="AA558" s="51"/>
      <c r="AD558" s="49">
        <f t="shared" si="152"/>
        <v>-20199.844999999998</v>
      </c>
    </row>
    <row r="559" spans="1:30">
      <c r="A559" s="6" t="s">
        <v>294</v>
      </c>
      <c r="B559" s="6" t="s">
        <v>217</v>
      </c>
      <c r="C559" s="6" t="s">
        <v>104</v>
      </c>
      <c r="D559" s="3" t="s">
        <v>769</v>
      </c>
      <c r="E559" s="45">
        <v>-1879892.94</v>
      </c>
      <c r="F559" s="45">
        <v>-1926121.51</v>
      </c>
      <c r="G559" s="45">
        <v>-1869618.93</v>
      </c>
      <c r="H559" s="45">
        <v>-2078295.11</v>
      </c>
      <c r="I559" s="45">
        <v>-1306787.79</v>
      </c>
      <c r="J559" s="45">
        <v>-916912.73</v>
      </c>
      <c r="K559" s="45">
        <v>-879848.97</v>
      </c>
      <c r="L559" s="45">
        <v>-530383.46</v>
      </c>
      <c r="M559" s="45">
        <v>-526196.43000000005</v>
      </c>
      <c r="N559" s="45">
        <v>-611013.6</v>
      </c>
      <c r="O559" s="45">
        <v>-561363.71</v>
      </c>
      <c r="P559" s="45">
        <v>-1061337.74</v>
      </c>
      <c r="Q559" s="45">
        <v>-1888309.22</v>
      </c>
      <c r="R559" s="47">
        <f t="shared" si="148"/>
        <v>-1179331.7549999999</v>
      </c>
      <c r="U559" s="49">
        <f t="shared" si="151"/>
        <v>-1179331.7549999999</v>
      </c>
      <c r="V559" s="49"/>
      <c r="W559" s="49"/>
      <c r="Y559" s="51"/>
      <c r="Z559" s="51"/>
      <c r="AA559" s="51"/>
      <c r="AD559" s="49">
        <f t="shared" si="152"/>
        <v>-1179331.7549999999</v>
      </c>
    </row>
    <row r="560" spans="1:30">
      <c r="A560" s="6" t="s">
        <v>294</v>
      </c>
      <c r="B560" s="6" t="s">
        <v>217</v>
      </c>
      <c r="C560" s="6" t="s">
        <v>77</v>
      </c>
      <c r="D560" s="3" t="s">
        <v>770</v>
      </c>
      <c r="E560" s="45">
        <v>-11504.29</v>
      </c>
      <c r="F560" s="45">
        <v>-13469.18</v>
      </c>
      <c r="G560" s="45">
        <v>-10093.68</v>
      </c>
      <c r="H560" s="45">
        <v>-9737.43</v>
      </c>
      <c r="I560" s="45">
        <v>-6321.61</v>
      </c>
      <c r="J560" s="45">
        <v>-3214.83</v>
      </c>
      <c r="K560" s="45">
        <v>-2879.93</v>
      </c>
      <c r="L560" s="45">
        <v>-2636.74</v>
      </c>
      <c r="M560" s="45">
        <v>-3082.53</v>
      </c>
      <c r="N560" s="45">
        <v>-3315.32</v>
      </c>
      <c r="O560" s="45">
        <v>-4223.1899999999996</v>
      </c>
      <c r="P560" s="45">
        <v>-7969.76</v>
      </c>
      <c r="Q560" s="45">
        <v>-13181.04</v>
      </c>
      <c r="R560" s="47">
        <f t="shared" si="148"/>
        <v>-6607.2387499999995</v>
      </c>
      <c r="U560" s="49">
        <f t="shared" si="151"/>
        <v>-6607.2387499999995</v>
      </c>
      <c r="V560" s="49"/>
      <c r="W560" s="49"/>
      <c r="Y560" s="51"/>
      <c r="Z560" s="51"/>
      <c r="AA560" s="51"/>
      <c r="AD560" s="49">
        <f t="shared" si="152"/>
        <v>-6607.2387499999995</v>
      </c>
    </row>
    <row r="561" spans="1:30">
      <c r="A561" s="6" t="s">
        <v>294</v>
      </c>
      <c r="B561" s="6" t="s">
        <v>217</v>
      </c>
      <c r="C561" s="6" t="s">
        <v>107</v>
      </c>
      <c r="D561" s="3" t="s">
        <v>771</v>
      </c>
      <c r="E561" s="45">
        <v>-1630.39</v>
      </c>
      <c r="F561" s="45">
        <v>-935.7</v>
      </c>
      <c r="G561" s="45">
        <v>-1650.4</v>
      </c>
      <c r="H561" s="45">
        <v>-2433.13</v>
      </c>
      <c r="I561" s="45">
        <v>-304.75</v>
      </c>
      <c r="J561" s="45">
        <v>-400.93</v>
      </c>
      <c r="K561" s="45">
        <v>-548.91</v>
      </c>
      <c r="L561" s="45">
        <v>-210.09</v>
      </c>
      <c r="M561" s="45">
        <v>-378.94</v>
      </c>
      <c r="N561" s="45">
        <v>-613.16999999999996</v>
      </c>
      <c r="O561" s="45">
        <v>-221.27</v>
      </c>
      <c r="P561" s="45">
        <v>-621.78</v>
      </c>
      <c r="Q561" s="45">
        <v>-1285.3599999999999</v>
      </c>
      <c r="R561" s="47">
        <f t="shared" si="148"/>
        <v>-814.74541666666676</v>
      </c>
      <c r="U561" s="49">
        <f t="shared" si="151"/>
        <v>-814.74541666666676</v>
      </c>
      <c r="V561" s="49"/>
      <c r="W561" s="49"/>
      <c r="Y561" s="51"/>
      <c r="Z561" s="51"/>
      <c r="AA561" s="51"/>
      <c r="AD561" s="49">
        <f t="shared" si="152"/>
        <v>-814.74541666666676</v>
      </c>
    </row>
    <row r="562" spans="1:30">
      <c r="A562" s="6" t="s">
        <v>294</v>
      </c>
      <c r="B562" s="6" t="s">
        <v>217</v>
      </c>
      <c r="C562" s="6" t="s">
        <v>406</v>
      </c>
      <c r="D562" s="3" t="s">
        <v>772</v>
      </c>
      <c r="E562" s="45">
        <v>-479297.52</v>
      </c>
      <c r="F562" s="45">
        <v>-560160.5</v>
      </c>
      <c r="G562" s="45">
        <v>-628407.74</v>
      </c>
      <c r="H562" s="45">
        <v>-202131.92</v>
      </c>
      <c r="I562" s="45">
        <v>-258559.12</v>
      </c>
      <c r="J562" s="45">
        <v>-290511.96000000002</v>
      </c>
      <c r="K562" s="45">
        <v>-316229.11</v>
      </c>
      <c r="L562" s="45">
        <v>-338919.2</v>
      </c>
      <c r="M562" s="45">
        <v>-357685.6</v>
      </c>
      <c r="N562" s="45">
        <v>-377933.34</v>
      </c>
      <c r="O562" s="45">
        <v>-402956.87</v>
      </c>
      <c r="P562" s="45">
        <v>-445488.84</v>
      </c>
      <c r="Q562" s="45">
        <v>-514851.97</v>
      </c>
      <c r="R562" s="47">
        <f t="shared" si="148"/>
        <v>-389671.57874999993</v>
      </c>
      <c r="U562" s="49">
        <f t="shared" si="151"/>
        <v>-389671.57874999993</v>
      </c>
      <c r="V562" s="49"/>
      <c r="W562" s="49"/>
      <c r="Y562" s="51"/>
      <c r="Z562" s="51"/>
      <c r="AA562" s="51"/>
      <c r="AD562" s="49">
        <f t="shared" si="152"/>
        <v>-389671.57874999993</v>
      </c>
    </row>
    <row r="563" spans="1:30">
      <c r="A563" s="6" t="s">
        <v>294</v>
      </c>
      <c r="B563" s="6" t="s">
        <v>217</v>
      </c>
      <c r="C563" s="6" t="s">
        <v>407</v>
      </c>
      <c r="D563" s="3" t="s">
        <v>773</v>
      </c>
      <c r="E563" s="45">
        <v>-2281478.2999999998</v>
      </c>
      <c r="F563" s="45">
        <v>-2383357.11</v>
      </c>
      <c r="G563" s="45">
        <v>-2103826.4900000002</v>
      </c>
      <c r="H563" s="45">
        <v>-1998812.5</v>
      </c>
      <c r="I563" s="45">
        <v>-1427503.77</v>
      </c>
      <c r="J563" s="45">
        <v>-854682.38</v>
      </c>
      <c r="K563" s="45">
        <v>-659019.15</v>
      </c>
      <c r="L563" s="45">
        <v>-581448.22</v>
      </c>
      <c r="M563" s="45">
        <v>-553310.62</v>
      </c>
      <c r="N563" s="45">
        <v>-627724.98</v>
      </c>
      <c r="O563" s="45">
        <v>-968999.26</v>
      </c>
      <c r="P563" s="45">
        <v>-1617356.62</v>
      </c>
      <c r="Q563" s="45">
        <v>-2202829.41</v>
      </c>
      <c r="R563" s="47">
        <f t="shared" si="148"/>
        <v>-1334849.5795833336</v>
      </c>
      <c r="U563" s="49">
        <f t="shared" si="151"/>
        <v>-1334849.5795833336</v>
      </c>
      <c r="V563" s="49"/>
      <c r="W563" s="49"/>
      <c r="Y563" s="51"/>
      <c r="Z563" s="51"/>
      <c r="AA563" s="51"/>
      <c r="AD563" s="49">
        <f t="shared" si="152"/>
        <v>-1334849.5795833336</v>
      </c>
    </row>
    <row r="564" spans="1:30">
      <c r="A564" s="6" t="s">
        <v>294</v>
      </c>
      <c r="B564" s="6" t="s">
        <v>411</v>
      </c>
      <c r="C564" s="6" t="s">
        <v>67</v>
      </c>
      <c r="D564" s="3" t="s">
        <v>764</v>
      </c>
      <c r="E564" s="45">
        <v>-617037.13</v>
      </c>
      <c r="F564" s="45">
        <v>-626293.75</v>
      </c>
      <c r="G564" s="45">
        <v>-613065.80000000005</v>
      </c>
      <c r="H564" s="45">
        <v>-611766.71</v>
      </c>
      <c r="I564" s="45">
        <v>-588188.86</v>
      </c>
      <c r="J564" s="45">
        <v>-543747.21</v>
      </c>
      <c r="K564" s="45">
        <v>-483497.95</v>
      </c>
      <c r="L564" s="45">
        <v>-441589.84</v>
      </c>
      <c r="M564" s="45">
        <v>-422693.61</v>
      </c>
      <c r="N564" s="45">
        <v>-428906.39</v>
      </c>
      <c r="O564" s="45">
        <v>-402042.56</v>
      </c>
      <c r="P564" s="45">
        <v>-427737.19</v>
      </c>
      <c r="Q564" s="45">
        <v>-431477.83</v>
      </c>
      <c r="R564" s="47">
        <f t="shared" si="148"/>
        <v>-509482.27916666662</v>
      </c>
      <c r="U564" s="49">
        <f t="shared" si="151"/>
        <v>-509482.27916666662</v>
      </c>
      <c r="V564" s="49"/>
      <c r="W564" s="49"/>
      <c r="Y564" s="51"/>
      <c r="Z564" s="51"/>
      <c r="AA564" s="51"/>
      <c r="AD564" s="49">
        <f t="shared" si="152"/>
        <v>-509482.27916666662</v>
      </c>
    </row>
    <row r="565" spans="1:30">
      <c r="A565" s="6" t="s">
        <v>294</v>
      </c>
      <c r="B565" s="6" t="s">
        <v>416</v>
      </c>
      <c r="C565" s="6" t="s">
        <v>83</v>
      </c>
      <c r="D565" s="3" t="s">
        <v>774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si="148"/>
        <v>0</v>
      </c>
      <c r="V565" s="49"/>
      <c r="W565" s="49">
        <f t="shared" ref="W565:W572" si="153">+R565</f>
        <v>0</v>
      </c>
      <c r="Y565" s="51"/>
      <c r="Z565" s="51"/>
      <c r="AA565" s="51"/>
      <c r="AB565" s="49">
        <f t="shared" ref="AB565:AB572" si="154">+W565</f>
        <v>0</v>
      </c>
    </row>
    <row r="566" spans="1:30">
      <c r="A566" s="6" t="s">
        <v>294</v>
      </c>
      <c r="B566" s="6" t="s">
        <v>416</v>
      </c>
      <c r="C566" s="6" t="s">
        <v>423</v>
      </c>
      <c r="D566" s="3" t="s">
        <v>775</v>
      </c>
      <c r="E566" s="45">
        <v>11456753.52</v>
      </c>
      <c r="F566" s="45">
        <v>15210768.42</v>
      </c>
      <c r="G566" s="45">
        <v>16225265.52</v>
      </c>
      <c r="H566" s="45">
        <v>15326428.869999999</v>
      </c>
      <c r="I566" s="45">
        <v>14138854.220000001</v>
      </c>
      <c r="J566" s="45">
        <v>13307238.08</v>
      </c>
      <c r="K566" s="45">
        <v>12680854.24</v>
      </c>
      <c r="L566" s="45">
        <v>12051645.93</v>
      </c>
      <c r="M566" s="45">
        <v>11673435.32</v>
      </c>
      <c r="N566" s="45">
        <v>11491323.93</v>
      </c>
      <c r="O566" s="45">
        <v>11603146.210000001</v>
      </c>
      <c r="P566" s="45">
        <v>1308584.45</v>
      </c>
      <c r="Q566" s="45">
        <v>4399649.2699999996</v>
      </c>
      <c r="R566" s="47">
        <f t="shared" si="148"/>
        <v>11912145.54875</v>
      </c>
      <c r="V566" s="49"/>
      <c r="W566" s="49">
        <f t="shared" si="153"/>
        <v>11912145.54875</v>
      </c>
      <c r="Y566" s="51"/>
      <c r="Z566" s="51"/>
      <c r="AA566" s="51"/>
      <c r="AB566" s="49">
        <f t="shared" si="154"/>
        <v>11912145.54875</v>
      </c>
    </row>
    <row r="567" spans="1:30">
      <c r="A567" s="6" t="s">
        <v>294</v>
      </c>
      <c r="B567" s="6" t="s">
        <v>416</v>
      </c>
      <c r="C567" s="6" t="s">
        <v>424</v>
      </c>
      <c r="D567" s="3" t="s">
        <v>776</v>
      </c>
      <c r="E567" s="45">
        <v>-1901460.25</v>
      </c>
      <c r="F567" s="45">
        <v>-4612855.7300000004</v>
      </c>
      <c r="G567" s="45">
        <v>-6856725.1900000004</v>
      </c>
      <c r="H567" s="45">
        <v>-8376771.9400000004</v>
      </c>
      <c r="I567" s="45">
        <v>-8030374.3600000003</v>
      </c>
      <c r="J567" s="45">
        <v>-6599464.5800000001</v>
      </c>
      <c r="K567" s="45">
        <v>-4746224.32</v>
      </c>
      <c r="L567" s="45">
        <v>-2616110.3199999998</v>
      </c>
      <c r="M567" s="45">
        <v>-562956.15</v>
      </c>
      <c r="N567" s="45">
        <v>1327147.51</v>
      </c>
      <c r="O567" s="45">
        <v>1789528.02</v>
      </c>
      <c r="P567" s="45">
        <v>3420360.2</v>
      </c>
      <c r="Q567" s="45">
        <v>1440517.74</v>
      </c>
      <c r="R567" s="47">
        <f t="shared" si="148"/>
        <v>-3007909.842916667</v>
      </c>
      <c r="V567" s="49"/>
      <c r="W567" s="49">
        <f t="shared" si="153"/>
        <v>-3007909.842916667</v>
      </c>
      <c r="Y567" s="51"/>
      <c r="Z567" s="51"/>
      <c r="AA567" s="51"/>
      <c r="AB567" s="49">
        <f t="shared" si="154"/>
        <v>-3007909.842916667</v>
      </c>
    </row>
    <row r="568" spans="1:30">
      <c r="A568" s="6" t="s">
        <v>294</v>
      </c>
      <c r="B568" s="6" t="s">
        <v>416</v>
      </c>
      <c r="C568" s="6" t="s">
        <v>425</v>
      </c>
      <c r="D568" s="3" t="s">
        <v>777</v>
      </c>
      <c r="E568" s="45">
        <v>-8.7311491370201098E-11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148"/>
        <v>-3.6379788070917125E-12</v>
      </c>
      <c r="V568" s="49"/>
      <c r="W568" s="49">
        <f t="shared" si="153"/>
        <v>-3.6379788070917125E-12</v>
      </c>
      <c r="Y568" s="51"/>
      <c r="Z568" s="51"/>
      <c r="AA568" s="51"/>
      <c r="AB568" s="49">
        <f t="shared" si="154"/>
        <v>-3.6379788070917125E-12</v>
      </c>
    </row>
    <row r="569" spans="1:30">
      <c r="A569" s="6" t="s">
        <v>294</v>
      </c>
      <c r="B569" s="6" t="s">
        <v>416</v>
      </c>
      <c r="C569" s="6" t="s">
        <v>877</v>
      </c>
      <c r="D569" s="3" t="s">
        <v>878</v>
      </c>
      <c r="E569" s="45">
        <v>41366186.759999998</v>
      </c>
      <c r="F569" s="45">
        <v>38524761.549999997</v>
      </c>
      <c r="G569" s="45">
        <v>36179675.979999997</v>
      </c>
      <c r="H569" s="45">
        <v>33831277</v>
      </c>
      <c r="I569" s="45">
        <v>32019020.109999999</v>
      </c>
      <c r="J569" s="45">
        <v>31165572.640000001</v>
      </c>
      <c r="K569" s="45">
        <v>30518683.100000001</v>
      </c>
      <c r="L569" s="45">
        <v>29946650.75</v>
      </c>
      <c r="M569" s="45">
        <v>29542578.41</v>
      </c>
      <c r="N569" s="45">
        <v>29088153.84</v>
      </c>
      <c r="O569" s="45">
        <v>28478724.620000001</v>
      </c>
      <c r="P569" s="45">
        <v>27151920.300000001</v>
      </c>
      <c r="Q569" s="45">
        <v>24748844.07</v>
      </c>
      <c r="R569" s="47">
        <f t="shared" si="148"/>
        <v>31625377.809583332</v>
      </c>
      <c r="V569" s="49"/>
      <c r="W569" s="49">
        <f t="shared" si="153"/>
        <v>31625377.809583332</v>
      </c>
      <c r="Y569" s="51"/>
      <c r="Z569" s="51"/>
      <c r="AA569" s="51"/>
      <c r="AB569" s="49">
        <f t="shared" si="154"/>
        <v>31625377.809583332</v>
      </c>
    </row>
    <row r="570" spans="1:30">
      <c r="A570" s="6" t="s">
        <v>294</v>
      </c>
      <c r="B570" s="6" t="s">
        <v>416</v>
      </c>
      <c r="C570" s="6" t="s">
        <v>926</v>
      </c>
      <c r="D570" s="3" t="s">
        <v>878</v>
      </c>
      <c r="E570" s="45">
        <v>36554943.310000002</v>
      </c>
      <c r="F570" s="45">
        <v>34358474.770000003</v>
      </c>
      <c r="G570" s="45">
        <v>32547758.440000001</v>
      </c>
      <c r="H570" s="45">
        <v>30735708.800000001</v>
      </c>
      <c r="I570" s="45">
        <v>29340264.530000001</v>
      </c>
      <c r="J570" s="45">
        <v>28692764.73</v>
      </c>
      <c r="K570" s="45">
        <v>28205757.100000001</v>
      </c>
      <c r="L570" s="45">
        <v>27772781.960000001</v>
      </c>
      <c r="M570" s="45">
        <v>27470754.309999999</v>
      </c>
      <c r="N570" s="45">
        <v>27129101.469999999</v>
      </c>
      <c r="O570" s="45">
        <v>26666408.949999999</v>
      </c>
      <c r="P570" s="45">
        <v>35375499.119999997</v>
      </c>
      <c r="Q570" s="45">
        <v>33087820.699999999</v>
      </c>
      <c r="R570" s="47">
        <f t="shared" si="148"/>
        <v>30259721.348749999</v>
      </c>
      <c r="V570" s="49"/>
      <c r="W570" s="49">
        <f t="shared" si="153"/>
        <v>30259721.348749999</v>
      </c>
      <c r="Y570" s="51"/>
      <c r="Z570" s="51"/>
      <c r="AA570" s="51"/>
      <c r="AB570" s="49">
        <f t="shared" si="154"/>
        <v>30259721.348749999</v>
      </c>
    </row>
    <row r="571" spans="1:30">
      <c r="A571" s="6" t="s">
        <v>294</v>
      </c>
      <c r="B571" s="6" t="s">
        <v>416</v>
      </c>
      <c r="C571" s="6" t="s">
        <v>971</v>
      </c>
      <c r="D571" s="3" t="s">
        <v>972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-618733.23</v>
      </c>
      <c r="R571" s="47">
        <f t="shared" si="148"/>
        <v>-25780.55125</v>
      </c>
      <c r="V571" s="49"/>
      <c r="W571" s="49">
        <f t="shared" si="153"/>
        <v>-25780.55125</v>
      </c>
      <c r="Y571" s="51"/>
      <c r="Z571" s="51"/>
      <c r="AA571" s="51"/>
      <c r="AB571" s="49">
        <f t="shared" si="154"/>
        <v>-25780.55125</v>
      </c>
    </row>
    <row r="572" spans="1:30">
      <c r="A572" s="6" t="s">
        <v>294</v>
      </c>
      <c r="B572" s="6" t="s">
        <v>416</v>
      </c>
      <c r="C572" s="6" t="s">
        <v>420</v>
      </c>
      <c r="D572" s="3" t="s">
        <v>778</v>
      </c>
      <c r="E572" s="45">
        <v>-3280759.84</v>
      </c>
      <c r="F572" s="45">
        <v>-2726127.05</v>
      </c>
      <c r="G572" s="45">
        <v>-2614043.0499999998</v>
      </c>
      <c r="H572" s="45">
        <v>-2085115.39</v>
      </c>
      <c r="I572" s="45">
        <v>-850532.85</v>
      </c>
      <c r="J572" s="45">
        <v>-546387.35</v>
      </c>
      <c r="K572" s="45">
        <v>-298254.46999999997</v>
      </c>
      <c r="L572" s="45">
        <v>-205516.92</v>
      </c>
      <c r="M572" s="45">
        <v>-361023.98</v>
      </c>
      <c r="N572" s="45">
        <v>-515527.27</v>
      </c>
      <c r="O572" s="45">
        <v>-1531324.04</v>
      </c>
      <c r="P572" s="45">
        <v>-2995457.11</v>
      </c>
      <c r="Q572" s="45">
        <v>-3252672.52</v>
      </c>
      <c r="R572" s="47">
        <f t="shared" si="148"/>
        <v>-1499668.8049999999</v>
      </c>
      <c r="V572" s="49"/>
      <c r="W572" s="49">
        <f t="shared" si="153"/>
        <v>-1499668.8049999999</v>
      </c>
      <c r="Y572" s="51"/>
      <c r="Z572" s="51"/>
      <c r="AA572" s="51"/>
      <c r="AB572" s="49">
        <f t="shared" si="154"/>
        <v>-1499668.8049999999</v>
      </c>
    </row>
    <row r="573" spans="1:30">
      <c r="A573" s="6" t="s">
        <v>294</v>
      </c>
      <c r="B573" s="6" t="s">
        <v>416</v>
      </c>
      <c r="C573" s="6" t="s">
        <v>422</v>
      </c>
      <c r="D573" s="3" t="s">
        <v>231</v>
      </c>
      <c r="E573" s="45">
        <v>-108189.15</v>
      </c>
      <c r="F573" s="45">
        <v>0</v>
      </c>
      <c r="G573" s="45">
        <v>0</v>
      </c>
      <c r="H573" s="45">
        <v>0</v>
      </c>
      <c r="I573" s="45">
        <v>-121920.53</v>
      </c>
      <c r="J573" s="45">
        <v>-49371.53</v>
      </c>
      <c r="K573" s="45">
        <v>0</v>
      </c>
      <c r="L573" s="45">
        <v>-13391.9</v>
      </c>
      <c r="M573" s="45">
        <v>-98800.98</v>
      </c>
      <c r="N573" s="45">
        <v>-192987.7</v>
      </c>
      <c r="O573" s="45">
        <v>-466236.26</v>
      </c>
      <c r="P573" s="45">
        <v>0</v>
      </c>
      <c r="Q573" s="45">
        <v>0</v>
      </c>
      <c r="R573" s="47">
        <f t="shared" si="148"/>
        <v>-83066.956250000003</v>
      </c>
      <c r="U573" s="61">
        <f>+R573</f>
        <v>-83066.956250000003</v>
      </c>
      <c r="V573" s="49"/>
      <c r="Y573" s="51"/>
      <c r="Z573" s="51"/>
      <c r="AA573" s="51"/>
      <c r="AD573" s="49">
        <f>+U573</f>
        <v>-83066.956250000003</v>
      </c>
    </row>
    <row r="574" spans="1:30">
      <c r="D574" s="3" t="s">
        <v>232</v>
      </c>
      <c r="E574" s="81">
        <f t="shared" ref="E574:L574" si="155">SUM(E521:E573)</f>
        <v>67815057.929999992</v>
      </c>
      <c r="F574" s="81">
        <f t="shared" si="155"/>
        <v>66774563.320000008</v>
      </c>
      <c r="G574" s="81">
        <f t="shared" si="155"/>
        <v>60328820.650000006</v>
      </c>
      <c r="H574" s="81">
        <f t="shared" si="155"/>
        <v>53144142.660000004</v>
      </c>
      <c r="I574" s="81">
        <f t="shared" si="155"/>
        <v>56160320.740000002</v>
      </c>
      <c r="J574" s="81">
        <f t="shared" si="155"/>
        <v>53220574.539999999</v>
      </c>
      <c r="K574" s="81">
        <f t="shared" si="155"/>
        <v>53055998.850000009</v>
      </c>
      <c r="L574" s="81">
        <f t="shared" si="155"/>
        <v>57918243.300000004</v>
      </c>
      <c r="M574" s="81">
        <f t="shared" ref="M574:R574" si="156">SUM(M521:M573)</f>
        <v>56030131.24000001</v>
      </c>
      <c r="N574" s="81">
        <f t="shared" si="156"/>
        <v>57452751.129999988</v>
      </c>
      <c r="O574" s="81">
        <f t="shared" si="156"/>
        <v>56306636.800000004</v>
      </c>
      <c r="P574" s="81">
        <f t="shared" si="156"/>
        <v>48210765.099999994</v>
      </c>
      <c r="Q574" s="81">
        <f t="shared" si="156"/>
        <v>40653054.000000007</v>
      </c>
      <c r="R574" s="81">
        <f t="shared" si="156"/>
        <v>56069750.357916668</v>
      </c>
      <c r="Y574" s="51"/>
      <c r="Z574" s="51"/>
      <c r="AA574" s="51"/>
    </row>
    <row r="575" spans="1:30">
      <c r="D575" s="3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7"/>
      <c r="Y575" s="51"/>
      <c r="Z575" s="51"/>
      <c r="AA575" s="51"/>
    </row>
    <row r="576" spans="1:30">
      <c r="A576" s="6" t="s">
        <v>284</v>
      </c>
      <c r="B576" s="6" t="s">
        <v>228</v>
      </c>
      <c r="C576" s="6" t="s">
        <v>67</v>
      </c>
      <c r="D576" s="3" t="s">
        <v>921</v>
      </c>
      <c r="E576" s="45">
        <v>-320100</v>
      </c>
      <c r="F576" s="45">
        <v>-320100</v>
      </c>
      <c r="G576" s="45">
        <v>-320100</v>
      </c>
      <c r="H576" s="45">
        <v>-320100</v>
      </c>
      <c r="I576" s="45">
        <v>-320100</v>
      </c>
      <c r="J576" s="45">
        <v>-319900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7">
        <f t="shared" ref="R576:R615" si="157">((E576+Q576)+((F576+G576+H576+I576+J576+K576+L576+M576+N576+O576+P576)*2))/24</f>
        <v>-146695.83333333334</v>
      </c>
      <c r="U576" s="49">
        <f t="shared" ref="U576" si="158">+R576</f>
        <v>-146695.83333333334</v>
      </c>
      <c r="V576" s="49"/>
      <c r="W576" s="49"/>
      <c r="Y576" s="51"/>
      <c r="Z576" s="51"/>
      <c r="AA576" s="51"/>
      <c r="AD576" s="49">
        <f t="shared" ref="AD576" si="159">+R576</f>
        <v>-146695.83333333334</v>
      </c>
    </row>
    <row r="577" spans="1:30" s="72" customFormat="1">
      <c r="A577" s="68" t="s">
        <v>284</v>
      </c>
      <c r="B577" s="68" t="s">
        <v>233</v>
      </c>
      <c r="C577" s="68" t="s">
        <v>67</v>
      </c>
      <c r="D577" s="69" t="s">
        <v>973</v>
      </c>
      <c r="E577" s="70">
        <v>-5552400.04</v>
      </c>
      <c r="F577" s="70">
        <v>-5555219.9500000002</v>
      </c>
      <c r="G577" s="70">
        <v>-5558039.8600000003</v>
      </c>
      <c r="H577" s="70">
        <v>-5560859.7699999996</v>
      </c>
      <c r="I577" s="70">
        <v>-5563679.6799999997</v>
      </c>
      <c r="J577" s="70">
        <v>-5566499.5899999999</v>
      </c>
      <c r="K577" s="70">
        <v>-5577166</v>
      </c>
      <c r="L577" s="70">
        <v>-5581293.6600000001</v>
      </c>
      <c r="M577" s="70">
        <v>-5585421.3200000003</v>
      </c>
      <c r="N577" s="70">
        <v>-5589548.9800000004</v>
      </c>
      <c r="O577" s="70">
        <v>-5593676.6399999997</v>
      </c>
      <c r="P577" s="70">
        <v>-5597804.2999999998</v>
      </c>
      <c r="Q577" s="70">
        <v>-5595028.96</v>
      </c>
      <c r="R577" s="71">
        <f t="shared" si="157"/>
        <v>-5575243.6875</v>
      </c>
      <c r="V577" s="73"/>
      <c r="W577" s="73">
        <f>+R577</f>
        <v>-5575243.6875</v>
      </c>
      <c r="Y577" s="74"/>
      <c r="Z577" s="74"/>
      <c r="AA577" s="74"/>
      <c r="AB577" s="73">
        <f>+R577</f>
        <v>-5575243.6875</v>
      </c>
    </row>
    <row r="578" spans="1:30" s="72" customFormat="1">
      <c r="A578" s="68" t="s">
        <v>284</v>
      </c>
      <c r="B578" s="68" t="s">
        <v>233</v>
      </c>
      <c r="C578" s="68" t="s">
        <v>277</v>
      </c>
      <c r="D578" s="69" t="s">
        <v>779</v>
      </c>
      <c r="E578" s="70">
        <v>0</v>
      </c>
      <c r="F578" s="70">
        <v>0</v>
      </c>
      <c r="G578" s="70">
        <v>0</v>
      </c>
      <c r="H578" s="70">
        <v>0</v>
      </c>
      <c r="I578" s="70">
        <v>0</v>
      </c>
      <c r="J578" s="70">
        <v>0</v>
      </c>
      <c r="K578" s="70">
        <v>0</v>
      </c>
      <c r="L578" s="70">
        <v>0</v>
      </c>
      <c r="M578" s="70">
        <v>0</v>
      </c>
      <c r="N578" s="70">
        <v>0</v>
      </c>
      <c r="O578" s="70">
        <v>0</v>
      </c>
      <c r="P578" s="70">
        <v>0</v>
      </c>
      <c r="Q578" s="70">
        <v>0</v>
      </c>
      <c r="R578" s="71">
        <f t="shared" si="157"/>
        <v>0</v>
      </c>
      <c r="V578" s="73"/>
      <c r="W578" s="73">
        <f>+R578</f>
        <v>0</v>
      </c>
      <c r="Y578" s="74"/>
      <c r="Z578" s="74"/>
      <c r="AA578" s="74"/>
      <c r="AB578" s="73">
        <f>+R578</f>
        <v>0</v>
      </c>
    </row>
    <row r="579" spans="1:30" s="72" customFormat="1">
      <c r="A579" s="68" t="s">
        <v>284</v>
      </c>
      <c r="B579" s="68" t="s">
        <v>233</v>
      </c>
      <c r="C579" s="68" t="s">
        <v>390</v>
      </c>
      <c r="D579" s="69" t="s">
        <v>780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1">
        <f t="shared" si="157"/>
        <v>0</v>
      </c>
      <c r="V579" s="73"/>
      <c r="W579" s="73">
        <f>+R579</f>
        <v>0</v>
      </c>
      <c r="Y579" s="74"/>
      <c r="Z579" s="74"/>
      <c r="AA579" s="74"/>
      <c r="AB579" s="73">
        <f>+R579</f>
        <v>0</v>
      </c>
    </row>
    <row r="580" spans="1:30" s="72" customFormat="1">
      <c r="A580" s="68" t="s">
        <v>284</v>
      </c>
      <c r="B580" s="68" t="s">
        <v>233</v>
      </c>
      <c r="C580" s="68" t="s">
        <v>389</v>
      </c>
      <c r="D580" s="69" t="s">
        <v>781</v>
      </c>
      <c r="E580" s="70">
        <v>-555072</v>
      </c>
      <c r="F580" s="70">
        <v>-555072</v>
      </c>
      <c r="G580" s="70">
        <v>-555072</v>
      </c>
      <c r="H580" s="70">
        <v>-555072</v>
      </c>
      <c r="I580" s="70">
        <v>-555072</v>
      </c>
      <c r="J580" s="70">
        <v>-555072</v>
      </c>
      <c r="K580" s="70">
        <v>-555072</v>
      </c>
      <c r="L580" s="70">
        <v>-555072</v>
      </c>
      <c r="M580" s="70">
        <v>-555072</v>
      </c>
      <c r="N580" s="70">
        <v>-555072</v>
      </c>
      <c r="O580" s="70">
        <v>-555072</v>
      </c>
      <c r="P580" s="70">
        <v>-555072</v>
      </c>
      <c r="Q580" s="70">
        <v>-812911</v>
      </c>
      <c r="R580" s="71">
        <f t="shared" si="157"/>
        <v>-565815.29166666663</v>
      </c>
      <c r="V580" s="73"/>
      <c r="W580" s="73">
        <f>+R580</f>
        <v>-565815.29166666663</v>
      </c>
      <c r="Y580" s="74"/>
      <c r="Z580" s="74"/>
      <c r="AA580" s="74"/>
      <c r="AB580" s="73">
        <f>+R580</f>
        <v>-565815.29166666663</v>
      </c>
    </row>
    <row r="581" spans="1:30">
      <c r="A581" s="6" t="s">
        <v>284</v>
      </c>
      <c r="B581" s="6" t="s">
        <v>234</v>
      </c>
      <c r="C581" s="6" t="s">
        <v>429</v>
      </c>
      <c r="D581" s="3" t="s">
        <v>782</v>
      </c>
      <c r="E581" s="45">
        <v>-74293816.879999995</v>
      </c>
      <c r="F581" s="45">
        <v>-74626969.489999995</v>
      </c>
      <c r="G581" s="45">
        <v>-74961630.569999993</v>
      </c>
      <c r="H581" s="45">
        <v>-75297807.120000005</v>
      </c>
      <c r="I581" s="45">
        <v>-75635505.840000004</v>
      </c>
      <c r="J581" s="45">
        <v>-75974733.890000001</v>
      </c>
      <c r="K581" s="45">
        <v>-76315498.109999999</v>
      </c>
      <c r="L581" s="45">
        <v>-76657805.549999997</v>
      </c>
      <c r="M581" s="45">
        <v>-77001663.189999998</v>
      </c>
      <c r="N581" s="45">
        <v>-77347078.230000004</v>
      </c>
      <c r="O581" s="45">
        <v>-77694057.75</v>
      </c>
      <c r="P581" s="45">
        <v>-78042608.739999995</v>
      </c>
      <c r="Q581" s="45">
        <v>-80731567.129999995</v>
      </c>
      <c r="R581" s="47">
        <f t="shared" si="157"/>
        <v>-76422337.540416673</v>
      </c>
      <c r="U581" s="49"/>
      <c r="V581" s="49"/>
      <c r="W581" s="49">
        <f>+R581</f>
        <v>-76422337.540416673</v>
      </c>
      <c r="Y581" s="67">
        <f>+R581*$Z$4</f>
        <v>-57354964.32408271</v>
      </c>
      <c r="Z581" s="67">
        <f>+R581*$Z$5</f>
        <v>-19067373.216333963</v>
      </c>
      <c r="AA581" s="51"/>
      <c r="AD581" s="49"/>
    </row>
    <row r="582" spans="1:30">
      <c r="A582" s="6" t="s">
        <v>284</v>
      </c>
      <c r="B582" s="6" t="s">
        <v>215</v>
      </c>
      <c r="C582" s="6" t="s">
        <v>981</v>
      </c>
      <c r="D582" s="3" t="s">
        <v>982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-662939.05000000005</v>
      </c>
      <c r="R582" s="47">
        <f t="shared" si="157"/>
        <v>-27622.460416666669</v>
      </c>
      <c r="U582" s="49">
        <f t="shared" ref="U582" si="160">+R582</f>
        <v>-27622.460416666669</v>
      </c>
      <c r="V582" s="49"/>
      <c r="W582" s="49"/>
      <c r="Y582" s="51"/>
      <c r="Z582" s="51"/>
      <c r="AA582" s="51"/>
      <c r="AD582" s="49">
        <f t="shared" ref="AD582" si="161">+R582</f>
        <v>-27622.460416666669</v>
      </c>
    </row>
    <row r="583" spans="1:30">
      <c r="A583" s="6" t="s">
        <v>284</v>
      </c>
      <c r="B583" s="6" t="s">
        <v>426</v>
      </c>
      <c r="C583" s="6" t="s">
        <v>179</v>
      </c>
      <c r="D583" s="3" t="s">
        <v>115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57"/>
        <v>0</v>
      </c>
      <c r="U583" s="49">
        <f>+R583</f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284</v>
      </c>
      <c r="B584" s="6" t="s">
        <v>235</v>
      </c>
      <c r="C584" s="6" t="s">
        <v>202</v>
      </c>
      <c r="D584" s="3" t="s">
        <v>783</v>
      </c>
      <c r="E584" s="45">
        <v>-3301647.39</v>
      </c>
      <c r="F584" s="45">
        <v>-3207151.42</v>
      </c>
      <c r="G584" s="45">
        <v>-3207151.42</v>
      </c>
      <c r="H584" s="45">
        <v>-3072402.95</v>
      </c>
      <c r="I584" s="45">
        <v>-3072402.95</v>
      </c>
      <c r="J584" s="45">
        <v>-3072402.95</v>
      </c>
      <c r="K584" s="45">
        <v>-3076262.1</v>
      </c>
      <c r="L584" s="45">
        <v>-3076262.1</v>
      </c>
      <c r="M584" s="45">
        <v>-3076466.15</v>
      </c>
      <c r="N584" s="45">
        <v>-3061470.62</v>
      </c>
      <c r="O584" s="45">
        <v>-3061470.62</v>
      </c>
      <c r="P584" s="45">
        <v>-3061141.64</v>
      </c>
      <c r="Q584" s="45">
        <v>-3061141.65</v>
      </c>
      <c r="R584" s="47">
        <f t="shared" si="157"/>
        <v>-3102164.9533333336</v>
      </c>
      <c r="U584" s="49"/>
      <c r="V584" s="49"/>
      <c r="W584" s="49">
        <f>+R584</f>
        <v>-3102164.9533333336</v>
      </c>
      <c r="Y584" s="67">
        <f t="shared" ref="Y584:Y588" si="162">+R584*$Z$4</f>
        <v>-2328174.7974766665</v>
      </c>
      <c r="Z584" s="67">
        <f t="shared" ref="Z584:Z588" si="163">+R584*$Z$5</f>
        <v>-773990.15585666685</v>
      </c>
      <c r="AA584" s="51"/>
      <c r="AB584" s="51"/>
      <c r="AD584" s="49"/>
    </row>
    <row r="585" spans="1:30">
      <c r="A585" s="6" t="s">
        <v>284</v>
      </c>
      <c r="B585" s="6" t="s">
        <v>235</v>
      </c>
      <c r="C585" s="6" t="s">
        <v>296</v>
      </c>
      <c r="D585" s="3" t="s">
        <v>784</v>
      </c>
      <c r="E585" s="45">
        <v>-55161.33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57"/>
        <v>-2298.3887500000001</v>
      </c>
      <c r="U585" s="49"/>
      <c r="V585" s="49"/>
      <c r="W585" s="49">
        <f>+R585</f>
        <v>-2298.3887500000001</v>
      </c>
      <c r="Y585" s="67">
        <f t="shared" si="162"/>
        <v>-1724.940756875</v>
      </c>
      <c r="Z585" s="67">
        <f t="shared" si="163"/>
        <v>-573.44799312500015</v>
      </c>
      <c r="AA585" s="51"/>
      <c r="AD585" s="49"/>
    </row>
    <row r="586" spans="1:30">
      <c r="A586" s="6" t="s">
        <v>284</v>
      </c>
      <c r="B586" s="6" t="s">
        <v>235</v>
      </c>
      <c r="C586" s="6" t="s">
        <v>428</v>
      </c>
      <c r="D586" s="3" t="s">
        <v>785</v>
      </c>
      <c r="E586" s="45">
        <v>6854.11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57"/>
        <v>285.58791666666667</v>
      </c>
      <c r="U586" s="49"/>
      <c r="V586" s="49"/>
      <c r="W586" s="49">
        <f>+R586</f>
        <v>285.58791666666667</v>
      </c>
      <c r="Y586" s="67">
        <f t="shared" si="162"/>
        <v>214.33373145833332</v>
      </c>
      <c r="Z586" s="67">
        <f t="shared" si="163"/>
        <v>71.254185208333354</v>
      </c>
      <c r="AA586" s="51"/>
      <c r="AD586" s="49"/>
    </row>
    <row r="587" spans="1:30">
      <c r="A587" s="6" t="s">
        <v>284</v>
      </c>
      <c r="B587" s="6" t="s">
        <v>235</v>
      </c>
      <c r="C587" s="6" t="s">
        <v>427</v>
      </c>
      <c r="D587" s="3" t="s">
        <v>786</v>
      </c>
      <c r="E587" s="45">
        <v>-985998.22</v>
      </c>
      <c r="F587" s="45">
        <v>-982856.14</v>
      </c>
      <c r="G587" s="45">
        <v>-976254.63</v>
      </c>
      <c r="H587" s="45">
        <v>-954995.57</v>
      </c>
      <c r="I587" s="45">
        <v>-936504.82</v>
      </c>
      <c r="J587" s="45">
        <v>-934089.88</v>
      </c>
      <c r="K587" s="45">
        <v>-278967.98</v>
      </c>
      <c r="L587" s="45">
        <v>-278967.98</v>
      </c>
      <c r="M587" s="45">
        <v>-278967.98</v>
      </c>
      <c r="N587" s="45">
        <v>-271009.40999999997</v>
      </c>
      <c r="O587" s="45">
        <v>-269648.52</v>
      </c>
      <c r="P587" s="45">
        <v>-267224.96999999997</v>
      </c>
      <c r="Q587" s="45">
        <v>-267224.96999999997</v>
      </c>
      <c r="R587" s="47">
        <f t="shared" si="157"/>
        <v>-588008.2895833333</v>
      </c>
      <c r="U587" s="49"/>
      <c r="V587" s="49"/>
      <c r="W587" s="49">
        <f>+R587</f>
        <v>-588008.2895833333</v>
      </c>
      <c r="Y587" s="67">
        <f t="shared" si="162"/>
        <v>-441300.22133229161</v>
      </c>
      <c r="Z587" s="67">
        <f t="shared" si="163"/>
        <v>-146708.0682510417</v>
      </c>
      <c r="AA587" s="51"/>
      <c r="AD587" s="49"/>
    </row>
    <row r="588" spans="1:30">
      <c r="A588" s="6" t="s">
        <v>284</v>
      </c>
      <c r="B588" s="6" t="s">
        <v>235</v>
      </c>
      <c r="C588" s="6" t="s">
        <v>297</v>
      </c>
      <c r="D588" s="3" t="s">
        <v>787</v>
      </c>
      <c r="E588" s="45">
        <v>140365.51999999999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57"/>
        <v>5848.5633333333326</v>
      </c>
      <c r="U588" s="49"/>
      <c r="V588" s="49"/>
      <c r="W588" s="49">
        <f>+R588</f>
        <v>5848.5633333333326</v>
      </c>
      <c r="Y588" s="67">
        <f t="shared" si="162"/>
        <v>4389.3467816666662</v>
      </c>
      <c r="Z588" s="67">
        <f t="shared" si="163"/>
        <v>1459.2165516666669</v>
      </c>
      <c r="AA588" s="51"/>
      <c r="AD588" s="49"/>
    </row>
    <row r="589" spans="1:30">
      <c r="A589" s="6" t="s">
        <v>284</v>
      </c>
      <c r="B589" s="6" t="s">
        <v>430</v>
      </c>
      <c r="C589" s="6" t="s">
        <v>433</v>
      </c>
      <c r="D589" s="3" t="s">
        <v>788</v>
      </c>
      <c r="E589" s="45">
        <v>100684.96</v>
      </c>
      <c r="F589" s="45">
        <v>100679.13</v>
      </c>
      <c r="G589" s="45">
        <v>-250.70999999999199</v>
      </c>
      <c r="H589" s="45">
        <v>-282.77999999999201</v>
      </c>
      <c r="I589" s="45">
        <v>-320.32999999999203</v>
      </c>
      <c r="J589" s="45">
        <v>-154.199999999992</v>
      </c>
      <c r="K589" s="45">
        <v>-219.699999999992</v>
      </c>
      <c r="L589" s="45">
        <v>318.31000000000802</v>
      </c>
      <c r="M589" s="45">
        <v>311.11000000000797</v>
      </c>
      <c r="N589" s="45">
        <v>304.18000000000802</v>
      </c>
      <c r="O589" s="45">
        <v>70254.399999999994</v>
      </c>
      <c r="P589" s="45">
        <v>459.58000000000197</v>
      </c>
      <c r="Q589" s="45">
        <v>455.180000000002</v>
      </c>
      <c r="R589" s="47">
        <f t="shared" si="157"/>
        <v>18472.421666666673</v>
      </c>
      <c r="U589" s="49">
        <f t="shared" ref="U589:U606" si="164">+R589</f>
        <v>18472.421666666673</v>
      </c>
      <c r="V589" s="49"/>
      <c r="W589" s="49"/>
      <c r="Y589" s="51"/>
      <c r="Z589" s="51"/>
      <c r="AA589" s="51"/>
      <c r="AD589" s="49">
        <f t="shared" ref="AD589:AD594" si="165">+R589</f>
        <v>18472.421666666673</v>
      </c>
    </row>
    <row r="590" spans="1:30">
      <c r="A590" s="6" t="s">
        <v>284</v>
      </c>
      <c r="B590" s="6" t="s">
        <v>430</v>
      </c>
      <c r="C590" s="6" t="s">
        <v>432</v>
      </c>
      <c r="D590" s="3" t="s">
        <v>789</v>
      </c>
      <c r="E590" s="45">
        <v>-6699766.6900000004</v>
      </c>
      <c r="F590" s="45">
        <v>-6683226.1100000003</v>
      </c>
      <c r="G590" s="45">
        <v>-6666685.5300000003</v>
      </c>
      <c r="H590" s="45">
        <v>-6650144.9500000002</v>
      </c>
      <c r="I590" s="45">
        <v>-6633604.3700000001</v>
      </c>
      <c r="J590" s="45">
        <v>-6617063.79</v>
      </c>
      <c r="K590" s="45">
        <v>-6468086.1900000004</v>
      </c>
      <c r="L590" s="45">
        <v>-6429472.7699999996</v>
      </c>
      <c r="M590" s="45">
        <v>-6390859.3499999996</v>
      </c>
      <c r="N590" s="45">
        <v>-6352245.9299999997</v>
      </c>
      <c r="O590" s="45">
        <v>-6313632.5099999998</v>
      </c>
      <c r="P590" s="45">
        <v>-6275019.0899999999</v>
      </c>
      <c r="Q590" s="45">
        <v>-6481555.6900000004</v>
      </c>
      <c r="R590" s="47">
        <f t="shared" si="157"/>
        <v>-6505891.8149999985</v>
      </c>
      <c r="U590" s="49">
        <f t="shared" si="164"/>
        <v>-6505891.8149999985</v>
      </c>
      <c r="V590" s="49"/>
      <c r="W590" s="49"/>
      <c r="Y590" s="51"/>
      <c r="Z590" s="51"/>
      <c r="AA590" s="51"/>
      <c r="AD590" s="49">
        <f t="shared" si="165"/>
        <v>-6505891.8149999985</v>
      </c>
    </row>
    <row r="591" spans="1:30">
      <c r="A591" s="6" t="s">
        <v>284</v>
      </c>
      <c r="B591" s="6" t="s">
        <v>430</v>
      </c>
      <c r="C591" s="6" t="s">
        <v>434</v>
      </c>
      <c r="D591" s="3" t="s">
        <v>790</v>
      </c>
      <c r="E591" s="45">
        <v>-24135</v>
      </c>
      <c r="F591" s="45">
        <v>-24135</v>
      </c>
      <c r="G591" s="45">
        <v>-24135</v>
      </c>
      <c r="H591" s="45">
        <v>-24135</v>
      </c>
      <c r="I591" s="45">
        <v>-24135</v>
      </c>
      <c r="J591" s="45">
        <v>-24135</v>
      </c>
      <c r="K591" s="45">
        <v>-24135</v>
      </c>
      <c r="L591" s="45">
        <v>-24135</v>
      </c>
      <c r="M591" s="45">
        <v>-24135</v>
      </c>
      <c r="N591" s="45">
        <v>-24135</v>
      </c>
      <c r="O591" s="45">
        <v>0</v>
      </c>
      <c r="P591" s="45">
        <v>0</v>
      </c>
      <c r="Q591" s="45">
        <v>0</v>
      </c>
      <c r="R591" s="47">
        <f t="shared" si="157"/>
        <v>-19106.875</v>
      </c>
      <c r="U591" s="49">
        <f t="shared" si="164"/>
        <v>-19106.875</v>
      </c>
      <c r="V591" s="49"/>
      <c r="W591" s="49"/>
      <c r="Y591" s="51"/>
      <c r="Z591" s="51"/>
      <c r="AA591" s="51"/>
      <c r="AD591" s="49">
        <f t="shared" si="165"/>
        <v>-19106.875</v>
      </c>
    </row>
    <row r="592" spans="1:30">
      <c r="A592" s="6" t="s">
        <v>284</v>
      </c>
      <c r="B592" s="6" t="s">
        <v>430</v>
      </c>
      <c r="C592" s="6" t="s">
        <v>431</v>
      </c>
      <c r="D592" s="3" t="s">
        <v>888</v>
      </c>
      <c r="E592" s="45">
        <v>-1045610</v>
      </c>
      <c r="F592" s="45">
        <v>-1045610</v>
      </c>
      <c r="G592" s="45">
        <v>-1045610</v>
      </c>
      <c r="H592" s="45">
        <v>-1045610</v>
      </c>
      <c r="I592" s="45">
        <v>-1045610</v>
      </c>
      <c r="J592" s="45">
        <v>-1045610</v>
      </c>
      <c r="K592" s="45">
        <v>-1045610</v>
      </c>
      <c r="L592" s="45">
        <v>-1045610</v>
      </c>
      <c r="M592" s="45">
        <v>-1045610</v>
      </c>
      <c r="N592" s="45">
        <v>-1045610</v>
      </c>
      <c r="O592" s="45">
        <v>-1045610</v>
      </c>
      <c r="P592" s="45">
        <v>-1045610</v>
      </c>
      <c r="Q592" s="45">
        <v>-1044516</v>
      </c>
      <c r="R592" s="47">
        <f t="shared" si="157"/>
        <v>-1045564.4166666666</v>
      </c>
      <c r="U592" s="49">
        <f t="shared" si="164"/>
        <v>-1045564.4166666666</v>
      </c>
      <c r="V592" s="49"/>
      <c r="W592" s="49"/>
      <c r="Y592" s="51"/>
      <c r="Z592" s="51"/>
      <c r="AA592" s="51"/>
      <c r="AD592" s="49">
        <f t="shared" si="165"/>
        <v>-1045564.4166666666</v>
      </c>
    </row>
    <row r="593" spans="1:30">
      <c r="A593" s="6" t="s">
        <v>284</v>
      </c>
      <c r="B593" s="6" t="s">
        <v>430</v>
      </c>
      <c r="C593" s="6" t="s">
        <v>886</v>
      </c>
      <c r="D593" s="3" t="s">
        <v>887</v>
      </c>
      <c r="E593" s="45">
        <v>197919</v>
      </c>
      <c r="F593" s="45">
        <v>197919</v>
      </c>
      <c r="G593" s="45">
        <v>197919</v>
      </c>
      <c r="H593" s="45">
        <v>197919</v>
      </c>
      <c r="I593" s="45">
        <v>197919</v>
      </c>
      <c r="J593" s="45">
        <v>197919</v>
      </c>
      <c r="K593" s="45">
        <v>197919</v>
      </c>
      <c r="L593" s="45">
        <v>197919</v>
      </c>
      <c r="M593" s="45">
        <v>197919</v>
      </c>
      <c r="N593" s="45">
        <v>197919</v>
      </c>
      <c r="O593" s="45">
        <v>197919</v>
      </c>
      <c r="P593" s="45">
        <v>197919</v>
      </c>
      <c r="Q593" s="45">
        <v>253608</v>
      </c>
      <c r="R593" s="47">
        <f t="shared" si="157"/>
        <v>200239.375</v>
      </c>
      <c r="U593" s="49">
        <f t="shared" si="164"/>
        <v>200239.375</v>
      </c>
      <c r="V593" s="49"/>
      <c r="W593" s="49"/>
      <c r="Y593" s="51"/>
      <c r="Z593" s="51"/>
      <c r="AA593" s="51"/>
      <c r="AD593" s="49">
        <f t="shared" si="165"/>
        <v>200239.375</v>
      </c>
    </row>
    <row r="594" spans="1:30">
      <c r="A594" s="6" t="s">
        <v>284</v>
      </c>
      <c r="B594" s="6" t="s">
        <v>430</v>
      </c>
      <c r="C594" s="6" t="s">
        <v>998</v>
      </c>
      <c r="D594" s="3" t="s">
        <v>1013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7">
        <f t="shared" si="157"/>
        <v>0</v>
      </c>
      <c r="U594" s="49">
        <f t="shared" si="164"/>
        <v>0</v>
      </c>
      <c r="V594" s="49"/>
      <c r="W594" s="49"/>
      <c r="Y594" s="51"/>
      <c r="Z594" s="51"/>
      <c r="AA594" s="51"/>
      <c r="AD594" s="49">
        <f t="shared" si="165"/>
        <v>0</v>
      </c>
    </row>
    <row r="595" spans="1:30">
      <c r="A595" s="6" t="s">
        <v>284</v>
      </c>
      <c r="B595" s="6" t="s">
        <v>435</v>
      </c>
      <c r="C595" s="6" t="s">
        <v>437</v>
      </c>
      <c r="D595" s="3" t="s">
        <v>237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7">
        <f t="shared" si="157"/>
        <v>0</v>
      </c>
      <c r="V595" s="49"/>
      <c r="W595" s="49">
        <f>+R595</f>
        <v>0</v>
      </c>
      <c r="Y595" s="51"/>
      <c r="Z595" s="51"/>
      <c r="AA595" s="51"/>
      <c r="AB595" s="49">
        <f>+W595</f>
        <v>0</v>
      </c>
    </row>
    <row r="596" spans="1:30">
      <c r="A596" s="6" t="s">
        <v>284</v>
      </c>
      <c r="B596" s="6" t="s">
        <v>435</v>
      </c>
      <c r="C596" s="6" t="s">
        <v>438</v>
      </c>
      <c r="D596" s="18" t="s">
        <v>792</v>
      </c>
      <c r="E596" s="45">
        <v>-7963385.4400000004</v>
      </c>
      <c r="F596" s="45">
        <v>-7866620.9500000002</v>
      </c>
      <c r="G596" s="45">
        <v>-7769856.4800000004</v>
      </c>
      <c r="H596" s="45">
        <v>-7673092.1100000003</v>
      </c>
      <c r="I596" s="45">
        <v>-7576327.8399999999</v>
      </c>
      <c r="J596" s="45">
        <v>-7479563.2999999998</v>
      </c>
      <c r="K596" s="45">
        <v>-7382798.9000000004</v>
      </c>
      <c r="L596" s="45">
        <v>-7286034.5800000001</v>
      </c>
      <c r="M596" s="45">
        <v>-7189270.1799999997</v>
      </c>
      <c r="N596" s="45">
        <v>-7092505.75</v>
      </c>
      <c r="O596" s="45">
        <v>-6995741.3200000003</v>
      </c>
      <c r="P596" s="45">
        <v>-6898976.8600000003</v>
      </c>
      <c r="Q596" s="45">
        <v>-6802212.4699999997</v>
      </c>
      <c r="R596" s="47">
        <f t="shared" si="157"/>
        <v>-7382798.9354166659</v>
      </c>
      <c r="V596" s="49"/>
      <c r="W596" s="49">
        <f>+R596</f>
        <v>-7382798.9354166659</v>
      </c>
      <c r="Y596" s="51"/>
      <c r="Z596" s="51"/>
      <c r="AA596" s="51"/>
      <c r="AB596" s="49">
        <f>+W596</f>
        <v>-7382798.9354166659</v>
      </c>
    </row>
    <row r="597" spans="1:30">
      <c r="A597" s="6" t="s">
        <v>284</v>
      </c>
      <c r="B597" s="6" t="s">
        <v>435</v>
      </c>
      <c r="C597" s="6" t="s">
        <v>436</v>
      </c>
      <c r="D597" s="18" t="s">
        <v>236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157"/>
        <v>0</v>
      </c>
      <c r="U597" s="49">
        <f t="shared" si="164"/>
        <v>0</v>
      </c>
      <c r="V597" s="49"/>
      <c r="W597" s="49"/>
      <c r="Y597" s="51"/>
      <c r="Z597" s="51"/>
      <c r="AA597" s="51"/>
      <c r="AD597" s="49">
        <f>+R597</f>
        <v>0</v>
      </c>
    </row>
    <row r="598" spans="1:30">
      <c r="A598" s="6" t="s">
        <v>293</v>
      </c>
      <c r="B598" s="6" t="s">
        <v>228</v>
      </c>
      <c r="C598" s="6" t="s">
        <v>113</v>
      </c>
      <c r="D598" s="3" t="s">
        <v>728</v>
      </c>
      <c r="E598" s="45">
        <v>-46000.000000000102</v>
      </c>
      <c r="F598" s="45">
        <v>-76000</v>
      </c>
      <c r="G598" s="45">
        <v>-76000</v>
      </c>
      <c r="H598" s="45">
        <v>-76000</v>
      </c>
      <c r="I598" s="45">
        <v>-114088.42</v>
      </c>
      <c r="J598" s="45">
        <v>-114441.45</v>
      </c>
      <c r="K598" s="45">
        <v>-114441.45</v>
      </c>
      <c r="L598" s="45">
        <v>-33750</v>
      </c>
      <c r="M598" s="45">
        <v>-33750</v>
      </c>
      <c r="N598" s="45">
        <v>-33750</v>
      </c>
      <c r="O598" s="45">
        <v>-33750</v>
      </c>
      <c r="P598" s="45">
        <v>-33750</v>
      </c>
      <c r="Q598" s="45">
        <v>0</v>
      </c>
      <c r="R598" s="47">
        <f t="shared" si="157"/>
        <v>-63560.109999999993</v>
      </c>
      <c r="U598" s="49">
        <f t="shared" si="164"/>
        <v>-63560.109999999993</v>
      </c>
      <c r="V598" s="49"/>
      <c r="W598" s="49"/>
      <c r="Y598" s="51"/>
      <c r="Z598" s="51"/>
      <c r="AA598" s="51"/>
      <c r="AD598" s="49">
        <f>+R598</f>
        <v>-63560.109999999993</v>
      </c>
    </row>
    <row r="599" spans="1:30">
      <c r="A599" s="6" t="s">
        <v>293</v>
      </c>
      <c r="B599" s="6" t="s">
        <v>416</v>
      </c>
      <c r="C599" s="6" t="s">
        <v>922</v>
      </c>
      <c r="D599" s="18" t="s">
        <v>923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-6800.27</v>
      </c>
      <c r="O599" s="45">
        <v>0</v>
      </c>
      <c r="P599" s="45">
        <v>0</v>
      </c>
      <c r="Q599" s="45">
        <v>0</v>
      </c>
      <c r="R599" s="47">
        <f t="shared" si="157"/>
        <v>-566.68916666666667</v>
      </c>
      <c r="U599" s="61">
        <f>+R599</f>
        <v>-566.68916666666667</v>
      </c>
      <c r="V599" s="49"/>
      <c r="Y599" s="51"/>
      <c r="Z599" s="51"/>
      <c r="AA599" s="51"/>
      <c r="AB599" s="49"/>
      <c r="AD599" s="49">
        <f>+R599</f>
        <v>-566.68916666666667</v>
      </c>
    </row>
    <row r="600" spans="1:30">
      <c r="A600" s="6" t="s">
        <v>293</v>
      </c>
      <c r="B600" s="6" t="s">
        <v>435</v>
      </c>
      <c r="C600" s="6" t="s">
        <v>420</v>
      </c>
      <c r="D600" s="18" t="s">
        <v>791</v>
      </c>
      <c r="E600" s="45">
        <v>179237.64</v>
      </c>
      <c r="F600" s="45">
        <v>151953.54999999999</v>
      </c>
      <c r="G600" s="45">
        <v>136575.35</v>
      </c>
      <c r="H600" s="45">
        <v>107048.28</v>
      </c>
      <c r="I600" s="45">
        <v>45341.29</v>
      </c>
      <c r="J600" s="45">
        <v>29062.1</v>
      </c>
      <c r="K600" s="45">
        <v>16585.490000000002</v>
      </c>
      <c r="L600" s="45">
        <v>9743.81</v>
      </c>
      <c r="M600" s="45">
        <v>16865.82</v>
      </c>
      <c r="N600" s="45">
        <v>24937.03</v>
      </c>
      <c r="O600" s="45">
        <v>77544.39</v>
      </c>
      <c r="P600" s="45">
        <v>44383.8</v>
      </c>
      <c r="Q600" s="45">
        <v>50222.239999999998</v>
      </c>
      <c r="R600" s="47">
        <f t="shared" si="157"/>
        <v>64564.23750000001</v>
      </c>
      <c r="U600" s="49">
        <f t="shared" si="164"/>
        <v>64564.23750000001</v>
      </c>
      <c r="V600" s="49"/>
      <c r="W600" s="49"/>
      <c r="Y600" s="51"/>
      <c r="Z600" s="51"/>
      <c r="AA600" s="51"/>
      <c r="AD600" s="49">
        <f>+R600</f>
        <v>64564.23750000001</v>
      </c>
    </row>
    <row r="601" spans="1:30">
      <c r="A601" s="6" t="s">
        <v>293</v>
      </c>
      <c r="B601" s="6" t="s">
        <v>435</v>
      </c>
      <c r="C601" s="6" t="s">
        <v>879</v>
      </c>
      <c r="D601" s="18" t="s">
        <v>795</v>
      </c>
      <c r="E601" s="45">
        <v>-842630.59</v>
      </c>
      <c r="F601" s="45">
        <v>-796870.08</v>
      </c>
      <c r="G601" s="45">
        <v>-769356.84</v>
      </c>
      <c r="H601" s="45">
        <v>-743397.41</v>
      </c>
      <c r="I601" s="45">
        <v>-731200.06</v>
      </c>
      <c r="J601" s="45">
        <v>-743682.7</v>
      </c>
      <c r="K601" s="45">
        <v>-761850.62</v>
      </c>
      <c r="L601" s="45">
        <v>-785308.3</v>
      </c>
      <c r="M601" s="45">
        <v>-812601.99</v>
      </c>
      <c r="N601" s="45">
        <v>-838357.86</v>
      </c>
      <c r="O601" s="45">
        <v>-858467.52</v>
      </c>
      <c r="P601" s="45">
        <v>-856415.31</v>
      </c>
      <c r="Q601" s="45">
        <v>-819703.76</v>
      </c>
      <c r="R601" s="47">
        <f t="shared" si="157"/>
        <v>-794056.32208333351</v>
      </c>
      <c r="W601" s="49">
        <f t="shared" ref="W601:W602" si="166">+R601</f>
        <v>-794056.32208333351</v>
      </c>
      <c r="Y601" s="51"/>
      <c r="Z601" s="51"/>
      <c r="AA601" s="51"/>
      <c r="AB601" s="49">
        <f t="shared" ref="AB601:AB602" si="167">+W601</f>
        <v>-794056.32208333351</v>
      </c>
    </row>
    <row r="602" spans="1:30">
      <c r="A602" s="6" t="s">
        <v>293</v>
      </c>
      <c r="B602" s="6" t="s">
        <v>435</v>
      </c>
      <c r="C602" s="6" t="s">
        <v>927</v>
      </c>
      <c r="D602" s="18" t="s">
        <v>928</v>
      </c>
      <c r="E602" s="45">
        <v>-1171372.06</v>
      </c>
      <c r="F602" s="45">
        <v>-951479</v>
      </c>
      <c r="G602" s="45">
        <v>-777374.35</v>
      </c>
      <c r="H602" s="45">
        <v>-606518.13</v>
      </c>
      <c r="I602" s="45">
        <v>-470378.9</v>
      </c>
      <c r="J602" s="45">
        <v>-396754.62</v>
      </c>
      <c r="K602" s="45">
        <v>-337398.1</v>
      </c>
      <c r="L602" s="45">
        <v>-291221.03999999998</v>
      </c>
      <c r="M602" s="45">
        <v>-254672.52</v>
      </c>
      <c r="N602" s="45">
        <v>-214039.25</v>
      </c>
      <c r="O602" s="45">
        <v>-158901.04999999999</v>
      </c>
      <c r="P602" s="45">
        <v>0</v>
      </c>
      <c r="Q602" s="45">
        <v>0</v>
      </c>
      <c r="R602" s="47">
        <f t="shared" si="157"/>
        <v>-420368.58250000002</v>
      </c>
      <c r="W602" s="49">
        <f t="shared" si="166"/>
        <v>-420368.58250000002</v>
      </c>
      <c r="Y602" s="51"/>
      <c r="Z602" s="51"/>
      <c r="AA602" s="51"/>
      <c r="AB602" s="49">
        <f t="shared" si="167"/>
        <v>-420368.58250000002</v>
      </c>
    </row>
    <row r="603" spans="1:30">
      <c r="A603" s="6" t="s">
        <v>294</v>
      </c>
      <c r="B603" s="6" t="s">
        <v>228</v>
      </c>
      <c r="C603" s="6" t="s">
        <v>67</v>
      </c>
      <c r="D603" s="3" t="s">
        <v>729</v>
      </c>
      <c r="E603" s="45">
        <v>-9591418.1799999997</v>
      </c>
      <c r="F603" s="45">
        <v>-9556547.0099999998</v>
      </c>
      <c r="G603" s="45">
        <v>-9507568.6699999999</v>
      </c>
      <c r="H603" s="45">
        <v>-9428524.5800000001</v>
      </c>
      <c r="I603" s="45">
        <v>-9320958.0800000001</v>
      </c>
      <c r="J603" s="45">
        <v>-9204719.1899999995</v>
      </c>
      <c r="K603" s="45">
        <v>-9016469.4000000004</v>
      </c>
      <c r="L603" s="45">
        <v>-8885523.0600000005</v>
      </c>
      <c r="M603" s="45">
        <v>-8623954.4399999995</v>
      </c>
      <c r="N603" s="45">
        <v>-19674363.690000001</v>
      </c>
      <c r="O603" s="45">
        <v>-19609399.280000001</v>
      </c>
      <c r="P603" s="45">
        <v>-19629318.190000001</v>
      </c>
      <c r="Q603" s="45">
        <v>-20108879.920000002</v>
      </c>
      <c r="R603" s="47">
        <f t="shared" si="157"/>
        <v>-12275624.553333333</v>
      </c>
      <c r="U603" s="49">
        <f t="shared" si="164"/>
        <v>-12275624.553333333</v>
      </c>
      <c r="V603" s="49"/>
      <c r="W603" s="49"/>
      <c r="Y603" s="51"/>
      <c r="Z603" s="51"/>
      <c r="AA603" s="51"/>
      <c r="AD603" s="49">
        <f>+R603</f>
        <v>-12275624.553333333</v>
      </c>
    </row>
    <row r="604" spans="1:30">
      <c r="A604" s="6" t="s">
        <v>294</v>
      </c>
      <c r="B604" s="6" t="s">
        <v>228</v>
      </c>
      <c r="C604" s="6" t="s">
        <v>113</v>
      </c>
      <c r="D604" s="3" t="s">
        <v>730</v>
      </c>
      <c r="E604" s="45">
        <v>-466500</v>
      </c>
      <c r="F604" s="45">
        <v>-466500</v>
      </c>
      <c r="G604" s="45">
        <v>-466500</v>
      </c>
      <c r="H604" s="45">
        <v>-466500</v>
      </c>
      <c r="I604" s="45">
        <v>-466500</v>
      </c>
      <c r="J604" s="45">
        <v>-466500</v>
      </c>
      <c r="K604" s="45">
        <v>-466500</v>
      </c>
      <c r="L604" s="45">
        <v>-466500</v>
      </c>
      <c r="M604" s="45">
        <v>-466500</v>
      </c>
      <c r="N604" s="45">
        <v>-466500</v>
      </c>
      <c r="O604" s="45">
        <v>-466500</v>
      </c>
      <c r="P604" s="45">
        <v>-466500</v>
      </c>
      <c r="Q604" s="45">
        <v>-466500</v>
      </c>
      <c r="R604" s="47">
        <f t="shared" si="157"/>
        <v>-466500</v>
      </c>
      <c r="U604" s="49">
        <f t="shared" si="164"/>
        <v>-466500</v>
      </c>
      <c r="V604" s="49"/>
      <c r="W604" s="49"/>
      <c r="Y604" s="51"/>
      <c r="Z604" s="51"/>
      <c r="AA604" s="51"/>
      <c r="AD604" s="49">
        <f>+R604</f>
        <v>-466500</v>
      </c>
    </row>
    <row r="605" spans="1:30">
      <c r="A605" s="6" t="s">
        <v>294</v>
      </c>
      <c r="B605" s="6" t="s">
        <v>416</v>
      </c>
      <c r="C605" s="6" t="s">
        <v>924</v>
      </c>
      <c r="D605" s="18" t="s">
        <v>923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-24598.6</v>
      </c>
      <c r="O605" s="45">
        <v>0</v>
      </c>
      <c r="P605" s="45">
        <v>0</v>
      </c>
      <c r="Q605" s="45">
        <v>0</v>
      </c>
      <c r="R605" s="47">
        <f t="shared" si="157"/>
        <v>-2049.8833333333332</v>
      </c>
      <c r="U605" s="61">
        <f>+R605</f>
        <v>-2049.8833333333332</v>
      </c>
      <c r="V605" s="49"/>
      <c r="Y605" s="51"/>
      <c r="Z605" s="51"/>
      <c r="AA605" s="51"/>
      <c r="AB605" s="49"/>
      <c r="AD605" s="49">
        <f>+R605</f>
        <v>-2049.8833333333332</v>
      </c>
    </row>
    <row r="606" spans="1:30">
      <c r="A606" s="6" t="s">
        <v>294</v>
      </c>
      <c r="B606" s="6" t="s">
        <v>435</v>
      </c>
      <c r="C606" s="6" t="s">
        <v>420</v>
      </c>
      <c r="D606" s="18" t="s">
        <v>791</v>
      </c>
      <c r="E606" s="45">
        <v>189403.67</v>
      </c>
      <c r="F606" s="45">
        <v>157459.07</v>
      </c>
      <c r="G606" s="45">
        <v>150608.34</v>
      </c>
      <c r="H606" s="45">
        <v>120268.37</v>
      </c>
      <c r="I606" s="45">
        <v>49176.98</v>
      </c>
      <c r="J606" s="45">
        <v>31410.57</v>
      </c>
      <c r="K606" s="45">
        <v>17105.82</v>
      </c>
      <c r="L606" s="45">
        <v>11708.07</v>
      </c>
      <c r="M606" s="45">
        <v>20391.72</v>
      </c>
      <c r="N606" s="45">
        <v>29134.51</v>
      </c>
      <c r="O606" s="45">
        <v>87254.78</v>
      </c>
      <c r="P606" s="45">
        <v>156700.14000000001</v>
      </c>
      <c r="Q606" s="45">
        <v>169744.47</v>
      </c>
      <c r="R606" s="47">
        <f t="shared" si="157"/>
        <v>84232.703333333324</v>
      </c>
      <c r="U606" s="49">
        <f t="shared" si="164"/>
        <v>84232.703333333324</v>
      </c>
      <c r="V606" s="49"/>
      <c r="W606" s="49"/>
      <c r="Y606" s="51"/>
      <c r="Z606" s="51"/>
      <c r="AA606" s="51"/>
      <c r="AD606" s="49">
        <f>+R606</f>
        <v>84232.703333333324</v>
      </c>
    </row>
    <row r="607" spans="1:30">
      <c r="A607" s="6" t="s">
        <v>294</v>
      </c>
      <c r="B607" s="6" t="s">
        <v>435</v>
      </c>
      <c r="C607" s="6" t="s">
        <v>437</v>
      </c>
      <c r="D607" s="3" t="s">
        <v>237</v>
      </c>
      <c r="E607" s="45">
        <v>-47103890.740000002</v>
      </c>
      <c r="F607" s="45">
        <v>-46880443.710000001</v>
      </c>
      <c r="G607" s="45">
        <v>-46657289.700000003</v>
      </c>
      <c r="H607" s="45">
        <v>-46434416.759999998</v>
      </c>
      <c r="I607" s="45">
        <v>-46214109.170000002</v>
      </c>
      <c r="J607" s="45">
        <v>-45993801.609999999</v>
      </c>
      <c r="K607" s="45">
        <v>-45773494.049999997</v>
      </c>
      <c r="L607" s="45">
        <v>-45553186.520000003</v>
      </c>
      <c r="M607" s="45">
        <v>-45332913.859999999</v>
      </c>
      <c r="N607" s="45">
        <v>-45112624.32</v>
      </c>
      <c r="O607" s="45">
        <v>-44892316.759999998</v>
      </c>
      <c r="P607" s="45">
        <v>-44726136.530000001</v>
      </c>
      <c r="Q607" s="45">
        <v>-45047242.530000001</v>
      </c>
      <c r="R607" s="47">
        <f t="shared" si="157"/>
        <v>-45803858.302083336</v>
      </c>
      <c r="W607" s="49">
        <f>+R607</f>
        <v>-45803858.302083336</v>
      </c>
      <c r="Y607" s="51"/>
      <c r="Z607" s="51"/>
      <c r="AA607" s="51"/>
      <c r="AB607" s="49">
        <f t="shared" ref="AB607:AB614" si="168">+W607</f>
        <v>-45803858.302083336</v>
      </c>
    </row>
    <row r="608" spans="1:30">
      <c r="A608" s="6" t="s">
        <v>294</v>
      </c>
      <c r="B608" s="6" t="s">
        <v>435</v>
      </c>
      <c r="C608" s="6" t="s">
        <v>524</v>
      </c>
      <c r="D608" s="18" t="s">
        <v>793</v>
      </c>
      <c r="E608" s="45">
        <v>-1014491.1</v>
      </c>
      <c r="F608" s="45">
        <v>-884858.24</v>
      </c>
      <c r="G608" s="45">
        <v>-794954.66</v>
      </c>
      <c r="H608" s="45">
        <v>-696653.42</v>
      </c>
      <c r="I608" s="45">
        <v>-643447.85</v>
      </c>
      <c r="J608" s="45">
        <v>-670622.71</v>
      </c>
      <c r="K608" s="45">
        <v>-713680.41</v>
      </c>
      <c r="L608" s="45">
        <v>-757506.75</v>
      </c>
      <c r="M608" s="45">
        <v>-805636.92</v>
      </c>
      <c r="N608" s="45">
        <v>-847365.78</v>
      </c>
      <c r="O608" s="45">
        <v>-883050.67</v>
      </c>
      <c r="P608" s="45">
        <v>-875351.97</v>
      </c>
      <c r="Q608" s="45">
        <v>-756886.92</v>
      </c>
      <c r="R608" s="47">
        <f t="shared" si="157"/>
        <v>-788234.86583333334</v>
      </c>
      <c r="W608" s="49">
        <f t="shared" ref="W608:W615" si="169">+R608</f>
        <v>-788234.86583333334</v>
      </c>
      <c r="Y608" s="51"/>
      <c r="Z608" s="51"/>
      <c r="AA608" s="51"/>
      <c r="AB608" s="49">
        <f t="shared" si="168"/>
        <v>-788234.86583333334</v>
      </c>
    </row>
    <row r="609" spans="1:30">
      <c r="A609" s="6" t="s">
        <v>294</v>
      </c>
      <c r="B609" s="6" t="s">
        <v>435</v>
      </c>
      <c r="C609" s="6" t="s">
        <v>525</v>
      </c>
      <c r="D609" s="18" t="s">
        <v>794</v>
      </c>
      <c r="E609" s="45">
        <v>-228610.16</v>
      </c>
      <c r="F609" s="45">
        <v>-182916.69</v>
      </c>
      <c r="G609" s="45">
        <v>-150082.01999999999</v>
      </c>
      <c r="H609" s="45">
        <v>-114602.38</v>
      </c>
      <c r="I609" s="45">
        <v>-93695.82</v>
      </c>
      <c r="J609" s="45">
        <v>-98736.53</v>
      </c>
      <c r="K609" s="45">
        <v>-108924.97</v>
      </c>
      <c r="L609" s="45">
        <v>-119428.13</v>
      </c>
      <c r="M609" s="45">
        <v>-131398.07</v>
      </c>
      <c r="N609" s="45">
        <v>-141323.21</v>
      </c>
      <c r="O609" s="45">
        <v>-149241.07</v>
      </c>
      <c r="P609" s="45">
        <v>-143082.29</v>
      </c>
      <c r="Q609" s="45">
        <v>-102562.31</v>
      </c>
      <c r="R609" s="47">
        <f t="shared" si="157"/>
        <v>-133251.45125000001</v>
      </c>
      <c r="W609" s="49">
        <f t="shared" si="169"/>
        <v>-133251.45125000001</v>
      </c>
      <c r="Y609" s="51"/>
      <c r="Z609" s="51"/>
      <c r="AA609" s="51"/>
      <c r="AB609" s="49">
        <f t="shared" si="168"/>
        <v>-133251.45125000001</v>
      </c>
    </row>
    <row r="610" spans="1:30">
      <c r="A610" s="6" t="s">
        <v>294</v>
      </c>
      <c r="B610" s="6" t="s">
        <v>435</v>
      </c>
      <c r="C610" s="6" t="s">
        <v>526</v>
      </c>
      <c r="D610" s="18" t="s">
        <v>795</v>
      </c>
      <c r="E610" s="45">
        <v>-450758.74</v>
      </c>
      <c r="F610" s="45">
        <v>-415559</v>
      </c>
      <c r="G610" s="45">
        <v>-395159</v>
      </c>
      <c r="H610" s="45">
        <v>-371648.24</v>
      </c>
      <c r="I610" s="45">
        <v>-364929.15</v>
      </c>
      <c r="J610" s="45">
        <v>-388135.18</v>
      </c>
      <c r="K610" s="45">
        <v>-417260.29</v>
      </c>
      <c r="L610" s="45">
        <v>-446688.21</v>
      </c>
      <c r="M610" s="45">
        <v>-477737.09</v>
      </c>
      <c r="N610" s="45">
        <v>-506408.51</v>
      </c>
      <c r="O610" s="45">
        <v>-532815.56999999995</v>
      </c>
      <c r="P610" s="45">
        <v>-535516.96</v>
      </c>
      <c r="Q610" s="45">
        <v>-492970.32</v>
      </c>
      <c r="R610" s="47">
        <f t="shared" si="157"/>
        <v>-443643.47750000004</v>
      </c>
      <c r="W610" s="49">
        <f t="shared" si="169"/>
        <v>-443643.47750000004</v>
      </c>
      <c r="Y610" s="51"/>
      <c r="Z610" s="51"/>
      <c r="AA610" s="51"/>
      <c r="AB610" s="49">
        <f t="shared" si="168"/>
        <v>-443643.47750000004</v>
      </c>
    </row>
    <row r="611" spans="1:30">
      <c r="A611" s="6" t="s">
        <v>294</v>
      </c>
      <c r="B611" s="6" t="s">
        <v>435</v>
      </c>
      <c r="C611" s="6" t="s">
        <v>527</v>
      </c>
      <c r="D611" s="18" t="s">
        <v>796</v>
      </c>
      <c r="E611" s="45">
        <v>-99392.62</v>
      </c>
      <c r="F611" s="45">
        <v>-86282.03</v>
      </c>
      <c r="G611" s="45">
        <v>-77949.38</v>
      </c>
      <c r="H611" s="45">
        <v>-68665.66</v>
      </c>
      <c r="I611" s="45">
        <v>-64781.62</v>
      </c>
      <c r="J611" s="45">
        <v>-70508.429999999993</v>
      </c>
      <c r="K611" s="45">
        <v>-78152.22</v>
      </c>
      <c r="L611" s="45">
        <v>-85944.55</v>
      </c>
      <c r="M611" s="45">
        <v>-94316.26</v>
      </c>
      <c r="N611" s="45">
        <v>-101941.29</v>
      </c>
      <c r="O611" s="45">
        <v>-108796.62</v>
      </c>
      <c r="P611" s="45">
        <v>-107656.69</v>
      </c>
      <c r="Q611" s="45">
        <v>-91850.27</v>
      </c>
      <c r="R611" s="47">
        <f t="shared" si="157"/>
        <v>-86718.016250000001</v>
      </c>
      <c r="W611" s="49">
        <f t="shared" si="169"/>
        <v>-86718.016250000001</v>
      </c>
      <c r="Y611" s="51"/>
      <c r="Z611" s="51"/>
      <c r="AA611" s="51"/>
      <c r="AB611" s="49">
        <f t="shared" si="168"/>
        <v>-86718.016250000001</v>
      </c>
    </row>
    <row r="612" spans="1:30">
      <c r="A612" s="6" t="s">
        <v>294</v>
      </c>
      <c r="B612" s="6" t="s">
        <v>435</v>
      </c>
      <c r="C612" s="6" t="s">
        <v>528</v>
      </c>
      <c r="D612" s="18" t="s">
        <v>797</v>
      </c>
      <c r="E612" s="45">
        <v>8.7311491370201098E-11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7">
        <f t="shared" si="157"/>
        <v>3.6379788070917125E-12</v>
      </c>
      <c r="W612" s="49">
        <f t="shared" si="169"/>
        <v>3.6379788070917125E-12</v>
      </c>
      <c r="Y612" s="51"/>
      <c r="Z612" s="51"/>
      <c r="AA612" s="51"/>
      <c r="AB612" s="49">
        <f t="shared" si="168"/>
        <v>3.6379788070917125E-12</v>
      </c>
    </row>
    <row r="613" spans="1:30">
      <c r="A613" s="6" t="s">
        <v>294</v>
      </c>
      <c r="B613" s="6" t="s">
        <v>435</v>
      </c>
      <c r="C613" s="6" t="s">
        <v>529</v>
      </c>
      <c r="D613" s="18" t="s">
        <v>798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157"/>
        <v>0</v>
      </c>
      <c r="W613" s="49">
        <f t="shared" si="169"/>
        <v>0</v>
      </c>
      <c r="Y613" s="51"/>
      <c r="Z613" s="51"/>
      <c r="AA613" s="51"/>
      <c r="AB613" s="49">
        <f t="shared" si="168"/>
        <v>0</v>
      </c>
    </row>
    <row r="614" spans="1:30">
      <c r="A614" s="6" t="s">
        <v>294</v>
      </c>
      <c r="B614" s="6" t="s">
        <v>435</v>
      </c>
      <c r="C614" s="6" t="s">
        <v>530</v>
      </c>
      <c r="D614" s="18" t="s">
        <v>799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157"/>
        <v>0</v>
      </c>
      <c r="W614" s="49">
        <f t="shared" si="169"/>
        <v>0</v>
      </c>
      <c r="Y614" s="51"/>
      <c r="Z614" s="51"/>
      <c r="AA614" s="51"/>
      <c r="AB614" s="49">
        <f t="shared" si="168"/>
        <v>0</v>
      </c>
    </row>
    <row r="615" spans="1:30">
      <c r="A615" s="6" t="s">
        <v>284</v>
      </c>
      <c r="B615" s="6" t="s">
        <v>79</v>
      </c>
      <c r="C615" s="6" t="s">
        <v>439</v>
      </c>
      <c r="D615" s="45" t="s">
        <v>238</v>
      </c>
      <c r="E615" s="45">
        <v>52645191.759999998</v>
      </c>
      <c r="F615" s="45">
        <v>53008723.770000003</v>
      </c>
      <c r="G615" s="45">
        <v>53373764.259999998</v>
      </c>
      <c r="H615" s="45">
        <v>53740320.200000003</v>
      </c>
      <c r="I615" s="45">
        <v>54108398.350000001</v>
      </c>
      <c r="J615" s="45">
        <v>54478005.829999998</v>
      </c>
      <c r="K615" s="45">
        <v>54849149.479999997</v>
      </c>
      <c r="L615" s="45">
        <v>55221836.280000001</v>
      </c>
      <c r="M615" s="45">
        <v>55596073.310000002</v>
      </c>
      <c r="N615" s="45">
        <v>55971867.759999998</v>
      </c>
      <c r="O615" s="45">
        <v>56349226.759999998</v>
      </c>
      <c r="P615" s="45">
        <v>56728157.149999999</v>
      </c>
      <c r="Q615" s="45">
        <v>56601266.670000002</v>
      </c>
      <c r="R615" s="47">
        <f t="shared" si="157"/>
        <v>54837396.030416675</v>
      </c>
      <c r="U615" s="49"/>
      <c r="V615" s="49"/>
      <c r="W615" s="49">
        <f t="shared" si="169"/>
        <v>54837396.030416675</v>
      </c>
      <c r="Y615" s="67">
        <f>+R615*$Z$4</f>
        <v>41155465.720827714</v>
      </c>
      <c r="Z615" s="67">
        <f>+R615*$Z$5</f>
        <v>13681930.309588963</v>
      </c>
      <c r="AA615" s="51"/>
    </row>
    <row r="616" spans="1:30">
      <c r="D616" s="17" t="s">
        <v>239</v>
      </c>
      <c r="E616" s="81">
        <f t="shared" ref="E616" si="170">SUM(E576:E615)</f>
        <v>-108352500.52000001</v>
      </c>
      <c r="F616" s="81">
        <f t="shared" ref="F616:R616" si="171">SUM(F576:F615)</f>
        <v>-107547682.30000001</v>
      </c>
      <c r="G616" s="81">
        <f t="shared" si="171"/>
        <v>-106898153.87</v>
      </c>
      <c r="H616" s="81">
        <f t="shared" si="171"/>
        <v>-105995872.97999997</v>
      </c>
      <c r="I616" s="81">
        <f t="shared" si="171"/>
        <v>-105446516.28</v>
      </c>
      <c r="J616" s="81">
        <f t="shared" si="171"/>
        <v>-105000729.52000006</v>
      </c>
      <c r="K616" s="81">
        <f t="shared" si="171"/>
        <v>-103431227.70000002</v>
      </c>
      <c r="L616" s="81">
        <f t="shared" si="171"/>
        <v>-102918184.73000002</v>
      </c>
      <c r="M616" s="81">
        <f t="shared" si="171"/>
        <v>-102349385.35999995</v>
      </c>
      <c r="N616" s="81">
        <f t="shared" si="171"/>
        <v>-113082586.22</v>
      </c>
      <c r="O616" s="81">
        <f t="shared" si="171"/>
        <v>-112439948.56999999</v>
      </c>
      <c r="P616" s="81">
        <f t="shared" si="171"/>
        <v>-111989565.87</v>
      </c>
      <c r="Q616" s="81">
        <f t="shared" si="171"/>
        <v>-116270396.39</v>
      </c>
      <c r="R616" s="81">
        <f t="shared" si="171"/>
        <v>-107450941.82125002</v>
      </c>
      <c r="Y616" s="51"/>
      <c r="Z616" s="51"/>
      <c r="AA616" s="51"/>
    </row>
    <row r="617" spans="1:30">
      <c r="D617" s="3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7"/>
      <c r="Y617" s="51"/>
      <c r="Z617" s="51"/>
      <c r="AA617" s="51"/>
    </row>
    <row r="618" spans="1:30">
      <c r="A618" s="6" t="s">
        <v>284</v>
      </c>
      <c r="B618" s="6" t="s">
        <v>240</v>
      </c>
      <c r="C618" s="6" t="s">
        <v>143</v>
      </c>
      <c r="D618" s="3" t="s">
        <v>241</v>
      </c>
      <c r="E618" s="45">
        <v>-201910.04</v>
      </c>
      <c r="F618" s="45">
        <v>-198408.46</v>
      </c>
      <c r="G618" s="45">
        <v>-194906.88</v>
      </c>
      <c r="H618" s="45">
        <v>-191405.3</v>
      </c>
      <c r="I618" s="45">
        <v>-187903.72</v>
      </c>
      <c r="J618" s="45">
        <v>-184402.14</v>
      </c>
      <c r="K618" s="45">
        <v>-180900.56</v>
      </c>
      <c r="L618" s="45">
        <v>-177398.98</v>
      </c>
      <c r="M618" s="45">
        <v>-173897.4</v>
      </c>
      <c r="N618" s="45">
        <v>-170395.82</v>
      </c>
      <c r="O618" s="45">
        <v>-166894.24</v>
      </c>
      <c r="P618" s="45">
        <v>-163392.66</v>
      </c>
      <c r="Q618" s="45">
        <v>-159891.07999999999</v>
      </c>
      <c r="R618" s="47">
        <f t="shared" ref="R618:R642" si="172">((E618+Q618)+((F618+G618+H618+I618+J618+K618+L618+M618+N618+O618+P618)*2))/24</f>
        <v>-180900.55999999997</v>
      </c>
      <c r="U618" s="49"/>
      <c r="V618" s="49"/>
      <c r="W618" s="49">
        <f t="shared" ref="W618:W623" si="173">+R618</f>
        <v>-180900.55999999997</v>
      </c>
      <c r="Y618" s="51"/>
      <c r="Z618" s="51"/>
      <c r="AA618" s="51"/>
      <c r="AB618" s="49">
        <f>+W618</f>
        <v>-180900.55999999997</v>
      </c>
    </row>
    <row r="619" spans="1:30">
      <c r="A619" s="6" t="s">
        <v>284</v>
      </c>
      <c r="B619" s="6" t="s">
        <v>242</v>
      </c>
      <c r="C619" s="6" t="s">
        <v>440</v>
      </c>
      <c r="D619" s="3" t="s">
        <v>800</v>
      </c>
      <c r="E619" s="45">
        <v>9711531.8900000006</v>
      </c>
      <c r="F619" s="45">
        <v>9665491.2200000007</v>
      </c>
      <c r="G619" s="45">
        <v>9619510.9900000002</v>
      </c>
      <c r="H619" s="45">
        <v>9573588.7300000004</v>
      </c>
      <c r="I619" s="45">
        <v>9528195.4900000002</v>
      </c>
      <c r="J619" s="45">
        <v>9482802.2100000009</v>
      </c>
      <c r="K619" s="45">
        <v>9437408.9700000007</v>
      </c>
      <c r="L619" s="45">
        <v>9392015.7200000007</v>
      </c>
      <c r="M619" s="45">
        <v>9346629.6400000006</v>
      </c>
      <c r="N619" s="45">
        <v>9301240.0999999996</v>
      </c>
      <c r="O619" s="45">
        <v>9255846.8499999996</v>
      </c>
      <c r="P619" s="45">
        <v>9221845.7100000009</v>
      </c>
      <c r="Q619" s="45">
        <v>9288097.2300000004</v>
      </c>
      <c r="R619" s="47">
        <f t="shared" si="172"/>
        <v>9443699.1824999992</v>
      </c>
      <c r="U619" s="49"/>
      <c r="V619" s="49"/>
      <c r="W619" s="49">
        <f t="shared" si="173"/>
        <v>9443699.1824999992</v>
      </c>
      <c r="Y619" s="51"/>
      <c r="Z619" s="51"/>
      <c r="AA619" s="51"/>
      <c r="AB619" s="49">
        <f>+W619</f>
        <v>9443699.1824999992</v>
      </c>
    </row>
    <row r="620" spans="1:30">
      <c r="A620" s="6" t="s">
        <v>284</v>
      </c>
      <c r="B620" s="6" t="s">
        <v>242</v>
      </c>
      <c r="C620" s="6" t="s">
        <v>441</v>
      </c>
      <c r="D620" s="3" t="s">
        <v>801</v>
      </c>
      <c r="E620" s="45">
        <v>37290719.920000002</v>
      </c>
      <c r="F620" s="45">
        <v>37112246.850000001</v>
      </c>
      <c r="G620" s="45">
        <v>36933982.770000003</v>
      </c>
      <c r="H620" s="45">
        <v>36755919.159999996</v>
      </c>
      <c r="I620" s="45">
        <v>36579685.450000003</v>
      </c>
      <c r="J620" s="45">
        <v>36403451.799999997</v>
      </c>
      <c r="K620" s="45">
        <v>36227218.079999998</v>
      </c>
      <c r="L620" s="45">
        <v>36050984.409999996</v>
      </c>
      <c r="M620" s="45">
        <v>35874775.659999996</v>
      </c>
      <c r="N620" s="45">
        <v>35698554.799999997</v>
      </c>
      <c r="O620" s="45">
        <v>35522321.119999997</v>
      </c>
      <c r="P620" s="45">
        <v>35390977.25</v>
      </c>
      <c r="Q620" s="45">
        <v>35636756.560000002</v>
      </c>
      <c r="R620" s="47">
        <f t="shared" si="172"/>
        <v>36251154.6325</v>
      </c>
      <c r="U620" s="49"/>
      <c r="V620" s="49"/>
      <c r="W620" s="49">
        <f t="shared" si="173"/>
        <v>36251154.6325</v>
      </c>
      <c r="Y620" s="51"/>
      <c r="Z620" s="51"/>
      <c r="AA620" s="51"/>
      <c r="AB620" s="49">
        <f>+W620</f>
        <v>36251154.6325</v>
      </c>
    </row>
    <row r="621" spans="1:30">
      <c r="A621" s="6" t="s">
        <v>284</v>
      </c>
      <c r="B621" s="6" t="s">
        <v>242</v>
      </c>
      <c r="C621" s="6" t="s">
        <v>442</v>
      </c>
      <c r="D621" s="3" t="s">
        <v>802</v>
      </c>
      <c r="E621" s="45">
        <v>-1.4901161193847699E-8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172"/>
        <v>-6.2088171641032084E-10</v>
      </c>
      <c r="U621" s="49"/>
      <c r="V621" s="49"/>
      <c r="W621" s="49">
        <f t="shared" si="173"/>
        <v>-6.2088171641032084E-10</v>
      </c>
      <c r="Y621" s="67">
        <f>+R621*$Z$4</f>
        <v>-4.6597172816594573E-10</v>
      </c>
      <c r="Z621" s="67">
        <f>+R621*$Z$5</f>
        <v>-1.5490998824437508E-10</v>
      </c>
      <c r="AA621" s="51"/>
    </row>
    <row r="622" spans="1:30">
      <c r="A622" s="6" t="s">
        <v>284</v>
      </c>
      <c r="B622" s="6" t="s">
        <v>242</v>
      </c>
      <c r="C622" s="6" t="s">
        <v>321</v>
      </c>
      <c r="D622" s="3" t="s">
        <v>803</v>
      </c>
      <c r="E622" s="45">
        <v>496455.14</v>
      </c>
      <c r="F622" s="45">
        <v>552476.07999999996</v>
      </c>
      <c r="G622" s="45">
        <v>454123.14</v>
      </c>
      <c r="H622" s="45">
        <v>389023.08</v>
      </c>
      <c r="I622" s="45">
        <v>356019.25</v>
      </c>
      <c r="J622" s="45">
        <v>328315.86</v>
      </c>
      <c r="K622" s="45">
        <v>409314.9</v>
      </c>
      <c r="L622" s="45">
        <v>-659729.17000000004</v>
      </c>
      <c r="M622" s="45">
        <v>-699982.77</v>
      </c>
      <c r="N622" s="45">
        <v>-489972.92</v>
      </c>
      <c r="O622" s="45">
        <v>-511830.54</v>
      </c>
      <c r="P622" s="45">
        <v>-425615.17</v>
      </c>
      <c r="Q622" s="45">
        <v>-71904.14</v>
      </c>
      <c r="R622" s="47">
        <f t="shared" si="172"/>
        <v>-7131.8966666666483</v>
      </c>
      <c r="U622" s="49"/>
      <c r="V622" s="49"/>
      <c r="W622" s="49">
        <f t="shared" si="173"/>
        <v>-7131.8966666666483</v>
      </c>
      <c r="Y622" s="51"/>
      <c r="Z622" s="51"/>
      <c r="AA622" s="51"/>
      <c r="AB622" s="49">
        <f>+W622</f>
        <v>-7131.8966666666483</v>
      </c>
    </row>
    <row r="623" spans="1:30">
      <c r="A623" s="6" t="s">
        <v>284</v>
      </c>
      <c r="B623" s="6" t="s">
        <v>243</v>
      </c>
      <c r="C623" s="6" t="s">
        <v>440</v>
      </c>
      <c r="D623" s="3" t="s">
        <v>800</v>
      </c>
      <c r="E623" s="45">
        <v>1662982.3</v>
      </c>
      <c r="F623" s="45">
        <v>1642066.59</v>
      </c>
      <c r="G623" s="45">
        <v>1621150.94</v>
      </c>
      <c r="H623" s="45">
        <v>1600235.27</v>
      </c>
      <c r="I623" s="45">
        <v>1579319.63</v>
      </c>
      <c r="J623" s="45">
        <v>1558403.95</v>
      </c>
      <c r="K623" s="45">
        <v>1537488.28</v>
      </c>
      <c r="L623" s="45">
        <v>1516572.62</v>
      </c>
      <c r="M623" s="45">
        <v>1495656.96</v>
      </c>
      <c r="N623" s="45">
        <v>1474741.27</v>
      </c>
      <c r="O623" s="45">
        <v>1453825.62</v>
      </c>
      <c r="P623" s="45">
        <v>1432909.92</v>
      </c>
      <c r="Q623" s="45">
        <v>1411994.28</v>
      </c>
      <c r="R623" s="47">
        <f t="shared" si="172"/>
        <v>1537488.2783333336</v>
      </c>
      <c r="U623" s="49"/>
      <c r="V623" s="49"/>
      <c r="W623" s="49">
        <f t="shared" si="173"/>
        <v>1537488.2783333336</v>
      </c>
      <c r="Y623" s="51"/>
      <c r="Z623" s="51"/>
      <c r="AA623" s="51"/>
      <c r="AB623" s="49">
        <f>+W623</f>
        <v>1537488.2783333336</v>
      </c>
      <c r="AD623" s="49"/>
    </row>
    <row r="624" spans="1:30">
      <c r="A624" s="6" t="s">
        <v>284</v>
      </c>
      <c r="B624" s="6" t="s">
        <v>243</v>
      </c>
      <c r="C624" s="6" t="s">
        <v>441</v>
      </c>
      <c r="D624" s="3" t="s">
        <v>801</v>
      </c>
      <c r="E624" s="45">
        <v>6326861.0300000003</v>
      </c>
      <c r="F624" s="45">
        <v>6246209.3399999999</v>
      </c>
      <c r="G624" s="45">
        <v>6165557.71</v>
      </c>
      <c r="H624" s="45">
        <v>6084906.0599999996</v>
      </c>
      <c r="I624" s="45">
        <v>6004254.4800000004</v>
      </c>
      <c r="J624" s="45">
        <v>5923602.7800000003</v>
      </c>
      <c r="K624" s="45">
        <v>5842951.1799999997</v>
      </c>
      <c r="L624" s="45">
        <v>5762299.5499999998</v>
      </c>
      <c r="M624" s="45">
        <v>5681647.8799999999</v>
      </c>
      <c r="N624" s="45">
        <v>5600996.29</v>
      </c>
      <c r="O624" s="45">
        <v>5520344.6100000003</v>
      </c>
      <c r="P624" s="45">
        <v>5439692.9400000004</v>
      </c>
      <c r="Q624" s="45">
        <v>5359041.3499999996</v>
      </c>
      <c r="R624" s="47">
        <f t="shared" si="172"/>
        <v>5842951.1674999995</v>
      </c>
      <c r="V624" s="49"/>
      <c r="W624" s="49">
        <f>+R624</f>
        <v>5842951.1674999995</v>
      </c>
      <c r="Y624" s="51"/>
      <c r="Z624" s="51"/>
      <c r="AA624" s="51"/>
      <c r="AB624" s="49">
        <f>+W624</f>
        <v>5842951.1674999995</v>
      </c>
      <c r="AD624" s="49"/>
    </row>
    <row r="625" spans="1:30">
      <c r="A625" s="6" t="s">
        <v>284</v>
      </c>
      <c r="B625" s="6" t="s">
        <v>243</v>
      </c>
      <c r="C625" s="6" t="s">
        <v>446</v>
      </c>
      <c r="D625" s="3" t="s">
        <v>809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7">
        <f t="shared" si="172"/>
        <v>0</v>
      </c>
      <c r="V625" s="49"/>
      <c r="W625" s="49">
        <f>+R625</f>
        <v>0</v>
      </c>
      <c r="Y625" s="67">
        <f>+R625*$Z$4</f>
        <v>0</v>
      </c>
      <c r="Z625" s="67">
        <f>+R625*$Z$5</f>
        <v>0</v>
      </c>
      <c r="AA625" s="51"/>
      <c r="AD625" s="49"/>
    </row>
    <row r="626" spans="1:30">
      <c r="A626" s="6" t="s">
        <v>284</v>
      </c>
      <c r="B626" s="6" t="s">
        <v>243</v>
      </c>
      <c r="C626" s="6" t="s">
        <v>500</v>
      </c>
      <c r="D626" s="3" t="s">
        <v>810</v>
      </c>
      <c r="E626" s="45">
        <v>-666160.88</v>
      </c>
      <c r="F626" s="45">
        <v>-666160.87</v>
      </c>
      <c r="G626" s="45">
        <v>-666160.87</v>
      </c>
      <c r="H626" s="45">
        <v>-666160.87</v>
      </c>
      <c r="I626" s="45">
        <v>-666160.87</v>
      </c>
      <c r="J626" s="45">
        <v>-666160.87</v>
      </c>
      <c r="K626" s="45">
        <v>-666160.87</v>
      </c>
      <c r="L626" s="45">
        <v>-666160.87</v>
      </c>
      <c r="M626" s="45">
        <v>-666160.87</v>
      </c>
      <c r="N626" s="45">
        <v>-666160.87</v>
      </c>
      <c r="O626" s="45">
        <v>-666160.87</v>
      </c>
      <c r="P626" s="45">
        <v>-666160.87</v>
      </c>
      <c r="Q626" s="45">
        <v>485768.55</v>
      </c>
      <c r="R626" s="47">
        <f t="shared" si="172"/>
        <v>-618163.81125000003</v>
      </c>
      <c r="U626" s="49"/>
      <c r="V626" s="49"/>
      <c r="W626" s="49">
        <f>+R626</f>
        <v>-618163.81125000003</v>
      </c>
      <c r="Y626" s="51"/>
      <c r="Z626" s="51"/>
      <c r="AA626" s="51"/>
      <c r="AB626" s="49">
        <f>+R626</f>
        <v>-618163.81125000003</v>
      </c>
      <c r="AD626" s="49"/>
    </row>
    <row r="627" spans="1:30">
      <c r="A627" s="6" t="s">
        <v>284</v>
      </c>
      <c r="B627" s="6" t="s">
        <v>243</v>
      </c>
      <c r="C627" s="6" t="s">
        <v>321</v>
      </c>
      <c r="D627" s="3" t="s">
        <v>811</v>
      </c>
      <c r="E627" s="45">
        <v>-41379613.530000001</v>
      </c>
      <c r="F627" s="45">
        <v>-40385860.899999999</v>
      </c>
      <c r="G627" s="45">
        <v>-39030996.990000002</v>
      </c>
      <c r="H627" s="45">
        <v>-37555823.57</v>
      </c>
      <c r="I627" s="45">
        <v>-36937164.840000004</v>
      </c>
      <c r="J627" s="45">
        <v>-36756805.100000001</v>
      </c>
      <c r="K627" s="45">
        <v>-36970044.259999998</v>
      </c>
      <c r="L627" s="45">
        <v>-37158262.82</v>
      </c>
      <c r="M627" s="45">
        <v>-37482682.030000001</v>
      </c>
      <c r="N627" s="45">
        <v>-40111234.210000001</v>
      </c>
      <c r="O627" s="45">
        <v>-39843133.689999998</v>
      </c>
      <c r="P627" s="45">
        <v>-39005828.25</v>
      </c>
      <c r="Q627" s="45">
        <v>-38467571.439999998</v>
      </c>
      <c r="R627" s="47">
        <f t="shared" si="172"/>
        <v>-38430119.095416665</v>
      </c>
      <c r="U627" s="49">
        <f>+R627</f>
        <v>-38430119.095416665</v>
      </c>
      <c r="V627" s="49"/>
      <c r="W627" s="49"/>
      <c r="Y627" s="51"/>
      <c r="Z627" s="51"/>
      <c r="AA627" s="51"/>
      <c r="AD627" s="49">
        <f>+R627</f>
        <v>-38430119.095416665</v>
      </c>
    </row>
    <row r="628" spans="1:30">
      <c r="A628" s="6" t="s">
        <v>293</v>
      </c>
      <c r="B628" s="6" t="s">
        <v>242</v>
      </c>
      <c r="C628" s="6" t="s">
        <v>443</v>
      </c>
      <c r="D628" s="3" t="s">
        <v>804</v>
      </c>
      <c r="E628" s="45">
        <v>850011.25</v>
      </c>
      <c r="F628" s="45">
        <v>845981.5</v>
      </c>
      <c r="G628" s="45">
        <v>841957.03</v>
      </c>
      <c r="H628" s="45">
        <v>837937.64</v>
      </c>
      <c r="I628" s="45">
        <v>833964.55</v>
      </c>
      <c r="J628" s="45">
        <v>829991.45</v>
      </c>
      <c r="K628" s="45">
        <v>826018.38</v>
      </c>
      <c r="L628" s="45">
        <v>822045.29</v>
      </c>
      <c r="M628" s="45">
        <v>818072.83</v>
      </c>
      <c r="N628" s="45">
        <v>814100.07</v>
      </c>
      <c r="O628" s="45">
        <v>810126.97</v>
      </c>
      <c r="P628" s="45">
        <v>807150.99</v>
      </c>
      <c r="Q628" s="45">
        <v>812949.72</v>
      </c>
      <c r="R628" s="47">
        <f t="shared" si="172"/>
        <v>826568.93208333326</v>
      </c>
      <c r="U628" s="49"/>
      <c r="V628" s="49"/>
      <c r="W628" s="49">
        <f t="shared" ref="W628:W633" si="174">+R628</f>
        <v>826568.93208333326</v>
      </c>
      <c r="Y628" s="51"/>
      <c r="AA628" s="51"/>
      <c r="AB628" s="51">
        <f>+R628</f>
        <v>826568.93208333326</v>
      </c>
    </row>
    <row r="629" spans="1:30">
      <c r="A629" s="6" t="s">
        <v>293</v>
      </c>
      <c r="B629" s="6" t="s">
        <v>242</v>
      </c>
      <c r="C629" s="6" t="s">
        <v>444</v>
      </c>
      <c r="D629" s="3" t="s">
        <v>805</v>
      </c>
      <c r="E629" s="45">
        <v>-748372.32</v>
      </c>
      <c r="F629" s="45">
        <v>-743275.86</v>
      </c>
      <c r="G629" s="45">
        <v>-738161.09</v>
      </c>
      <c r="H629" s="45">
        <v>-733028.77</v>
      </c>
      <c r="I629" s="45">
        <v>-727736.31999999995</v>
      </c>
      <c r="J629" s="45">
        <v>-722443.85</v>
      </c>
      <c r="K629" s="45">
        <v>-717151.38</v>
      </c>
      <c r="L629" s="45">
        <v>-711858.9</v>
      </c>
      <c r="M629" s="45">
        <v>-706564.27</v>
      </c>
      <c r="N629" s="45">
        <v>-701270.65</v>
      </c>
      <c r="O629" s="45">
        <v>-695978.18</v>
      </c>
      <c r="P629" s="45">
        <v>-693837.42</v>
      </c>
      <c r="Q629" s="45">
        <v>-690560.98</v>
      </c>
      <c r="R629" s="47">
        <f t="shared" si="172"/>
        <v>-717564.44499999995</v>
      </c>
      <c r="U629" s="49"/>
      <c r="V629" s="49"/>
      <c r="W629" s="49">
        <f t="shared" si="174"/>
        <v>-717564.44499999995</v>
      </c>
      <c r="Y629" s="51"/>
      <c r="AA629" s="51"/>
      <c r="AB629" s="51">
        <f>+R629</f>
        <v>-717564.44499999995</v>
      </c>
    </row>
    <row r="630" spans="1:30">
      <c r="A630" s="6" t="s">
        <v>293</v>
      </c>
      <c r="B630" s="6" t="s">
        <v>242</v>
      </c>
      <c r="C630" s="6" t="s">
        <v>445</v>
      </c>
      <c r="D630" s="3" t="s">
        <v>806</v>
      </c>
      <c r="E630" s="45">
        <v>-4791249.5199999996</v>
      </c>
      <c r="F630" s="45">
        <v>-4806591.7</v>
      </c>
      <c r="G630" s="45">
        <v>-4821933.88</v>
      </c>
      <c r="H630" s="45">
        <v>-4837276.07</v>
      </c>
      <c r="I630" s="45">
        <v>-4852618.25</v>
      </c>
      <c r="J630" s="45">
        <v>-4867960.43</v>
      </c>
      <c r="K630" s="45">
        <v>-4883302.6100000003</v>
      </c>
      <c r="L630" s="45">
        <v>-4898644.79</v>
      </c>
      <c r="M630" s="45">
        <v>-4913986.97</v>
      </c>
      <c r="N630" s="45">
        <v>-4929329.16</v>
      </c>
      <c r="O630" s="45">
        <v>-4944671.34</v>
      </c>
      <c r="P630" s="45">
        <v>-4939699.74</v>
      </c>
      <c r="Q630" s="45">
        <v>-4979230.4000000004</v>
      </c>
      <c r="R630" s="47">
        <f t="shared" si="172"/>
        <v>-4881771.2416666672</v>
      </c>
      <c r="U630" s="49"/>
      <c r="V630" s="49"/>
      <c r="W630" s="49">
        <f t="shared" si="174"/>
        <v>-4881771.2416666672</v>
      </c>
      <c r="Y630" s="51"/>
      <c r="Z630" s="51">
        <f>+R630</f>
        <v>-4881771.2416666672</v>
      </c>
      <c r="AA630" s="51"/>
    </row>
    <row r="631" spans="1:30">
      <c r="A631" s="6" t="s">
        <v>293</v>
      </c>
      <c r="B631" s="6" t="s">
        <v>242</v>
      </c>
      <c r="C631" s="1" t="s">
        <v>323</v>
      </c>
      <c r="D631" s="3" t="s">
        <v>807</v>
      </c>
      <c r="E631" s="45">
        <v>505732.86</v>
      </c>
      <c r="F631" s="45">
        <v>510636.15</v>
      </c>
      <c r="G631" s="45">
        <v>502027.71</v>
      </c>
      <c r="H631" s="45">
        <v>496329.77</v>
      </c>
      <c r="I631" s="45">
        <v>493441.07</v>
      </c>
      <c r="J631" s="45">
        <v>491016.32</v>
      </c>
      <c r="K631" s="45">
        <v>498105.81</v>
      </c>
      <c r="L631" s="45">
        <v>404536.7</v>
      </c>
      <c r="M631" s="45">
        <v>401013.46</v>
      </c>
      <c r="N631" s="45">
        <v>419394.8</v>
      </c>
      <c r="O631" s="45">
        <v>417481.68</v>
      </c>
      <c r="P631" s="45">
        <v>425027.74</v>
      </c>
      <c r="Q631" s="45">
        <v>455986.67</v>
      </c>
      <c r="R631" s="47">
        <f t="shared" si="172"/>
        <v>461655.9145833333</v>
      </c>
      <c r="U631" s="49"/>
      <c r="V631" s="49"/>
      <c r="W631" s="49">
        <f t="shared" si="174"/>
        <v>461655.9145833333</v>
      </c>
      <c r="Y631" s="51"/>
      <c r="Z631" s="51"/>
      <c r="AA631" s="51"/>
      <c r="AB631" s="51">
        <f>+R631</f>
        <v>461655.9145833333</v>
      </c>
    </row>
    <row r="632" spans="1:30">
      <c r="A632" s="6" t="s">
        <v>293</v>
      </c>
      <c r="B632" s="6" t="s">
        <v>242</v>
      </c>
      <c r="C632" s="6" t="s">
        <v>442</v>
      </c>
      <c r="D632" s="3" t="s">
        <v>802</v>
      </c>
      <c r="E632" s="45">
        <v>-22776131.02</v>
      </c>
      <c r="F632" s="45">
        <v>-23003248.73</v>
      </c>
      <c r="G632" s="45">
        <v>-22987528.960000001</v>
      </c>
      <c r="H632" s="45">
        <v>-22971809.190000001</v>
      </c>
      <c r="I632" s="45">
        <v>-22956089.43</v>
      </c>
      <c r="J632" s="45">
        <v>-22940369.670000002</v>
      </c>
      <c r="K632" s="45">
        <v>-22924649.899999999</v>
      </c>
      <c r="L632" s="45">
        <v>-22908930.140000001</v>
      </c>
      <c r="M632" s="45">
        <v>-22893210.379999999</v>
      </c>
      <c r="N632" s="45">
        <v>-22877490.609999999</v>
      </c>
      <c r="O632" s="45">
        <v>-22861770.850000001</v>
      </c>
      <c r="P632" s="45">
        <v>-22809144.170000002</v>
      </c>
      <c r="Q632" s="45">
        <v>-22996896.690000001</v>
      </c>
      <c r="R632" s="47">
        <f t="shared" si="172"/>
        <v>-22918396.32375</v>
      </c>
      <c r="U632" s="49"/>
      <c r="V632" s="49"/>
      <c r="W632" s="49">
        <f t="shared" si="174"/>
        <v>-22918396.32375</v>
      </c>
      <c r="Y632" s="51"/>
      <c r="Z632" s="51">
        <f>+R632</f>
        <v>-22918396.32375</v>
      </c>
      <c r="AA632" s="51"/>
    </row>
    <row r="633" spans="1:30">
      <c r="A633" s="6" t="s">
        <v>293</v>
      </c>
      <c r="B633" s="6" t="s">
        <v>242</v>
      </c>
      <c r="C633" s="1" t="s">
        <v>509</v>
      </c>
      <c r="D633" s="3" t="s">
        <v>808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si="172"/>
        <v>0</v>
      </c>
      <c r="U633" s="49"/>
      <c r="V633" s="49"/>
      <c r="W633" s="49">
        <f t="shared" si="174"/>
        <v>0</v>
      </c>
      <c r="Y633" s="51"/>
      <c r="Z633" s="51">
        <f>+R633</f>
        <v>0</v>
      </c>
      <c r="AA633" s="51"/>
    </row>
    <row r="634" spans="1:30">
      <c r="A634" s="6" t="s">
        <v>293</v>
      </c>
      <c r="B634" s="6" t="s">
        <v>243</v>
      </c>
      <c r="C634" s="6" t="s">
        <v>443</v>
      </c>
      <c r="D634" s="3" t="s">
        <v>804</v>
      </c>
      <c r="E634" s="45">
        <v>145554.14000000001</v>
      </c>
      <c r="F634" s="45">
        <v>143723.47</v>
      </c>
      <c r="G634" s="45">
        <v>141892.79999999999</v>
      </c>
      <c r="H634" s="45">
        <v>140062.14000000001</v>
      </c>
      <c r="I634" s="45">
        <v>138231.47</v>
      </c>
      <c r="J634" s="45">
        <v>136400.81</v>
      </c>
      <c r="K634" s="45">
        <v>134570.15</v>
      </c>
      <c r="L634" s="45">
        <v>132739.48000000001</v>
      </c>
      <c r="M634" s="45">
        <v>130908.82</v>
      </c>
      <c r="N634" s="45">
        <v>129078.15</v>
      </c>
      <c r="O634" s="45">
        <v>127247.49</v>
      </c>
      <c r="P634" s="45">
        <v>125416.84</v>
      </c>
      <c r="Q634" s="45">
        <v>123586.16</v>
      </c>
      <c r="R634" s="47">
        <f t="shared" si="172"/>
        <v>134570.14749999999</v>
      </c>
      <c r="V634" s="49"/>
      <c r="W634" s="49">
        <f>+R634</f>
        <v>134570.14749999999</v>
      </c>
      <c r="Y634" s="51"/>
      <c r="Z634" s="51"/>
      <c r="AA634" s="51"/>
      <c r="AB634" s="49">
        <f>+R634</f>
        <v>134570.14749999999</v>
      </c>
    </row>
    <row r="635" spans="1:30">
      <c r="A635" s="6" t="s">
        <v>293</v>
      </c>
      <c r="B635" s="6" t="s">
        <v>243</v>
      </c>
      <c r="C635" s="6" t="s">
        <v>444</v>
      </c>
      <c r="D635" s="3" t="s">
        <v>805</v>
      </c>
      <c r="E635" s="45">
        <v>-70879.97</v>
      </c>
      <c r="F635" s="45">
        <v>-68911.08</v>
      </c>
      <c r="G635" s="45">
        <v>-66942.23</v>
      </c>
      <c r="H635" s="45">
        <v>-64973.35</v>
      </c>
      <c r="I635" s="45">
        <v>-63004.38</v>
      </c>
      <c r="J635" s="45">
        <v>-61035.54</v>
      </c>
      <c r="K635" s="45">
        <v>-59066.7</v>
      </c>
      <c r="L635" s="45">
        <v>-57097.77</v>
      </c>
      <c r="M635" s="45">
        <v>-55128.89</v>
      </c>
      <c r="N635" s="45">
        <v>-53159.98</v>
      </c>
      <c r="O635" s="45">
        <v>-51191.09</v>
      </c>
      <c r="P635" s="45">
        <v>-49222.2</v>
      </c>
      <c r="Q635" s="45">
        <v>-47253.36</v>
      </c>
      <c r="R635" s="47">
        <f t="shared" si="172"/>
        <v>-59066.65625</v>
      </c>
      <c r="V635" s="49"/>
      <c r="W635" s="49">
        <f>+R635</f>
        <v>-59066.65625</v>
      </c>
      <c r="Y635" s="51"/>
      <c r="Z635" s="51"/>
      <c r="AA635" s="51"/>
      <c r="AB635" s="49">
        <f>+R635</f>
        <v>-59066.65625</v>
      </c>
    </row>
    <row r="636" spans="1:30">
      <c r="A636" s="6" t="s">
        <v>293</v>
      </c>
      <c r="B636" s="6" t="s">
        <v>243</v>
      </c>
      <c r="C636" s="6" t="s">
        <v>447</v>
      </c>
      <c r="D636" s="3" t="s">
        <v>812</v>
      </c>
      <c r="E636" s="45">
        <v>-12694.23</v>
      </c>
      <c r="F636" s="45">
        <v>-12632.6</v>
      </c>
      <c r="G636" s="45">
        <v>-12570.98</v>
      </c>
      <c r="H636" s="45">
        <v>-12509.36</v>
      </c>
      <c r="I636" s="45">
        <v>-12447.74</v>
      </c>
      <c r="J636" s="45">
        <v>-12386.12</v>
      </c>
      <c r="K636" s="45">
        <v>-12324.5</v>
      </c>
      <c r="L636" s="45">
        <v>-12262.88</v>
      </c>
      <c r="M636" s="45">
        <v>-12201.26</v>
      </c>
      <c r="N636" s="45">
        <v>-12139.64</v>
      </c>
      <c r="O636" s="45">
        <v>-12078.02</v>
      </c>
      <c r="P636" s="45">
        <v>-25578.94</v>
      </c>
      <c r="Q636" s="45">
        <v>-25534.6</v>
      </c>
      <c r="R636" s="47">
        <f t="shared" si="172"/>
        <v>-14020.537916666668</v>
      </c>
      <c r="V636" s="49"/>
      <c r="W636" s="49">
        <f>+R636</f>
        <v>-14020.537916666668</v>
      </c>
      <c r="Y636" s="51"/>
      <c r="Z636" s="49">
        <f>+R636</f>
        <v>-14020.537916666668</v>
      </c>
      <c r="AA636" s="51"/>
    </row>
    <row r="637" spans="1:30" s="59" customFormat="1">
      <c r="A637" s="75" t="s">
        <v>293</v>
      </c>
      <c r="B637" s="75" t="s">
        <v>243</v>
      </c>
      <c r="C637" s="75" t="s">
        <v>504</v>
      </c>
      <c r="D637" s="3" t="s">
        <v>813</v>
      </c>
      <c r="E637" s="45">
        <v>-58306.37</v>
      </c>
      <c r="F637" s="45">
        <v>-58306.38</v>
      </c>
      <c r="G637" s="45">
        <v>-58306.38</v>
      </c>
      <c r="H637" s="45">
        <v>-58306.38</v>
      </c>
      <c r="I637" s="45">
        <v>-58306.38</v>
      </c>
      <c r="J637" s="45">
        <v>-58306.38</v>
      </c>
      <c r="K637" s="45">
        <v>-58306.38</v>
      </c>
      <c r="L637" s="45">
        <v>-58306.38</v>
      </c>
      <c r="M637" s="45">
        <v>-58306.38</v>
      </c>
      <c r="N637" s="45">
        <v>-58306.38</v>
      </c>
      <c r="O637" s="45">
        <v>-58306.38</v>
      </c>
      <c r="P637" s="45">
        <v>-58306.38</v>
      </c>
      <c r="Q637" s="45">
        <v>42517.36</v>
      </c>
      <c r="R637" s="47">
        <f t="shared" si="172"/>
        <v>-54105.390416666662</v>
      </c>
      <c r="V637" s="61"/>
      <c r="W637" s="61">
        <f>+R637</f>
        <v>-54105.390416666662</v>
      </c>
      <c r="Y637" s="60"/>
      <c r="Z637" s="60"/>
      <c r="AA637" s="60"/>
      <c r="AB637" s="61">
        <f>+R637</f>
        <v>-54105.390416666662</v>
      </c>
    </row>
    <row r="638" spans="1:30">
      <c r="A638" s="6" t="s">
        <v>293</v>
      </c>
      <c r="B638" s="6" t="s">
        <v>243</v>
      </c>
      <c r="C638" s="6" t="s">
        <v>323</v>
      </c>
      <c r="D638" s="3" t="s">
        <v>814</v>
      </c>
      <c r="E638" s="45">
        <v>-3272468.91</v>
      </c>
      <c r="F638" s="45">
        <v>-3194517.75</v>
      </c>
      <c r="G638" s="45">
        <v>-3084959.95</v>
      </c>
      <c r="H638" s="45">
        <v>-2964871.96</v>
      </c>
      <c r="I638" s="45">
        <v>-2919751.35</v>
      </c>
      <c r="J638" s="45">
        <v>-2912993.15</v>
      </c>
      <c r="K638" s="45">
        <v>-2940685.09</v>
      </c>
      <c r="L638" s="45">
        <v>-2966187.13</v>
      </c>
      <c r="M638" s="45">
        <v>-3003610.23</v>
      </c>
      <c r="N638" s="45">
        <v>-3242704.81</v>
      </c>
      <c r="O638" s="45">
        <v>-3228267.05</v>
      </c>
      <c r="P638" s="45">
        <v>-3164009.1</v>
      </c>
      <c r="Q638" s="45">
        <v>-3125925.62</v>
      </c>
      <c r="R638" s="47">
        <f t="shared" si="172"/>
        <v>-3068479.5695833336</v>
      </c>
      <c r="U638" s="49">
        <f>+R638</f>
        <v>-3068479.5695833336</v>
      </c>
      <c r="V638" s="49"/>
      <c r="W638" s="49"/>
      <c r="Y638" s="51"/>
      <c r="Z638" s="51"/>
      <c r="AA638" s="51"/>
      <c r="AD638" s="49">
        <f>+R638</f>
        <v>-3068479.5695833336</v>
      </c>
    </row>
    <row r="639" spans="1:30">
      <c r="A639" s="6" t="s">
        <v>293</v>
      </c>
      <c r="B639" s="6" t="s">
        <v>243</v>
      </c>
      <c r="C639" s="6" t="s">
        <v>446</v>
      </c>
      <c r="D639" s="3" t="s">
        <v>809</v>
      </c>
      <c r="E639" s="45">
        <v>-35475.199999999997</v>
      </c>
      <c r="F639" s="45">
        <v>-33426.71</v>
      </c>
      <c r="G639" s="45">
        <v>-33263.65</v>
      </c>
      <c r="H639" s="45">
        <v>-33100.6</v>
      </c>
      <c r="I639" s="45">
        <v>-32937.550000000003</v>
      </c>
      <c r="J639" s="45">
        <v>-32774.49</v>
      </c>
      <c r="K639" s="45">
        <v>-32611.439999999999</v>
      </c>
      <c r="L639" s="45">
        <v>-32448.39</v>
      </c>
      <c r="M639" s="45">
        <v>-32285.33</v>
      </c>
      <c r="N639" s="45">
        <v>-32122.28</v>
      </c>
      <c r="O639" s="45">
        <v>-31959.23</v>
      </c>
      <c r="P639" s="45">
        <v>-67683.64</v>
      </c>
      <c r="Q639" s="45">
        <v>-67566.31</v>
      </c>
      <c r="R639" s="47">
        <f t="shared" si="172"/>
        <v>-37177.838750000003</v>
      </c>
      <c r="V639" s="49"/>
      <c r="W639" s="49">
        <f>+R639</f>
        <v>-37177.838750000003</v>
      </c>
      <c r="Y639" s="51"/>
      <c r="Z639" s="51">
        <f>+R639</f>
        <v>-37177.838750000003</v>
      </c>
      <c r="AA639" s="51"/>
      <c r="AD639" s="49"/>
    </row>
    <row r="640" spans="1:30">
      <c r="A640" s="6" t="s">
        <v>294</v>
      </c>
      <c r="B640" s="6" t="s">
        <v>242</v>
      </c>
      <c r="C640" s="6" t="s">
        <v>442</v>
      </c>
      <c r="D640" s="3" t="s">
        <v>802</v>
      </c>
      <c r="E640" s="45">
        <v>-78406148.049999997</v>
      </c>
      <c r="F640" s="45">
        <v>-78109932.480000004</v>
      </c>
      <c r="G640" s="45">
        <v>-78056554.379999995</v>
      </c>
      <c r="H640" s="45">
        <v>-78003176.269999996</v>
      </c>
      <c r="I640" s="45">
        <v>-77949798.170000002</v>
      </c>
      <c r="J640" s="45">
        <v>-77896420.069999993</v>
      </c>
      <c r="K640" s="45">
        <v>-77843041.969999999</v>
      </c>
      <c r="L640" s="45">
        <v>-77789663.870000005</v>
      </c>
      <c r="M640" s="45">
        <v>-77736285.769999996</v>
      </c>
      <c r="N640" s="45">
        <v>-77682907.659999996</v>
      </c>
      <c r="O640" s="45">
        <v>-77629529.560000002</v>
      </c>
      <c r="P640" s="45">
        <v>-77449100.540000096</v>
      </c>
      <c r="Q640" s="45">
        <v>-78086633.830000103</v>
      </c>
      <c r="R640" s="47">
        <f t="shared" si="172"/>
        <v>-77866066.806666687</v>
      </c>
      <c r="U640" s="49"/>
      <c r="V640" s="49"/>
      <c r="W640" s="49">
        <f t="shared" ref="W640" si="175">+R640</f>
        <v>-77866066.806666687</v>
      </c>
      <c r="Y640" s="51">
        <f>R640</f>
        <v>-77866066.806666687</v>
      </c>
      <c r="Z640" s="51"/>
      <c r="AA640" s="51"/>
    </row>
    <row r="641" spans="1:30">
      <c r="A641" s="6" t="s">
        <v>294</v>
      </c>
      <c r="B641" s="6" t="s">
        <v>242</v>
      </c>
      <c r="C641" s="6" t="s">
        <v>509</v>
      </c>
      <c r="D641" s="3" t="s">
        <v>808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si="172"/>
        <v>0</v>
      </c>
      <c r="V641" s="49"/>
      <c r="W641" s="49">
        <f>+R641</f>
        <v>0</v>
      </c>
      <c r="Y641" s="51">
        <f>R641</f>
        <v>0</v>
      </c>
      <c r="Z641" s="51"/>
      <c r="AA641" s="51"/>
      <c r="AD641" s="49"/>
    </row>
    <row r="642" spans="1:30">
      <c r="A642" s="6" t="s">
        <v>294</v>
      </c>
      <c r="B642" s="6" t="s">
        <v>243</v>
      </c>
      <c r="C642" s="6" t="s">
        <v>446</v>
      </c>
      <c r="D642" s="3" t="s">
        <v>809</v>
      </c>
      <c r="E642" s="45">
        <v>-109558.36</v>
      </c>
      <c r="F642" s="45">
        <v>-110902.8</v>
      </c>
      <c r="G642" s="45">
        <v>-110361.81</v>
      </c>
      <c r="H642" s="45">
        <v>-109820.82</v>
      </c>
      <c r="I642" s="45">
        <v>-109279.83</v>
      </c>
      <c r="J642" s="45">
        <v>-108738.84</v>
      </c>
      <c r="K642" s="45">
        <v>-108197.85</v>
      </c>
      <c r="L642" s="45">
        <v>-107656.86</v>
      </c>
      <c r="M642" s="45">
        <v>-107115.87</v>
      </c>
      <c r="N642" s="45">
        <v>-106574.88</v>
      </c>
      <c r="O642" s="45">
        <v>-106033.89</v>
      </c>
      <c r="P642" s="45">
        <v>-224559.96</v>
      </c>
      <c r="Q642" s="45">
        <v>-224170.69</v>
      </c>
      <c r="R642" s="47">
        <f t="shared" si="172"/>
        <v>-123008.99458333332</v>
      </c>
      <c r="U642" s="49"/>
      <c r="V642" s="49"/>
      <c r="W642" s="49">
        <f>+R642</f>
        <v>-123008.99458333332</v>
      </c>
      <c r="Y642" s="51">
        <f>R642</f>
        <v>-123008.99458333332</v>
      </c>
      <c r="Z642" s="51"/>
      <c r="AA642" s="51"/>
    </row>
    <row r="643" spans="1:30">
      <c r="D643" s="3" t="s">
        <v>244</v>
      </c>
      <c r="E643" s="81">
        <f t="shared" ref="E643:P643" si="176">SUM(E618:E642)</f>
        <v>-95539119.87000002</v>
      </c>
      <c r="F643" s="81">
        <f t="shared" si="176"/>
        <v>-94673345.11999999</v>
      </c>
      <c r="G643" s="81">
        <f t="shared" si="176"/>
        <v>-93582444.959999993</v>
      </c>
      <c r="H643" s="81">
        <f t="shared" si="176"/>
        <v>-92324260.659999982</v>
      </c>
      <c r="I643" s="81">
        <f t="shared" si="176"/>
        <v>-91960087.439999998</v>
      </c>
      <c r="J643" s="81">
        <f t="shared" si="176"/>
        <v>-92066811.469999999</v>
      </c>
      <c r="K643" s="81">
        <f t="shared" si="176"/>
        <v>-92483367.75999999</v>
      </c>
      <c r="L643" s="81">
        <f t="shared" si="176"/>
        <v>-94123415.180000022</v>
      </c>
      <c r="M643" s="81">
        <f t="shared" si="176"/>
        <v>-94792713.170000002</v>
      </c>
      <c r="N643" s="81">
        <f t="shared" si="176"/>
        <v>-97695664.389999986</v>
      </c>
      <c r="O643" s="81">
        <f t="shared" si="176"/>
        <v>-97700610.590000004</v>
      </c>
      <c r="P643" s="81">
        <f t="shared" si="176"/>
        <v>-96899117.650000095</v>
      </c>
      <c r="Q643" s="81">
        <f t="shared" ref="Q643:R643" si="177">SUM(Q618:Q642)</f>
        <v>-95326441.260000095</v>
      </c>
      <c r="R643" s="81">
        <f t="shared" si="177"/>
        <v>-94477884.912916705</v>
      </c>
      <c r="Y643" s="51"/>
      <c r="Z643" s="51"/>
      <c r="AA643" s="51"/>
    </row>
    <row r="644" spans="1:30" s="59" customFormat="1">
      <c r="D644" s="3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7"/>
      <c r="Y644" s="60"/>
      <c r="Z644" s="60"/>
      <c r="AA644" s="60"/>
    </row>
    <row r="645" spans="1:30">
      <c r="A645" s="1" t="s">
        <v>284</v>
      </c>
      <c r="B645" s="6" t="s">
        <v>252</v>
      </c>
      <c r="D645" s="2" t="s">
        <v>253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7">
        <f t="shared" ref="R645:R708" si="178">((E645+Q645)+((F645+G645+H645+I645+J645+K645+L645+M645+N645+O645+P645)*2))/24</f>
        <v>0</v>
      </c>
      <c r="V645" s="49">
        <f>R645</f>
        <v>0</v>
      </c>
      <c r="Y645" s="51"/>
      <c r="Z645" s="51"/>
      <c r="AA645" s="51"/>
      <c r="AC645" s="61">
        <f t="shared" ref="AC645:AC712" si="179">+R645</f>
        <v>0</v>
      </c>
    </row>
    <row r="646" spans="1:30">
      <c r="A646" s="1" t="s">
        <v>284</v>
      </c>
      <c r="B646" s="6" t="s">
        <v>252</v>
      </c>
      <c r="C646" s="6" t="s">
        <v>882</v>
      </c>
      <c r="D646" s="2" t="s">
        <v>884</v>
      </c>
      <c r="E646" s="45">
        <v>-82020</v>
      </c>
      <c r="F646" s="45">
        <v>0</v>
      </c>
      <c r="G646" s="45">
        <v>-3400</v>
      </c>
      <c r="H646" s="45">
        <v>-5100</v>
      </c>
      <c r="I646" s="45">
        <v>-6800</v>
      </c>
      <c r="J646" s="45">
        <v>-8500</v>
      </c>
      <c r="K646" s="45">
        <v>-10200</v>
      </c>
      <c r="L646" s="45">
        <v>-11900</v>
      </c>
      <c r="M646" s="45">
        <v>-13600</v>
      </c>
      <c r="N646" s="45">
        <v>-15300</v>
      </c>
      <c r="O646" s="45">
        <v>-17000</v>
      </c>
      <c r="P646" s="45">
        <v>-18700</v>
      </c>
      <c r="Q646" s="45">
        <v>-20400</v>
      </c>
      <c r="R646" s="47">
        <f t="shared" si="178"/>
        <v>-13475.833333333334</v>
      </c>
      <c r="V646" s="49">
        <f t="shared" ref="V646:V709" si="180">R646</f>
        <v>-13475.833333333334</v>
      </c>
      <c r="Y646" s="51"/>
      <c r="Z646" s="51"/>
      <c r="AA646" s="51"/>
      <c r="AC646" s="61">
        <f t="shared" si="179"/>
        <v>-13475.833333333334</v>
      </c>
    </row>
    <row r="647" spans="1:30">
      <c r="A647" s="1" t="s">
        <v>284</v>
      </c>
      <c r="B647" s="6" t="s">
        <v>252</v>
      </c>
      <c r="C647" s="6" t="s">
        <v>934</v>
      </c>
      <c r="D647" s="2" t="s">
        <v>935</v>
      </c>
      <c r="E647" s="45">
        <v>0</v>
      </c>
      <c r="F647" s="45">
        <v>0</v>
      </c>
      <c r="G647" s="45">
        <v>-13116</v>
      </c>
      <c r="H647" s="45">
        <v>-19674</v>
      </c>
      <c r="I647" s="45">
        <v>-26232</v>
      </c>
      <c r="J647" s="45">
        <v>-32790</v>
      </c>
      <c r="K647" s="45">
        <v>-39348</v>
      </c>
      <c r="L647" s="45">
        <v>-45906</v>
      </c>
      <c r="M647" s="45">
        <v>-52464</v>
      </c>
      <c r="N647" s="45">
        <v>-59022</v>
      </c>
      <c r="O647" s="45">
        <v>-65580</v>
      </c>
      <c r="P647" s="45">
        <v>-72138</v>
      </c>
      <c r="Q647" s="45">
        <v>-78696</v>
      </c>
      <c r="R647" s="47">
        <f t="shared" si="178"/>
        <v>-38801.5</v>
      </c>
      <c r="V647" s="49">
        <f t="shared" si="180"/>
        <v>-38801.5</v>
      </c>
      <c r="Y647" s="51"/>
      <c r="Z647" s="51"/>
      <c r="AA647" s="51"/>
      <c r="AC647" s="61">
        <f t="shared" si="179"/>
        <v>-38801.5</v>
      </c>
    </row>
    <row r="648" spans="1:30">
      <c r="A648" s="1" t="s">
        <v>284</v>
      </c>
      <c r="B648" s="6" t="s">
        <v>252</v>
      </c>
      <c r="C648" s="6" t="s">
        <v>883</v>
      </c>
      <c r="D648" s="2" t="s">
        <v>885</v>
      </c>
      <c r="E648" s="45">
        <v>-88188</v>
      </c>
      <c r="F648" s="45">
        <v>0</v>
      </c>
      <c r="G648" s="45">
        <v>-3478</v>
      </c>
      <c r="H648" s="45">
        <v>-5217</v>
      </c>
      <c r="I648" s="45">
        <v>-6956</v>
      </c>
      <c r="J648" s="45">
        <v>-8695</v>
      </c>
      <c r="K648" s="45">
        <v>-10434</v>
      </c>
      <c r="L648" s="45">
        <v>-12173</v>
      </c>
      <c r="M648" s="45">
        <v>-13912</v>
      </c>
      <c r="N648" s="45">
        <v>-15651</v>
      </c>
      <c r="O648" s="45">
        <v>-17390</v>
      </c>
      <c r="P648" s="45">
        <v>-19129</v>
      </c>
      <c r="Q648" s="45">
        <v>-20868</v>
      </c>
      <c r="R648" s="47">
        <f t="shared" si="178"/>
        <v>-13963.583333333334</v>
      </c>
      <c r="V648" s="49">
        <f t="shared" si="180"/>
        <v>-13963.583333333334</v>
      </c>
      <c r="Y648" s="51"/>
      <c r="Z648" s="51"/>
      <c r="AA648" s="51"/>
      <c r="AC648" s="61">
        <f t="shared" si="179"/>
        <v>-13963.583333333334</v>
      </c>
    </row>
    <row r="649" spans="1:30">
      <c r="A649" s="6" t="s">
        <v>284</v>
      </c>
      <c r="B649" s="6" t="s">
        <v>254</v>
      </c>
      <c r="C649" s="6" t="s">
        <v>467</v>
      </c>
      <c r="D649" s="3" t="s">
        <v>815</v>
      </c>
      <c r="E649" s="45">
        <v>-224.3</v>
      </c>
      <c r="F649" s="45">
        <v>0</v>
      </c>
      <c r="G649" s="45">
        <v>0</v>
      </c>
      <c r="H649" s="45">
        <v>0</v>
      </c>
      <c r="I649" s="45">
        <v>0</v>
      </c>
      <c r="J649" s="45">
        <v>0</v>
      </c>
      <c r="K649" s="45">
        <v>-3949.29</v>
      </c>
      <c r="L649" s="45">
        <v>-3949.29</v>
      </c>
      <c r="M649" s="45">
        <v>-3949.29</v>
      </c>
      <c r="N649" s="45">
        <v>-3949.29</v>
      </c>
      <c r="O649" s="45">
        <v>-3949.29</v>
      </c>
      <c r="P649" s="45">
        <v>-3949.29</v>
      </c>
      <c r="Q649" s="45">
        <v>-3957.97</v>
      </c>
      <c r="R649" s="47">
        <f t="shared" si="178"/>
        <v>-2148.90625</v>
      </c>
      <c r="V649" s="49">
        <f t="shared" si="180"/>
        <v>-2148.90625</v>
      </c>
      <c r="Y649" s="51"/>
      <c r="Z649" s="51"/>
      <c r="AA649" s="51"/>
      <c r="AC649" s="61">
        <f t="shared" si="179"/>
        <v>-2148.90625</v>
      </c>
    </row>
    <row r="650" spans="1:30">
      <c r="A650" s="6" t="s">
        <v>293</v>
      </c>
      <c r="B650" s="6" t="s">
        <v>245</v>
      </c>
      <c r="C650" s="6" t="s">
        <v>448</v>
      </c>
      <c r="D650" s="3" t="s">
        <v>816</v>
      </c>
      <c r="E650" s="45">
        <v>-39768724.710000001</v>
      </c>
      <c r="F650" s="45">
        <v>-6742610.9100000001</v>
      </c>
      <c r="G650" s="45">
        <v>-12064565.75</v>
      </c>
      <c r="H650" s="45">
        <v>-17278910.129999999</v>
      </c>
      <c r="I650" s="45">
        <v>-21617979.190000001</v>
      </c>
      <c r="J650" s="45">
        <v>-24042806.23</v>
      </c>
      <c r="K650" s="45">
        <v>-26006287.75</v>
      </c>
      <c r="L650" s="45">
        <v>-27458454.390000001</v>
      </c>
      <c r="M650" s="45">
        <v>-28584869.469999999</v>
      </c>
      <c r="N650" s="45">
        <v>-29803038.059999999</v>
      </c>
      <c r="O650" s="45">
        <v>-31408757.690000001</v>
      </c>
      <c r="P650" s="45">
        <v>-34848667.909999996</v>
      </c>
      <c r="Q650" s="45">
        <v>-40896819.469999999</v>
      </c>
      <c r="R650" s="47">
        <f t="shared" si="178"/>
        <v>-25015809.964166671</v>
      </c>
      <c r="V650" s="49">
        <f t="shared" si="180"/>
        <v>-25015809.964166671</v>
      </c>
      <c r="Y650" s="51"/>
      <c r="Z650" s="51"/>
      <c r="AA650" s="51"/>
      <c r="AC650" s="61">
        <f t="shared" si="179"/>
        <v>-25015809.964166671</v>
      </c>
    </row>
    <row r="651" spans="1:30">
      <c r="A651" s="6" t="s">
        <v>293</v>
      </c>
      <c r="B651" s="6" t="s">
        <v>245</v>
      </c>
      <c r="C651" s="6" t="s">
        <v>449</v>
      </c>
      <c r="D651" s="3" t="s">
        <v>818</v>
      </c>
      <c r="E651" s="45">
        <v>2056561.28</v>
      </c>
      <c r="F651" s="45">
        <v>27792.43</v>
      </c>
      <c r="G651" s="45">
        <v>12798.02</v>
      </c>
      <c r="H651" s="45">
        <v>129446.35</v>
      </c>
      <c r="I651" s="45">
        <v>93800.14</v>
      </c>
      <c r="J651" s="45">
        <v>65165.61</v>
      </c>
      <c r="K651" s="45">
        <v>176801.26</v>
      </c>
      <c r="L651" s="45">
        <v>231908.99</v>
      </c>
      <c r="M651" s="45">
        <v>272000.75</v>
      </c>
      <c r="N651" s="45">
        <v>226741.07</v>
      </c>
      <c r="O651" s="45">
        <v>179857.35</v>
      </c>
      <c r="P651" s="45">
        <v>434098.24</v>
      </c>
      <c r="Q651" s="45">
        <v>423195.53</v>
      </c>
      <c r="R651" s="47">
        <f t="shared" si="178"/>
        <v>257524.05125000002</v>
      </c>
      <c r="V651" s="49">
        <f t="shared" si="180"/>
        <v>257524.05125000002</v>
      </c>
      <c r="Y651" s="51"/>
      <c r="Z651" s="51"/>
      <c r="AA651" s="51"/>
      <c r="AC651" s="61">
        <f t="shared" si="179"/>
        <v>257524.05125000002</v>
      </c>
    </row>
    <row r="652" spans="1:30">
      <c r="A652" s="6" t="s">
        <v>293</v>
      </c>
      <c r="B652" s="6" t="s">
        <v>245</v>
      </c>
      <c r="C652" s="6" t="s">
        <v>450</v>
      </c>
      <c r="D652" s="3" t="s">
        <v>819</v>
      </c>
      <c r="E652" s="45">
        <v>-2759274.39</v>
      </c>
      <c r="F652" s="45">
        <v>-383704.98</v>
      </c>
      <c r="G652" s="45">
        <v>-702896.76</v>
      </c>
      <c r="H652" s="45">
        <v>-1017858.01</v>
      </c>
      <c r="I652" s="45">
        <v>-1292412.92</v>
      </c>
      <c r="J652" s="45">
        <v>-1455756.07</v>
      </c>
      <c r="K652" s="45">
        <v>-1599737.6</v>
      </c>
      <c r="L652" s="45">
        <v>-1733741.39</v>
      </c>
      <c r="M652" s="45">
        <v>-1846991.22</v>
      </c>
      <c r="N652" s="45">
        <v>-1984608.09</v>
      </c>
      <c r="O652" s="45">
        <v>-2150037.58</v>
      </c>
      <c r="P652" s="45">
        <v>-2436294.4700000002</v>
      </c>
      <c r="Q652" s="45">
        <v>-2817978.92</v>
      </c>
      <c r="R652" s="47">
        <f t="shared" si="178"/>
        <v>-1616055.47875</v>
      </c>
      <c r="V652" s="49">
        <f t="shared" si="180"/>
        <v>-1616055.47875</v>
      </c>
      <c r="Y652" s="51"/>
      <c r="Z652" s="51"/>
      <c r="AA652" s="51"/>
      <c r="AC652" s="61">
        <f t="shared" si="179"/>
        <v>-1616055.47875</v>
      </c>
    </row>
    <row r="653" spans="1:30">
      <c r="A653" s="6" t="s">
        <v>293</v>
      </c>
      <c r="B653" s="6" t="s">
        <v>245</v>
      </c>
      <c r="C653" s="6" t="s">
        <v>451</v>
      </c>
      <c r="D653" s="3" t="s">
        <v>820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7">
        <f t="shared" si="178"/>
        <v>0</v>
      </c>
      <c r="V653" s="49">
        <f t="shared" si="180"/>
        <v>0</v>
      </c>
      <c r="Y653" s="51"/>
      <c r="Z653" s="51"/>
      <c r="AA653" s="51"/>
      <c r="AC653" s="61">
        <f t="shared" si="179"/>
        <v>0</v>
      </c>
    </row>
    <row r="654" spans="1:30">
      <c r="A654" s="6" t="s">
        <v>293</v>
      </c>
      <c r="B654" s="6" t="s">
        <v>245</v>
      </c>
      <c r="C654" s="6" t="s">
        <v>452</v>
      </c>
      <c r="D654" s="3" t="s">
        <v>821</v>
      </c>
      <c r="E654" s="45">
        <v>-21730220.710000001</v>
      </c>
      <c r="F654" s="45">
        <v>-3636278.63</v>
      </c>
      <c r="G654" s="45">
        <v>-6526578.0899999999</v>
      </c>
      <c r="H654" s="45">
        <v>-9343553.1500000004</v>
      </c>
      <c r="I654" s="45">
        <v>-11530045.630000001</v>
      </c>
      <c r="J654" s="45">
        <v>-12641884.49</v>
      </c>
      <c r="K654" s="45">
        <v>-13572962.460000001</v>
      </c>
      <c r="L654" s="45">
        <v>-14365700.9</v>
      </c>
      <c r="M654" s="45">
        <v>-14988932.369999999</v>
      </c>
      <c r="N654" s="45">
        <v>-15686268.060000001</v>
      </c>
      <c r="O654" s="45">
        <v>-16546766.84</v>
      </c>
      <c r="P654" s="45">
        <v>-18320428.91</v>
      </c>
      <c r="Q654" s="45">
        <v>-21537722.329999998</v>
      </c>
      <c r="R654" s="47">
        <f t="shared" si="178"/>
        <v>-13232780.920833336</v>
      </c>
      <c r="V654" s="49">
        <f t="shared" si="180"/>
        <v>-13232780.920833336</v>
      </c>
      <c r="Y654" s="51"/>
      <c r="Z654" s="51"/>
      <c r="AA654" s="51"/>
      <c r="AC654" s="61">
        <f t="shared" si="179"/>
        <v>-13232780.920833336</v>
      </c>
    </row>
    <row r="655" spans="1:30">
      <c r="A655" s="6" t="s">
        <v>293</v>
      </c>
      <c r="B655" s="6" t="s">
        <v>245</v>
      </c>
      <c r="C655" s="6" t="s">
        <v>453</v>
      </c>
      <c r="D655" s="3" t="s">
        <v>822</v>
      </c>
      <c r="E655" s="45">
        <v>870919.73</v>
      </c>
      <c r="F655" s="45">
        <v>3716.11</v>
      </c>
      <c r="G655" s="45">
        <v>-1790.15</v>
      </c>
      <c r="H655" s="45">
        <v>67444.320000000007</v>
      </c>
      <c r="I655" s="45">
        <v>-14953.03</v>
      </c>
      <c r="J655" s="45">
        <v>-136712.57999999999</v>
      </c>
      <c r="K655" s="45">
        <v>-182943.69</v>
      </c>
      <c r="L655" s="45">
        <v>-208057.26</v>
      </c>
      <c r="M655" s="45">
        <v>-242564.79</v>
      </c>
      <c r="N655" s="45">
        <v>-299287.98</v>
      </c>
      <c r="O655" s="45">
        <v>-340951.79</v>
      </c>
      <c r="P655" s="45">
        <v>-393733.56</v>
      </c>
      <c r="Q655" s="45">
        <v>-394986.07</v>
      </c>
      <c r="R655" s="47">
        <f t="shared" si="178"/>
        <v>-125988.96416666666</v>
      </c>
      <c r="V655" s="49">
        <f t="shared" si="180"/>
        <v>-125988.96416666666</v>
      </c>
      <c r="Y655" s="51"/>
      <c r="Z655" s="51"/>
      <c r="AA655" s="51"/>
      <c r="AC655" s="61">
        <f t="shared" si="179"/>
        <v>-125988.96416666666</v>
      </c>
    </row>
    <row r="656" spans="1:30">
      <c r="A656" s="6" t="s">
        <v>293</v>
      </c>
      <c r="B656" s="6" t="s">
        <v>245</v>
      </c>
      <c r="C656" s="6" t="s">
        <v>454</v>
      </c>
      <c r="D656" s="3" t="s">
        <v>823</v>
      </c>
      <c r="E656" s="45">
        <v>-36017.35</v>
      </c>
      <c r="F656" s="45">
        <v>0</v>
      </c>
      <c r="G656" s="45">
        <v>-3907.32</v>
      </c>
      <c r="H656" s="45">
        <v>-3907.32</v>
      </c>
      <c r="I656" s="45">
        <v>-3907.32</v>
      </c>
      <c r="J656" s="45">
        <v>-3907.32</v>
      </c>
      <c r="K656" s="45">
        <v>-3907.32</v>
      </c>
      <c r="L656" s="45">
        <v>-3907.32</v>
      </c>
      <c r="M656" s="45">
        <v>-3907.32</v>
      </c>
      <c r="N656" s="45">
        <v>-3907.32</v>
      </c>
      <c r="O656" s="45">
        <v>-4067.31</v>
      </c>
      <c r="P656" s="45">
        <v>-4067.31</v>
      </c>
      <c r="Q656" s="45">
        <v>-4067.31</v>
      </c>
      <c r="R656" s="47">
        <f t="shared" si="178"/>
        <v>-4952.9591666666665</v>
      </c>
      <c r="V656" s="49">
        <f t="shared" si="180"/>
        <v>-4952.9591666666665</v>
      </c>
      <c r="Y656" s="51"/>
      <c r="Z656" s="51"/>
      <c r="AA656" s="51"/>
      <c r="AC656" s="61">
        <f t="shared" si="179"/>
        <v>-4952.9591666666665</v>
      </c>
    </row>
    <row r="657" spans="1:29">
      <c r="A657" s="6" t="s">
        <v>293</v>
      </c>
      <c r="B657" s="6" t="s">
        <v>245</v>
      </c>
      <c r="C657" s="6" t="s">
        <v>457</v>
      </c>
      <c r="D657" s="3" t="s">
        <v>824</v>
      </c>
      <c r="E657" s="45">
        <v>-1216974.53</v>
      </c>
      <c r="F657" s="45">
        <v>-185352.82</v>
      </c>
      <c r="G657" s="45">
        <v>-359679.71</v>
      </c>
      <c r="H657" s="45">
        <v>-520884.11</v>
      </c>
      <c r="I657" s="45">
        <v>-668500.92000000004</v>
      </c>
      <c r="J657" s="45">
        <v>-769381.44</v>
      </c>
      <c r="K657" s="45">
        <v>-844690.74</v>
      </c>
      <c r="L657" s="45">
        <v>-907613.98</v>
      </c>
      <c r="M657" s="45">
        <v>-963952.25</v>
      </c>
      <c r="N657" s="45">
        <v>-1020674.34</v>
      </c>
      <c r="O657" s="45">
        <v>-1081922.2</v>
      </c>
      <c r="P657" s="45">
        <v>-1179819.83</v>
      </c>
      <c r="Q657" s="45">
        <v>-1326947.18</v>
      </c>
      <c r="R657" s="47">
        <f t="shared" si="178"/>
        <v>-814536.09958333336</v>
      </c>
      <c r="V657" s="49">
        <f t="shared" si="180"/>
        <v>-814536.09958333336</v>
      </c>
      <c r="Y657" s="51"/>
      <c r="Z657" s="51"/>
      <c r="AA657" s="51"/>
      <c r="AC657" s="61">
        <f t="shared" si="179"/>
        <v>-814536.09958333336</v>
      </c>
    </row>
    <row r="658" spans="1:29">
      <c r="A658" s="25" t="s">
        <v>293</v>
      </c>
      <c r="B658" s="6" t="s">
        <v>246</v>
      </c>
      <c r="C658" s="6" t="s">
        <v>448</v>
      </c>
      <c r="D658" s="3" t="s">
        <v>836</v>
      </c>
      <c r="E658" s="45">
        <v>64063.2600000003</v>
      </c>
      <c r="F658" s="45">
        <v>532019.43000000005</v>
      </c>
      <c r="G658" s="45">
        <v>868221.43999999994</v>
      </c>
      <c r="H658" s="45">
        <v>1487614.72</v>
      </c>
      <c r="I658" s="45">
        <v>2765220.02</v>
      </c>
      <c r="J658" s="45">
        <v>3103525.31</v>
      </c>
      <c r="K658" s="45">
        <v>3382203.95</v>
      </c>
      <c r="L658" s="45">
        <v>3541584.97</v>
      </c>
      <c r="M658" s="45">
        <v>3405159.44</v>
      </c>
      <c r="N658" s="45">
        <v>3249120.14</v>
      </c>
      <c r="O658" s="45">
        <v>2164588.38</v>
      </c>
      <c r="P658" s="45">
        <v>434682.22000000102</v>
      </c>
      <c r="Q658" s="45">
        <v>-3089.6899999990701</v>
      </c>
      <c r="R658" s="47">
        <f t="shared" si="178"/>
        <v>2080368.9004166669</v>
      </c>
      <c r="V658" s="49">
        <f t="shared" si="180"/>
        <v>2080368.9004166669</v>
      </c>
      <c r="Y658" s="51"/>
      <c r="Z658" s="51"/>
      <c r="AA658" s="51"/>
      <c r="AC658" s="61">
        <f t="shared" si="179"/>
        <v>2080368.9004166669</v>
      </c>
    </row>
    <row r="659" spans="1:29">
      <c r="A659" s="25" t="s">
        <v>293</v>
      </c>
      <c r="B659" s="6" t="s">
        <v>246</v>
      </c>
      <c r="C659" s="6" t="s">
        <v>452</v>
      </c>
      <c r="D659" s="3" t="s">
        <v>837</v>
      </c>
      <c r="E659" s="45">
        <v>-116275.02</v>
      </c>
      <c r="F659" s="45">
        <v>392877.01</v>
      </c>
      <c r="G659" s="45">
        <v>566081.68999999994</v>
      </c>
      <c r="H659" s="45">
        <v>933334.11</v>
      </c>
      <c r="I659" s="45">
        <v>1723174.14</v>
      </c>
      <c r="J659" s="45">
        <v>1929879.68</v>
      </c>
      <c r="K659" s="45">
        <v>2062556.77</v>
      </c>
      <c r="L659" s="45">
        <v>2126597.9500000002</v>
      </c>
      <c r="M659" s="45">
        <v>2020795.47</v>
      </c>
      <c r="N659" s="45">
        <v>1902791.63</v>
      </c>
      <c r="O659" s="45">
        <v>1140194.02</v>
      </c>
      <c r="P659" s="45">
        <v>277798.86</v>
      </c>
      <c r="Q659" s="45">
        <v>69474.13</v>
      </c>
      <c r="R659" s="47">
        <f t="shared" si="178"/>
        <v>1254390.0737500002</v>
      </c>
      <c r="V659" s="49">
        <f t="shared" si="180"/>
        <v>1254390.0737500002</v>
      </c>
      <c r="Y659" s="51"/>
      <c r="Z659" s="51"/>
      <c r="AA659" s="51"/>
      <c r="AC659" s="61">
        <f t="shared" si="179"/>
        <v>1254390.0737500002</v>
      </c>
    </row>
    <row r="660" spans="1:29">
      <c r="A660" s="25" t="s">
        <v>293</v>
      </c>
      <c r="B660" s="6" t="s">
        <v>246</v>
      </c>
      <c r="C660" s="6" t="s">
        <v>457</v>
      </c>
      <c r="D660" s="3" t="s">
        <v>838</v>
      </c>
      <c r="E660" s="45">
        <v>-32783.61</v>
      </c>
      <c r="F660" s="45">
        <v>11060.28</v>
      </c>
      <c r="G660" s="45">
        <v>24218.81</v>
      </c>
      <c r="H660" s="45">
        <v>37927.86</v>
      </c>
      <c r="I660" s="45">
        <v>84730.23</v>
      </c>
      <c r="J660" s="45">
        <v>110333.61</v>
      </c>
      <c r="K660" s="45">
        <v>122736.91</v>
      </c>
      <c r="L660" s="45">
        <v>129320.82</v>
      </c>
      <c r="M660" s="45">
        <v>128924.94</v>
      </c>
      <c r="N660" s="45">
        <v>124304.17</v>
      </c>
      <c r="O660" s="45">
        <v>87626.94</v>
      </c>
      <c r="P660" s="45">
        <v>38331.339999999997</v>
      </c>
      <c r="Q660" s="45">
        <v>3842.81</v>
      </c>
      <c r="R660" s="47">
        <f t="shared" si="178"/>
        <v>73753.792499999996</v>
      </c>
      <c r="V660" s="49">
        <f t="shared" si="180"/>
        <v>73753.792499999996</v>
      </c>
      <c r="Y660" s="51"/>
      <c r="Z660" s="51"/>
      <c r="AA660" s="51"/>
      <c r="AC660" s="61">
        <f t="shared" si="179"/>
        <v>73753.792499999996</v>
      </c>
    </row>
    <row r="661" spans="1:29">
      <c r="A661" s="25" t="s">
        <v>293</v>
      </c>
      <c r="B661" s="6" t="s">
        <v>247</v>
      </c>
      <c r="C661" s="6" t="s">
        <v>463</v>
      </c>
      <c r="D661" s="3" t="s">
        <v>843</v>
      </c>
      <c r="E661" s="45">
        <v>-159699.38</v>
      </c>
      <c r="F661" s="45">
        <v>-17463.939999999999</v>
      </c>
      <c r="G661" s="45">
        <v>-42557.21</v>
      </c>
      <c r="H661" s="45">
        <v>-50978.58</v>
      </c>
      <c r="I661" s="45">
        <v>-53179.44</v>
      </c>
      <c r="J661" s="45">
        <v>-55573.52</v>
      </c>
      <c r="K661" s="45">
        <v>-57290.42</v>
      </c>
      <c r="L661" s="45">
        <v>-59740.42</v>
      </c>
      <c r="M661" s="45">
        <v>-61715.42</v>
      </c>
      <c r="N661" s="45">
        <v>-64347.74</v>
      </c>
      <c r="O661" s="45">
        <v>-66647.740000000005</v>
      </c>
      <c r="P661" s="45">
        <v>-69072.740000000005</v>
      </c>
      <c r="Q661" s="45">
        <v>-71847.740000000005</v>
      </c>
      <c r="R661" s="47">
        <f t="shared" si="178"/>
        <v>-59528.394166666665</v>
      </c>
      <c r="V661" s="49">
        <f t="shared" si="180"/>
        <v>-59528.394166666665</v>
      </c>
      <c r="Y661" s="51"/>
      <c r="Z661" s="51"/>
      <c r="AA661" s="51"/>
      <c r="AC661" s="61">
        <f t="shared" si="179"/>
        <v>-59528.394166666665</v>
      </c>
    </row>
    <row r="662" spans="1:29">
      <c r="A662" s="25" t="s">
        <v>293</v>
      </c>
      <c r="B662" s="6" t="s">
        <v>247</v>
      </c>
      <c r="C662" s="6" t="s">
        <v>464</v>
      </c>
      <c r="D662" s="3" t="s">
        <v>844</v>
      </c>
      <c r="E662" s="45">
        <v>-10284.31</v>
      </c>
      <c r="F662" s="45">
        <v>0</v>
      </c>
      <c r="G662" s="45">
        <v>-4050.65</v>
      </c>
      <c r="H662" s="45">
        <v>-4050.65</v>
      </c>
      <c r="I662" s="45">
        <v>-8620.81</v>
      </c>
      <c r="J662" s="45">
        <v>-9664.25</v>
      </c>
      <c r="K662" s="45">
        <v>-70985.960000000006</v>
      </c>
      <c r="L662" s="45">
        <v>-73179.61</v>
      </c>
      <c r="M662" s="45">
        <v>-75728.98</v>
      </c>
      <c r="N662" s="45">
        <v>-77604.2</v>
      </c>
      <c r="O662" s="45">
        <v>-78318.880000000005</v>
      </c>
      <c r="P662" s="45">
        <v>-18395.939999999999</v>
      </c>
      <c r="Q662" s="45">
        <v>-17627.400000000001</v>
      </c>
      <c r="R662" s="47">
        <f t="shared" si="178"/>
        <v>-36212.982083333329</v>
      </c>
      <c r="V662" s="49">
        <f t="shared" si="180"/>
        <v>-36212.982083333329</v>
      </c>
      <c r="Y662" s="51"/>
      <c r="Z662" s="51"/>
      <c r="AA662" s="51"/>
      <c r="AC662" s="61">
        <f t="shared" si="179"/>
        <v>-36212.982083333329</v>
      </c>
    </row>
    <row r="663" spans="1:29">
      <c r="A663" s="25" t="s">
        <v>293</v>
      </c>
      <c r="B663" s="6" t="s">
        <v>248</v>
      </c>
      <c r="C663" s="6" t="s">
        <v>465</v>
      </c>
      <c r="D663" s="3" t="s">
        <v>848</v>
      </c>
      <c r="E663" s="45">
        <v>-2947273.72</v>
      </c>
      <c r="F663" s="45">
        <v>-244454.24</v>
      </c>
      <c r="G663" s="45">
        <v>-485472.07</v>
      </c>
      <c r="H663" s="45">
        <v>-725365.28</v>
      </c>
      <c r="I663" s="45">
        <v>-971257.9</v>
      </c>
      <c r="J663" s="45">
        <v>-1175210.28</v>
      </c>
      <c r="K663" s="45">
        <v>-1397171.6</v>
      </c>
      <c r="L663" s="45">
        <v>-1618435.49</v>
      </c>
      <c r="M663" s="45">
        <v>-1846476.89</v>
      </c>
      <c r="N663" s="45">
        <v>-2080514.76</v>
      </c>
      <c r="O663" s="45">
        <v>-2317067.89</v>
      </c>
      <c r="P663" s="45">
        <v>-2572878.27</v>
      </c>
      <c r="Q663" s="45">
        <v>-2807769.13</v>
      </c>
      <c r="R663" s="47">
        <f t="shared" si="178"/>
        <v>-1525985.5079166668</v>
      </c>
      <c r="V663" s="49">
        <f t="shared" si="180"/>
        <v>-1525985.5079166668</v>
      </c>
      <c r="Y663" s="51"/>
      <c r="Z663" s="51"/>
      <c r="AA663" s="51"/>
      <c r="AC663" s="61">
        <f t="shared" si="179"/>
        <v>-1525985.5079166668</v>
      </c>
    </row>
    <row r="664" spans="1:29">
      <c r="A664" s="25" t="s">
        <v>293</v>
      </c>
      <c r="B664" s="6" t="s">
        <v>248</v>
      </c>
      <c r="C664" s="6" t="s">
        <v>466</v>
      </c>
      <c r="D664" s="3" t="s">
        <v>849</v>
      </c>
      <c r="E664" s="45">
        <v>-1453712.59</v>
      </c>
      <c r="F664" s="45">
        <v>-131522.85999999999</v>
      </c>
      <c r="G664" s="45">
        <v>-261943.67999999999</v>
      </c>
      <c r="H664" s="45">
        <v>-376934.33</v>
      </c>
      <c r="I664" s="45">
        <v>-506511.11</v>
      </c>
      <c r="J664" s="45">
        <v>-619526.55000000005</v>
      </c>
      <c r="K664" s="45">
        <v>-712149.07</v>
      </c>
      <c r="L664" s="45">
        <v>-820366.78</v>
      </c>
      <c r="M664" s="45">
        <v>-928963.11</v>
      </c>
      <c r="N664" s="45">
        <v>-1052932.1499999999</v>
      </c>
      <c r="O664" s="45">
        <v>-1180478.55</v>
      </c>
      <c r="P664" s="45">
        <v>-1303576.45</v>
      </c>
      <c r="Q664" s="45">
        <v>-1413471.32</v>
      </c>
      <c r="R664" s="47">
        <f t="shared" si="178"/>
        <v>-777374.71625000006</v>
      </c>
      <c r="V664" s="49">
        <f t="shared" si="180"/>
        <v>-777374.71625000006</v>
      </c>
      <c r="Y664" s="51"/>
      <c r="Z664" s="51"/>
      <c r="AA664" s="51"/>
      <c r="AC664" s="61">
        <f t="shared" si="179"/>
        <v>-777374.71625000006</v>
      </c>
    </row>
    <row r="665" spans="1:29">
      <c r="A665" s="25" t="s">
        <v>293</v>
      </c>
      <c r="B665" s="6" t="s">
        <v>249</v>
      </c>
      <c r="C665" s="6" t="s">
        <v>465</v>
      </c>
      <c r="D665" s="3" t="s">
        <v>850</v>
      </c>
      <c r="E665" s="45">
        <v>-31143.1</v>
      </c>
      <c r="F665" s="45">
        <v>3367.84</v>
      </c>
      <c r="G665" s="45">
        <v>4439.42</v>
      </c>
      <c r="H665" s="45">
        <v>-106.05999999999899</v>
      </c>
      <c r="I665" s="45">
        <v>41021.129999999997</v>
      </c>
      <c r="J665" s="45">
        <v>23197.47</v>
      </c>
      <c r="K665" s="45">
        <v>23503.03</v>
      </c>
      <c r="L665" s="45">
        <v>16311.97</v>
      </c>
      <c r="M665" s="45">
        <v>10180.44</v>
      </c>
      <c r="N665" s="45">
        <v>7220.5100000000102</v>
      </c>
      <c r="O665" s="45">
        <v>-10018.99</v>
      </c>
      <c r="P665" s="45">
        <v>10383.41</v>
      </c>
      <c r="Q665" s="45">
        <v>-10450.790000000001</v>
      </c>
      <c r="R665" s="47">
        <f t="shared" si="178"/>
        <v>9058.6020833333332</v>
      </c>
      <c r="V665" s="49">
        <f t="shared" si="180"/>
        <v>9058.6020833333332</v>
      </c>
      <c r="Y665" s="51"/>
      <c r="Z665" s="51"/>
      <c r="AA665" s="51"/>
      <c r="AC665" s="61">
        <f t="shared" si="179"/>
        <v>9058.6020833333332</v>
      </c>
    </row>
    <row r="666" spans="1:29">
      <c r="A666" s="25" t="s">
        <v>293</v>
      </c>
      <c r="B666" s="6" t="s">
        <v>249</v>
      </c>
      <c r="C666" s="6" t="s">
        <v>466</v>
      </c>
      <c r="D666" s="3" t="s">
        <v>851</v>
      </c>
      <c r="E666" s="45">
        <v>-146.91999999999999</v>
      </c>
      <c r="F666" s="45">
        <v>1102.04</v>
      </c>
      <c r="G666" s="45">
        <v>16532.21</v>
      </c>
      <c r="H666" s="45">
        <v>1946.08</v>
      </c>
      <c r="I666" s="45">
        <v>16494.939999999999</v>
      </c>
      <c r="J666" s="45">
        <v>36887.86</v>
      </c>
      <c r="K666" s="45">
        <v>23305.15</v>
      </c>
      <c r="L666" s="45">
        <v>22926.53</v>
      </c>
      <c r="M666" s="45">
        <v>7553.82</v>
      </c>
      <c r="N666" s="45">
        <v>3976.46</v>
      </c>
      <c r="O666" s="45">
        <v>8424.9599999999991</v>
      </c>
      <c r="P666" s="45">
        <v>21627.99</v>
      </c>
      <c r="Q666" s="45">
        <v>18569.240000000002</v>
      </c>
      <c r="R666" s="47">
        <f t="shared" si="178"/>
        <v>14165.766666666668</v>
      </c>
      <c r="V666" s="49">
        <f t="shared" si="180"/>
        <v>14165.766666666668</v>
      </c>
      <c r="Y666" s="51"/>
      <c r="Z666" s="51"/>
      <c r="AA666" s="51"/>
      <c r="AC666" s="61">
        <f t="shared" si="179"/>
        <v>14165.766666666668</v>
      </c>
    </row>
    <row r="667" spans="1:29">
      <c r="A667" s="25" t="s">
        <v>293</v>
      </c>
      <c r="B667" s="6" t="s">
        <v>250</v>
      </c>
      <c r="C667" s="6"/>
      <c r="D667" s="3" t="s">
        <v>251</v>
      </c>
      <c r="E667" s="45">
        <v>-12000</v>
      </c>
      <c r="F667" s="45">
        <v>-1000</v>
      </c>
      <c r="G667" s="45">
        <v>-3000</v>
      </c>
      <c r="H667" s="45">
        <v>-3000</v>
      </c>
      <c r="I667" s="45">
        <v>-5000</v>
      </c>
      <c r="J667" s="45">
        <v>-6000</v>
      </c>
      <c r="K667" s="45">
        <v>-6000</v>
      </c>
      <c r="L667" s="45">
        <v>-8000</v>
      </c>
      <c r="M667" s="45">
        <v>-9000</v>
      </c>
      <c r="N667" s="45">
        <v>-10000</v>
      </c>
      <c r="O667" s="45">
        <v>-11000</v>
      </c>
      <c r="P667" s="45">
        <v>-12000</v>
      </c>
      <c r="Q667" s="45">
        <v>-13000</v>
      </c>
      <c r="R667" s="47">
        <f t="shared" si="178"/>
        <v>-7208.333333333333</v>
      </c>
      <c r="V667" s="49">
        <f t="shared" si="180"/>
        <v>-7208.333333333333</v>
      </c>
      <c r="Y667" s="51"/>
      <c r="Z667" s="51"/>
      <c r="AA667" s="51"/>
      <c r="AC667" s="61">
        <f t="shared" si="179"/>
        <v>-7208.333333333333</v>
      </c>
    </row>
    <row r="668" spans="1:29">
      <c r="A668" s="25" t="s">
        <v>293</v>
      </c>
      <c r="B668" s="6" t="s">
        <v>254</v>
      </c>
      <c r="C668" s="6" t="s">
        <v>461</v>
      </c>
      <c r="D668" s="3" t="s">
        <v>840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78"/>
        <v>0</v>
      </c>
      <c r="V668" s="49">
        <f t="shared" si="180"/>
        <v>0</v>
      </c>
      <c r="Y668" s="51"/>
      <c r="Z668" s="51"/>
      <c r="AA668" s="51"/>
      <c r="AC668" s="61">
        <f t="shared" si="179"/>
        <v>0</v>
      </c>
    </row>
    <row r="669" spans="1:29">
      <c r="A669" s="25" t="s">
        <v>293</v>
      </c>
      <c r="B669" s="6" t="s">
        <v>254</v>
      </c>
      <c r="C669" s="6" t="s">
        <v>467</v>
      </c>
      <c r="D669" s="3" t="s">
        <v>815</v>
      </c>
      <c r="E669" s="45">
        <v>-615</v>
      </c>
      <c r="F669" s="45">
        <v>0</v>
      </c>
      <c r="G669" s="45">
        <v>-425</v>
      </c>
      <c r="H669" s="45">
        <v>-425</v>
      </c>
      <c r="I669" s="45">
        <v>-425</v>
      </c>
      <c r="J669" s="45">
        <v>-425</v>
      </c>
      <c r="K669" s="45">
        <v>-735.22</v>
      </c>
      <c r="L669" s="45">
        <v>-735.22</v>
      </c>
      <c r="M669" s="45">
        <v>-735.22</v>
      </c>
      <c r="N669" s="45">
        <v>-735.22</v>
      </c>
      <c r="O669" s="45">
        <v>-735.22</v>
      </c>
      <c r="P669" s="45">
        <v>-735.22</v>
      </c>
      <c r="Q669" s="45">
        <v>-735.22</v>
      </c>
      <c r="R669" s="47">
        <f t="shared" si="178"/>
        <v>-565.53583333333347</v>
      </c>
      <c r="V669" s="49">
        <f t="shared" si="180"/>
        <v>-565.53583333333347</v>
      </c>
      <c r="Y669" s="51"/>
      <c r="Z669" s="51"/>
      <c r="AA669" s="51"/>
      <c r="AC669" s="61">
        <f t="shared" si="179"/>
        <v>-565.53583333333347</v>
      </c>
    </row>
    <row r="670" spans="1:29">
      <c r="A670" s="25" t="s">
        <v>293</v>
      </c>
      <c r="B670" s="6" t="s">
        <v>254</v>
      </c>
      <c r="C670" s="6" t="s">
        <v>462</v>
      </c>
      <c r="D670" s="3" t="s">
        <v>841</v>
      </c>
      <c r="E670" s="45">
        <v>-459.07</v>
      </c>
      <c r="F670" s="45">
        <v>0</v>
      </c>
      <c r="G670" s="45">
        <v>0</v>
      </c>
      <c r="H670" s="45">
        <v>-156.1</v>
      </c>
      <c r="I670" s="45">
        <v>-156.1</v>
      </c>
      <c r="J670" s="45">
        <v>-329.7</v>
      </c>
      <c r="K670" s="45">
        <v>-329.7</v>
      </c>
      <c r="L670" s="45">
        <v>-329.7</v>
      </c>
      <c r="M670" s="45">
        <v>-329.7</v>
      </c>
      <c r="N670" s="45">
        <v>-369.7</v>
      </c>
      <c r="O670" s="45">
        <v>-369.7</v>
      </c>
      <c r="P670" s="45">
        <v>-369.7</v>
      </c>
      <c r="Q670" s="45">
        <v>-504.85</v>
      </c>
      <c r="R670" s="47">
        <f t="shared" si="178"/>
        <v>-268.505</v>
      </c>
      <c r="V670" s="49">
        <f t="shared" si="180"/>
        <v>-268.505</v>
      </c>
      <c r="Y670" s="51"/>
      <c r="Z670" s="51"/>
      <c r="AA670" s="51"/>
      <c r="AC670" s="61">
        <f t="shared" si="179"/>
        <v>-268.505</v>
      </c>
    </row>
    <row r="671" spans="1:29">
      <c r="A671" s="25" t="s">
        <v>293</v>
      </c>
      <c r="B671" s="6" t="s">
        <v>254</v>
      </c>
      <c r="C671" s="6" t="s">
        <v>464</v>
      </c>
      <c r="D671" s="3" t="s">
        <v>842</v>
      </c>
      <c r="E671" s="45">
        <v>-12362.01</v>
      </c>
      <c r="F671" s="45">
        <v>0</v>
      </c>
      <c r="G671" s="45">
        <v>0</v>
      </c>
      <c r="H671" s="45">
        <v>0</v>
      </c>
      <c r="I671" s="45">
        <v>-2332.33</v>
      </c>
      <c r="J671" s="45">
        <v>-2332.33</v>
      </c>
      <c r="K671" s="45">
        <v>-60496.39</v>
      </c>
      <c r="L671" s="45">
        <v>-60496.39</v>
      </c>
      <c r="M671" s="45">
        <v>-60496.39</v>
      </c>
      <c r="N671" s="45">
        <v>-60496.39</v>
      </c>
      <c r="O671" s="45">
        <v>-2332.33</v>
      </c>
      <c r="P671" s="45">
        <v>-2332.33</v>
      </c>
      <c r="Q671" s="45">
        <v>-2332.33</v>
      </c>
      <c r="R671" s="47">
        <f t="shared" si="178"/>
        <v>-21555.170833333334</v>
      </c>
      <c r="V671" s="49">
        <f t="shared" si="180"/>
        <v>-21555.170833333334</v>
      </c>
      <c r="Y671" s="51"/>
      <c r="Z671" s="51"/>
      <c r="AA671" s="51"/>
      <c r="AC671" s="61">
        <f t="shared" si="179"/>
        <v>-21555.170833333334</v>
      </c>
    </row>
    <row r="672" spans="1:29">
      <c r="A672" s="25" t="s">
        <v>293</v>
      </c>
      <c r="B672" s="6" t="s">
        <v>255</v>
      </c>
      <c r="C672" s="6"/>
      <c r="D672" s="3" t="s">
        <v>852</v>
      </c>
      <c r="E672" s="45">
        <v>299675.57</v>
      </c>
      <c r="F672" s="45">
        <v>-230134.13</v>
      </c>
      <c r="G672" s="45">
        <v>-407238.13</v>
      </c>
      <c r="H672" s="45">
        <v>-564522.54</v>
      </c>
      <c r="I672" s="45">
        <v>-644946.07999999996</v>
      </c>
      <c r="J672" s="45">
        <v>-680875.16</v>
      </c>
      <c r="K672" s="45">
        <v>-700965.33</v>
      </c>
      <c r="L672" s="45">
        <v>-706838.32</v>
      </c>
      <c r="M672" s="45">
        <v>-711887.13</v>
      </c>
      <c r="N672" s="45">
        <v>-722967.93</v>
      </c>
      <c r="O672" s="45">
        <v>-797324.02</v>
      </c>
      <c r="P672" s="45">
        <v>-824945.43</v>
      </c>
      <c r="Q672" s="45">
        <v>-863840.52</v>
      </c>
      <c r="R672" s="47">
        <f t="shared" si="178"/>
        <v>-606227.22291666653</v>
      </c>
      <c r="V672" s="49">
        <f t="shared" si="180"/>
        <v>-606227.22291666653</v>
      </c>
      <c r="Y672" s="51"/>
      <c r="Z672" s="51"/>
      <c r="AA672" s="51"/>
      <c r="AC672" s="61">
        <f t="shared" si="179"/>
        <v>-606227.22291666653</v>
      </c>
    </row>
    <row r="673" spans="1:29">
      <c r="A673" s="25" t="s">
        <v>293</v>
      </c>
      <c r="B673" s="6" t="s">
        <v>255</v>
      </c>
      <c r="C673" s="6" t="s">
        <v>143</v>
      </c>
      <c r="D673" s="3" t="s">
        <v>859</v>
      </c>
      <c r="E673" s="45">
        <v>-31522.11</v>
      </c>
      <c r="F673" s="45">
        <v>-11956.14</v>
      </c>
      <c r="G673" s="45">
        <v>-24114.14</v>
      </c>
      <c r="H673" s="45">
        <v>-36428.28</v>
      </c>
      <c r="I673" s="45">
        <v>-44462.35</v>
      </c>
      <c r="J673" s="45">
        <v>-54889.85</v>
      </c>
      <c r="K673" s="45">
        <v>-64771.94</v>
      </c>
      <c r="L673" s="45">
        <v>-75807.59</v>
      </c>
      <c r="M673" s="45">
        <v>-88060.67</v>
      </c>
      <c r="N673" s="45">
        <v>-100711.34</v>
      </c>
      <c r="O673" s="45">
        <v>-114671.03</v>
      </c>
      <c r="P673" s="45">
        <v>-117742.83</v>
      </c>
      <c r="Q673" s="45">
        <v>-121397.73</v>
      </c>
      <c r="R673" s="47">
        <f t="shared" si="178"/>
        <v>-67506.340000000011</v>
      </c>
      <c r="V673" s="49">
        <f t="shared" si="180"/>
        <v>-67506.340000000011</v>
      </c>
      <c r="Y673" s="51"/>
      <c r="Z673" s="51"/>
      <c r="AA673" s="51"/>
      <c r="AC673" s="61">
        <f t="shared" si="179"/>
        <v>-67506.340000000011</v>
      </c>
    </row>
    <row r="674" spans="1:29">
      <c r="A674" s="6" t="s">
        <v>294</v>
      </c>
      <c r="B674" s="6" t="s">
        <v>245</v>
      </c>
      <c r="C674" s="6" t="s">
        <v>448</v>
      </c>
      <c r="D674" s="3" t="s">
        <v>816</v>
      </c>
      <c r="E674" s="45">
        <v>-116095325.08</v>
      </c>
      <c r="F674" s="45">
        <v>-20228740.379999999</v>
      </c>
      <c r="G674" s="45">
        <v>-36926658.740000002</v>
      </c>
      <c r="H674" s="45">
        <v>-53892030.479999997</v>
      </c>
      <c r="I674" s="45">
        <v>-67753808.420000002</v>
      </c>
      <c r="J674" s="45">
        <v>-75055302.180000007</v>
      </c>
      <c r="K674" s="45">
        <v>-80696121.379999995</v>
      </c>
      <c r="L674" s="45">
        <v>-85437087.810000002</v>
      </c>
      <c r="M674" s="45">
        <v>-88990041</v>
      </c>
      <c r="N674" s="45">
        <v>-92741378.829999998</v>
      </c>
      <c r="O674" s="45">
        <v>-97675258.519999996</v>
      </c>
      <c r="P674" s="45">
        <v>-108395481.86</v>
      </c>
      <c r="Q674" s="45">
        <v>-126773676.98</v>
      </c>
      <c r="R674" s="47">
        <f t="shared" si="178"/>
        <v>-77435534.219166666</v>
      </c>
      <c r="V674" s="49">
        <f t="shared" si="180"/>
        <v>-77435534.219166666</v>
      </c>
      <c r="Y674" s="51"/>
      <c r="Z674" s="51"/>
      <c r="AA674" s="51"/>
      <c r="AC674" s="61">
        <f t="shared" si="179"/>
        <v>-77435534.219166666</v>
      </c>
    </row>
    <row r="675" spans="1:29">
      <c r="A675" s="6" t="s">
        <v>294</v>
      </c>
      <c r="B675" s="6" t="s">
        <v>245</v>
      </c>
      <c r="C675" s="6" t="s">
        <v>449</v>
      </c>
      <c r="D675" s="3" t="s">
        <v>825</v>
      </c>
      <c r="E675" s="45">
        <v>1197917.97</v>
      </c>
      <c r="F675" s="45">
        <v>-104974.89</v>
      </c>
      <c r="G675" s="45">
        <v>138449.13</v>
      </c>
      <c r="H675" s="45">
        <v>385717.14</v>
      </c>
      <c r="I675" s="45">
        <v>2893.4700000000298</v>
      </c>
      <c r="J675" s="45">
        <v>-179639.14</v>
      </c>
      <c r="K675" s="45">
        <v>-136917.29999999999</v>
      </c>
      <c r="L675" s="45">
        <v>68008.11</v>
      </c>
      <c r="M675" s="45">
        <v>623718.57999999996</v>
      </c>
      <c r="N675" s="45">
        <v>415301.76</v>
      </c>
      <c r="O675" s="45">
        <v>179463.29</v>
      </c>
      <c r="P675" s="45">
        <v>-162965.16</v>
      </c>
      <c r="Q675" s="45">
        <v>-1348414.41</v>
      </c>
      <c r="R675" s="47">
        <f t="shared" si="178"/>
        <v>96150.564166666663</v>
      </c>
      <c r="V675" s="49">
        <f t="shared" si="180"/>
        <v>96150.564166666663</v>
      </c>
      <c r="Y675" s="51"/>
      <c r="Z675" s="51"/>
      <c r="AA675" s="51"/>
      <c r="AC675" s="61">
        <f t="shared" si="179"/>
        <v>96150.564166666663</v>
      </c>
    </row>
    <row r="676" spans="1:29">
      <c r="A676" s="6" t="s">
        <v>294</v>
      </c>
      <c r="B676" s="6" t="s">
        <v>245</v>
      </c>
      <c r="C676" s="6" t="s">
        <v>519</v>
      </c>
      <c r="D676" s="3" t="s">
        <v>817</v>
      </c>
      <c r="E676" s="45">
        <v>-3574036.83</v>
      </c>
      <c r="F676" s="45">
        <v>-563972.34</v>
      </c>
      <c r="G676" s="45">
        <v>-1024450.05</v>
      </c>
      <c r="H676" s="45">
        <v>-1488296.75</v>
      </c>
      <c r="I676" s="45">
        <v>-1854691.98</v>
      </c>
      <c r="J676" s="45">
        <v>-2033791.18</v>
      </c>
      <c r="K676" s="45">
        <v>-2165453.2400000002</v>
      </c>
      <c r="L676" s="45">
        <v>-2271322.9900000002</v>
      </c>
      <c r="M676" s="45">
        <v>-2343194.94</v>
      </c>
      <c r="N676" s="45">
        <v>-2420750.34</v>
      </c>
      <c r="O676" s="45">
        <v>-2532085.23</v>
      </c>
      <c r="P676" s="45">
        <v>-2806933.19</v>
      </c>
      <c r="Q676" s="45">
        <v>-3292483.2</v>
      </c>
      <c r="R676" s="47">
        <f t="shared" si="178"/>
        <v>-2078183.5204166668</v>
      </c>
      <c r="V676" s="49">
        <f t="shared" si="180"/>
        <v>-2078183.5204166668</v>
      </c>
      <c r="Y676" s="51"/>
      <c r="Z676" s="51"/>
      <c r="AA676" s="51"/>
      <c r="AC676" s="61">
        <f t="shared" si="179"/>
        <v>-2078183.5204166668</v>
      </c>
    </row>
    <row r="677" spans="1:29">
      <c r="A677" s="6" t="s">
        <v>294</v>
      </c>
      <c r="B677" s="6" t="s">
        <v>245</v>
      </c>
      <c r="C677" s="6" t="s">
        <v>450</v>
      </c>
      <c r="D677" s="3" t="s">
        <v>819</v>
      </c>
      <c r="E677" s="45">
        <v>-11495619.82</v>
      </c>
      <c r="F677" s="45">
        <v>-1462618.88</v>
      </c>
      <c r="G677" s="45">
        <v>-2751149.17</v>
      </c>
      <c r="H677" s="45">
        <v>-4003119.78</v>
      </c>
      <c r="I677" s="45">
        <v>-5262593.6500000004</v>
      </c>
      <c r="J677" s="45">
        <v>-5991319.5499999998</v>
      </c>
      <c r="K677" s="45">
        <v>-6806197.96</v>
      </c>
      <c r="L677" s="45">
        <v>-7500981.6299999999</v>
      </c>
      <c r="M677" s="45">
        <v>-8119686.1799999997</v>
      </c>
      <c r="N677" s="45">
        <v>-8856803.5899999999</v>
      </c>
      <c r="O677" s="45">
        <v>-9882150.6899999995</v>
      </c>
      <c r="P677" s="45">
        <v>-10816254.710000001</v>
      </c>
      <c r="Q677" s="45">
        <v>-12197089.220000001</v>
      </c>
      <c r="R677" s="47">
        <f t="shared" si="178"/>
        <v>-6941602.525833332</v>
      </c>
      <c r="V677" s="49">
        <f t="shared" si="180"/>
        <v>-6941602.525833332</v>
      </c>
      <c r="Y677" s="51"/>
      <c r="Z677" s="51"/>
      <c r="AA677" s="51"/>
      <c r="AC677" s="61">
        <f t="shared" si="179"/>
        <v>-6941602.525833332</v>
      </c>
    </row>
    <row r="678" spans="1:29">
      <c r="A678" s="6" t="s">
        <v>294</v>
      </c>
      <c r="B678" s="6" t="s">
        <v>245</v>
      </c>
      <c r="C678" s="6" t="s">
        <v>458</v>
      </c>
      <c r="D678" s="3" t="s">
        <v>826</v>
      </c>
      <c r="E678" s="45">
        <v>489197.46</v>
      </c>
      <c r="F678" s="45">
        <v>3438.12</v>
      </c>
      <c r="G678" s="45">
        <v>15909.85</v>
      </c>
      <c r="H678" s="45">
        <v>-18157.05</v>
      </c>
      <c r="I678" s="45">
        <v>9508.7099999999991</v>
      </c>
      <c r="J678" s="45">
        <v>-2673.84</v>
      </c>
      <c r="K678" s="45">
        <v>38410.239999999998</v>
      </c>
      <c r="L678" s="45">
        <v>72460.600000000006</v>
      </c>
      <c r="M678" s="45">
        <v>87226.89</v>
      </c>
      <c r="N678" s="45">
        <v>109637.73</v>
      </c>
      <c r="O678" s="45">
        <v>118821.14</v>
      </c>
      <c r="P678" s="45">
        <v>114553.99</v>
      </c>
      <c r="Q678" s="45">
        <v>116266.14</v>
      </c>
      <c r="R678" s="47">
        <f t="shared" si="178"/>
        <v>70989.014999999999</v>
      </c>
      <c r="V678" s="49">
        <f t="shared" si="180"/>
        <v>70989.014999999999</v>
      </c>
      <c r="Y678" s="51"/>
      <c r="Z678" s="51"/>
      <c r="AA678" s="51"/>
      <c r="AC678" s="61">
        <f t="shared" si="179"/>
        <v>70989.014999999999</v>
      </c>
    </row>
    <row r="679" spans="1:29">
      <c r="A679" s="6" t="s">
        <v>294</v>
      </c>
      <c r="B679" s="6" t="s">
        <v>245</v>
      </c>
      <c r="C679" s="6" t="s">
        <v>520</v>
      </c>
      <c r="D679" s="3" t="s">
        <v>827</v>
      </c>
      <c r="E679" s="45">
        <v>-473018.25</v>
      </c>
      <c r="F679" s="45">
        <v>-51390.43</v>
      </c>
      <c r="G679" s="45">
        <v>-96517.74</v>
      </c>
      <c r="H679" s="45">
        <v>-140013.82</v>
      </c>
      <c r="I679" s="45">
        <v>-183834.47</v>
      </c>
      <c r="J679" s="45">
        <v>-208455.53</v>
      </c>
      <c r="K679" s="45">
        <v>-236617.19</v>
      </c>
      <c r="L679" s="45">
        <v>-260227.98</v>
      </c>
      <c r="M679" s="45">
        <v>-281164.99</v>
      </c>
      <c r="N679" s="45">
        <v>-306480.55</v>
      </c>
      <c r="O679" s="45">
        <v>-342205.19</v>
      </c>
      <c r="P679" s="45">
        <v>-373830.9</v>
      </c>
      <c r="Q679" s="45">
        <v>-420513.53</v>
      </c>
      <c r="R679" s="47">
        <f t="shared" si="178"/>
        <v>-243958.72333333336</v>
      </c>
      <c r="V679" s="49">
        <f t="shared" si="180"/>
        <v>-243958.72333333336</v>
      </c>
      <c r="Y679" s="51"/>
      <c r="Z679" s="51"/>
      <c r="AA679" s="51"/>
      <c r="AC679" s="61">
        <f t="shared" si="179"/>
        <v>-243958.72333333336</v>
      </c>
    </row>
    <row r="680" spans="1:29">
      <c r="A680" s="6" t="s">
        <v>294</v>
      </c>
      <c r="B680" s="6" t="s">
        <v>245</v>
      </c>
      <c r="C680" s="6" t="s">
        <v>451</v>
      </c>
      <c r="D680" s="3" t="s">
        <v>820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178"/>
        <v>0</v>
      </c>
      <c r="V680" s="49">
        <f t="shared" si="180"/>
        <v>0</v>
      </c>
      <c r="Y680" s="51"/>
      <c r="Z680" s="51"/>
      <c r="AA680" s="51"/>
      <c r="AC680" s="61">
        <f t="shared" si="179"/>
        <v>0</v>
      </c>
    </row>
    <row r="681" spans="1:29">
      <c r="A681" s="6" t="s">
        <v>294</v>
      </c>
      <c r="B681" s="6" t="s">
        <v>245</v>
      </c>
      <c r="C681" s="6" t="s">
        <v>452</v>
      </c>
      <c r="D681" s="3" t="s">
        <v>821</v>
      </c>
      <c r="E681" s="45">
        <v>-84231132.900000006</v>
      </c>
      <c r="F681" s="45">
        <v>-14888070.109999999</v>
      </c>
      <c r="G681" s="45">
        <v>-27484377.559999999</v>
      </c>
      <c r="H681" s="45">
        <v>-40033716.609999999</v>
      </c>
      <c r="I681" s="45">
        <v>-49721361.119999997</v>
      </c>
      <c r="J681" s="45">
        <v>-54984453.719999999</v>
      </c>
      <c r="K681" s="45">
        <v>-59116957.229999997</v>
      </c>
      <c r="L681" s="45">
        <v>-62841871.899999999</v>
      </c>
      <c r="M681" s="45">
        <v>-65797967.420000002</v>
      </c>
      <c r="N681" s="45">
        <v>-68971745.409999996</v>
      </c>
      <c r="O681" s="45">
        <v>-72872341.769999996</v>
      </c>
      <c r="P681" s="45">
        <v>-79599471.959999993</v>
      </c>
      <c r="Q681" s="45">
        <v>-91749073.480000004</v>
      </c>
      <c r="R681" s="47">
        <f t="shared" si="178"/>
        <v>-57025203.166666664</v>
      </c>
      <c r="V681" s="49">
        <f t="shared" si="180"/>
        <v>-57025203.166666664</v>
      </c>
      <c r="Y681" s="51"/>
      <c r="Z681" s="51"/>
      <c r="AA681" s="51"/>
      <c r="AC681" s="61">
        <f t="shared" si="179"/>
        <v>-57025203.166666664</v>
      </c>
    </row>
    <row r="682" spans="1:29">
      <c r="A682" s="6" t="s">
        <v>294</v>
      </c>
      <c r="B682" s="6" t="s">
        <v>245</v>
      </c>
      <c r="C682" s="6" t="s">
        <v>453</v>
      </c>
      <c r="D682" s="3" t="s">
        <v>828</v>
      </c>
      <c r="E682" s="45">
        <v>2558275.73</v>
      </c>
      <c r="F682" s="45">
        <v>-391893.76000000001</v>
      </c>
      <c r="G682" s="45">
        <v>-69918.490000000005</v>
      </c>
      <c r="H682" s="45">
        <v>200187.26</v>
      </c>
      <c r="I682" s="45">
        <v>-423735.82</v>
      </c>
      <c r="J682" s="45">
        <v>-601957.09</v>
      </c>
      <c r="K682" s="45">
        <v>-868350.38</v>
      </c>
      <c r="L682" s="45">
        <v>-903610.98</v>
      </c>
      <c r="M682" s="45">
        <v>-568906.81000000006</v>
      </c>
      <c r="N682" s="45">
        <v>-777456.86</v>
      </c>
      <c r="O682" s="45">
        <v>-884913.46</v>
      </c>
      <c r="P682" s="45">
        <v>-1490470.59</v>
      </c>
      <c r="Q682" s="45">
        <v>-1988745.98</v>
      </c>
      <c r="R682" s="47">
        <f t="shared" si="178"/>
        <v>-541355.17541666667</v>
      </c>
      <c r="V682" s="49">
        <f t="shared" si="180"/>
        <v>-541355.17541666667</v>
      </c>
      <c r="Y682" s="51"/>
      <c r="Z682" s="51"/>
      <c r="AA682" s="51"/>
      <c r="AC682" s="61">
        <f t="shared" si="179"/>
        <v>-541355.17541666667</v>
      </c>
    </row>
    <row r="683" spans="1:29">
      <c r="A683" s="6" t="s">
        <v>294</v>
      </c>
      <c r="B683" s="6" t="s">
        <v>245</v>
      </c>
      <c r="C683" s="6" t="s">
        <v>521</v>
      </c>
      <c r="D683" s="3" t="s">
        <v>829</v>
      </c>
      <c r="E683" s="45">
        <v>-2955922.48</v>
      </c>
      <c r="F683" s="45">
        <v>-465479.03</v>
      </c>
      <c r="G683" s="45">
        <v>-859629.02</v>
      </c>
      <c r="H683" s="45">
        <v>-1249219.8500000001</v>
      </c>
      <c r="I683" s="45">
        <v>-1545699.37</v>
      </c>
      <c r="J683" s="45">
        <v>-1704453.67</v>
      </c>
      <c r="K683" s="45">
        <v>-1825848.33</v>
      </c>
      <c r="L683" s="45">
        <v>-1933603.71</v>
      </c>
      <c r="M683" s="45">
        <v>-2016818.01</v>
      </c>
      <c r="N683" s="45">
        <v>-2106251.15</v>
      </c>
      <c r="O683" s="45">
        <v>-2218564.89</v>
      </c>
      <c r="P683" s="45">
        <v>-2412210.71</v>
      </c>
      <c r="Q683" s="45">
        <v>-2766470.46</v>
      </c>
      <c r="R683" s="47">
        <f t="shared" si="178"/>
        <v>-1766581.1841666668</v>
      </c>
      <c r="V683" s="49">
        <f t="shared" si="180"/>
        <v>-1766581.1841666668</v>
      </c>
      <c r="Y683" s="51"/>
      <c r="Z683" s="51"/>
      <c r="AA683" s="51"/>
      <c r="AC683" s="61">
        <f t="shared" si="179"/>
        <v>-1766581.1841666668</v>
      </c>
    </row>
    <row r="684" spans="1:29">
      <c r="A684" s="6" t="s">
        <v>294</v>
      </c>
      <c r="B684" s="6" t="s">
        <v>245</v>
      </c>
      <c r="C684" s="6" t="s">
        <v>454</v>
      </c>
      <c r="D684" s="3" t="s">
        <v>823</v>
      </c>
      <c r="E684" s="45">
        <v>-51429.03</v>
      </c>
      <c r="F684" s="45">
        <v>0</v>
      </c>
      <c r="G684" s="45">
        <v>-5344.32</v>
      </c>
      <c r="H684" s="45">
        <v>-6328.74</v>
      </c>
      <c r="I684" s="45">
        <v>-20308.54</v>
      </c>
      <c r="J684" s="45">
        <v>-20308.54</v>
      </c>
      <c r="K684" s="45">
        <v>-28720.99</v>
      </c>
      <c r="L684" s="45">
        <v>-28720.69</v>
      </c>
      <c r="M684" s="45">
        <v>-32843.03</v>
      </c>
      <c r="N684" s="45">
        <v>-32843.03</v>
      </c>
      <c r="O684" s="45">
        <v>-35511.550000000003</v>
      </c>
      <c r="P684" s="45">
        <v>-24219.53</v>
      </c>
      <c r="Q684" s="45">
        <v>-39244.629999999997</v>
      </c>
      <c r="R684" s="47">
        <f t="shared" si="178"/>
        <v>-23373.81583333333</v>
      </c>
      <c r="V684" s="49">
        <f t="shared" si="180"/>
        <v>-23373.81583333333</v>
      </c>
      <c r="Y684" s="51"/>
      <c r="Z684" s="51"/>
      <c r="AA684" s="51"/>
      <c r="AC684" s="61">
        <f t="shared" si="179"/>
        <v>-23373.81583333333</v>
      </c>
    </row>
    <row r="685" spans="1:29">
      <c r="A685" s="6" t="s">
        <v>294</v>
      </c>
      <c r="B685" s="6" t="s">
        <v>245</v>
      </c>
      <c r="C685" s="6" t="s">
        <v>455</v>
      </c>
      <c r="D685" s="3" t="s">
        <v>830</v>
      </c>
      <c r="E685" s="45">
        <v>-1933.11</v>
      </c>
      <c r="F685" s="45">
        <v>-251.85</v>
      </c>
      <c r="G685" s="45">
        <v>-376.16</v>
      </c>
      <c r="H685" s="45">
        <v>-687.22</v>
      </c>
      <c r="I685" s="45">
        <v>-884.81</v>
      </c>
      <c r="J685" s="45">
        <v>-1089.51</v>
      </c>
      <c r="K685" s="45">
        <v>-1149.51</v>
      </c>
      <c r="L685" s="45">
        <v>-1209.51</v>
      </c>
      <c r="M685" s="45">
        <v>-1269.51</v>
      </c>
      <c r="N685" s="45">
        <v>-1329.51</v>
      </c>
      <c r="O685" s="45">
        <v>-1389.51</v>
      </c>
      <c r="P685" s="45">
        <v>-1449.51</v>
      </c>
      <c r="Q685" s="45">
        <v>-1509.51</v>
      </c>
      <c r="R685" s="47">
        <f t="shared" si="178"/>
        <v>-1067.3266666666666</v>
      </c>
      <c r="V685" s="49">
        <f t="shared" si="180"/>
        <v>-1067.3266666666666</v>
      </c>
      <c r="Y685" s="51"/>
      <c r="Z685" s="51"/>
      <c r="AA685" s="51"/>
      <c r="AC685" s="61">
        <f t="shared" si="179"/>
        <v>-1067.3266666666666</v>
      </c>
    </row>
    <row r="686" spans="1:29">
      <c r="A686" s="6" t="s">
        <v>294</v>
      </c>
      <c r="B686" s="6" t="s">
        <v>245</v>
      </c>
      <c r="C686" s="6" t="s">
        <v>459</v>
      </c>
      <c r="D686" s="3" t="s">
        <v>833</v>
      </c>
      <c r="E686" s="45">
        <v>-3356.48</v>
      </c>
      <c r="F686" s="45">
        <v>-483.06</v>
      </c>
      <c r="G686" s="45">
        <v>-845.31</v>
      </c>
      <c r="H686" s="45">
        <v>-1308.8699999999999</v>
      </c>
      <c r="I686" s="45">
        <v>-1662.78</v>
      </c>
      <c r="J686" s="45">
        <v>-1947.89</v>
      </c>
      <c r="K686" s="45">
        <v>-2159.6799999999998</v>
      </c>
      <c r="L686" s="45">
        <v>-2347.0700000000002</v>
      </c>
      <c r="M686" s="45">
        <v>-2545.85</v>
      </c>
      <c r="N686" s="45">
        <v>-2773.6</v>
      </c>
      <c r="O686" s="45">
        <v>-3138.28</v>
      </c>
      <c r="P686" s="45">
        <v>-3485.78</v>
      </c>
      <c r="Q686" s="45">
        <v>-4001.81</v>
      </c>
      <c r="R686" s="47">
        <f t="shared" si="178"/>
        <v>-2198.1095833333334</v>
      </c>
      <c r="V686" s="49">
        <f t="shared" si="180"/>
        <v>-2198.1095833333334</v>
      </c>
      <c r="Y686" s="51"/>
      <c r="Z686" s="51"/>
      <c r="AA686" s="51"/>
      <c r="AC686" s="61">
        <f t="shared" si="179"/>
        <v>-2198.1095833333334</v>
      </c>
    </row>
    <row r="687" spans="1:29">
      <c r="A687" s="6" t="s">
        <v>294</v>
      </c>
      <c r="B687" s="6" t="s">
        <v>245</v>
      </c>
      <c r="C687" s="6" t="s">
        <v>522</v>
      </c>
      <c r="D687" s="3" t="s">
        <v>832</v>
      </c>
      <c r="E687" s="45">
        <v>-47.51</v>
      </c>
      <c r="F687" s="45">
        <v>-6.86</v>
      </c>
      <c r="G687" s="45">
        <v>-9.1</v>
      </c>
      <c r="H687" s="45">
        <v>-18.07</v>
      </c>
      <c r="I687" s="45">
        <v>-22.86</v>
      </c>
      <c r="J687" s="45">
        <v>-27.94</v>
      </c>
      <c r="K687" s="45">
        <v>-27.94</v>
      </c>
      <c r="L687" s="45">
        <v>-27.94</v>
      </c>
      <c r="M687" s="45">
        <v>-27.94</v>
      </c>
      <c r="N687" s="45">
        <v>-27.94</v>
      </c>
      <c r="O687" s="45">
        <v>-27.94</v>
      </c>
      <c r="P687" s="45">
        <v>-27.94</v>
      </c>
      <c r="Q687" s="45">
        <v>-27.94</v>
      </c>
      <c r="R687" s="47">
        <f t="shared" si="178"/>
        <v>-24.182916666666667</v>
      </c>
      <c r="V687" s="49">
        <f t="shared" si="180"/>
        <v>-24.182916666666667</v>
      </c>
      <c r="Y687" s="51"/>
      <c r="Z687" s="51"/>
      <c r="AA687" s="51"/>
      <c r="AC687" s="61">
        <f t="shared" si="179"/>
        <v>-24.182916666666667</v>
      </c>
    </row>
    <row r="688" spans="1:29">
      <c r="A688" s="6" t="s">
        <v>294</v>
      </c>
      <c r="B688" s="6" t="s">
        <v>245</v>
      </c>
      <c r="C688" s="6" t="s">
        <v>456</v>
      </c>
      <c r="D688" s="3" t="s">
        <v>831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7">
        <f t="shared" si="178"/>
        <v>0</v>
      </c>
      <c r="V688" s="49">
        <f t="shared" si="180"/>
        <v>0</v>
      </c>
      <c r="Y688" s="51"/>
      <c r="Z688" s="51"/>
      <c r="AA688" s="51"/>
      <c r="AC688" s="61">
        <f t="shared" si="179"/>
        <v>0</v>
      </c>
    </row>
    <row r="689" spans="1:29">
      <c r="A689" s="6" t="s">
        <v>294</v>
      </c>
      <c r="B689" s="6" t="s">
        <v>245</v>
      </c>
      <c r="C689" s="6" t="s">
        <v>457</v>
      </c>
      <c r="D689" s="3" t="s">
        <v>824</v>
      </c>
      <c r="E689" s="45">
        <v>-1202440.45</v>
      </c>
      <c r="F689" s="45">
        <v>-155436.32</v>
      </c>
      <c r="G689" s="45">
        <v>-312105.58</v>
      </c>
      <c r="H689" s="45">
        <v>-451804.37</v>
      </c>
      <c r="I689" s="45">
        <v>-593362.4</v>
      </c>
      <c r="J689" s="45">
        <v>-711292.41</v>
      </c>
      <c r="K689" s="45">
        <v>-799175.87</v>
      </c>
      <c r="L689" s="45">
        <v>-868381.35</v>
      </c>
      <c r="M689" s="45">
        <v>-936398.18</v>
      </c>
      <c r="N689" s="45">
        <v>-1000949.57</v>
      </c>
      <c r="O689" s="45">
        <v>-1059841.26</v>
      </c>
      <c r="P689" s="45">
        <v>-1172661.2</v>
      </c>
      <c r="Q689" s="45">
        <v>-1310258.01</v>
      </c>
      <c r="R689" s="47">
        <f t="shared" si="178"/>
        <v>-776479.81166666665</v>
      </c>
      <c r="V689" s="49">
        <f t="shared" si="180"/>
        <v>-776479.81166666665</v>
      </c>
      <c r="Y689" s="51"/>
      <c r="Z689" s="51"/>
      <c r="AA689" s="51"/>
      <c r="AC689" s="61">
        <f t="shared" si="179"/>
        <v>-776479.81166666665</v>
      </c>
    </row>
    <row r="690" spans="1:29">
      <c r="A690" s="6" t="s">
        <v>294</v>
      </c>
      <c r="B690" s="6" t="s">
        <v>245</v>
      </c>
      <c r="C690" s="6" t="s">
        <v>460</v>
      </c>
      <c r="D690" s="3" t="s">
        <v>834</v>
      </c>
      <c r="E690" s="45">
        <v>-20059.57</v>
      </c>
      <c r="F690" s="45">
        <v>-6519.79</v>
      </c>
      <c r="G690" s="45">
        <v>-14288.33</v>
      </c>
      <c r="H690" s="45">
        <v>-14894.99</v>
      </c>
      <c r="I690" s="45">
        <v>-17140.07</v>
      </c>
      <c r="J690" s="45">
        <v>-19181.810000000001</v>
      </c>
      <c r="K690" s="45">
        <v>-18477.78</v>
      </c>
      <c r="L690" s="45">
        <v>-16084.85</v>
      </c>
      <c r="M690" s="45">
        <v>-14348.77</v>
      </c>
      <c r="N690" s="45">
        <v>-12326.07</v>
      </c>
      <c r="O690" s="45">
        <v>-6912.21</v>
      </c>
      <c r="P690" s="45">
        <v>-5432.63</v>
      </c>
      <c r="Q690" s="45">
        <v>-4097.88</v>
      </c>
      <c r="R690" s="47">
        <f t="shared" si="178"/>
        <v>-13140.502083333335</v>
      </c>
      <c r="V690" s="49">
        <f t="shared" si="180"/>
        <v>-13140.502083333335</v>
      </c>
      <c r="Y690" s="51"/>
      <c r="Z690" s="51"/>
      <c r="AA690" s="51"/>
      <c r="AC690" s="61">
        <f t="shared" si="179"/>
        <v>-13140.502083333335</v>
      </c>
    </row>
    <row r="691" spans="1:29">
      <c r="A691" s="6" t="s">
        <v>294</v>
      </c>
      <c r="B691" s="6" t="s">
        <v>245</v>
      </c>
      <c r="C691" s="6" t="s">
        <v>523</v>
      </c>
      <c r="D691" s="3" t="s">
        <v>835</v>
      </c>
      <c r="E691" s="45">
        <v>-62243.55</v>
      </c>
      <c r="F691" s="45">
        <v>-6680.6</v>
      </c>
      <c r="G691" s="45">
        <v>-13418.74</v>
      </c>
      <c r="H691" s="45">
        <v>-19441.189999999999</v>
      </c>
      <c r="I691" s="45">
        <v>-25470.86</v>
      </c>
      <c r="J691" s="45">
        <v>-30455.27</v>
      </c>
      <c r="K691" s="45">
        <v>-34126.449999999997</v>
      </c>
      <c r="L691" s="45">
        <v>-37003.4</v>
      </c>
      <c r="M691" s="45">
        <v>-39801.269999999997</v>
      </c>
      <c r="N691" s="45">
        <v>-42444.41</v>
      </c>
      <c r="O691" s="45">
        <v>-44931.31</v>
      </c>
      <c r="P691" s="45">
        <v>-49634.79</v>
      </c>
      <c r="Q691" s="45">
        <v>-55424.76</v>
      </c>
      <c r="R691" s="47">
        <f t="shared" si="178"/>
        <v>-33520.203749999993</v>
      </c>
      <c r="V691" s="49">
        <f t="shared" si="180"/>
        <v>-33520.203749999993</v>
      </c>
      <c r="Y691" s="51"/>
      <c r="Z691" s="51"/>
      <c r="AA691" s="51"/>
      <c r="AC691" s="61">
        <f t="shared" si="179"/>
        <v>-33520.203749999993</v>
      </c>
    </row>
    <row r="692" spans="1:29">
      <c r="A692" s="6" t="s">
        <v>294</v>
      </c>
      <c r="B692" s="6" t="s">
        <v>246</v>
      </c>
      <c r="C692" s="6" t="s">
        <v>448</v>
      </c>
      <c r="D692" s="3" t="s">
        <v>836</v>
      </c>
      <c r="E692" s="45">
        <v>-2017201.21</v>
      </c>
      <c r="F692" s="45">
        <v>1958457.24</v>
      </c>
      <c r="G692" s="45">
        <v>2526784.88</v>
      </c>
      <c r="H692" s="45">
        <v>4108327.29</v>
      </c>
      <c r="I692" s="45">
        <v>8596666.0999999996</v>
      </c>
      <c r="J692" s="45">
        <v>9816178.2599999998</v>
      </c>
      <c r="K692" s="45">
        <v>10725668.5</v>
      </c>
      <c r="L692" s="45">
        <v>11088755.67</v>
      </c>
      <c r="M692" s="45">
        <v>10645417.789999999</v>
      </c>
      <c r="N692" s="45">
        <v>10153079.18</v>
      </c>
      <c r="O692" s="45">
        <v>6627960.5499999998</v>
      </c>
      <c r="P692" s="45">
        <v>745661.68</v>
      </c>
      <c r="Q692" s="45">
        <v>-10509.540000000299</v>
      </c>
      <c r="R692" s="47">
        <f t="shared" si="178"/>
        <v>6331591.8137499997</v>
      </c>
      <c r="V692" s="49">
        <f t="shared" si="180"/>
        <v>6331591.8137499997</v>
      </c>
      <c r="Y692" s="51"/>
      <c r="Z692" s="51"/>
      <c r="AA692" s="51"/>
      <c r="AC692" s="61">
        <f t="shared" si="179"/>
        <v>6331591.8137499997</v>
      </c>
    </row>
    <row r="693" spans="1:29">
      <c r="A693" s="6" t="s">
        <v>294</v>
      </c>
      <c r="B693" s="6" t="s">
        <v>246</v>
      </c>
      <c r="C693" s="6" t="s">
        <v>519</v>
      </c>
      <c r="D693" s="3" t="s">
        <v>861</v>
      </c>
      <c r="E693" s="45">
        <v>12218.77</v>
      </c>
      <c r="F693" s="45">
        <v>57867.87</v>
      </c>
      <c r="G693" s="45">
        <v>74660.639999999999</v>
      </c>
      <c r="H693" s="45">
        <v>128244.89</v>
      </c>
      <c r="I693" s="45">
        <v>256854.84</v>
      </c>
      <c r="J693" s="45">
        <v>291799.03000000003</v>
      </c>
      <c r="K693" s="45">
        <v>317859.78999999998</v>
      </c>
      <c r="L693" s="45">
        <v>328263.77</v>
      </c>
      <c r="M693" s="45">
        <v>315560.26</v>
      </c>
      <c r="N693" s="45">
        <v>301452.67</v>
      </c>
      <c r="O693" s="45">
        <v>200443.07</v>
      </c>
      <c r="P693" s="45">
        <v>37242.22</v>
      </c>
      <c r="Q693" s="45">
        <v>15941.51</v>
      </c>
      <c r="R693" s="47">
        <f t="shared" si="178"/>
        <v>193694.09916666671</v>
      </c>
      <c r="V693" s="49">
        <f t="shared" si="180"/>
        <v>193694.09916666671</v>
      </c>
      <c r="Y693" s="51"/>
      <c r="Z693" s="51"/>
      <c r="AA693" s="51"/>
      <c r="AC693" s="61">
        <f t="shared" si="179"/>
        <v>193694.09916666671</v>
      </c>
    </row>
    <row r="694" spans="1:29">
      <c r="A694" s="6" t="s">
        <v>294</v>
      </c>
      <c r="B694" s="6" t="s">
        <v>246</v>
      </c>
      <c r="C694" s="6" t="s">
        <v>452</v>
      </c>
      <c r="D694" s="3" t="s">
        <v>837</v>
      </c>
      <c r="E694" s="45">
        <v>-3501522.79</v>
      </c>
      <c r="F694" s="45">
        <v>1509392.54</v>
      </c>
      <c r="G694" s="45">
        <v>1739329.43</v>
      </c>
      <c r="H694" s="45">
        <v>3105269.46</v>
      </c>
      <c r="I694" s="45">
        <v>6908954.25</v>
      </c>
      <c r="J694" s="45">
        <v>7953043.0199999996</v>
      </c>
      <c r="K694" s="45">
        <v>8823827.8900000006</v>
      </c>
      <c r="L694" s="45">
        <v>9097746.1199999992</v>
      </c>
      <c r="M694" s="45">
        <v>8558643.0299999993</v>
      </c>
      <c r="N694" s="45">
        <v>8053567.9699999997</v>
      </c>
      <c r="O694" s="45">
        <v>5353643.04</v>
      </c>
      <c r="P694" s="45">
        <v>3022066.45</v>
      </c>
      <c r="Q694" s="45">
        <v>2154945.9300000002</v>
      </c>
      <c r="R694" s="47">
        <f t="shared" si="178"/>
        <v>5287682.8975</v>
      </c>
      <c r="V694" s="49">
        <f t="shared" si="180"/>
        <v>5287682.8975</v>
      </c>
      <c r="Y694" s="51"/>
      <c r="Z694" s="51"/>
      <c r="AA694" s="51"/>
      <c r="AC694" s="61">
        <f t="shared" si="179"/>
        <v>5287682.8975</v>
      </c>
    </row>
    <row r="695" spans="1:29">
      <c r="A695" s="6" t="s">
        <v>294</v>
      </c>
      <c r="B695" s="6" t="s">
        <v>246</v>
      </c>
      <c r="C695" s="6" t="s">
        <v>521</v>
      </c>
      <c r="D695" s="3" t="s">
        <v>862</v>
      </c>
      <c r="E695" s="45">
        <v>-20097.54</v>
      </c>
      <c r="F695" s="45">
        <v>49914.32</v>
      </c>
      <c r="G695" s="45">
        <v>54902.92</v>
      </c>
      <c r="H695" s="45">
        <v>104105.57</v>
      </c>
      <c r="I695" s="45">
        <v>215412.95</v>
      </c>
      <c r="J695" s="45">
        <v>239573.57</v>
      </c>
      <c r="K695" s="45">
        <v>261732.66</v>
      </c>
      <c r="L695" s="45">
        <v>269350.43</v>
      </c>
      <c r="M695" s="45">
        <v>251834.14</v>
      </c>
      <c r="N695" s="45">
        <v>235916.99</v>
      </c>
      <c r="O695" s="45">
        <v>139526.06</v>
      </c>
      <c r="P695" s="45">
        <v>72822.86</v>
      </c>
      <c r="Q695" s="45">
        <v>48829.03</v>
      </c>
      <c r="R695" s="47">
        <f t="shared" si="178"/>
        <v>159121.51791666669</v>
      </c>
      <c r="V695" s="49">
        <f t="shared" si="180"/>
        <v>159121.51791666669</v>
      </c>
      <c r="Y695" s="51"/>
      <c r="Z695" s="51"/>
      <c r="AA695" s="51"/>
      <c r="AC695" s="61">
        <f t="shared" si="179"/>
        <v>159121.51791666669</v>
      </c>
    </row>
    <row r="696" spans="1:29">
      <c r="A696" s="6" t="s">
        <v>294</v>
      </c>
      <c r="B696" s="6" t="s">
        <v>246</v>
      </c>
      <c r="C696" s="6" t="s">
        <v>455</v>
      </c>
      <c r="D696" s="3" t="s">
        <v>839</v>
      </c>
      <c r="E696" s="45">
        <v>-148.01</v>
      </c>
      <c r="F696" s="45">
        <v>133.63</v>
      </c>
      <c r="G696" s="45">
        <v>-60.76</v>
      </c>
      <c r="H696" s="45">
        <v>56.95</v>
      </c>
      <c r="I696" s="45">
        <v>48.42</v>
      </c>
      <c r="J696" s="45">
        <v>198.19</v>
      </c>
      <c r="K696" s="45">
        <v>198.19</v>
      </c>
      <c r="L696" s="45">
        <v>198.19</v>
      </c>
      <c r="M696" s="45">
        <v>198.19</v>
      </c>
      <c r="N696" s="45">
        <v>198.19</v>
      </c>
      <c r="O696" s="45">
        <v>198.19</v>
      </c>
      <c r="P696" s="45">
        <v>198.19</v>
      </c>
      <c r="Q696" s="45">
        <v>198.19</v>
      </c>
      <c r="R696" s="47">
        <f t="shared" si="178"/>
        <v>132.55500000000001</v>
      </c>
      <c r="V696" s="49">
        <f t="shared" si="180"/>
        <v>132.55500000000001</v>
      </c>
      <c r="Y696" s="51"/>
      <c r="Z696" s="51"/>
      <c r="AA696" s="51"/>
      <c r="AC696" s="61">
        <f t="shared" si="179"/>
        <v>132.55500000000001</v>
      </c>
    </row>
    <row r="697" spans="1:29">
      <c r="A697" s="6" t="s">
        <v>294</v>
      </c>
      <c r="B697" s="6" t="s">
        <v>246</v>
      </c>
      <c r="C697" s="6" t="s">
        <v>457</v>
      </c>
      <c r="D697" s="3" t="s">
        <v>838</v>
      </c>
      <c r="E697" s="45">
        <v>-33675.279999999999</v>
      </c>
      <c r="F697" s="45">
        <v>-771.77</v>
      </c>
      <c r="G697" s="45">
        <v>16908.62</v>
      </c>
      <c r="H697" s="45">
        <v>15799.67</v>
      </c>
      <c r="I697" s="45">
        <v>41426.080000000002</v>
      </c>
      <c r="J697" s="45">
        <v>73545.17</v>
      </c>
      <c r="K697" s="45">
        <v>92887.16</v>
      </c>
      <c r="L697" s="45">
        <v>94266.97</v>
      </c>
      <c r="M697" s="45">
        <v>98000.25</v>
      </c>
      <c r="N697" s="45">
        <v>102209.68</v>
      </c>
      <c r="O697" s="45">
        <v>46833.61</v>
      </c>
      <c r="P697" s="45">
        <v>20681.52</v>
      </c>
      <c r="Q697" s="45">
        <v>5119.1699999999901</v>
      </c>
      <c r="R697" s="47">
        <f t="shared" si="178"/>
        <v>48959.075416666667</v>
      </c>
      <c r="V697" s="49">
        <f t="shared" si="180"/>
        <v>48959.075416666667</v>
      </c>
      <c r="Y697" s="51"/>
      <c r="Z697" s="51"/>
      <c r="AA697" s="51"/>
      <c r="AC697" s="61">
        <f t="shared" si="179"/>
        <v>48959.075416666667</v>
      </c>
    </row>
    <row r="698" spans="1:29">
      <c r="A698" s="6" t="s">
        <v>294</v>
      </c>
      <c r="B698" s="6" t="s">
        <v>247</v>
      </c>
      <c r="C698" s="6" t="s">
        <v>461</v>
      </c>
      <c r="D698" s="3" t="s">
        <v>845</v>
      </c>
      <c r="E698" s="45">
        <v>-6738.68</v>
      </c>
      <c r="F698" s="45">
        <v>-4820</v>
      </c>
      <c r="G698" s="45">
        <v>-4820</v>
      </c>
      <c r="H698" s="45">
        <v>-4820</v>
      </c>
      <c r="I698" s="45">
        <v>-4820</v>
      </c>
      <c r="J698" s="45">
        <v>-4820</v>
      </c>
      <c r="K698" s="45">
        <v>-4820</v>
      </c>
      <c r="L698" s="45">
        <v>-4820</v>
      </c>
      <c r="M698" s="45">
        <v>-4820</v>
      </c>
      <c r="N698" s="45">
        <v>-4820</v>
      </c>
      <c r="O698" s="45">
        <v>-4820</v>
      </c>
      <c r="P698" s="45">
        <v>-2080</v>
      </c>
      <c r="Q698" s="45">
        <v>-2795.78</v>
      </c>
      <c r="R698" s="47">
        <f t="shared" si="178"/>
        <v>-4587.2691666666669</v>
      </c>
      <c r="V698" s="49">
        <f t="shared" si="180"/>
        <v>-4587.2691666666669</v>
      </c>
      <c r="Y698" s="51"/>
      <c r="Z698" s="51"/>
      <c r="AA698" s="51"/>
      <c r="AC698" s="61">
        <f t="shared" si="179"/>
        <v>-4587.2691666666669</v>
      </c>
    </row>
    <row r="699" spans="1:29">
      <c r="A699" s="6" t="s">
        <v>294</v>
      </c>
      <c r="B699" s="6" t="s">
        <v>247</v>
      </c>
      <c r="C699" s="6" t="s">
        <v>462</v>
      </c>
      <c r="D699" s="3" t="s">
        <v>847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178"/>
        <v>0</v>
      </c>
      <c r="V699" s="49">
        <f t="shared" si="180"/>
        <v>0</v>
      </c>
      <c r="Y699" s="51"/>
      <c r="Z699" s="51"/>
      <c r="AA699" s="51"/>
      <c r="AC699" s="61">
        <f t="shared" si="179"/>
        <v>0</v>
      </c>
    </row>
    <row r="700" spans="1:29">
      <c r="A700" s="6" t="s">
        <v>294</v>
      </c>
      <c r="B700" s="6" t="s">
        <v>247</v>
      </c>
      <c r="C700" s="6" t="s">
        <v>463</v>
      </c>
      <c r="D700" s="3" t="s">
        <v>843</v>
      </c>
      <c r="E700" s="45">
        <v>-521426.68</v>
      </c>
      <c r="F700" s="45">
        <v>-51690.95</v>
      </c>
      <c r="G700" s="45">
        <v>-115117.69</v>
      </c>
      <c r="H700" s="45">
        <v>-163682.93</v>
      </c>
      <c r="I700" s="45">
        <v>-169442.46</v>
      </c>
      <c r="J700" s="45">
        <v>-173820.16</v>
      </c>
      <c r="K700" s="45">
        <v>-178359.83</v>
      </c>
      <c r="L700" s="45">
        <v>-183844.67</v>
      </c>
      <c r="M700" s="45">
        <v>-189410.67</v>
      </c>
      <c r="N700" s="45">
        <v>-195234.5</v>
      </c>
      <c r="O700" s="45">
        <v>-201456.02</v>
      </c>
      <c r="P700" s="45">
        <v>-207534.02</v>
      </c>
      <c r="Q700" s="45">
        <v>-215718.02</v>
      </c>
      <c r="R700" s="47">
        <f t="shared" si="178"/>
        <v>-183180.52083333334</v>
      </c>
      <c r="V700" s="49">
        <f t="shared" si="180"/>
        <v>-183180.52083333334</v>
      </c>
      <c r="Y700" s="51"/>
      <c r="Z700" s="51"/>
      <c r="AA700" s="51"/>
      <c r="AC700" s="61">
        <f t="shared" si="179"/>
        <v>-183180.52083333334</v>
      </c>
    </row>
    <row r="701" spans="1:29">
      <c r="A701" s="6" t="s">
        <v>294</v>
      </c>
      <c r="B701" s="6" t="s">
        <v>247</v>
      </c>
      <c r="C701" s="6" t="s">
        <v>464</v>
      </c>
      <c r="D701" s="3" t="s">
        <v>846</v>
      </c>
      <c r="E701" s="45">
        <v>495.599999999999</v>
      </c>
      <c r="F701" s="45">
        <v>-1162.56</v>
      </c>
      <c r="G701" s="45">
        <v>-1162.56</v>
      </c>
      <c r="H701" s="45">
        <v>-11788.42</v>
      </c>
      <c r="I701" s="45">
        <v>-22056.97</v>
      </c>
      <c r="J701" s="45">
        <v>-39475.07</v>
      </c>
      <c r="K701" s="45">
        <v>-47772.34</v>
      </c>
      <c r="L701" s="45">
        <v>-59960.86</v>
      </c>
      <c r="M701" s="45">
        <v>-67266.73</v>
      </c>
      <c r="N701" s="45">
        <v>-66295.91</v>
      </c>
      <c r="O701" s="45">
        <v>-71490.929999999993</v>
      </c>
      <c r="P701" s="45">
        <v>-75021.320000000007</v>
      </c>
      <c r="Q701" s="45">
        <v>-80121.63</v>
      </c>
      <c r="R701" s="47">
        <f t="shared" si="178"/>
        <v>-41938.890416666669</v>
      </c>
      <c r="V701" s="49">
        <f t="shared" si="180"/>
        <v>-41938.890416666669</v>
      </c>
      <c r="Y701" s="51"/>
      <c r="Z701" s="51"/>
      <c r="AA701" s="51"/>
      <c r="AC701" s="61">
        <f t="shared" si="179"/>
        <v>-41938.890416666669</v>
      </c>
    </row>
    <row r="702" spans="1:29">
      <c r="A702" s="6" t="s">
        <v>294</v>
      </c>
      <c r="B702" s="6" t="s">
        <v>248</v>
      </c>
      <c r="C702" s="6" t="s">
        <v>465</v>
      </c>
      <c r="D702" s="3" t="s">
        <v>848</v>
      </c>
      <c r="E702" s="45">
        <v>-15481019.82</v>
      </c>
      <c r="F702" s="45">
        <v>-1342586.92</v>
      </c>
      <c r="G702" s="45">
        <v>-2700364.61</v>
      </c>
      <c r="H702" s="45">
        <v>-4022755.7</v>
      </c>
      <c r="I702" s="45">
        <v>-5442064.3600000003</v>
      </c>
      <c r="J702" s="45">
        <v>-6711568.9900000002</v>
      </c>
      <c r="K702" s="45">
        <v>-7949351.5199999996</v>
      </c>
      <c r="L702" s="45">
        <v>-9201844.1799999997</v>
      </c>
      <c r="M702" s="45">
        <v>-10471980.189999999</v>
      </c>
      <c r="N702" s="45">
        <v>-11779657.24</v>
      </c>
      <c r="O702" s="45">
        <v>-13164647.119999999</v>
      </c>
      <c r="P702" s="45">
        <v>-14658962.880000001</v>
      </c>
      <c r="Q702" s="45">
        <v>-16167612.210000001</v>
      </c>
      <c r="R702" s="47">
        <f t="shared" si="178"/>
        <v>-8605841.6437499989</v>
      </c>
      <c r="V702" s="49">
        <f t="shared" si="180"/>
        <v>-8605841.6437499989</v>
      </c>
      <c r="Y702" s="51"/>
      <c r="Z702" s="51"/>
      <c r="AA702" s="51"/>
      <c r="AC702" s="61">
        <f t="shared" si="179"/>
        <v>-8605841.6437499989</v>
      </c>
    </row>
    <row r="703" spans="1:29">
      <c r="A703" s="6" t="s">
        <v>294</v>
      </c>
      <c r="B703" s="6" t="s">
        <v>248</v>
      </c>
      <c r="C703" s="6" t="s">
        <v>466</v>
      </c>
      <c r="D703" s="3" t="s">
        <v>849</v>
      </c>
      <c r="E703" s="45">
        <v>-8374092.2400000002</v>
      </c>
      <c r="F703" s="45">
        <v>-851315.47</v>
      </c>
      <c r="G703" s="45">
        <v>-1613004.39</v>
      </c>
      <c r="H703" s="45">
        <v>-2300609.4500000002</v>
      </c>
      <c r="I703" s="45">
        <v>-3193556.47</v>
      </c>
      <c r="J703" s="45">
        <v>-4001792.12</v>
      </c>
      <c r="K703" s="45">
        <v>-4581601.79</v>
      </c>
      <c r="L703" s="45">
        <v>-5139733.6900000004</v>
      </c>
      <c r="M703" s="45">
        <v>-5827943.5599999996</v>
      </c>
      <c r="N703" s="45">
        <v>-6664400</v>
      </c>
      <c r="O703" s="45">
        <v>-7518060.1699999999</v>
      </c>
      <c r="P703" s="45">
        <v>-8226859.6500000004</v>
      </c>
      <c r="Q703" s="45">
        <v>-8856524.3300000001</v>
      </c>
      <c r="R703" s="47">
        <f t="shared" si="178"/>
        <v>-4877848.7537500001</v>
      </c>
      <c r="V703" s="49">
        <f t="shared" si="180"/>
        <v>-4877848.7537500001</v>
      </c>
      <c r="Y703" s="51"/>
      <c r="Z703" s="51"/>
      <c r="AA703" s="51"/>
      <c r="AC703" s="61">
        <f t="shared" si="179"/>
        <v>-4877848.7537500001</v>
      </c>
    </row>
    <row r="704" spans="1:29">
      <c r="A704" s="6" t="s">
        <v>294</v>
      </c>
      <c r="B704" s="6" t="s">
        <v>249</v>
      </c>
      <c r="C704" s="6" t="s">
        <v>465</v>
      </c>
      <c r="D704" s="3" t="s">
        <v>850</v>
      </c>
      <c r="E704" s="45">
        <v>-61336.62</v>
      </c>
      <c r="F704" s="45">
        <v>-17583.07</v>
      </c>
      <c r="G704" s="45">
        <v>17782.55</v>
      </c>
      <c r="H704" s="45">
        <v>-79112.53</v>
      </c>
      <c r="I704" s="45">
        <v>70652.58</v>
      </c>
      <c r="J704" s="45">
        <v>102379.83</v>
      </c>
      <c r="K704" s="45">
        <v>76539.320000000007</v>
      </c>
      <c r="L704" s="45">
        <v>72667.759999999995</v>
      </c>
      <c r="M704" s="45">
        <v>31570.76</v>
      </c>
      <c r="N704" s="45">
        <v>-40752.839999999997</v>
      </c>
      <c r="O704" s="45">
        <v>-156932.54999999999</v>
      </c>
      <c r="P704" s="45">
        <v>-173994.56</v>
      </c>
      <c r="Q704" s="45">
        <v>-166615.41</v>
      </c>
      <c r="R704" s="47">
        <f t="shared" si="178"/>
        <v>-17563.230416666662</v>
      </c>
      <c r="V704" s="49">
        <f t="shared" si="180"/>
        <v>-17563.230416666662</v>
      </c>
      <c r="Y704" s="51"/>
      <c r="Z704" s="51"/>
      <c r="AA704" s="51"/>
      <c r="AC704" s="61">
        <f t="shared" si="179"/>
        <v>-17563.230416666662</v>
      </c>
    </row>
    <row r="705" spans="1:29">
      <c r="A705" s="6" t="s">
        <v>294</v>
      </c>
      <c r="B705" s="6" t="s">
        <v>249</v>
      </c>
      <c r="C705" s="6" t="s">
        <v>466</v>
      </c>
      <c r="D705" s="3" t="s">
        <v>851</v>
      </c>
      <c r="E705" s="45">
        <v>-178179.26</v>
      </c>
      <c r="F705" s="45">
        <v>89555.72</v>
      </c>
      <c r="G705" s="45">
        <v>163617.79</v>
      </c>
      <c r="H705" s="45">
        <v>-41596.089999999997</v>
      </c>
      <c r="I705" s="45">
        <v>43066.26</v>
      </c>
      <c r="J705" s="45">
        <v>271246.61</v>
      </c>
      <c r="K705" s="45">
        <v>292940.57</v>
      </c>
      <c r="L705" s="45">
        <v>160353.29999999999</v>
      </c>
      <c r="M705" s="45">
        <v>17472.23</v>
      </c>
      <c r="N705" s="45">
        <v>-30841.51</v>
      </c>
      <c r="O705" s="45">
        <v>142415.57999999999</v>
      </c>
      <c r="P705" s="45">
        <v>221465.71</v>
      </c>
      <c r="Q705" s="45">
        <v>82089.179999999993</v>
      </c>
      <c r="R705" s="47">
        <f t="shared" si="178"/>
        <v>106804.26083333335</v>
      </c>
      <c r="V705" s="49">
        <f t="shared" si="180"/>
        <v>106804.26083333335</v>
      </c>
      <c r="Y705" s="51"/>
      <c r="Z705" s="51"/>
      <c r="AA705" s="51"/>
      <c r="AC705" s="61">
        <f t="shared" si="179"/>
        <v>106804.26083333335</v>
      </c>
    </row>
    <row r="706" spans="1:29">
      <c r="A706" s="6" t="s">
        <v>294</v>
      </c>
      <c r="B706" s="6" t="s">
        <v>250</v>
      </c>
      <c r="C706" s="6" t="s">
        <v>2</v>
      </c>
      <c r="D706" s="3" t="s">
        <v>251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178"/>
        <v>0</v>
      </c>
      <c r="V706" s="49">
        <f t="shared" si="180"/>
        <v>0</v>
      </c>
      <c r="Y706" s="51"/>
      <c r="Z706" s="51"/>
      <c r="AA706" s="51"/>
      <c r="AC706" s="61">
        <f t="shared" si="179"/>
        <v>0</v>
      </c>
    </row>
    <row r="707" spans="1:29">
      <c r="A707" s="25" t="s">
        <v>294</v>
      </c>
      <c r="B707" s="6" t="s">
        <v>254</v>
      </c>
      <c r="C707" s="6" t="s">
        <v>461</v>
      </c>
      <c r="D707" s="3" t="s">
        <v>840</v>
      </c>
      <c r="E707" s="45">
        <v>-44223.51</v>
      </c>
      <c r="F707" s="45">
        <v>0</v>
      </c>
      <c r="G707" s="45">
        <v>-4044.02</v>
      </c>
      <c r="H707" s="45">
        <v>-4044.02</v>
      </c>
      <c r="I707" s="45">
        <v>-4044.02</v>
      </c>
      <c r="J707" s="45">
        <v>-4044.02</v>
      </c>
      <c r="K707" s="45">
        <v>-4044.02</v>
      </c>
      <c r="L707" s="45">
        <v>-4044.02</v>
      </c>
      <c r="M707" s="45">
        <v>-4044.02</v>
      </c>
      <c r="N707" s="45">
        <v>-4044.02</v>
      </c>
      <c r="O707" s="45">
        <v>-4044.02</v>
      </c>
      <c r="P707" s="45">
        <v>-4044.02</v>
      </c>
      <c r="Q707" s="45">
        <v>-5076.74</v>
      </c>
      <c r="R707" s="47">
        <f t="shared" si="178"/>
        <v>-5424.1937499999995</v>
      </c>
      <c r="V707" s="49">
        <f t="shared" si="180"/>
        <v>-5424.1937499999995</v>
      </c>
      <c r="Y707" s="51"/>
      <c r="Z707" s="51"/>
      <c r="AA707" s="51"/>
      <c r="AC707" s="61">
        <f t="shared" si="179"/>
        <v>-5424.1937499999995</v>
      </c>
    </row>
    <row r="708" spans="1:29">
      <c r="A708" s="25" t="s">
        <v>294</v>
      </c>
      <c r="B708" s="6" t="s">
        <v>254</v>
      </c>
      <c r="C708" s="6" t="s">
        <v>467</v>
      </c>
      <c r="D708" s="3" t="s">
        <v>815</v>
      </c>
      <c r="E708" s="45">
        <v>-15446.62</v>
      </c>
      <c r="F708" s="45">
        <v>-50</v>
      </c>
      <c r="G708" s="45">
        <v>-451</v>
      </c>
      <c r="H708" s="45">
        <v>-501</v>
      </c>
      <c r="I708" s="45">
        <v>-651</v>
      </c>
      <c r="J708" s="45">
        <v>-1704.04</v>
      </c>
      <c r="K708" s="45">
        <v>-1848.88</v>
      </c>
      <c r="L708" s="45">
        <v>-2725.42</v>
      </c>
      <c r="M708" s="45">
        <v>-29218.42</v>
      </c>
      <c r="N708" s="45">
        <v>-122375.17</v>
      </c>
      <c r="O708" s="45">
        <v>-176442.42</v>
      </c>
      <c r="P708" s="45">
        <v>-174326.42</v>
      </c>
      <c r="Q708" s="45">
        <v>-41015.42</v>
      </c>
      <c r="R708" s="47">
        <f t="shared" si="178"/>
        <v>-44877.065833333334</v>
      </c>
      <c r="V708" s="49">
        <f t="shared" si="180"/>
        <v>-44877.065833333334</v>
      </c>
      <c r="Y708" s="51"/>
      <c r="Z708" s="51"/>
      <c r="AA708" s="51"/>
      <c r="AC708" s="61">
        <f t="shared" si="179"/>
        <v>-44877.065833333334</v>
      </c>
    </row>
    <row r="709" spans="1:29">
      <c r="A709" s="25" t="s">
        <v>294</v>
      </c>
      <c r="B709" s="6" t="s">
        <v>254</v>
      </c>
      <c r="C709" s="6" t="s">
        <v>462</v>
      </c>
      <c r="D709" s="3" t="s">
        <v>841</v>
      </c>
      <c r="E709" s="45">
        <v>-2784.79</v>
      </c>
      <c r="F709" s="45">
        <v>-57.38</v>
      </c>
      <c r="G709" s="45">
        <v>-57.38</v>
      </c>
      <c r="H709" s="45">
        <v>-611.63</v>
      </c>
      <c r="I709" s="45">
        <v>-615.24</v>
      </c>
      <c r="J709" s="45">
        <v>-1378.17</v>
      </c>
      <c r="K709" s="45">
        <v>-1378.17</v>
      </c>
      <c r="L709" s="45">
        <v>-1671.15</v>
      </c>
      <c r="M709" s="45">
        <v>-1671.15</v>
      </c>
      <c r="N709" s="45">
        <v>-1742.57</v>
      </c>
      <c r="O709" s="45">
        <v>-1742.57</v>
      </c>
      <c r="P709" s="45">
        <v>-1742.57</v>
      </c>
      <c r="Q709" s="45">
        <v>-2083.2199999999998</v>
      </c>
      <c r="R709" s="47">
        <f t="shared" ref="R709:R712" si="181">((E709+Q709)+((F709+G709+H709+I709+J709+K709+L709+M709+N709+O709+P709)*2))/24</f>
        <v>-1258.49875</v>
      </c>
      <c r="V709" s="49">
        <f t="shared" si="180"/>
        <v>-1258.49875</v>
      </c>
      <c r="Y709" s="51"/>
      <c r="Z709" s="51"/>
      <c r="AA709" s="51"/>
      <c r="AC709" s="61">
        <f t="shared" si="179"/>
        <v>-1258.49875</v>
      </c>
    </row>
    <row r="710" spans="1:29">
      <c r="A710" s="25" t="s">
        <v>294</v>
      </c>
      <c r="B710" s="6" t="s">
        <v>254</v>
      </c>
      <c r="C710" s="6" t="s">
        <v>464</v>
      </c>
      <c r="D710" s="3" t="s">
        <v>842</v>
      </c>
      <c r="E710" s="45">
        <v>-28833.91</v>
      </c>
      <c r="F710" s="45">
        <v>0</v>
      </c>
      <c r="G710" s="45">
        <v>-1115.76</v>
      </c>
      <c r="H710" s="45">
        <v>-2856.94</v>
      </c>
      <c r="I710" s="45">
        <v>-1852.04</v>
      </c>
      <c r="J710" s="45">
        <v>-6294.21</v>
      </c>
      <c r="K710" s="45">
        <v>-13135.39</v>
      </c>
      <c r="L710" s="45">
        <v>-13741.25</v>
      </c>
      <c r="M710" s="45">
        <v>-13741.25</v>
      </c>
      <c r="N710" s="45">
        <v>-13741.25</v>
      </c>
      <c r="O710" s="45">
        <v>-15628.66</v>
      </c>
      <c r="P710" s="45">
        <v>-14211.57</v>
      </c>
      <c r="Q710" s="45">
        <v>-14211.57</v>
      </c>
      <c r="R710" s="47">
        <f t="shared" si="181"/>
        <v>-9820.0883333333331</v>
      </c>
      <c r="V710" s="49">
        <f t="shared" ref="V710:V712" si="182">R710</f>
        <v>-9820.0883333333331</v>
      </c>
      <c r="Y710" s="51"/>
      <c r="Z710" s="51"/>
      <c r="AA710" s="51"/>
      <c r="AC710" s="61">
        <f t="shared" si="179"/>
        <v>-9820.0883333333331</v>
      </c>
    </row>
    <row r="711" spans="1:29">
      <c r="A711" s="25" t="s">
        <v>294</v>
      </c>
      <c r="B711" s="6" t="s">
        <v>255</v>
      </c>
      <c r="C711" s="6"/>
      <c r="D711" s="3" t="s">
        <v>852</v>
      </c>
      <c r="E711" s="45">
        <v>-171784.99</v>
      </c>
      <c r="F711" s="45">
        <v>-138535.85</v>
      </c>
      <c r="G711" s="45">
        <v>-234165.66</v>
      </c>
      <c r="H711" s="45">
        <v>-306789.43</v>
      </c>
      <c r="I711" s="45">
        <v>-266856.69</v>
      </c>
      <c r="J711" s="45">
        <v>-156229.85999999999</v>
      </c>
      <c r="K711" s="45">
        <v>-20137.759999999998</v>
      </c>
      <c r="L711" s="45">
        <v>121481.1</v>
      </c>
      <c r="M711" s="45">
        <v>270685.90000000002</v>
      </c>
      <c r="N711" s="45">
        <v>414283.83</v>
      </c>
      <c r="O711" s="45">
        <v>487606.76</v>
      </c>
      <c r="P711" s="45">
        <v>452426.71</v>
      </c>
      <c r="Q711" s="45">
        <v>279555.67</v>
      </c>
      <c r="R711" s="47">
        <f t="shared" si="181"/>
        <v>56471.199166666687</v>
      </c>
      <c r="V711" s="49">
        <f t="shared" si="182"/>
        <v>56471.199166666687</v>
      </c>
      <c r="Y711" s="51"/>
      <c r="Z711" s="51"/>
      <c r="AA711" s="51"/>
      <c r="AC711" s="61">
        <f t="shared" si="179"/>
        <v>56471.199166666687</v>
      </c>
    </row>
    <row r="712" spans="1:29">
      <c r="A712" s="25" t="s">
        <v>294</v>
      </c>
      <c r="B712" s="6" t="s">
        <v>255</v>
      </c>
      <c r="C712" s="6" t="s">
        <v>143</v>
      </c>
      <c r="D712" s="3" t="s">
        <v>859</v>
      </c>
      <c r="E712" s="45">
        <v>-829904.01</v>
      </c>
      <c r="F712" s="45">
        <v>-53156.21</v>
      </c>
      <c r="G712" s="45">
        <v>-102146.57</v>
      </c>
      <c r="H712" s="45">
        <v>-165758.19</v>
      </c>
      <c r="I712" s="45">
        <v>-219314.8</v>
      </c>
      <c r="J712" s="45">
        <v>-251026.81</v>
      </c>
      <c r="K712" s="45">
        <v>-282799.12</v>
      </c>
      <c r="L712" s="45">
        <v>-327470.48</v>
      </c>
      <c r="M712" s="45">
        <v>-385838.23</v>
      </c>
      <c r="N712" s="45">
        <v>-450228.5</v>
      </c>
      <c r="O712" s="45">
        <v>-504806.56</v>
      </c>
      <c r="P712" s="45">
        <v>-551367.89</v>
      </c>
      <c r="Q712" s="45">
        <v>-608879.27</v>
      </c>
      <c r="R712" s="47">
        <f t="shared" si="181"/>
        <v>-334442.08333333337</v>
      </c>
      <c r="V712" s="49">
        <f t="shared" si="182"/>
        <v>-334442.08333333337</v>
      </c>
      <c r="Y712" s="51"/>
      <c r="Z712" s="51"/>
      <c r="AA712" s="51"/>
      <c r="AC712" s="61">
        <f t="shared" si="179"/>
        <v>-334442.08333333337</v>
      </c>
    </row>
    <row r="713" spans="1:29">
      <c r="D713" s="3" t="s">
        <v>256</v>
      </c>
      <c r="E713" s="81">
        <f t="shared" ref="E713:F713" si="183">SUM(E645:E712)</f>
        <v>-314395576.48000002</v>
      </c>
      <c r="F713" s="81">
        <f t="shared" si="183"/>
        <v>-47732032.550000019</v>
      </c>
      <c r="G713" s="81">
        <f t="shared" ref="G713:R713" si="184">SUM(G645:G712)</f>
        <v>-89003173.969999939</v>
      </c>
      <c r="H713" s="81">
        <f t="shared" si="184"/>
        <v>-127675612.98999998</v>
      </c>
      <c r="I713" s="81">
        <f t="shared" si="184"/>
        <v>-153264605.07000008</v>
      </c>
      <c r="J713" s="81">
        <f t="shared" si="184"/>
        <v>-170586809.26999998</v>
      </c>
      <c r="K713" s="81">
        <f t="shared" si="184"/>
        <v>-184745735.13999999</v>
      </c>
      <c r="L713" s="81">
        <f t="shared" si="184"/>
        <v>-197775467.32999998</v>
      </c>
      <c r="M713" s="81">
        <f t="shared" si="184"/>
        <v>-209894541.4600001</v>
      </c>
      <c r="N713" s="81">
        <f t="shared" si="184"/>
        <v>-224410277.96000001</v>
      </c>
      <c r="O713" s="81">
        <f t="shared" si="184"/>
        <v>-248717126.94</v>
      </c>
      <c r="P713" s="81">
        <f t="shared" si="184"/>
        <v>-287719611.15999997</v>
      </c>
      <c r="Q713" s="81">
        <f t="shared" si="184"/>
        <v>-337332678.37999994</v>
      </c>
      <c r="R713" s="81">
        <f t="shared" si="184"/>
        <v>-188949093.43916675</v>
      </c>
      <c r="Y713" s="51"/>
      <c r="Z713" s="51"/>
      <c r="AA713" s="51"/>
    </row>
    <row r="714" spans="1:29">
      <c r="D714" s="3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7"/>
      <c r="Y714" s="51"/>
      <c r="Z714" s="51"/>
      <c r="AA714" s="51"/>
    </row>
    <row r="715" spans="1:29">
      <c r="A715" s="6" t="s">
        <v>284</v>
      </c>
      <c r="B715" s="6" t="s">
        <v>262</v>
      </c>
      <c r="D715" s="3" t="s">
        <v>263</v>
      </c>
      <c r="E715" s="45">
        <v>-8173.8</v>
      </c>
      <c r="F715" s="45">
        <v>0</v>
      </c>
      <c r="G715" s="45">
        <v>-406.51</v>
      </c>
      <c r="H715" s="45">
        <v>-942.09</v>
      </c>
      <c r="I715" s="45">
        <v>-2508.06</v>
      </c>
      <c r="J715" s="45">
        <v>-2698.71</v>
      </c>
      <c r="K715" s="45">
        <v>-3699.7</v>
      </c>
      <c r="L715" s="45">
        <v>-4642.1899999999996</v>
      </c>
      <c r="M715" s="45">
        <v>-4864.66</v>
      </c>
      <c r="N715" s="45">
        <v>-4864.66</v>
      </c>
      <c r="O715" s="45">
        <v>-5125.6400000000003</v>
      </c>
      <c r="P715" s="45">
        <v>-5432.72</v>
      </c>
      <c r="Q715" s="45">
        <v>-5925.56</v>
      </c>
      <c r="R715" s="47">
        <f t="shared" ref="R715:R725" si="185">((E715+Q715)+((F715+G715+H715+I715+J715+K715+L715+M715+N715+O715+P715)*2))/24</f>
        <v>-3519.5516666666663</v>
      </c>
      <c r="V715" s="49">
        <f t="shared" ref="V715:V725" si="186">R715</f>
        <v>-3519.5516666666663</v>
      </c>
      <c r="Y715" s="51"/>
      <c r="Z715" s="51"/>
      <c r="AA715" s="51"/>
      <c r="AC715" s="61">
        <f t="shared" ref="AC715:AC725" si="187">+R715</f>
        <v>-3519.5516666666663</v>
      </c>
    </row>
    <row r="716" spans="1:29">
      <c r="A716" s="6" t="s">
        <v>284</v>
      </c>
      <c r="B716" s="6" t="s">
        <v>468</v>
      </c>
      <c r="C716" s="6" t="s">
        <v>469</v>
      </c>
      <c r="D716" s="2" t="s">
        <v>257</v>
      </c>
      <c r="E716" s="45">
        <v>-45.93</v>
      </c>
      <c r="F716" s="45">
        <v>-1.91</v>
      </c>
      <c r="G716" s="45">
        <v>-3.82</v>
      </c>
      <c r="H716" s="45">
        <v>-5.6</v>
      </c>
      <c r="I716" s="45">
        <v>-55.82</v>
      </c>
      <c r="J716" s="45">
        <v>-265.44</v>
      </c>
      <c r="K716" s="45">
        <v>-589.05999999999995</v>
      </c>
      <c r="L716" s="45">
        <v>-2989.04</v>
      </c>
      <c r="M716" s="45">
        <v>-3100.9</v>
      </c>
      <c r="N716" s="45">
        <v>-3229.19</v>
      </c>
      <c r="O716" s="45">
        <v>-3318.83</v>
      </c>
      <c r="P716" s="45">
        <v>-3457.73</v>
      </c>
      <c r="Q716" s="45">
        <v>-3607.63</v>
      </c>
      <c r="R716" s="47">
        <f t="shared" si="185"/>
        <v>-1570.3433333333332</v>
      </c>
      <c r="V716" s="49">
        <f t="shared" si="186"/>
        <v>-1570.3433333333332</v>
      </c>
      <c r="Y716" s="51"/>
      <c r="Z716" s="51"/>
      <c r="AA716" s="51"/>
      <c r="AC716" s="61">
        <f t="shared" si="187"/>
        <v>-1570.3433333333332</v>
      </c>
    </row>
    <row r="717" spans="1:29">
      <c r="A717" s="6" t="s">
        <v>284</v>
      </c>
      <c r="B717" s="6" t="s">
        <v>468</v>
      </c>
      <c r="C717" s="6" t="s">
        <v>533</v>
      </c>
      <c r="D717" s="2" t="s">
        <v>855</v>
      </c>
      <c r="E717" s="45">
        <v>-50576.59</v>
      </c>
      <c r="F717" s="45">
        <v>-1252.3900000000001</v>
      </c>
      <c r="G717" s="45">
        <v>-2592.67</v>
      </c>
      <c r="H717" s="45">
        <v>-5706.72</v>
      </c>
      <c r="I717" s="45">
        <v>-5706.72</v>
      </c>
      <c r="J717" s="45">
        <v>-5706.72</v>
      </c>
      <c r="K717" s="45">
        <v>-5706.72</v>
      </c>
      <c r="L717" s="45">
        <v>-5706.72</v>
      </c>
      <c r="M717" s="45">
        <v>-5706.72</v>
      </c>
      <c r="N717" s="45">
        <v>-5706.72</v>
      </c>
      <c r="O717" s="45">
        <v>-5706.72</v>
      </c>
      <c r="P717" s="45">
        <v>-5706.72</v>
      </c>
      <c r="Q717" s="45">
        <v>-5706.72</v>
      </c>
      <c r="R717" s="47">
        <f t="shared" si="185"/>
        <v>-6945.5995833333336</v>
      </c>
      <c r="V717" s="49">
        <f t="shared" si="186"/>
        <v>-6945.5995833333336</v>
      </c>
      <c r="Y717" s="51"/>
      <c r="Z717" s="51"/>
      <c r="AA717" s="51"/>
      <c r="AC717" s="61">
        <f t="shared" si="187"/>
        <v>-6945.5995833333336</v>
      </c>
    </row>
    <row r="718" spans="1:29">
      <c r="A718" s="6" t="s">
        <v>284</v>
      </c>
      <c r="B718" s="6" t="s">
        <v>260</v>
      </c>
      <c r="D718" s="3" t="s">
        <v>856</v>
      </c>
      <c r="E718" s="45">
        <v>104.97</v>
      </c>
      <c r="F718" s="45">
        <v>-10859.78</v>
      </c>
      <c r="G718" s="45">
        <v>-20705.97</v>
      </c>
      <c r="H718" s="45">
        <v>-29580.07</v>
      </c>
      <c r="I718" s="45">
        <v>-29580.07</v>
      </c>
      <c r="J718" s="45">
        <v>-29580.07</v>
      </c>
      <c r="K718" s="45">
        <v>-29580.07</v>
      </c>
      <c r="L718" s="45">
        <v>-29580.07</v>
      </c>
      <c r="M718" s="45">
        <v>-29459.11</v>
      </c>
      <c r="N718" s="45">
        <v>-29396.77</v>
      </c>
      <c r="O718" s="45">
        <v>-29396.77</v>
      </c>
      <c r="P718" s="45">
        <v>-29396.77</v>
      </c>
      <c r="Q718" s="45">
        <v>-29359.65</v>
      </c>
      <c r="R718" s="47">
        <f t="shared" si="185"/>
        <v>-25978.57166666667</v>
      </c>
      <c r="V718" s="49">
        <f t="shared" si="186"/>
        <v>-25978.57166666667</v>
      </c>
      <c r="Y718" s="51"/>
      <c r="Z718" s="51"/>
      <c r="AA718" s="51"/>
      <c r="AC718" s="61">
        <f t="shared" si="187"/>
        <v>-25978.57166666667</v>
      </c>
    </row>
    <row r="719" spans="1:29">
      <c r="A719" s="6" t="s">
        <v>284</v>
      </c>
      <c r="B719" s="6" t="s">
        <v>258</v>
      </c>
      <c r="D719" s="3" t="s">
        <v>259</v>
      </c>
      <c r="E719" s="45">
        <v>-1511.72</v>
      </c>
      <c r="F719" s="45">
        <v>-1043.5899999999999</v>
      </c>
      <c r="G719" s="45">
        <v>-1082.1400000000001</v>
      </c>
      <c r="H719" s="45">
        <v>-1082.1400000000001</v>
      </c>
      <c r="I719" s="45">
        <v>-1082.1400000000001</v>
      </c>
      <c r="J719" s="45">
        <v>-1082.1400000000001</v>
      </c>
      <c r="K719" s="45">
        <v>-1168.8399999999999</v>
      </c>
      <c r="L719" s="45">
        <v>-1517.99</v>
      </c>
      <c r="M719" s="45">
        <v>-1528.92</v>
      </c>
      <c r="N719" s="45">
        <v>-1529.05</v>
      </c>
      <c r="O719" s="45">
        <v>-1615.75</v>
      </c>
      <c r="P719" s="45">
        <v>-1615.75</v>
      </c>
      <c r="Q719" s="45">
        <v>-1633.15</v>
      </c>
      <c r="R719" s="47">
        <f>((E719+Q719)+((F719+G719+H719+I719+J719+K719+L719+M719+N719+O719+P719)*2))/24</f>
        <v>-1326.7404166666668</v>
      </c>
      <c r="V719" s="49">
        <f t="shared" si="186"/>
        <v>-1326.7404166666668</v>
      </c>
      <c r="Y719" s="51"/>
      <c r="Z719" s="51"/>
      <c r="AA719" s="51"/>
      <c r="AC719" s="61">
        <f t="shared" si="187"/>
        <v>-1326.7404166666668</v>
      </c>
    </row>
    <row r="720" spans="1:29">
      <c r="A720" s="6" t="s">
        <v>284</v>
      </c>
      <c r="B720" s="6" t="s">
        <v>258</v>
      </c>
      <c r="C720" s="6" t="s">
        <v>471</v>
      </c>
      <c r="D720" s="3" t="s">
        <v>857</v>
      </c>
      <c r="E720" s="45">
        <v>-3222.37</v>
      </c>
      <c r="F720" s="45">
        <v>-1261.24</v>
      </c>
      <c r="G720" s="45">
        <v>-2259.88</v>
      </c>
      <c r="H720" s="45">
        <v>-2449.81</v>
      </c>
      <c r="I720" s="45">
        <v>-2459.62</v>
      </c>
      <c r="J720" s="45">
        <v>-2682.26</v>
      </c>
      <c r="K720" s="45">
        <v>-2745.46</v>
      </c>
      <c r="L720" s="45">
        <v>-2934.08</v>
      </c>
      <c r="M720" s="45">
        <v>-2980.07</v>
      </c>
      <c r="N720" s="45">
        <v>-3977.35</v>
      </c>
      <c r="O720" s="45">
        <v>-4468.75</v>
      </c>
      <c r="P720" s="45">
        <v>-4747.8500000000004</v>
      </c>
      <c r="Q720" s="45">
        <v>-4756.04</v>
      </c>
      <c r="R720" s="47">
        <f t="shared" si="185"/>
        <v>-3079.6312499999999</v>
      </c>
      <c r="V720" s="49">
        <f t="shared" si="186"/>
        <v>-3079.6312499999999</v>
      </c>
      <c r="Y720" s="51"/>
      <c r="Z720" s="51"/>
      <c r="AA720" s="51"/>
      <c r="AC720" s="61">
        <f t="shared" si="187"/>
        <v>-3079.6312499999999</v>
      </c>
    </row>
    <row r="721" spans="1:30">
      <c r="A721" s="6" t="s">
        <v>284</v>
      </c>
      <c r="B721" s="6" t="s">
        <v>261</v>
      </c>
      <c r="D721" s="3" t="s">
        <v>858</v>
      </c>
      <c r="E721" s="45">
        <v>-649294.52</v>
      </c>
      <c r="F721" s="45">
        <v>-79400.179999999993</v>
      </c>
      <c r="G721" s="45">
        <v>-151344.26</v>
      </c>
      <c r="H721" s="45">
        <v>-214351.55</v>
      </c>
      <c r="I721" s="45">
        <v>-279155.31</v>
      </c>
      <c r="J721" s="45">
        <v>-346866.28</v>
      </c>
      <c r="K721" s="45">
        <v>-421084.49</v>
      </c>
      <c r="L721" s="45">
        <v>-485853.34</v>
      </c>
      <c r="M721" s="45">
        <v>-551746.19999999995</v>
      </c>
      <c r="N721" s="45">
        <v>-604615.03</v>
      </c>
      <c r="O721" s="45">
        <v>-672846.26</v>
      </c>
      <c r="P721" s="45">
        <v>-742192.3</v>
      </c>
      <c r="Q721" s="45">
        <v>-775997.25</v>
      </c>
      <c r="R721" s="47">
        <f t="shared" si="185"/>
        <v>-438508.42375000002</v>
      </c>
      <c r="V721" s="49">
        <f t="shared" si="186"/>
        <v>-438508.42375000002</v>
      </c>
      <c r="Y721" s="51"/>
      <c r="Z721" s="51"/>
      <c r="AA721" s="51"/>
      <c r="AC721" s="61">
        <f t="shared" si="187"/>
        <v>-438508.42375000002</v>
      </c>
    </row>
    <row r="722" spans="1:30">
      <c r="A722" s="6" t="s">
        <v>293</v>
      </c>
      <c r="B722" s="6" t="s">
        <v>468</v>
      </c>
      <c r="C722" s="6" t="s">
        <v>296</v>
      </c>
      <c r="D722" s="2" t="s">
        <v>853</v>
      </c>
      <c r="E722" s="45">
        <v>-57922.16</v>
      </c>
      <c r="F722" s="45">
        <v>-1641.39</v>
      </c>
      <c r="G722" s="45">
        <v>-4813</v>
      </c>
      <c r="H722" s="45">
        <v>-8725.49</v>
      </c>
      <c r="I722" s="45">
        <v>-11634.14</v>
      </c>
      <c r="J722" s="45">
        <v>-22002.9</v>
      </c>
      <c r="K722" s="45">
        <v>-176340.97</v>
      </c>
      <c r="L722" s="45">
        <v>-179306.53</v>
      </c>
      <c r="M722" s="45">
        <v>-180636.38</v>
      </c>
      <c r="N722" s="45">
        <v>-190087.36</v>
      </c>
      <c r="O722" s="45">
        <v>-192665.21</v>
      </c>
      <c r="P722" s="45">
        <v>-196032.55</v>
      </c>
      <c r="Q722" s="45">
        <v>-198557.92</v>
      </c>
      <c r="R722" s="47">
        <f t="shared" si="185"/>
        <v>-107677.16333333333</v>
      </c>
      <c r="V722" s="49">
        <f t="shared" si="186"/>
        <v>-107677.16333333333</v>
      </c>
      <c r="Y722" s="51"/>
      <c r="Z722" s="51"/>
      <c r="AA722" s="51"/>
      <c r="AC722" s="61">
        <f t="shared" si="187"/>
        <v>-107677.16333333333</v>
      </c>
    </row>
    <row r="723" spans="1:30">
      <c r="A723" s="6" t="s">
        <v>293</v>
      </c>
      <c r="B723" s="6" t="s">
        <v>468</v>
      </c>
      <c r="C723" s="6" t="s">
        <v>470</v>
      </c>
      <c r="D723" s="2" t="s">
        <v>854</v>
      </c>
      <c r="E723" s="45">
        <v>-272944.33</v>
      </c>
      <c r="F723" s="45">
        <v>-20829.28</v>
      </c>
      <c r="G723" s="45">
        <v>-41209.5</v>
      </c>
      <c r="H723" s="45">
        <v>-60089.82</v>
      </c>
      <c r="I723" s="45">
        <v>-76000.759999999995</v>
      </c>
      <c r="J723" s="45">
        <v>-92789.43</v>
      </c>
      <c r="K723" s="45">
        <v>-110858.3</v>
      </c>
      <c r="L723" s="45">
        <v>-130666.34</v>
      </c>
      <c r="M723" s="45">
        <v>-153234.5</v>
      </c>
      <c r="N723" s="45">
        <v>-177619.34</v>
      </c>
      <c r="O723" s="45">
        <v>-232589.47</v>
      </c>
      <c r="P723" s="45">
        <v>-251879.15</v>
      </c>
      <c r="Q723" s="45">
        <v>-272801.17</v>
      </c>
      <c r="R723" s="47">
        <f t="shared" si="185"/>
        <v>-135053.22</v>
      </c>
      <c r="V723" s="49">
        <f t="shared" si="186"/>
        <v>-135053.22</v>
      </c>
      <c r="Y723" s="51"/>
      <c r="Z723" s="51"/>
      <c r="AA723" s="51"/>
      <c r="AC723" s="61">
        <f t="shared" si="187"/>
        <v>-135053.22</v>
      </c>
    </row>
    <row r="724" spans="1:30">
      <c r="A724" s="6" t="s">
        <v>294</v>
      </c>
      <c r="B724" s="6" t="s">
        <v>468</v>
      </c>
      <c r="C724" s="6" t="s">
        <v>296</v>
      </c>
      <c r="D724" s="2" t="s">
        <v>853</v>
      </c>
      <c r="E724" s="45">
        <v>-127456.02</v>
      </c>
      <c r="F724" s="45">
        <v>-50829.71</v>
      </c>
      <c r="G724" s="45">
        <v>-51307.81</v>
      </c>
      <c r="H724" s="45">
        <v>-60315.92</v>
      </c>
      <c r="I724" s="45">
        <v>-72542.36</v>
      </c>
      <c r="J724" s="45">
        <v>-73588.78</v>
      </c>
      <c r="K724" s="45">
        <v>-85097.09</v>
      </c>
      <c r="L724" s="45">
        <v>-111349.18</v>
      </c>
      <c r="M724" s="45">
        <v>-116886.18</v>
      </c>
      <c r="N724" s="45">
        <v>-248037.33</v>
      </c>
      <c r="O724" s="45">
        <v>-255424.8</v>
      </c>
      <c r="P724" s="45">
        <v>-270646.39</v>
      </c>
      <c r="Q724" s="45">
        <v>-283848.56</v>
      </c>
      <c r="R724" s="47">
        <f t="shared" si="185"/>
        <v>-133473.15333333332</v>
      </c>
      <c r="V724" s="49">
        <f t="shared" si="186"/>
        <v>-133473.15333333332</v>
      </c>
      <c r="Y724" s="51"/>
      <c r="Z724" s="51"/>
      <c r="AA724" s="51"/>
      <c r="AC724" s="61">
        <f t="shared" si="187"/>
        <v>-133473.15333333332</v>
      </c>
    </row>
    <row r="725" spans="1:30">
      <c r="A725" s="6" t="s">
        <v>294</v>
      </c>
      <c r="B725" s="6" t="s">
        <v>468</v>
      </c>
      <c r="C725" s="6" t="s">
        <v>470</v>
      </c>
      <c r="D725" s="2" t="s">
        <v>854</v>
      </c>
      <c r="E725" s="45">
        <v>-4504936.62</v>
      </c>
      <c r="F725" s="45">
        <v>-385413.3</v>
      </c>
      <c r="G725" s="45">
        <v>-729809.54</v>
      </c>
      <c r="H725" s="45">
        <v>-1071182.24</v>
      </c>
      <c r="I725" s="45">
        <v>-1359215.21</v>
      </c>
      <c r="J725" s="45">
        <v>-1644927.32</v>
      </c>
      <c r="K725" s="45">
        <v>-1920296.64</v>
      </c>
      <c r="L725" s="45">
        <v>-2127459.1800000002</v>
      </c>
      <c r="M725" s="45">
        <v>-2335906.56</v>
      </c>
      <c r="N725" s="45">
        <v>-2538098.5</v>
      </c>
      <c r="O725" s="45">
        <v>-2740440.94</v>
      </c>
      <c r="P725" s="45">
        <v>-2935997.06</v>
      </c>
      <c r="Q725" s="45">
        <v>-3136992.3</v>
      </c>
      <c r="R725" s="47">
        <f t="shared" si="185"/>
        <v>-1967475.9124999999</v>
      </c>
      <c r="V725" s="49">
        <f t="shared" si="186"/>
        <v>-1967475.9124999999</v>
      </c>
      <c r="Y725" s="51"/>
      <c r="Z725" s="51"/>
      <c r="AA725" s="51"/>
      <c r="AC725" s="61">
        <f t="shared" si="187"/>
        <v>-1967475.9124999999</v>
      </c>
    </row>
    <row r="726" spans="1:30">
      <c r="D726" s="3" t="s">
        <v>264</v>
      </c>
      <c r="E726" s="81">
        <f t="shared" ref="E726:F726" si="188">SUM(E715:E725)</f>
        <v>-5675979.0899999999</v>
      </c>
      <c r="F726" s="81">
        <f t="shared" si="188"/>
        <v>-552532.77</v>
      </c>
      <c r="G726" s="81">
        <f t="shared" ref="G726:R726" si="189">SUM(G715:G725)</f>
        <v>-1005535.1000000001</v>
      </c>
      <c r="H726" s="81">
        <f t="shared" si="189"/>
        <v>-1454431.45</v>
      </c>
      <c r="I726" s="81">
        <f t="shared" si="189"/>
        <v>-1839940.21</v>
      </c>
      <c r="J726" s="81">
        <f t="shared" si="189"/>
        <v>-2222190.0500000003</v>
      </c>
      <c r="K726" s="81">
        <f t="shared" si="189"/>
        <v>-2757167.34</v>
      </c>
      <c r="L726" s="81">
        <f t="shared" si="189"/>
        <v>-3082004.66</v>
      </c>
      <c r="M726" s="81">
        <f t="shared" si="189"/>
        <v>-3386050.2</v>
      </c>
      <c r="N726" s="81">
        <f t="shared" si="189"/>
        <v>-3807161.3</v>
      </c>
      <c r="O726" s="81">
        <f t="shared" si="189"/>
        <v>-4143599.1399999997</v>
      </c>
      <c r="P726" s="81">
        <f t="shared" si="189"/>
        <v>-4447104.99</v>
      </c>
      <c r="Q726" s="81">
        <f t="shared" si="189"/>
        <v>-4719185.95</v>
      </c>
      <c r="R726" s="81">
        <f t="shared" si="189"/>
        <v>-2824608.3108333331</v>
      </c>
      <c r="Y726" s="51"/>
      <c r="Z726" s="51"/>
      <c r="AA726" s="51"/>
    </row>
    <row r="727" spans="1:30">
      <c r="D727" s="3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7"/>
      <c r="Y727" s="51"/>
      <c r="Z727" s="51"/>
      <c r="AA727" s="51"/>
    </row>
    <row r="728" spans="1:30" s="15" customFormat="1" ht="13.5" thickBot="1">
      <c r="D728" s="19" t="s">
        <v>265</v>
      </c>
      <c r="E728" s="16">
        <f t="shared" ref="E728:L728" si="190">+E726+E713+E643+E616+E574+SUM(E481:E520)+E479+E437+E416</f>
        <v>-1163313006.3699999</v>
      </c>
      <c r="F728" s="16">
        <f t="shared" si="190"/>
        <v>-891828092.14999998</v>
      </c>
      <c r="G728" s="16">
        <f t="shared" si="190"/>
        <v>-923121909.42999995</v>
      </c>
      <c r="H728" s="16">
        <f t="shared" si="190"/>
        <v>-959016462.60000002</v>
      </c>
      <c r="I728" s="16">
        <f t="shared" si="190"/>
        <v>-971600781.15000021</v>
      </c>
      <c r="J728" s="16">
        <f t="shared" si="190"/>
        <v>-987752769.3900001</v>
      </c>
      <c r="K728" s="16">
        <f t="shared" si="190"/>
        <v>-1007469608.1600001</v>
      </c>
      <c r="L728" s="16">
        <f t="shared" si="190"/>
        <v>-1030264525.0700001</v>
      </c>
      <c r="M728" s="16">
        <f t="shared" ref="M728:R728" si="191">+M726+M713+M643+M616+M574+SUM(M481:M520)+M479+M437+M416</f>
        <v>-1053516193.5500001</v>
      </c>
      <c r="N728" s="16">
        <f t="shared" si="191"/>
        <v>-1095954589.5599999</v>
      </c>
      <c r="O728" s="16">
        <f t="shared" si="191"/>
        <v>-1140082062.48</v>
      </c>
      <c r="P728" s="16">
        <f t="shared" si="191"/>
        <v>-1197351789.9500003</v>
      </c>
      <c r="Q728" s="16">
        <f t="shared" si="191"/>
        <v>-1255579420.02</v>
      </c>
      <c r="R728" s="16">
        <f t="shared" si="191"/>
        <v>-1038950416.3904167</v>
      </c>
      <c r="Y728" s="52"/>
      <c r="Z728" s="52"/>
      <c r="AA728" s="52"/>
    </row>
    <row r="729" spans="1:30" ht="13.5" thickTop="1">
      <c r="Y729" s="51"/>
      <c r="Z729" s="51"/>
      <c r="AA729" s="51"/>
    </row>
    <row r="730" spans="1:30">
      <c r="Y730" s="51"/>
      <c r="Z730" s="51"/>
      <c r="AA730" s="51"/>
    </row>
    <row r="731" spans="1:30">
      <c r="D731" s="80" t="s">
        <v>1043</v>
      </c>
      <c r="E731" s="49">
        <f t="shared" ref="E731:R731" si="192">E728+E406</f>
        <v>0</v>
      </c>
      <c r="F731" s="49">
        <f t="shared" si="192"/>
        <v>0</v>
      </c>
      <c r="G731" s="49">
        <f t="shared" si="192"/>
        <v>0</v>
      </c>
      <c r="H731" s="49">
        <f t="shared" si="192"/>
        <v>0</v>
      </c>
      <c r="I731" s="49">
        <f t="shared" si="192"/>
        <v>0</v>
      </c>
      <c r="J731" s="49">
        <f t="shared" si="192"/>
        <v>0</v>
      </c>
      <c r="K731" s="49">
        <f t="shared" si="192"/>
        <v>0</v>
      </c>
      <c r="L731" s="49">
        <f t="shared" si="192"/>
        <v>0</v>
      </c>
      <c r="M731" s="49">
        <f t="shared" si="192"/>
        <v>0</v>
      </c>
      <c r="N731" s="49">
        <f t="shared" si="192"/>
        <v>0</v>
      </c>
      <c r="O731" s="49">
        <f t="shared" si="192"/>
        <v>0</v>
      </c>
      <c r="P731" s="49">
        <f t="shared" si="192"/>
        <v>0</v>
      </c>
      <c r="Q731" s="49">
        <f t="shared" si="192"/>
        <v>0</v>
      </c>
      <c r="R731" s="49">
        <f t="shared" si="192"/>
        <v>0</v>
      </c>
      <c r="T731" s="50">
        <f>SUM(T10:T726)</f>
        <v>127324855.15708333</v>
      </c>
      <c r="U731" s="50">
        <f>SUM(U10:U726)</f>
        <v>-105727834.94916666</v>
      </c>
      <c r="V731" s="50">
        <f>SUM(V10:V726)</f>
        <v>-674496405.51750004</v>
      </c>
      <c r="W731" s="50">
        <f>SUM(W10:W726)</f>
        <v>652899385.30958354</v>
      </c>
      <c r="Y731" s="52">
        <f t="shared" ref="Y731:AD731" si="193">SUM(Y10:Y726)</f>
        <v>399788291.79976571</v>
      </c>
      <c r="Z731" s="52">
        <f t="shared" si="193"/>
        <v>130858081.06023411</v>
      </c>
      <c r="AA731" s="52">
        <f t="shared" si="193"/>
        <v>0</v>
      </c>
      <c r="AB731" s="50">
        <f t="shared" si="193"/>
        <v>122253012.44958337</v>
      </c>
      <c r="AC731" s="50">
        <f t="shared" si="193"/>
        <v>-674496405.51750004</v>
      </c>
      <c r="AD731" s="50">
        <f t="shared" si="193"/>
        <v>21597020.20791667</v>
      </c>
    </row>
    <row r="732" spans="1:30">
      <c r="D732" s="25" t="s">
        <v>487</v>
      </c>
      <c r="U732" s="50">
        <f>+T731+U731</f>
        <v>21597020.207916677</v>
      </c>
      <c r="AC732" s="49">
        <f>+AB731+Z731+Y731</f>
        <v>652899385.30958319</v>
      </c>
    </row>
    <row r="733" spans="1:30">
      <c r="W733" s="49"/>
      <c r="Y733" s="49"/>
      <c r="AD733" s="49"/>
    </row>
    <row r="734" spans="1:30">
      <c r="D734" s="25" t="s">
        <v>488</v>
      </c>
      <c r="K734" s="49"/>
      <c r="L734" s="49"/>
      <c r="M734" s="49"/>
      <c r="N734" s="49"/>
      <c r="O734" s="49"/>
      <c r="P734" s="49"/>
      <c r="Q734" s="49"/>
      <c r="Y734" s="53">
        <f>+Y731/AC732</f>
        <v>0.61232756653645704</v>
      </c>
      <c r="Z734" s="53">
        <f>+Z731/AC732</f>
        <v>0.20042610546828063</v>
      </c>
      <c r="AA734" s="64" t="s">
        <v>479</v>
      </c>
      <c r="AB734" s="64">
        <f>+AD731/-AC731</f>
        <v>3.2019474130994943E-2</v>
      </c>
    </row>
    <row r="735" spans="1:30">
      <c r="U735" s="49"/>
    </row>
    <row r="736" spans="1:30">
      <c r="D736" s="25" t="s">
        <v>489</v>
      </c>
      <c r="Y736" s="63">
        <f>Y734*AD731</f>
        <v>13224450.828352302</v>
      </c>
      <c r="Z736" s="63">
        <f>+AD731*Z734</f>
        <v>4328606.6499924948</v>
      </c>
      <c r="AA736" s="51"/>
      <c r="AB736" s="51">
        <f>+U732*AB734</f>
        <v>691525.22985396301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D733"/>
  <sheetViews>
    <sheetView zoomScaleNormal="100" workbookViewId="0">
      <pane xSplit="4" ySplit="9" topLeftCell="V715" activePane="bottomRight" state="frozen"/>
      <selection activeCell="D756" sqref="D756"/>
      <selection pane="topRight" activeCell="D756" sqref="D756"/>
      <selection pane="bottomLeft" activeCell="D756" sqref="D756"/>
      <selection pane="bottomRight" activeCell="D728" sqref="D728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983</v>
      </c>
      <c r="H2" s="24" t="s">
        <v>983</v>
      </c>
      <c r="I2" s="24" t="s">
        <v>983</v>
      </c>
      <c r="J2" s="24" t="s">
        <v>983</v>
      </c>
      <c r="K2" s="24" t="s">
        <v>983</v>
      </c>
      <c r="L2" s="24" t="s">
        <v>983</v>
      </c>
      <c r="M2" s="24" t="s">
        <v>983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282</v>
      </c>
      <c r="F5" s="14" t="s">
        <v>92</v>
      </c>
      <c r="G5" s="14" t="s">
        <v>143</v>
      </c>
      <c r="H5" s="14" t="s">
        <v>179</v>
      </c>
      <c r="I5" s="14" t="s">
        <v>180</v>
      </c>
      <c r="J5" s="14" t="s">
        <v>276</v>
      </c>
      <c r="K5" s="14" t="s">
        <v>277</v>
      </c>
      <c r="L5" s="14" t="s">
        <v>278</v>
      </c>
      <c r="M5" s="14" t="s">
        <v>279</v>
      </c>
      <c r="N5" s="14" t="s">
        <v>9</v>
      </c>
      <c r="O5" s="14" t="s">
        <v>280</v>
      </c>
      <c r="P5" s="14" t="s">
        <v>281</v>
      </c>
      <c r="Q5" s="14" t="s">
        <v>282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962</v>
      </c>
      <c r="F9" s="23" t="s">
        <v>965</v>
      </c>
      <c r="G9" s="23" t="s">
        <v>984</v>
      </c>
      <c r="H9" s="23" t="s">
        <v>991</v>
      </c>
      <c r="I9" s="23" t="s">
        <v>994</v>
      </c>
      <c r="J9" s="23" t="s">
        <v>995</v>
      </c>
      <c r="K9" s="23" t="s">
        <v>1003</v>
      </c>
      <c r="L9" s="23" t="s">
        <v>1004</v>
      </c>
      <c r="M9" s="23" t="s">
        <v>1006</v>
      </c>
      <c r="N9" s="23" t="s">
        <v>1012</v>
      </c>
      <c r="O9" s="23" t="s">
        <v>1017</v>
      </c>
      <c r="P9" s="23" t="s">
        <v>1021</v>
      </c>
      <c r="Q9" s="23" t="s">
        <v>1025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1118156214.0899999</v>
      </c>
      <c r="F10" s="45">
        <v>1181190214.3099999</v>
      </c>
      <c r="G10" s="45">
        <v>1176359415.3699999</v>
      </c>
      <c r="H10" s="45">
        <v>1176536981.45</v>
      </c>
      <c r="I10" s="45">
        <v>1180217523.51</v>
      </c>
      <c r="J10" s="45">
        <v>1188366509.1600001</v>
      </c>
      <c r="K10" s="45">
        <v>1189994147.4200001</v>
      </c>
      <c r="L10" s="45">
        <v>1198843248.6300001</v>
      </c>
      <c r="M10" s="45">
        <v>1207835302.6199999</v>
      </c>
      <c r="N10" s="45">
        <v>1211420509.3</v>
      </c>
      <c r="O10" s="45">
        <v>1212876638.6800001</v>
      </c>
      <c r="P10" s="45">
        <v>1213039627.1300001</v>
      </c>
      <c r="Q10" s="45">
        <v>1218418685.5</v>
      </c>
      <c r="R10" s="47">
        <f>((E10+Q10)+((F10+G10+H10+I10+J10+K10+L10+M10+N10+O10+P10)*2))/24</f>
        <v>1192080630.6145835</v>
      </c>
      <c r="T10" s="49"/>
      <c r="W10" s="49">
        <f>+R10</f>
        <v>1192080630.6145835</v>
      </c>
      <c r="Y10" s="67">
        <f>+R10*$Z$4</f>
        <v>892749184.26726162</v>
      </c>
      <c r="Z10" s="67">
        <f>+R10*$Z$5</f>
        <v>299331446.34732193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29198499.489999998</v>
      </c>
      <c r="G12" s="45">
        <v>29198499.489999998</v>
      </c>
      <c r="H12" s="45">
        <v>29198499.489999998</v>
      </c>
      <c r="I12" s="45">
        <v>29198499.18</v>
      </c>
      <c r="J12" s="45">
        <v>29198499.18</v>
      </c>
      <c r="K12" s="45">
        <v>29198499.18</v>
      </c>
      <c r="L12" s="45">
        <v>29198499.18</v>
      </c>
      <c r="M12" s="45">
        <v>29198499.18</v>
      </c>
      <c r="N12" s="45">
        <v>29198499.18</v>
      </c>
      <c r="O12" s="45">
        <v>29198499.18</v>
      </c>
      <c r="P12" s="45">
        <v>29198499.18</v>
      </c>
      <c r="Q12" s="45">
        <v>30631381.030000001</v>
      </c>
      <c r="R12" s="47">
        <f t="shared" si="0"/>
        <v>29139008.161666673</v>
      </c>
      <c r="T12" s="49"/>
      <c r="W12" s="49">
        <f t="shared" si="1"/>
        <v>29139008.161666673</v>
      </c>
      <c r="Y12" s="67">
        <f t="shared" si="2"/>
        <v>21822203.212272171</v>
      </c>
      <c r="Z12" s="67">
        <f t="shared" si="3"/>
        <v>7316804.9493945008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1423907.27</v>
      </c>
      <c r="I13" s="45">
        <v>1423907.27</v>
      </c>
      <c r="J13" s="45">
        <v>1423907.27</v>
      </c>
      <c r="K13" s="45">
        <v>1423907.27</v>
      </c>
      <c r="L13" s="45">
        <v>1423907.27</v>
      </c>
      <c r="M13" s="45">
        <v>1423907.27</v>
      </c>
      <c r="N13" s="45">
        <v>1423907.27</v>
      </c>
      <c r="O13" s="45">
        <v>1423907.27</v>
      </c>
      <c r="P13" s="45">
        <v>1423907.27</v>
      </c>
      <c r="Q13" s="45">
        <v>1423907.27</v>
      </c>
      <c r="R13" s="47">
        <f t="shared" si="0"/>
        <v>1127259.9220833331</v>
      </c>
      <c r="T13" s="49"/>
      <c r="W13" s="49">
        <f t="shared" si="1"/>
        <v>1127259.9220833331</v>
      </c>
      <c r="Y13" s="67">
        <f t="shared" si="2"/>
        <v>844204.95564820815</v>
      </c>
      <c r="Z13" s="67">
        <f t="shared" si="3"/>
        <v>283054.96643512492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71392210.099999994</v>
      </c>
      <c r="F14" s="45">
        <v>50743909.159999996</v>
      </c>
      <c r="G14" s="45">
        <v>51342915.100000001</v>
      </c>
      <c r="H14" s="45">
        <v>52880679.960000001</v>
      </c>
      <c r="I14" s="45">
        <v>52611421.359999999</v>
      </c>
      <c r="J14" s="45">
        <v>47864645.049999997</v>
      </c>
      <c r="K14" s="45">
        <v>48422951.670000002</v>
      </c>
      <c r="L14" s="45">
        <v>44072852.43</v>
      </c>
      <c r="M14" s="45">
        <v>37669298.229999997</v>
      </c>
      <c r="N14" s="45">
        <v>38069032.899999999</v>
      </c>
      <c r="O14" s="45">
        <v>41116955.049999997</v>
      </c>
      <c r="P14" s="45">
        <v>46464354.609999999</v>
      </c>
      <c r="Q14" s="45">
        <v>45251312.119999997</v>
      </c>
      <c r="R14" s="47">
        <f>((E14+Q14)+((F14+G14+H14+I14+J14+K14+L14+M14+N14+O14+P14)*2))/24</f>
        <v>47465064.719166666</v>
      </c>
      <c r="T14" s="49"/>
      <c r="W14" s="49">
        <f>+R14</f>
        <v>47465064.719166666</v>
      </c>
      <c r="Y14" s="67">
        <f>+R14*$Z$4</f>
        <v>35546586.96818392</v>
      </c>
      <c r="Z14" s="67">
        <f>+R14*$Z$5</f>
        <v>11918477.75098275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42890821.390000001</v>
      </c>
      <c r="F15" s="45">
        <v>7469181.9500000002</v>
      </c>
      <c r="G15" s="45">
        <v>7841410.9199999999</v>
      </c>
      <c r="H15" s="45">
        <v>9127816.8300000001</v>
      </c>
      <c r="I15" s="45">
        <v>9918565.6999999993</v>
      </c>
      <c r="J15" s="45">
        <v>11427308.300000001</v>
      </c>
      <c r="K15" s="45">
        <v>13800824.17</v>
      </c>
      <c r="L15" s="45">
        <v>15020662.720000001</v>
      </c>
      <c r="M15" s="45">
        <v>16481271.960000001</v>
      </c>
      <c r="N15" s="45">
        <v>20253541.84</v>
      </c>
      <c r="O15" s="45">
        <v>22257030.300000001</v>
      </c>
      <c r="P15" s="45">
        <v>24181876.129999999</v>
      </c>
      <c r="Q15" s="45">
        <v>25082909.710000001</v>
      </c>
      <c r="R15" s="47">
        <f>((E15+Q15)+((F15+G15+H15+I15+J15+K15+L15+M15+N15+O15+P15)*2))/24</f>
        <v>15980529.6975</v>
      </c>
      <c r="T15" s="49"/>
      <c r="W15" s="49">
        <f>+R15</f>
        <v>15980529.6975</v>
      </c>
      <c r="Y15" s="51"/>
      <c r="Z15" s="51"/>
      <c r="AA15" s="51"/>
      <c r="AB15" s="49">
        <f>+R15</f>
        <v>15980529.6975</v>
      </c>
    </row>
    <row r="16" spans="1:30">
      <c r="D16" s="41" t="s">
        <v>7</v>
      </c>
      <c r="E16" s="46">
        <f t="shared" ref="E16:G16" si="4">SUM(E10:E15)</f>
        <v>1258777076.6099999</v>
      </c>
      <c r="F16" s="46">
        <f t="shared" si="4"/>
        <v>1268601804.9100001</v>
      </c>
      <c r="G16" s="46">
        <f t="shared" si="4"/>
        <v>1264742240.8799999</v>
      </c>
      <c r="H16" s="46">
        <f t="shared" ref="H16:R16" si="5">SUM(H10:H15)</f>
        <v>1269167885</v>
      </c>
      <c r="I16" s="46">
        <f t="shared" si="5"/>
        <v>1273369917.02</v>
      </c>
      <c r="J16" s="46">
        <f t="shared" si="5"/>
        <v>1278280868.96</v>
      </c>
      <c r="K16" s="46">
        <f t="shared" si="5"/>
        <v>1282840329.7100003</v>
      </c>
      <c r="L16" s="46">
        <f t="shared" si="5"/>
        <v>1288559170.2300003</v>
      </c>
      <c r="M16" s="46">
        <f t="shared" si="5"/>
        <v>1292608279.26</v>
      </c>
      <c r="N16" s="46">
        <f t="shared" si="5"/>
        <v>1300365490.49</v>
      </c>
      <c r="O16" s="46">
        <f t="shared" si="5"/>
        <v>1306873030.48</v>
      </c>
      <c r="P16" s="46">
        <f t="shared" si="5"/>
        <v>1314308264.3200002</v>
      </c>
      <c r="Q16" s="46">
        <f t="shared" si="5"/>
        <v>1320808195.6299999</v>
      </c>
      <c r="R16" s="46">
        <f t="shared" si="5"/>
        <v>1285792493.1150002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2630635.06</v>
      </c>
      <c r="F18" s="45">
        <v>361121.20999999897</v>
      </c>
      <c r="G18" s="45">
        <v>1109909.78</v>
      </c>
      <c r="H18" s="45">
        <v>1231080.96</v>
      </c>
      <c r="I18" s="45">
        <v>1135493.18</v>
      </c>
      <c r="J18" s="45">
        <v>1158170.32</v>
      </c>
      <c r="K18" s="45">
        <v>1215010.8</v>
      </c>
      <c r="L18" s="45">
        <v>1304583.08</v>
      </c>
      <c r="M18" s="45">
        <v>1327943.18</v>
      </c>
      <c r="N18" s="45">
        <v>1835398.54</v>
      </c>
      <c r="O18" s="45">
        <v>1467907.82</v>
      </c>
      <c r="P18" s="45">
        <v>1588490.62</v>
      </c>
      <c r="Q18" s="45">
        <v>1821237.3</v>
      </c>
      <c r="R18" s="47">
        <f>((E18+Q18)+((F18+G18+H18+I18+J18+K18+L18+M18+N18+O18+P18)*2))/24</f>
        <v>1330087.1391666669</v>
      </c>
      <c r="T18" s="49"/>
      <c r="W18" s="49">
        <f>+R18</f>
        <v>1330087.1391666669</v>
      </c>
      <c r="Y18" s="67">
        <f>+R18*$Z$4</f>
        <v>996102.25852191681</v>
      </c>
      <c r="Z18" s="67">
        <f>+R18*$Z$5</f>
        <v>333984.88064475002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-359513297.08999997</v>
      </c>
      <c r="F19" s="45">
        <v>-360812241.13</v>
      </c>
      <c r="G19" s="45">
        <v>-355196599.49000001</v>
      </c>
      <c r="H19" s="45">
        <v>-356993403.43000001</v>
      </c>
      <c r="I19" s="45">
        <v>-358315459.63</v>
      </c>
      <c r="J19" s="45">
        <v>-359536352.63</v>
      </c>
      <c r="K19" s="45">
        <v>-360985597.97000003</v>
      </c>
      <c r="L19" s="45">
        <v>-362685996.01999998</v>
      </c>
      <c r="M19" s="45">
        <v>-364367566.44999999</v>
      </c>
      <c r="N19" s="45">
        <v>-365896259.95999998</v>
      </c>
      <c r="O19" s="45">
        <v>-364506000.97000003</v>
      </c>
      <c r="P19" s="45">
        <v>-366092772.12</v>
      </c>
      <c r="Q19" s="45">
        <v>-368260396.76999998</v>
      </c>
      <c r="R19" s="47">
        <f>((E19+Q19)+((F19+G19+H19+I19+J19+K19+L19+M19+N19+O19+P19)*2))/24</f>
        <v>-361606258.06083328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6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-5023379.4400000004</v>
      </c>
      <c r="F21" s="45">
        <v>-5068199.03</v>
      </c>
      <c r="G21" s="45">
        <v>-5098578.41</v>
      </c>
      <c r="H21" s="45">
        <v>-5128957.82</v>
      </c>
      <c r="I21" s="45">
        <v>-5126337.4400000004</v>
      </c>
      <c r="J21" s="45">
        <v>-5160014.2300000004</v>
      </c>
      <c r="K21" s="45">
        <v>-5193691.04</v>
      </c>
      <c r="L21" s="45">
        <v>-5227367.8600000003</v>
      </c>
      <c r="M21" s="45">
        <v>-5261044.67</v>
      </c>
      <c r="N21" s="45">
        <v>-5294721.42</v>
      </c>
      <c r="O21" s="45">
        <v>-5328398.2</v>
      </c>
      <c r="P21" s="45">
        <v>-5362075.03</v>
      </c>
      <c r="Q21" s="45">
        <v>-5374320.9900000002</v>
      </c>
      <c r="R21" s="47">
        <f t="shared" si="6"/>
        <v>-5204019.6137500005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-23922460.760000002</v>
      </c>
      <c r="F22" s="45">
        <v>-24188839.18</v>
      </c>
      <c r="G22" s="45">
        <v>-24776811.420000002</v>
      </c>
      <c r="H22" s="45">
        <v>-25095271.719999999</v>
      </c>
      <c r="I22" s="45">
        <v>-25413841.649999999</v>
      </c>
      <c r="J22" s="45">
        <v>-25732600.300000001</v>
      </c>
      <c r="K22" s="45">
        <v>-26111560.760000002</v>
      </c>
      <c r="L22" s="45">
        <v>-26445464.68</v>
      </c>
      <c r="M22" s="45">
        <v>-26788598.27</v>
      </c>
      <c r="N22" s="45">
        <v>-27131604.82</v>
      </c>
      <c r="O22" s="45">
        <v>-30471028</v>
      </c>
      <c r="P22" s="45">
        <v>-30811401.329999998</v>
      </c>
      <c r="Q22" s="45">
        <v>-31149988.030000001</v>
      </c>
      <c r="R22" s="47">
        <f>((E22+Q22)+((F22+G22+H22+I22+J22+K22+L22+M22+N22+O22+P22)*2))/24</f>
        <v>-26708603.877083331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G24" si="7">SUM(E18:E23)</f>
        <v>-385828502.22999996</v>
      </c>
      <c r="F24" s="37">
        <f t="shared" si="7"/>
        <v>-389708158.13</v>
      </c>
      <c r="G24" s="37">
        <f t="shared" si="7"/>
        <v>-383962079.54000008</v>
      </c>
      <c r="H24" s="37">
        <f t="shared" ref="H24:R24" si="8">SUM(H18:H23)</f>
        <v>-385986552.00999999</v>
      </c>
      <c r="I24" s="37">
        <f t="shared" si="8"/>
        <v>-387720145.53999996</v>
      </c>
      <c r="J24" s="37">
        <f t="shared" si="8"/>
        <v>-389270796.84000003</v>
      </c>
      <c r="K24" s="37">
        <f t="shared" si="8"/>
        <v>-391075838.97000003</v>
      </c>
      <c r="L24" s="37">
        <f t="shared" si="8"/>
        <v>-393054245.48000002</v>
      </c>
      <c r="M24" s="37">
        <f t="shared" si="8"/>
        <v>-395089266.20999998</v>
      </c>
      <c r="N24" s="37">
        <f t="shared" si="8"/>
        <v>-396487187.65999997</v>
      </c>
      <c r="O24" s="37">
        <f t="shared" si="8"/>
        <v>-398837519.35000002</v>
      </c>
      <c r="P24" s="37">
        <f t="shared" si="8"/>
        <v>-400677757.85999995</v>
      </c>
      <c r="Q24" s="37">
        <f t="shared" si="8"/>
        <v>-402963468.49000001</v>
      </c>
      <c r="R24" s="37">
        <f t="shared" si="8"/>
        <v>-392188794.4124999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-1158006.53</v>
      </c>
      <c r="F26" s="45">
        <v>-952412.58</v>
      </c>
      <c r="G26" s="45">
        <v>-954911.45</v>
      </c>
      <c r="H26" s="45">
        <v>-987475.79</v>
      </c>
      <c r="I26" s="45">
        <v>-1012318.21</v>
      </c>
      <c r="J26" s="45">
        <v>-994452.33</v>
      </c>
      <c r="K26" s="45">
        <v>-1009062.06</v>
      </c>
      <c r="L26" s="45">
        <v>-1033008.31</v>
      </c>
      <c r="M26" s="45">
        <v>-1055140.48</v>
      </c>
      <c r="N26" s="45">
        <v>-1059386.1399999999</v>
      </c>
      <c r="O26" s="45">
        <v>-1074772.21</v>
      </c>
      <c r="P26" s="45">
        <v>-1061801.8700000001</v>
      </c>
      <c r="Q26" s="45">
        <v>-1077559.74</v>
      </c>
      <c r="R26" s="47">
        <f>((E26+Q26)+((F26+G26+H26+I26+J26+K26+L26+M26+N26+O26+P26)*2))/24</f>
        <v>-1026043.7137500002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-146162343.5</v>
      </c>
      <c r="F27" s="45">
        <v>-145311809.69999999</v>
      </c>
      <c r="G27" s="45">
        <v>-146165291.44</v>
      </c>
      <c r="H27" s="45">
        <v>-146997090.16999999</v>
      </c>
      <c r="I27" s="45">
        <v>-147734746.78999999</v>
      </c>
      <c r="J27" s="45">
        <v>-148628385.25999999</v>
      </c>
      <c r="K27" s="45">
        <v>-149447056.25</v>
      </c>
      <c r="L27" s="45">
        <v>-150247718.43000001</v>
      </c>
      <c r="M27" s="45">
        <v>-151073869.62</v>
      </c>
      <c r="N27" s="45">
        <v>-151931417.05000001</v>
      </c>
      <c r="O27" s="45">
        <v>-152826331.38999999</v>
      </c>
      <c r="P27" s="45">
        <v>-153792934.72</v>
      </c>
      <c r="Q27" s="45">
        <v>-154341688.68000001</v>
      </c>
      <c r="R27" s="47">
        <f>((E27+Q27)+((F27+G27+H27+I27+J27+K27+L27+M27+N27+O27+P27)*2))/24</f>
        <v>-149534055.57583332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9">+E26+E27</f>
        <v>-147320350.03</v>
      </c>
      <c r="F28" s="38">
        <f t="shared" si="9"/>
        <v>-146264222.28</v>
      </c>
      <c r="G28" s="38">
        <f t="shared" si="9"/>
        <v>-147120202.88999999</v>
      </c>
      <c r="H28" s="38">
        <f t="shared" si="9"/>
        <v>-147984565.95999998</v>
      </c>
      <c r="I28" s="38">
        <f t="shared" si="9"/>
        <v>-148747065</v>
      </c>
      <c r="J28" s="38">
        <f t="shared" si="9"/>
        <v>-149622837.59</v>
      </c>
      <c r="K28" s="38">
        <f t="shared" si="9"/>
        <v>-150456118.31</v>
      </c>
      <c r="L28" s="38">
        <f t="shared" si="9"/>
        <v>-151280726.74000001</v>
      </c>
      <c r="M28" s="38">
        <f t="shared" si="9"/>
        <v>-152129010.09999999</v>
      </c>
      <c r="N28" s="38">
        <f t="shared" si="9"/>
        <v>-152990803.19</v>
      </c>
      <c r="O28" s="38">
        <f t="shared" si="9"/>
        <v>-153901103.59999999</v>
      </c>
      <c r="P28" s="38">
        <f t="shared" si="9"/>
        <v>-154854736.59</v>
      </c>
      <c r="Q28" s="38">
        <f t="shared" si="9"/>
        <v>-155419248.42000002</v>
      </c>
      <c r="R28" s="38">
        <f t="shared" si="9"/>
        <v>-150560099.28958333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10">+E28+E24</f>
        <v>-533148852.25999999</v>
      </c>
      <c r="F30" s="39">
        <f t="shared" si="10"/>
        <v>-535972380.40999997</v>
      </c>
      <c r="G30" s="39">
        <f t="shared" si="10"/>
        <v>-531082282.43000007</v>
      </c>
      <c r="H30" s="39">
        <f t="shared" si="10"/>
        <v>-533971117.96999997</v>
      </c>
      <c r="I30" s="39">
        <f t="shared" si="10"/>
        <v>-536467210.53999996</v>
      </c>
      <c r="J30" s="39">
        <f t="shared" si="10"/>
        <v>-538893634.43000007</v>
      </c>
      <c r="K30" s="39">
        <f t="shared" si="10"/>
        <v>-541531957.27999997</v>
      </c>
      <c r="L30" s="39">
        <f t="shared" si="10"/>
        <v>-544334972.22000003</v>
      </c>
      <c r="M30" s="39">
        <f t="shared" si="10"/>
        <v>-547218276.30999994</v>
      </c>
      <c r="N30" s="39">
        <f t="shared" si="10"/>
        <v>-549477990.8499999</v>
      </c>
      <c r="O30" s="39">
        <f t="shared" si="10"/>
        <v>-552738622.95000005</v>
      </c>
      <c r="P30" s="39">
        <f t="shared" si="10"/>
        <v>-555532494.44999993</v>
      </c>
      <c r="Q30" s="39">
        <f t="shared" si="10"/>
        <v>-558382716.91000009</v>
      </c>
      <c r="R30" s="39">
        <f t="shared" si="10"/>
        <v>-542748893.70208323</v>
      </c>
      <c r="W30" s="49">
        <f>+R30-R18</f>
        <v>-544078980.84124994</v>
      </c>
      <c r="Y30" s="67">
        <f>SUM(R30-R18)*$Z$4</f>
        <v>-407460748.75201207</v>
      </c>
      <c r="Z30" s="67">
        <f>SUM(R30-R18)*$Z$5</f>
        <v>-136618232.08923787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11">+E16+E30</f>
        <v>725628224.3499999</v>
      </c>
      <c r="F32" s="9">
        <f t="shared" si="11"/>
        <v>732629424.50000012</v>
      </c>
      <c r="G32" s="9">
        <f t="shared" si="11"/>
        <v>733659958.44999981</v>
      </c>
      <c r="H32" s="9">
        <f t="shared" si="11"/>
        <v>735196767.02999997</v>
      </c>
      <c r="I32" s="9">
        <f t="shared" si="11"/>
        <v>736902706.48000002</v>
      </c>
      <c r="J32" s="9">
        <f t="shared" si="11"/>
        <v>739387234.52999997</v>
      </c>
      <c r="K32" s="9">
        <f t="shared" si="11"/>
        <v>741308372.43000031</v>
      </c>
      <c r="L32" s="9">
        <f t="shared" si="11"/>
        <v>744224198.01000023</v>
      </c>
      <c r="M32" s="9">
        <f t="shared" si="11"/>
        <v>745390002.95000005</v>
      </c>
      <c r="N32" s="9">
        <f t="shared" si="11"/>
        <v>750887499.6400001</v>
      </c>
      <c r="O32" s="9">
        <f t="shared" si="11"/>
        <v>754134407.52999997</v>
      </c>
      <c r="P32" s="9">
        <f t="shared" si="11"/>
        <v>758775769.87000024</v>
      </c>
      <c r="Q32" s="9">
        <f t="shared" si="11"/>
        <v>762425478.71999979</v>
      </c>
      <c r="R32" s="9">
        <f t="shared" si="11"/>
        <v>743043599.41291702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530551.34</v>
      </c>
      <c r="F39" s="45">
        <v>530557.93999999994</v>
      </c>
      <c r="G39" s="45">
        <v>530562.44999999995</v>
      </c>
      <c r="H39" s="45">
        <v>531010.27</v>
      </c>
      <c r="I39" s="45">
        <v>3341740.85</v>
      </c>
      <c r="J39" s="45">
        <v>3341745.21</v>
      </c>
      <c r="K39" s="45">
        <v>3431180.58</v>
      </c>
      <c r="L39" s="45">
        <v>3431208.78</v>
      </c>
      <c r="M39" s="45">
        <v>1103583.8999999999</v>
      </c>
      <c r="N39" s="45">
        <v>1103593.27</v>
      </c>
      <c r="O39" s="45">
        <v>1103602.3400000001</v>
      </c>
      <c r="P39" s="45">
        <v>1103611.71</v>
      </c>
      <c r="Q39" s="45">
        <v>1103620.81</v>
      </c>
      <c r="R39" s="47">
        <f>((E39+Q39)+((F39+G39+H39+I39+J39+K39+L39+M39+N39+O39+P39)*2))/24</f>
        <v>1697456.9479166667</v>
      </c>
      <c r="T39" s="49"/>
      <c r="W39" s="49">
        <f>+R39</f>
        <v>1697456.9479166667</v>
      </c>
      <c r="Y39" s="51"/>
      <c r="Z39" s="51"/>
      <c r="AA39" s="51"/>
      <c r="AB39" s="49">
        <f>+R39</f>
        <v>1697456.9479166667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12213349.59</v>
      </c>
      <c r="F40" s="45">
        <v>12327925.800000001</v>
      </c>
      <c r="G40" s="45">
        <v>12313260.26</v>
      </c>
      <c r="H40" s="45">
        <v>12334603.68</v>
      </c>
      <c r="I40" s="45">
        <v>10148672.5</v>
      </c>
      <c r="J40" s="45">
        <v>10252301.76</v>
      </c>
      <c r="K40" s="45">
        <v>10255545.689999999</v>
      </c>
      <c r="L40" s="45">
        <v>10347586.970000001</v>
      </c>
      <c r="M40" s="45">
        <v>10399649.300000001</v>
      </c>
      <c r="N40" s="45">
        <v>10459494.01</v>
      </c>
      <c r="O40" s="45">
        <v>10470007.33</v>
      </c>
      <c r="P40" s="45">
        <v>10589930.880000001</v>
      </c>
      <c r="Q40" s="45">
        <v>10560443.710000001</v>
      </c>
      <c r="R40" s="47">
        <f>((E40+Q40)+((F40+G40+H40+I40+J40+K40+L40+M40+N40+O40+P40)*2))/24</f>
        <v>10940489.569166666</v>
      </c>
      <c r="T40" s="49"/>
      <c r="W40" s="49">
        <f>+R40</f>
        <v>10940489.569166666</v>
      </c>
      <c r="Y40" s="51"/>
      <c r="Z40" s="51"/>
      <c r="AA40" s="51"/>
      <c r="AB40" s="49">
        <f>+R40</f>
        <v>10940489.569166666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2">((E41+Q41)+((F41+G41+H41+I41+J41+K41+L41+M41+N41+O41+P41)*2))/24</f>
        <v>0</v>
      </c>
      <c r="T41" s="49"/>
      <c r="W41" s="49">
        <f t="shared" ref="W41:W42" si="13">+R41</f>
        <v>0</v>
      </c>
      <c r="Y41" s="51"/>
      <c r="Z41" s="51"/>
      <c r="AA41" s="51"/>
      <c r="AB41" s="49">
        <f t="shared" ref="AB41:AB42" si="14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2307.6799999999998</v>
      </c>
      <c r="I42" s="45">
        <v>4675.28</v>
      </c>
      <c r="J42" s="45">
        <v>8076.88</v>
      </c>
      <c r="K42" s="45">
        <v>10384.56</v>
      </c>
      <c r="L42" s="45">
        <v>12692.24</v>
      </c>
      <c r="M42" s="45">
        <v>14999.92</v>
      </c>
      <c r="N42" s="45">
        <v>18461.439999999999</v>
      </c>
      <c r="O42" s="45">
        <v>20730.080000000002</v>
      </c>
      <c r="P42" s="45">
        <v>22959.68</v>
      </c>
      <c r="Q42" s="45">
        <v>25189.279999999999</v>
      </c>
      <c r="R42" s="47">
        <f t="shared" si="12"/>
        <v>10656.866666666667</v>
      </c>
      <c r="T42" s="49"/>
      <c r="W42" s="49">
        <f t="shared" si="13"/>
        <v>10656.866666666667</v>
      </c>
      <c r="Y42" s="51"/>
      <c r="Z42" s="51"/>
      <c r="AA42" s="51"/>
      <c r="AB42" s="49">
        <f t="shared" si="14"/>
        <v>10656.866666666667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59.92</v>
      </c>
      <c r="K43" s="45">
        <v>59.92</v>
      </c>
      <c r="L43" s="45">
        <v>3359.62</v>
      </c>
      <c r="M43" s="45">
        <v>4021.12</v>
      </c>
      <c r="N43" s="45">
        <v>4379.53</v>
      </c>
      <c r="O43" s="45">
        <v>3693.48</v>
      </c>
      <c r="P43" s="45">
        <v>3693.48</v>
      </c>
      <c r="Q43" s="45">
        <v>3227.27</v>
      </c>
      <c r="R43" s="47">
        <f>((E43+Q43)+((F43+G43+H43+I43+J43+K43+L43+M43+N43+O43+P43)*2))/24</f>
        <v>1740.0587499999999</v>
      </c>
      <c r="T43" s="49"/>
      <c r="W43" s="49">
        <f>+R43</f>
        <v>1740.0587499999999</v>
      </c>
      <c r="Y43" s="51"/>
      <c r="Z43" s="51"/>
      <c r="AA43" s="51"/>
      <c r="AB43" s="49">
        <f>+R43</f>
        <v>1740.0587499999999</v>
      </c>
    </row>
    <row r="44" spans="1:30">
      <c r="D44" s="3" t="s">
        <v>31</v>
      </c>
      <c r="E44" s="46">
        <f t="shared" ref="E44:G44" si="15">SUM(E37:E43)</f>
        <v>12941865.439999999</v>
      </c>
      <c r="F44" s="46">
        <f t="shared" si="15"/>
        <v>13056448.25</v>
      </c>
      <c r="G44" s="46">
        <f t="shared" si="15"/>
        <v>13041787.219999999</v>
      </c>
      <c r="H44" s="46">
        <f t="shared" ref="H44:R44" si="16">SUM(H37:H43)</f>
        <v>13065886.139999999</v>
      </c>
      <c r="I44" s="46">
        <f t="shared" si="16"/>
        <v>13693053.139999999</v>
      </c>
      <c r="J44" s="46">
        <f t="shared" si="16"/>
        <v>13800148.280000001</v>
      </c>
      <c r="K44" s="46">
        <f t="shared" si="16"/>
        <v>13895135.26</v>
      </c>
      <c r="L44" s="46">
        <f t="shared" si="16"/>
        <v>13992812.120000001</v>
      </c>
      <c r="M44" s="46">
        <f t="shared" si="16"/>
        <v>11720218.75</v>
      </c>
      <c r="N44" s="46">
        <f t="shared" si="16"/>
        <v>11783892.759999998</v>
      </c>
      <c r="O44" s="46">
        <f t="shared" si="16"/>
        <v>11795997.74</v>
      </c>
      <c r="P44" s="46">
        <f t="shared" si="16"/>
        <v>11918160.260000002</v>
      </c>
      <c r="Q44" s="46">
        <f t="shared" si="16"/>
        <v>11890445.58</v>
      </c>
      <c r="R44" s="46">
        <f t="shared" si="16"/>
        <v>12848307.952500001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339528.83</v>
      </c>
      <c r="F46" s="45">
        <v>2523372.85</v>
      </c>
      <c r="G46" s="45">
        <v>2216024.09</v>
      </c>
      <c r="H46" s="45">
        <v>2192038.92</v>
      </c>
      <c r="I46" s="45">
        <v>2361086.4300000002</v>
      </c>
      <c r="J46" s="45">
        <v>1272920.22</v>
      </c>
      <c r="K46" s="45">
        <v>662931</v>
      </c>
      <c r="L46" s="45">
        <v>1065367.56</v>
      </c>
      <c r="M46" s="45">
        <v>474820.33</v>
      </c>
      <c r="N46" s="45">
        <v>860727.94</v>
      </c>
      <c r="O46" s="45">
        <v>289681.40999999997</v>
      </c>
      <c r="P46" s="45">
        <v>604078.53</v>
      </c>
      <c r="Q46" s="45">
        <v>1940736.69</v>
      </c>
      <c r="R46" s="47">
        <f t="shared" ref="R46:R56" si="17">((E46+Q46)+((F46+G46+H46+I46+J46+K46+L46+M46+N46+O46+P46)*2))/24</f>
        <v>1305265.17</v>
      </c>
      <c r="T46" s="49">
        <f t="shared" ref="T46:T56" si="18">+R46</f>
        <v>1305265.17</v>
      </c>
      <c r="Y46" s="51"/>
      <c r="Z46" s="51"/>
      <c r="AA46" s="51"/>
      <c r="AD46" s="49">
        <f t="shared" ref="AD46:AD56" si="19">+R46</f>
        <v>1305265.17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-537742.41</v>
      </c>
      <c r="F47" s="45">
        <v>-852173.71</v>
      </c>
      <c r="G47" s="45">
        <v>-1380188.62</v>
      </c>
      <c r="H47" s="45">
        <v>-2239549.2000000002</v>
      </c>
      <c r="I47" s="45">
        <v>-1111225.6399999999</v>
      </c>
      <c r="J47" s="45">
        <v>-1973128.15</v>
      </c>
      <c r="K47" s="45">
        <v>-1247228.3600000001</v>
      </c>
      <c r="L47" s="45">
        <v>-702779.78</v>
      </c>
      <c r="M47" s="45">
        <v>-409026.05</v>
      </c>
      <c r="N47" s="45">
        <v>-1407806.98</v>
      </c>
      <c r="O47" s="45">
        <v>-516286.4</v>
      </c>
      <c r="P47" s="45">
        <v>-1010493.27</v>
      </c>
      <c r="Q47" s="45">
        <v>-883030.21</v>
      </c>
      <c r="R47" s="47">
        <f t="shared" si="17"/>
        <v>-1130022.7058333333</v>
      </c>
      <c r="T47" s="49">
        <f t="shared" si="18"/>
        <v>-1130022.7058333333</v>
      </c>
      <c r="U47" s="49"/>
      <c r="Y47" s="51"/>
      <c r="Z47" s="51"/>
      <c r="AA47" s="51"/>
      <c r="AD47" s="49">
        <f t="shared" si="19"/>
        <v>-1130022.7058333333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0</v>
      </c>
      <c r="G48" s="45">
        <v>1543422</v>
      </c>
      <c r="H48" s="45">
        <v>-8359.2600000000093</v>
      </c>
      <c r="I48" s="45">
        <v>-11499.5</v>
      </c>
      <c r="J48" s="45">
        <v>-16461.41</v>
      </c>
      <c r="K48" s="45">
        <v>-1.09139364212751E-11</v>
      </c>
      <c r="L48" s="45">
        <v>-40.0000000000109</v>
      </c>
      <c r="M48" s="45">
        <v>-1931.1900000000101</v>
      </c>
      <c r="N48" s="45">
        <v>-1.09139364212751E-11</v>
      </c>
      <c r="O48" s="45">
        <v>2461.03999999999</v>
      </c>
      <c r="P48" s="45">
        <v>2461.03999999999</v>
      </c>
      <c r="Q48" s="45">
        <v>-1611.26000000001</v>
      </c>
      <c r="R48" s="47">
        <f t="shared" si="17"/>
        <v>125770.59083333334</v>
      </c>
      <c r="T48" s="49">
        <f t="shared" si="18"/>
        <v>125770.59083333334</v>
      </c>
      <c r="U48" s="49"/>
      <c r="Y48" s="51"/>
      <c r="Z48" s="51"/>
      <c r="AA48" s="51"/>
      <c r="AD48" s="49">
        <f t="shared" si="19"/>
        <v>125770.59083333334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591846.66</v>
      </c>
      <c r="F49" s="45">
        <v>2157006.89</v>
      </c>
      <c r="G49" s="45">
        <v>-1569885.42</v>
      </c>
      <c r="H49" s="45">
        <v>757680.1</v>
      </c>
      <c r="I49" s="45">
        <v>937787.48</v>
      </c>
      <c r="J49" s="45">
        <v>1391049.63</v>
      </c>
      <c r="K49" s="45">
        <v>576086.67000000004</v>
      </c>
      <c r="L49" s="45">
        <v>320557.65000000002</v>
      </c>
      <c r="M49" s="45">
        <v>232205.39</v>
      </c>
      <c r="N49" s="45">
        <v>207373.91</v>
      </c>
      <c r="O49" s="45">
        <v>304806.26</v>
      </c>
      <c r="P49" s="45">
        <v>261643.85</v>
      </c>
      <c r="Q49" s="45">
        <v>479060.59</v>
      </c>
      <c r="R49" s="47">
        <f t="shared" si="17"/>
        <v>509313.83624999999</v>
      </c>
      <c r="T49" s="49">
        <f t="shared" si="18"/>
        <v>509313.83624999999</v>
      </c>
      <c r="U49" s="49"/>
      <c r="Y49" s="51"/>
      <c r="Z49" s="51"/>
      <c r="AA49" s="51"/>
      <c r="AD49" s="49">
        <f t="shared" si="19"/>
        <v>509313.83624999999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7"/>
        <v>0</v>
      </c>
      <c r="T50" s="49">
        <f t="shared" si="18"/>
        <v>0</v>
      </c>
      <c r="U50" s="49"/>
      <c r="Y50" s="51"/>
      <c r="Z50" s="51"/>
      <c r="AA50" s="51"/>
      <c r="AD50" s="49">
        <f t="shared" si="19"/>
        <v>0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7"/>
        <v>0</v>
      </c>
      <c r="T51" s="49">
        <f t="shared" si="18"/>
        <v>0</v>
      </c>
      <c r="Y51" s="51"/>
      <c r="Z51" s="51"/>
      <c r="AA51" s="51"/>
      <c r="AD51" s="49">
        <f t="shared" si="19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7"/>
        <v>0</v>
      </c>
      <c r="T52" s="49">
        <f t="shared" si="18"/>
        <v>0</v>
      </c>
      <c r="U52" s="49"/>
      <c r="Y52" s="51"/>
      <c r="Z52" s="51"/>
      <c r="AA52" s="51"/>
      <c r="AD52" s="49">
        <f t="shared" si="19"/>
        <v>0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7"/>
        <v>0</v>
      </c>
      <c r="T53" s="49">
        <f t="shared" si="18"/>
        <v>0</v>
      </c>
      <c r="U53" s="49"/>
      <c r="Y53" s="51"/>
      <c r="Z53" s="51"/>
      <c r="AA53" s="51"/>
      <c r="AD53" s="49">
        <f t="shared" si="19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7"/>
        <v>0</v>
      </c>
      <c r="T54" s="49">
        <f t="shared" si="18"/>
        <v>0</v>
      </c>
      <c r="U54" s="49"/>
      <c r="Y54" s="51"/>
      <c r="Z54" s="51"/>
      <c r="AA54" s="51"/>
      <c r="AD54" s="49">
        <f t="shared" si="19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7"/>
        <v>0</v>
      </c>
      <c r="T55" s="49">
        <f t="shared" si="18"/>
        <v>0</v>
      </c>
      <c r="U55" s="49"/>
      <c r="Y55" s="51"/>
      <c r="Z55" s="51"/>
      <c r="AA55" s="51"/>
      <c r="AD55" s="49">
        <f t="shared" si="19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7"/>
        <v>0</v>
      </c>
      <c r="T56" s="49">
        <f t="shared" si="18"/>
        <v>0</v>
      </c>
      <c r="U56" s="49"/>
      <c r="Y56" s="51"/>
      <c r="Z56" s="51"/>
      <c r="AA56" s="51"/>
      <c r="AD56" s="49">
        <f t="shared" si="19"/>
        <v>0</v>
      </c>
    </row>
    <row r="57" spans="1:30">
      <c r="D57" s="3" t="s">
        <v>35</v>
      </c>
      <c r="E57" s="46">
        <f t="shared" ref="E57" si="20">SUM(E46:E56)</f>
        <v>393633.08</v>
      </c>
      <c r="F57" s="46">
        <f t="shared" ref="F57:R57" si="21">SUM(F46:F56)</f>
        <v>3828206.0300000003</v>
      </c>
      <c r="G57" s="46">
        <f t="shared" si="21"/>
        <v>809372.04999999981</v>
      </c>
      <c r="H57" s="46">
        <f t="shared" si="21"/>
        <v>701810.55999999971</v>
      </c>
      <c r="I57" s="46">
        <f t="shared" si="21"/>
        <v>2176148.7700000005</v>
      </c>
      <c r="J57" s="46">
        <f t="shared" si="21"/>
        <v>674380.28999999992</v>
      </c>
      <c r="K57" s="46">
        <f t="shared" si="21"/>
        <v>-8210.6900000000605</v>
      </c>
      <c r="L57" s="46">
        <f t="shared" si="21"/>
        <v>683105.43</v>
      </c>
      <c r="M57" s="46">
        <f t="shared" si="21"/>
        <v>296068.48000000004</v>
      </c>
      <c r="N57" s="46">
        <f t="shared" si="21"/>
        <v>-339705.13</v>
      </c>
      <c r="O57" s="46">
        <f t="shared" si="21"/>
        <v>80662.309999999939</v>
      </c>
      <c r="P57" s="46">
        <f t="shared" si="21"/>
        <v>-142309.85</v>
      </c>
      <c r="Q57" s="46">
        <f t="shared" si="21"/>
        <v>1535155.81</v>
      </c>
      <c r="R57" s="46">
        <f t="shared" si="21"/>
        <v>810326.89124999987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:P61" si="22">SUM(E59:E60)</f>
        <v>0</v>
      </c>
      <c r="F61" s="46">
        <f t="shared" si="22"/>
        <v>0</v>
      </c>
      <c r="G61" s="46">
        <f t="shared" si="22"/>
        <v>0</v>
      </c>
      <c r="H61" s="46">
        <f t="shared" si="22"/>
        <v>0</v>
      </c>
      <c r="I61" s="46">
        <f t="shared" si="22"/>
        <v>0</v>
      </c>
      <c r="J61" s="46">
        <f t="shared" si="22"/>
        <v>0</v>
      </c>
      <c r="K61" s="46">
        <f t="shared" si="22"/>
        <v>0</v>
      </c>
      <c r="L61" s="46">
        <f t="shared" si="22"/>
        <v>0</v>
      </c>
      <c r="M61" s="46">
        <f t="shared" si="22"/>
        <v>0</v>
      </c>
      <c r="N61" s="46">
        <f t="shared" si="22"/>
        <v>0</v>
      </c>
      <c r="O61" s="46">
        <f t="shared" si="22"/>
        <v>0</v>
      </c>
      <c r="P61" s="46">
        <f t="shared" si="22"/>
        <v>0</v>
      </c>
      <c r="Q61" s="46">
        <f t="shared" ref="Q61:R61" si="23">SUM(Q59:Q60)</f>
        <v>0</v>
      </c>
      <c r="R61" s="46">
        <f t="shared" si="23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-10545.98</v>
      </c>
      <c r="F63" s="45">
        <v>-24214.47</v>
      </c>
      <c r="G63" s="45">
        <v>-20695.169999999998</v>
      </c>
      <c r="H63" s="45">
        <v>-6339.37</v>
      </c>
      <c r="I63" s="45">
        <v>-21310.1</v>
      </c>
      <c r="J63" s="45">
        <v>-13602.01</v>
      </c>
      <c r="K63" s="45">
        <v>-11151.53</v>
      </c>
      <c r="L63" s="45">
        <v>-19177.150000000001</v>
      </c>
      <c r="M63" s="45">
        <v>-8581.9599999999991</v>
      </c>
      <c r="N63" s="45">
        <v>-5952.64</v>
      </c>
      <c r="O63" s="45">
        <v>-3860.5</v>
      </c>
      <c r="P63" s="45">
        <v>-4883.0200000000004</v>
      </c>
      <c r="Q63" s="45">
        <v>-21298.36</v>
      </c>
      <c r="R63" s="47">
        <f t="shared" ref="R63:R79" si="24">((E63+Q63)+((F63+G63+H63+I63+J63+K63+L63+M63+N63+O63+P63)*2))/24</f>
        <v>-12974.174166666664</v>
      </c>
      <c r="T63" s="49">
        <f t="shared" ref="T63:T79" si="25">+R63</f>
        <v>-12974.174166666664</v>
      </c>
      <c r="U63" s="49"/>
      <c r="Y63" s="51"/>
      <c r="Z63" s="51"/>
      <c r="AA63" s="51"/>
      <c r="AD63" s="49">
        <f>+R63</f>
        <v>-12974.174166666664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1786995.48</v>
      </c>
      <c r="F64" s="45">
        <v>1434094.23</v>
      </c>
      <c r="G64" s="45">
        <v>1385664.89</v>
      </c>
      <c r="H64" s="45">
        <v>1746852.88</v>
      </c>
      <c r="I64" s="45">
        <v>2524138.15</v>
      </c>
      <c r="J64" s="45">
        <v>1319839.78</v>
      </c>
      <c r="K64" s="45">
        <v>1540001.05</v>
      </c>
      <c r="L64" s="45">
        <v>1234853.6100000001</v>
      </c>
      <c r="M64" s="45">
        <v>970478.52</v>
      </c>
      <c r="N64" s="45">
        <v>897298.7</v>
      </c>
      <c r="O64" s="45">
        <v>1207032.83</v>
      </c>
      <c r="P64" s="45">
        <v>195719.76</v>
      </c>
      <c r="Q64" s="45">
        <v>616594.97</v>
      </c>
      <c r="R64" s="47">
        <f t="shared" si="24"/>
        <v>1304814.1354166665</v>
      </c>
      <c r="T64" s="49">
        <f t="shared" si="25"/>
        <v>1304814.1354166665</v>
      </c>
      <c r="U64" s="49"/>
      <c r="Y64" s="51"/>
      <c r="Z64" s="51"/>
      <c r="AA64" s="51"/>
      <c r="AD64" s="49">
        <f>+R64</f>
        <v>1304814.1354166665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4"/>
        <v>0</v>
      </c>
      <c r="T65" s="49">
        <f t="shared" si="25"/>
        <v>0</v>
      </c>
      <c r="U65" s="49"/>
      <c r="Y65" s="51"/>
      <c r="Z65" s="51"/>
      <c r="AA65" s="51"/>
      <c r="AD65" s="49">
        <f t="shared" ref="AD65:AD66" si="26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4"/>
        <v>0</v>
      </c>
      <c r="T66" s="49">
        <f t="shared" si="25"/>
        <v>0</v>
      </c>
      <c r="U66" s="49"/>
      <c r="Y66" s="51"/>
      <c r="Z66" s="51"/>
      <c r="AA66" s="51"/>
      <c r="AD66" s="49">
        <f t="shared" si="26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-1908.63</v>
      </c>
      <c r="F67" s="45">
        <v>-1908.63</v>
      </c>
      <c r="G67" s="45">
        <v>-1908.63</v>
      </c>
      <c r="H67" s="45">
        <v>-1908.63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4"/>
        <v>-1908.6300000000008</v>
      </c>
      <c r="T67" s="49">
        <f t="shared" si="25"/>
        <v>-1908.6300000000008</v>
      </c>
      <c r="U67" s="49"/>
      <c r="V67" s="49"/>
      <c r="Y67" s="51"/>
      <c r="Z67" s="51"/>
      <c r="AA67" s="51"/>
      <c r="AD67" s="49">
        <f>+R67</f>
        <v>-1908.6300000000008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183.76</v>
      </c>
      <c r="F68" s="45">
        <v>14.1099999999999</v>
      </c>
      <c r="G68" s="45">
        <v>87.19</v>
      </c>
      <c r="H68" s="45">
        <v>293.11</v>
      </c>
      <c r="I68" s="45">
        <v>144.32</v>
      </c>
      <c r="J68" s="45">
        <v>114.82</v>
      </c>
      <c r="K68" s="45">
        <v>637.85</v>
      </c>
      <c r="L68" s="45">
        <v>363.69</v>
      </c>
      <c r="M68" s="45">
        <v>101.1</v>
      </c>
      <c r="N68" s="45">
        <v>50.01</v>
      </c>
      <c r="O68" s="45">
        <v>409.47</v>
      </c>
      <c r="P68" s="45">
        <v>857.62</v>
      </c>
      <c r="Q68" s="45">
        <v>508.22</v>
      </c>
      <c r="R68" s="47">
        <f t="shared" si="24"/>
        <v>284.94</v>
      </c>
      <c r="T68" s="49">
        <f t="shared" si="25"/>
        <v>284.94</v>
      </c>
      <c r="U68" s="49"/>
      <c r="Y68" s="51"/>
      <c r="Z68" s="51"/>
      <c r="AA68" s="51"/>
      <c r="AD68" s="49">
        <f>+R68</f>
        <v>284.94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8084.01</v>
      </c>
      <c r="F69" s="45">
        <v>18914.39</v>
      </c>
      <c r="G69" s="45">
        <v>18914.39</v>
      </c>
      <c r="H69" s="45">
        <v>8084.01</v>
      </c>
      <c r="I69" s="45">
        <v>8084.01</v>
      </c>
      <c r="J69" s="45">
        <v>14484.01</v>
      </c>
      <c r="K69" s="45">
        <v>14484.01</v>
      </c>
      <c r="L69" s="45">
        <v>8084.01</v>
      </c>
      <c r="M69" s="45">
        <v>8084.01</v>
      </c>
      <c r="N69" s="45">
        <v>8284.6299999999992</v>
      </c>
      <c r="O69" s="45">
        <v>8284.6299999999992</v>
      </c>
      <c r="P69" s="45">
        <v>8284.6299999999992</v>
      </c>
      <c r="Q69" s="45">
        <v>8284.6299999999992</v>
      </c>
      <c r="R69" s="47">
        <f t="shared" si="24"/>
        <v>11014.254166666666</v>
      </c>
      <c r="T69" s="49">
        <f t="shared" si="25"/>
        <v>11014.254166666666</v>
      </c>
      <c r="U69" s="49"/>
      <c r="Y69" s="51"/>
      <c r="Z69" s="51"/>
      <c r="AA69" s="51"/>
      <c r="AD69" s="49">
        <f>+R69</f>
        <v>11014.254166666666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234268.44</v>
      </c>
      <c r="P70" s="45">
        <v>144279.51999999999</v>
      </c>
      <c r="Q70" s="45">
        <v>144279.51999999999</v>
      </c>
      <c r="R70" s="47">
        <f t="shared" si="24"/>
        <v>37557.31</v>
      </c>
      <c r="T70" s="49">
        <f t="shared" si="25"/>
        <v>37557.31</v>
      </c>
      <c r="U70" s="49"/>
      <c r="Y70" s="51"/>
      <c r="Z70" s="51"/>
      <c r="AA70" s="51"/>
      <c r="AD70" s="49">
        <f>+R70</f>
        <v>37557.31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5185959.7</v>
      </c>
      <c r="F71" s="45">
        <v>9.3132257461547893E-10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719044.18</v>
      </c>
      <c r="N71" s="45">
        <v>2473945.56</v>
      </c>
      <c r="O71" s="45">
        <v>5678592</v>
      </c>
      <c r="P71" s="45">
        <v>6118924.25</v>
      </c>
      <c r="Q71" s="45">
        <v>4482330.16</v>
      </c>
      <c r="R71" s="47">
        <f t="shared" si="24"/>
        <v>1652054.2433333334</v>
      </c>
      <c r="T71" s="49">
        <f t="shared" si="25"/>
        <v>1652054.2433333334</v>
      </c>
      <c r="U71" s="49"/>
      <c r="Y71" s="51"/>
      <c r="Z71" s="51"/>
      <c r="AA71" s="51"/>
      <c r="AD71" s="49">
        <f t="shared" ref="AD71:AD74" si="27">+R71</f>
        <v>1652054.2433333334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614883.92000000004</v>
      </c>
      <c r="Q72" s="45">
        <v>606223.92000000004</v>
      </c>
      <c r="R72" s="47">
        <f t="shared" si="24"/>
        <v>76499.656666666677</v>
      </c>
      <c r="T72" s="49">
        <f t="shared" si="25"/>
        <v>76499.656666666677</v>
      </c>
      <c r="U72" s="49"/>
      <c r="Y72" s="51"/>
      <c r="Z72" s="51"/>
      <c r="AA72" s="51"/>
      <c r="AD72" s="49">
        <f t="shared" si="27"/>
        <v>76499.656666666677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-86189.01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-92435</v>
      </c>
      <c r="N73" s="45">
        <v>-92435</v>
      </c>
      <c r="O73" s="45">
        <v>-94534</v>
      </c>
      <c r="P73" s="45">
        <v>-94534</v>
      </c>
      <c r="Q73" s="45">
        <v>-61111</v>
      </c>
      <c r="R73" s="47">
        <f>((E73+Q73)+((F73+G73+H73+I73+J73+K73+L73+M73+N73+O73+P73)*2))/24</f>
        <v>-37299.000416666669</v>
      </c>
      <c r="T73" s="49">
        <f>+R73</f>
        <v>-37299.000416666669</v>
      </c>
      <c r="U73" s="49"/>
      <c r="Y73" s="51"/>
      <c r="Z73" s="51"/>
      <c r="AA73" s="51"/>
      <c r="AD73" s="49">
        <f>+R73</f>
        <v>-37299.000416666669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498244.93</v>
      </c>
      <c r="F74" s="45">
        <v>-1.16415321826935E-10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659381.24</v>
      </c>
      <c r="N74" s="45">
        <v>788011.95</v>
      </c>
      <c r="O74" s="45">
        <v>1284481.06</v>
      </c>
      <c r="P74" s="45">
        <v>1298052.8400000001</v>
      </c>
      <c r="Q74" s="45">
        <v>1305208.53</v>
      </c>
      <c r="R74" s="47">
        <f t="shared" si="24"/>
        <v>410971.15166666667</v>
      </c>
      <c r="T74" s="49">
        <f t="shared" si="25"/>
        <v>410971.15166666667</v>
      </c>
      <c r="U74" s="49"/>
      <c r="Y74" s="51"/>
      <c r="Z74" s="51"/>
      <c r="AA74" s="51"/>
      <c r="AD74" s="49">
        <f t="shared" si="27"/>
        <v>410971.15166666667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4"/>
        <v>0</v>
      </c>
      <c r="T75" s="49">
        <f t="shared" si="25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2084360.55</v>
      </c>
      <c r="F76" s="45">
        <v>4526229.6500000004</v>
      </c>
      <c r="G76" s="45">
        <v>5740202.6699999999</v>
      </c>
      <c r="H76" s="45">
        <v>6036127.29</v>
      </c>
      <c r="I76" s="45">
        <v>5309476.5</v>
      </c>
      <c r="J76" s="45">
        <v>4037487.84</v>
      </c>
      <c r="K76" s="45">
        <v>2458904.25</v>
      </c>
      <c r="L76" s="45">
        <v>1905706.56</v>
      </c>
      <c r="M76" s="45">
        <v>953419.68</v>
      </c>
      <c r="N76" s="45">
        <v>427008.3</v>
      </c>
      <c r="O76" s="45">
        <v>243238.42</v>
      </c>
      <c r="P76" s="45">
        <v>745003.45</v>
      </c>
      <c r="Q76" s="45">
        <v>1676764.26</v>
      </c>
      <c r="R76" s="47">
        <f t="shared" si="24"/>
        <v>2855280.5845833332</v>
      </c>
      <c r="T76" s="49">
        <f t="shared" si="25"/>
        <v>2855280.5845833332</v>
      </c>
      <c r="U76" s="49"/>
      <c r="Y76" s="51"/>
      <c r="Z76" s="51"/>
      <c r="AA76" s="51"/>
      <c r="AD76" s="49">
        <f t="shared" ref="AD76:AD79" si="28">+R76</f>
        <v>2855280.5845833332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292235.65000000002</v>
      </c>
      <c r="F77" s="45">
        <v>30899.66</v>
      </c>
      <c r="G77" s="45">
        <v>20959</v>
      </c>
      <c r="H77" s="45">
        <v>83372</v>
      </c>
      <c r="I77" s="45">
        <v>66364.740000000005</v>
      </c>
      <c r="J77" s="45">
        <v>43903.040000000001</v>
      </c>
      <c r="K77" s="45">
        <v>4983.38</v>
      </c>
      <c r="L77" s="45">
        <v>6369.06</v>
      </c>
      <c r="M77" s="45">
        <v>30894.5</v>
      </c>
      <c r="N77" s="45">
        <v>24838.639999999999</v>
      </c>
      <c r="O77" s="45">
        <v>40390.07</v>
      </c>
      <c r="P77" s="45">
        <v>18951.86</v>
      </c>
      <c r="Q77" s="45">
        <v>73444.73</v>
      </c>
      <c r="R77" s="47">
        <f t="shared" si="24"/>
        <v>46230.511666666665</v>
      </c>
      <c r="T77" s="49">
        <f t="shared" si="25"/>
        <v>46230.511666666665</v>
      </c>
      <c r="U77" s="49"/>
      <c r="Y77" s="51"/>
      <c r="Z77" s="51"/>
      <c r="AA77" s="51"/>
      <c r="AD77" s="49">
        <f t="shared" si="28"/>
        <v>46230.511666666665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6471737.1100000003</v>
      </c>
      <c r="F78" s="45">
        <v>13408823.939999999</v>
      </c>
      <c r="G78" s="45">
        <v>18101880.379999999</v>
      </c>
      <c r="H78" s="45">
        <v>21396977.559999999</v>
      </c>
      <c r="I78" s="45">
        <v>18384667.02</v>
      </c>
      <c r="J78" s="45">
        <v>14375404.67</v>
      </c>
      <c r="K78" s="45">
        <v>8611194.4399999995</v>
      </c>
      <c r="L78" s="45">
        <v>6668364.25</v>
      </c>
      <c r="M78" s="45">
        <v>3500550.94</v>
      </c>
      <c r="N78" s="45">
        <v>1659617.83</v>
      </c>
      <c r="O78" s="45">
        <v>1195682.56</v>
      </c>
      <c r="P78" s="45">
        <v>2050954.45</v>
      </c>
      <c r="Q78" s="45">
        <v>5128299.71</v>
      </c>
      <c r="R78" s="47">
        <f t="shared" si="24"/>
        <v>9596178.0374999996</v>
      </c>
      <c r="T78" s="49">
        <f t="shared" si="25"/>
        <v>9596178.0374999996</v>
      </c>
      <c r="U78" s="49"/>
      <c r="Y78" s="51"/>
      <c r="Z78" s="51"/>
      <c r="AA78" s="51"/>
      <c r="AD78" s="49">
        <f t="shared" si="28"/>
        <v>9596178.0374999996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1372894.86</v>
      </c>
      <c r="F79" s="55">
        <v>288410.87</v>
      </c>
      <c r="G79" s="55">
        <v>212072.06</v>
      </c>
      <c r="H79" s="55">
        <v>342360.49</v>
      </c>
      <c r="I79" s="55">
        <v>120255.26</v>
      </c>
      <c r="J79" s="55">
        <v>249902.77</v>
      </c>
      <c r="K79" s="55">
        <v>212918.94</v>
      </c>
      <c r="L79" s="55">
        <v>259713.43</v>
      </c>
      <c r="M79" s="55">
        <v>376651.84</v>
      </c>
      <c r="N79" s="55">
        <v>80059.78</v>
      </c>
      <c r="O79" s="55">
        <v>139747.1</v>
      </c>
      <c r="P79" s="55">
        <v>237889.58</v>
      </c>
      <c r="Q79" s="55">
        <v>434931.55</v>
      </c>
      <c r="R79" s="56">
        <f t="shared" si="24"/>
        <v>285324.61041666666</v>
      </c>
      <c r="T79" s="49">
        <f t="shared" si="25"/>
        <v>285324.61041666666</v>
      </c>
      <c r="U79" s="49"/>
      <c r="Y79" s="51"/>
      <c r="Z79" s="51"/>
      <c r="AA79" s="51"/>
      <c r="AD79" s="49">
        <f t="shared" si="28"/>
        <v>285324.61041666666</v>
      </c>
    </row>
    <row r="80" spans="1:30">
      <c r="D80" s="3" t="s">
        <v>42</v>
      </c>
      <c r="E80" s="45">
        <f t="shared" ref="E80" si="29">SUM(E63:E79)</f>
        <v>17602052.43</v>
      </c>
      <c r="F80" s="45">
        <f t="shared" ref="F80:O80" si="30">SUM(F63:F79)</f>
        <v>19681263.750000004</v>
      </c>
      <c r="G80" s="45">
        <f t="shared" si="30"/>
        <v>25457176.779999997</v>
      </c>
      <c r="H80" s="45">
        <f t="shared" si="30"/>
        <v>29605819.339999996</v>
      </c>
      <c r="I80" s="45">
        <f t="shared" si="30"/>
        <v>26389911.27</v>
      </c>
      <c r="J80" s="45">
        <f t="shared" si="30"/>
        <v>20025626.289999999</v>
      </c>
      <c r="K80" s="45">
        <f t="shared" si="30"/>
        <v>12830063.76</v>
      </c>
      <c r="L80" s="45">
        <f t="shared" si="30"/>
        <v>10062368.83</v>
      </c>
      <c r="M80" s="45">
        <f t="shared" si="30"/>
        <v>7115680.4199999999</v>
      </c>
      <c r="N80" s="45">
        <f t="shared" si="30"/>
        <v>6258819.1299999999</v>
      </c>
      <c r="O80" s="45">
        <f t="shared" si="30"/>
        <v>9931823.4500000011</v>
      </c>
      <c r="P80" s="45">
        <f>SUM(P63:P79)</f>
        <v>11332476.229999999</v>
      </c>
      <c r="Q80" s="45">
        <f>SUM(Q63:Q79)</f>
        <v>14392552.210000001</v>
      </c>
      <c r="R80" s="45">
        <f>SUM(R63:R79)</f>
        <v>16224027.630833333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31">((E82+Q82)+((F82+G82+H82+I82+J82+K82+L82+M82+N82+O82+P82)*2))/24</f>
        <v>0</v>
      </c>
      <c r="T82" s="49">
        <f t="shared" ref="T82:T83" si="32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31"/>
        <v>0</v>
      </c>
      <c r="T83" s="49">
        <f t="shared" si="32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8452.1200000000008</v>
      </c>
      <c r="F85" s="45">
        <v>1.8189894035458601E-12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7">
        <f t="shared" ref="R85:R93" si="33">((E85+Q85)+((F85+G85+H85+I85+J85+K85+L85+M85+N85+O85+P85)*2))/24</f>
        <v>352.17166666666685</v>
      </c>
      <c r="W85" s="49">
        <f t="shared" ref="W85:W93" si="34">+R85</f>
        <v>352.17166666666685</v>
      </c>
      <c r="Y85" s="51"/>
      <c r="Z85" s="51"/>
      <c r="AA85" s="51"/>
      <c r="AB85" s="49">
        <f t="shared" ref="AB85:AB93" si="35">+R85</f>
        <v>352.17166666666685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76906.220000000103</v>
      </c>
      <c r="F86" s="45">
        <v>223678.02</v>
      </c>
      <c r="G86" s="45">
        <v>220044.53</v>
      </c>
      <c r="H86" s="45">
        <v>220044.53</v>
      </c>
      <c r="I86" s="45">
        <v>167020.67000000001</v>
      </c>
      <c r="J86" s="45">
        <v>166854.94</v>
      </c>
      <c r="K86" s="45">
        <v>20075.22</v>
      </c>
      <c r="L86" s="45">
        <v>19875.22</v>
      </c>
      <c r="M86" s="45">
        <v>20083.14</v>
      </c>
      <c r="N86" s="45">
        <v>-2.91038304567337E-11</v>
      </c>
      <c r="O86" s="45">
        <v>644.45999999997105</v>
      </c>
      <c r="P86" s="45">
        <v>644.45999999997105</v>
      </c>
      <c r="Q86" s="45">
        <v>280598.83</v>
      </c>
      <c r="R86" s="47">
        <f t="shared" si="33"/>
        <v>103143.14291666665</v>
      </c>
      <c r="T86" s="49"/>
      <c r="W86" s="49">
        <f t="shared" si="34"/>
        <v>103143.14291666665</v>
      </c>
      <c r="Y86" s="51"/>
      <c r="Z86" s="51"/>
      <c r="AA86" s="51"/>
      <c r="AB86" s="49">
        <f t="shared" si="35"/>
        <v>103143.14291666665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7920.25</v>
      </c>
      <c r="K87" s="45">
        <v>0</v>
      </c>
      <c r="L87" s="45">
        <v>0</v>
      </c>
      <c r="M87" s="45">
        <v>0</v>
      </c>
      <c r="N87" s="45">
        <v>13256.73</v>
      </c>
      <c r="O87" s="45">
        <v>13256.73</v>
      </c>
      <c r="P87" s="45">
        <v>13256.73</v>
      </c>
      <c r="Q87" s="45">
        <v>13256.73</v>
      </c>
      <c r="R87" s="47">
        <f t="shared" si="33"/>
        <v>4526.5670833333334</v>
      </c>
      <c r="T87" s="49"/>
      <c r="W87" s="49">
        <f t="shared" si="34"/>
        <v>4526.5670833333334</v>
      </c>
      <c r="Y87" s="51"/>
      <c r="Z87" s="51"/>
      <c r="AA87" s="51"/>
      <c r="AB87" s="49">
        <f t="shared" si="35"/>
        <v>4526.5670833333334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-6558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33"/>
        <v>-273.25</v>
      </c>
      <c r="T88" s="49"/>
      <c r="W88" s="49">
        <f t="shared" si="34"/>
        <v>-273.25</v>
      </c>
      <c r="Y88" s="51"/>
      <c r="Z88" s="51"/>
      <c r="AA88" s="51"/>
      <c r="AB88" s="49">
        <f t="shared" si="35"/>
        <v>-273.25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33"/>
        <v>0</v>
      </c>
      <c r="T89" s="49"/>
      <c r="W89" s="49">
        <f t="shared" si="34"/>
        <v>0</v>
      </c>
      <c r="Y89" s="51"/>
      <c r="Z89" s="51"/>
      <c r="AA89" s="51"/>
      <c r="AB89" s="49">
        <f t="shared" si="35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196000.13</v>
      </c>
      <c r="F90" s="45">
        <v>0</v>
      </c>
      <c r="G90" s="45">
        <v>0</v>
      </c>
      <c r="H90" s="45">
        <v>0</v>
      </c>
      <c r="I90" s="45">
        <v>54064.97</v>
      </c>
      <c r="J90" s="45">
        <v>54064.97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6964.99</v>
      </c>
      <c r="Q90" s="45">
        <v>6964.99</v>
      </c>
      <c r="R90" s="47">
        <f t="shared" si="33"/>
        <v>18048.124166666665</v>
      </c>
      <c r="T90" s="49"/>
      <c r="W90" s="49">
        <f t="shared" si="34"/>
        <v>18048.124166666665</v>
      </c>
      <c r="Y90" s="51"/>
      <c r="Z90" s="51"/>
      <c r="AA90" s="51"/>
      <c r="AB90" s="49">
        <f t="shared" si="35"/>
        <v>18048.124166666665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-284.52999999999997</v>
      </c>
      <c r="F91" s="45">
        <v>-284.52999999999997</v>
      </c>
      <c r="G91" s="45">
        <v>-284.52999999999997</v>
      </c>
      <c r="H91" s="45">
        <v>-284.52999999999997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7">
        <f t="shared" si="33"/>
        <v>-82.987916666666663</v>
      </c>
      <c r="T91" s="49"/>
      <c r="W91" s="49">
        <f t="shared" si="34"/>
        <v>-82.987916666666663</v>
      </c>
      <c r="Y91" s="51"/>
      <c r="Z91" s="51"/>
      <c r="AA91" s="51"/>
      <c r="AB91" s="49">
        <f t="shared" si="35"/>
        <v>-82.987916666666663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18611.349999999999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19708.900000000001</v>
      </c>
      <c r="R92" s="47">
        <f t="shared" si="33"/>
        <v>1596.6770833333333</v>
      </c>
      <c r="T92" s="49"/>
      <c r="W92" s="49">
        <f t="shared" si="34"/>
        <v>1596.6770833333333</v>
      </c>
      <c r="Y92" s="51"/>
      <c r="Z92" s="51"/>
      <c r="AA92" s="51"/>
      <c r="AB92" s="49">
        <f t="shared" si="35"/>
        <v>1596.6770833333333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247.5</v>
      </c>
      <c r="R93" s="47">
        <f t="shared" si="33"/>
        <v>10.3125</v>
      </c>
      <c r="T93" s="49"/>
      <c r="W93" s="49">
        <f t="shared" si="34"/>
        <v>10.3125</v>
      </c>
      <c r="Y93" s="51"/>
      <c r="Z93" s="51"/>
      <c r="AA93" s="51"/>
      <c r="AB93" s="49">
        <f t="shared" si="35"/>
        <v>10.3125</v>
      </c>
    </row>
    <row r="94" spans="1:28">
      <c r="D94" s="3" t="s">
        <v>55</v>
      </c>
      <c r="E94" s="46">
        <f t="shared" ref="E94:G94" si="36">SUM(E82:E93)</f>
        <v>293127.29000000004</v>
      </c>
      <c r="F94" s="46">
        <f t="shared" si="36"/>
        <v>223393.49</v>
      </c>
      <c r="G94" s="46">
        <f t="shared" si="36"/>
        <v>219760</v>
      </c>
      <c r="H94" s="46">
        <f t="shared" ref="H94:R94" si="37">SUM(H82:H93)</f>
        <v>219760</v>
      </c>
      <c r="I94" s="46">
        <f t="shared" si="37"/>
        <v>221085.64</v>
      </c>
      <c r="J94" s="46">
        <f t="shared" si="37"/>
        <v>228840.16</v>
      </c>
      <c r="K94" s="46">
        <f t="shared" si="37"/>
        <v>20075.22</v>
      </c>
      <c r="L94" s="46">
        <f t="shared" si="37"/>
        <v>19875.22</v>
      </c>
      <c r="M94" s="46">
        <f t="shared" si="37"/>
        <v>20083.14</v>
      </c>
      <c r="N94" s="46">
        <f t="shared" si="37"/>
        <v>13256.72999999997</v>
      </c>
      <c r="O94" s="46">
        <f t="shared" si="37"/>
        <v>13901.189999999971</v>
      </c>
      <c r="P94" s="46">
        <f t="shared" si="37"/>
        <v>20866.179999999971</v>
      </c>
      <c r="Q94" s="46">
        <f t="shared" si="37"/>
        <v>320776.95</v>
      </c>
      <c r="R94" s="46">
        <f t="shared" si="37"/>
        <v>127320.75749999996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8">+E96+E94+E80</f>
        <v>17895179.719999999</v>
      </c>
      <c r="F98" s="45">
        <f t="shared" si="38"/>
        <v>19904657.240000002</v>
      </c>
      <c r="G98" s="45">
        <f t="shared" si="38"/>
        <v>25676936.779999997</v>
      </c>
      <c r="H98" s="45">
        <f t="shared" si="38"/>
        <v>29825579.339999996</v>
      </c>
      <c r="I98" s="45">
        <f t="shared" si="38"/>
        <v>26610996.91</v>
      </c>
      <c r="J98" s="45">
        <f t="shared" si="38"/>
        <v>20254466.449999999</v>
      </c>
      <c r="K98" s="45">
        <f t="shared" si="38"/>
        <v>12850138.98</v>
      </c>
      <c r="L98" s="45">
        <f t="shared" si="38"/>
        <v>10082244.050000001</v>
      </c>
      <c r="M98" s="45">
        <f t="shared" si="38"/>
        <v>7135763.5599999996</v>
      </c>
      <c r="N98" s="45">
        <f t="shared" si="38"/>
        <v>6272075.8599999994</v>
      </c>
      <c r="O98" s="45">
        <f t="shared" si="38"/>
        <v>9945724.6400000006</v>
      </c>
      <c r="P98" s="45">
        <f t="shared" si="38"/>
        <v>11353342.409999998</v>
      </c>
      <c r="Q98" s="45">
        <f t="shared" si="38"/>
        <v>14713329.16</v>
      </c>
      <c r="R98" s="45">
        <f t="shared" si="38"/>
        <v>16351348.388333334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-15000</v>
      </c>
      <c r="F100" s="45">
        <v>-15000</v>
      </c>
      <c r="G100" s="45">
        <v>-15000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9">((E100+Q100)+((F100+G100+H100+I100+J100+K100+L100+M100+N100+O100+P100)*2))/24</f>
        <v>-15000</v>
      </c>
      <c r="T100" s="49">
        <f t="shared" ref="T100:T118" si="40">+R100</f>
        <v>-15000</v>
      </c>
      <c r="Y100" s="51"/>
      <c r="Z100" s="51"/>
      <c r="AA100" s="51"/>
      <c r="AD100" s="49">
        <f t="shared" ref="AD100:AD118" si="41">+R100</f>
        <v>-15000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11564.29</v>
      </c>
      <c r="F101" s="45">
        <v>15785.61</v>
      </c>
      <c r="G101" s="45">
        <v>0</v>
      </c>
      <c r="H101" s="45">
        <v>61132.28</v>
      </c>
      <c r="I101" s="45">
        <v>61132.28</v>
      </c>
      <c r="J101" s="45">
        <v>61977.9</v>
      </c>
      <c r="K101" s="45">
        <v>61977.9</v>
      </c>
      <c r="L101" s="45">
        <v>65864.53</v>
      </c>
      <c r="M101" s="45">
        <v>72182.100000000006</v>
      </c>
      <c r="N101" s="45">
        <v>96332.67</v>
      </c>
      <c r="O101" s="45">
        <v>94412.79</v>
      </c>
      <c r="P101" s="45">
        <v>94927.74</v>
      </c>
      <c r="Q101" s="45">
        <v>95183.99</v>
      </c>
      <c r="R101" s="47">
        <f t="shared" si="39"/>
        <v>61591.66166666666</v>
      </c>
      <c r="T101" s="49">
        <f t="shared" si="40"/>
        <v>61591.66166666666</v>
      </c>
      <c r="Y101" s="51"/>
      <c r="Z101" s="51"/>
      <c r="AA101" s="51"/>
      <c r="AD101" s="49">
        <f t="shared" si="41"/>
        <v>61591.66166666666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39"/>
        <v>0</v>
      </c>
      <c r="T102" s="49">
        <f t="shared" si="40"/>
        <v>0</v>
      </c>
      <c r="Y102" s="51"/>
      <c r="Z102" s="51"/>
      <c r="AA102" s="51"/>
      <c r="AD102" s="49">
        <f t="shared" si="41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0</v>
      </c>
      <c r="F103" s="31">
        <v>-15785.61</v>
      </c>
      <c r="G103" s="31">
        <v>0</v>
      </c>
      <c r="H103" s="31">
        <v>-61132.28</v>
      </c>
      <c r="I103" s="31">
        <v>-61132.28</v>
      </c>
      <c r="J103" s="31">
        <v>-61132.28</v>
      </c>
      <c r="K103" s="31">
        <v>-61132.28</v>
      </c>
      <c r="L103" s="31">
        <v>-61132.28</v>
      </c>
      <c r="M103" s="31">
        <v>-61132.28</v>
      </c>
      <c r="N103" s="31">
        <v>-96332.67</v>
      </c>
      <c r="O103" s="31">
        <v>-96332.67</v>
      </c>
      <c r="P103" s="31">
        <v>-96332.67</v>
      </c>
      <c r="Q103" s="31">
        <v>-96332.67</v>
      </c>
      <c r="R103" s="35">
        <f t="shared" si="39"/>
        <v>-59978.636250000003</v>
      </c>
      <c r="T103" s="49">
        <f t="shared" si="40"/>
        <v>-59978.636250000003</v>
      </c>
      <c r="Y103" s="51"/>
      <c r="Z103" s="51"/>
      <c r="AA103" s="51"/>
      <c r="AD103" s="49">
        <f t="shared" si="41"/>
        <v>-59978.636250000003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-128198.71</v>
      </c>
      <c r="F104" s="45">
        <v>-128198.71</v>
      </c>
      <c r="G104" s="45">
        <v>-300989.82</v>
      </c>
      <c r="H104" s="45">
        <v>-300989.82</v>
      </c>
      <c r="I104" s="45">
        <v>-300989.82</v>
      </c>
      <c r="J104" s="45">
        <v>-300989.82</v>
      </c>
      <c r="K104" s="45">
        <v>-300989.82</v>
      </c>
      <c r="L104" s="45">
        <v>-300989.82</v>
      </c>
      <c r="M104" s="45">
        <v>-300989.82</v>
      </c>
      <c r="N104" s="45">
        <v>-300989.82</v>
      </c>
      <c r="O104" s="45">
        <v>-300989.82</v>
      </c>
      <c r="P104" s="45">
        <v>-300989.82</v>
      </c>
      <c r="Q104" s="45">
        <v>-300989.82</v>
      </c>
      <c r="R104" s="47">
        <f t="shared" si="39"/>
        <v>-279390.93124999997</v>
      </c>
      <c r="T104" s="49">
        <f t="shared" si="40"/>
        <v>-279390.93124999997</v>
      </c>
      <c r="Y104" s="51"/>
      <c r="Z104" s="51"/>
      <c r="AA104" s="51"/>
      <c r="AD104" s="49">
        <f t="shared" si="41"/>
        <v>-279390.93124999997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201301.82</v>
      </c>
      <c r="F105" s="45">
        <v>215926.51</v>
      </c>
      <c r="G105" s="45">
        <v>9332.3300000000199</v>
      </c>
      <c r="H105" s="45">
        <v>28520.76</v>
      </c>
      <c r="I105" s="45">
        <v>46340.59</v>
      </c>
      <c r="J105" s="45">
        <v>59645.56</v>
      </c>
      <c r="K105" s="45">
        <v>91909.36</v>
      </c>
      <c r="L105" s="45">
        <v>120988.83</v>
      </c>
      <c r="M105" s="45">
        <v>146473.53</v>
      </c>
      <c r="N105" s="45">
        <v>175619.65</v>
      </c>
      <c r="O105" s="45">
        <v>197038</v>
      </c>
      <c r="P105" s="45">
        <v>223666.46</v>
      </c>
      <c r="Q105" s="45">
        <v>237955.67</v>
      </c>
      <c r="R105" s="47">
        <f t="shared" si="39"/>
        <v>127924.19375000002</v>
      </c>
      <c r="T105" s="49">
        <f t="shared" si="40"/>
        <v>127924.19375000002</v>
      </c>
      <c r="Y105" s="51"/>
      <c r="Z105" s="51"/>
      <c r="AA105" s="51"/>
      <c r="AD105" s="49">
        <f t="shared" si="41"/>
        <v>127924.19375000002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-59973.43</v>
      </c>
      <c r="F106" s="45">
        <v>-63995.82</v>
      </c>
      <c r="G106" s="45">
        <v>-6183.26</v>
      </c>
      <c r="H106" s="45">
        <v>-9292.69</v>
      </c>
      <c r="I106" s="45">
        <v>-13574.66</v>
      </c>
      <c r="J106" s="45">
        <v>-20944.62</v>
      </c>
      <c r="K106" s="45">
        <v>-27775.919999999998</v>
      </c>
      <c r="L106" s="45">
        <v>-33073.089999999997</v>
      </c>
      <c r="M106" s="45">
        <v>-36625.760000000002</v>
      </c>
      <c r="N106" s="45">
        <v>-41185.360000000001</v>
      </c>
      <c r="O106" s="45">
        <v>-46065.22</v>
      </c>
      <c r="P106" s="45">
        <v>-52633.59</v>
      </c>
      <c r="Q106" s="45">
        <v>-59932.83</v>
      </c>
      <c r="R106" s="47">
        <f t="shared" si="39"/>
        <v>-34275.26</v>
      </c>
      <c r="T106" s="49">
        <f t="shared" si="40"/>
        <v>-34275.26</v>
      </c>
      <c r="Y106" s="51"/>
      <c r="Z106" s="51"/>
      <c r="AA106" s="51"/>
      <c r="AD106" s="49">
        <f t="shared" si="41"/>
        <v>-34275.26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-221664.12</v>
      </c>
      <c r="F107" s="45">
        <v>-324721.8</v>
      </c>
      <c r="G107" s="45">
        <v>-18918.87</v>
      </c>
      <c r="H107" s="45">
        <v>-39534.74</v>
      </c>
      <c r="I107" s="45">
        <v>-47405.2</v>
      </c>
      <c r="J107" s="45">
        <v>-42362.95</v>
      </c>
      <c r="K107" s="45">
        <v>-71653.87</v>
      </c>
      <c r="L107" s="45">
        <v>-78780.100000000006</v>
      </c>
      <c r="M107" s="45">
        <v>-107196.96</v>
      </c>
      <c r="N107" s="45">
        <v>-83192.820000000007</v>
      </c>
      <c r="O107" s="45">
        <v>-38549.1</v>
      </c>
      <c r="P107" s="45">
        <v>-43785.08</v>
      </c>
      <c r="Q107" s="45">
        <v>-44907.97</v>
      </c>
      <c r="R107" s="47">
        <f t="shared" si="39"/>
        <v>-85782.294583333307</v>
      </c>
      <c r="T107" s="49">
        <f t="shared" si="40"/>
        <v>-85782.294583333307</v>
      </c>
      <c r="Y107" s="51"/>
      <c r="Z107" s="51"/>
      <c r="AA107" s="51"/>
      <c r="AD107" s="49">
        <f t="shared" si="41"/>
        <v>-85782.294583333307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-7449</v>
      </c>
      <c r="F108" s="45">
        <v>-7449</v>
      </c>
      <c r="G108" s="45">
        <v>-1918.96</v>
      </c>
      <c r="H108" s="45">
        <v>-1918.96</v>
      </c>
      <c r="I108" s="45">
        <v>-1918.96</v>
      </c>
      <c r="J108" s="45">
        <v>-1918.96</v>
      </c>
      <c r="K108" s="45">
        <v>-1918.96</v>
      </c>
      <c r="L108" s="45">
        <v>-1918.96</v>
      </c>
      <c r="M108" s="45">
        <v>-1918.96</v>
      </c>
      <c r="N108" s="45">
        <v>-1918.96</v>
      </c>
      <c r="O108" s="45">
        <v>-1918.96</v>
      </c>
      <c r="P108" s="45">
        <v>-1918.96</v>
      </c>
      <c r="Q108" s="45">
        <v>-1918.96</v>
      </c>
      <c r="R108" s="47">
        <f t="shared" si="39"/>
        <v>-2610.2149999999992</v>
      </c>
      <c r="T108" s="49">
        <f t="shared" si="40"/>
        <v>-2610.2149999999992</v>
      </c>
      <c r="Y108" s="51"/>
      <c r="Z108" s="51"/>
      <c r="AA108" s="51"/>
      <c r="AD108" s="49">
        <f t="shared" si="41"/>
        <v>-2610.2149999999992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5</v>
      </c>
      <c r="F109" s="45">
        <v>5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7">
        <f t="shared" si="39"/>
        <v>0.625</v>
      </c>
      <c r="T109" s="49">
        <f t="shared" si="40"/>
        <v>0.625</v>
      </c>
      <c r="Y109" s="51"/>
      <c r="Z109" s="51"/>
      <c r="AA109" s="51"/>
      <c r="AD109" s="49">
        <f t="shared" si="41"/>
        <v>0.625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0</v>
      </c>
      <c r="F110" s="45">
        <v>5525.04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7">
        <f t="shared" si="39"/>
        <v>460.42</v>
      </c>
      <c r="T110" s="49">
        <f t="shared" si="40"/>
        <v>460.42</v>
      </c>
      <c r="Y110" s="51"/>
      <c r="Z110" s="51"/>
      <c r="AA110" s="51"/>
      <c r="AD110" s="49">
        <f t="shared" si="41"/>
        <v>460.42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-340156.45</v>
      </c>
      <c r="G111" s="45">
        <v>-925523.64</v>
      </c>
      <c r="H111" s="45">
        <v>-925523.64</v>
      </c>
      <c r="I111" s="45">
        <v>-925523.64</v>
      </c>
      <c r="J111" s="45">
        <v>-925523.64</v>
      </c>
      <c r="K111" s="45">
        <v>-925523.64</v>
      </c>
      <c r="L111" s="45">
        <v>-925523.64</v>
      </c>
      <c r="M111" s="45">
        <v>-925523.64</v>
      </c>
      <c r="N111" s="45">
        <v>-925523.64</v>
      </c>
      <c r="O111" s="45">
        <v>-925523.64</v>
      </c>
      <c r="P111" s="45">
        <v>-925523.64</v>
      </c>
      <c r="Q111" s="45">
        <v>-925523.64</v>
      </c>
      <c r="R111" s="47">
        <f t="shared" si="39"/>
        <v>-852352.74124999996</v>
      </c>
      <c r="T111" s="49">
        <f t="shared" si="40"/>
        <v>-852352.74124999996</v>
      </c>
      <c r="Y111" s="51"/>
      <c r="Z111" s="51"/>
      <c r="AA111" s="51"/>
      <c r="AD111" s="49">
        <f t="shared" si="41"/>
        <v>-852352.74124999996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537962.71</v>
      </c>
      <c r="F112" s="45">
        <v>573545.80000000005</v>
      </c>
      <c r="G112" s="45">
        <v>37155.460000000101</v>
      </c>
      <c r="H112" s="45">
        <v>82552.110000000102</v>
      </c>
      <c r="I112" s="45">
        <v>138036.63</v>
      </c>
      <c r="J112" s="45">
        <v>177197.69</v>
      </c>
      <c r="K112" s="45">
        <v>251419.74</v>
      </c>
      <c r="L112" s="45">
        <v>328863.77</v>
      </c>
      <c r="M112" s="45">
        <v>384938.89</v>
      </c>
      <c r="N112" s="45">
        <v>478619.82</v>
      </c>
      <c r="O112" s="45">
        <v>519537.95</v>
      </c>
      <c r="P112" s="45">
        <v>745494.9</v>
      </c>
      <c r="Q112" s="45">
        <v>812487.12</v>
      </c>
      <c r="R112" s="47">
        <f t="shared" si="39"/>
        <v>366048.97291666671</v>
      </c>
      <c r="T112" s="49">
        <f t="shared" si="40"/>
        <v>366048.97291666671</v>
      </c>
      <c r="Y112" s="51"/>
      <c r="Z112" s="51"/>
      <c r="AA112" s="51"/>
      <c r="AD112" s="49">
        <f t="shared" si="41"/>
        <v>366048.97291666671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-175045.94</v>
      </c>
      <c r="F113" s="45">
        <v>-186454.91</v>
      </c>
      <c r="G113" s="45">
        <v>-9645.20999999999</v>
      </c>
      <c r="H113" s="45">
        <v>-19271.98</v>
      </c>
      <c r="I113" s="45">
        <v>-31703.56</v>
      </c>
      <c r="J113" s="45">
        <v>-53178.35</v>
      </c>
      <c r="K113" s="45">
        <v>-69202.05</v>
      </c>
      <c r="L113" s="45">
        <v>-81910.100000000006</v>
      </c>
      <c r="M113" s="45">
        <v>-89304.04</v>
      </c>
      <c r="N113" s="45">
        <v>-105321.57</v>
      </c>
      <c r="O113" s="45">
        <v>-113559.87</v>
      </c>
      <c r="P113" s="45">
        <v>-122874.52</v>
      </c>
      <c r="Q113" s="45">
        <v>-134624.4</v>
      </c>
      <c r="R113" s="47">
        <f t="shared" si="39"/>
        <v>-86438.444166666668</v>
      </c>
      <c r="T113" s="49">
        <f t="shared" si="40"/>
        <v>-86438.444166666668</v>
      </c>
      <c r="Y113" s="51"/>
      <c r="Z113" s="51"/>
      <c r="AA113" s="51"/>
      <c r="AD113" s="49">
        <f t="shared" si="41"/>
        <v>-86438.444166666668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-636733.51</v>
      </c>
      <c r="F114" s="45">
        <v>-972458.08</v>
      </c>
      <c r="G114" s="45">
        <v>-115024.67</v>
      </c>
      <c r="H114" s="45">
        <v>-275626.05</v>
      </c>
      <c r="I114" s="45">
        <v>-319831.96999999997</v>
      </c>
      <c r="J114" s="45">
        <v>-298766.8</v>
      </c>
      <c r="K114" s="45">
        <v>-368948.2</v>
      </c>
      <c r="L114" s="45">
        <v>-601950.96</v>
      </c>
      <c r="M114" s="45">
        <v>-548598.37</v>
      </c>
      <c r="N114" s="45">
        <v>-587630.44999999995</v>
      </c>
      <c r="O114" s="45">
        <v>-555437.31999999995</v>
      </c>
      <c r="P114" s="45">
        <v>-540857.93999999994</v>
      </c>
      <c r="Q114" s="45">
        <v>-494021.05</v>
      </c>
      <c r="R114" s="47">
        <f t="shared" si="39"/>
        <v>-479209.00750000007</v>
      </c>
      <c r="T114" s="49">
        <f t="shared" si="40"/>
        <v>-479209.00750000007</v>
      </c>
      <c r="Y114" s="51"/>
      <c r="Z114" s="51"/>
      <c r="AA114" s="51"/>
      <c r="AD114" s="49">
        <f t="shared" si="41"/>
        <v>-479209.00750000007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-22551</v>
      </c>
      <c r="F115" s="45">
        <v>-22551</v>
      </c>
      <c r="G115" s="45">
        <v>-28081.040000000001</v>
      </c>
      <c r="H115" s="45">
        <v>-28081.040000000001</v>
      </c>
      <c r="I115" s="45">
        <v>-28081.040000000001</v>
      </c>
      <c r="J115" s="45">
        <v>-28081.040000000001</v>
      </c>
      <c r="K115" s="45">
        <v>-28081.040000000001</v>
      </c>
      <c r="L115" s="45">
        <v>-28081.040000000001</v>
      </c>
      <c r="M115" s="45">
        <v>-28081.040000000001</v>
      </c>
      <c r="N115" s="45">
        <v>-28081.040000000001</v>
      </c>
      <c r="O115" s="45">
        <v>-28081.040000000001</v>
      </c>
      <c r="P115" s="45">
        <v>-28081.040000000001</v>
      </c>
      <c r="Q115" s="45">
        <v>-28081.040000000001</v>
      </c>
      <c r="R115" s="47">
        <f t="shared" si="39"/>
        <v>-27389.785000000003</v>
      </c>
      <c r="T115" s="49">
        <f t="shared" si="40"/>
        <v>-27389.785000000003</v>
      </c>
      <c r="Y115" s="51"/>
      <c r="Z115" s="51"/>
      <c r="AA115" s="51"/>
      <c r="AD115" s="49">
        <f t="shared" si="41"/>
        <v>-27389.785000000003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429.47000000000099</v>
      </c>
      <c r="F116" s="45">
        <v>-5566.04</v>
      </c>
      <c r="G116" s="45">
        <v>0</v>
      </c>
      <c r="H116" s="45">
        <v>0</v>
      </c>
      <c r="I116" s="45">
        <v>0</v>
      </c>
      <c r="J116" s="45">
        <v>-1398.95</v>
      </c>
      <c r="K116" s="45">
        <v>-1398.95</v>
      </c>
      <c r="L116" s="45">
        <v>-1398.95</v>
      </c>
      <c r="M116" s="45">
        <v>-1398.95</v>
      </c>
      <c r="N116" s="45">
        <v>-1398.95</v>
      </c>
      <c r="O116" s="45">
        <v>-1398.95</v>
      </c>
      <c r="P116" s="45">
        <v>-1398.95</v>
      </c>
      <c r="Q116" s="45">
        <v>-1398.95</v>
      </c>
      <c r="R116" s="47">
        <f t="shared" si="39"/>
        <v>-1320.2858333333336</v>
      </c>
      <c r="T116" s="49">
        <f t="shared" si="40"/>
        <v>-1320.2858333333336</v>
      </c>
      <c r="Y116" s="51"/>
      <c r="Z116" s="51"/>
      <c r="AA116" s="51"/>
      <c r="AD116" s="49">
        <f t="shared" si="41"/>
        <v>-1320.2858333333336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-180.6</v>
      </c>
      <c r="F117" s="45">
        <v>-180.6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7">
        <f t="shared" si="39"/>
        <v>-22.574999999999999</v>
      </c>
      <c r="T117" s="49">
        <f t="shared" si="40"/>
        <v>-22.574999999999999</v>
      </c>
      <c r="Y117" s="51"/>
      <c r="Z117" s="51"/>
      <c r="AA117" s="51"/>
      <c r="AD117" s="49">
        <f t="shared" si="41"/>
        <v>-22.574999999999999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0</v>
      </c>
      <c r="F118" s="55">
        <v>216.6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6">
        <f t="shared" si="39"/>
        <v>18.05</v>
      </c>
      <c r="T118" s="49">
        <f t="shared" si="40"/>
        <v>18.05</v>
      </c>
      <c r="Y118" s="51"/>
      <c r="Z118" s="51"/>
      <c r="AA118" s="51"/>
      <c r="AD118" s="49">
        <f t="shared" si="41"/>
        <v>18.05</v>
      </c>
    </row>
    <row r="119" spans="1:30">
      <c r="D119" s="3" t="s">
        <v>62</v>
      </c>
      <c r="E119" s="31">
        <f t="shared" ref="E119:G119" si="42">SUM(E100:E118)</f>
        <v>-855689.47000000009</v>
      </c>
      <c r="F119" s="31">
        <f t="shared" si="42"/>
        <v>-1271513.46</v>
      </c>
      <c r="G119" s="31">
        <f t="shared" si="42"/>
        <v>-1374797.6799999997</v>
      </c>
      <c r="H119" s="31">
        <f t="shared" ref="H119:R119" si="43">SUM(H100:H118)</f>
        <v>-1504166.05</v>
      </c>
      <c r="I119" s="31">
        <f t="shared" si="43"/>
        <v>-1499651.6300000001</v>
      </c>
      <c r="J119" s="31">
        <f t="shared" si="43"/>
        <v>-1450476.2600000002</v>
      </c>
      <c r="K119" s="31">
        <f t="shared" si="43"/>
        <v>-1466317.73</v>
      </c>
      <c r="L119" s="31">
        <f t="shared" si="43"/>
        <v>-1614041.8099999998</v>
      </c>
      <c r="M119" s="31">
        <f t="shared" si="43"/>
        <v>-1512175.3</v>
      </c>
      <c r="N119" s="31">
        <f t="shared" si="43"/>
        <v>-1436003.1400000001</v>
      </c>
      <c r="O119" s="31">
        <f t="shared" si="43"/>
        <v>-1311867.8500000001</v>
      </c>
      <c r="P119" s="31">
        <f t="shared" si="43"/>
        <v>-1065307.1099999999</v>
      </c>
      <c r="Q119" s="31">
        <f t="shared" si="43"/>
        <v>-957104.55</v>
      </c>
      <c r="R119" s="31">
        <f t="shared" si="43"/>
        <v>-1367726.2524999999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R121" si="44">+E98+E119</f>
        <v>17039490.25</v>
      </c>
      <c r="F121" s="46">
        <f t="shared" si="44"/>
        <v>18633143.780000001</v>
      </c>
      <c r="G121" s="46">
        <f t="shared" si="44"/>
        <v>24302139.099999998</v>
      </c>
      <c r="H121" s="46">
        <f t="shared" si="44"/>
        <v>28321413.289999995</v>
      </c>
      <c r="I121" s="46">
        <f t="shared" si="44"/>
        <v>25111345.280000001</v>
      </c>
      <c r="J121" s="46">
        <f t="shared" si="44"/>
        <v>18803990.189999998</v>
      </c>
      <c r="K121" s="46">
        <f t="shared" si="44"/>
        <v>11383821.25</v>
      </c>
      <c r="L121" s="46">
        <f t="shared" si="44"/>
        <v>8468202.2400000002</v>
      </c>
      <c r="M121" s="46">
        <f t="shared" si="44"/>
        <v>5623588.2599999998</v>
      </c>
      <c r="N121" s="46">
        <f t="shared" si="44"/>
        <v>4836072.7199999988</v>
      </c>
      <c r="O121" s="46">
        <f t="shared" si="44"/>
        <v>8633856.790000001</v>
      </c>
      <c r="P121" s="46">
        <f t="shared" si="44"/>
        <v>10288035.299999999</v>
      </c>
      <c r="Q121" s="46">
        <f t="shared" si="44"/>
        <v>13756224.609999999</v>
      </c>
      <c r="R121" s="46">
        <f t="shared" si="44"/>
        <v>14983622.135833334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738621.33</v>
      </c>
      <c r="F123" s="45">
        <v>838523.46</v>
      </c>
      <c r="G123" s="45">
        <v>805421.26</v>
      </c>
      <c r="H123" s="45">
        <v>801726.35</v>
      </c>
      <c r="I123" s="45">
        <v>777100.99</v>
      </c>
      <c r="J123" s="45">
        <v>712474.9</v>
      </c>
      <c r="K123" s="45">
        <v>846900.93</v>
      </c>
      <c r="L123" s="45">
        <v>695025.31</v>
      </c>
      <c r="M123" s="45">
        <v>642199.31999999995</v>
      </c>
      <c r="N123" s="45">
        <v>624274.87</v>
      </c>
      <c r="O123" s="45">
        <v>665739.86</v>
      </c>
      <c r="P123" s="45">
        <v>648753.81999999995</v>
      </c>
      <c r="Q123" s="45">
        <v>655174.48</v>
      </c>
      <c r="R123" s="47">
        <f t="shared" ref="R123:R147" si="45">((E123+Q123)+((F123+G123+H123+I123+J123+K123+L123+M123+N123+O123+P123)*2))/24</f>
        <v>729586.58124999993</v>
      </c>
      <c r="T123" s="49">
        <f t="shared" ref="T123:T147" si="46">+R123</f>
        <v>729586.58124999993</v>
      </c>
      <c r="Y123" s="51"/>
      <c r="Z123" s="51"/>
      <c r="AA123" s="51"/>
      <c r="AD123" s="49">
        <f t="shared" ref="AD123:AD147" si="47">+R123</f>
        <v>729586.58124999993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349501.81</v>
      </c>
      <c r="F124" s="45">
        <v>348607.83</v>
      </c>
      <c r="G124" s="45">
        <v>336447</v>
      </c>
      <c r="H124" s="45">
        <v>336505.27</v>
      </c>
      <c r="I124" s="45">
        <v>335769.68</v>
      </c>
      <c r="J124" s="45">
        <v>336652.46</v>
      </c>
      <c r="K124" s="45">
        <v>375792.98</v>
      </c>
      <c r="L124" s="45">
        <v>403488.72</v>
      </c>
      <c r="M124" s="45">
        <v>413458.29</v>
      </c>
      <c r="N124" s="45">
        <v>427434.77</v>
      </c>
      <c r="O124" s="45">
        <v>433454.58</v>
      </c>
      <c r="P124" s="45">
        <v>452232.65</v>
      </c>
      <c r="Q124" s="45">
        <v>482719.8</v>
      </c>
      <c r="R124" s="47">
        <f t="shared" si="45"/>
        <v>384662.91958333337</v>
      </c>
      <c r="T124" s="49">
        <f t="shared" si="46"/>
        <v>384662.91958333337</v>
      </c>
      <c r="Y124" s="51"/>
      <c r="Z124" s="51"/>
      <c r="AA124" s="51"/>
      <c r="AD124" s="49">
        <f t="shared" si="47"/>
        <v>384662.91958333337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602465.01</v>
      </c>
      <c r="F125" s="45">
        <v>536867.38</v>
      </c>
      <c r="G125" s="45">
        <v>527256.5</v>
      </c>
      <c r="H125" s="45">
        <v>545265.25</v>
      </c>
      <c r="I125" s="45">
        <v>545275.87</v>
      </c>
      <c r="J125" s="45">
        <v>551247.93999999994</v>
      </c>
      <c r="K125" s="45">
        <v>512147.93</v>
      </c>
      <c r="L125" s="45">
        <v>517329.76</v>
      </c>
      <c r="M125" s="45">
        <v>524638.59</v>
      </c>
      <c r="N125" s="45">
        <v>503245.38</v>
      </c>
      <c r="O125" s="45">
        <v>478674.61</v>
      </c>
      <c r="P125" s="45">
        <v>494928.15</v>
      </c>
      <c r="Q125" s="45">
        <v>498726.23</v>
      </c>
      <c r="R125" s="47">
        <f t="shared" si="45"/>
        <v>523956.08166666672</v>
      </c>
      <c r="T125" s="49">
        <f t="shared" si="46"/>
        <v>523956.08166666672</v>
      </c>
      <c r="Y125" s="51"/>
      <c r="Z125" s="51"/>
      <c r="AA125" s="51"/>
      <c r="AD125" s="49">
        <f t="shared" si="47"/>
        <v>523956.08166666672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644298.36</v>
      </c>
      <c r="F126" s="45">
        <v>616072.66</v>
      </c>
      <c r="G126" s="45">
        <v>650977.96</v>
      </c>
      <c r="H126" s="45">
        <v>631269.37</v>
      </c>
      <c r="I126" s="45">
        <v>665210.46</v>
      </c>
      <c r="J126" s="45">
        <v>586713.12</v>
      </c>
      <c r="K126" s="45">
        <v>589598.51</v>
      </c>
      <c r="L126" s="45">
        <v>628230.67000000004</v>
      </c>
      <c r="M126" s="45">
        <v>671674.37</v>
      </c>
      <c r="N126" s="45">
        <v>685477.24</v>
      </c>
      <c r="O126" s="45">
        <v>701185.71</v>
      </c>
      <c r="P126" s="45">
        <v>691730.45</v>
      </c>
      <c r="Q126" s="45">
        <v>454247.99</v>
      </c>
      <c r="R126" s="47">
        <f t="shared" si="45"/>
        <v>638951.14124999999</v>
      </c>
      <c r="T126" s="49">
        <f t="shared" si="46"/>
        <v>638951.14124999999</v>
      </c>
      <c r="Y126" s="51"/>
      <c r="Z126" s="51"/>
      <c r="AA126" s="51"/>
      <c r="AD126" s="49">
        <f t="shared" si="47"/>
        <v>638951.14124999999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589435.04</v>
      </c>
      <c r="F127" s="45">
        <v>512563.57</v>
      </c>
      <c r="G127" s="45">
        <v>512678.99</v>
      </c>
      <c r="H127" s="45">
        <v>511109.7</v>
      </c>
      <c r="I127" s="45">
        <v>514904.42</v>
      </c>
      <c r="J127" s="45">
        <v>536253.4</v>
      </c>
      <c r="K127" s="45">
        <v>553229.91</v>
      </c>
      <c r="L127" s="45">
        <v>548661.66</v>
      </c>
      <c r="M127" s="45">
        <v>544844.59</v>
      </c>
      <c r="N127" s="45">
        <v>542523.81000000006</v>
      </c>
      <c r="O127" s="45">
        <v>534143.46</v>
      </c>
      <c r="P127" s="45">
        <v>518279.1</v>
      </c>
      <c r="Q127" s="45">
        <v>423584.05</v>
      </c>
      <c r="R127" s="47">
        <f t="shared" si="45"/>
        <v>527975.17958333332</v>
      </c>
      <c r="T127" s="49">
        <f t="shared" si="46"/>
        <v>527975.17958333332</v>
      </c>
      <c r="Y127" s="51"/>
      <c r="Z127" s="51"/>
      <c r="AA127" s="51"/>
      <c r="AD127" s="49">
        <f t="shared" si="47"/>
        <v>527975.17958333332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96941.57</v>
      </c>
      <c r="F128" s="45">
        <v>99132.08</v>
      </c>
      <c r="G128" s="45">
        <v>99132.08</v>
      </c>
      <c r="H128" s="45">
        <v>98249.21</v>
      </c>
      <c r="I128" s="45">
        <v>97432.960000000006</v>
      </c>
      <c r="J128" s="45">
        <v>93450.49</v>
      </c>
      <c r="K128" s="45">
        <v>98155.76</v>
      </c>
      <c r="L128" s="45">
        <v>97503.02</v>
      </c>
      <c r="M128" s="45">
        <v>99438.720000000001</v>
      </c>
      <c r="N128" s="45">
        <v>102700.31</v>
      </c>
      <c r="O128" s="45">
        <v>104144.28</v>
      </c>
      <c r="P128" s="45">
        <v>107709.11</v>
      </c>
      <c r="Q128" s="45">
        <v>113998.41</v>
      </c>
      <c r="R128" s="47">
        <f t="shared" si="45"/>
        <v>100209.83416666667</v>
      </c>
      <c r="T128" s="49">
        <f t="shared" si="46"/>
        <v>100209.83416666667</v>
      </c>
      <c r="Y128" s="51"/>
      <c r="Z128" s="51"/>
      <c r="AA128" s="51"/>
      <c r="AD128" s="49">
        <f t="shared" si="47"/>
        <v>100209.83416666667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243296.42</v>
      </c>
      <c r="F129" s="45">
        <v>395535.87</v>
      </c>
      <c r="G129" s="45">
        <v>314496.84999999998</v>
      </c>
      <c r="H129" s="45">
        <v>321489.48</v>
      </c>
      <c r="I129" s="45">
        <v>278813.62</v>
      </c>
      <c r="J129" s="45">
        <v>307016.89</v>
      </c>
      <c r="K129" s="45">
        <v>330502.3</v>
      </c>
      <c r="L129" s="45">
        <v>300629.88</v>
      </c>
      <c r="M129" s="45">
        <v>306245.59000000003</v>
      </c>
      <c r="N129" s="45">
        <v>331577.42</v>
      </c>
      <c r="O129" s="45">
        <v>331933.86</v>
      </c>
      <c r="P129" s="45">
        <v>327104.11</v>
      </c>
      <c r="Q129" s="45">
        <v>1528644.53</v>
      </c>
      <c r="R129" s="47">
        <f t="shared" si="45"/>
        <v>369276.36208333331</v>
      </c>
      <c r="T129" s="49">
        <f t="shared" si="46"/>
        <v>369276.36208333331</v>
      </c>
      <c r="Y129" s="51"/>
      <c r="Z129" s="51"/>
      <c r="AA129" s="51"/>
      <c r="AD129" s="49">
        <f t="shared" si="47"/>
        <v>369276.36208333331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284281.18</v>
      </c>
      <c r="F130" s="45">
        <v>315890.34999999998</v>
      </c>
      <c r="G130" s="45">
        <v>312504.11</v>
      </c>
      <c r="H130" s="45">
        <v>302783.69</v>
      </c>
      <c r="I130" s="45">
        <v>324260.46000000002</v>
      </c>
      <c r="J130" s="45">
        <v>337906.42</v>
      </c>
      <c r="K130" s="45">
        <v>362973.47</v>
      </c>
      <c r="L130" s="45">
        <v>438965.67</v>
      </c>
      <c r="M130" s="45">
        <v>438897.33</v>
      </c>
      <c r="N130" s="45">
        <v>449678.74</v>
      </c>
      <c r="O130" s="45">
        <v>837899.3</v>
      </c>
      <c r="P130" s="45">
        <v>847618.82</v>
      </c>
      <c r="Q130" s="45">
        <v>384476.24</v>
      </c>
      <c r="R130" s="47">
        <f t="shared" si="45"/>
        <v>441979.75583333336</v>
      </c>
      <c r="T130" s="49">
        <f t="shared" si="46"/>
        <v>441979.75583333336</v>
      </c>
      <c r="Y130" s="51"/>
      <c r="Z130" s="51"/>
      <c r="AA130" s="51"/>
      <c r="AD130" s="49">
        <f t="shared" si="47"/>
        <v>441979.75583333336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163936.69</v>
      </c>
      <c r="F131" s="45">
        <v>163671.53</v>
      </c>
      <c r="G131" s="45">
        <v>161967.92000000001</v>
      </c>
      <c r="H131" s="45">
        <v>163388.82</v>
      </c>
      <c r="I131" s="45">
        <v>158930.01999999999</v>
      </c>
      <c r="J131" s="45">
        <v>145231.37</v>
      </c>
      <c r="K131" s="45">
        <v>154005.04999999999</v>
      </c>
      <c r="L131" s="45">
        <v>153495.46</v>
      </c>
      <c r="M131" s="45">
        <v>151676.87</v>
      </c>
      <c r="N131" s="45">
        <v>144968.81</v>
      </c>
      <c r="O131" s="45">
        <v>139975.65</v>
      </c>
      <c r="P131" s="45">
        <v>128294.37</v>
      </c>
      <c r="Q131" s="45">
        <v>131115.43</v>
      </c>
      <c r="R131" s="47">
        <f t="shared" si="45"/>
        <v>151094.32750000001</v>
      </c>
      <c r="T131" s="49">
        <f t="shared" si="46"/>
        <v>151094.32750000001</v>
      </c>
      <c r="Y131" s="51"/>
      <c r="Z131" s="51"/>
      <c r="AA131" s="51"/>
      <c r="AD131" s="49">
        <f t="shared" si="47"/>
        <v>151094.32750000001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517961.54</v>
      </c>
      <c r="F132" s="45">
        <v>521911.43</v>
      </c>
      <c r="G132" s="45">
        <v>524180.69</v>
      </c>
      <c r="H132" s="45">
        <v>523557.41</v>
      </c>
      <c r="I132" s="45">
        <v>534850.93000000005</v>
      </c>
      <c r="J132" s="45">
        <v>528537.36</v>
      </c>
      <c r="K132" s="45">
        <v>511688.03</v>
      </c>
      <c r="L132" s="45">
        <v>529581.61</v>
      </c>
      <c r="M132" s="45">
        <v>697407.54</v>
      </c>
      <c r="N132" s="45">
        <v>689569.23</v>
      </c>
      <c r="O132" s="45">
        <v>841350.51</v>
      </c>
      <c r="P132" s="45">
        <v>871688.31</v>
      </c>
      <c r="Q132" s="45">
        <v>908887.23</v>
      </c>
      <c r="R132" s="47">
        <f t="shared" si="45"/>
        <v>623978.95291666675</v>
      </c>
      <c r="T132" s="49">
        <f t="shared" si="46"/>
        <v>623978.95291666675</v>
      </c>
      <c r="Y132" s="51"/>
      <c r="Z132" s="51"/>
      <c r="AA132" s="51"/>
      <c r="AD132" s="49">
        <f t="shared" si="47"/>
        <v>623978.95291666675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-2.0000000000578701E-2</v>
      </c>
      <c r="F133" s="45">
        <v>-5.7866558766939095E-13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6019.09</v>
      </c>
      <c r="M133" s="45">
        <v>336.75</v>
      </c>
      <c r="N133" s="45">
        <v>0</v>
      </c>
      <c r="O133" s="45">
        <v>0</v>
      </c>
      <c r="P133" s="45">
        <v>0</v>
      </c>
      <c r="Q133" s="45">
        <v>0</v>
      </c>
      <c r="R133" s="47">
        <f t="shared" si="45"/>
        <v>529.65249999999992</v>
      </c>
      <c r="T133" s="49">
        <f t="shared" si="46"/>
        <v>529.65249999999992</v>
      </c>
      <c r="Y133" s="51"/>
      <c r="Z133" s="51"/>
      <c r="AA133" s="51"/>
      <c r="AD133" s="49">
        <f t="shared" si="47"/>
        <v>529.65249999999992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318175.26</v>
      </c>
      <c r="F134" s="45">
        <v>309707.19</v>
      </c>
      <c r="G134" s="45">
        <v>303012.90000000002</v>
      </c>
      <c r="H134" s="45">
        <v>307390.95</v>
      </c>
      <c r="I134" s="45">
        <v>328757.59000000003</v>
      </c>
      <c r="J134" s="45">
        <v>364458.39</v>
      </c>
      <c r="K134" s="45">
        <v>362859.6</v>
      </c>
      <c r="L134" s="45">
        <v>365399.06</v>
      </c>
      <c r="M134" s="45">
        <v>368668.63</v>
      </c>
      <c r="N134" s="45">
        <v>366657.44</v>
      </c>
      <c r="O134" s="45">
        <v>397827.05</v>
      </c>
      <c r="P134" s="45">
        <v>489259.32</v>
      </c>
      <c r="Q134" s="45">
        <v>519041.65</v>
      </c>
      <c r="R134" s="47">
        <f t="shared" si="45"/>
        <v>365217.21458333329</v>
      </c>
      <c r="T134" s="49">
        <f t="shared" si="46"/>
        <v>365217.21458333329</v>
      </c>
      <c r="Y134" s="51"/>
      <c r="Z134" s="51"/>
      <c r="AA134" s="51"/>
      <c r="AD134" s="49">
        <f t="shared" si="47"/>
        <v>365217.21458333329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241585.06</v>
      </c>
      <c r="F135" s="45">
        <v>247272.13</v>
      </c>
      <c r="G135" s="45">
        <v>246645.34</v>
      </c>
      <c r="H135" s="45">
        <v>241760.04</v>
      </c>
      <c r="I135" s="45">
        <v>241369.97</v>
      </c>
      <c r="J135" s="45">
        <v>237157.73</v>
      </c>
      <c r="K135" s="45">
        <v>251686.14</v>
      </c>
      <c r="L135" s="45">
        <v>251659.37</v>
      </c>
      <c r="M135" s="45">
        <v>257577.14</v>
      </c>
      <c r="N135" s="45">
        <v>265754.7</v>
      </c>
      <c r="O135" s="45">
        <v>266269.86</v>
      </c>
      <c r="P135" s="45">
        <v>263964.94</v>
      </c>
      <c r="Q135" s="45">
        <v>274677.15999999997</v>
      </c>
      <c r="R135" s="47">
        <f t="shared" si="45"/>
        <v>252437.37250000003</v>
      </c>
      <c r="T135" s="49">
        <f t="shared" si="46"/>
        <v>252437.37250000003</v>
      </c>
      <c r="Y135" s="51"/>
      <c r="Z135" s="51"/>
      <c r="AA135" s="51"/>
      <c r="AD135" s="49">
        <f t="shared" si="47"/>
        <v>252437.37250000003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162952.39000000001</v>
      </c>
      <c r="F136" s="45">
        <v>132183.98000000001</v>
      </c>
      <c r="G136" s="45">
        <v>141124.78</v>
      </c>
      <c r="H136" s="45">
        <v>143260.04999999999</v>
      </c>
      <c r="I136" s="45">
        <v>142249.39000000001</v>
      </c>
      <c r="J136" s="45">
        <v>153379.96</v>
      </c>
      <c r="K136" s="45">
        <v>151291.95000000001</v>
      </c>
      <c r="L136" s="45">
        <v>158988.44</v>
      </c>
      <c r="M136" s="45">
        <v>156819.71</v>
      </c>
      <c r="N136" s="45">
        <v>157129.54999999999</v>
      </c>
      <c r="O136" s="45">
        <v>157655.79999999999</v>
      </c>
      <c r="P136" s="45">
        <v>153171.54</v>
      </c>
      <c r="Q136" s="45">
        <v>156776.76</v>
      </c>
      <c r="R136" s="47">
        <f t="shared" si="45"/>
        <v>150593.31041666665</v>
      </c>
      <c r="T136" s="49">
        <f t="shared" si="46"/>
        <v>150593.31041666665</v>
      </c>
      <c r="Y136" s="51"/>
      <c r="Z136" s="51"/>
      <c r="AA136" s="51"/>
      <c r="AD136" s="49">
        <f t="shared" si="47"/>
        <v>150593.31041666665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59093.08</v>
      </c>
      <c r="F137" s="45">
        <v>58614.74</v>
      </c>
      <c r="G137" s="45">
        <v>58314.7</v>
      </c>
      <c r="H137" s="45">
        <v>63566.85</v>
      </c>
      <c r="I137" s="45">
        <v>63249.02</v>
      </c>
      <c r="J137" s="45">
        <v>64463.67</v>
      </c>
      <c r="K137" s="45">
        <v>62297.46</v>
      </c>
      <c r="L137" s="45">
        <v>61288.92</v>
      </c>
      <c r="M137" s="45">
        <v>60792.15</v>
      </c>
      <c r="N137" s="45">
        <v>62969.75</v>
      </c>
      <c r="O137" s="45">
        <v>77498.94</v>
      </c>
      <c r="P137" s="45">
        <v>69699.649999999994</v>
      </c>
      <c r="Q137" s="45">
        <v>70614.28</v>
      </c>
      <c r="R137" s="47">
        <f t="shared" si="45"/>
        <v>63967.460833333338</v>
      </c>
      <c r="T137" s="49">
        <f t="shared" si="46"/>
        <v>63967.460833333338</v>
      </c>
      <c r="Y137" s="51"/>
      <c r="Z137" s="51"/>
      <c r="AA137" s="51"/>
      <c r="AD137" s="49">
        <f t="shared" si="47"/>
        <v>63967.460833333338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385246.13</v>
      </c>
      <c r="F138" s="45">
        <v>383543.8</v>
      </c>
      <c r="G138" s="45">
        <v>353386.37</v>
      </c>
      <c r="H138" s="45">
        <v>353570.78</v>
      </c>
      <c r="I138" s="45">
        <v>348611.31</v>
      </c>
      <c r="J138" s="45">
        <v>489073.73</v>
      </c>
      <c r="K138" s="45">
        <v>457285.72</v>
      </c>
      <c r="L138" s="45">
        <v>459866.65</v>
      </c>
      <c r="M138" s="45">
        <v>526915.37</v>
      </c>
      <c r="N138" s="45">
        <v>246239.18</v>
      </c>
      <c r="O138" s="45">
        <v>355500.67</v>
      </c>
      <c r="P138" s="45">
        <v>325920.84999999998</v>
      </c>
      <c r="Q138" s="45">
        <v>347026.07</v>
      </c>
      <c r="R138" s="47">
        <f t="shared" si="45"/>
        <v>388837.54416666663</v>
      </c>
      <c r="T138" s="49">
        <f t="shared" si="46"/>
        <v>388837.54416666663</v>
      </c>
      <c r="Y138" s="51"/>
      <c r="Z138" s="51"/>
      <c r="AA138" s="51"/>
      <c r="AD138" s="49">
        <f t="shared" si="47"/>
        <v>388837.54416666663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-0.01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1539.68</v>
      </c>
      <c r="N139" s="45">
        <v>-10.389999999999899</v>
      </c>
      <c r="O139" s="45">
        <v>-10.389999999999899</v>
      </c>
      <c r="P139" s="45">
        <v>-10.389999999999899</v>
      </c>
      <c r="Q139" s="45">
        <v>-10.389999999999899</v>
      </c>
      <c r="R139" s="47">
        <f t="shared" si="45"/>
        <v>125.27583333333337</v>
      </c>
      <c r="T139" s="49">
        <f t="shared" si="46"/>
        <v>125.27583333333337</v>
      </c>
      <c r="Y139" s="51"/>
      <c r="Z139" s="51"/>
      <c r="AA139" s="51"/>
      <c r="AD139" s="49">
        <f t="shared" si="47"/>
        <v>125.27583333333337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402327.86</v>
      </c>
      <c r="F140" s="45">
        <v>402327.86</v>
      </c>
      <c r="G140" s="45">
        <v>294795.90999999997</v>
      </c>
      <c r="H140" s="45">
        <v>295543.87</v>
      </c>
      <c r="I140" s="45">
        <v>395041.4</v>
      </c>
      <c r="J140" s="45">
        <v>352369.06</v>
      </c>
      <c r="K140" s="45">
        <v>352369.06</v>
      </c>
      <c r="L140" s="45">
        <v>352369.06</v>
      </c>
      <c r="M140" s="45">
        <v>334817.51</v>
      </c>
      <c r="N140" s="45">
        <v>334817.15000000002</v>
      </c>
      <c r="O140" s="45">
        <v>334817.15000000002</v>
      </c>
      <c r="P140" s="45">
        <v>430034.59</v>
      </c>
      <c r="Q140" s="45">
        <v>457148.09</v>
      </c>
      <c r="R140" s="47">
        <f t="shared" si="45"/>
        <v>359086.71625</v>
      </c>
      <c r="T140" s="49">
        <f t="shared" si="46"/>
        <v>359086.71625</v>
      </c>
      <c r="Y140" s="51"/>
      <c r="Z140" s="51"/>
      <c r="AA140" s="51"/>
      <c r="AD140" s="49">
        <f t="shared" si="47"/>
        <v>359086.71625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45"/>
        <v>0</v>
      </c>
      <c r="T141" s="49">
        <f t="shared" si="46"/>
        <v>0</v>
      </c>
      <c r="Y141" s="51"/>
      <c r="Z141" s="51"/>
      <c r="AA141" s="51"/>
      <c r="AD141" s="49">
        <f t="shared" si="47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22693.34</v>
      </c>
      <c r="F142" s="45">
        <v>0</v>
      </c>
      <c r="G142" s="45">
        <v>2185.2600000000002</v>
      </c>
      <c r="H142" s="45">
        <v>2808.18</v>
      </c>
      <c r="I142" s="45">
        <v>3415.14</v>
      </c>
      <c r="J142" s="45">
        <v>3828.57</v>
      </c>
      <c r="K142" s="45">
        <v>4751.9799999999996</v>
      </c>
      <c r="L142" s="45">
        <v>6423.76</v>
      </c>
      <c r="M142" s="45">
        <v>7151.81</v>
      </c>
      <c r="N142" s="45">
        <v>8000.46</v>
      </c>
      <c r="O142" s="45">
        <v>10438.31</v>
      </c>
      <c r="P142" s="45">
        <v>11328.55</v>
      </c>
      <c r="Q142" s="45">
        <v>12529.83</v>
      </c>
      <c r="R142" s="47">
        <f t="shared" si="45"/>
        <v>6495.3004166666678</v>
      </c>
      <c r="T142" s="49">
        <f t="shared" si="46"/>
        <v>6495.3004166666678</v>
      </c>
      <c r="Y142" s="51"/>
      <c r="Z142" s="51"/>
      <c r="AA142" s="51"/>
      <c r="AD142" s="49">
        <f t="shared" si="47"/>
        <v>6495.3004166666678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50307.78</v>
      </c>
      <c r="Q143" s="45">
        <v>0</v>
      </c>
      <c r="R143" s="47">
        <f t="shared" si="45"/>
        <v>4192.3149999999996</v>
      </c>
      <c r="T143" s="49">
        <f t="shared" si="46"/>
        <v>4192.3149999999996</v>
      </c>
      <c r="Y143" s="51"/>
      <c r="Z143" s="51"/>
      <c r="AA143" s="51"/>
      <c r="AD143" s="49">
        <f t="shared" si="47"/>
        <v>4192.3149999999996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108871.14</v>
      </c>
      <c r="F144" s="45">
        <v>0</v>
      </c>
      <c r="G144" s="45">
        <v>3088.08</v>
      </c>
      <c r="H144" s="45">
        <v>2072.1</v>
      </c>
      <c r="I144" s="45">
        <v>2072.1</v>
      </c>
      <c r="J144" s="45">
        <v>18436.29</v>
      </c>
      <c r="K144" s="45">
        <v>16842.63</v>
      </c>
      <c r="L144" s="45">
        <v>19413.77</v>
      </c>
      <c r="M144" s="45">
        <v>19150.05</v>
      </c>
      <c r="N144" s="45">
        <v>17195.63</v>
      </c>
      <c r="O144" s="45">
        <v>17195.09</v>
      </c>
      <c r="P144" s="45">
        <v>15961.46</v>
      </c>
      <c r="Q144" s="45">
        <v>46235.48</v>
      </c>
      <c r="R144" s="47">
        <f t="shared" si="45"/>
        <v>17415.0425</v>
      </c>
      <c r="T144" s="49">
        <f t="shared" si="46"/>
        <v>17415.0425</v>
      </c>
      <c r="Y144" s="51"/>
      <c r="Z144" s="51"/>
      <c r="AA144" s="51"/>
      <c r="AD144" s="49">
        <f t="shared" si="47"/>
        <v>17415.0425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561446.74</v>
      </c>
      <c r="F145" s="45">
        <v>704148.41</v>
      </c>
      <c r="G145" s="45">
        <v>395860.73</v>
      </c>
      <c r="H145" s="45">
        <v>5.8207660913467401E-11</v>
      </c>
      <c r="I145" s="45">
        <v>145813.76999999999</v>
      </c>
      <c r="J145" s="45">
        <v>458684.34</v>
      </c>
      <c r="K145" s="45">
        <v>10691.940000000101</v>
      </c>
      <c r="L145" s="45">
        <v>27221.6700000001</v>
      </c>
      <c r="M145" s="45">
        <v>190856.03</v>
      </c>
      <c r="N145" s="45">
        <v>25634.440000000101</v>
      </c>
      <c r="O145" s="45">
        <v>143798.51</v>
      </c>
      <c r="P145" s="45">
        <v>5.8207660913467401E-11</v>
      </c>
      <c r="Q145" s="45">
        <v>315274.11</v>
      </c>
      <c r="R145" s="47">
        <f t="shared" si="45"/>
        <v>211755.85541666672</v>
      </c>
      <c r="T145" s="49">
        <f t="shared" si="46"/>
        <v>211755.85541666672</v>
      </c>
      <c r="Y145" s="51"/>
      <c r="Z145" s="51"/>
      <c r="AA145" s="51"/>
      <c r="AD145" s="49">
        <f t="shared" si="47"/>
        <v>211755.85541666672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52377.72</v>
      </c>
      <c r="F146" s="45">
        <v>85356.52</v>
      </c>
      <c r="G146" s="45">
        <v>22170.59</v>
      </c>
      <c r="H146" s="45">
        <v>51489.86</v>
      </c>
      <c r="I146" s="45">
        <v>75895.759999999995</v>
      </c>
      <c r="J146" s="45">
        <v>103857.31</v>
      </c>
      <c r="K146" s="45">
        <v>129841.49</v>
      </c>
      <c r="L146" s="45">
        <v>159442.51</v>
      </c>
      <c r="M146" s="45">
        <v>50467.16</v>
      </c>
      <c r="N146" s="45">
        <v>80254.63</v>
      </c>
      <c r="O146" s="45">
        <v>19507.61</v>
      </c>
      <c r="P146" s="45">
        <v>21038.23</v>
      </c>
      <c r="Q146" s="45">
        <v>56762.14</v>
      </c>
      <c r="R146" s="47">
        <f t="shared" si="45"/>
        <v>71157.633333333346</v>
      </c>
      <c r="T146" s="49">
        <f t="shared" si="46"/>
        <v>71157.633333333346</v>
      </c>
      <c r="Y146" s="51"/>
      <c r="Z146" s="51"/>
      <c r="AA146" s="51"/>
      <c r="AD146" s="49">
        <f t="shared" si="47"/>
        <v>71157.633333333346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2041318.9</v>
      </c>
      <c r="F147" s="45">
        <v>2008340.1</v>
      </c>
      <c r="G147" s="45">
        <v>2096782.82</v>
      </c>
      <c r="H147" s="45">
        <v>1513348.55</v>
      </c>
      <c r="I147" s="45">
        <v>1488942.65</v>
      </c>
      <c r="J147" s="45">
        <v>1460981.1</v>
      </c>
      <c r="K147" s="45">
        <v>1979705.04</v>
      </c>
      <c r="L147" s="45">
        <v>1950104.02</v>
      </c>
      <c r="M147" s="45">
        <v>2098741.21</v>
      </c>
      <c r="N147" s="45">
        <v>2068953.74</v>
      </c>
      <c r="O147" s="45">
        <v>2157102.63</v>
      </c>
      <c r="P147" s="45">
        <v>2250488.73</v>
      </c>
      <c r="Q147" s="45">
        <v>2214764.8199999998</v>
      </c>
      <c r="R147" s="47">
        <f t="shared" si="45"/>
        <v>1933461.0374999999</v>
      </c>
      <c r="T147" s="49">
        <f t="shared" si="46"/>
        <v>1933461.0374999999</v>
      </c>
      <c r="Y147" s="51"/>
      <c r="Z147" s="51"/>
      <c r="AA147" s="51"/>
      <c r="AD147" s="49">
        <f t="shared" si="47"/>
        <v>1933461.0374999999</v>
      </c>
    </row>
    <row r="148" spans="1:30">
      <c r="D148" s="41" t="s">
        <v>73</v>
      </c>
      <c r="E148" s="46">
        <f t="shared" ref="E148:G148" si="48">SUM(E123:E147)</f>
        <v>8586826.5399999991</v>
      </c>
      <c r="F148" s="46">
        <f t="shared" si="48"/>
        <v>8680270.8900000006</v>
      </c>
      <c r="G148" s="46">
        <f t="shared" si="48"/>
        <v>8162430.8400000017</v>
      </c>
      <c r="H148" s="46">
        <f t="shared" ref="H148:R148" si="49">SUM(H123:H147)</f>
        <v>7210155.7799999993</v>
      </c>
      <c r="I148" s="46">
        <f t="shared" si="49"/>
        <v>7467967.5099999979</v>
      </c>
      <c r="J148" s="46">
        <f t="shared" si="49"/>
        <v>7842174.5</v>
      </c>
      <c r="K148" s="46">
        <f t="shared" si="49"/>
        <v>8114617.8799999999</v>
      </c>
      <c r="L148" s="46">
        <f t="shared" si="49"/>
        <v>8131108.0799999982</v>
      </c>
      <c r="M148" s="46">
        <f t="shared" si="49"/>
        <v>8564314.4100000001</v>
      </c>
      <c r="N148" s="46">
        <f t="shared" si="49"/>
        <v>8135046.8600000013</v>
      </c>
      <c r="O148" s="46">
        <f t="shared" si="49"/>
        <v>9006103.0500000007</v>
      </c>
      <c r="P148" s="46">
        <f t="shared" si="49"/>
        <v>9169504.1400000025</v>
      </c>
      <c r="Q148" s="46">
        <f t="shared" si="49"/>
        <v>10052414.390000002</v>
      </c>
      <c r="R148" s="46">
        <f t="shared" si="49"/>
        <v>8316942.8670833334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299824.02</v>
      </c>
      <c r="F150" s="45">
        <v>182791.93</v>
      </c>
      <c r="G150" s="45">
        <v>1370679.08</v>
      </c>
      <c r="H150" s="45">
        <v>1280030.31</v>
      </c>
      <c r="I150" s="45">
        <v>1177753.79</v>
      </c>
      <c r="J150" s="45">
        <v>1045178.8</v>
      </c>
      <c r="K150" s="45">
        <v>906622.26</v>
      </c>
      <c r="L150" s="45">
        <v>780947.3</v>
      </c>
      <c r="M150" s="45">
        <v>648533.06999999995</v>
      </c>
      <c r="N150" s="45">
        <v>493773.58</v>
      </c>
      <c r="O150" s="45">
        <v>376226.85</v>
      </c>
      <c r="P150" s="45">
        <v>248798.17</v>
      </c>
      <c r="Q150" s="45">
        <v>374425.71</v>
      </c>
      <c r="R150" s="47">
        <f t="shared" ref="R150:R165" si="50">((E150+Q150)+((F150+G150+H150+I150+J150+K150+L150+M150+N150+O150+P150)*2))/24</f>
        <v>737371.66708333336</v>
      </c>
      <c r="T150" s="49">
        <f t="shared" ref="T150:T165" si="51">+R150</f>
        <v>737371.66708333336</v>
      </c>
      <c r="Y150" s="51"/>
      <c r="Z150" s="51"/>
      <c r="AA150" s="51"/>
      <c r="AD150" s="49">
        <f t="shared" ref="AD150:AD165" si="52">+R150</f>
        <v>737371.66708333336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50"/>
        <v>0</v>
      </c>
      <c r="T151" s="49">
        <f t="shared" si="51"/>
        <v>0</v>
      </c>
      <c r="Y151" s="51"/>
      <c r="Z151" s="51"/>
      <c r="AA151" s="51"/>
      <c r="AD151" s="49">
        <f t="shared" si="52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5308.07</v>
      </c>
      <c r="F152" s="45">
        <v>211022.38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25855.14</v>
      </c>
      <c r="M152" s="45">
        <v>25855.14</v>
      </c>
      <c r="N152" s="45">
        <v>25375.96</v>
      </c>
      <c r="O152" s="45">
        <v>25375.96</v>
      </c>
      <c r="P152" s="45">
        <v>25375.96</v>
      </c>
      <c r="Q152" s="45">
        <v>25375.96</v>
      </c>
      <c r="R152" s="47">
        <f t="shared" si="50"/>
        <v>29516.879583333342</v>
      </c>
      <c r="T152" s="49">
        <f t="shared" si="51"/>
        <v>29516.879583333342</v>
      </c>
      <c r="Y152" s="51"/>
      <c r="Z152" s="51"/>
      <c r="AA152" s="51"/>
      <c r="AD152" s="49">
        <f t="shared" si="52"/>
        <v>29516.879583333342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50"/>
        <v>0</v>
      </c>
      <c r="T153" s="49">
        <f t="shared" si="51"/>
        <v>0</v>
      </c>
      <c r="Y153" s="51"/>
      <c r="Z153" s="51"/>
      <c r="AA153" s="51"/>
      <c r="AD153" s="49">
        <f t="shared" si="52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50"/>
        <v>0</v>
      </c>
      <c r="T154" s="49">
        <f t="shared" si="51"/>
        <v>0</v>
      </c>
      <c r="Y154" s="51"/>
      <c r="Z154" s="51"/>
      <c r="AA154" s="51"/>
      <c r="AD154" s="49">
        <f t="shared" si="52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50"/>
        <v>0</v>
      </c>
      <c r="T155" s="49">
        <f t="shared" si="51"/>
        <v>0</v>
      </c>
      <c r="Y155" s="51"/>
      <c r="Z155" s="51"/>
      <c r="AA155" s="51"/>
      <c r="AD155" s="49">
        <f t="shared" si="52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2824385.07</v>
      </c>
      <c r="F156" s="45">
        <v>2990098.25</v>
      </c>
      <c r="G156" s="45">
        <v>3210234.06</v>
      </c>
      <c r="H156" s="45">
        <v>975792.04</v>
      </c>
      <c r="I156" s="45">
        <v>51004.51</v>
      </c>
      <c r="J156" s="45">
        <v>199707.71</v>
      </c>
      <c r="K156" s="45">
        <v>2276613.31</v>
      </c>
      <c r="L156" s="45">
        <v>2844282.22</v>
      </c>
      <c r="M156" s="45">
        <v>4019671.66</v>
      </c>
      <c r="N156" s="45">
        <v>5645756</v>
      </c>
      <c r="O156" s="45">
        <v>8238362.7400000002</v>
      </c>
      <c r="P156" s="45">
        <v>9410033.1400000006</v>
      </c>
      <c r="Q156" s="45">
        <v>9196536.1600000001</v>
      </c>
      <c r="R156" s="47">
        <f t="shared" si="50"/>
        <v>3822668.0212500002</v>
      </c>
      <c r="T156" s="49">
        <f t="shared" si="51"/>
        <v>3822668.0212500002</v>
      </c>
      <c r="Y156" s="51"/>
      <c r="Z156" s="51"/>
      <c r="AA156" s="51"/>
      <c r="AD156" s="49">
        <f t="shared" si="52"/>
        <v>3822668.0212500002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46628.33</v>
      </c>
      <c r="F157" s="45">
        <v>243628.33</v>
      </c>
      <c r="G157" s="45">
        <v>46628.33</v>
      </c>
      <c r="H157" s="45">
        <v>-1.45519152283669E-11</v>
      </c>
      <c r="I157" s="45">
        <v>-1.45519152283669E-11</v>
      </c>
      <c r="J157" s="45">
        <v>-1.45519152283669E-11</v>
      </c>
      <c r="K157" s="45">
        <v>-1.45519152283669E-11</v>
      </c>
      <c r="L157" s="45">
        <v>-1.45519152283669E-11</v>
      </c>
      <c r="M157" s="45">
        <v>-1.45519152283669E-11</v>
      </c>
      <c r="N157" s="45">
        <v>-1.45519152283669E-11</v>
      </c>
      <c r="O157" s="45">
        <v>-1.45519152283669E-11</v>
      </c>
      <c r="P157" s="45">
        <v>-1.45519152283669E-11</v>
      </c>
      <c r="Q157" s="45">
        <v>155000</v>
      </c>
      <c r="R157" s="47">
        <f t="shared" si="50"/>
        <v>32589.235416666663</v>
      </c>
      <c r="T157" s="49">
        <f t="shared" si="51"/>
        <v>32589.235416666663</v>
      </c>
      <c r="Y157" s="51"/>
      <c r="Z157" s="51"/>
      <c r="AA157" s="51"/>
      <c r="AD157" s="49">
        <f t="shared" si="52"/>
        <v>32589.235416666663</v>
      </c>
    </row>
    <row r="158" spans="1:30">
      <c r="A158" s="6" t="s">
        <v>284</v>
      </c>
      <c r="B158" s="6" t="s">
        <v>80</v>
      </c>
      <c r="C158" s="6" t="s">
        <v>83</v>
      </c>
      <c r="D158" s="41" t="s">
        <v>81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50"/>
        <v>0</v>
      </c>
      <c r="T158" s="49">
        <f t="shared" si="51"/>
        <v>0</v>
      </c>
      <c r="Y158" s="51"/>
      <c r="Z158" s="51"/>
      <c r="AA158" s="51"/>
      <c r="AD158" s="49">
        <f t="shared" si="52"/>
        <v>0</v>
      </c>
    </row>
    <row r="159" spans="1:30">
      <c r="A159" s="6" t="s">
        <v>284</v>
      </c>
      <c r="B159" s="6" t="s">
        <v>82</v>
      </c>
      <c r="C159" s="6" t="s">
        <v>83</v>
      </c>
      <c r="D159" s="41" t="s">
        <v>84</v>
      </c>
      <c r="E159" s="45">
        <v>0</v>
      </c>
      <c r="F159" s="45">
        <v>0</v>
      </c>
      <c r="G159" s="45">
        <v>0</v>
      </c>
      <c r="H159" s="45">
        <v>83109.149999999994</v>
      </c>
      <c r="I159" s="45">
        <v>81416</v>
      </c>
      <c r="J159" s="45">
        <v>334281</v>
      </c>
      <c r="K159" s="45">
        <v>316849.14</v>
      </c>
      <c r="L159" s="45">
        <v>443966.33</v>
      </c>
      <c r="M159" s="45">
        <v>355254.69</v>
      </c>
      <c r="N159" s="45">
        <v>1125303.3999999999</v>
      </c>
      <c r="O159" s="45">
        <v>2374909.7200000002</v>
      </c>
      <c r="P159" s="45">
        <v>1411473.64</v>
      </c>
      <c r="Q159" s="45">
        <v>553478.03</v>
      </c>
      <c r="R159" s="47">
        <f t="shared" si="50"/>
        <v>566941.84041666659</v>
      </c>
      <c r="T159" s="61">
        <f t="shared" si="51"/>
        <v>566941.84041666659</v>
      </c>
      <c r="Y159" s="51"/>
      <c r="Z159" s="51"/>
      <c r="AA159" s="51"/>
      <c r="AD159" s="49">
        <f t="shared" si="52"/>
        <v>566941.84041666659</v>
      </c>
    </row>
    <row r="160" spans="1:30">
      <c r="A160" s="6" t="s">
        <v>293</v>
      </c>
      <c r="B160" s="6" t="s">
        <v>76</v>
      </c>
      <c r="C160" s="6" t="s">
        <v>83</v>
      </c>
      <c r="D160" s="41" t="s">
        <v>601</v>
      </c>
      <c r="E160" s="45">
        <v>20377.189999999999</v>
      </c>
      <c r="F160" s="45">
        <v>-1.00000000311411E-2</v>
      </c>
      <c r="G160" s="45">
        <v>-0.01</v>
      </c>
      <c r="H160" s="45">
        <v>-0.01</v>
      </c>
      <c r="I160" s="45">
        <v>205714.97</v>
      </c>
      <c r="J160" s="45">
        <v>182857.75</v>
      </c>
      <c r="K160" s="45">
        <v>160000.53</v>
      </c>
      <c r="L160" s="45">
        <v>137143.31</v>
      </c>
      <c r="M160" s="45">
        <v>114286.09</v>
      </c>
      <c r="N160" s="45">
        <v>91428.87</v>
      </c>
      <c r="O160" s="45">
        <v>68571.649999999994</v>
      </c>
      <c r="P160" s="45">
        <v>45714.43</v>
      </c>
      <c r="Q160" s="45">
        <v>22857.21</v>
      </c>
      <c r="R160" s="47">
        <f t="shared" si="50"/>
        <v>85611.230833333335</v>
      </c>
      <c r="T160" s="49">
        <f t="shared" si="51"/>
        <v>85611.230833333335</v>
      </c>
      <c r="Y160" s="51"/>
      <c r="Z160" s="51"/>
      <c r="AA160" s="51"/>
      <c r="AD160" s="49">
        <f t="shared" si="52"/>
        <v>85611.230833333335</v>
      </c>
    </row>
    <row r="161" spans="1:30">
      <c r="A161" s="6" t="s">
        <v>293</v>
      </c>
      <c r="B161" s="6" t="s">
        <v>76</v>
      </c>
      <c r="C161" s="6" t="s">
        <v>67</v>
      </c>
      <c r="D161" s="41" t="s">
        <v>602</v>
      </c>
      <c r="E161" s="45">
        <v>39366.660000000003</v>
      </c>
      <c r="F161" s="45">
        <v>32805.550000000003</v>
      </c>
      <c r="G161" s="45">
        <v>26244.44</v>
      </c>
      <c r="H161" s="45">
        <v>19683.330000000002</v>
      </c>
      <c r="I161" s="45">
        <v>13122.22</v>
      </c>
      <c r="J161" s="45">
        <v>6561.11</v>
      </c>
      <c r="K161" s="45">
        <v>1.8189894035458601E-12</v>
      </c>
      <c r="L161" s="45">
        <v>-6561.11</v>
      </c>
      <c r="M161" s="45">
        <v>-6561.11</v>
      </c>
      <c r="N161" s="45">
        <v>1.8189894035458601E-12</v>
      </c>
      <c r="O161" s="45">
        <v>92963</v>
      </c>
      <c r="P161" s="45">
        <v>59305.36</v>
      </c>
      <c r="Q161" s="45">
        <v>51892.19</v>
      </c>
      <c r="R161" s="47">
        <f t="shared" si="50"/>
        <v>23599.351249999996</v>
      </c>
      <c r="T161" s="49">
        <f t="shared" si="51"/>
        <v>23599.351249999996</v>
      </c>
      <c r="Y161" s="51"/>
      <c r="Z161" s="51"/>
      <c r="AA161" s="51"/>
      <c r="AD161" s="49">
        <f t="shared" si="52"/>
        <v>23599.351249999996</v>
      </c>
    </row>
    <row r="162" spans="1:30">
      <c r="A162" s="6" t="s">
        <v>293</v>
      </c>
      <c r="B162" s="6" t="s">
        <v>76</v>
      </c>
      <c r="C162" s="6" t="s">
        <v>113</v>
      </c>
      <c r="D162" s="41" t="s">
        <v>603</v>
      </c>
      <c r="E162" s="45">
        <v>1284577</v>
      </c>
      <c r="F162" s="45">
        <v>1101066</v>
      </c>
      <c r="G162" s="45">
        <v>917555</v>
      </c>
      <c r="H162" s="45">
        <v>734044</v>
      </c>
      <c r="I162" s="45">
        <v>550533</v>
      </c>
      <c r="J162" s="45">
        <v>367022</v>
      </c>
      <c r="K162" s="45">
        <v>183511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1282855</v>
      </c>
      <c r="R162" s="47">
        <f t="shared" si="50"/>
        <v>428120.58333333331</v>
      </c>
      <c r="T162" s="49">
        <f t="shared" si="51"/>
        <v>428120.58333333331</v>
      </c>
      <c r="Y162" s="51"/>
      <c r="Z162" s="51"/>
      <c r="AA162" s="51"/>
      <c r="AD162" s="49">
        <f t="shared" si="52"/>
        <v>428120.58333333331</v>
      </c>
    </row>
    <row r="163" spans="1:30">
      <c r="A163" s="6" t="s">
        <v>293</v>
      </c>
      <c r="B163" s="6" t="s">
        <v>76</v>
      </c>
      <c r="C163" s="6" t="s">
        <v>100</v>
      </c>
      <c r="D163" s="11" t="s">
        <v>600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7">
        <f t="shared" si="50"/>
        <v>0</v>
      </c>
      <c r="T163" s="49">
        <f t="shared" si="51"/>
        <v>0</v>
      </c>
      <c r="Y163" s="51"/>
      <c r="Z163" s="51"/>
      <c r="AA163" s="51"/>
      <c r="AD163" s="49">
        <f t="shared" si="52"/>
        <v>0</v>
      </c>
    </row>
    <row r="164" spans="1:30">
      <c r="A164" s="6" t="s">
        <v>293</v>
      </c>
      <c r="B164" s="6" t="s">
        <v>79</v>
      </c>
      <c r="C164" s="6" t="s">
        <v>318</v>
      </c>
      <c r="D164" s="41" t="s">
        <v>605</v>
      </c>
      <c r="E164" s="45">
        <v>68260.69</v>
      </c>
      <c r="F164" s="45">
        <v>140934.53</v>
      </c>
      <c r="G164" s="45">
        <v>106778.56</v>
      </c>
      <c r="H164" s="45">
        <v>40385.129999999997</v>
      </c>
      <c r="I164" s="45">
        <v>7.2759576141834308E-12</v>
      </c>
      <c r="J164" s="45">
        <v>7.2759576141834308E-12</v>
      </c>
      <c r="K164" s="45">
        <v>7.2759576141834308E-12</v>
      </c>
      <c r="L164" s="45">
        <v>7.2759576141834308E-12</v>
      </c>
      <c r="M164" s="45">
        <v>7.2759576141834308E-12</v>
      </c>
      <c r="N164" s="45">
        <v>7.2759576141834308E-12</v>
      </c>
      <c r="O164" s="45">
        <v>7.2759576141834308E-12</v>
      </c>
      <c r="P164" s="45">
        <v>7.2759576141834308E-12</v>
      </c>
      <c r="Q164" s="45">
        <v>7.2759576141834308E-12</v>
      </c>
      <c r="R164" s="47">
        <f t="shared" si="50"/>
        <v>26852.380416666663</v>
      </c>
      <c r="T164" s="49">
        <f t="shared" si="51"/>
        <v>26852.380416666663</v>
      </c>
      <c r="Y164" s="51"/>
      <c r="Z164" s="51"/>
      <c r="AA164" s="51"/>
      <c r="AD164" s="49">
        <f t="shared" si="52"/>
        <v>26852.380416666663</v>
      </c>
    </row>
    <row r="165" spans="1:30">
      <c r="A165" s="6" t="s">
        <v>294</v>
      </c>
      <c r="B165" s="6" t="s">
        <v>79</v>
      </c>
      <c r="C165" s="6" t="s">
        <v>319</v>
      </c>
      <c r="D165" s="41" t="s">
        <v>605</v>
      </c>
      <c r="E165" s="45">
        <v>246304.71</v>
      </c>
      <c r="F165" s="45">
        <v>418063.31</v>
      </c>
      <c r="G165" s="45">
        <v>316744.23</v>
      </c>
      <c r="H165" s="45">
        <v>119797.04</v>
      </c>
      <c r="I165" s="45">
        <v>-1.45519152283669E-11</v>
      </c>
      <c r="J165" s="45">
        <v>-1.45519152283669E-11</v>
      </c>
      <c r="K165" s="45">
        <v>-1.45519152283669E-11</v>
      </c>
      <c r="L165" s="45">
        <v>-1.45519152283669E-11</v>
      </c>
      <c r="M165" s="45">
        <v>-1.45519152283669E-11</v>
      </c>
      <c r="N165" s="45">
        <v>-1.45519152283669E-11</v>
      </c>
      <c r="O165" s="45">
        <v>-1.45519152283669E-11</v>
      </c>
      <c r="P165" s="45">
        <v>-1.45519152283669E-11</v>
      </c>
      <c r="Q165" s="45">
        <v>-1.45519152283669E-11</v>
      </c>
      <c r="R165" s="47">
        <f t="shared" si="50"/>
        <v>81479.744583333333</v>
      </c>
      <c r="T165" s="49">
        <f t="shared" si="51"/>
        <v>81479.744583333333</v>
      </c>
      <c r="Y165" s="51"/>
      <c r="Z165" s="51"/>
      <c r="AA165" s="51"/>
      <c r="AD165" s="49">
        <f t="shared" si="52"/>
        <v>81479.744583333333</v>
      </c>
    </row>
    <row r="166" spans="1:30">
      <c r="D166" s="41" t="s">
        <v>85</v>
      </c>
      <c r="E166" s="46">
        <f t="shared" ref="E166" si="53">SUM(E150:E165)</f>
        <v>4835031.74</v>
      </c>
      <c r="F166" s="46">
        <f t="shared" ref="F166:R166" si="54">SUM(F150:F165)</f>
        <v>5320410.2699999996</v>
      </c>
      <c r="G166" s="46">
        <f t="shared" si="54"/>
        <v>5994863.6900000013</v>
      </c>
      <c r="H166" s="46">
        <f t="shared" si="54"/>
        <v>3252840.99</v>
      </c>
      <c r="I166" s="46">
        <f t="shared" si="54"/>
        <v>2079544.49</v>
      </c>
      <c r="J166" s="46">
        <f t="shared" si="54"/>
        <v>2135608.37</v>
      </c>
      <c r="K166" s="46">
        <f t="shared" si="54"/>
        <v>3843596.24</v>
      </c>
      <c r="L166" s="46">
        <f t="shared" si="54"/>
        <v>4225633.1899999995</v>
      </c>
      <c r="M166" s="46">
        <f t="shared" si="54"/>
        <v>5157039.54</v>
      </c>
      <c r="N166" s="46">
        <f t="shared" si="54"/>
        <v>7381637.8099999996</v>
      </c>
      <c r="O166" s="46">
        <f t="shared" si="54"/>
        <v>11176409.920000002</v>
      </c>
      <c r="P166" s="46">
        <f t="shared" si="54"/>
        <v>11200700.700000001</v>
      </c>
      <c r="Q166" s="46">
        <f t="shared" si="54"/>
        <v>11662420.26</v>
      </c>
      <c r="R166" s="46">
        <f t="shared" si="54"/>
        <v>5834750.9341666671</v>
      </c>
      <c r="Y166" s="51"/>
      <c r="Z166" s="51"/>
      <c r="AA166" s="51"/>
    </row>
    <row r="167" spans="1:30">
      <c r="D167" s="3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7"/>
      <c r="Y167" s="51"/>
      <c r="Z167" s="51"/>
      <c r="AA167" s="51"/>
    </row>
    <row r="168" spans="1:30">
      <c r="A168" s="6" t="s">
        <v>293</v>
      </c>
      <c r="B168" s="6" t="s">
        <v>86</v>
      </c>
      <c r="C168" s="6" t="s">
        <v>83</v>
      </c>
      <c r="D168" s="41" t="s">
        <v>606</v>
      </c>
      <c r="E168" s="45">
        <v>3602492.96</v>
      </c>
      <c r="F168" s="45">
        <v>4079218.54</v>
      </c>
      <c r="G168" s="45">
        <v>3907535.72</v>
      </c>
      <c r="H168" s="45">
        <v>4224990.29</v>
      </c>
      <c r="I168" s="45">
        <v>2544711.04</v>
      </c>
      <c r="J168" s="45">
        <v>1103928.83</v>
      </c>
      <c r="K168" s="45">
        <v>782326.85</v>
      </c>
      <c r="L168" s="45">
        <v>112358.08</v>
      </c>
      <c r="M168" s="45">
        <v>367250.74</v>
      </c>
      <c r="N168" s="45">
        <v>390448.62</v>
      </c>
      <c r="O168" s="45">
        <v>700598.23</v>
      </c>
      <c r="P168" s="45">
        <v>1815603.89</v>
      </c>
      <c r="Q168" s="45">
        <v>3789448.22</v>
      </c>
      <c r="R168" s="47">
        <f t="shared" ref="R168:R177" si="55">((E168+Q168)+((F168+G168+H168+I168+J168+K168+L168+M168+N168+O168+P168)*2))/24</f>
        <v>1977078.4516666669</v>
      </c>
      <c r="T168" s="49">
        <f t="shared" ref="T168:T177" si="56">+R168</f>
        <v>1977078.4516666669</v>
      </c>
      <c r="Y168" s="51"/>
      <c r="Z168" s="51"/>
      <c r="AA168" s="51"/>
      <c r="AD168" s="49">
        <f t="shared" ref="AD168:AD177" si="57">+R168</f>
        <v>1977078.4516666669</v>
      </c>
    </row>
    <row r="169" spans="1:30">
      <c r="A169" s="6" t="s">
        <v>293</v>
      </c>
      <c r="B169" s="6" t="s">
        <v>86</v>
      </c>
      <c r="C169" s="6" t="s">
        <v>67</v>
      </c>
      <c r="D169" s="41" t="s">
        <v>607</v>
      </c>
      <c r="E169" s="45">
        <v>2059195.74</v>
      </c>
      <c r="F169" s="45">
        <v>2341346.5099999998</v>
      </c>
      <c r="G169" s="45">
        <v>2130978.17</v>
      </c>
      <c r="H169" s="45">
        <v>2312768.06</v>
      </c>
      <c r="I169" s="45">
        <v>1498319.09</v>
      </c>
      <c r="J169" s="45">
        <v>674081.84</v>
      </c>
      <c r="K169" s="45">
        <v>510928.3</v>
      </c>
      <c r="L169" s="45">
        <v>125849.67</v>
      </c>
      <c r="M169" s="45">
        <v>290260.67</v>
      </c>
      <c r="N169" s="45">
        <v>316985.28999999998</v>
      </c>
      <c r="O169" s="45">
        <v>549031.06000000006</v>
      </c>
      <c r="P169" s="45">
        <v>1142211.27</v>
      </c>
      <c r="Q169" s="45">
        <v>2223874.86</v>
      </c>
      <c r="R169" s="47">
        <f t="shared" si="55"/>
        <v>1169524.6025</v>
      </c>
      <c r="T169" s="49">
        <f t="shared" si="56"/>
        <v>1169524.6025</v>
      </c>
      <c r="Y169" s="51"/>
      <c r="Z169" s="51"/>
      <c r="AA169" s="51"/>
      <c r="AD169" s="49">
        <f t="shared" si="57"/>
        <v>1169524.6025</v>
      </c>
    </row>
    <row r="170" spans="1:30">
      <c r="A170" s="6" t="s">
        <v>293</v>
      </c>
      <c r="B170" s="6" t="s">
        <v>86</v>
      </c>
      <c r="C170" s="6" t="s">
        <v>113</v>
      </c>
      <c r="D170" s="41" t="s">
        <v>608</v>
      </c>
      <c r="E170" s="45">
        <v>51771.42</v>
      </c>
      <c r="F170" s="45">
        <v>9017.9700000000103</v>
      </c>
      <c r="G170" s="45">
        <v>8632.33</v>
      </c>
      <c r="H170" s="45">
        <v>8389.57</v>
      </c>
      <c r="I170" s="45">
        <v>6987.1</v>
      </c>
      <c r="J170" s="45">
        <v>5213.4399999999996</v>
      </c>
      <c r="K170" s="45">
        <v>4072.95</v>
      </c>
      <c r="L170" s="45">
        <v>3196.02</v>
      </c>
      <c r="M170" s="45">
        <v>2420.14</v>
      </c>
      <c r="N170" s="45">
        <v>2355.34</v>
      </c>
      <c r="O170" s="45">
        <v>3222.9</v>
      </c>
      <c r="P170" s="45">
        <v>33082.01</v>
      </c>
      <c r="Q170" s="45">
        <v>7828.75</v>
      </c>
      <c r="R170" s="47">
        <f t="shared" si="55"/>
        <v>9699.1545833333348</v>
      </c>
      <c r="T170" s="49">
        <f t="shared" si="56"/>
        <v>9699.1545833333348</v>
      </c>
      <c r="Y170" s="51"/>
      <c r="Z170" s="51"/>
      <c r="AA170" s="51"/>
      <c r="AD170" s="49">
        <f t="shared" si="57"/>
        <v>9699.1545833333348</v>
      </c>
    </row>
    <row r="171" spans="1:30">
      <c r="A171" s="6" t="s">
        <v>293</v>
      </c>
      <c r="B171" s="6" t="s">
        <v>87</v>
      </c>
      <c r="C171" s="6" t="s">
        <v>113</v>
      </c>
      <c r="D171" s="41" t="s">
        <v>609</v>
      </c>
      <c r="E171" s="45">
        <v>238132.3</v>
      </c>
      <c r="F171" s="45">
        <v>258966.5</v>
      </c>
      <c r="G171" s="45">
        <v>264554.08</v>
      </c>
      <c r="H171" s="45">
        <v>252742.22</v>
      </c>
      <c r="I171" s="45">
        <v>269787.93</v>
      </c>
      <c r="J171" s="45">
        <v>256211.27</v>
      </c>
      <c r="K171" s="45">
        <v>238842.89</v>
      </c>
      <c r="L171" s="45">
        <v>234387.79</v>
      </c>
      <c r="M171" s="45">
        <v>239511.54</v>
      </c>
      <c r="N171" s="45">
        <v>239058.56</v>
      </c>
      <c r="O171" s="45">
        <v>249616.17</v>
      </c>
      <c r="P171" s="45">
        <v>268771.07</v>
      </c>
      <c r="Q171" s="45">
        <v>259105.31</v>
      </c>
      <c r="R171" s="47">
        <f t="shared" si="55"/>
        <v>251755.73541666669</v>
      </c>
      <c r="T171" s="49">
        <f t="shared" si="56"/>
        <v>251755.73541666669</v>
      </c>
      <c r="Y171" s="51"/>
      <c r="Z171" s="51"/>
      <c r="AA171" s="51"/>
      <c r="AD171" s="49">
        <f t="shared" si="57"/>
        <v>251755.73541666669</v>
      </c>
    </row>
    <row r="172" spans="1:30">
      <c r="A172" s="6" t="s">
        <v>293</v>
      </c>
      <c r="B172" s="6" t="s">
        <v>87</v>
      </c>
      <c r="C172" s="6" t="s">
        <v>69</v>
      </c>
      <c r="D172" s="41" t="s">
        <v>610</v>
      </c>
      <c r="E172" s="45">
        <v>109894.87</v>
      </c>
      <c r="F172" s="45">
        <v>112953.62</v>
      </c>
      <c r="G172" s="45">
        <v>110230.61</v>
      </c>
      <c r="H172" s="45">
        <v>114962.83</v>
      </c>
      <c r="I172" s="45">
        <v>123938.84</v>
      </c>
      <c r="J172" s="45">
        <v>117709.32</v>
      </c>
      <c r="K172" s="45">
        <v>118506.89</v>
      </c>
      <c r="L172" s="45">
        <v>121705.75</v>
      </c>
      <c r="M172" s="45">
        <v>128622.02</v>
      </c>
      <c r="N172" s="45">
        <v>128931.36</v>
      </c>
      <c r="O172" s="45">
        <v>128454.57</v>
      </c>
      <c r="P172" s="45">
        <v>119740.03</v>
      </c>
      <c r="Q172" s="45">
        <v>73082.820000000007</v>
      </c>
      <c r="R172" s="47">
        <f t="shared" si="55"/>
        <v>118103.72375</v>
      </c>
      <c r="T172" s="49">
        <f t="shared" si="56"/>
        <v>118103.72375</v>
      </c>
      <c r="Y172" s="51"/>
      <c r="Z172" s="51"/>
      <c r="AA172" s="51"/>
      <c r="AD172" s="49">
        <f t="shared" si="57"/>
        <v>118103.72375</v>
      </c>
    </row>
    <row r="173" spans="1:30">
      <c r="A173" s="6" t="s">
        <v>294</v>
      </c>
      <c r="B173" s="6" t="s">
        <v>86</v>
      </c>
      <c r="C173" s="6" t="s">
        <v>83</v>
      </c>
      <c r="D173" s="41" t="s">
        <v>606</v>
      </c>
      <c r="E173" s="45">
        <v>11271031.82</v>
      </c>
      <c r="F173" s="45">
        <v>12043489.82</v>
      </c>
      <c r="G173" s="45">
        <v>11538728.52</v>
      </c>
      <c r="H173" s="45">
        <v>12474275.67</v>
      </c>
      <c r="I173" s="45">
        <v>8089904.46</v>
      </c>
      <c r="J173" s="45">
        <v>3348157.44</v>
      </c>
      <c r="K173" s="45">
        <v>2138338.62</v>
      </c>
      <c r="L173" s="45">
        <v>309572.53999999998</v>
      </c>
      <c r="M173" s="45">
        <v>1133081.1599999999</v>
      </c>
      <c r="N173" s="45">
        <v>1203012.33</v>
      </c>
      <c r="O173" s="45">
        <v>2090369.33</v>
      </c>
      <c r="P173" s="45">
        <v>5493241.2999999998</v>
      </c>
      <c r="Q173" s="45">
        <v>12080986.98</v>
      </c>
      <c r="R173" s="47">
        <f t="shared" si="55"/>
        <v>5961515.0491666654</v>
      </c>
      <c r="T173" s="49">
        <f t="shared" si="56"/>
        <v>5961515.0491666654</v>
      </c>
      <c r="Y173" s="51"/>
      <c r="Z173" s="51"/>
      <c r="AA173" s="51"/>
      <c r="AD173" s="49">
        <f t="shared" si="57"/>
        <v>5961515.0491666654</v>
      </c>
    </row>
    <row r="174" spans="1:30">
      <c r="A174" s="6" t="s">
        <v>294</v>
      </c>
      <c r="B174" s="6" t="s">
        <v>86</v>
      </c>
      <c r="C174" s="6" t="s">
        <v>67</v>
      </c>
      <c r="D174" s="41" t="s">
        <v>607</v>
      </c>
      <c r="E174" s="45">
        <v>7134095.25</v>
      </c>
      <c r="F174" s="45">
        <v>7937370.2199999997</v>
      </c>
      <c r="G174" s="45">
        <v>7647688.1299999999</v>
      </c>
      <c r="H174" s="45">
        <v>8199937.5999999996</v>
      </c>
      <c r="I174" s="45">
        <v>5480595.7000000002</v>
      </c>
      <c r="J174" s="45">
        <v>2304513.4300000002</v>
      </c>
      <c r="K174" s="45">
        <v>1628870.37</v>
      </c>
      <c r="L174" s="45">
        <v>245612.06999999899</v>
      </c>
      <c r="M174" s="45">
        <v>1034278.12</v>
      </c>
      <c r="N174" s="45">
        <v>1170143.7</v>
      </c>
      <c r="O174" s="45">
        <v>1932367.55</v>
      </c>
      <c r="P174" s="45">
        <v>4180720.69</v>
      </c>
      <c r="Q174" s="45">
        <v>8109434.2699999996</v>
      </c>
      <c r="R174" s="47">
        <f t="shared" si="55"/>
        <v>4115321.8616666663</v>
      </c>
      <c r="T174" s="49">
        <f t="shared" si="56"/>
        <v>4115321.8616666663</v>
      </c>
      <c r="Y174" s="51"/>
      <c r="Z174" s="51"/>
      <c r="AA174" s="51"/>
      <c r="AD174" s="49">
        <f t="shared" si="57"/>
        <v>4115321.8616666663</v>
      </c>
    </row>
    <row r="175" spans="1:30">
      <c r="A175" s="6" t="s">
        <v>294</v>
      </c>
      <c r="B175" s="6" t="s">
        <v>86</v>
      </c>
      <c r="C175" s="6" t="s">
        <v>113</v>
      </c>
      <c r="D175" s="41" t="s">
        <v>608</v>
      </c>
      <c r="E175" s="45">
        <v>208091.36</v>
      </c>
      <c r="F175" s="45">
        <v>291088.88</v>
      </c>
      <c r="G175" s="45">
        <v>242680.47</v>
      </c>
      <c r="H175" s="45">
        <v>232924.7</v>
      </c>
      <c r="I175" s="45">
        <v>205201.81</v>
      </c>
      <c r="J175" s="45">
        <v>151133.28</v>
      </c>
      <c r="K175" s="45">
        <v>118805.27</v>
      </c>
      <c r="L175" s="45">
        <v>75835.23</v>
      </c>
      <c r="M175" s="45">
        <v>65392.73</v>
      </c>
      <c r="N175" s="45">
        <v>75962.899999999994</v>
      </c>
      <c r="O175" s="45">
        <v>92631.59</v>
      </c>
      <c r="P175" s="45">
        <v>154322.94</v>
      </c>
      <c r="Q175" s="45">
        <v>250923.27</v>
      </c>
      <c r="R175" s="47">
        <f t="shared" si="55"/>
        <v>161290.59291666668</v>
      </c>
      <c r="T175" s="49">
        <f t="shared" si="56"/>
        <v>161290.59291666668</v>
      </c>
      <c r="Y175" s="51"/>
      <c r="Z175" s="51"/>
      <c r="AA175" s="51"/>
      <c r="AD175" s="49">
        <f t="shared" si="57"/>
        <v>161290.59291666668</v>
      </c>
    </row>
    <row r="176" spans="1:30">
      <c r="A176" s="6" t="s">
        <v>294</v>
      </c>
      <c r="B176" s="6" t="s">
        <v>87</v>
      </c>
      <c r="C176" s="1" t="s">
        <v>113</v>
      </c>
      <c r="D176" s="41" t="s">
        <v>609</v>
      </c>
      <c r="E176" s="45">
        <v>1525325.79</v>
      </c>
      <c r="F176" s="45">
        <v>1517775.64</v>
      </c>
      <c r="G176" s="45">
        <v>1526435.8400000001</v>
      </c>
      <c r="H176" s="45">
        <v>1480142.59</v>
      </c>
      <c r="I176" s="45">
        <v>1522791.73</v>
      </c>
      <c r="J176" s="45">
        <v>1451791.46</v>
      </c>
      <c r="K176" s="45">
        <v>1399070.4</v>
      </c>
      <c r="L176" s="45">
        <v>1366973.98</v>
      </c>
      <c r="M176" s="45">
        <v>1323083.72</v>
      </c>
      <c r="N176" s="45">
        <v>1370892.15</v>
      </c>
      <c r="O176" s="45">
        <v>1460111.1</v>
      </c>
      <c r="P176" s="45">
        <v>1550104.2</v>
      </c>
      <c r="Q176" s="45">
        <v>1536973.07</v>
      </c>
      <c r="R176" s="47">
        <f t="shared" si="55"/>
        <v>1458360.1866666668</v>
      </c>
      <c r="T176" s="49">
        <f t="shared" si="56"/>
        <v>1458360.1866666668</v>
      </c>
      <c r="Y176" s="51"/>
      <c r="Z176" s="51"/>
      <c r="AA176" s="51"/>
      <c r="AD176" s="49">
        <f t="shared" si="57"/>
        <v>1458360.1866666668</v>
      </c>
    </row>
    <row r="177" spans="1:30">
      <c r="A177" s="6" t="s">
        <v>294</v>
      </c>
      <c r="B177" s="6" t="s">
        <v>87</v>
      </c>
      <c r="C177" s="6" t="s">
        <v>69</v>
      </c>
      <c r="D177" s="41" t="s">
        <v>610</v>
      </c>
      <c r="E177" s="45">
        <v>632811.80000000005</v>
      </c>
      <c r="F177" s="45">
        <v>775920.99</v>
      </c>
      <c r="G177" s="45">
        <v>701956.39</v>
      </c>
      <c r="H177" s="45">
        <v>704778.66</v>
      </c>
      <c r="I177" s="45">
        <v>869972.05</v>
      </c>
      <c r="J177" s="45">
        <v>772558.18</v>
      </c>
      <c r="K177" s="45">
        <v>681544.11</v>
      </c>
      <c r="L177" s="45">
        <v>831728.97</v>
      </c>
      <c r="M177" s="45">
        <v>955372.43</v>
      </c>
      <c r="N177" s="45">
        <v>969658.46</v>
      </c>
      <c r="O177" s="45">
        <v>956539.23</v>
      </c>
      <c r="P177" s="45">
        <v>794821.65</v>
      </c>
      <c r="Q177" s="45">
        <v>803003.87</v>
      </c>
      <c r="R177" s="47">
        <f t="shared" si="55"/>
        <v>811063.24624999985</v>
      </c>
      <c r="T177" s="49">
        <f t="shared" si="56"/>
        <v>811063.24624999985</v>
      </c>
      <c r="Y177" s="51"/>
      <c r="Z177" s="51"/>
      <c r="AA177" s="51"/>
      <c r="AD177" s="49">
        <f t="shared" si="57"/>
        <v>811063.24624999985</v>
      </c>
    </row>
    <row r="178" spans="1:30">
      <c r="D178" s="41" t="s">
        <v>88</v>
      </c>
      <c r="E178" s="46">
        <f t="shared" ref="E178:F178" si="58">SUM(E168:E177)</f>
        <v>26832843.309999999</v>
      </c>
      <c r="F178" s="46">
        <f t="shared" si="58"/>
        <v>29367148.689999998</v>
      </c>
      <c r="G178" s="46">
        <f t="shared" ref="G178:Q178" si="59">SUM(G168:G177)</f>
        <v>28079420.259999998</v>
      </c>
      <c r="H178" s="46">
        <f t="shared" si="59"/>
        <v>30005912.190000001</v>
      </c>
      <c r="I178" s="46">
        <f t="shared" si="59"/>
        <v>20612209.75</v>
      </c>
      <c r="J178" s="46">
        <f t="shared" si="59"/>
        <v>10185298.49</v>
      </c>
      <c r="K178" s="46">
        <f t="shared" si="59"/>
        <v>7621306.6499999994</v>
      </c>
      <c r="L178" s="46">
        <f t="shared" si="59"/>
        <v>3427220.0999999987</v>
      </c>
      <c r="M178" s="46">
        <f t="shared" si="59"/>
        <v>5539273.2699999996</v>
      </c>
      <c r="N178" s="46">
        <f t="shared" si="59"/>
        <v>5867448.71</v>
      </c>
      <c r="O178" s="46">
        <f t="shared" si="59"/>
        <v>8162941.7300000004</v>
      </c>
      <c r="P178" s="46">
        <f t="shared" si="59"/>
        <v>15552619.049999999</v>
      </c>
      <c r="Q178" s="46">
        <f t="shared" si="59"/>
        <v>29134661.420000002</v>
      </c>
      <c r="R178" s="46">
        <f>SUM(R168:R177)</f>
        <v>16033712.604583334</v>
      </c>
      <c r="Y178" s="51"/>
      <c r="Z178" s="51"/>
      <c r="AA178" s="51"/>
    </row>
    <row r="179" spans="1:30">
      <c r="D179" s="3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7"/>
      <c r="Y179" s="51"/>
      <c r="Z179" s="51"/>
      <c r="AA179" s="51"/>
    </row>
    <row r="180" spans="1:30">
      <c r="A180" s="6" t="s">
        <v>284</v>
      </c>
      <c r="B180" s="6" t="s">
        <v>89</v>
      </c>
      <c r="C180" s="6" t="s">
        <v>440</v>
      </c>
      <c r="D180" s="41" t="s">
        <v>612</v>
      </c>
      <c r="E180" s="45">
        <v>-60701.21</v>
      </c>
      <c r="F180" s="45">
        <v>-59739.33</v>
      </c>
      <c r="G180" s="45">
        <v>-59739.33</v>
      </c>
      <c r="H180" s="45">
        <v>-57815.51</v>
      </c>
      <c r="I180" s="45">
        <v>-56853.599999999999</v>
      </c>
      <c r="J180" s="45">
        <v>-55891.7</v>
      </c>
      <c r="K180" s="45">
        <v>-54929.81</v>
      </c>
      <c r="L180" s="45">
        <v>-53967.92</v>
      </c>
      <c r="M180" s="45">
        <v>-53006.03</v>
      </c>
      <c r="N180" s="45">
        <v>-52044.1</v>
      </c>
      <c r="O180" s="45">
        <v>-51082.2</v>
      </c>
      <c r="P180" s="45">
        <v>-50120.28</v>
      </c>
      <c r="Q180" s="45">
        <v>-49158.400000000001</v>
      </c>
      <c r="R180" s="47">
        <f t="shared" ref="R180:R196" si="60">((E180+Q180)+((F180+G180+H180+I180+J180+K180+L180+M180+N180+O180+P180)*2))/24</f>
        <v>-55009.967916666668</v>
      </c>
      <c r="W180" s="49">
        <f>+R180</f>
        <v>-55009.967916666668</v>
      </c>
      <c r="Y180" s="51"/>
      <c r="Z180" s="51"/>
      <c r="AA180" s="51"/>
      <c r="AB180" s="49">
        <f>+W180</f>
        <v>-55009.967916666668</v>
      </c>
    </row>
    <row r="181" spans="1:30">
      <c r="A181" s="6" t="s">
        <v>284</v>
      </c>
      <c r="B181" s="6" t="s">
        <v>89</v>
      </c>
      <c r="C181" s="6" t="s">
        <v>441</v>
      </c>
      <c r="D181" s="41" t="s">
        <v>611</v>
      </c>
      <c r="E181" s="45">
        <v>-229830.02</v>
      </c>
      <c r="F181" s="45">
        <v>-226163.76</v>
      </c>
      <c r="G181" s="45">
        <v>-226163.73</v>
      </c>
      <c r="H181" s="45">
        <v>-218831.22</v>
      </c>
      <c r="I181" s="45">
        <v>-215164.92</v>
      </c>
      <c r="J181" s="45">
        <v>-211498.7</v>
      </c>
      <c r="K181" s="45">
        <v>-207832.46</v>
      </c>
      <c r="L181" s="45">
        <v>-204166.25</v>
      </c>
      <c r="M181" s="45">
        <v>-200499.97</v>
      </c>
      <c r="N181" s="45">
        <v>-196833.72</v>
      </c>
      <c r="O181" s="45">
        <v>-193167.48</v>
      </c>
      <c r="P181" s="45">
        <v>-189501.25</v>
      </c>
      <c r="Q181" s="45">
        <v>-185835</v>
      </c>
      <c r="R181" s="47">
        <f t="shared" si="60"/>
        <v>-208137.99749999997</v>
      </c>
      <c r="W181" s="49">
        <f>+R181</f>
        <v>-208137.99749999997</v>
      </c>
      <c r="Y181" s="51"/>
      <c r="Z181" s="51"/>
      <c r="AA181" s="51"/>
      <c r="AB181" s="49">
        <f>+W181</f>
        <v>-208137.99749999997</v>
      </c>
    </row>
    <row r="182" spans="1:30">
      <c r="A182" s="6" t="s">
        <v>284</v>
      </c>
      <c r="B182" s="6" t="s">
        <v>89</v>
      </c>
      <c r="C182" s="6" t="s">
        <v>499</v>
      </c>
      <c r="D182" s="41" t="s">
        <v>613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7">
        <f t="shared" si="60"/>
        <v>0</v>
      </c>
      <c r="W182" s="49">
        <f>+R182</f>
        <v>0</v>
      </c>
      <c r="Y182" s="67">
        <f>+R182*$Z$4</f>
        <v>0</v>
      </c>
      <c r="Z182" s="67">
        <f>+R182*$Z$5</f>
        <v>0</v>
      </c>
      <c r="AA182" s="51"/>
      <c r="AB182" s="49"/>
    </row>
    <row r="183" spans="1:30">
      <c r="A183" s="6" t="s">
        <v>284</v>
      </c>
      <c r="B183" s="6" t="s">
        <v>89</v>
      </c>
      <c r="C183" s="6" t="s">
        <v>500</v>
      </c>
      <c r="D183" s="41" t="s">
        <v>614</v>
      </c>
      <c r="E183" s="45">
        <v>1410510.56</v>
      </c>
      <c r="F183" s="45">
        <v>953296.83</v>
      </c>
      <c r="G183" s="45">
        <v>948046.85</v>
      </c>
      <c r="H183" s="45">
        <v>942796.86</v>
      </c>
      <c r="I183" s="45">
        <v>939264.75</v>
      </c>
      <c r="J183" s="45">
        <v>935031.19</v>
      </c>
      <c r="K183" s="45">
        <v>931084.78</v>
      </c>
      <c r="L183" s="45">
        <v>927519.29</v>
      </c>
      <c r="M183" s="45">
        <v>922967.28</v>
      </c>
      <c r="N183" s="45">
        <v>921069.16</v>
      </c>
      <c r="O183" s="45">
        <v>920018.6</v>
      </c>
      <c r="P183" s="45">
        <v>917527.48</v>
      </c>
      <c r="Q183" s="45">
        <v>915275.55</v>
      </c>
      <c r="R183" s="47">
        <f t="shared" si="60"/>
        <v>951793.01041666663</v>
      </c>
      <c r="W183" s="49">
        <f>+R183</f>
        <v>951793.01041666663</v>
      </c>
      <c r="Y183" s="51"/>
      <c r="Z183" s="51"/>
      <c r="AA183" s="51"/>
      <c r="AB183" s="49">
        <f>+W183</f>
        <v>951793.01041666663</v>
      </c>
    </row>
    <row r="184" spans="1:30">
      <c r="A184" s="6" t="s">
        <v>284</v>
      </c>
      <c r="B184" s="6" t="s">
        <v>89</v>
      </c>
      <c r="C184" s="6" t="s">
        <v>321</v>
      </c>
      <c r="D184" s="41" t="s">
        <v>615</v>
      </c>
      <c r="E184" s="45">
        <v>5780985.6799999997</v>
      </c>
      <c r="F184" s="45">
        <v>6428812.5300000003</v>
      </c>
      <c r="G184" s="45">
        <v>6384654.3700000001</v>
      </c>
      <c r="H184" s="45">
        <v>6343157.7699999996</v>
      </c>
      <c r="I184" s="45">
        <v>6323038.3499999996</v>
      </c>
      <c r="J184" s="45">
        <v>6349481.5700000003</v>
      </c>
      <c r="K184" s="45">
        <v>6343108.21</v>
      </c>
      <c r="L184" s="45">
        <v>6359875.3499999996</v>
      </c>
      <c r="M184" s="45">
        <v>6338545.71</v>
      </c>
      <c r="N184" s="45">
        <v>6477156.4800000004</v>
      </c>
      <c r="O184" s="45">
        <v>6636995.6699999999</v>
      </c>
      <c r="P184" s="45">
        <v>6443954.1100000003</v>
      </c>
      <c r="Q184" s="45">
        <v>6298945.0300000003</v>
      </c>
      <c r="R184" s="47">
        <f t="shared" si="60"/>
        <v>6372395.4562500007</v>
      </c>
      <c r="T184" s="49">
        <f t="shared" ref="T184:T192" si="61">+R184</f>
        <v>6372395.4562500007</v>
      </c>
      <c r="Y184" s="51"/>
      <c r="Z184" s="51"/>
      <c r="AA184" s="51"/>
      <c r="AD184" s="49">
        <f>+R184</f>
        <v>6372395.4562500007</v>
      </c>
    </row>
    <row r="185" spans="1:30">
      <c r="A185" s="6" t="s">
        <v>284</v>
      </c>
      <c r="B185" s="6" t="s">
        <v>89</v>
      </c>
      <c r="C185" s="6" t="s">
        <v>322</v>
      </c>
      <c r="D185" s="41" t="s">
        <v>616</v>
      </c>
      <c r="E185" s="45">
        <v>1379131.5</v>
      </c>
      <c r="F185" s="45">
        <v>1552823.13</v>
      </c>
      <c r="G185" s="45">
        <v>1548399.41</v>
      </c>
      <c r="H185" s="45">
        <v>1257947.25</v>
      </c>
      <c r="I185" s="45">
        <v>1244157.55</v>
      </c>
      <c r="J185" s="45">
        <v>1242967.08</v>
      </c>
      <c r="K185" s="45">
        <v>1282148.6499999999</v>
      </c>
      <c r="L185" s="45">
        <v>1372479.19</v>
      </c>
      <c r="M185" s="45">
        <v>1391376.03</v>
      </c>
      <c r="N185" s="45">
        <v>1429640.28</v>
      </c>
      <c r="O185" s="45">
        <v>1453828.52</v>
      </c>
      <c r="P185" s="45">
        <v>1451091.54</v>
      </c>
      <c r="Q185" s="45">
        <v>1517497.98</v>
      </c>
      <c r="R185" s="47">
        <f t="shared" si="60"/>
        <v>1389597.7808333333</v>
      </c>
      <c r="T185" s="49">
        <f t="shared" si="61"/>
        <v>1389597.7808333333</v>
      </c>
      <c r="Y185" s="51"/>
      <c r="Z185" s="51"/>
      <c r="AA185" s="51"/>
      <c r="AD185" s="49">
        <f>+R185</f>
        <v>1389597.7808333333</v>
      </c>
    </row>
    <row r="186" spans="1:30">
      <c r="A186" s="6" t="s">
        <v>293</v>
      </c>
      <c r="B186" s="6" t="s">
        <v>89</v>
      </c>
      <c r="C186" s="6" t="s">
        <v>443</v>
      </c>
      <c r="D186" s="41" t="s">
        <v>617</v>
      </c>
      <c r="E186" s="45">
        <v>-5312.94</v>
      </c>
      <c r="F186" s="45">
        <v>-5228.75</v>
      </c>
      <c r="G186" s="45">
        <v>-5228.75</v>
      </c>
      <c r="H186" s="45">
        <v>-5060.3599999999997</v>
      </c>
      <c r="I186" s="45">
        <v>-4976.17</v>
      </c>
      <c r="J186" s="45">
        <v>-4891.9799999999996</v>
      </c>
      <c r="K186" s="45">
        <v>-4807.79</v>
      </c>
      <c r="L186" s="45">
        <v>-4723.6000000000004</v>
      </c>
      <c r="M186" s="45">
        <v>-4639.41</v>
      </c>
      <c r="N186" s="45">
        <v>-4555.22</v>
      </c>
      <c r="O186" s="45">
        <v>-4471.0200000000004</v>
      </c>
      <c r="P186" s="45">
        <v>-4386.83</v>
      </c>
      <c r="Q186" s="45">
        <v>-4302.6400000000003</v>
      </c>
      <c r="R186" s="47">
        <f t="shared" si="60"/>
        <v>-4814.8058333333338</v>
      </c>
      <c r="W186" s="49">
        <f>+R186</f>
        <v>-4814.8058333333338</v>
      </c>
      <c r="Y186" s="51"/>
      <c r="Z186" s="51"/>
      <c r="AA186" s="51"/>
      <c r="AB186" s="49">
        <f>+W186</f>
        <v>-4814.8058333333338</v>
      </c>
    </row>
    <row r="187" spans="1:30">
      <c r="A187" s="6" t="s">
        <v>293</v>
      </c>
      <c r="B187" s="6" t="s">
        <v>89</v>
      </c>
      <c r="C187" s="6" t="s">
        <v>444</v>
      </c>
      <c r="D187" s="41" t="s">
        <v>618</v>
      </c>
      <c r="E187" s="45">
        <v>1477.78</v>
      </c>
      <c r="F187" s="45">
        <v>1430.13</v>
      </c>
      <c r="G187" s="45">
        <v>1430.15</v>
      </c>
      <c r="H187" s="45">
        <v>1334.77</v>
      </c>
      <c r="I187" s="45">
        <v>1287.1099999999999</v>
      </c>
      <c r="J187" s="45">
        <v>1239.45</v>
      </c>
      <c r="K187" s="45">
        <v>1191.79</v>
      </c>
      <c r="L187" s="45">
        <v>1144.1199999999999</v>
      </c>
      <c r="M187" s="45">
        <v>1096.45</v>
      </c>
      <c r="N187" s="45">
        <v>1048.77</v>
      </c>
      <c r="O187" s="45">
        <v>1001.15</v>
      </c>
      <c r="P187" s="45">
        <v>953.47</v>
      </c>
      <c r="Q187" s="45">
        <v>905.8</v>
      </c>
      <c r="R187" s="47">
        <f t="shared" si="60"/>
        <v>1195.7625</v>
      </c>
      <c r="W187" s="49">
        <f>+R187</f>
        <v>1195.7625</v>
      </c>
      <c r="Y187" s="51"/>
      <c r="Z187" s="51"/>
      <c r="AA187" s="51"/>
      <c r="AB187" s="49">
        <f>+W187</f>
        <v>1195.7625</v>
      </c>
    </row>
    <row r="188" spans="1:30">
      <c r="A188" s="6" t="s">
        <v>293</v>
      </c>
      <c r="B188" s="6" t="s">
        <v>89</v>
      </c>
      <c r="C188" s="6" t="s">
        <v>502</v>
      </c>
      <c r="D188" s="41" t="s">
        <v>619</v>
      </c>
      <c r="E188" s="45">
        <v>55249.65</v>
      </c>
      <c r="F188" s="45">
        <v>55249.65</v>
      </c>
      <c r="G188" s="45">
        <v>55273.72</v>
      </c>
      <c r="H188" s="45">
        <v>55293.8</v>
      </c>
      <c r="I188" s="45">
        <v>55432.72</v>
      </c>
      <c r="J188" s="45">
        <v>55432.72</v>
      </c>
      <c r="K188" s="45">
        <v>55520.94</v>
      </c>
      <c r="L188" s="45">
        <v>53081.49</v>
      </c>
      <c r="M188" s="45">
        <v>53081.49</v>
      </c>
      <c r="N188" s="45">
        <v>53081.49</v>
      </c>
      <c r="O188" s="45">
        <v>53081.49</v>
      </c>
      <c r="P188" s="45">
        <v>65643.38</v>
      </c>
      <c r="Q188" s="45">
        <v>65643.38</v>
      </c>
      <c r="R188" s="47">
        <f t="shared" si="60"/>
        <v>55884.950416666667</v>
      </c>
      <c r="W188" s="49">
        <f>+R188</f>
        <v>55884.950416666667</v>
      </c>
      <c r="Y188" s="51"/>
      <c r="Z188" s="49">
        <f>+W188</f>
        <v>55884.950416666667</v>
      </c>
      <c r="AA188" s="51"/>
    </row>
    <row r="189" spans="1:30">
      <c r="A189" s="6" t="s">
        <v>293</v>
      </c>
      <c r="B189" s="6" t="s">
        <v>89</v>
      </c>
      <c r="C189" s="6" t="s">
        <v>503</v>
      </c>
      <c r="D189" s="41" t="s">
        <v>620</v>
      </c>
      <c r="E189" s="45">
        <v>-1477.81</v>
      </c>
      <c r="F189" s="45">
        <v>-1430.13</v>
      </c>
      <c r="G189" s="45">
        <v>-1430.13</v>
      </c>
      <c r="H189" s="45">
        <v>-1334.79</v>
      </c>
      <c r="I189" s="45">
        <v>-1287.1199999999999</v>
      </c>
      <c r="J189" s="45">
        <v>-1239.45</v>
      </c>
      <c r="K189" s="45">
        <v>-1191.78</v>
      </c>
      <c r="L189" s="45">
        <v>-1144.0999999999999</v>
      </c>
      <c r="M189" s="45">
        <v>-1096.43</v>
      </c>
      <c r="N189" s="45">
        <v>-1048.76</v>
      </c>
      <c r="O189" s="45">
        <v>-1001.09</v>
      </c>
      <c r="P189" s="45">
        <v>-953.42</v>
      </c>
      <c r="Q189" s="45">
        <v>-905.75</v>
      </c>
      <c r="R189" s="47">
        <f t="shared" si="60"/>
        <v>-1195.7483333333334</v>
      </c>
      <c r="W189" s="49">
        <f>+R189</f>
        <v>-1195.7483333333334</v>
      </c>
      <c r="Y189" s="51"/>
      <c r="Z189" s="49">
        <f>+W189</f>
        <v>-1195.7483333333334</v>
      </c>
      <c r="AA189" s="51"/>
    </row>
    <row r="190" spans="1:30">
      <c r="A190" s="6" t="s">
        <v>293</v>
      </c>
      <c r="B190" s="6" t="s">
        <v>89</v>
      </c>
      <c r="C190" s="6" t="s">
        <v>504</v>
      </c>
      <c r="D190" s="41" t="s">
        <v>621</v>
      </c>
      <c r="E190" s="45">
        <v>123456.3</v>
      </c>
      <c r="F190" s="45">
        <v>83438.23</v>
      </c>
      <c r="G190" s="45">
        <v>82978.73</v>
      </c>
      <c r="H190" s="45">
        <v>82519.22</v>
      </c>
      <c r="I190" s="45">
        <v>82210.06</v>
      </c>
      <c r="J190" s="45">
        <v>81839.520000000004</v>
      </c>
      <c r="K190" s="45">
        <v>81494.11</v>
      </c>
      <c r="L190" s="45">
        <v>81182.02</v>
      </c>
      <c r="M190" s="45">
        <v>80783.61</v>
      </c>
      <c r="N190" s="45">
        <v>80617.47</v>
      </c>
      <c r="O190" s="45">
        <v>80525.53</v>
      </c>
      <c r="P190" s="45">
        <v>80307.490000000005</v>
      </c>
      <c r="Q190" s="45">
        <v>80110.39</v>
      </c>
      <c r="R190" s="47">
        <f t="shared" si="60"/>
        <v>83306.611250000002</v>
      </c>
      <c r="W190" s="49">
        <f>+R190</f>
        <v>83306.611250000002</v>
      </c>
      <c r="Y190" s="51"/>
      <c r="Z190" s="51"/>
      <c r="AA190" s="51"/>
      <c r="AB190" s="49">
        <f>+W190</f>
        <v>83306.611250000002</v>
      </c>
    </row>
    <row r="191" spans="1:30">
      <c r="A191" s="6" t="s">
        <v>293</v>
      </c>
      <c r="B191" s="6" t="s">
        <v>89</v>
      </c>
      <c r="C191" s="6" t="s">
        <v>323</v>
      </c>
      <c r="D191" s="41" t="s">
        <v>622</v>
      </c>
      <c r="E191" s="45">
        <v>505986.37</v>
      </c>
      <c r="F191" s="45">
        <v>562688.04</v>
      </c>
      <c r="G191" s="45">
        <v>558823.04</v>
      </c>
      <c r="H191" s="45">
        <v>555191.01</v>
      </c>
      <c r="I191" s="45">
        <v>553430.04</v>
      </c>
      <c r="J191" s="45">
        <v>555744.5</v>
      </c>
      <c r="K191" s="45">
        <v>555186.66</v>
      </c>
      <c r="L191" s="45">
        <v>556654.22</v>
      </c>
      <c r="M191" s="45">
        <v>554787.31999999995</v>
      </c>
      <c r="N191" s="45">
        <v>566919.36</v>
      </c>
      <c r="O191" s="45">
        <v>580909.42000000004</v>
      </c>
      <c r="P191" s="45">
        <v>564013.26</v>
      </c>
      <c r="Q191" s="45">
        <v>551321.18000000005</v>
      </c>
      <c r="R191" s="47">
        <f t="shared" si="60"/>
        <v>557750.05375000008</v>
      </c>
      <c r="T191" s="49">
        <f t="shared" si="61"/>
        <v>557750.05375000008</v>
      </c>
      <c r="Y191" s="51"/>
      <c r="Z191" s="51"/>
      <c r="AA191" s="51"/>
      <c r="AD191" s="49">
        <f>+R191</f>
        <v>557750.05375000008</v>
      </c>
    </row>
    <row r="192" spans="1:30">
      <c r="A192" s="6" t="s">
        <v>293</v>
      </c>
      <c r="B192" s="6" t="s">
        <v>89</v>
      </c>
      <c r="C192" s="6" t="s">
        <v>324</v>
      </c>
      <c r="D192" s="41" t="s">
        <v>623</v>
      </c>
      <c r="E192" s="45">
        <v>120709.85</v>
      </c>
      <c r="F192" s="45">
        <v>135912.37</v>
      </c>
      <c r="G192" s="45">
        <v>135525.17000000001</v>
      </c>
      <c r="H192" s="45">
        <v>110103.07</v>
      </c>
      <c r="I192" s="45">
        <v>108896.12</v>
      </c>
      <c r="J192" s="45">
        <v>108791.9</v>
      </c>
      <c r="K192" s="45">
        <v>112221.3</v>
      </c>
      <c r="L192" s="45">
        <v>120127.57</v>
      </c>
      <c r="M192" s="45">
        <v>121781.53</v>
      </c>
      <c r="N192" s="45">
        <v>125130.65</v>
      </c>
      <c r="O192" s="45">
        <v>127247.73</v>
      </c>
      <c r="P192" s="45">
        <v>127008.18</v>
      </c>
      <c r="Q192" s="45">
        <v>132820.48000000001</v>
      </c>
      <c r="R192" s="47">
        <f t="shared" si="60"/>
        <v>121625.89624999999</v>
      </c>
      <c r="T192" s="49">
        <f t="shared" si="61"/>
        <v>121625.89624999999</v>
      </c>
      <c r="Y192" s="51"/>
      <c r="Z192" s="51"/>
      <c r="AA192" s="51"/>
      <c r="AD192" s="49">
        <f>+R192</f>
        <v>121625.89624999999</v>
      </c>
    </row>
    <row r="193" spans="1:28">
      <c r="A193" s="6" t="s">
        <v>293</v>
      </c>
      <c r="B193" s="6" t="s">
        <v>89</v>
      </c>
      <c r="C193" s="6" t="s">
        <v>499</v>
      </c>
      <c r="D193" s="41" t="s">
        <v>613</v>
      </c>
      <c r="E193" s="45">
        <v>47222.39</v>
      </c>
      <c r="F193" s="45">
        <v>47222.39</v>
      </c>
      <c r="G193" s="45">
        <v>47222.39</v>
      </c>
      <c r="H193" s="45">
        <v>47451.75</v>
      </c>
      <c r="I193" s="45">
        <v>49038.94</v>
      </c>
      <c r="J193" s="45">
        <v>49038.94</v>
      </c>
      <c r="K193" s="45">
        <v>50046.96</v>
      </c>
      <c r="L193" s="45">
        <v>47562.44</v>
      </c>
      <c r="M193" s="45">
        <v>47562.44</v>
      </c>
      <c r="N193" s="45">
        <v>47562.44</v>
      </c>
      <c r="O193" s="45">
        <v>47562.44</v>
      </c>
      <c r="P193" s="45">
        <v>47562.44</v>
      </c>
      <c r="Q193" s="45">
        <v>47562.44</v>
      </c>
      <c r="R193" s="47">
        <f t="shared" si="60"/>
        <v>47935.498750000006</v>
      </c>
      <c r="W193" s="49">
        <f>+R193</f>
        <v>47935.498750000006</v>
      </c>
      <c r="Y193" s="51"/>
      <c r="Z193" s="49">
        <f>+W193</f>
        <v>47935.498750000006</v>
      </c>
      <c r="AA193" s="51"/>
    </row>
    <row r="194" spans="1:28">
      <c r="A194" s="6" t="s">
        <v>293</v>
      </c>
      <c r="B194" s="6" t="s">
        <v>89</v>
      </c>
      <c r="C194" s="6" t="s">
        <v>501</v>
      </c>
      <c r="D194" s="41" t="s">
        <v>624</v>
      </c>
      <c r="E194" s="45">
        <v>34083.839999999997</v>
      </c>
      <c r="F194" s="45">
        <v>32720.48</v>
      </c>
      <c r="G194" s="45">
        <v>32720.48</v>
      </c>
      <c r="H194" s="45">
        <v>29993.78</v>
      </c>
      <c r="I194" s="45">
        <v>28630.42</v>
      </c>
      <c r="J194" s="45">
        <v>27267.07</v>
      </c>
      <c r="K194" s="45">
        <v>25903.72</v>
      </c>
      <c r="L194" s="45">
        <v>24540.36</v>
      </c>
      <c r="M194" s="45">
        <v>23177.01</v>
      </c>
      <c r="N194" s="45">
        <v>21813.66</v>
      </c>
      <c r="O194" s="45">
        <v>20450.3</v>
      </c>
      <c r="P194" s="45">
        <v>19086.95</v>
      </c>
      <c r="Q194" s="45">
        <v>17723.599999999999</v>
      </c>
      <c r="R194" s="47">
        <f t="shared" si="60"/>
        <v>26017.329166666666</v>
      </c>
      <c r="W194" s="49">
        <f>+R194</f>
        <v>26017.329166666666</v>
      </c>
      <c r="Y194" s="51"/>
      <c r="Z194" s="49">
        <f>+W194</f>
        <v>26017.329166666666</v>
      </c>
      <c r="AA194" s="51"/>
    </row>
    <row r="195" spans="1:28">
      <c r="A195" s="6" t="s">
        <v>294</v>
      </c>
      <c r="B195" s="6" t="s">
        <v>89</v>
      </c>
      <c r="C195" s="6" t="s">
        <v>499</v>
      </c>
      <c r="D195" s="41" t="s">
        <v>613</v>
      </c>
      <c r="E195" s="45">
        <v>584014.9</v>
      </c>
      <c r="F195" s="45">
        <v>584014.9</v>
      </c>
      <c r="G195" s="45">
        <v>584289.93999999994</v>
      </c>
      <c r="H195" s="45">
        <v>584289.93999999994</v>
      </c>
      <c r="I195" s="45">
        <v>584289.93999999994</v>
      </c>
      <c r="J195" s="45">
        <v>584289.93999999994</v>
      </c>
      <c r="K195" s="45">
        <v>584289.93999999994</v>
      </c>
      <c r="L195" s="45">
        <v>558903.35</v>
      </c>
      <c r="M195" s="45">
        <v>558903.35</v>
      </c>
      <c r="N195" s="45">
        <v>558903.35</v>
      </c>
      <c r="O195" s="45">
        <v>558903.35</v>
      </c>
      <c r="P195" s="45">
        <v>702425.21</v>
      </c>
      <c r="Q195" s="45">
        <v>702425.21</v>
      </c>
      <c r="R195" s="47">
        <f t="shared" si="60"/>
        <v>590560.27208333323</v>
      </c>
      <c r="W195" s="49">
        <f>+R195</f>
        <v>590560.27208333323</v>
      </c>
      <c r="Y195" s="49">
        <f>+W195</f>
        <v>590560.27208333323</v>
      </c>
      <c r="Z195" s="51"/>
      <c r="AA195" s="51"/>
    </row>
    <row r="196" spans="1:28">
      <c r="A196" s="6" t="s">
        <v>294</v>
      </c>
      <c r="B196" s="6" t="s">
        <v>89</v>
      </c>
      <c r="C196" s="6" t="s">
        <v>501</v>
      </c>
      <c r="D196" s="41" t="s">
        <v>624</v>
      </c>
      <c r="E196" s="45">
        <v>195746.25</v>
      </c>
      <c r="F196" s="45">
        <v>193443.36</v>
      </c>
      <c r="G196" s="45">
        <v>193443.36</v>
      </c>
      <c r="H196" s="45">
        <v>188837.56</v>
      </c>
      <c r="I196" s="45">
        <v>186534.67</v>
      </c>
      <c r="J196" s="45">
        <v>184231.77</v>
      </c>
      <c r="K196" s="45">
        <v>181928.87</v>
      </c>
      <c r="L196" s="45">
        <v>179625.98</v>
      </c>
      <c r="M196" s="45">
        <v>177323.08</v>
      </c>
      <c r="N196" s="45">
        <v>175020.18</v>
      </c>
      <c r="O196" s="45">
        <v>172717.29</v>
      </c>
      <c r="P196" s="45">
        <v>170414.39</v>
      </c>
      <c r="Q196" s="45">
        <v>168111.49</v>
      </c>
      <c r="R196" s="47">
        <f t="shared" si="60"/>
        <v>182120.78166666671</v>
      </c>
      <c r="W196" s="49">
        <f>+R196</f>
        <v>182120.78166666671</v>
      </c>
      <c r="Y196" s="49">
        <f>+W196</f>
        <v>182120.78166666671</v>
      </c>
      <c r="Z196" s="51"/>
      <c r="AA196" s="51"/>
    </row>
    <row r="197" spans="1:28">
      <c r="D197" s="3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7"/>
      <c r="Y197" s="51"/>
      <c r="Z197" s="51"/>
      <c r="AA197" s="51"/>
    </row>
    <row r="198" spans="1:28">
      <c r="A198" s="25" t="s">
        <v>293</v>
      </c>
      <c r="B198" s="6" t="s">
        <v>90</v>
      </c>
      <c r="C198" s="6" t="s">
        <v>67</v>
      </c>
      <c r="D198" s="41" t="s">
        <v>625</v>
      </c>
      <c r="E198" s="45">
        <v>0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7">
        <f>((E198+Q198)+((F198+G198+H198+I198+J198+K198+L198+M198+N198+O198+P198)*2))/24</f>
        <v>0</v>
      </c>
      <c r="T198" s="49"/>
      <c r="W198" s="49">
        <f>+R198</f>
        <v>0</v>
      </c>
      <c r="Y198" s="51"/>
      <c r="Z198" s="51"/>
      <c r="AA198" s="51"/>
      <c r="AB198" s="49">
        <f>+R198</f>
        <v>0</v>
      </c>
    </row>
    <row r="199" spans="1:28">
      <c r="A199" s="25" t="s">
        <v>293</v>
      </c>
      <c r="B199" s="6" t="s">
        <v>90</v>
      </c>
      <c r="C199" s="6" t="s">
        <v>417</v>
      </c>
      <c r="D199" s="41" t="s">
        <v>1026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2423865.35</v>
      </c>
      <c r="R199" s="47">
        <f t="shared" ref="R199:R207" si="62">((E199+Q199)+((F199+G199+H199+I199+J199+K199+L199+M199+N199+O199+P199)*2))/24</f>
        <v>100994.38958333334</v>
      </c>
      <c r="T199" s="49"/>
      <c r="W199" s="49">
        <f t="shared" ref="W199:W207" si="63">+R199</f>
        <v>100994.38958333334</v>
      </c>
      <c r="Y199" s="51"/>
      <c r="Z199" s="51"/>
      <c r="AA199" s="51"/>
      <c r="AB199" s="49">
        <f t="shared" ref="AB199:AB207" si="64">+R199</f>
        <v>100994.38958333334</v>
      </c>
    </row>
    <row r="200" spans="1:28">
      <c r="A200" s="25" t="s">
        <v>293</v>
      </c>
      <c r="B200" s="6" t="s">
        <v>90</v>
      </c>
      <c r="C200" s="6" t="s">
        <v>418</v>
      </c>
      <c r="D200" s="41" t="s">
        <v>1027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1320380.33</v>
      </c>
      <c r="R200" s="47">
        <f t="shared" si="62"/>
        <v>55015.847083333334</v>
      </c>
      <c r="T200" s="49"/>
      <c r="W200" s="49">
        <f t="shared" si="63"/>
        <v>55015.847083333334</v>
      </c>
      <c r="Y200" s="51"/>
      <c r="Z200" s="51"/>
      <c r="AA200" s="51"/>
      <c r="AB200" s="49">
        <f t="shared" si="64"/>
        <v>55015.847083333334</v>
      </c>
    </row>
    <row r="201" spans="1:28">
      <c r="A201" s="25" t="s">
        <v>293</v>
      </c>
      <c r="B201" s="6" t="s">
        <v>90</v>
      </c>
      <c r="C201" s="6" t="s">
        <v>419</v>
      </c>
      <c r="D201" s="41" t="s">
        <v>1028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3180446.25</v>
      </c>
      <c r="R201" s="47">
        <f t="shared" si="62"/>
        <v>132518.59375</v>
      </c>
      <c r="T201" s="49"/>
      <c r="W201" s="49">
        <f t="shared" si="63"/>
        <v>132518.59375</v>
      </c>
      <c r="Y201" s="51"/>
      <c r="Z201" s="51"/>
      <c r="AA201" s="51"/>
      <c r="AB201" s="49">
        <f t="shared" si="64"/>
        <v>132518.59375</v>
      </c>
    </row>
    <row r="202" spans="1:28">
      <c r="A202" s="25" t="s">
        <v>293</v>
      </c>
      <c r="B202" s="6" t="s">
        <v>90</v>
      </c>
      <c r="C202" s="6" t="s">
        <v>420</v>
      </c>
      <c r="D202" s="41" t="s">
        <v>1029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-246733.49</v>
      </c>
      <c r="R202" s="47">
        <f t="shared" si="62"/>
        <v>-10280.562083333332</v>
      </c>
      <c r="T202" s="49"/>
      <c r="W202" s="49">
        <f t="shared" si="63"/>
        <v>-10280.562083333332</v>
      </c>
      <c r="Y202" s="51"/>
      <c r="Z202" s="51"/>
      <c r="AA202" s="51"/>
      <c r="AB202" s="49">
        <f t="shared" si="64"/>
        <v>-10280.562083333332</v>
      </c>
    </row>
    <row r="203" spans="1:28">
      <c r="A203" s="25" t="s">
        <v>294</v>
      </c>
      <c r="B203" s="6" t="s">
        <v>90</v>
      </c>
      <c r="C203" s="6" t="s">
        <v>83</v>
      </c>
      <c r="D203" s="41" t="s">
        <v>625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62"/>
        <v>0</v>
      </c>
      <c r="T203" s="49"/>
      <c r="W203" s="49">
        <f t="shared" si="63"/>
        <v>0</v>
      </c>
      <c r="Y203" s="51"/>
      <c r="Z203" s="51"/>
      <c r="AA203" s="51"/>
      <c r="AB203" s="49">
        <f t="shared" si="64"/>
        <v>0</v>
      </c>
    </row>
    <row r="204" spans="1:28">
      <c r="A204" s="25" t="s">
        <v>294</v>
      </c>
      <c r="B204" s="6" t="s">
        <v>90</v>
      </c>
      <c r="C204" s="6" t="s">
        <v>423</v>
      </c>
      <c r="D204" s="41" t="s">
        <v>1026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9253649.5899999999</v>
      </c>
      <c r="R204" s="47">
        <f t="shared" si="62"/>
        <v>385568.73291666666</v>
      </c>
      <c r="T204" s="49"/>
      <c r="W204" s="49">
        <f t="shared" si="63"/>
        <v>385568.73291666666</v>
      </c>
      <c r="Y204" s="51"/>
      <c r="Z204" s="51"/>
      <c r="AA204" s="51"/>
      <c r="AB204" s="49">
        <f t="shared" si="64"/>
        <v>385568.73291666666</v>
      </c>
    </row>
    <row r="205" spans="1:28">
      <c r="A205" s="25" t="s">
        <v>294</v>
      </c>
      <c r="B205" s="6" t="s">
        <v>90</v>
      </c>
      <c r="C205" s="6" t="s">
        <v>424</v>
      </c>
      <c r="D205" s="41" t="s">
        <v>1027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4740157.1100000003</v>
      </c>
      <c r="R205" s="47">
        <f t="shared" si="62"/>
        <v>197506.54625000001</v>
      </c>
      <c r="T205" s="49"/>
      <c r="W205" s="49">
        <f t="shared" si="63"/>
        <v>197506.54625000001</v>
      </c>
      <c r="Y205" s="51"/>
      <c r="Z205" s="51"/>
      <c r="AA205" s="51"/>
      <c r="AB205" s="49">
        <f t="shared" si="64"/>
        <v>197506.54625000001</v>
      </c>
    </row>
    <row r="206" spans="1:28">
      <c r="A206" s="25" t="s">
        <v>294</v>
      </c>
      <c r="B206" s="6" t="s">
        <v>90</v>
      </c>
      <c r="C206" s="6" t="s">
        <v>425</v>
      </c>
      <c r="D206" s="41" t="s">
        <v>1028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30942896.640000001</v>
      </c>
      <c r="R206" s="47">
        <f t="shared" si="62"/>
        <v>1289287.3600000001</v>
      </c>
      <c r="T206" s="49"/>
      <c r="W206" s="49">
        <f t="shared" si="63"/>
        <v>1289287.3600000001</v>
      </c>
      <c r="Y206" s="51"/>
      <c r="Z206" s="51"/>
      <c r="AA206" s="51"/>
      <c r="AB206" s="49">
        <f t="shared" si="64"/>
        <v>1289287.3600000001</v>
      </c>
    </row>
    <row r="207" spans="1:28">
      <c r="A207" s="25" t="s">
        <v>294</v>
      </c>
      <c r="B207" s="6" t="s">
        <v>90</v>
      </c>
      <c r="C207" s="6" t="s">
        <v>877</v>
      </c>
      <c r="D207" s="41" t="s">
        <v>1030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10182174.5</v>
      </c>
      <c r="R207" s="47">
        <f t="shared" si="62"/>
        <v>424257.27083333331</v>
      </c>
      <c r="T207" s="49"/>
      <c r="W207" s="49">
        <f t="shared" si="63"/>
        <v>424257.27083333331</v>
      </c>
      <c r="Y207" s="51"/>
      <c r="Z207" s="51"/>
      <c r="AA207" s="51"/>
      <c r="AB207" s="49">
        <f t="shared" si="64"/>
        <v>424257.27083333331</v>
      </c>
    </row>
    <row r="208" spans="1:28">
      <c r="A208" s="25" t="s">
        <v>294</v>
      </c>
      <c r="B208" s="6" t="s">
        <v>90</v>
      </c>
      <c r="C208" s="6" t="s">
        <v>420</v>
      </c>
      <c r="D208" s="41" t="s">
        <v>1029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-3884356.03</v>
      </c>
      <c r="R208" s="47">
        <f>((E208+Q208)+((F208+G208+H208+I208+J208+K208+L208+M208+N208+O208+P208)*2))/24</f>
        <v>-161848.16791666666</v>
      </c>
      <c r="T208" s="49"/>
      <c r="W208" s="49">
        <f>+R208</f>
        <v>-161848.16791666666</v>
      </c>
      <c r="Y208" s="51"/>
      <c r="Z208" s="51"/>
      <c r="AA208" s="51"/>
      <c r="AB208" s="49">
        <f>+R208</f>
        <v>-161848.16791666666</v>
      </c>
    </row>
    <row r="209" spans="1:29">
      <c r="D209" s="3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7"/>
      <c r="Y209" s="51"/>
      <c r="Z209" s="51"/>
      <c r="AA209" s="51"/>
    </row>
    <row r="210" spans="1:29">
      <c r="A210" s="6" t="s">
        <v>284</v>
      </c>
      <c r="B210" s="1" t="s">
        <v>91</v>
      </c>
      <c r="C210" s="6" t="s">
        <v>92</v>
      </c>
      <c r="D210" s="41" t="s">
        <v>93</v>
      </c>
      <c r="E210" s="45">
        <v>45595.99</v>
      </c>
      <c r="F210" s="45">
        <v>45036.53</v>
      </c>
      <c r="G210" s="45">
        <v>44477.07</v>
      </c>
      <c r="H210" s="45">
        <v>43917.61</v>
      </c>
      <c r="I210" s="45">
        <v>43358.15</v>
      </c>
      <c r="J210" s="45">
        <v>42798.69</v>
      </c>
      <c r="K210" s="45">
        <v>42239.23</v>
      </c>
      <c r="L210" s="45">
        <v>41679.769999999997</v>
      </c>
      <c r="M210" s="45">
        <v>41120.31</v>
      </c>
      <c r="N210" s="45">
        <v>40560.85</v>
      </c>
      <c r="O210" s="45">
        <v>40001.39</v>
      </c>
      <c r="P210" s="45">
        <v>39441.93</v>
      </c>
      <c r="Q210" s="45">
        <v>38882.47</v>
      </c>
      <c r="R210" s="47">
        <f t="shared" ref="R210:R227" si="65">((E210+Q210)+((F210+G210+H210+I210+J210+K210+L210+M210+N210+O210+P210)*2))/24</f>
        <v>42239.23</v>
      </c>
      <c r="T210" s="49"/>
      <c r="V210" s="49">
        <f t="shared" ref="V210:V227" si="66">+R210</f>
        <v>42239.23</v>
      </c>
      <c r="Y210" s="51"/>
      <c r="Z210" s="51"/>
      <c r="AA210" s="51"/>
      <c r="AC210" s="49">
        <f t="shared" ref="AC210:AC227" si="67">+R210</f>
        <v>42239.23</v>
      </c>
    </row>
    <row r="211" spans="1:29">
      <c r="A211" s="6" t="s">
        <v>284</v>
      </c>
      <c r="B211" s="1" t="s">
        <v>91</v>
      </c>
      <c r="C211" s="6" t="s">
        <v>94</v>
      </c>
      <c r="D211" s="41" t="s">
        <v>95</v>
      </c>
      <c r="E211" s="45">
        <v>41539.019999999997</v>
      </c>
      <c r="F211" s="45">
        <v>41119.42</v>
      </c>
      <c r="G211" s="45">
        <v>40699.82</v>
      </c>
      <c r="H211" s="45">
        <v>40280.22</v>
      </c>
      <c r="I211" s="45">
        <v>39860.620000000003</v>
      </c>
      <c r="J211" s="45">
        <v>39441.019999999997</v>
      </c>
      <c r="K211" s="45">
        <v>39021.42</v>
      </c>
      <c r="L211" s="45">
        <v>38601.82</v>
      </c>
      <c r="M211" s="45">
        <v>38182.22</v>
      </c>
      <c r="N211" s="45">
        <v>37762.620000000003</v>
      </c>
      <c r="O211" s="45">
        <v>37343.019999999997</v>
      </c>
      <c r="P211" s="45">
        <v>36923.42</v>
      </c>
      <c r="Q211" s="45">
        <v>36503.82</v>
      </c>
      <c r="R211" s="47">
        <f t="shared" si="65"/>
        <v>39021.419999999991</v>
      </c>
      <c r="T211" s="49"/>
      <c r="V211" s="49">
        <f t="shared" si="66"/>
        <v>39021.419999999991</v>
      </c>
      <c r="Y211" s="51"/>
      <c r="Z211" s="51"/>
      <c r="AA211" s="51"/>
      <c r="AC211" s="49">
        <f t="shared" si="67"/>
        <v>39021.419999999991</v>
      </c>
    </row>
    <row r="212" spans="1:29">
      <c r="A212" s="6" t="s">
        <v>284</v>
      </c>
      <c r="B212" s="1" t="s">
        <v>91</v>
      </c>
      <c r="C212" s="6" t="s">
        <v>96</v>
      </c>
      <c r="D212" s="41" t="s">
        <v>97</v>
      </c>
      <c r="E212" s="45">
        <v>-3.4924596548080398E-10</v>
      </c>
      <c r="F212" s="45">
        <v>-3.4924596548080398E-10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7">
        <f t="shared" si="65"/>
        <v>-4.3655745685100497E-11</v>
      </c>
      <c r="T212" s="49"/>
      <c r="V212" s="49">
        <f t="shared" si="66"/>
        <v>-4.3655745685100497E-11</v>
      </c>
      <c r="Y212" s="51"/>
      <c r="Z212" s="51"/>
      <c r="AA212" s="51"/>
      <c r="AC212" s="49">
        <f t="shared" si="67"/>
        <v>-4.3655745685100497E-11</v>
      </c>
    </row>
    <row r="213" spans="1:29">
      <c r="A213" s="6" t="s">
        <v>284</v>
      </c>
      <c r="B213" s="1" t="s">
        <v>91</v>
      </c>
      <c r="C213" s="6" t="s">
        <v>98</v>
      </c>
      <c r="D213" s="41" t="s">
        <v>99</v>
      </c>
      <c r="E213" s="45">
        <v>1.8189894035458601E-12</v>
      </c>
      <c r="F213" s="45">
        <v>1.8189894035458601E-12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7">
        <f t="shared" si="65"/>
        <v>2.2737367544323251E-13</v>
      </c>
      <c r="T213" s="49"/>
      <c r="V213" s="49">
        <f t="shared" si="66"/>
        <v>2.2737367544323251E-13</v>
      </c>
      <c r="Y213" s="51"/>
      <c r="Z213" s="51"/>
      <c r="AA213" s="51"/>
      <c r="AC213" s="49">
        <f t="shared" si="67"/>
        <v>2.2737367544323251E-13</v>
      </c>
    </row>
    <row r="214" spans="1:29">
      <c r="A214" s="6" t="s">
        <v>284</v>
      </c>
      <c r="B214" s="1" t="s">
        <v>91</v>
      </c>
      <c r="C214" s="6" t="s">
        <v>100</v>
      </c>
      <c r="D214" s="41" t="s">
        <v>101</v>
      </c>
      <c r="E214" s="45">
        <v>126312.58</v>
      </c>
      <c r="F214" s="45">
        <v>125665.08</v>
      </c>
      <c r="G214" s="45">
        <v>125017.58</v>
      </c>
      <c r="H214" s="45">
        <v>124370.08</v>
      </c>
      <c r="I214" s="45">
        <v>123722.58</v>
      </c>
      <c r="J214" s="45">
        <v>123075.08</v>
      </c>
      <c r="K214" s="45">
        <v>122427.58</v>
      </c>
      <c r="L214" s="45">
        <v>121780.08</v>
      </c>
      <c r="M214" s="45">
        <v>121132.58</v>
      </c>
      <c r="N214" s="45">
        <v>120485.08</v>
      </c>
      <c r="O214" s="45">
        <v>119837.58</v>
      </c>
      <c r="P214" s="45">
        <v>119190.08</v>
      </c>
      <c r="Q214" s="45">
        <v>118542.58</v>
      </c>
      <c r="R214" s="47">
        <f t="shared" si="65"/>
        <v>122427.58000000002</v>
      </c>
      <c r="T214" s="49"/>
      <c r="V214" s="49">
        <f t="shared" si="66"/>
        <v>122427.58000000002</v>
      </c>
      <c r="Y214" s="51"/>
      <c r="Z214" s="51"/>
      <c r="AA214" s="51"/>
      <c r="AC214" s="49">
        <f t="shared" si="67"/>
        <v>122427.58000000002</v>
      </c>
    </row>
    <row r="215" spans="1:29">
      <c r="A215" s="6" t="s">
        <v>284</v>
      </c>
      <c r="B215" s="1" t="s">
        <v>91</v>
      </c>
      <c r="C215" s="6" t="s">
        <v>102</v>
      </c>
      <c r="D215" s="27" t="s">
        <v>103</v>
      </c>
      <c r="E215" s="45">
        <v>58725.18</v>
      </c>
      <c r="F215" s="45">
        <v>57676.51</v>
      </c>
      <c r="G215" s="45">
        <v>56627.839999999997</v>
      </c>
      <c r="H215" s="45">
        <v>55579.17</v>
      </c>
      <c r="I215" s="45">
        <v>54530.5</v>
      </c>
      <c r="J215" s="45">
        <v>53481.83</v>
      </c>
      <c r="K215" s="45">
        <v>52433.16</v>
      </c>
      <c r="L215" s="45">
        <v>51384.49</v>
      </c>
      <c r="M215" s="45">
        <v>50335.82</v>
      </c>
      <c r="N215" s="45">
        <v>49287.15</v>
      </c>
      <c r="O215" s="45">
        <v>48238.48</v>
      </c>
      <c r="P215" s="45">
        <v>47189.81</v>
      </c>
      <c r="Q215" s="45">
        <v>46141.14</v>
      </c>
      <c r="R215" s="47">
        <f t="shared" si="65"/>
        <v>52433.16</v>
      </c>
      <c r="T215" s="49"/>
      <c r="V215" s="49">
        <f t="shared" si="66"/>
        <v>52433.16</v>
      </c>
      <c r="Y215" s="51"/>
      <c r="Z215" s="51"/>
      <c r="AA215" s="51"/>
      <c r="AC215" s="49">
        <f t="shared" si="67"/>
        <v>52433.16</v>
      </c>
    </row>
    <row r="216" spans="1:29">
      <c r="A216" s="6" t="s">
        <v>284</v>
      </c>
      <c r="B216" s="1" t="s">
        <v>91</v>
      </c>
      <c r="C216" s="6" t="s">
        <v>104</v>
      </c>
      <c r="D216" s="27" t="s">
        <v>105</v>
      </c>
      <c r="E216" s="45">
        <v>77182.100000000093</v>
      </c>
      <c r="F216" s="45">
        <v>76343.1700000001</v>
      </c>
      <c r="G216" s="45">
        <v>75504.240000000005</v>
      </c>
      <c r="H216" s="45">
        <v>74665.31</v>
      </c>
      <c r="I216" s="45">
        <v>73826.38</v>
      </c>
      <c r="J216" s="45">
        <v>72987.45</v>
      </c>
      <c r="K216" s="45">
        <v>72148.52</v>
      </c>
      <c r="L216" s="45">
        <v>71309.59</v>
      </c>
      <c r="M216" s="45">
        <v>70470.66</v>
      </c>
      <c r="N216" s="45">
        <v>69631.730000000098</v>
      </c>
      <c r="O216" s="45">
        <v>68792.800000000105</v>
      </c>
      <c r="P216" s="45">
        <v>67953.870000000097</v>
      </c>
      <c r="Q216" s="45">
        <v>67114.940000000104</v>
      </c>
      <c r="R216" s="47">
        <f t="shared" si="65"/>
        <v>72148.520000000048</v>
      </c>
      <c r="T216" s="49"/>
      <c r="V216" s="49">
        <f t="shared" si="66"/>
        <v>72148.520000000048</v>
      </c>
      <c r="Y216" s="51"/>
      <c r="Z216" s="51"/>
      <c r="AA216" s="51"/>
      <c r="AC216" s="49">
        <f t="shared" si="67"/>
        <v>72148.520000000048</v>
      </c>
    </row>
    <row r="217" spans="1:29">
      <c r="A217" s="6" t="s">
        <v>284</v>
      </c>
      <c r="B217" s="1" t="s">
        <v>91</v>
      </c>
      <c r="C217" s="6" t="s">
        <v>77</v>
      </c>
      <c r="D217" s="27" t="s">
        <v>106</v>
      </c>
      <c r="E217" s="45">
        <v>277017.49</v>
      </c>
      <c r="F217" s="45">
        <v>270421.84000000003</v>
      </c>
      <c r="G217" s="45">
        <v>263826.19</v>
      </c>
      <c r="H217" s="45">
        <v>257230.54</v>
      </c>
      <c r="I217" s="45">
        <v>250634.89</v>
      </c>
      <c r="J217" s="45">
        <v>244039.24</v>
      </c>
      <c r="K217" s="45">
        <v>237443.59</v>
      </c>
      <c r="L217" s="45">
        <v>230847.94</v>
      </c>
      <c r="M217" s="45">
        <v>224252.29</v>
      </c>
      <c r="N217" s="45">
        <v>217656.64</v>
      </c>
      <c r="O217" s="45">
        <v>211060.99</v>
      </c>
      <c r="P217" s="45">
        <v>204465.34</v>
      </c>
      <c r="Q217" s="45">
        <v>197869.69</v>
      </c>
      <c r="R217" s="47">
        <f t="shared" si="65"/>
        <v>237443.59</v>
      </c>
      <c r="T217" s="49"/>
      <c r="V217" s="49">
        <f t="shared" si="66"/>
        <v>237443.59</v>
      </c>
      <c r="Y217" s="51"/>
      <c r="Z217" s="51"/>
      <c r="AA217" s="51"/>
      <c r="AC217" s="49">
        <f t="shared" si="67"/>
        <v>237443.59</v>
      </c>
    </row>
    <row r="218" spans="1:29">
      <c r="A218" s="6" t="s">
        <v>284</v>
      </c>
      <c r="B218" s="1" t="s">
        <v>91</v>
      </c>
      <c r="C218" s="6" t="s">
        <v>107</v>
      </c>
      <c r="D218" s="27" t="s">
        <v>626</v>
      </c>
      <c r="E218" s="45">
        <v>49790.57</v>
      </c>
      <c r="F218" s="45">
        <v>49617.08</v>
      </c>
      <c r="G218" s="45">
        <v>49443.59</v>
      </c>
      <c r="H218" s="45">
        <v>49270.1</v>
      </c>
      <c r="I218" s="45">
        <v>49096.61</v>
      </c>
      <c r="J218" s="45">
        <v>48923.12</v>
      </c>
      <c r="K218" s="45">
        <v>48749.63</v>
      </c>
      <c r="L218" s="45">
        <v>48576.14</v>
      </c>
      <c r="M218" s="45">
        <v>48402.65</v>
      </c>
      <c r="N218" s="45">
        <v>48229.16</v>
      </c>
      <c r="O218" s="45">
        <v>48055.67</v>
      </c>
      <c r="P218" s="45">
        <v>47882.18</v>
      </c>
      <c r="Q218" s="45">
        <v>47708.69</v>
      </c>
      <c r="R218" s="47">
        <f t="shared" si="65"/>
        <v>48749.630000000005</v>
      </c>
      <c r="T218" s="49"/>
      <c r="V218" s="49">
        <f t="shared" si="66"/>
        <v>48749.630000000005</v>
      </c>
      <c r="Y218" s="51"/>
      <c r="Z218" s="51"/>
      <c r="AA218" s="51"/>
      <c r="AC218" s="49">
        <f t="shared" si="67"/>
        <v>48749.630000000005</v>
      </c>
    </row>
    <row r="219" spans="1:29">
      <c r="A219" s="6" t="s">
        <v>284</v>
      </c>
      <c r="B219" s="1" t="s">
        <v>91</v>
      </c>
      <c r="C219" s="6" t="s">
        <v>108</v>
      </c>
      <c r="D219" s="27" t="s">
        <v>627</v>
      </c>
      <c r="E219" s="45">
        <v>51812.44</v>
      </c>
      <c r="F219" s="45">
        <v>51685.14</v>
      </c>
      <c r="G219" s="45">
        <v>51557.84</v>
      </c>
      <c r="H219" s="45">
        <v>51430.54</v>
      </c>
      <c r="I219" s="45">
        <v>51303.24</v>
      </c>
      <c r="J219" s="45">
        <v>51175.94</v>
      </c>
      <c r="K219" s="45">
        <v>51048.639999999999</v>
      </c>
      <c r="L219" s="45">
        <v>50921.34</v>
      </c>
      <c r="M219" s="45">
        <v>50794.04</v>
      </c>
      <c r="N219" s="45">
        <v>50666.74</v>
      </c>
      <c r="O219" s="45">
        <v>50539.44</v>
      </c>
      <c r="P219" s="45">
        <v>50412.14</v>
      </c>
      <c r="Q219" s="45">
        <v>50284.84</v>
      </c>
      <c r="R219" s="47">
        <f t="shared" si="65"/>
        <v>51048.639999999992</v>
      </c>
      <c r="T219" s="49"/>
      <c r="V219" s="49">
        <f t="shared" si="66"/>
        <v>51048.639999999992</v>
      </c>
      <c r="Y219" s="51"/>
      <c r="Z219" s="51"/>
      <c r="AA219" s="51"/>
      <c r="AC219" s="49">
        <f t="shared" si="67"/>
        <v>51048.639999999992</v>
      </c>
    </row>
    <row r="220" spans="1:29">
      <c r="A220" s="6" t="s">
        <v>284</v>
      </c>
      <c r="B220" s="1" t="s">
        <v>91</v>
      </c>
      <c r="C220" s="6" t="s">
        <v>109</v>
      </c>
      <c r="D220" s="27" t="s">
        <v>628</v>
      </c>
      <c r="E220" s="45">
        <v>50137.55</v>
      </c>
      <c r="F220" s="45">
        <v>49964.06</v>
      </c>
      <c r="G220" s="45">
        <v>49790.57</v>
      </c>
      <c r="H220" s="45">
        <v>49617.08</v>
      </c>
      <c r="I220" s="45">
        <v>49443.59</v>
      </c>
      <c r="J220" s="45">
        <v>49270.1</v>
      </c>
      <c r="K220" s="45">
        <v>49096.61</v>
      </c>
      <c r="L220" s="45">
        <v>48923.12</v>
      </c>
      <c r="M220" s="45">
        <v>48749.63</v>
      </c>
      <c r="N220" s="45">
        <v>48576.14</v>
      </c>
      <c r="O220" s="45">
        <v>48402.65</v>
      </c>
      <c r="P220" s="45">
        <v>48229.16</v>
      </c>
      <c r="Q220" s="45">
        <v>48055.67</v>
      </c>
      <c r="R220" s="47">
        <f t="shared" si="65"/>
        <v>49096.610000000008</v>
      </c>
      <c r="T220" s="49"/>
      <c r="V220" s="49">
        <f t="shared" si="66"/>
        <v>49096.610000000008</v>
      </c>
      <c r="Y220" s="51"/>
      <c r="Z220" s="51"/>
      <c r="AA220" s="51"/>
      <c r="AC220" s="49">
        <f t="shared" si="67"/>
        <v>49096.610000000008</v>
      </c>
    </row>
    <row r="221" spans="1:29">
      <c r="A221" s="6" t="s">
        <v>284</v>
      </c>
      <c r="B221" s="1" t="s">
        <v>91</v>
      </c>
      <c r="C221" s="6" t="s">
        <v>110</v>
      </c>
      <c r="D221" s="27" t="s">
        <v>629</v>
      </c>
      <c r="E221" s="45">
        <v>52067.040000000001</v>
      </c>
      <c r="F221" s="45">
        <v>51939.74</v>
      </c>
      <c r="G221" s="45">
        <v>51812.44</v>
      </c>
      <c r="H221" s="45">
        <v>51685.14</v>
      </c>
      <c r="I221" s="45">
        <v>51557.84</v>
      </c>
      <c r="J221" s="45">
        <v>51430.54</v>
      </c>
      <c r="K221" s="45">
        <v>51303.24</v>
      </c>
      <c r="L221" s="45">
        <v>51175.94</v>
      </c>
      <c r="M221" s="45">
        <v>51048.639999999999</v>
      </c>
      <c r="N221" s="45">
        <v>50921.34</v>
      </c>
      <c r="O221" s="45">
        <v>50794.04</v>
      </c>
      <c r="P221" s="45">
        <v>50666.74</v>
      </c>
      <c r="Q221" s="45">
        <v>50539.44</v>
      </c>
      <c r="R221" s="47">
        <f t="shared" si="65"/>
        <v>51303.24</v>
      </c>
      <c r="T221" s="49"/>
      <c r="V221" s="49">
        <f t="shared" si="66"/>
        <v>51303.24</v>
      </c>
      <c r="Y221" s="51"/>
      <c r="Z221" s="51"/>
      <c r="AA221" s="51"/>
      <c r="AC221" s="49">
        <f t="shared" si="67"/>
        <v>51303.24</v>
      </c>
    </row>
    <row r="222" spans="1:29">
      <c r="A222" s="6" t="s">
        <v>284</v>
      </c>
      <c r="B222" s="1" t="s">
        <v>91</v>
      </c>
      <c r="C222" s="6" t="s">
        <v>893</v>
      </c>
      <c r="D222" s="27" t="s">
        <v>903</v>
      </c>
      <c r="E222" s="45">
        <v>109190.55</v>
      </c>
      <c r="F222" s="45">
        <v>108120.06</v>
      </c>
      <c r="G222" s="45">
        <v>107049.57</v>
      </c>
      <c r="H222" s="45">
        <v>105979.08</v>
      </c>
      <c r="I222" s="45">
        <v>104908.59</v>
      </c>
      <c r="J222" s="45">
        <v>103838.1</v>
      </c>
      <c r="K222" s="45">
        <v>102767.61</v>
      </c>
      <c r="L222" s="45">
        <v>101697.12</v>
      </c>
      <c r="M222" s="45">
        <v>100626.63</v>
      </c>
      <c r="N222" s="45">
        <v>99556.14</v>
      </c>
      <c r="O222" s="45">
        <v>98485.65</v>
      </c>
      <c r="P222" s="45">
        <v>97415.159999999902</v>
      </c>
      <c r="Q222" s="45">
        <v>96344.669999999896</v>
      </c>
      <c r="R222" s="47">
        <f t="shared" si="65"/>
        <v>102767.60999999999</v>
      </c>
      <c r="T222" s="49"/>
      <c r="V222" s="49">
        <f t="shared" si="66"/>
        <v>102767.60999999999</v>
      </c>
      <c r="Y222" s="51"/>
      <c r="Z222" s="51"/>
      <c r="AA222" s="51"/>
      <c r="AC222" s="49">
        <f t="shared" si="67"/>
        <v>102767.60999999999</v>
      </c>
    </row>
    <row r="223" spans="1:29">
      <c r="A223" s="6" t="s">
        <v>284</v>
      </c>
      <c r="B223" s="1" t="s">
        <v>91</v>
      </c>
      <c r="C223" s="6" t="s">
        <v>889</v>
      </c>
      <c r="D223" s="27" t="s">
        <v>904</v>
      </c>
      <c r="E223" s="45">
        <v>92490.760000000097</v>
      </c>
      <c r="F223" s="45">
        <v>91919.830000000104</v>
      </c>
      <c r="G223" s="45">
        <v>91348.9</v>
      </c>
      <c r="H223" s="45">
        <v>90777.97</v>
      </c>
      <c r="I223" s="45">
        <v>90207.039999999994</v>
      </c>
      <c r="J223" s="45">
        <v>89636.11</v>
      </c>
      <c r="K223" s="45">
        <v>89065.18</v>
      </c>
      <c r="L223" s="45">
        <v>88494.25</v>
      </c>
      <c r="M223" s="45">
        <v>87923.320000000094</v>
      </c>
      <c r="N223" s="45">
        <v>87352.390000000101</v>
      </c>
      <c r="O223" s="45">
        <v>86781.460000000094</v>
      </c>
      <c r="P223" s="45">
        <v>86210.530000000101</v>
      </c>
      <c r="Q223" s="45">
        <v>85639.600000000093</v>
      </c>
      <c r="R223" s="47">
        <f t="shared" si="65"/>
        <v>89065.180000000051</v>
      </c>
      <c r="T223" s="49"/>
      <c r="V223" s="49">
        <f t="shared" si="66"/>
        <v>89065.180000000051</v>
      </c>
      <c r="Y223" s="51"/>
      <c r="Z223" s="51"/>
      <c r="AA223" s="51"/>
      <c r="AC223" s="49">
        <f t="shared" si="67"/>
        <v>89065.180000000051</v>
      </c>
    </row>
    <row r="224" spans="1:29">
      <c r="A224" s="6" t="s">
        <v>284</v>
      </c>
      <c r="B224" s="1" t="s">
        <v>91</v>
      </c>
      <c r="C224" s="6" t="s">
        <v>890</v>
      </c>
      <c r="D224" s="27" t="s">
        <v>905</v>
      </c>
      <c r="E224" s="45">
        <v>146443.64000000001</v>
      </c>
      <c r="F224" s="45">
        <v>146015.44</v>
      </c>
      <c r="G224" s="45">
        <v>145587.24</v>
      </c>
      <c r="H224" s="45">
        <v>145159.04000000001</v>
      </c>
      <c r="I224" s="45">
        <v>144730.84</v>
      </c>
      <c r="J224" s="45">
        <v>144302.64000000001</v>
      </c>
      <c r="K224" s="45">
        <v>143874.44</v>
      </c>
      <c r="L224" s="45">
        <v>143446.24</v>
      </c>
      <c r="M224" s="45">
        <v>143018.04</v>
      </c>
      <c r="N224" s="45">
        <v>142589.84</v>
      </c>
      <c r="O224" s="45">
        <v>142161.64000000001</v>
      </c>
      <c r="P224" s="45">
        <v>141733.44</v>
      </c>
      <c r="Q224" s="45">
        <v>141305.24</v>
      </c>
      <c r="R224" s="47">
        <f t="shared" si="65"/>
        <v>143874.43999999997</v>
      </c>
      <c r="T224" s="49"/>
      <c r="V224" s="49">
        <f t="shared" si="66"/>
        <v>143874.43999999997</v>
      </c>
      <c r="Y224" s="51"/>
      <c r="Z224" s="51"/>
      <c r="AA224" s="51"/>
      <c r="AC224" s="49">
        <f t="shared" si="67"/>
        <v>143874.43999999997</v>
      </c>
    </row>
    <row r="225" spans="1:30">
      <c r="A225" s="6" t="s">
        <v>284</v>
      </c>
      <c r="B225" s="1" t="s">
        <v>91</v>
      </c>
      <c r="C225" s="6" t="s">
        <v>406</v>
      </c>
      <c r="D225" s="27" t="s">
        <v>948</v>
      </c>
      <c r="E225" s="45">
        <v>127404.34</v>
      </c>
      <c r="F225" s="45">
        <v>127044.44</v>
      </c>
      <c r="G225" s="45">
        <v>126684.54</v>
      </c>
      <c r="H225" s="45">
        <v>126324.64</v>
      </c>
      <c r="I225" s="45">
        <v>125964.74</v>
      </c>
      <c r="J225" s="45">
        <v>125604.84</v>
      </c>
      <c r="K225" s="45">
        <v>125244.94</v>
      </c>
      <c r="L225" s="45">
        <v>124885.04</v>
      </c>
      <c r="M225" s="45">
        <v>124525.14</v>
      </c>
      <c r="N225" s="45">
        <v>124165.24</v>
      </c>
      <c r="O225" s="45">
        <v>123805.34</v>
      </c>
      <c r="P225" s="45">
        <v>123445.44</v>
      </c>
      <c r="Q225" s="45">
        <v>123085.54</v>
      </c>
      <c r="R225" s="47">
        <f t="shared" si="65"/>
        <v>125244.94</v>
      </c>
      <c r="T225" s="49"/>
      <c r="V225" s="49">
        <f t="shared" si="66"/>
        <v>125244.94</v>
      </c>
      <c r="Y225" s="51"/>
      <c r="Z225" s="51"/>
      <c r="AA225" s="51"/>
      <c r="AC225" s="49">
        <f t="shared" si="67"/>
        <v>125244.94</v>
      </c>
    </row>
    <row r="226" spans="1:30">
      <c r="A226" s="6" t="s">
        <v>284</v>
      </c>
      <c r="B226" s="1" t="s">
        <v>91</v>
      </c>
      <c r="C226" s="6" t="s">
        <v>407</v>
      </c>
      <c r="D226" s="27" t="s">
        <v>949</v>
      </c>
      <c r="E226" s="45">
        <v>85296.13</v>
      </c>
      <c r="F226" s="45">
        <v>85116.18</v>
      </c>
      <c r="G226" s="45">
        <v>84936.23</v>
      </c>
      <c r="H226" s="45">
        <v>84756.28</v>
      </c>
      <c r="I226" s="45">
        <v>84576.33</v>
      </c>
      <c r="J226" s="45">
        <v>84396.38</v>
      </c>
      <c r="K226" s="45">
        <v>84216.43</v>
      </c>
      <c r="L226" s="45">
        <v>84036.479999999996</v>
      </c>
      <c r="M226" s="45">
        <v>83856.53</v>
      </c>
      <c r="N226" s="45">
        <v>83676.58</v>
      </c>
      <c r="O226" s="45">
        <v>83496.63</v>
      </c>
      <c r="P226" s="45">
        <v>83316.679999999993</v>
      </c>
      <c r="Q226" s="45">
        <v>83136.73</v>
      </c>
      <c r="R226" s="47">
        <f t="shared" si="65"/>
        <v>84216.43</v>
      </c>
      <c r="T226" s="49"/>
      <c r="V226" s="49">
        <f t="shared" si="66"/>
        <v>84216.43</v>
      </c>
      <c r="Y226" s="51"/>
      <c r="Z226" s="51"/>
      <c r="AA226" s="51"/>
      <c r="AC226" s="49">
        <f t="shared" si="67"/>
        <v>84216.43</v>
      </c>
    </row>
    <row r="227" spans="1:30">
      <c r="A227" s="6" t="s">
        <v>284</v>
      </c>
      <c r="B227" s="1" t="s">
        <v>91</v>
      </c>
      <c r="C227" s="6" t="s">
        <v>959</v>
      </c>
      <c r="D227" s="27" t="s">
        <v>960</v>
      </c>
      <c r="E227" s="55">
        <v>132675.96</v>
      </c>
      <c r="F227" s="55">
        <v>144583.67000000001</v>
      </c>
      <c r="G227" s="55">
        <v>144280.56</v>
      </c>
      <c r="H227" s="55">
        <v>143977.45000000001</v>
      </c>
      <c r="I227" s="55">
        <v>143674.34</v>
      </c>
      <c r="J227" s="55">
        <v>143371.23000000001</v>
      </c>
      <c r="K227" s="55">
        <v>143068.12</v>
      </c>
      <c r="L227" s="55">
        <v>144457.70000000001</v>
      </c>
      <c r="M227" s="55">
        <v>144151</v>
      </c>
      <c r="N227" s="55">
        <v>143844.29999999999</v>
      </c>
      <c r="O227" s="55">
        <v>143537.60000000001</v>
      </c>
      <c r="P227" s="55">
        <v>143230.9</v>
      </c>
      <c r="Q227" s="55">
        <v>142924.20000000001</v>
      </c>
      <c r="R227" s="56">
        <f t="shared" si="65"/>
        <v>143331.41250000001</v>
      </c>
      <c r="T227" s="49"/>
      <c r="V227" s="49">
        <f t="shared" si="66"/>
        <v>143331.41250000001</v>
      </c>
      <c r="Y227" s="51"/>
      <c r="Z227" s="51"/>
      <c r="AA227" s="51"/>
      <c r="AC227" s="49">
        <f t="shared" si="67"/>
        <v>143331.41250000001</v>
      </c>
    </row>
    <row r="228" spans="1:30">
      <c r="D228" s="28" t="s">
        <v>111</v>
      </c>
      <c r="E228" s="45">
        <f t="shared" ref="E228" si="68">SUM(E210:E227)</f>
        <v>1523681.3399999999</v>
      </c>
      <c r="F228" s="45">
        <f t="shared" ref="F228:R228" si="69">SUM(F210:F227)</f>
        <v>1522268.1899999997</v>
      </c>
      <c r="G228" s="45">
        <f t="shared" si="69"/>
        <v>1508644.2200000002</v>
      </c>
      <c r="H228" s="45">
        <f t="shared" si="69"/>
        <v>1495020.2499999998</v>
      </c>
      <c r="I228" s="45">
        <f t="shared" si="69"/>
        <v>1481396.28</v>
      </c>
      <c r="J228" s="45">
        <f t="shared" si="69"/>
        <v>1467772.31</v>
      </c>
      <c r="K228" s="45">
        <f t="shared" si="69"/>
        <v>1454148.3399999999</v>
      </c>
      <c r="L228" s="45">
        <f t="shared" si="69"/>
        <v>1442217.0599999998</v>
      </c>
      <c r="M228" s="45">
        <f t="shared" si="69"/>
        <v>1428589.5</v>
      </c>
      <c r="N228" s="45">
        <f t="shared" si="69"/>
        <v>1414961.9400000004</v>
      </c>
      <c r="O228" s="45">
        <f t="shared" si="69"/>
        <v>1401334.3800000004</v>
      </c>
      <c r="P228" s="45">
        <f t="shared" si="69"/>
        <v>1387706.82</v>
      </c>
      <c r="Q228" s="45">
        <f t="shared" si="69"/>
        <v>1374079.26</v>
      </c>
      <c r="R228" s="45">
        <f t="shared" si="69"/>
        <v>1454411.6325000001</v>
      </c>
      <c r="Y228" s="51"/>
      <c r="Z228" s="51"/>
      <c r="AA228" s="51"/>
    </row>
    <row r="229" spans="1:30">
      <c r="D229" s="29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7"/>
      <c r="Y229" s="51"/>
      <c r="Z229" s="51"/>
      <c r="AA229" s="51"/>
    </row>
    <row r="230" spans="1:30">
      <c r="A230" s="6" t="s">
        <v>284</v>
      </c>
      <c r="B230" s="6" t="s">
        <v>112</v>
      </c>
      <c r="C230" s="6" t="s">
        <v>69</v>
      </c>
      <c r="D230" s="41" t="s">
        <v>114</v>
      </c>
      <c r="E230" s="45">
        <v>665773.41</v>
      </c>
      <c r="F230" s="45">
        <v>662359.18999999994</v>
      </c>
      <c r="G230" s="45">
        <v>658944.97</v>
      </c>
      <c r="H230" s="45">
        <v>655530.75</v>
      </c>
      <c r="I230" s="45">
        <v>652116.53</v>
      </c>
      <c r="J230" s="45">
        <v>648702.31000000006</v>
      </c>
      <c r="K230" s="45">
        <v>645288.09</v>
      </c>
      <c r="L230" s="45">
        <v>641873.87</v>
      </c>
      <c r="M230" s="45">
        <v>638459.65</v>
      </c>
      <c r="N230" s="45">
        <v>635045.43000000005</v>
      </c>
      <c r="O230" s="45">
        <v>631631.21</v>
      </c>
      <c r="P230" s="45">
        <v>628216.99</v>
      </c>
      <c r="Q230" s="45">
        <v>624802.77</v>
      </c>
      <c r="R230" s="47">
        <f>((E230+Q230)+((F230+G230+H230+I230+J230+K230+L230+M230+N230+O230+P230)*2))/24</f>
        <v>645288.09</v>
      </c>
      <c r="T230" s="49"/>
      <c r="V230" s="49">
        <f>+R230</f>
        <v>645288.09</v>
      </c>
      <c r="Y230" s="51"/>
      <c r="Z230" s="51"/>
      <c r="AA230" s="51"/>
      <c r="AC230" s="49">
        <f>+R230</f>
        <v>645288.09</v>
      </c>
    </row>
    <row r="231" spans="1:30">
      <c r="A231" s="6" t="s">
        <v>284</v>
      </c>
      <c r="B231" s="6" t="s">
        <v>112</v>
      </c>
      <c r="C231" s="6" t="s">
        <v>390</v>
      </c>
      <c r="D231" s="41" t="s">
        <v>963</v>
      </c>
      <c r="E231" s="45">
        <v>751441.23</v>
      </c>
      <c r="F231" s="45">
        <v>752398.69</v>
      </c>
      <c r="G231" s="45">
        <v>750824.63</v>
      </c>
      <c r="H231" s="45">
        <v>749250.57</v>
      </c>
      <c r="I231" s="45">
        <v>747676.51</v>
      </c>
      <c r="J231" s="45">
        <v>746102.45</v>
      </c>
      <c r="K231" s="45">
        <v>744528.39</v>
      </c>
      <c r="L231" s="45">
        <v>742954.33</v>
      </c>
      <c r="M231" s="45">
        <v>741380.27</v>
      </c>
      <c r="N231" s="45">
        <v>739806.20999999903</v>
      </c>
      <c r="O231" s="45">
        <v>738232.14999999898</v>
      </c>
      <c r="P231" s="45">
        <v>736658.08999999904</v>
      </c>
      <c r="Q231" s="45">
        <v>735084.02999999898</v>
      </c>
      <c r="R231" s="47">
        <f>((E231+Q231)+((F231+G231+H231+I231+J231+K231+L231+M231+N231+O231+P231)*2))/24</f>
        <v>744422.90999999968</v>
      </c>
      <c r="T231" s="49"/>
      <c r="V231" s="49">
        <f>+R231</f>
        <v>744422.90999999968</v>
      </c>
      <c r="Y231" s="51"/>
      <c r="Z231" s="51"/>
      <c r="AA231" s="51"/>
      <c r="AC231" s="49">
        <f>+R231</f>
        <v>744422.90999999968</v>
      </c>
    </row>
    <row r="232" spans="1:30">
      <c r="D232" s="41" t="s">
        <v>111</v>
      </c>
      <c r="E232" s="46">
        <f t="shared" ref="E232:K232" si="70">SUM(E230:E231)</f>
        <v>1417214.6400000001</v>
      </c>
      <c r="F232" s="46">
        <f t="shared" si="70"/>
        <v>1414757.88</v>
      </c>
      <c r="G232" s="46">
        <f t="shared" si="70"/>
        <v>1409769.6</v>
      </c>
      <c r="H232" s="46">
        <f t="shared" si="70"/>
        <v>1404781.3199999998</v>
      </c>
      <c r="I232" s="46">
        <f t="shared" si="70"/>
        <v>1399793.04</v>
      </c>
      <c r="J232" s="46">
        <f t="shared" si="70"/>
        <v>1394804.76</v>
      </c>
      <c r="K232" s="46">
        <f t="shared" si="70"/>
        <v>1389816.48</v>
      </c>
      <c r="L232" s="46">
        <f t="shared" ref="L232:R232" si="71">SUM(L230:L231)</f>
        <v>1384828.2</v>
      </c>
      <c r="M232" s="46">
        <f t="shared" si="71"/>
        <v>1379839.92</v>
      </c>
      <c r="N232" s="46">
        <f t="shared" si="71"/>
        <v>1374851.6399999992</v>
      </c>
      <c r="O232" s="46">
        <f t="shared" si="71"/>
        <v>1369863.3599999989</v>
      </c>
      <c r="P232" s="46">
        <f t="shared" si="71"/>
        <v>1364875.0799999991</v>
      </c>
      <c r="Q232" s="46">
        <f t="shared" si="71"/>
        <v>1359886.7999999989</v>
      </c>
      <c r="R232" s="46">
        <f t="shared" si="71"/>
        <v>1389710.9999999995</v>
      </c>
      <c r="Y232" s="51"/>
      <c r="Z232" s="51"/>
      <c r="AA232" s="51"/>
    </row>
    <row r="233" spans="1:30">
      <c r="D233" s="3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7"/>
      <c r="Y233" s="51"/>
      <c r="Z233" s="51"/>
      <c r="AA233" s="51"/>
    </row>
    <row r="234" spans="1:30">
      <c r="A234" s="6" t="s">
        <v>284</v>
      </c>
      <c r="B234" s="6" t="s">
        <v>82</v>
      </c>
      <c r="C234" s="6" t="s">
        <v>67</v>
      </c>
      <c r="D234" s="41" t="s">
        <v>115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7">
        <f t="shared" ref="R234:R297" si="72">((E234+Q234)+((F234+G234+H234+I234+J234+K234+L234+M234+N234+O234+P234)*2))/24</f>
        <v>0</v>
      </c>
      <c r="T234" s="61">
        <f t="shared" ref="T234:T277" si="73">+R234</f>
        <v>0</v>
      </c>
      <c r="Y234" s="51"/>
      <c r="Z234" s="51"/>
      <c r="AA234" s="51"/>
      <c r="AD234" s="49">
        <f t="shared" ref="AD234:AD278" si="74">+R234</f>
        <v>0</v>
      </c>
    </row>
    <row r="235" spans="1:30">
      <c r="A235" s="6" t="s">
        <v>284</v>
      </c>
      <c r="B235" s="6" t="s">
        <v>494</v>
      </c>
      <c r="C235" s="6" t="s">
        <v>2</v>
      </c>
      <c r="D235" s="41" t="s">
        <v>495</v>
      </c>
      <c r="E235" s="45">
        <v>181507.58</v>
      </c>
      <c r="F235" s="45">
        <v>2.91038304567337E-11</v>
      </c>
      <c r="G235" s="45">
        <v>3003.46</v>
      </c>
      <c r="H235" s="45">
        <v>3003.46</v>
      </c>
      <c r="I235" s="45">
        <v>3003.46</v>
      </c>
      <c r="J235" s="45">
        <v>3003.46</v>
      </c>
      <c r="K235" s="45">
        <v>3003.46</v>
      </c>
      <c r="L235" s="45">
        <v>3003.46</v>
      </c>
      <c r="M235" s="45">
        <v>3003.46</v>
      </c>
      <c r="N235" s="45">
        <v>12278.46</v>
      </c>
      <c r="O235" s="45">
        <v>12278.46</v>
      </c>
      <c r="P235" s="45">
        <v>10616.76</v>
      </c>
      <c r="Q235" s="45">
        <v>30678.57</v>
      </c>
      <c r="R235" s="47">
        <f t="shared" si="72"/>
        <v>13524.247916666669</v>
      </c>
      <c r="T235" s="49">
        <f t="shared" si="73"/>
        <v>13524.247916666669</v>
      </c>
      <c r="Y235" s="51"/>
      <c r="Z235" s="51"/>
      <c r="AA235" s="51"/>
      <c r="AD235" s="49">
        <f t="shared" si="74"/>
        <v>13524.247916666669</v>
      </c>
    </row>
    <row r="236" spans="1:30">
      <c r="A236" s="6" t="s">
        <v>284</v>
      </c>
      <c r="B236" s="6" t="s">
        <v>116</v>
      </c>
      <c r="C236" s="6" t="s">
        <v>326</v>
      </c>
      <c r="D236" s="41" t="s">
        <v>906</v>
      </c>
      <c r="E236" s="45">
        <v>38966901</v>
      </c>
      <c r="F236" s="45">
        <v>39212051</v>
      </c>
      <c r="G236" s="45">
        <v>39212051</v>
      </c>
      <c r="H236" s="45">
        <v>39212051</v>
      </c>
      <c r="I236" s="45">
        <v>39212051</v>
      </c>
      <c r="J236" s="45">
        <v>39212051</v>
      </c>
      <c r="K236" s="45">
        <v>39212051</v>
      </c>
      <c r="L236" s="45">
        <v>39212051</v>
      </c>
      <c r="M236" s="45">
        <v>39212051</v>
      </c>
      <c r="N236" s="45">
        <v>39212051</v>
      </c>
      <c r="O236" s="45">
        <v>39212051</v>
      </c>
      <c r="P236" s="45">
        <v>39212051</v>
      </c>
      <c r="Q236" s="45">
        <v>39212051</v>
      </c>
      <c r="R236" s="47">
        <f t="shared" si="72"/>
        <v>39201836.416666664</v>
      </c>
      <c r="T236" s="49">
        <f t="shared" si="73"/>
        <v>39201836.416666664</v>
      </c>
      <c r="Y236" s="51"/>
      <c r="Z236" s="51"/>
      <c r="AA236" s="51"/>
      <c r="AD236" s="49">
        <f t="shared" si="74"/>
        <v>39201836.416666664</v>
      </c>
    </row>
    <row r="237" spans="1:30">
      <c r="A237" s="6" t="s">
        <v>284</v>
      </c>
      <c r="B237" s="6" t="s">
        <v>116</v>
      </c>
      <c r="C237" s="6" t="s">
        <v>327</v>
      </c>
      <c r="D237" s="41" t="s">
        <v>492</v>
      </c>
      <c r="E237" s="45">
        <v>1045610</v>
      </c>
      <c r="F237" s="45">
        <v>1044516</v>
      </c>
      <c r="G237" s="45">
        <v>1044516</v>
      </c>
      <c r="H237" s="45">
        <v>1044516</v>
      </c>
      <c r="I237" s="45">
        <v>1044516</v>
      </c>
      <c r="J237" s="45">
        <v>1044516</v>
      </c>
      <c r="K237" s="45">
        <v>1044516</v>
      </c>
      <c r="L237" s="45">
        <v>1044516</v>
      </c>
      <c r="M237" s="45">
        <v>1044516</v>
      </c>
      <c r="N237" s="45">
        <v>1044516</v>
      </c>
      <c r="O237" s="45">
        <v>1044516</v>
      </c>
      <c r="P237" s="45">
        <v>1044516</v>
      </c>
      <c r="Q237" s="45">
        <v>1044516</v>
      </c>
      <c r="R237" s="47">
        <f t="shared" si="72"/>
        <v>1044561.5833333334</v>
      </c>
      <c r="T237" s="49">
        <f t="shared" si="73"/>
        <v>1044561.5833333334</v>
      </c>
      <c r="Y237" s="51"/>
      <c r="Z237" s="51"/>
      <c r="AA237" s="51"/>
      <c r="AD237" s="49">
        <f t="shared" si="74"/>
        <v>1044561.5833333334</v>
      </c>
    </row>
    <row r="238" spans="1:30">
      <c r="A238" s="6" t="s">
        <v>284</v>
      </c>
      <c r="B238" s="6" t="s">
        <v>116</v>
      </c>
      <c r="C238" s="6" t="s">
        <v>909</v>
      </c>
      <c r="D238" s="41" t="s">
        <v>910</v>
      </c>
      <c r="E238" s="45">
        <v>-197919</v>
      </c>
      <c r="F238" s="45">
        <v>-253608</v>
      </c>
      <c r="G238" s="45">
        <v>-253608</v>
      </c>
      <c r="H238" s="45">
        <v>-253608</v>
      </c>
      <c r="I238" s="45">
        <v>-253608</v>
      </c>
      <c r="J238" s="45">
        <v>-253608</v>
      </c>
      <c r="K238" s="45">
        <v>-253608</v>
      </c>
      <c r="L238" s="45">
        <v>-253608</v>
      </c>
      <c r="M238" s="45">
        <v>-253608</v>
      </c>
      <c r="N238" s="45">
        <v>-253608</v>
      </c>
      <c r="O238" s="45">
        <v>-253608</v>
      </c>
      <c r="P238" s="45">
        <v>-253608</v>
      </c>
      <c r="Q238" s="45">
        <v>-253608</v>
      </c>
      <c r="R238" s="47">
        <f t="shared" si="72"/>
        <v>-251287.625</v>
      </c>
      <c r="T238" s="49">
        <f t="shared" si="73"/>
        <v>-251287.625</v>
      </c>
      <c r="Y238" s="51"/>
      <c r="Z238" s="51"/>
      <c r="AA238" s="51"/>
      <c r="AD238" s="49">
        <f t="shared" si="74"/>
        <v>-251287.625</v>
      </c>
    </row>
    <row r="239" spans="1:30">
      <c r="A239" s="6" t="s">
        <v>284</v>
      </c>
      <c r="B239" s="6" t="s">
        <v>116</v>
      </c>
      <c r="C239" s="6" t="s">
        <v>907</v>
      </c>
      <c r="D239" s="41" t="s">
        <v>908</v>
      </c>
      <c r="E239" s="45">
        <v>1644093</v>
      </c>
      <c r="F239" s="45">
        <v>2115746</v>
      </c>
      <c r="G239" s="45">
        <v>2115746</v>
      </c>
      <c r="H239" s="45">
        <v>2115746</v>
      </c>
      <c r="I239" s="45">
        <v>2115746</v>
      </c>
      <c r="J239" s="45">
        <v>2115746</v>
      </c>
      <c r="K239" s="45">
        <v>2115746</v>
      </c>
      <c r="L239" s="45">
        <v>2115746</v>
      </c>
      <c r="M239" s="45">
        <v>2115746</v>
      </c>
      <c r="N239" s="45">
        <v>2115746</v>
      </c>
      <c r="O239" s="45">
        <v>2115746</v>
      </c>
      <c r="P239" s="45">
        <v>2115746</v>
      </c>
      <c r="Q239" s="45">
        <v>2115746</v>
      </c>
      <c r="R239" s="47">
        <f t="shared" si="72"/>
        <v>2096093.7916666667</v>
      </c>
      <c r="T239" s="49">
        <f t="shared" si="73"/>
        <v>2096093.7916666667</v>
      </c>
      <c r="Y239" s="51"/>
      <c r="Z239" s="51"/>
      <c r="AA239" s="51"/>
      <c r="AD239" s="49">
        <f t="shared" si="74"/>
        <v>2096093.7916666667</v>
      </c>
    </row>
    <row r="240" spans="1:30">
      <c r="A240" s="6" t="s">
        <v>293</v>
      </c>
      <c r="B240" s="6" t="s">
        <v>116</v>
      </c>
      <c r="C240" s="6" t="s">
        <v>325</v>
      </c>
      <c r="D240" s="41" t="s">
        <v>631</v>
      </c>
      <c r="E240" s="45">
        <v>0</v>
      </c>
      <c r="F240" s="45">
        <v>0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7">
        <f t="shared" si="72"/>
        <v>0</v>
      </c>
      <c r="T240" s="49">
        <f t="shared" si="73"/>
        <v>0</v>
      </c>
      <c r="Y240" s="51"/>
      <c r="Z240" s="51"/>
      <c r="AA240" s="51"/>
      <c r="AD240" s="49">
        <f t="shared" si="74"/>
        <v>0</v>
      </c>
    </row>
    <row r="241" spans="1:30">
      <c r="A241" s="6" t="s">
        <v>293</v>
      </c>
      <c r="B241" s="6" t="s">
        <v>116</v>
      </c>
      <c r="C241" s="6" t="s">
        <v>493</v>
      </c>
      <c r="D241" s="41" t="s">
        <v>630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72"/>
        <v>0</v>
      </c>
      <c r="T241" s="49">
        <f t="shared" si="73"/>
        <v>0</v>
      </c>
      <c r="Y241" s="51"/>
      <c r="Z241" s="51"/>
      <c r="AA241" s="51"/>
      <c r="AD241" s="49">
        <f t="shared" si="74"/>
        <v>0</v>
      </c>
    </row>
    <row r="242" spans="1:30">
      <c r="A242" s="6" t="s">
        <v>293</v>
      </c>
      <c r="B242" s="6" t="s">
        <v>116</v>
      </c>
      <c r="C242" s="6" t="s">
        <v>939</v>
      </c>
      <c r="D242" s="41" t="s">
        <v>940</v>
      </c>
      <c r="E242" s="45">
        <v>231951</v>
      </c>
      <c r="F242" s="45">
        <v>308383.19</v>
      </c>
      <c r="G242" s="45">
        <v>310287.31</v>
      </c>
      <c r="H242" s="45">
        <v>312017.78000000003</v>
      </c>
      <c r="I242" s="45">
        <v>313843.95</v>
      </c>
      <c r="J242" s="45">
        <v>315667.94</v>
      </c>
      <c r="K242" s="45">
        <v>317563.69</v>
      </c>
      <c r="L242" s="45">
        <v>319409.3</v>
      </c>
      <c r="M242" s="45">
        <v>321327.51</v>
      </c>
      <c r="N242" s="45">
        <v>323257.24</v>
      </c>
      <c r="O242" s="45">
        <v>325135.94</v>
      </c>
      <c r="P242" s="45">
        <v>327088.55</v>
      </c>
      <c r="Q242" s="45">
        <v>268698.59999999998</v>
      </c>
      <c r="R242" s="47">
        <f t="shared" si="72"/>
        <v>312025.59999999998</v>
      </c>
      <c r="T242" s="49">
        <f t="shared" si="73"/>
        <v>312025.59999999998</v>
      </c>
      <c r="Y242" s="51"/>
      <c r="Z242" s="51"/>
      <c r="AA242" s="51"/>
      <c r="AD242" s="49">
        <f t="shared" si="74"/>
        <v>312025.59999999998</v>
      </c>
    </row>
    <row r="243" spans="1:30">
      <c r="A243" s="6" t="s">
        <v>293</v>
      </c>
      <c r="B243" s="6" t="s">
        <v>116</v>
      </c>
      <c r="C243" s="6" t="s">
        <v>968</v>
      </c>
      <c r="D243" s="41" t="s">
        <v>1007</v>
      </c>
      <c r="E243" s="45">
        <v>0</v>
      </c>
      <c r="F243" s="45">
        <v>160988.04999999999</v>
      </c>
      <c r="G243" s="45">
        <v>140537.39000000001</v>
      </c>
      <c r="H243" s="45">
        <v>128227.95</v>
      </c>
      <c r="I243" s="45">
        <v>109917.12</v>
      </c>
      <c r="J243" s="45">
        <v>88971.48</v>
      </c>
      <c r="K243" s="45">
        <v>105435.17</v>
      </c>
      <c r="L243" s="45">
        <v>266602.48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7">
        <f t="shared" si="72"/>
        <v>83389.97</v>
      </c>
      <c r="T243" s="49">
        <f t="shared" si="73"/>
        <v>83389.97</v>
      </c>
      <c r="Y243" s="51"/>
      <c r="Z243" s="51"/>
      <c r="AA243" s="51"/>
      <c r="AD243" s="49">
        <f t="shared" si="74"/>
        <v>83389.97</v>
      </c>
    </row>
    <row r="244" spans="1:30">
      <c r="A244" s="6" t="s">
        <v>293</v>
      </c>
      <c r="B244" s="6" t="s">
        <v>116</v>
      </c>
      <c r="C244" s="6" t="s">
        <v>1000</v>
      </c>
      <c r="D244" s="41" t="s">
        <v>1001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159100.89000000001</v>
      </c>
      <c r="K244" s="45">
        <v>236635.93</v>
      </c>
      <c r="L244" s="45">
        <v>343881.48</v>
      </c>
      <c r="M244" s="45">
        <v>392415.04</v>
      </c>
      <c r="N244" s="45">
        <v>473765.88</v>
      </c>
      <c r="O244" s="45">
        <v>548243.93999999994</v>
      </c>
      <c r="P244" s="45">
        <v>564888.32999999996</v>
      </c>
      <c r="Q244" s="45">
        <v>580553.86</v>
      </c>
      <c r="R244" s="47">
        <f t="shared" si="72"/>
        <v>250767.36833333338</v>
      </c>
      <c r="T244" s="49">
        <f t="shared" si="73"/>
        <v>250767.36833333338</v>
      </c>
      <c r="Y244" s="51"/>
      <c r="Z244" s="51"/>
      <c r="AA244" s="51"/>
      <c r="AD244" s="49">
        <f t="shared" si="74"/>
        <v>250767.36833333338</v>
      </c>
    </row>
    <row r="245" spans="1:30">
      <c r="A245" s="6" t="s">
        <v>293</v>
      </c>
      <c r="B245" s="6" t="s">
        <v>116</v>
      </c>
      <c r="C245" s="6" t="s">
        <v>1009</v>
      </c>
      <c r="D245" s="41" t="s">
        <v>1008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299767.62</v>
      </c>
      <c r="N245" s="45">
        <v>284397.46000000002</v>
      </c>
      <c r="O245" s="45">
        <v>254172.96</v>
      </c>
      <c r="P245" s="45">
        <v>233602.84</v>
      </c>
      <c r="Q245" s="45">
        <v>234272.42</v>
      </c>
      <c r="R245" s="47">
        <f t="shared" si="72"/>
        <v>99089.757500000007</v>
      </c>
      <c r="T245" s="49">
        <f t="shared" si="73"/>
        <v>99089.757500000007</v>
      </c>
      <c r="Y245" s="51"/>
      <c r="Z245" s="51"/>
      <c r="AA245" s="51"/>
      <c r="AD245" s="49">
        <f t="shared" si="74"/>
        <v>99089.757500000007</v>
      </c>
    </row>
    <row r="246" spans="1:30">
      <c r="A246" s="6" t="s">
        <v>294</v>
      </c>
      <c r="B246" s="6" t="s">
        <v>116</v>
      </c>
      <c r="C246" s="6" t="s">
        <v>326</v>
      </c>
      <c r="D246" s="41" t="s">
        <v>906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72"/>
        <v>0</v>
      </c>
      <c r="T246" s="49">
        <f t="shared" si="73"/>
        <v>0</v>
      </c>
      <c r="Y246" s="51"/>
      <c r="Z246" s="51"/>
      <c r="AA246" s="51"/>
      <c r="AD246" s="49">
        <f t="shared" si="74"/>
        <v>0</v>
      </c>
    </row>
    <row r="247" spans="1:30">
      <c r="A247" s="6" t="s">
        <v>294</v>
      </c>
      <c r="B247" s="6" t="s">
        <v>116</v>
      </c>
      <c r="C247" s="6" t="s">
        <v>327</v>
      </c>
      <c r="D247" s="41" t="s">
        <v>492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72"/>
        <v>0</v>
      </c>
      <c r="T247" s="49">
        <f t="shared" si="73"/>
        <v>0</v>
      </c>
      <c r="Y247" s="51"/>
      <c r="Z247" s="51"/>
      <c r="AA247" s="51"/>
      <c r="AD247" s="49">
        <f t="shared" si="74"/>
        <v>0</v>
      </c>
    </row>
    <row r="248" spans="1:30">
      <c r="A248" s="6" t="s">
        <v>294</v>
      </c>
      <c r="B248" s="6" t="s">
        <v>116</v>
      </c>
      <c r="C248" s="6" t="s">
        <v>909</v>
      </c>
      <c r="D248" s="41" t="s">
        <v>910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72"/>
        <v>0</v>
      </c>
      <c r="T248" s="49">
        <f t="shared" si="73"/>
        <v>0</v>
      </c>
      <c r="Y248" s="51"/>
      <c r="Z248" s="51"/>
      <c r="AA248" s="51"/>
      <c r="AD248" s="49">
        <f t="shared" si="74"/>
        <v>0</v>
      </c>
    </row>
    <row r="249" spans="1:30">
      <c r="A249" s="6" t="s">
        <v>294</v>
      </c>
      <c r="B249" s="6" t="s">
        <v>116</v>
      </c>
      <c r="C249" s="6" t="s">
        <v>907</v>
      </c>
      <c r="D249" s="41" t="s">
        <v>908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72"/>
        <v>0</v>
      </c>
      <c r="T249" s="49">
        <f t="shared" si="73"/>
        <v>0</v>
      </c>
      <c r="Y249" s="51"/>
      <c r="Z249" s="51"/>
      <c r="AA249" s="51"/>
      <c r="AD249" s="49">
        <f t="shared" si="74"/>
        <v>0</v>
      </c>
    </row>
    <row r="250" spans="1:30">
      <c r="A250" s="6" t="s">
        <v>294</v>
      </c>
      <c r="B250" s="6" t="s">
        <v>116</v>
      </c>
      <c r="C250" s="6" t="s">
        <v>510</v>
      </c>
      <c r="D250" s="41" t="s">
        <v>633</v>
      </c>
      <c r="E250" s="45">
        <v>349981.48</v>
      </c>
      <c r="F250" s="45">
        <v>395851.5</v>
      </c>
      <c r="G250" s="45">
        <v>450693.42</v>
      </c>
      <c r="H250" s="45">
        <v>520590.93</v>
      </c>
      <c r="I250" s="45">
        <v>633631.4</v>
      </c>
      <c r="J250" s="45">
        <v>659123.98</v>
      </c>
      <c r="K250" s="45">
        <v>687814.09</v>
      </c>
      <c r="L250" s="45">
        <v>903041.84</v>
      </c>
      <c r="M250" s="45">
        <v>978262.48</v>
      </c>
      <c r="N250" s="45">
        <v>1040009.1</v>
      </c>
      <c r="O250" s="45">
        <v>1134395.21</v>
      </c>
      <c r="P250" s="45">
        <v>1316101.5</v>
      </c>
      <c r="Q250" s="45">
        <v>425286.39</v>
      </c>
      <c r="R250" s="47">
        <f t="shared" si="72"/>
        <v>758929.11541666661</v>
      </c>
      <c r="W250" s="49">
        <f>+R250</f>
        <v>758929.11541666661</v>
      </c>
      <c r="Y250" s="51"/>
      <c r="Z250" s="51"/>
      <c r="AA250" s="51"/>
      <c r="AB250" s="49">
        <f>+R250</f>
        <v>758929.11541666661</v>
      </c>
    </row>
    <row r="251" spans="1:30">
      <c r="A251" s="6" t="s">
        <v>294</v>
      </c>
      <c r="B251" s="6" t="s">
        <v>116</v>
      </c>
      <c r="C251" s="6" t="s">
        <v>511</v>
      </c>
      <c r="D251" s="41" t="s">
        <v>632</v>
      </c>
      <c r="E251" s="45">
        <v>165652.1</v>
      </c>
      <c r="F251" s="45">
        <v>199854.33</v>
      </c>
      <c r="G251" s="45">
        <v>265861.94</v>
      </c>
      <c r="H251" s="45">
        <v>266524.77</v>
      </c>
      <c r="I251" s="45">
        <v>354488.7</v>
      </c>
      <c r="J251" s="45">
        <v>422193.5</v>
      </c>
      <c r="K251" s="45">
        <v>504517.54</v>
      </c>
      <c r="L251" s="45">
        <v>619732.35</v>
      </c>
      <c r="M251" s="45">
        <v>692572.94</v>
      </c>
      <c r="N251" s="45">
        <v>720665.86</v>
      </c>
      <c r="O251" s="45">
        <v>742165.64</v>
      </c>
      <c r="P251" s="45">
        <v>857861.93</v>
      </c>
      <c r="Q251" s="45">
        <v>178787.06</v>
      </c>
      <c r="R251" s="47">
        <f t="shared" si="72"/>
        <v>484888.2566666666</v>
      </c>
      <c r="W251" s="49">
        <f>+R251</f>
        <v>484888.2566666666</v>
      </c>
      <c r="Y251" s="51"/>
      <c r="Z251" s="51"/>
      <c r="AA251" s="51"/>
      <c r="AB251" s="49">
        <f>+R251</f>
        <v>484888.2566666666</v>
      </c>
    </row>
    <row r="252" spans="1:30">
      <c r="A252" s="6" t="s">
        <v>294</v>
      </c>
      <c r="B252" s="6" t="s">
        <v>116</v>
      </c>
      <c r="C252" s="6" t="s">
        <v>512</v>
      </c>
      <c r="D252" s="41" t="s">
        <v>634</v>
      </c>
      <c r="E252" s="45">
        <v>557664.93000000005</v>
      </c>
      <c r="F252" s="45">
        <v>672490.62</v>
      </c>
      <c r="G252" s="45">
        <v>803898.99</v>
      </c>
      <c r="H252" s="45">
        <v>1099233.55</v>
      </c>
      <c r="I252" s="45">
        <v>1369598.1</v>
      </c>
      <c r="J252" s="45">
        <v>1563737.85</v>
      </c>
      <c r="K252" s="45">
        <v>1728041.34</v>
      </c>
      <c r="L252" s="45">
        <v>1898818.44</v>
      </c>
      <c r="M252" s="45">
        <v>2120916.62</v>
      </c>
      <c r="N252" s="45">
        <v>2289546.89</v>
      </c>
      <c r="O252" s="45">
        <v>2415385.75</v>
      </c>
      <c r="P252" s="45">
        <v>2578191.61</v>
      </c>
      <c r="Q252" s="45">
        <v>568466.56999999995</v>
      </c>
      <c r="R252" s="47">
        <f t="shared" si="72"/>
        <v>1591910.4591666667</v>
      </c>
      <c r="W252" s="49">
        <f>+R252</f>
        <v>1591910.4591666667</v>
      </c>
      <c r="Y252" s="51"/>
      <c r="Z252" s="51"/>
      <c r="AA252" s="51"/>
      <c r="AB252" s="49">
        <f>+R252</f>
        <v>1591910.4591666667</v>
      </c>
    </row>
    <row r="253" spans="1:30">
      <c r="A253" s="6" t="s">
        <v>294</v>
      </c>
      <c r="B253" s="6" t="s">
        <v>116</v>
      </c>
      <c r="C253" s="6" t="s">
        <v>513</v>
      </c>
      <c r="D253" s="41" t="s">
        <v>635</v>
      </c>
      <c r="E253" s="45">
        <v>602434.58000000101</v>
      </c>
      <c r="F253" s="45">
        <v>758750.66</v>
      </c>
      <c r="G253" s="45">
        <v>1043133.82</v>
      </c>
      <c r="H253" s="45">
        <v>1320854.46</v>
      </c>
      <c r="I253" s="45">
        <v>1724210.09</v>
      </c>
      <c r="J253" s="45">
        <v>1934955.66</v>
      </c>
      <c r="K253" s="45">
        <v>2185467.8199999998</v>
      </c>
      <c r="L253" s="45">
        <v>2431927.34</v>
      </c>
      <c r="M253" s="45">
        <v>2610833.7599999998</v>
      </c>
      <c r="N253" s="45">
        <v>2782207.95</v>
      </c>
      <c r="O253" s="45">
        <v>3056480.39</v>
      </c>
      <c r="P253" s="45">
        <v>3265698.26</v>
      </c>
      <c r="Q253" s="45">
        <v>903894.21</v>
      </c>
      <c r="R253" s="47">
        <f t="shared" si="72"/>
        <v>1988973.7170833333</v>
      </c>
      <c r="W253" s="49">
        <f>+R253</f>
        <v>1988973.7170833333</v>
      </c>
      <c r="Y253" s="51"/>
      <c r="Z253" s="51"/>
      <c r="AA253" s="51"/>
      <c r="AB253" s="49">
        <f>+R253</f>
        <v>1988973.7170833333</v>
      </c>
    </row>
    <row r="254" spans="1:30">
      <c r="A254" s="6" t="s">
        <v>294</v>
      </c>
      <c r="B254" s="6" t="s">
        <v>116</v>
      </c>
      <c r="C254" s="6" t="s">
        <v>514</v>
      </c>
      <c r="D254" s="41" t="s">
        <v>636</v>
      </c>
      <c r="E254" s="45">
        <v>5837826.0499999998</v>
      </c>
      <c r="F254" s="45">
        <v>4952099.62</v>
      </c>
      <c r="G254" s="45">
        <v>4084621.47</v>
      </c>
      <c r="H254" s="45">
        <v>3199331.96</v>
      </c>
      <c r="I254" s="45">
        <v>2496580.29</v>
      </c>
      <c r="J254" s="45">
        <v>2087935.94</v>
      </c>
      <c r="K254" s="45">
        <v>1812787.61</v>
      </c>
      <c r="L254" s="45">
        <v>1637607.32</v>
      </c>
      <c r="M254" s="45">
        <v>1420557.43</v>
      </c>
      <c r="N254" s="45">
        <v>1256937.3999999999</v>
      </c>
      <c r="O254" s="45">
        <v>1033140.73</v>
      </c>
      <c r="P254" s="45">
        <v>583350.03</v>
      </c>
      <c r="Q254" s="45">
        <v>6291391.1900000004</v>
      </c>
      <c r="R254" s="47">
        <f t="shared" si="72"/>
        <v>2552463.2016666667</v>
      </c>
      <c r="W254" s="49">
        <f>+R254</f>
        <v>2552463.2016666667</v>
      </c>
      <c r="Y254" s="51"/>
      <c r="Z254" s="51"/>
      <c r="AA254" s="51"/>
      <c r="AB254" s="49">
        <f>+R254</f>
        <v>2552463.2016666667</v>
      </c>
    </row>
    <row r="255" spans="1:30">
      <c r="A255" s="6" t="s">
        <v>284</v>
      </c>
      <c r="B255" s="6" t="s">
        <v>117</v>
      </c>
      <c r="C255" s="6" t="s">
        <v>328</v>
      </c>
      <c r="D255" s="41" t="s">
        <v>637</v>
      </c>
      <c r="E255" s="45">
        <v>0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7">
        <f t="shared" si="72"/>
        <v>0</v>
      </c>
      <c r="T255" s="49">
        <f t="shared" si="73"/>
        <v>0</v>
      </c>
      <c r="Y255" s="51"/>
      <c r="Z255" s="51"/>
      <c r="AA255" s="51"/>
      <c r="AD255" s="49">
        <f t="shared" si="74"/>
        <v>0</v>
      </c>
    </row>
    <row r="256" spans="1:30">
      <c r="A256" s="6" t="s">
        <v>284</v>
      </c>
      <c r="B256" s="6" t="s">
        <v>117</v>
      </c>
      <c r="C256" s="1" t="s">
        <v>329</v>
      </c>
      <c r="D256" s="41" t="s">
        <v>649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72"/>
        <v>0</v>
      </c>
      <c r="T256" s="49">
        <f t="shared" si="73"/>
        <v>0</v>
      </c>
      <c r="Y256" s="51"/>
      <c r="Z256" s="51"/>
      <c r="AA256" s="51"/>
      <c r="AD256" s="49">
        <f t="shared" si="74"/>
        <v>0</v>
      </c>
    </row>
    <row r="257" spans="1:30">
      <c r="A257" s="6" t="s">
        <v>284</v>
      </c>
      <c r="B257" s="6" t="s">
        <v>117</v>
      </c>
      <c r="C257" s="6" t="s">
        <v>330</v>
      </c>
      <c r="D257" s="41" t="s">
        <v>650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72"/>
        <v>0</v>
      </c>
      <c r="T257" s="49">
        <f t="shared" si="73"/>
        <v>0</v>
      </c>
      <c r="Y257" s="51"/>
      <c r="Z257" s="51"/>
      <c r="AA257" s="51"/>
      <c r="AD257" s="49">
        <f t="shared" si="74"/>
        <v>0</v>
      </c>
    </row>
    <row r="258" spans="1:30">
      <c r="A258" s="6" t="s">
        <v>284</v>
      </c>
      <c r="B258" s="6" t="s">
        <v>117</v>
      </c>
      <c r="C258" s="6" t="s">
        <v>331</v>
      </c>
      <c r="D258" s="41" t="s">
        <v>638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72"/>
        <v>0</v>
      </c>
      <c r="T258" s="49">
        <f t="shared" si="73"/>
        <v>0</v>
      </c>
      <c r="Y258" s="51"/>
      <c r="Z258" s="51"/>
      <c r="AA258" s="51"/>
      <c r="AD258" s="49">
        <f t="shared" si="74"/>
        <v>0</v>
      </c>
    </row>
    <row r="259" spans="1:30">
      <c r="A259" s="6" t="s">
        <v>284</v>
      </c>
      <c r="B259" s="6" t="s">
        <v>117</v>
      </c>
      <c r="C259" s="6" t="s">
        <v>332</v>
      </c>
      <c r="D259" s="41" t="s">
        <v>651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72"/>
        <v>0</v>
      </c>
      <c r="T259" s="49">
        <f t="shared" si="73"/>
        <v>0</v>
      </c>
      <c r="Y259" s="51"/>
      <c r="Z259" s="51"/>
      <c r="AA259" s="51"/>
      <c r="AD259" s="49">
        <f t="shared" si="74"/>
        <v>0</v>
      </c>
    </row>
    <row r="260" spans="1:30">
      <c r="A260" s="6" t="s">
        <v>284</v>
      </c>
      <c r="B260" s="6" t="s">
        <v>117</v>
      </c>
      <c r="C260" s="6" t="s">
        <v>333</v>
      </c>
      <c r="D260" s="41" t="s">
        <v>652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72"/>
        <v>0</v>
      </c>
      <c r="T260" s="49">
        <f t="shared" si="73"/>
        <v>0</v>
      </c>
      <c r="Y260" s="51"/>
      <c r="Z260" s="51"/>
      <c r="AA260" s="51"/>
      <c r="AD260" s="49">
        <f t="shared" si="74"/>
        <v>0</v>
      </c>
    </row>
    <row r="261" spans="1:30">
      <c r="A261" s="6" t="s">
        <v>284</v>
      </c>
      <c r="B261" s="6" t="s">
        <v>117</v>
      </c>
      <c r="C261" s="6" t="s">
        <v>334</v>
      </c>
      <c r="D261" s="41" t="s">
        <v>639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72"/>
        <v>0</v>
      </c>
      <c r="T261" s="49">
        <f t="shared" si="73"/>
        <v>0</v>
      </c>
      <c r="Y261" s="51"/>
      <c r="Z261" s="51"/>
      <c r="AA261" s="51"/>
      <c r="AD261" s="49">
        <f t="shared" si="74"/>
        <v>0</v>
      </c>
    </row>
    <row r="262" spans="1:30">
      <c r="A262" s="6" t="s">
        <v>284</v>
      </c>
      <c r="B262" s="6" t="s">
        <v>117</v>
      </c>
      <c r="C262" s="6" t="s">
        <v>27</v>
      </c>
      <c r="D262" s="41" t="s">
        <v>653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72"/>
        <v>0</v>
      </c>
      <c r="T262" s="49">
        <f t="shared" si="73"/>
        <v>0</v>
      </c>
      <c r="Y262" s="51"/>
      <c r="Z262" s="51"/>
      <c r="AA262" s="51"/>
      <c r="AD262" s="49">
        <f t="shared" si="74"/>
        <v>0</v>
      </c>
    </row>
    <row r="263" spans="1:30">
      <c r="A263" s="6" t="s">
        <v>284</v>
      </c>
      <c r="B263" s="6" t="s">
        <v>117</v>
      </c>
      <c r="C263" s="1" t="s">
        <v>335</v>
      </c>
      <c r="D263" s="41" t="s">
        <v>654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72"/>
        <v>0</v>
      </c>
      <c r="T263" s="49">
        <f t="shared" si="73"/>
        <v>0</v>
      </c>
      <c r="Y263" s="51"/>
      <c r="Z263" s="51"/>
      <c r="AA263" s="51"/>
      <c r="AD263" s="49">
        <f t="shared" si="74"/>
        <v>0</v>
      </c>
    </row>
    <row r="264" spans="1:30">
      <c r="A264" s="6" t="s">
        <v>284</v>
      </c>
      <c r="B264" s="6" t="s">
        <v>117</v>
      </c>
      <c r="C264" s="6" t="s">
        <v>184</v>
      </c>
      <c r="D264" s="41" t="s">
        <v>640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72"/>
        <v>0</v>
      </c>
      <c r="T264" s="49">
        <f t="shared" si="73"/>
        <v>0</v>
      </c>
      <c r="Y264" s="51"/>
      <c r="Z264" s="51"/>
      <c r="AA264" s="51"/>
      <c r="AD264" s="49">
        <f t="shared" si="74"/>
        <v>0</v>
      </c>
    </row>
    <row r="265" spans="1:30">
      <c r="A265" s="6" t="s">
        <v>284</v>
      </c>
      <c r="B265" s="6" t="s">
        <v>117</v>
      </c>
      <c r="C265" s="6" t="s">
        <v>336</v>
      </c>
      <c r="D265" s="41" t="s">
        <v>641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72"/>
        <v>0</v>
      </c>
      <c r="T265" s="49">
        <f t="shared" si="73"/>
        <v>0</v>
      </c>
      <c r="Y265" s="51"/>
      <c r="Z265" s="51"/>
      <c r="AA265" s="51"/>
      <c r="AD265" s="49">
        <f t="shared" si="74"/>
        <v>0</v>
      </c>
    </row>
    <row r="266" spans="1:30">
      <c r="A266" s="6" t="s">
        <v>284</v>
      </c>
      <c r="B266" s="6" t="s">
        <v>117</v>
      </c>
      <c r="C266" s="6" t="s">
        <v>337</v>
      </c>
      <c r="D266" s="41" t="s">
        <v>655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72"/>
        <v>0</v>
      </c>
      <c r="T266" s="49">
        <f t="shared" si="73"/>
        <v>0</v>
      </c>
      <c r="Y266" s="51"/>
      <c r="Z266" s="51"/>
      <c r="AA266" s="51"/>
      <c r="AD266" s="49">
        <f t="shared" si="74"/>
        <v>0</v>
      </c>
    </row>
    <row r="267" spans="1:30">
      <c r="A267" s="6" t="s">
        <v>284</v>
      </c>
      <c r="B267" s="6" t="s">
        <v>117</v>
      </c>
      <c r="C267" s="6" t="s">
        <v>234</v>
      </c>
      <c r="D267" s="41" t="s">
        <v>642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72"/>
        <v>0</v>
      </c>
      <c r="T267" s="49">
        <f t="shared" si="73"/>
        <v>0</v>
      </c>
      <c r="Y267" s="51"/>
      <c r="Z267" s="51"/>
      <c r="AA267" s="51"/>
      <c r="AD267" s="49">
        <f t="shared" si="74"/>
        <v>0</v>
      </c>
    </row>
    <row r="268" spans="1:30">
      <c r="A268" s="6" t="s">
        <v>284</v>
      </c>
      <c r="B268" s="6" t="s">
        <v>117</v>
      </c>
      <c r="C268" s="6" t="s">
        <v>312</v>
      </c>
      <c r="D268" s="41" t="s">
        <v>643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72"/>
        <v>0</v>
      </c>
      <c r="T268" s="49">
        <f t="shared" si="73"/>
        <v>0</v>
      </c>
      <c r="Y268" s="51"/>
      <c r="Z268" s="51"/>
      <c r="AA268" s="51"/>
      <c r="AD268" s="49">
        <f t="shared" si="74"/>
        <v>0</v>
      </c>
    </row>
    <row r="269" spans="1:30">
      <c r="A269" s="6" t="s">
        <v>284</v>
      </c>
      <c r="B269" s="6" t="s">
        <v>117</v>
      </c>
      <c r="C269" s="6" t="s">
        <v>338</v>
      </c>
      <c r="D269" s="41" t="s">
        <v>644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72"/>
        <v>0</v>
      </c>
      <c r="T269" s="49">
        <f t="shared" si="73"/>
        <v>0</v>
      </c>
      <c r="Y269" s="51"/>
      <c r="Z269" s="51"/>
      <c r="AA269" s="51"/>
      <c r="AD269" s="49">
        <f t="shared" si="74"/>
        <v>0</v>
      </c>
    </row>
    <row r="270" spans="1:30">
      <c r="A270" s="6" t="s">
        <v>284</v>
      </c>
      <c r="B270" s="6" t="s">
        <v>117</v>
      </c>
      <c r="C270" s="6" t="s">
        <v>339</v>
      </c>
      <c r="D270" s="41" t="s">
        <v>645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72"/>
        <v>0</v>
      </c>
      <c r="T270" s="49">
        <f t="shared" si="73"/>
        <v>0</v>
      </c>
      <c r="Y270" s="51"/>
      <c r="Z270" s="51"/>
      <c r="AA270" s="51"/>
      <c r="AD270" s="49">
        <f t="shared" si="74"/>
        <v>0</v>
      </c>
    </row>
    <row r="271" spans="1:30">
      <c r="A271" s="6" t="s">
        <v>284</v>
      </c>
      <c r="B271" s="6" t="s">
        <v>117</v>
      </c>
      <c r="C271" s="1" t="s">
        <v>340</v>
      </c>
      <c r="D271" s="41" t="s">
        <v>656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72"/>
        <v>0</v>
      </c>
      <c r="T271" s="49">
        <f t="shared" si="73"/>
        <v>0</v>
      </c>
      <c r="Y271" s="51"/>
      <c r="Z271" s="51"/>
      <c r="AA271" s="51"/>
      <c r="AD271" s="49">
        <f t="shared" si="74"/>
        <v>0</v>
      </c>
    </row>
    <row r="272" spans="1:30">
      <c r="A272" s="6" t="s">
        <v>284</v>
      </c>
      <c r="B272" s="6" t="s">
        <v>117</v>
      </c>
      <c r="C272" s="6" t="s">
        <v>341</v>
      </c>
      <c r="D272" s="41" t="s">
        <v>657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72"/>
        <v>0</v>
      </c>
      <c r="T272" s="49">
        <f t="shared" si="73"/>
        <v>0</v>
      </c>
      <c r="Y272" s="51"/>
      <c r="Z272" s="51"/>
      <c r="AA272" s="51"/>
      <c r="AD272" s="49">
        <f t="shared" si="74"/>
        <v>0</v>
      </c>
    </row>
    <row r="273" spans="1:30">
      <c r="A273" s="6" t="s">
        <v>284</v>
      </c>
      <c r="B273" s="6" t="s">
        <v>117</v>
      </c>
      <c r="C273" s="6" t="s">
        <v>985</v>
      </c>
      <c r="D273" s="41" t="s">
        <v>986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72"/>
        <v>0</v>
      </c>
      <c r="T273" s="49">
        <f t="shared" si="73"/>
        <v>0</v>
      </c>
      <c r="Y273" s="51"/>
      <c r="Z273" s="51"/>
      <c r="AA273" s="51"/>
      <c r="AD273" s="49">
        <f t="shared" si="74"/>
        <v>0</v>
      </c>
    </row>
    <row r="274" spans="1:30">
      <c r="A274" s="6" t="s">
        <v>284</v>
      </c>
      <c r="B274" s="6" t="s">
        <v>117</v>
      </c>
      <c r="C274" s="6" t="s">
        <v>227</v>
      </c>
      <c r="D274" s="41" t="s">
        <v>646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si="72"/>
        <v>0</v>
      </c>
      <c r="T274" s="49">
        <f t="shared" si="73"/>
        <v>0</v>
      </c>
      <c r="Y274" s="51"/>
      <c r="Z274" s="51"/>
      <c r="AA274" s="51"/>
      <c r="AD274" s="49">
        <f t="shared" si="74"/>
        <v>0</v>
      </c>
    </row>
    <row r="275" spans="1:30">
      <c r="A275" s="6" t="s">
        <v>284</v>
      </c>
      <c r="B275" s="6" t="s">
        <v>117</v>
      </c>
      <c r="C275" s="6" t="s">
        <v>342</v>
      </c>
      <c r="D275" s="41" t="s">
        <v>647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72"/>
        <v>0</v>
      </c>
      <c r="T275" s="49">
        <f t="shared" si="73"/>
        <v>0</v>
      </c>
      <c r="Y275" s="51"/>
      <c r="Z275" s="51"/>
      <c r="AA275" s="51"/>
      <c r="AD275" s="49">
        <f t="shared" si="74"/>
        <v>0</v>
      </c>
    </row>
    <row r="276" spans="1:30">
      <c r="A276" s="6" t="s">
        <v>284</v>
      </c>
      <c r="B276" s="6" t="s">
        <v>117</v>
      </c>
      <c r="C276" s="6" t="s">
        <v>226</v>
      </c>
      <c r="D276" s="41" t="s">
        <v>648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72"/>
        <v>0</v>
      </c>
      <c r="T276" s="49">
        <f t="shared" si="73"/>
        <v>0</v>
      </c>
      <c r="Y276" s="51"/>
      <c r="Z276" s="51"/>
      <c r="AA276" s="51"/>
      <c r="AD276" s="49">
        <f t="shared" si="74"/>
        <v>0</v>
      </c>
    </row>
    <row r="277" spans="1:30">
      <c r="A277" s="6" t="s">
        <v>2</v>
      </c>
      <c r="B277" s="40" t="s">
        <v>881</v>
      </c>
      <c r="C277" s="25" t="s">
        <v>2</v>
      </c>
      <c r="D277" s="41" t="s">
        <v>118</v>
      </c>
      <c r="E277" s="45">
        <v>-95839.039999999906</v>
      </c>
      <c r="F277" s="45">
        <v>43665.620000000097</v>
      </c>
      <c r="G277" s="45">
        <v>-68812.460000000006</v>
      </c>
      <c r="H277" s="45">
        <v>12648.4</v>
      </c>
      <c r="I277" s="45">
        <v>-11373.25</v>
      </c>
      <c r="J277" s="45">
        <v>-4487.8899999999903</v>
      </c>
      <c r="K277" s="45">
        <v>-14720.62</v>
      </c>
      <c r="L277" s="45">
        <v>26612.84</v>
      </c>
      <c r="M277" s="45">
        <v>51535.5</v>
      </c>
      <c r="N277" s="45">
        <v>-104276.74</v>
      </c>
      <c r="O277" s="45">
        <v>22638.73</v>
      </c>
      <c r="P277" s="45">
        <v>19875.21</v>
      </c>
      <c r="Q277" s="45">
        <v>147030.17000000001</v>
      </c>
      <c r="R277" s="47">
        <f t="shared" si="72"/>
        <v>-91.591249999987966</v>
      </c>
      <c r="T277" s="49">
        <f t="shared" si="73"/>
        <v>-91.591249999987966</v>
      </c>
      <c r="Y277" s="51"/>
      <c r="Z277" s="51"/>
      <c r="AA277" s="51"/>
      <c r="AD277" s="49">
        <f t="shared" si="74"/>
        <v>-91.591249999987966</v>
      </c>
    </row>
    <row r="278" spans="1:30">
      <c r="A278" s="6" t="s">
        <v>284</v>
      </c>
      <c r="B278" s="6" t="s">
        <v>79</v>
      </c>
      <c r="C278" s="6" t="s">
        <v>344</v>
      </c>
      <c r="D278" s="41" t="s">
        <v>658</v>
      </c>
      <c r="E278" s="45">
        <v>4809135.92</v>
      </c>
      <c r="F278" s="45">
        <v>4381078.18</v>
      </c>
      <c r="G278" s="45">
        <v>4424757.5</v>
      </c>
      <c r="H278" s="45">
        <v>4468778.0199999996</v>
      </c>
      <c r="I278" s="45">
        <v>4512822.3600000003</v>
      </c>
      <c r="J278" s="45">
        <v>4555865.76</v>
      </c>
      <c r="K278" s="45">
        <v>4599572.16</v>
      </c>
      <c r="L278" s="45">
        <v>4632766.26</v>
      </c>
      <c r="M278" s="45">
        <v>4676228.08</v>
      </c>
      <c r="N278" s="45">
        <v>4719763.32</v>
      </c>
      <c r="O278" s="45">
        <v>4775998.7</v>
      </c>
      <c r="P278" s="45">
        <v>4819793.42</v>
      </c>
      <c r="Q278" s="45">
        <v>4863268.68</v>
      </c>
      <c r="R278" s="47">
        <f t="shared" si="72"/>
        <v>4616968.8383333338</v>
      </c>
      <c r="T278" s="49">
        <f>+R278</f>
        <v>4616968.8383333338</v>
      </c>
      <c r="Y278" s="51"/>
      <c r="Z278" s="51"/>
      <c r="AA278" s="51"/>
      <c r="AD278" s="49">
        <f t="shared" si="74"/>
        <v>4616968.8383333338</v>
      </c>
    </row>
    <row r="279" spans="1:30">
      <c r="A279" s="6" t="s">
        <v>293</v>
      </c>
      <c r="B279" s="6" t="s">
        <v>79</v>
      </c>
      <c r="C279" s="6" t="s">
        <v>355</v>
      </c>
      <c r="D279" s="41" t="s">
        <v>659</v>
      </c>
      <c r="E279" s="45">
        <v>47049.75</v>
      </c>
      <c r="F279" s="45">
        <v>39273.85</v>
      </c>
      <c r="G279" s="45">
        <v>30960.62</v>
      </c>
      <c r="H279" s="45">
        <v>23417.439999999999</v>
      </c>
      <c r="I279" s="45">
        <v>15846.86</v>
      </c>
      <c r="J279" s="45">
        <v>10490.57</v>
      </c>
      <c r="K279" s="45">
        <v>7607.94</v>
      </c>
      <c r="L279" s="45">
        <v>5367.96</v>
      </c>
      <c r="M279" s="45">
        <v>4141.46</v>
      </c>
      <c r="N279" s="45">
        <v>3096.12</v>
      </c>
      <c r="O279" s="45">
        <v>1856.47</v>
      </c>
      <c r="P279" s="45">
        <v>-319.69000000000102</v>
      </c>
      <c r="Q279" s="45">
        <v>49963.13</v>
      </c>
      <c r="R279" s="47">
        <f t="shared" si="72"/>
        <v>15853.836666666664</v>
      </c>
      <c r="T279" s="49"/>
      <c r="W279" s="61">
        <f t="shared" ref="W279:W285" si="75">+R279</f>
        <v>15853.836666666664</v>
      </c>
      <c r="Y279" s="51"/>
      <c r="Z279" s="51"/>
      <c r="AA279" s="51"/>
      <c r="AB279" s="61">
        <f>+R279</f>
        <v>15853.836666666664</v>
      </c>
      <c r="AD279" s="49"/>
    </row>
    <row r="280" spans="1:30">
      <c r="A280" s="6" t="s">
        <v>293</v>
      </c>
      <c r="B280" s="6" t="s">
        <v>79</v>
      </c>
      <c r="C280" s="6" t="s">
        <v>347</v>
      </c>
      <c r="D280" s="41" t="s">
        <v>660</v>
      </c>
      <c r="E280" s="45">
        <v>11099.99</v>
      </c>
      <c r="F280" s="45">
        <v>11832.53</v>
      </c>
      <c r="G280" s="45">
        <v>51405.59</v>
      </c>
      <c r="H280" s="45">
        <v>51692.28</v>
      </c>
      <c r="I280" s="45">
        <v>51994.82</v>
      </c>
      <c r="J280" s="45">
        <v>52297</v>
      </c>
      <c r="K280" s="45">
        <v>52611.07</v>
      </c>
      <c r="L280" s="45">
        <v>52916.83</v>
      </c>
      <c r="M280" s="45">
        <v>53234.62</v>
      </c>
      <c r="N280" s="45">
        <v>53554.32</v>
      </c>
      <c r="O280" s="45">
        <v>53865.57</v>
      </c>
      <c r="P280" s="45">
        <v>54189.06</v>
      </c>
      <c r="Q280" s="45">
        <v>0</v>
      </c>
      <c r="R280" s="47">
        <f t="shared" si="72"/>
        <v>45428.640416666662</v>
      </c>
      <c r="T280" s="49"/>
      <c r="W280" s="61">
        <f t="shared" si="75"/>
        <v>45428.640416666662</v>
      </c>
      <c r="Y280" s="51"/>
      <c r="Z280" s="51"/>
      <c r="AA280" s="51"/>
      <c r="AB280" s="61">
        <f>+R280</f>
        <v>45428.640416666662</v>
      </c>
      <c r="AD280" s="49"/>
    </row>
    <row r="281" spans="1:30">
      <c r="A281" s="6" t="s">
        <v>293</v>
      </c>
      <c r="B281" s="6" t="s">
        <v>79</v>
      </c>
      <c r="C281" s="6" t="s">
        <v>356</v>
      </c>
      <c r="D281" s="41" t="s">
        <v>661</v>
      </c>
      <c r="E281" s="45">
        <v>27231.14</v>
      </c>
      <c r="F281" s="45">
        <v>24225.97</v>
      </c>
      <c r="G281" s="45">
        <v>21269.94</v>
      </c>
      <c r="H281" s="45">
        <v>18521.11</v>
      </c>
      <c r="I281" s="45">
        <v>15735.58</v>
      </c>
      <c r="J281" s="45">
        <v>13178.47</v>
      </c>
      <c r="K281" s="45">
        <v>10933.67</v>
      </c>
      <c r="L281" s="45">
        <v>8809.7099999999991</v>
      </c>
      <c r="M281" s="45">
        <v>6668.53</v>
      </c>
      <c r="N281" s="45">
        <v>4600.3900000000003</v>
      </c>
      <c r="O281" s="45">
        <v>2373.75</v>
      </c>
      <c r="P281" s="45">
        <v>-287.030000000001</v>
      </c>
      <c r="Q281" s="45">
        <v>37104.14</v>
      </c>
      <c r="R281" s="47">
        <f t="shared" si="72"/>
        <v>13183.144166666667</v>
      </c>
      <c r="T281" s="49"/>
      <c r="W281" s="61">
        <f t="shared" si="75"/>
        <v>13183.144166666667</v>
      </c>
      <c r="Y281" s="51"/>
      <c r="Z281" s="51"/>
      <c r="AA281" s="51"/>
      <c r="AB281" s="61">
        <f>+R281</f>
        <v>13183.144166666667</v>
      </c>
      <c r="AD281" s="49"/>
    </row>
    <row r="282" spans="1:30">
      <c r="A282" s="6" t="s">
        <v>293</v>
      </c>
      <c r="B282" s="6" t="s">
        <v>79</v>
      </c>
      <c r="C282" s="6" t="s">
        <v>348</v>
      </c>
      <c r="D282" s="41" t="s">
        <v>660</v>
      </c>
      <c r="E282" s="45">
        <v>28745.29</v>
      </c>
      <c r="F282" s="45">
        <v>28922.78</v>
      </c>
      <c r="G282" s="45">
        <v>29101.360000000001</v>
      </c>
      <c r="H282" s="45">
        <v>29263.66</v>
      </c>
      <c r="I282" s="45">
        <v>29434.94</v>
      </c>
      <c r="J282" s="45">
        <v>39076.67</v>
      </c>
      <c r="K282" s="45">
        <v>39311.35</v>
      </c>
      <c r="L282" s="45">
        <v>39539.82</v>
      </c>
      <c r="M282" s="45">
        <v>39777.279999999999</v>
      </c>
      <c r="N282" s="45">
        <v>40016.160000000003</v>
      </c>
      <c r="O282" s="45">
        <v>40248.730000000003</v>
      </c>
      <c r="P282" s="45">
        <v>40490.44</v>
      </c>
      <c r="Q282" s="45">
        <v>3452.1499999999901</v>
      </c>
      <c r="R282" s="47">
        <f t="shared" si="72"/>
        <v>34273.4925</v>
      </c>
      <c r="W282" s="49">
        <f t="shared" si="75"/>
        <v>34273.4925</v>
      </c>
      <c r="Y282" s="51"/>
      <c r="Z282" s="51"/>
      <c r="AA282" s="51"/>
      <c r="AB282" s="61">
        <f>+R282</f>
        <v>34273.4925</v>
      </c>
      <c r="AD282" s="49"/>
    </row>
    <row r="283" spans="1:30">
      <c r="A283" s="6" t="s">
        <v>293</v>
      </c>
      <c r="B283" s="6" t="s">
        <v>79</v>
      </c>
      <c r="C283" s="6" t="s">
        <v>353</v>
      </c>
      <c r="D283" s="41" t="s">
        <v>662</v>
      </c>
      <c r="E283" s="45">
        <v>1079984.08</v>
      </c>
      <c r="F283" s="45">
        <v>1087376.8799999999</v>
      </c>
      <c r="G283" s="45">
        <v>1094468.9099999999</v>
      </c>
      <c r="H283" s="45">
        <v>1103255.1100000001</v>
      </c>
      <c r="I283" s="45">
        <v>1111138.8999999999</v>
      </c>
      <c r="J283" s="45">
        <v>1119725.54</v>
      </c>
      <c r="K283" s="45">
        <v>1131231.5</v>
      </c>
      <c r="L283" s="45">
        <v>1141290.53</v>
      </c>
      <c r="M283" s="45">
        <v>1192442.45</v>
      </c>
      <c r="N283" s="45">
        <v>1217657.07</v>
      </c>
      <c r="O283" s="45">
        <v>1225635.52</v>
      </c>
      <c r="P283" s="45">
        <v>1236864.48</v>
      </c>
      <c r="Q283" s="45">
        <v>1245296.1399999999</v>
      </c>
      <c r="R283" s="47">
        <f t="shared" si="72"/>
        <v>1151977.25</v>
      </c>
      <c r="T283" s="49"/>
      <c r="W283" s="49">
        <f t="shared" si="75"/>
        <v>1151977.25</v>
      </c>
      <c r="Y283" s="51"/>
      <c r="Z283" s="51"/>
      <c r="AA283" s="51"/>
      <c r="AB283" s="49">
        <f>+R283</f>
        <v>1151977.25</v>
      </c>
      <c r="AD283" s="49"/>
    </row>
    <row r="284" spans="1:30">
      <c r="A284" s="6" t="s">
        <v>293</v>
      </c>
      <c r="B284" s="6" t="s">
        <v>79</v>
      </c>
      <c r="C284" s="6" t="s">
        <v>496</v>
      </c>
      <c r="D284" s="41" t="s">
        <v>665</v>
      </c>
      <c r="E284" s="45">
        <v>197364.27</v>
      </c>
      <c r="F284" s="45">
        <v>193065.03</v>
      </c>
      <c r="G284" s="45">
        <v>188594.12</v>
      </c>
      <c r="H284" s="45">
        <v>184482.46</v>
      </c>
      <c r="I284" s="45">
        <v>180330.64</v>
      </c>
      <c r="J284" s="45">
        <v>177248.61</v>
      </c>
      <c r="K284" s="45">
        <v>175377.97</v>
      </c>
      <c r="L284" s="45">
        <v>173817.79</v>
      </c>
      <c r="M284" s="45">
        <v>172700.34</v>
      </c>
      <c r="N284" s="45">
        <v>171683.89</v>
      </c>
      <c r="O284" s="45">
        <v>170499.42</v>
      </c>
      <c r="P284" s="45">
        <v>168775.72</v>
      </c>
      <c r="Q284" s="45">
        <v>166104.87</v>
      </c>
      <c r="R284" s="47">
        <f t="shared" si="72"/>
        <v>178192.54666666666</v>
      </c>
      <c r="W284" s="49">
        <f t="shared" si="75"/>
        <v>178192.54666666666</v>
      </c>
      <c r="Y284" s="51"/>
      <c r="Z284" s="51"/>
      <c r="AA284" s="51"/>
      <c r="AB284" s="49">
        <f>+W284</f>
        <v>178192.54666666666</v>
      </c>
    </row>
    <row r="285" spans="1:30">
      <c r="A285" s="6" t="s">
        <v>293</v>
      </c>
      <c r="B285" s="6" t="s">
        <v>79</v>
      </c>
      <c r="C285" s="6" t="s">
        <v>525</v>
      </c>
      <c r="D285" s="41" t="s">
        <v>672</v>
      </c>
      <c r="E285" s="45">
        <v>259233.15</v>
      </c>
      <c r="F285" s="45">
        <v>243031.08</v>
      </c>
      <c r="G285" s="45">
        <v>226829.01</v>
      </c>
      <c r="H285" s="45">
        <v>210626.94</v>
      </c>
      <c r="I285" s="45">
        <v>194424.87</v>
      </c>
      <c r="J285" s="45">
        <v>178222.8</v>
      </c>
      <c r="K285" s="45">
        <v>162020.73000000001</v>
      </c>
      <c r="L285" s="45">
        <v>145818.66</v>
      </c>
      <c r="M285" s="45">
        <v>129616.59</v>
      </c>
      <c r="N285" s="45">
        <v>113414.52</v>
      </c>
      <c r="O285" s="45">
        <v>97212.449999999895</v>
      </c>
      <c r="P285" s="45">
        <v>81010.379999999903</v>
      </c>
      <c r="Q285" s="45">
        <v>64808.309999999903</v>
      </c>
      <c r="R285" s="47">
        <f t="shared" si="72"/>
        <v>162020.72999999998</v>
      </c>
      <c r="W285" s="49">
        <f t="shared" si="75"/>
        <v>162020.72999999998</v>
      </c>
      <c r="Y285" s="51"/>
      <c r="Z285" s="51"/>
      <c r="AA285" s="51"/>
      <c r="AB285" s="49">
        <f>+W285</f>
        <v>162020.72999999998</v>
      </c>
    </row>
    <row r="286" spans="1:30">
      <c r="A286" s="6" t="s">
        <v>294</v>
      </c>
      <c r="B286" s="6" t="s">
        <v>79</v>
      </c>
      <c r="C286" s="6" t="s">
        <v>357</v>
      </c>
      <c r="D286" s="41" t="s">
        <v>663</v>
      </c>
      <c r="E286" s="45">
        <v>22617881.359999999</v>
      </c>
      <c r="F286" s="45">
        <v>23161573.359999999</v>
      </c>
      <c r="G286" s="45">
        <v>23161537.359999999</v>
      </c>
      <c r="H286" s="45">
        <v>22718593.309999999</v>
      </c>
      <c r="I286" s="45">
        <v>22729822.809999999</v>
      </c>
      <c r="J286" s="45">
        <v>22744056.809999999</v>
      </c>
      <c r="K286" s="45">
        <v>22512845.699999999</v>
      </c>
      <c r="L286" s="45">
        <v>22878868.890000001</v>
      </c>
      <c r="M286" s="45">
        <v>22888949.890000001</v>
      </c>
      <c r="N286" s="45">
        <v>22885637.390000001</v>
      </c>
      <c r="O286" s="45">
        <v>22702000.600000001</v>
      </c>
      <c r="P286" s="45">
        <v>22705018.100000001</v>
      </c>
      <c r="Q286" s="45">
        <v>22265535.32</v>
      </c>
      <c r="R286" s="47">
        <f t="shared" si="72"/>
        <v>22794217.713333327</v>
      </c>
      <c r="T286" s="49">
        <f t="shared" ref="T286:T296" si="76">+R286</f>
        <v>22794217.713333327</v>
      </c>
      <c r="Y286" s="51"/>
      <c r="Z286" s="51"/>
      <c r="AA286" s="51"/>
      <c r="AD286" s="49">
        <f t="shared" ref="AD286:AD296" si="77">+R286</f>
        <v>22794217.713333327</v>
      </c>
    </row>
    <row r="287" spans="1:30">
      <c r="A287" s="6" t="s">
        <v>294</v>
      </c>
      <c r="B287" s="6" t="s">
        <v>79</v>
      </c>
      <c r="C287" s="6" t="s">
        <v>540</v>
      </c>
      <c r="D287" s="41" t="s">
        <v>664</v>
      </c>
      <c r="E287" s="45">
        <v>466500</v>
      </c>
      <c r="F287" s="45">
        <v>466500</v>
      </c>
      <c r="G287" s="45">
        <v>466500</v>
      </c>
      <c r="H287" s="45">
        <v>466500</v>
      </c>
      <c r="I287" s="45">
        <v>466500</v>
      </c>
      <c r="J287" s="45">
        <v>466500</v>
      </c>
      <c r="K287" s="45">
        <v>466500</v>
      </c>
      <c r="L287" s="45">
        <v>466500</v>
      </c>
      <c r="M287" s="45">
        <v>466500</v>
      </c>
      <c r="N287" s="45">
        <v>466500</v>
      </c>
      <c r="O287" s="45">
        <v>466500</v>
      </c>
      <c r="P287" s="45">
        <v>466500</v>
      </c>
      <c r="Q287" s="45">
        <v>466500</v>
      </c>
      <c r="R287" s="47">
        <f t="shared" si="72"/>
        <v>466500</v>
      </c>
      <c r="T287" s="49">
        <f t="shared" si="76"/>
        <v>466500</v>
      </c>
      <c r="Y287" s="51"/>
      <c r="Z287" s="51"/>
      <c r="AA287" s="51"/>
      <c r="AD287" s="49">
        <f t="shared" si="77"/>
        <v>466500</v>
      </c>
    </row>
    <row r="288" spans="1:30">
      <c r="A288" s="6" t="s">
        <v>294</v>
      </c>
      <c r="B288" s="6" t="s">
        <v>79</v>
      </c>
      <c r="C288" s="6" t="s">
        <v>358</v>
      </c>
      <c r="D288" s="41" t="s">
        <v>672</v>
      </c>
      <c r="E288" s="45">
        <v>6181868.6799999997</v>
      </c>
      <c r="F288" s="45">
        <v>7308127.2699999996</v>
      </c>
      <c r="G288" s="45">
        <v>7117611.3799999999</v>
      </c>
      <c r="H288" s="45">
        <v>7119243.2999999998</v>
      </c>
      <c r="I288" s="45">
        <v>7132573.1900000004</v>
      </c>
      <c r="J288" s="45">
        <v>7136700.2300000004</v>
      </c>
      <c r="K288" s="45">
        <v>7291895.2199999997</v>
      </c>
      <c r="L288" s="45">
        <v>7818956.8700000001</v>
      </c>
      <c r="M288" s="45">
        <v>5776673.0599999996</v>
      </c>
      <c r="N288" s="45">
        <v>6237130.46</v>
      </c>
      <c r="O288" s="45">
        <v>6691183.4299999997</v>
      </c>
      <c r="P288" s="45">
        <v>7069790.9000000004</v>
      </c>
      <c r="Q288" s="45">
        <v>7579328.1500000004</v>
      </c>
      <c r="R288" s="47">
        <f t="shared" si="72"/>
        <v>6965040.3104166677</v>
      </c>
      <c r="T288" s="49">
        <f t="shared" si="76"/>
        <v>6965040.3104166677</v>
      </c>
      <c r="Y288" s="51"/>
      <c r="Z288" s="51"/>
      <c r="AA288" s="51"/>
      <c r="AD288" s="49">
        <f t="shared" si="77"/>
        <v>6965040.3104166677</v>
      </c>
    </row>
    <row r="289" spans="1:30">
      <c r="A289" s="6" t="s">
        <v>294</v>
      </c>
      <c r="B289" s="6" t="s">
        <v>79</v>
      </c>
      <c r="C289" s="6" t="s">
        <v>524</v>
      </c>
      <c r="D289" s="41" t="s">
        <v>666</v>
      </c>
      <c r="E289" s="45">
        <v>1085509.71</v>
      </c>
      <c r="F289" s="45">
        <v>9.3132257461547893E-10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7">
        <f t="shared" si="72"/>
        <v>45229.571250000074</v>
      </c>
      <c r="T289" s="49">
        <f t="shared" si="76"/>
        <v>45229.571250000074</v>
      </c>
      <c r="Y289" s="51"/>
      <c r="Z289" s="51"/>
      <c r="AA289" s="51"/>
      <c r="AD289" s="49">
        <f t="shared" si="77"/>
        <v>45229.571250000074</v>
      </c>
    </row>
    <row r="290" spans="1:30">
      <c r="A290" s="6" t="s">
        <v>294</v>
      </c>
      <c r="B290" s="6" t="s">
        <v>79</v>
      </c>
      <c r="C290" s="6" t="s">
        <v>526</v>
      </c>
      <c r="D290" s="41" t="s">
        <v>933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7">
        <f t="shared" si="72"/>
        <v>0</v>
      </c>
      <c r="T290" s="49">
        <f t="shared" si="76"/>
        <v>0</v>
      </c>
      <c r="Y290" s="51"/>
      <c r="Z290" s="51"/>
      <c r="AA290" s="51"/>
      <c r="AD290" s="49">
        <f t="shared" si="77"/>
        <v>0</v>
      </c>
    </row>
    <row r="291" spans="1:30">
      <c r="A291" s="6" t="s">
        <v>294</v>
      </c>
      <c r="B291" s="6" t="s">
        <v>79</v>
      </c>
      <c r="C291" s="6" t="s">
        <v>527</v>
      </c>
      <c r="D291" s="41" t="s">
        <v>978</v>
      </c>
      <c r="E291" s="45">
        <v>8955455.1400000006</v>
      </c>
      <c r="F291" s="45">
        <v>4112454.8599999901</v>
      </c>
      <c r="G291" s="45">
        <v>4067263.05</v>
      </c>
      <c r="H291" s="45">
        <v>4022071.24</v>
      </c>
      <c r="I291" s="45">
        <v>3976879.43</v>
      </c>
      <c r="J291" s="45">
        <v>3931687.62</v>
      </c>
      <c r="K291" s="45">
        <v>3886495.81</v>
      </c>
      <c r="L291" s="45">
        <v>3841304</v>
      </c>
      <c r="M291" s="45">
        <v>3796112.19</v>
      </c>
      <c r="N291" s="45">
        <v>3750920.38</v>
      </c>
      <c r="O291" s="45">
        <v>3705728.57</v>
      </c>
      <c r="P291" s="45">
        <v>3660536.76</v>
      </c>
      <c r="Q291" s="45">
        <v>3615344.95</v>
      </c>
      <c r="R291" s="47">
        <f t="shared" si="72"/>
        <v>4086404.4962499994</v>
      </c>
      <c r="T291" s="49">
        <f t="shared" si="76"/>
        <v>4086404.4962499994</v>
      </c>
      <c r="Y291" s="51"/>
      <c r="Z291" s="51"/>
      <c r="AA291" s="51"/>
      <c r="AD291" s="49">
        <f t="shared" si="77"/>
        <v>4086404.4962499994</v>
      </c>
    </row>
    <row r="292" spans="1:30">
      <c r="A292" s="6" t="s">
        <v>294</v>
      </c>
      <c r="B292" s="6" t="s">
        <v>79</v>
      </c>
      <c r="C292" s="6" t="s">
        <v>528</v>
      </c>
      <c r="D292" s="41" t="s">
        <v>979</v>
      </c>
      <c r="E292" s="45">
        <v>0</v>
      </c>
      <c r="F292" s="45">
        <v>4979406.46</v>
      </c>
      <c r="G292" s="45">
        <v>4934139.13</v>
      </c>
      <c r="H292" s="45">
        <v>4888871.8</v>
      </c>
      <c r="I292" s="45">
        <v>4843604.47</v>
      </c>
      <c r="J292" s="45">
        <v>4798337.1399999997</v>
      </c>
      <c r="K292" s="45">
        <v>4753069.8099999996</v>
      </c>
      <c r="L292" s="45">
        <v>4707802.4800000004</v>
      </c>
      <c r="M292" s="45">
        <v>4662535.1500000004</v>
      </c>
      <c r="N292" s="45">
        <v>4617267.82</v>
      </c>
      <c r="O292" s="45">
        <v>4572000.49</v>
      </c>
      <c r="P292" s="45">
        <v>4526733.16</v>
      </c>
      <c r="Q292" s="45">
        <v>4481465.83</v>
      </c>
      <c r="R292" s="47">
        <f t="shared" si="72"/>
        <v>4543708.4020833327</v>
      </c>
      <c r="T292" s="49">
        <f t="shared" si="76"/>
        <v>4543708.4020833327</v>
      </c>
      <c r="Y292" s="51"/>
      <c r="Z292" s="51"/>
      <c r="AA292" s="51"/>
      <c r="AD292" s="49">
        <f t="shared" si="77"/>
        <v>4543708.4020833327</v>
      </c>
    </row>
    <row r="293" spans="1:30">
      <c r="A293" s="6" t="s">
        <v>294</v>
      </c>
      <c r="B293" s="6" t="s">
        <v>79</v>
      </c>
      <c r="C293" s="6" t="s">
        <v>529</v>
      </c>
      <c r="D293" s="41" t="s">
        <v>980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2550531.96</v>
      </c>
      <c r="N293" s="45">
        <v>2529098.92</v>
      </c>
      <c r="O293" s="45">
        <v>2507665.88</v>
      </c>
      <c r="P293" s="45">
        <v>2486232.84</v>
      </c>
      <c r="Q293" s="45">
        <v>2464799.7999999998</v>
      </c>
      <c r="R293" s="47">
        <f t="shared" si="72"/>
        <v>942160.79166666663</v>
      </c>
      <c r="T293" s="49">
        <f t="shared" si="76"/>
        <v>942160.79166666663</v>
      </c>
      <c r="Y293" s="51"/>
      <c r="Z293" s="51"/>
      <c r="AA293" s="51"/>
      <c r="AD293" s="49">
        <f t="shared" si="77"/>
        <v>942160.79166666663</v>
      </c>
    </row>
    <row r="294" spans="1:30">
      <c r="A294" s="6" t="s">
        <v>294</v>
      </c>
      <c r="B294" s="6" t="s">
        <v>79</v>
      </c>
      <c r="C294" s="6" t="s">
        <v>530</v>
      </c>
      <c r="D294" s="41" t="s">
        <v>1010</v>
      </c>
      <c r="E294" s="45">
        <v>0</v>
      </c>
      <c r="F294" s="45">
        <v>377288.6</v>
      </c>
      <c r="G294" s="45">
        <v>386892.03</v>
      </c>
      <c r="H294" s="45">
        <v>439009.55</v>
      </c>
      <c r="I294" s="45">
        <v>393227.64</v>
      </c>
      <c r="J294" s="45">
        <v>328290.26</v>
      </c>
      <c r="K294" s="45">
        <v>363586.69</v>
      </c>
      <c r="L294" s="45">
        <v>964084.09</v>
      </c>
      <c r="M294" s="45">
        <v>1.16415321826935E-10</v>
      </c>
      <c r="N294" s="45">
        <v>1.16415321826935E-10</v>
      </c>
      <c r="O294" s="45">
        <v>1.16415321826935E-10</v>
      </c>
      <c r="P294" s="45">
        <v>1.16415321826935E-10</v>
      </c>
      <c r="Q294" s="45">
        <v>1.16415321826935E-10</v>
      </c>
      <c r="R294" s="47">
        <f t="shared" si="72"/>
        <v>271031.57166666666</v>
      </c>
      <c r="T294" s="49">
        <f t="shared" si="76"/>
        <v>271031.57166666666</v>
      </c>
      <c r="Y294" s="51"/>
      <c r="Z294" s="51"/>
      <c r="AA294" s="51"/>
      <c r="AD294" s="49">
        <f t="shared" si="77"/>
        <v>271031.57166666666</v>
      </c>
    </row>
    <row r="295" spans="1:30">
      <c r="A295" s="6" t="s">
        <v>294</v>
      </c>
      <c r="B295" s="6" t="s">
        <v>79</v>
      </c>
      <c r="C295" s="6" t="s">
        <v>879</v>
      </c>
      <c r="D295" s="41" t="s">
        <v>1002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838048.53</v>
      </c>
      <c r="K295" s="45">
        <v>1250913.74</v>
      </c>
      <c r="L295" s="45">
        <v>1500084.78</v>
      </c>
      <c r="M295" s="45">
        <v>1822066.53</v>
      </c>
      <c r="N295" s="45">
        <v>2029329.62</v>
      </c>
      <c r="O295" s="45">
        <v>2130460.0699999998</v>
      </c>
      <c r="P295" s="45">
        <v>2317079.25</v>
      </c>
      <c r="Q295" s="45">
        <v>2429407.86</v>
      </c>
      <c r="R295" s="47">
        <f t="shared" si="72"/>
        <v>1091890.5374999999</v>
      </c>
      <c r="T295" s="49">
        <f t="shared" si="76"/>
        <v>1091890.5374999999</v>
      </c>
      <c r="Y295" s="51"/>
      <c r="Z295" s="51"/>
      <c r="AA295" s="51"/>
      <c r="AD295" s="49">
        <f t="shared" si="77"/>
        <v>1091890.5374999999</v>
      </c>
    </row>
    <row r="296" spans="1:30">
      <c r="A296" s="6" t="s">
        <v>294</v>
      </c>
      <c r="B296" s="6" t="s">
        <v>79</v>
      </c>
      <c r="C296" s="6" t="s">
        <v>927</v>
      </c>
      <c r="D296" s="41" t="s">
        <v>1011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918161.84</v>
      </c>
      <c r="N296" s="45">
        <v>971391.34</v>
      </c>
      <c r="O296" s="45">
        <v>921156.47</v>
      </c>
      <c r="P296" s="45">
        <v>890219.38</v>
      </c>
      <c r="Q296" s="45">
        <v>734810.23</v>
      </c>
      <c r="R296" s="47">
        <f t="shared" si="72"/>
        <v>339027.84541666665</v>
      </c>
      <c r="T296" s="49">
        <f t="shared" si="76"/>
        <v>339027.84541666665</v>
      </c>
      <c r="Y296" s="51"/>
      <c r="Z296" s="51"/>
      <c r="AA296" s="51"/>
      <c r="AD296" s="49">
        <f t="shared" si="77"/>
        <v>339027.84541666665</v>
      </c>
    </row>
    <row r="297" spans="1:30">
      <c r="A297" s="6" t="s">
        <v>293</v>
      </c>
      <c r="B297" s="6" t="s">
        <v>119</v>
      </c>
      <c r="C297" s="6" t="s">
        <v>349</v>
      </c>
      <c r="D297" s="41" t="s">
        <v>667</v>
      </c>
      <c r="E297" s="45">
        <v>495556.44</v>
      </c>
      <c r="F297" s="45">
        <v>1036900.09</v>
      </c>
      <c r="G297" s="45">
        <v>1403365.26</v>
      </c>
      <c r="H297" s="45">
        <v>1410186.77</v>
      </c>
      <c r="I297" s="45">
        <v>1413336.7</v>
      </c>
      <c r="J297" s="45">
        <v>1416391.83</v>
      </c>
      <c r="K297" s="45">
        <v>1419555.62</v>
      </c>
      <c r="L297" s="45">
        <v>1422624.19</v>
      </c>
      <c r="M297" s="45">
        <v>1425801.9</v>
      </c>
      <c r="N297" s="45">
        <v>1428986.71</v>
      </c>
      <c r="O297" s="45">
        <v>1432075.67</v>
      </c>
      <c r="P297" s="45">
        <v>1435274.5</v>
      </c>
      <c r="Q297" s="45">
        <v>0</v>
      </c>
      <c r="R297" s="47">
        <f t="shared" si="72"/>
        <v>1291023.1216666668</v>
      </c>
      <c r="T297" s="49"/>
      <c r="W297" s="49">
        <f t="shared" ref="W297:W313" si="78">+R297</f>
        <v>1291023.1216666668</v>
      </c>
      <c r="Y297" s="51"/>
      <c r="Z297" s="51"/>
      <c r="AA297" s="51"/>
      <c r="AB297" s="49">
        <f t="shared" ref="AB297:AB313" si="79">+R297</f>
        <v>1291023.1216666668</v>
      </c>
      <c r="AD297" s="49"/>
    </row>
    <row r="298" spans="1:30">
      <c r="A298" s="6" t="s">
        <v>293</v>
      </c>
      <c r="B298" s="6" t="s">
        <v>119</v>
      </c>
      <c r="C298" s="6" t="s">
        <v>350</v>
      </c>
      <c r="D298" s="41" t="s">
        <v>668</v>
      </c>
      <c r="E298" s="45">
        <v>-541723.23</v>
      </c>
      <c r="F298" s="45">
        <v>-1071014.79</v>
      </c>
      <c r="G298" s="45">
        <v>-1332322.1499999999</v>
      </c>
      <c r="H298" s="45">
        <v>-1335010.1599999999</v>
      </c>
      <c r="I298" s="45">
        <v>-1337992.17</v>
      </c>
      <c r="J298" s="45">
        <v>-1340884.43</v>
      </c>
      <c r="K298" s="45">
        <v>-1343879.56</v>
      </c>
      <c r="L298" s="45">
        <v>-1346784.55</v>
      </c>
      <c r="M298" s="45">
        <v>-1349792.86</v>
      </c>
      <c r="N298" s="45">
        <v>-1352807.89</v>
      </c>
      <c r="O298" s="45">
        <v>-1355732.18</v>
      </c>
      <c r="P298" s="45">
        <v>-1358760.48</v>
      </c>
      <c r="Q298" s="45">
        <v>0</v>
      </c>
      <c r="R298" s="47">
        <f t="shared" ref="R298:R313" si="80">((E298+Q298)+((F298+G298+H298+I298+J298+K298+L298+M298+N298+O298+P298)*2))/24</f>
        <v>-1232986.9029166668</v>
      </c>
      <c r="T298" s="49"/>
      <c r="W298" s="49">
        <f t="shared" si="78"/>
        <v>-1232986.9029166668</v>
      </c>
      <c r="Y298" s="51"/>
      <c r="Z298" s="51"/>
      <c r="AA298" s="51"/>
      <c r="AB298" s="49">
        <f t="shared" si="79"/>
        <v>-1232986.9029166668</v>
      </c>
      <c r="AD298" s="49"/>
    </row>
    <row r="299" spans="1:30">
      <c r="A299" s="6" t="s">
        <v>293</v>
      </c>
      <c r="B299" s="6" t="s">
        <v>119</v>
      </c>
      <c r="C299" s="6" t="s">
        <v>354</v>
      </c>
      <c r="D299" s="41" t="s">
        <v>669</v>
      </c>
      <c r="E299" s="45">
        <v>-524432.23</v>
      </c>
      <c r="F299" s="45">
        <v>-434317.89</v>
      </c>
      <c r="G299" s="45">
        <v>-339095.07</v>
      </c>
      <c r="H299" s="45">
        <v>-252001.63</v>
      </c>
      <c r="I299" s="45">
        <v>-163280.99</v>
      </c>
      <c r="J299" s="45">
        <v>-100612.57</v>
      </c>
      <c r="K299" s="45">
        <v>-66170.31</v>
      </c>
      <c r="L299" s="45">
        <v>-38895.25</v>
      </c>
      <c r="M299" s="45">
        <v>-23178.31</v>
      </c>
      <c r="N299" s="45">
        <v>-9299.26</v>
      </c>
      <c r="O299" s="45">
        <v>6961.61</v>
      </c>
      <c r="P299" s="45">
        <v>33002.379999999997</v>
      </c>
      <c r="Q299" s="45">
        <v>-232079.74</v>
      </c>
      <c r="R299" s="47">
        <f t="shared" si="80"/>
        <v>-147095.2729166667</v>
      </c>
      <c r="T299" s="49"/>
      <c r="W299" s="49">
        <f t="shared" si="78"/>
        <v>-147095.2729166667</v>
      </c>
      <c r="Y299" s="51"/>
      <c r="Z299" s="51"/>
      <c r="AA299" s="51"/>
      <c r="AB299" s="49">
        <f t="shared" si="79"/>
        <v>-147095.2729166667</v>
      </c>
      <c r="AD299" s="49"/>
    </row>
    <row r="300" spans="1:30">
      <c r="A300" s="6" t="s">
        <v>293</v>
      </c>
      <c r="B300" s="6" t="s">
        <v>119</v>
      </c>
      <c r="C300" s="6" t="s">
        <v>525</v>
      </c>
      <c r="D300" s="41" t="s">
        <v>987</v>
      </c>
      <c r="E300" s="45">
        <v>0</v>
      </c>
      <c r="F300" s="45">
        <v>0</v>
      </c>
      <c r="G300" s="45">
        <v>0</v>
      </c>
      <c r="H300" s="45">
        <v>-128458.11</v>
      </c>
      <c r="I300" s="45">
        <v>-163905.54</v>
      </c>
      <c r="J300" s="45">
        <v>-40024.67</v>
      </c>
      <c r="K300" s="45">
        <v>82469.47</v>
      </c>
      <c r="L300" s="45">
        <v>127000.66</v>
      </c>
      <c r="M300" s="45">
        <v>144376.21</v>
      </c>
      <c r="N300" s="45">
        <v>144775.91</v>
      </c>
      <c r="O300" s="45">
        <v>183705.25</v>
      </c>
      <c r="P300" s="45">
        <v>250524.79</v>
      </c>
      <c r="Q300" s="45">
        <v>589516.81999999995</v>
      </c>
      <c r="R300" s="47">
        <f t="shared" si="80"/>
        <v>74601.864999999991</v>
      </c>
      <c r="T300" s="49"/>
      <c r="W300" s="49">
        <f t="shared" si="78"/>
        <v>74601.864999999991</v>
      </c>
      <c r="Y300" s="51"/>
      <c r="Z300" s="51"/>
      <c r="AA300" s="51"/>
      <c r="AB300" s="49">
        <f t="shared" si="79"/>
        <v>74601.864999999991</v>
      </c>
      <c r="AD300" s="49"/>
    </row>
    <row r="301" spans="1:30">
      <c r="A301" s="6" t="s">
        <v>293</v>
      </c>
      <c r="B301" s="6" t="s">
        <v>119</v>
      </c>
      <c r="C301" s="6" t="s">
        <v>526</v>
      </c>
      <c r="D301" s="41" t="s">
        <v>988</v>
      </c>
      <c r="E301" s="45">
        <v>0</v>
      </c>
      <c r="F301" s="45">
        <v>0</v>
      </c>
      <c r="G301" s="45">
        <v>0</v>
      </c>
      <c r="H301" s="45">
        <v>-170475.56</v>
      </c>
      <c r="I301" s="45">
        <v>-51109.61</v>
      </c>
      <c r="J301" s="45">
        <v>14620.72</v>
      </c>
      <c r="K301" s="45">
        <v>-66295.11</v>
      </c>
      <c r="L301" s="45">
        <v>-25172.67</v>
      </c>
      <c r="M301" s="45">
        <v>-467354.04</v>
      </c>
      <c r="N301" s="45">
        <v>-424873.61</v>
      </c>
      <c r="O301" s="45">
        <v>-411044.29</v>
      </c>
      <c r="P301" s="45">
        <v>-413417.01</v>
      </c>
      <c r="Q301" s="45">
        <v>-354119.12</v>
      </c>
      <c r="R301" s="47">
        <f t="shared" si="80"/>
        <v>-182681.7283333333</v>
      </c>
      <c r="T301" s="49"/>
      <c r="W301" s="49">
        <f t="shared" si="78"/>
        <v>-182681.7283333333</v>
      </c>
      <c r="Y301" s="51"/>
      <c r="Z301" s="51"/>
      <c r="AA301" s="51"/>
      <c r="AB301" s="49">
        <f t="shared" si="79"/>
        <v>-182681.7283333333</v>
      </c>
      <c r="AD301" s="49"/>
    </row>
    <row r="302" spans="1:30">
      <c r="A302" s="6" t="s">
        <v>293</v>
      </c>
      <c r="B302" s="6" t="s">
        <v>119</v>
      </c>
      <c r="C302" s="6" t="s">
        <v>527</v>
      </c>
      <c r="D302" s="41" t="s">
        <v>989</v>
      </c>
      <c r="E302" s="45">
        <v>0</v>
      </c>
      <c r="F302" s="45">
        <v>0</v>
      </c>
      <c r="G302" s="45">
        <v>0</v>
      </c>
      <c r="H302" s="45">
        <v>-54189.73</v>
      </c>
      <c r="I302" s="45">
        <v>-64016.75</v>
      </c>
      <c r="J302" s="45">
        <v>-25691.07</v>
      </c>
      <c r="K302" s="45">
        <v>7069.83</v>
      </c>
      <c r="L302" s="45">
        <v>19046.96</v>
      </c>
      <c r="M302" s="45">
        <v>25293.08</v>
      </c>
      <c r="N302" s="45">
        <v>25375.23</v>
      </c>
      <c r="O302" s="45">
        <v>52438.05</v>
      </c>
      <c r="P302" s="45">
        <v>74673.429999999993</v>
      </c>
      <c r="Q302" s="45">
        <v>222057.89</v>
      </c>
      <c r="R302" s="47">
        <f t="shared" si="80"/>
        <v>14252.331249999997</v>
      </c>
      <c r="T302" s="49"/>
      <c r="W302" s="49">
        <f t="shared" si="78"/>
        <v>14252.331249999997</v>
      </c>
      <c r="Y302" s="51"/>
      <c r="Z302" s="51"/>
      <c r="AA302" s="51"/>
      <c r="AB302" s="49">
        <f t="shared" si="79"/>
        <v>14252.331249999997</v>
      </c>
      <c r="AD302" s="49"/>
    </row>
    <row r="303" spans="1:30">
      <c r="A303" s="6" t="s">
        <v>293</v>
      </c>
      <c r="B303" s="6" t="s">
        <v>119</v>
      </c>
      <c r="C303" s="6" t="s">
        <v>528</v>
      </c>
      <c r="D303" s="41" t="s">
        <v>990</v>
      </c>
      <c r="E303" s="45">
        <v>0</v>
      </c>
      <c r="F303" s="45">
        <v>0</v>
      </c>
      <c r="G303" s="45">
        <v>0</v>
      </c>
      <c r="H303" s="45">
        <v>-69108.490000000005</v>
      </c>
      <c r="I303" s="45">
        <v>-104820.15</v>
      </c>
      <c r="J303" s="45">
        <v>-70281.14</v>
      </c>
      <c r="K303" s="45">
        <v>-102645.34</v>
      </c>
      <c r="L303" s="45">
        <v>-48650.82</v>
      </c>
      <c r="M303" s="45">
        <v>-252219.97</v>
      </c>
      <c r="N303" s="45">
        <v>-223530.13</v>
      </c>
      <c r="O303" s="45">
        <v>-242808.95999999999</v>
      </c>
      <c r="P303" s="45">
        <v>-236136.21</v>
      </c>
      <c r="Q303" s="45">
        <v>-71789.740000000005</v>
      </c>
      <c r="R303" s="47">
        <f t="shared" si="80"/>
        <v>-115508.00666666667</v>
      </c>
      <c r="T303" s="49"/>
      <c r="W303" s="49">
        <f t="shared" si="78"/>
        <v>-115508.00666666667</v>
      </c>
      <c r="Y303" s="51"/>
      <c r="Z303" s="51"/>
      <c r="AA303" s="51"/>
      <c r="AB303" s="49">
        <f t="shared" si="79"/>
        <v>-115508.00666666667</v>
      </c>
      <c r="AD303" s="49"/>
    </row>
    <row r="304" spans="1:30">
      <c r="A304" s="6" t="s">
        <v>293</v>
      </c>
      <c r="B304" s="6" t="s">
        <v>119</v>
      </c>
      <c r="C304" s="6" t="s">
        <v>919</v>
      </c>
      <c r="D304" s="41" t="s">
        <v>868</v>
      </c>
      <c r="E304" s="45">
        <v>52375.89</v>
      </c>
      <c r="F304" s="45">
        <v>59244.84</v>
      </c>
      <c r="G304" s="45">
        <v>55519.51</v>
      </c>
      <c r="H304" s="45">
        <v>58478.87</v>
      </c>
      <c r="I304" s="45">
        <v>35997.160000000003</v>
      </c>
      <c r="J304" s="45">
        <v>15417.4</v>
      </c>
      <c r="K304" s="45">
        <v>11225.51</v>
      </c>
      <c r="L304" s="45">
        <v>1647.65</v>
      </c>
      <c r="M304" s="45">
        <v>5743.68</v>
      </c>
      <c r="N304" s="45">
        <v>6247.17</v>
      </c>
      <c r="O304" s="45">
        <v>11188.11</v>
      </c>
      <c r="P304" s="45">
        <v>26567.45</v>
      </c>
      <c r="Q304" s="45">
        <v>17318.849999999999</v>
      </c>
      <c r="R304" s="47">
        <f t="shared" si="80"/>
        <v>26843.726666666669</v>
      </c>
      <c r="T304" s="49"/>
      <c r="W304" s="49">
        <f t="shared" si="78"/>
        <v>26843.726666666669</v>
      </c>
      <c r="Y304" s="51"/>
      <c r="Z304" s="51"/>
      <c r="AA304" s="51"/>
      <c r="AB304" s="49">
        <f t="shared" si="79"/>
        <v>26843.726666666669</v>
      </c>
      <c r="AD304" s="49"/>
    </row>
    <row r="305" spans="1:30">
      <c r="A305" s="6" t="s">
        <v>294</v>
      </c>
      <c r="B305" s="6" t="s">
        <v>119</v>
      </c>
      <c r="C305" s="6" t="s">
        <v>345</v>
      </c>
      <c r="D305" s="41" t="s">
        <v>633</v>
      </c>
      <c r="E305" s="45">
        <v>0</v>
      </c>
      <c r="F305" s="45">
        <v>0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7">
        <f t="shared" si="80"/>
        <v>0</v>
      </c>
      <c r="T305" s="49"/>
      <c r="W305" s="49">
        <f t="shared" si="78"/>
        <v>0</v>
      </c>
      <c r="Y305" s="51"/>
      <c r="Z305" s="51"/>
      <c r="AA305" s="51"/>
      <c r="AB305" s="49">
        <f t="shared" si="79"/>
        <v>0</v>
      </c>
      <c r="AD305" s="49"/>
    </row>
    <row r="306" spans="1:30">
      <c r="A306" s="6" t="s">
        <v>294</v>
      </c>
      <c r="B306" s="6" t="s">
        <v>119</v>
      </c>
      <c r="C306" s="6" t="s">
        <v>346</v>
      </c>
      <c r="D306" s="41" t="s">
        <v>632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80"/>
        <v>0</v>
      </c>
      <c r="T306" s="49"/>
      <c r="W306" s="49">
        <f t="shared" si="78"/>
        <v>0</v>
      </c>
      <c r="Y306" s="51"/>
      <c r="Z306" s="51"/>
      <c r="AA306" s="51"/>
      <c r="AB306" s="49">
        <f t="shared" si="79"/>
        <v>0</v>
      </c>
      <c r="AD306" s="49"/>
    </row>
    <row r="307" spans="1:30">
      <c r="A307" s="6" t="s">
        <v>294</v>
      </c>
      <c r="B307" s="6" t="s">
        <v>119</v>
      </c>
      <c r="C307" s="6" t="s">
        <v>347</v>
      </c>
      <c r="D307" s="41" t="s">
        <v>634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80"/>
        <v>0</v>
      </c>
      <c r="T307" s="49"/>
      <c r="W307" s="49">
        <f t="shared" si="78"/>
        <v>0</v>
      </c>
      <c r="Y307" s="51"/>
      <c r="Z307" s="51"/>
      <c r="AA307" s="51"/>
      <c r="AB307" s="49">
        <f t="shared" si="79"/>
        <v>0</v>
      </c>
      <c r="AD307" s="49"/>
    </row>
    <row r="308" spans="1:30">
      <c r="A308" s="6" t="s">
        <v>294</v>
      </c>
      <c r="B308" s="6" t="s">
        <v>119</v>
      </c>
      <c r="C308" s="6" t="s">
        <v>348</v>
      </c>
      <c r="D308" s="41" t="s">
        <v>635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80"/>
        <v>0</v>
      </c>
      <c r="T308" s="49"/>
      <c r="W308" s="49">
        <f t="shared" si="78"/>
        <v>0</v>
      </c>
      <c r="Y308" s="51"/>
      <c r="Z308" s="51"/>
      <c r="AA308" s="51"/>
      <c r="AB308" s="49">
        <f t="shared" si="79"/>
        <v>0</v>
      </c>
      <c r="AD308" s="49"/>
    </row>
    <row r="309" spans="1:30">
      <c r="A309" s="6" t="s">
        <v>294</v>
      </c>
      <c r="B309" s="6" t="s">
        <v>119</v>
      </c>
      <c r="C309" s="6" t="s">
        <v>351</v>
      </c>
      <c r="D309" s="41" t="s">
        <v>670</v>
      </c>
      <c r="E309" s="45">
        <v>1635509.13</v>
      </c>
      <c r="F309" s="45">
        <v>3321217.35</v>
      </c>
      <c r="G309" s="45">
        <v>5441476.9100000001</v>
      </c>
      <c r="H309" s="45">
        <v>5027950.6900000004</v>
      </c>
      <c r="I309" s="45">
        <v>4879696.4400000004</v>
      </c>
      <c r="J309" s="45">
        <v>5855044.2199999997</v>
      </c>
      <c r="K309" s="45">
        <v>6128898.6299999999</v>
      </c>
      <c r="L309" s="45">
        <v>6635699.3099999996</v>
      </c>
      <c r="M309" s="45">
        <v>6299010.1699999999</v>
      </c>
      <c r="N309" s="45">
        <v>6580785.1399999997</v>
      </c>
      <c r="O309" s="45">
        <v>6658369.8200000003</v>
      </c>
      <c r="P309" s="45">
        <v>6979321.8099999996</v>
      </c>
      <c r="Q309" s="45">
        <v>4815657.75</v>
      </c>
      <c r="R309" s="47">
        <f t="shared" si="80"/>
        <v>5586087.8274999997</v>
      </c>
      <c r="T309" s="49"/>
      <c r="W309" s="49">
        <f t="shared" si="78"/>
        <v>5586087.8274999997</v>
      </c>
      <c r="Y309" s="51"/>
      <c r="Z309" s="51"/>
      <c r="AA309" s="51"/>
      <c r="AB309" s="49">
        <f t="shared" si="79"/>
        <v>5586087.8274999997</v>
      </c>
      <c r="AD309" s="49"/>
    </row>
    <row r="310" spans="1:30">
      <c r="A310" s="6" t="s">
        <v>294</v>
      </c>
      <c r="B310" s="6" t="s">
        <v>119</v>
      </c>
      <c r="C310" s="6" t="s">
        <v>352</v>
      </c>
      <c r="D310" s="41" t="s">
        <v>636</v>
      </c>
      <c r="E310" s="45">
        <v>0</v>
      </c>
      <c r="F310" s="45">
        <v>0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7">
        <f t="shared" si="80"/>
        <v>0</v>
      </c>
      <c r="T310" s="49"/>
      <c r="W310" s="49">
        <f t="shared" si="78"/>
        <v>0</v>
      </c>
      <c r="Y310" s="51"/>
      <c r="Z310" s="51"/>
      <c r="AA310" s="51"/>
      <c r="AB310" s="49">
        <f t="shared" si="79"/>
        <v>0</v>
      </c>
      <c r="AD310" s="49"/>
    </row>
    <row r="311" spans="1:30">
      <c r="A311" s="6" t="s">
        <v>294</v>
      </c>
      <c r="B311" s="6" t="s">
        <v>119</v>
      </c>
      <c r="C311" s="6" t="s">
        <v>496</v>
      </c>
      <c r="D311" s="41" t="s">
        <v>671</v>
      </c>
      <c r="E311" s="45">
        <v>-3857375.92</v>
      </c>
      <c r="F311" s="45">
        <v>-3355826.44</v>
      </c>
      <c r="G311" s="45">
        <v>-2824423.96</v>
      </c>
      <c r="H311" s="45">
        <v>-2322555.34</v>
      </c>
      <c r="I311" s="45">
        <v>-1778630.37</v>
      </c>
      <c r="J311" s="45">
        <v>-1396147.72</v>
      </c>
      <c r="K311" s="45">
        <v>-1194997.3600000001</v>
      </c>
      <c r="L311" s="45">
        <v>-1028842.37</v>
      </c>
      <c r="M311" s="45">
        <v>-920725.93</v>
      </c>
      <c r="N311" s="45">
        <v>-819732.55</v>
      </c>
      <c r="O311" s="45">
        <v>-708611.64</v>
      </c>
      <c r="P311" s="45">
        <v>-534921.26</v>
      </c>
      <c r="Q311" s="45">
        <v>3066417.1</v>
      </c>
      <c r="R311" s="47">
        <f t="shared" si="80"/>
        <v>-1440074.5291666668</v>
      </c>
      <c r="T311" s="49"/>
      <c r="W311" s="49">
        <f t="shared" si="78"/>
        <v>-1440074.5291666668</v>
      </c>
      <c r="Y311" s="51"/>
      <c r="Z311" s="51"/>
      <c r="AA311" s="51"/>
      <c r="AB311" s="49">
        <f t="shared" si="79"/>
        <v>-1440074.5291666668</v>
      </c>
      <c r="AD311" s="49"/>
    </row>
    <row r="312" spans="1:30">
      <c r="A312" s="6" t="s">
        <v>294</v>
      </c>
      <c r="B312" s="6" t="s">
        <v>119</v>
      </c>
      <c r="C312" s="6" t="s">
        <v>919</v>
      </c>
      <c r="D312" s="41" t="s">
        <v>868</v>
      </c>
      <c r="E312" s="45">
        <v>320441.02</v>
      </c>
      <c r="F312" s="45">
        <v>351178.5</v>
      </c>
      <c r="G312" s="45">
        <v>337370.09</v>
      </c>
      <c r="H312" s="45">
        <v>362878.47</v>
      </c>
      <c r="I312" s="45">
        <v>240028.95</v>
      </c>
      <c r="J312" s="45">
        <v>100503.72</v>
      </c>
      <c r="K312" s="45">
        <v>68795.820000000007</v>
      </c>
      <c r="L312" s="45">
        <v>10249.43</v>
      </c>
      <c r="M312" s="45">
        <v>41441.94</v>
      </c>
      <c r="N312" s="45">
        <v>46079.64</v>
      </c>
      <c r="O312" s="45">
        <v>77114.210000000006</v>
      </c>
      <c r="P312" s="45">
        <v>176710.35</v>
      </c>
      <c r="Q312" s="45">
        <v>-145226.28</v>
      </c>
      <c r="R312" s="47">
        <f t="shared" si="80"/>
        <v>158329.87416666668</v>
      </c>
      <c r="T312" s="49"/>
      <c r="W312" s="49">
        <f t="shared" si="78"/>
        <v>158329.87416666668</v>
      </c>
      <c r="Y312" s="51"/>
      <c r="Z312" s="51"/>
      <c r="AA312" s="51"/>
      <c r="AB312" s="49">
        <f t="shared" si="79"/>
        <v>158329.87416666668</v>
      </c>
      <c r="AD312" s="49"/>
    </row>
    <row r="313" spans="1:30">
      <c r="A313" s="6" t="s">
        <v>284</v>
      </c>
      <c r="B313" s="6" t="s">
        <v>120</v>
      </c>
      <c r="C313" s="6" t="s">
        <v>83</v>
      </c>
      <c r="D313" s="7" t="s">
        <v>121</v>
      </c>
      <c r="E313" s="45">
        <v>5114217</v>
      </c>
      <c r="F313" s="45">
        <v>5343728</v>
      </c>
      <c r="G313" s="45">
        <v>5343728</v>
      </c>
      <c r="H313" s="45">
        <v>5343728</v>
      </c>
      <c r="I313" s="45">
        <v>5343728</v>
      </c>
      <c r="J313" s="45">
        <v>5343728</v>
      </c>
      <c r="K313" s="45">
        <v>5343728</v>
      </c>
      <c r="L313" s="45">
        <v>5343728</v>
      </c>
      <c r="M313" s="45">
        <v>5343728</v>
      </c>
      <c r="N313" s="45">
        <v>5343728</v>
      </c>
      <c r="O313" s="45">
        <v>5343728</v>
      </c>
      <c r="P313" s="45">
        <v>5343728</v>
      </c>
      <c r="Q313" s="45">
        <v>5343728</v>
      </c>
      <c r="R313" s="47">
        <f t="shared" si="80"/>
        <v>5334165.041666667</v>
      </c>
      <c r="T313" s="49"/>
      <c r="W313" s="49">
        <f t="shared" si="78"/>
        <v>5334165.041666667</v>
      </c>
      <c r="Y313" s="51"/>
      <c r="Z313" s="51"/>
      <c r="AA313" s="51"/>
      <c r="AB313" s="49">
        <f t="shared" si="79"/>
        <v>5334165.041666667</v>
      </c>
      <c r="AD313" s="49"/>
    </row>
    <row r="314" spans="1:30">
      <c r="D314" s="41" t="s">
        <v>122</v>
      </c>
      <c r="E314" s="46">
        <f t="shared" ref="E314" si="81">SUM(E234:E313)</f>
        <v>97751490.259999976</v>
      </c>
      <c r="F314" s="46">
        <f t="shared" ref="F314:R314" si="82">SUM(F234:F313)</f>
        <v>101276055.09999995</v>
      </c>
      <c r="G314" s="46">
        <f t="shared" si="82"/>
        <v>103438878.93000001</v>
      </c>
      <c r="H314" s="46">
        <f t="shared" si="82"/>
        <v>102596888.25999998</v>
      </c>
      <c r="I314" s="46">
        <f t="shared" si="82"/>
        <v>103015973.03999999</v>
      </c>
      <c r="J314" s="46">
        <f t="shared" si="82"/>
        <v>105510698.11</v>
      </c>
      <c r="K314" s="46">
        <f t="shared" si="82"/>
        <v>106676979.58999999</v>
      </c>
      <c r="L314" s="46">
        <f t="shared" si="82"/>
        <v>110018921.06000002</v>
      </c>
      <c r="M314" s="46">
        <f t="shared" si="82"/>
        <v>110438361.19999999</v>
      </c>
      <c r="N314" s="46">
        <f t="shared" si="82"/>
        <v>111754290.58000001</v>
      </c>
      <c r="O314" s="46">
        <f t="shared" si="82"/>
        <v>112774512.51999998</v>
      </c>
      <c r="P314" s="46">
        <f t="shared" si="82"/>
        <v>114175174.94000001</v>
      </c>
      <c r="Q314" s="46">
        <f t="shared" si="82"/>
        <v>115466435.13</v>
      </c>
      <c r="R314" s="46">
        <f t="shared" si="82"/>
        <v>107357141.33541669</v>
      </c>
      <c r="Y314" s="51"/>
      <c r="Z314" s="51"/>
      <c r="AA314" s="51"/>
      <c r="AB314" s="49"/>
    </row>
    <row r="315" spans="1:30" ht="13.5" customHeight="1">
      <c r="D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7"/>
      <c r="Y315" s="51"/>
      <c r="Z315" s="51"/>
      <c r="AA315" s="51"/>
    </row>
    <row r="316" spans="1:30">
      <c r="A316" s="25" t="s">
        <v>2</v>
      </c>
      <c r="B316" s="25" t="s">
        <v>367</v>
      </c>
      <c r="C316" s="25" t="s">
        <v>2</v>
      </c>
      <c r="D316" s="41" t="s">
        <v>123</v>
      </c>
      <c r="E316" s="45">
        <v>142343326.31</v>
      </c>
      <c r="F316" s="45">
        <v>167715766.99000001</v>
      </c>
      <c r="G316" s="45">
        <v>24530746.34</v>
      </c>
      <c r="H316" s="45">
        <v>49278313.229999997</v>
      </c>
      <c r="I316" s="45">
        <v>68620693.840000004</v>
      </c>
      <c r="J316" s="45">
        <v>80105727.409999996</v>
      </c>
      <c r="K316" s="45">
        <v>88023366.390000001</v>
      </c>
      <c r="L316" s="45">
        <v>93031494.670000002</v>
      </c>
      <c r="M316" s="45">
        <v>99049036.420000002</v>
      </c>
      <c r="N316" s="45">
        <v>103623040.59</v>
      </c>
      <c r="O316" s="45">
        <v>109910339.27</v>
      </c>
      <c r="P316" s="45">
        <v>122367060.23</v>
      </c>
      <c r="Q316" s="45">
        <v>145369145.97</v>
      </c>
      <c r="R316" s="47">
        <f t="shared" ref="R316:R319" si="83">((E316+Q316)+((F316+G316+H316+I316+J316+K316+L316+M316+N316+O316+P316)*2))/24</f>
        <v>95842651.793333337</v>
      </c>
      <c r="V316" s="49">
        <f>R316</f>
        <v>95842651.793333337</v>
      </c>
      <c r="Y316" s="51"/>
      <c r="Z316" s="51"/>
      <c r="AA316" s="51"/>
      <c r="AC316" s="49">
        <f>+R316</f>
        <v>95842651.793333337</v>
      </c>
    </row>
    <row r="317" spans="1:30">
      <c r="A317" s="25" t="s">
        <v>2</v>
      </c>
      <c r="B317" s="25" t="s">
        <v>368</v>
      </c>
      <c r="C317" s="25" t="s">
        <v>2</v>
      </c>
      <c r="D317" s="41" t="s">
        <v>124</v>
      </c>
      <c r="E317" s="45">
        <v>52152170.829999998</v>
      </c>
      <c r="F317" s="45">
        <v>58986390.289999999</v>
      </c>
      <c r="G317" s="45">
        <v>6191397.3799999999</v>
      </c>
      <c r="H317" s="45">
        <v>11571755.800000001</v>
      </c>
      <c r="I317" s="45">
        <v>17282193.649999999</v>
      </c>
      <c r="J317" s="45">
        <v>22472885.789999999</v>
      </c>
      <c r="K317" s="45">
        <v>26781147.260000002</v>
      </c>
      <c r="L317" s="45">
        <v>31024981.960000001</v>
      </c>
      <c r="M317" s="45">
        <v>35680619.450000003</v>
      </c>
      <c r="N317" s="45">
        <v>40302761.619999997</v>
      </c>
      <c r="O317" s="45">
        <v>44693246.380000003</v>
      </c>
      <c r="P317" s="45">
        <v>49577381.640000001</v>
      </c>
      <c r="Q317" s="45">
        <v>54603394.130000003</v>
      </c>
      <c r="R317" s="47">
        <f t="shared" si="83"/>
        <v>33161878.641666666</v>
      </c>
      <c r="V317" s="49">
        <f>R317</f>
        <v>33161878.641666666</v>
      </c>
      <c r="Y317" s="51"/>
      <c r="Z317" s="51"/>
      <c r="AA317" s="51"/>
      <c r="AC317" s="49">
        <f>+R317</f>
        <v>33161878.641666666</v>
      </c>
    </row>
    <row r="318" spans="1:30">
      <c r="A318" s="25" t="s">
        <v>2</v>
      </c>
      <c r="B318" s="25" t="s">
        <v>369</v>
      </c>
      <c r="C318" s="25" t="s">
        <v>370</v>
      </c>
      <c r="D318" s="41" t="s">
        <v>125</v>
      </c>
      <c r="E318" s="45">
        <v>0</v>
      </c>
      <c r="F318" s="45">
        <v>0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7">
        <f t="shared" si="83"/>
        <v>0</v>
      </c>
      <c r="V318" s="49">
        <f>R318</f>
        <v>0</v>
      </c>
      <c r="Y318" s="51"/>
      <c r="Z318" s="51"/>
      <c r="AA318" s="51"/>
      <c r="AC318" s="49">
        <f>+R318</f>
        <v>0</v>
      </c>
    </row>
    <row r="319" spans="1:30">
      <c r="A319" s="25" t="s">
        <v>2</v>
      </c>
      <c r="B319" s="25" t="s">
        <v>371</v>
      </c>
      <c r="C319" s="25" t="s">
        <v>2</v>
      </c>
      <c r="D319" s="41" t="s">
        <v>126</v>
      </c>
      <c r="E319" s="45">
        <v>8022733.1699999999</v>
      </c>
      <c r="F319" s="45">
        <v>8775877.5800000001</v>
      </c>
      <c r="G319" s="45">
        <v>827046.16</v>
      </c>
      <c r="H319" s="45">
        <v>1468373.56</v>
      </c>
      <c r="I319" s="45">
        <v>2261486.13</v>
      </c>
      <c r="J319" s="45">
        <v>2977358.02</v>
      </c>
      <c r="K319" s="45">
        <v>3778638.98</v>
      </c>
      <c r="L319" s="45">
        <v>4552958.78</v>
      </c>
      <c r="M319" s="45">
        <v>5497623.6399999997</v>
      </c>
      <c r="N319" s="45">
        <v>6415217.8399999999</v>
      </c>
      <c r="O319" s="45">
        <v>7257461.8700000001</v>
      </c>
      <c r="P319" s="45">
        <v>7997446.3399999999</v>
      </c>
      <c r="Q319" s="45">
        <v>8839602.8900000006</v>
      </c>
      <c r="R319" s="47">
        <f t="shared" si="83"/>
        <v>5020054.7441666657</v>
      </c>
      <c r="V319" s="49">
        <f>R319</f>
        <v>5020054.7441666657</v>
      </c>
      <c r="Y319" s="51"/>
      <c r="Z319" s="51"/>
      <c r="AA319" s="51"/>
      <c r="AC319" s="49">
        <f>+R319</f>
        <v>5020054.7441666657</v>
      </c>
    </row>
    <row r="320" spans="1:30">
      <c r="D320" s="41" t="s">
        <v>127</v>
      </c>
      <c r="E320" s="46">
        <f t="shared" ref="E320:G320" si="84">SUM(E316:E319)</f>
        <v>202518230.30999997</v>
      </c>
      <c r="F320" s="46">
        <f t="shared" si="84"/>
        <v>235478034.86000001</v>
      </c>
      <c r="G320" s="46">
        <f t="shared" si="84"/>
        <v>31549189.879999999</v>
      </c>
      <c r="H320" s="46">
        <f t="shared" ref="H320:R320" si="85">SUM(H316:H319)</f>
        <v>62318442.590000004</v>
      </c>
      <c r="I320" s="46">
        <f t="shared" si="85"/>
        <v>88164373.620000005</v>
      </c>
      <c r="J320" s="46">
        <f t="shared" si="85"/>
        <v>105555971.21999998</v>
      </c>
      <c r="K320" s="46">
        <f t="shared" si="85"/>
        <v>118583152.63000001</v>
      </c>
      <c r="L320" s="46">
        <f t="shared" si="85"/>
        <v>128609435.41</v>
      </c>
      <c r="M320" s="46">
        <f t="shared" si="85"/>
        <v>140227279.50999999</v>
      </c>
      <c r="N320" s="46">
        <f t="shared" si="85"/>
        <v>150341020.05000001</v>
      </c>
      <c r="O320" s="46">
        <f t="shared" si="85"/>
        <v>161861047.52000001</v>
      </c>
      <c r="P320" s="46">
        <f t="shared" si="85"/>
        <v>179941888.21000001</v>
      </c>
      <c r="Q320" s="46">
        <f t="shared" si="85"/>
        <v>208812142.99000001</v>
      </c>
      <c r="R320" s="46">
        <f t="shared" si="85"/>
        <v>134024585.17916667</v>
      </c>
      <c r="Y320" s="51"/>
      <c r="Z320" s="51"/>
      <c r="AA320" s="51"/>
    </row>
    <row r="321" spans="1:29">
      <c r="D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Y321" s="51"/>
      <c r="Z321" s="51"/>
      <c r="AA321" s="51"/>
    </row>
    <row r="322" spans="1:29">
      <c r="A322" s="6" t="s">
        <v>293</v>
      </c>
      <c r="B322" s="6" t="s">
        <v>128</v>
      </c>
      <c r="D322" s="41" t="s">
        <v>129</v>
      </c>
      <c r="E322" s="45">
        <v>0</v>
      </c>
      <c r="F322" s="45">
        <v>0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7">
        <f t="shared" ref="R322:R323" si="86">((E322+Q322)+((F322+G322+H322+I322+J322+K322+L322+M322+N322+O322+P322)*2))/24</f>
        <v>0</v>
      </c>
      <c r="V322" s="49">
        <f>R322</f>
        <v>0</v>
      </c>
      <c r="Y322" s="51"/>
      <c r="Z322" s="51"/>
      <c r="AA322" s="51"/>
      <c r="AC322" s="49">
        <f>+R322</f>
        <v>0</v>
      </c>
    </row>
    <row r="323" spans="1:29">
      <c r="A323" s="6" t="s">
        <v>294</v>
      </c>
      <c r="B323" s="6" t="s">
        <v>128</v>
      </c>
      <c r="D323" s="41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si="86"/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D324" s="3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7"/>
      <c r="Y324" s="51"/>
      <c r="Z324" s="51"/>
      <c r="AA324" s="51"/>
    </row>
    <row r="325" spans="1:29">
      <c r="A325" s="6" t="s">
        <v>284</v>
      </c>
      <c r="B325" s="6" t="s">
        <v>130</v>
      </c>
      <c r="C325" s="6" t="s">
        <v>913</v>
      </c>
      <c r="D325" s="41" t="s">
        <v>914</v>
      </c>
      <c r="E325" s="45">
        <v>36162.410000000003</v>
      </c>
      <c r="F325" s="45">
        <v>38803.06</v>
      </c>
      <c r="G325" s="45">
        <v>2666.72</v>
      </c>
      <c r="H325" s="45">
        <v>5333.44</v>
      </c>
      <c r="I325" s="45">
        <v>8000.16</v>
      </c>
      <c r="J325" s="45">
        <v>10666.88</v>
      </c>
      <c r="K325" s="45">
        <v>13333.6</v>
      </c>
      <c r="L325" s="45">
        <v>16000.32</v>
      </c>
      <c r="M325" s="45">
        <v>18667.04</v>
      </c>
      <c r="N325" s="45">
        <v>21333.759999999998</v>
      </c>
      <c r="O325" s="45">
        <v>24000.48</v>
      </c>
      <c r="P325" s="45">
        <v>26667.200000000001</v>
      </c>
      <c r="Q325" s="45">
        <v>29333.919999999998</v>
      </c>
      <c r="R325" s="47">
        <f t="shared" ref="R325:R340" si="87">((E325+Q325)+((F325+G325+H325+I325+J325+K325+L325+M325+N325+O325+P325)*2))/24</f>
        <v>18185.068750000002</v>
      </c>
      <c r="V325" s="49">
        <f t="shared" ref="V325:V340" si="88">R325</f>
        <v>18185.068750000002</v>
      </c>
      <c r="Y325" s="51"/>
      <c r="Z325" s="51"/>
      <c r="AA325" s="51"/>
      <c r="AC325" s="49">
        <f t="shared" ref="AC325:AC340" si="89">+R325</f>
        <v>18185.068750000002</v>
      </c>
    </row>
    <row r="326" spans="1:29">
      <c r="A326" s="6" t="s">
        <v>284</v>
      </c>
      <c r="B326" s="6" t="s">
        <v>130</v>
      </c>
      <c r="C326" s="6" t="s">
        <v>364</v>
      </c>
      <c r="D326" s="41" t="s">
        <v>674</v>
      </c>
      <c r="E326" s="45">
        <v>193926.45</v>
      </c>
      <c r="F326" s="45">
        <v>213365.45</v>
      </c>
      <c r="G326" s="45">
        <v>17301</v>
      </c>
      <c r="H326" s="45">
        <v>34602</v>
      </c>
      <c r="I326" s="45">
        <v>51903</v>
      </c>
      <c r="J326" s="45">
        <v>64874.3</v>
      </c>
      <c r="K326" s="45">
        <v>80906.3</v>
      </c>
      <c r="L326" s="45">
        <v>98270.3</v>
      </c>
      <c r="M326" s="45">
        <v>115634.3</v>
      </c>
      <c r="N326" s="45">
        <v>149389.29999999999</v>
      </c>
      <c r="O326" s="45">
        <v>168802.3</v>
      </c>
      <c r="P326" s="45">
        <v>188215.3</v>
      </c>
      <c r="Q326" s="45">
        <v>207628.3</v>
      </c>
      <c r="R326" s="47">
        <f t="shared" si="87"/>
        <v>115336.74375000001</v>
      </c>
      <c r="V326" s="49">
        <f t="shared" si="88"/>
        <v>115336.74375000001</v>
      </c>
      <c r="Y326" s="51"/>
      <c r="Z326" s="51"/>
      <c r="AA326" s="51"/>
      <c r="AC326" s="49">
        <f t="shared" si="89"/>
        <v>115336.74375000001</v>
      </c>
    </row>
    <row r="327" spans="1:29">
      <c r="A327" s="6" t="s">
        <v>284</v>
      </c>
      <c r="B327" s="6" t="s">
        <v>130</v>
      </c>
      <c r="C327" s="6" t="s">
        <v>365</v>
      </c>
      <c r="D327" s="41" t="s">
        <v>680</v>
      </c>
      <c r="E327" s="45">
        <v>2790.36</v>
      </c>
      <c r="F327" s="45">
        <v>2969.2</v>
      </c>
      <c r="G327" s="45">
        <v>24.58</v>
      </c>
      <c r="H327" s="45">
        <v>24.58</v>
      </c>
      <c r="I327" s="45">
        <v>24.58</v>
      </c>
      <c r="J327" s="45">
        <v>24.58</v>
      </c>
      <c r="K327" s="45">
        <v>868.72</v>
      </c>
      <c r="L327" s="45">
        <v>925.54</v>
      </c>
      <c r="M327" s="45">
        <v>1491.73</v>
      </c>
      <c r="N327" s="45">
        <v>1491.73</v>
      </c>
      <c r="O327" s="45">
        <v>1491.73</v>
      </c>
      <c r="P327" s="45">
        <v>1491.73</v>
      </c>
      <c r="Q327" s="45">
        <v>1491.73</v>
      </c>
      <c r="R327" s="47">
        <f t="shared" si="87"/>
        <v>1080.8120833333332</v>
      </c>
      <c r="V327" s="49">
        <f t="shared" si="88"/>
        <v>1080.8120833333332</v>
      </c>
      <c r="Y327" s="51"/>
      <c r="Z327" s="51"/>
      <c r="AA327" s="51"/>
      <c r="AC327" s="49">
        <f t="shared" si="89"/>
        <v>1080.8120833333332</v>
      </c>
    </row>
    <row r="328" spans="1:29">
      <c r="A328" s="6" t="s">
        <v>293</v>
      </c>
      <c r="B328" s="6" t="s">
        <v>130</v>
      </c>
      <c r="C328" s="6" t="s">
        <v>360</v>
      </c>
      <c r="D328" s="41" t="s">
        <v>673</v>
      </c>
      <c r="E328" s="45">
        <v>214369.32</v>
      </c>
      <c r="F328" s="45">
        <v>234746.52</v>
      </c>
      <c r="G328" s="45">
        <v>20377.2</v>
      </c>
      <c r="H328" s="45">
        <v>40754.400000000001</v>
      </c>
      <c r="I328" s="45">
        <v>63611.61</v>
      </c>
      <c r="J328" s="45">
        <v>86468.83</v>
      </c>
      <c r="K328" s="45">
        <v>109326.05</v>
      </c>
      <c r="L328" s="45">
        <v>132183.26999999999</v>
      </c>
      <c r="M328" s="45">
        <v>155040.49</v>
      </c>
      <c r="N328" s="45">
        <v>177897.71</v>
      </c>
      <c r="O328" s="45">
        <v>200754.93</v>
      </c>
      <c r="P328" s="45">
        <v>223612.15</v>
      </c>
      <c r="Q328" s="45">
        <v>246469.37</v>
      </c>
      <c r="R328" s="47">
        <f t="shared" si="87"/>
        <v>139599.37541666665</v>
      </c>
      <c r="V328" s="49">
        <f t="shared" si="88"/>
        <v>139599.37541666665</v>
      </c>
      <c r="Y328" s="51"/>
      <c r="Z328" s="51"/>
      <c r="AA328" s="51"/>
      <c r="AC328" s="49">
        <f t="shared" si="89"/>
        <v>139599.37541666665</v>
      </c>
    </row>
    <row r="329" spans="1:29">
      <c r="A329" s="6" t="s">
        <v>293</v>
      </c>
      <c r="B329" s="6" t="s">
        <v>130</v>
      </c>
      <c r="C329" s="1" t="s">
        <v>361</v>
      </c>
      <c r="D329" s="41" t="s">
        <v>677</v>
      </c>
      <c r="E329" s="45">
        <v>69272.28</v>
      </c>
      <c r="F329" s="45">
        <v>75833.39</v>
      </c>
      <c r="G329" s="45">
        <v>6561.11</v>
      </c>
      <c r="H329" s="45">
        <v>13122.22</v>
      </c>
      <c r="I329" s="45">
        <v>19683.330000000002</v>
      </c>
      <c r="J329" s="45">
        <v>26244.44</v>
      </c>
      <c r="K329" s="45">
        <v>32805.550000000003</v>
      </c>
      <c r="L329" s="45">
        <v>39366.660000000003</v>
      </c>
      <c r="M329" s="45">
        <v>45927.77</v>
      </c>
      <c r="N329" s="45">
        <v>52488.88</v>
      </c>
      <c r="O329" s="45">
        <v>59049.99</v>
      </c>
      <c r="P329" s="45">
        <v>66463.19</v>
      </c>
      <c r="Q329" s="45">
        <v>73876.36</v>
      </c>
      <c r="R329" s="47">
        <f t="shared" si="87"/>
        <v>42426.737499999996</v>
      </c>
      <c r="V329" s="49">
        <f t="shared" si="88"/>
        <v>42426.737499999996</v>
      </c>
      <c r="Y329" s="51"/>
      <c r="Z329" s="51"/>
      <c r="AA329" s="51"/>
      <c r="AC329" s="49">
        <f t="shared" si="89"/>
        <v>42426.737499999996</v>
      </c>
    </row>
    <row r="330" spans="1:29">
      <c r="A330" s="6" t="s">
        <v>293</v>
      </c>
      <c r="B330" s="6" t="s">
        <v>130</v>
      </c>
      <c r="C330" s="1" t="s">
        <v>362</v>
      </c>
      <c r="D330" s="41" t="s">
        <v>678</v>
      </c>
      <c r="E330" s="45">
        <v>1343662.24</v>
      </c>
      <c r="F330" s="45">
        <v>1594344.8</v>
      </c>
      <c r="G330" s="45">
        <v>244371.46</v>
      </c>
      <c r="H330" s="45">
        <v>485273.38</v>
      </c>
      <c r="I330" s="45">
        <v>674582.6</v>
      </c>
      <c r="J330" s="45">
        <v>804179.71</v>
      </c>
      <c r="K330" s="45">
        <v>900178.93</v>
      </c>
      <c r="L330" s="45">
        <v>962916.83</v>
      </c>
      <c r="M330" s="45">
        <v>1029840.63</v>
      </c>
      <c r="N330" s="45">
        <v>1083174.05</v>
      </c>
      <c r="O330" s="45">
        <v>1151778.57</v>
      </c>
      <c r="P330" s="45">
        <v>1269305.3</v>
      </c>
      <c r="Q330" s="45">
        <v>1469407.4</v>
      </c>
      <c r="R330" s="47">
        <f t="shared" si="87"/>
        <v>967206.75666666671</v>
      </c>
      <c r="V330" s="49">
        <f t="shared" si="88"/>
        <v>967206.75666666671</v>
      </c>
      <c r="Y330" s="51"/>
      <c r="Z330" s="51"/>
      <c r="AA330" s="51"/>
      <c r="AC330" s="49">
        <f t="shared" si="89"/>
        <v>967206.75666666671</v>
      </c>
    </row>
    <row r="331" spans="1:29">
      <c r="A331" s="6" t="s">
        <v>293</v>
      </c>
      <c r="B331" s="6" t="s">
        <v>130</v>
      </c>
      <c r="C331" s="6" t="s">
        <v>363</v>
      </c>
      <c r="D331" s="41" t="s">
        <v>679</v>
      </c>
      <c r="E331" s="45">
        <v>1511075.27</v>
      </c>
      <c r="F331" s="45">
        <v>1786897.79</v>
      </c>
      <c r="G331" s="45">
        <v>287732.71999999997</v>
      </c>
      <c r="H331" s="45">
        <v>558127.67000000004</v>
      </c>
      <c r="I331" s="45">
        <v>846782.93</v>
      </c>
      <c r="J331" s="45">
        <v>1059690.57</v>
      </c>
      <c r="K331" s="45">
        <v>1187736.8</v>
      </c>
      <c r="L331" s="45">
        <v>1290708.01</v>
      </c>
      <c r="M331" s="45">
        <v>1358856.64</v>
      </c>
      <c r="N331" s="45">
        <v>1419148.25</v>
      </c>
      <c r="O331" s="45">
        <v>1485480.06</v>
      </c>
      <c r="P331" s="45">
        <v>1578584.11</v>
      </c>
      <c r="Q331" s="45">
        <v>1739319.15</v>
      </c>
      <c r="R331" s="47">
        <f t="shared" si="87"/>
        <v>1207078.5633333332</v>
      </c>
      <c r="V331" s="49">
        <f t="shared" si="88"/>
        <v>1207078.5633333332</v>
      </c>
      <c r="Y331" s="51"/>
      <c r="Z331" s="51"/>
      <c r="AA331" s="51"/>
      <c r="AC331" s="49">
        <f t="shared" si="89"/>
        <v>1207078.5633333332</v>
      </c>
    </row>
    <row r="332" spans="1:29">
      <c r="A332" s="6" t="s">
        <v>293</v>
      </c>
      <c r="B332" s="6" t="s">
        <v>130</v>
      </c>
      <c r="C332" s="6" t="s">
        <v>364</v>
      </c>
      <c r="D332" s="41" t="s">
        <v>674</v>
      </c>
      <c r="E332" s="45">
        <v>1852188.94</v>
      </c>
      <c r="F332" s="45">
        <v>2035699.94</v>
      </c>
      <c r="G332" s="45">
        <v>183511</v>
      </c>
      <c r="H332" s="45">
        <v>367022</v>
      </c>
      <c r="I332" s="45">
        <v>550533</v>
      </c>
      <c r="J332" s="45">
        <v>734044</v>
      </c>
      <c r="K332" s="45">
        <v>917555</v>
      </c>
      <c r="L332" s="45">
        <v>1101066</v>
      </c>
      <c r="M332" s="45">
        <v>1277445</v>
      </c>
      <c r="N332" s="45">
        <v>1453824</v>
      </c>
      <c r="O332" s="45">
        <v>1630203</v>
      </c>
      <c r="P332" s="45">
        <v>1806582</v>
      </c>
      <c r="Q332" s="45">
        <v>1989847.56</v>
      </c>
      <c r="R332" s="47">
        <f t="shared" si="87"/>
        <v>1164875.2658333334</v>
      </c>
      <c r="V332" s="49">
        <f t="shared" si="88"/>
        <v>1164875.2658333334</v>
      </c>
      <c r="Y332" s="51"/>
      <c r="Z332" s="51"/>
      <c r="AA332" s="51"/>
      <c r="AC332" s="49">
        <f t="shared" si="89"/>
        <v>1164875.2658333334</v>
      </c>
    </row>
    <row r="333" spans="1:29">
      <c r="A333" s="6" t="s">
        <v>293</v>
      </c>
      <c r="B333" s="6" t="s">
        <v>130</v>
      </c>
      <c r="C333" s="6" t="s">
        <v>365</v>
      </c>
      <c r="D333" s="41" t="s">
        <v>680</v>
      </c>
      <c r="E333" s="45">
        <v>30062.42</v>
      </c>
      <c r="F333" s="45">
        <v>30360.12</v>
      </c>
      <c r="G333" s="45">
        <v>226.95</v>
      </c>
      <c r="H333" s="45">
        <v>458.74</v>
      </c>
      <c r="I333" s="45">
        <v>768.06</v>
      </c>
      <c r="J333" s="45">
        <v>1220.44</v>
      </c>
      <c r="K333" s="45">
        <v>1857.93</v>
      </c>
      <c r="L333" s="45">
        <v>2304.7399999999998</v>
      </c>
      <c r="M333" s="45">
        <v>2802.38</v>
      </c>
      <c r="N333" s="45">
        <v>3183.04</v>
      </c>
      <c r="O333" s="45">
        <v>3635.54</v>
      </c>
      <c r="P333" s="45">
        <v>34863.56</v>
      </c>
      <c r="Q333" s="45">
        <v>34863.56</v>
      </c>
      <c r="R333" s="47">
        <f t="shared" si="87"/>
        <v>9512.0408333333326</v>
      </c>
      <c r="V333" s="49">
        <f t="shared" si="88"/>
        <v>9512.0408333333326</v>
      </c>
      <c r="Y333" s="51"/>
      <c r="Z333" s="51"/>
      <c r="AA333" s="51"/>
      <c r="AC333" s="49">
        <f t="shared" si="89"/>
        <v>9512.0408333333326</v>
      </c>
    </row>
    <row r="334" spans="1:29">
      <c r="A334" s="6" t="s">
        <v>294</v>
      </c>
      <c r="B334" s="6" t="s">
        <v>130</v>
      </c>
      <c r="C334" s="6" t="s">
        <v>360</v>
      </c>
      <c r="D334" s="41" t="s">
        <v>673</v>
      </c>
      <c r="E334" s="45">
        <v>460791.3</v>
      </c>
      <c r="F334" s="45">
        <v>530154.43000000005</v>
      </c>
      <c r="G334" s="45">
        <v>73488.570000000007</v>
      </c>
      <c r="H334" s="45">
        <v>143026.96</v>
      </c>
      <c r="I334" s="45">
        <v>233092.09</v>
      </c>
      <c r="J334" s="45">
        <v>287483.71000000002</v>
      </c>
      <c r="K334" s="45">
        <v>319028.24</v>
      </c>
      <c r="L334" s="45">
        <v>345762.14</v>
      </c>
      <c r="M334" s="45">
        <v>365639.1</v>
      </c>
      <c r="N334" s="45">
        <v>384603.88</v>
      </c>
      <c r="O334" s="45">
        <v>404964.18</v>
      </c>
      <c r="P334" s="45">
        <v>433250.69</v>
      </c>
      <c r="Q334" s="45">
        <v>476942.35</v>
      </c>
      <c r="R334" s="47">
        <f t="shared" si="87"/>
        <v>332446.73458333337</v>
      </c>
      <c r="V334" s="49">
        <f t="shared" si="88"/>
        <v>332446.73458333337</v>
      </c>
      <c r="Y334" s="51"/>
      <c r="Z334" s="51"/>
      <c r="AA334" s="51"/>
      <c r="AC334" s="49">
        <f t="shared" si="89"/>
        <v>332446.73458333337</v>
      </c>
    </row>
    <row r="335" spans="1:29">
      <c r="A335" s="6" t="s">
        <v>294</v>
      </c>
      <c r="B335" s="6" t="s">
        <v>130</v>
      </c>
      <c r="C335" s="6" t="s">
        <v>59</v>
      </c>
      <c r="D335" s="41" t="s">
        <v>675</v>
      </c>
      <c r="E335" s="45">
        <v>9916856.1699999999</v>
      </c>
      <c r="F335" s="45">
        <v>11525551.67</v>
      </c>
      <c r="G335" s="45">
        <v>1698425.19</v>
      </c>
      <c r="H335" s="45">
        <v>3299857.9</v>
      </c>
      <c r="I335" s="45">
        <v>5009062.12</v>
      </c>
      <c r="J335" s="45">
        <v>6194366.0700000003</v>
      </c>
      <c r="K335" s="45">
        <v>6862379.2599999998</v>
      </c>
      <c r="L335" s="45">
        <v>7413410.2699999996</v>
      </c>
      <c r="M335" s="45">
        <v>7813606.6200000001</v>
      </c>
      <c r="N335" s="45">
        <v>8191046.7400000002</v>
      </c>
      <c r="O335" s="45">
        <v>8598008.9100000001</v>
      </c>
      <c r="P335" s="45">
        <v>9153069.5899999999</v>
      </c>
      <c r="Q335" s="45">
        <v>10085413.73</v>
      </c>
      <c r="R335" s="47">
        <f t="shared" si="87"/>
        <v>7146659.9408333339</v>
      </c>
      <c r="V335" s="49">
        <f t="shared" si="88"/>
        <v>7146659.9408333339</v>
      </c>
      <c r="Y335" s="51"/>
      <c r="Z335" s="51"/>
      <c r="AA335" s="51"/>
      <c r="AC335" s="49">
        <f t="shared" si="89"/>
        <v>7146659.9408333339</v>
      </c>
    </row>
    <row r="336" spans="1:29">
      <c r="A336" s="6" t="s">
        <v>294</v>
      </c>
      <c r="B336" s="6" t="s">
        <v>130</v>
      </c>
      <c r="C336" s="6" t="s">
        <v>60</v>
      </c>
      <c r="D336" s="41" t="s">
        <v>676</v>
      </c>
      <c r="E336" s="45">
        <v>8651081.5299999993</v>
      </c>
      <c r="F336" s="45">
        <v>10053364.970000001</v>
      </c>
      <c r="G336" s="45">
        <v>1376503.3</v>
      </c>
      <c r="H336" s="45">
        <v>2767346.73</v>
      </c>
      <c r="I336" s="45">
        <v>3920324.47</v>
      </c>
      <c r="J336" s="45">
        <v>4650676.7</v>
      </c>
      <c r="K336" s="45">
        <v>5175348.38</v>
      </c>
      <c r="L336" s="45">
        <v>5565985.5300000003</v>
      </c>
      <c r="M336" s="45">
        <v>6010025.21</v>
      </c>
      <c r="N336" s="45">
        <v>6381707.7800000003</v>
      </c>
      <c r="O336" s="45">
        <v>6838488.1799999997</v>
      </c>
      <c r="P336" s="45">
        <v>7591783.5099999998</v>
      </c>
      <c r="Q336" s="45">
        <v>8839204.5099999998</v>
      </c>
      <c r="R336" s="47">
        <f t="shared" si="87"/>
        <v>5756391.4816666665</v>
      </c>
      <c r="V336" s="49">
        <f t="shared" si="88"/>
        <v>5756391.4816666665</v>
      </c>
      <c r="Y336" s="51"/>
      <c r="Z336" s="51"/>
      <c r="AA336" s="51"/>
      <c r="AC336" s="49">
        <f t="shared" si="89"/>
        <v>5756391.4816666665</v>
      </c>
    </row>
    <row r="337" spans="1:29">
      <c r="A337" s="6" t="s">
        <v>294</v>
      </c>
      <c r="B337" s="6" t="s">
        <v>130</v>
      </c>
      <c r="C337" s="6" t="s">
        <v>362</v>
      </c>
      <c r="D337" s="41" t="s">
        <v>678</v>
      </c>
      <c r="E337" s="45">
        <v>216144.55</v>
      </c>
      <c r="F337" s="45">
        <v>249975.58</v>
      </c>
      <c r="G337" s="45">
        <v>32256.01</v>
      </c>
      <c r="H337" s="45">
        <v>64399.19</v>
      </c>
      <c r="I337" s="45">
        <v>102892.65</v>
      </c>
      <c r="J337" s="45">
        <v>133880.54999999999</v>
      </c>
      <c r="K337" s="45">
        <v>151575.47</v>
      </c>
      <c r="L337" s="45">
        <v>165801.76</v>
      </c>
      <c r="M337" s="45">
        <v>175488.86</v>
      </c>
      <c r="N337" s="45">
        <v>183638.31</v>
      </c>
      <c r="O337" s="45">
        <v>191167.22</v>
      </c>
      <c r="P337" s="45">
        <v>201917.24</v>
      </c>
      <c r="Q337" s="45">
        <v>221877.44</v>
      </c>
      <c r="R337" s="47">
        <f t="shared" si="87"/>
        <v>156000.31958333333</v>
      </c>
      <c r="V337" s="49">
        <f t="shared" si="88"/>
        <v>156000.31958333333</v>
      </c>
      <c r="Y337" s="51"/>
      <c r="Z337" s="51"/>
      <c r="AA337" s="51"/>
      <c r="AC337" s="49">
        <f t="shared" si="89"/>
        <v>156000.31958333333</v>
      </c>
    </row>
    <row r="338" spans="1:29">
      <c r="A338" s="6" t="s">
        <v>294</v>
      </c>
      <c r="B338" s="6" t="s">
        <v>130</v>
      </c>
      <c r="C338" s="6" t="s">
        <v>364</v>
      </c>
      <c r="D338" s="41" t="s">
        <v>674</v>
      </c>
      <c r="E338" s="45">
        <v>2257621.29</v>
      </c>
      <c r="F338" s="45">
        <v>2482229.29</v>
      </c>
      <c r="G338" s="45">
        <v>238949</v>
      </c>
      <c r="H338" s="45">
        <v>477898</v>
      </c>
      <c r="I338" s="45">
        <v>716847</v>
      </c>
      <c r="J338" s="45">
        <v>905012.41</v>
      </c>
      <c r="K338" s="45">
        <v>1121116.4099999999</v>
      </c>
      <c r="L338" s="45">
        <v>1355179.41</v>
      </c>
      <c r="M338" s="45">
        <v>1589242.41</v>
      </c>
      <c r="N338" s="45">
        <v>2044278.54</v>
      </c>
      <c r="O338" s="45">
        <v>2305959.54</v>
      </c>
      <c r="P338" s="45">
        <v>2567640.54</v>
      </c>
      <c r="Q338" s="45">
        <v>2829321.54</v>
      </c>
      <c r="R338" s="47">
        <f t="shared" si="87"/>
        <v>1528985.3304166663</v>
      </c>
      <c r="V338" s="49">
        <f t="shared" si="88"/>
        <v>1528985.3304166663</v>
      </c>
      <c r="Y338" s="51"/>
      <c r="Z338" s="51"/>
      <c r="AA338" s="51"/>
      <c r="AC338" s="49">
        <f t="shared" si="89"/>
        <v>1528985.3304166663</v>
      </c>
    </row>
    <row r="339" spans="1:29">
      <c r="A339" s="6" t="s">
        <v>294</v>
      </c>
      <c r="B339" s="6" t="s">
        <v>130</v>
      </c>
      <c r="C339" s="6" t="s">
        <v>365</v>
      </c>
      <c r="D339" s="41" t="s">
        <v>680</v>
      </c>
      <c r="E339" s="45">
        <v>-54967.360000000001</v>
      </c>
      <c r="F339" s="45">
        <v>-50592.21</v>
      </c>
      <c r="G339" s="45">
        <v>481.15</v>
      </c>
      <c r="H339" s="45">
        <v>724.48</v>
      </c>
      <c r="I339" s="45">
        <v>5173.67</v>
      </c>
      <c r="J339" s="45">
        <v>6089.05</v>
      </c>
      <c r="K339" s="45">
        <v>6762.07</v>
      </c>
      <c r="L339" s="45">
        <v>8582.76</v>
      </c>
      <c r="M339" s="45">
        <v>19730.919999999998</v>
      </c>
      <c r="N339" s="45">
        <v>20183.68</v>
      </c>
      <c r="O339" s="45">
        <v>20634.22</v>
      </c>
      <c r="P339" s="45">
        <v>20261.45</v>
      </c>
      <c r="Q339" s="45">
        <v>5813.71</v>
      </c>
      <c r="R339" s="47">
        <f t="shared" si="87"/>
        <v>2787.8679166666675</v>
      </c>
      <c r="V339" s="49">
        <f t="shared" si="88"/>
        <v>2787.8679166666675</v>
      </c>
      <c r="Y339" s="51"/>
      <c r="Z339" s="51"/>
      <c r="AA339" s="51"/>
      <c r="AC339" s="49">
        <f t="shared" si="89"/>
        <v>2787.8679166666675</v>
      </c>
    </row>
    <row r="340" spans="1:29">
      <c r="A340" s="6" t="s">
        <v>2</v>
      </c>
      <c r="B340" s="6" t="s">
        <v>366</v>
      </c>
      <c r="C340" s="6" t="s">
        <v>2</v>
      </c>
      <c r="D340" s="41" t="s">
        <v>131</v>
      </c>
      <c r="E340" s="45">
        <v>2175409.71</v>
      </c>
      <c r="F340" s="45">
        <v>2351148.16</v>
      </c>
      <c r="G340" s="45">
        <v>259115.38</v>
      </c>
      <c r="H340" s="45">
        <v>501515.19</v>
      </c>
      <c r="I340" s="45">
        <v>730296.37</v>
      </c>
      <c r="J340" s="45">
        <v>919792.36</v>
      </c>
      <c r="K340" s="45">
        <v>1128365.3</v>
      </c>
      <c r="L340" s="45">
        <v>1345308.26</v>
      </c>
      <c r="M340" s="45">
        <v>1553409.89</v>
      </c>
      <c r="N340" s="45">
        <v>1761179.06</v>
      </c>
      <c r="O340" s="45">
        <v>1964713.44</v>
      </c>
      <c r="P340" s="45">
        <v>2155892.12</v>
      </c>
      <c r="Q340" s="45">
        <v>2343909.37</v>
      </c>
      <c r="R340" s="47">
        <f t="shared" si="87"/>
        <v>1410866.2558333334</v>
      </c>
      <c r="V340" s="49">
        <f t="shared" si="88"/>
        <v>1410866.2558333334</v>
      </c>
      <c r="Y340" s="51"/>
      <c r="Z340" s="51"/>
      <c r="AA340" s="51"/>
      <c r="AC340" s="49">
        <f t="shared" si="89"/>
        <v>1410866.2558333334</v>
      </c>
    </row>
    <row r="341" spans="1:29">
      <c r="A341" s="6"/>
      <c r="B341" s="6"/>
      <c r="C341" s="6"/>
      <c r="D341" s="41" t="s">
        <v>132</v>
      </c>
      <c r="E341" s="46">
        <f t="shared" ref="E341:G341" si="90">SUM(E325:E340)</f>
        <v>28876446.879999999</v>
      </c>
      <c r="F341" s="46">
        <f t="shared" si="90"/>
        <v>33154852.16</v>
      </c>
      <c r="G341" s="46">
        <f t="shared" si="90"/>
        <v>4441991.34</v>
      </c>
      <c r="H341" s="46">
        <f t="shared" ref="H341:R341" si="91">SUM(H325:H340)</f>
        <v>8759486.8800000008</v>
      </c>
      <c r="I341" s="46">
        <f t="shared" si="91"/>
        <v>12933577.640000001</v>
      </c>
      <c r="J341" s="46">
        <f t="shared" si="91"/>
        <v>15884714.600000001</v>
      </c>
      <c r="K341" s="46">
        <f t="shared" si="91"/>
        <v>18009144.009999998</v>
      </c>
      <c r="L341" s="46">
        <f t="shared" si="91"/>
        <v>19843771.800000004</v>
      </c>
      <c r="M341" s="46">
        <f t="shared" si="91"/>
        <v>21532848.990000002</v>
      </c>
      <c r="N341" s="46">
        <f t="shared" si="91"/>
        <v>23328568.709999997</v>
      </c>
      <c r="O341" s="46">
        <f t="shared" si="91"/>
        <v>25049132.289999999</v>
      </c>
      <c r="P341" s="46">
        <f t="shared" si="91"/>
        <v>27319599.679999996</v>
      </c>
      <c r="Q341" s="46">
        <f t="shared" si="91"/>
        <v>30594720</v>
      </c>
      <c r="R341" s="46">
        <f t="shared" si="91"/>
        <v>19999439.295000002</v>
      </c>
      <c r="Y341" s="51"/>
      <c r="Z341" s="51"/>
      <c r="AA341" s="51"/>
    </row>
    <row r="342" spans="1:29">
      <c r="D342" s="3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7"/>
      <c r="Y342" s="51"/>
      <c r="Z342" s="51"/>
      <c r="AA342" s="51"/>
    </row>
    <row r="343" spans="1:29">
      <c r="A343" s="6" t="s">
        <v>284</v>
      </c>
      <c r="B343" s="6" t="s">
        <v>133</v>
      </c>
      <c r="D343" s="41" t="s">
        <v>134</v>
      </c>
      <c r="E343" s="45">
        <v>28582313.68</v>
      </c>
      <c r="F343" s="45">
        <v>31270347.91</v>
      </c>
      <c r="G343" s="45">
        <v>2792093.49</v>
      </c>
      <c r="H343" s="45">
        <v>5476803.3399999999</v>
      </c>
      <c r="I343" s="45">
        <v>8167805.6600000001</v>
      </c>
      <c r="J343" s="45">
        <v>10867432.48</v>
      </c>
      <c r="K343" s="45">
        <v>13571673.439999999</v>
      </c>
      <c r="L343" s="45">
        <v>16284224.689999999</v>
      </c>
      <c r="M343" s="45">
        <v>19003797.07</v>
      </c>
      <c r="N343" s="45">
        <v>21732878.890000001</v>
      </c>
      <c r="O343" s="45">
        <v>24471672.09</v>
      </c>
      <c r="P343" s="45">
        <v>27228679.859999999</v>
      </c>
      <c r="Q343" s="45">
        <v>29977758.539999999</v>
      </c>
      <c r="R343" s="47">
        <f t="shared" ref="R343:R345" si="92">((E343+Q343)+((F343+G343+H343+I343+J343+K343+L343+M343+N343+O343+P343)*2))/24</f>
        <v>17512287.08583333</v>
      </c>
      <c r="V343" s="49">
        <f t="shared" ref="V343:V345" si="93">R343</f>
        <v>17512287.08583333</v>
      </c>
      <c r="Y343" s="51"/>
      <c r="Z343" s="51"/>
      <c r="AA343" s="51"/>
      <c r="AC343" s="49">
        <f t="shared" ref="AC343:AC345" si="94">+R343</f>
        <v>17512287.08583333</v>
      </c>
    </row>
    <row r="344" spans="1:29">
      <c r="A344" s="6" t="s">
        <v>284</v>
      </c>
      <c r="B344" s="6" t="s">
        <v>135</v>
      </c>
      <c r="D344" s="41" t="s">
        <v>681</v>
      </c>
      <c r="E344" s="45">
        <v>3251041.51</v>
      </c>
      <c r="F344" s="45">
        <v>3517419.93</v>
      </c>
      <c r="G344" s="45">
        <v>587972.24</v>
      </c>
      <c r="H344" s="45">
        <v>906432.54</v>
      </c>
      <c r="I344" s="45">
        <v>1225002.47</v>
      </c>
      <c r="J344" s="45">
        <v>1543761.12</v>
      </c>
      <c r="K344" s="45">
        <v>1922721.58</v>
      </c>
      <c r="L344" s="45">
        <v>2256625.5</v>
      </c>
      <c r="M344" s="45">
        <v>2599759.09</v>
      </c>
      <c r="N344" s="45">
        <v>2942765.64</v>
      </c>
      <c r="O344" s="45">
        <v>3287779.21</v>
      </c>
      <c r="P344" s="45">
        <v>3628152.54</v>
      </c>
      <c r="Q344" s="45">
        <v>3966739.24</v>
      </c>
      <c r="R344" s="47">
        <f t="shared" si="92"/>
        <v>2335606.8529166668</v>
      </c>
      <c r="V344" s="49">
        <f t="shared" si="93"/>
        <v>2335606.8529166668</v>
      </c>
      <c r="Y344" s="51"/>
      <c r="Z344" s="51"/>
      <c r="AA344" s="51"/>
      <c r="AC344" s="49">
        <f t="shared" si="94"/>
        <v>2335606.8529166668</v>
      </c>
    </row>
    <row r="345" spans="1:29">
      <c r="A345" s="6" t="s">
        <v>284</v>
      </c>
      <c r="B345" s="1" t="s">
        <v>136</v>
      </c>
      <c r="D345" s="41" t="s">
        <v>137</v>
      </c>
      <c r="E345" s="45">
        <v>0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7">
        <f t="shared" si="92"/>
        <v>0</v>
      </c>
      <c r="V345" s="49">
        <f t="shared" si="93"/>
        <v>0</v>
      </c>
      <c r="Y345" s="51"/>
      <c r="Z345" s="51"/>
      <c r="AA345" s="51"/>
      <c r="AC345" s="49">
        <f t="shared" si="94"/>
        <v>0</v>
      </c>
    </row>
    <row r="346" spans="1:29">
      <c r="D346" s="41" t="s">
        <v>138</v>
      </c>
      <c r="E346" s="46">
        <f t="shared" ref="E346:G346" si="95">SUM(E343:E345)</f>
        <v>31833355.189999998</v>
      </c>
      <c r="F346" s="46">
        <f t="shared" si="95"/>
        <v>34787767.840000004</v>
      </c>
      <c r="G346" s="46">
        <f t="shared" si="95"/>
        <v>3380065.7300000004</v>
      </c>
      <c r="H346" s="46">
        <f t="shared" ref="H346:R346" si="96">SUM(H343:H345)</f>
        <v>6383235.8799999999</v>
      </c>
      <c r="I346" s="46">
        <f t="shared" si="96"/>
        <v>9392808.1300000008</v>
      </c>
      <c r="J346" s="46">
        <f t="shared" si="96"/>
        <v>12411193.600000001</v>
      </c>
      <c r="K346" s="46">
        <f t="shared" si="96"/>
        <v>15494395.02</v>
      </c>
      <c r="L346" s="46">
        <f t="shared" si="96"/>
        <v>18540850.189999998</v>
      </c>
      <c r="M346" s="46">
        <f t="shared" si="96"/>
        <v>21603556.16</v>
      </c>
      <c r="N346" s="46">
        <f t="shared" si="96"/>
        <v>24675644.530000001</v>
      </c>
      <c r="O346" s="46">
        <f t="shared" si="96"/>
        <v>27759451.300000001</v>
      </c>
      <c r="P346" s="46">
        <f t="shared" si="96"/>
        <v>30856832.399999999</v>
      </c>
      <c r="Q346" s="46">
        <f t="shared" si="96"/>
        <v>33944497.780000001</v>
      </c>
      <c r="R346" s="46">
        <f t="shared" si="96"/>
        <v>19847893.938749995</v>
      </c>
      <c r="Y346" s="51"/>
      <c r="Z346" s="51"/>
      <c r="AA346" s="51"/>
    </row>
    <row r="347" spans="1:29">
      <c r="D347" s="3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7"/>
      <c r="Y347" s="51"/>
      <c r="Z347" s="51"/>
      <c r="AA347" s="51"/>
    </row>
    <row r="348" spans="1:29">
      <c r="A348" s="6" t="s">
        <v>284</v>
      </c>
      <c r="B348" s="6" t="s">
        <v>139</v>
      </c>
      <c r="D348" s="41" t="s">
        <v>140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7">
        <f t="shared" ref="R348:R363" si="97">((E348+Q348)+((F348+G348+H348+I348+J348+K348+L348+M348+N348+O348+P348)*2))/24</f>
        <v>0</v>
      </c>
      <c r="V348" s="49">
        <f t="shared" ref="V348:V363" si="98">R348</f>
        <v>0</v>
      </c>
      <c r="Y348" s="51"/>
      <c r="Z348" s="51"/>
      <c r="AA348" s="51"/>
      <c r="AC348" s="49">
        <f t="shared" ref="AC348:AC363" si="99">+R348</f>
        <v>0</v>
      </c>
    </row>
    <row r="349" spans="1:29">
      <c r="A349" s="6" t="s">
        <v>284</v>
      </c>
      <c r="B349" s="6" t="s">
        <v>141</v>
      </c>
      <c r="C349" s="6" t="s">
        <v>143</v>
      </c>
      <c r="D349" s="5" t="s">
        <v>144</v>
      </c>
      <c r="E349" s="45">
        <v>932601.67</v>
      </c>
      <c r="F349" s="45">
        <v>1014898.94</v>
      </c>
      <c r="G349" s="45">
        <v>65182.81</v>
      </c>
      <c r="H349" s="45">
        <v>127151.21</v>
      </c>
      <c r="I349" s="45">
        <v>182998.52</v>
      </c>
      <c r="J349" s="45">
        <v>230974.4</v>
      </c>
      <c r="K349" s="45">
        <v>295983.31</v>
      </c>
      <c r="L349" s="45">
        <v>363396.32</v>
      </c>
      <c r="M349" s="45">
        <v>435446.14</v>
      </c>
      <c r="N349" s="45">
        <v>491009.36</v>
      </c>
      <c r="O349" s="45">
        <v>568583.30000000005</v>
      </c>
      <c r="P349" s="45">
        <v>692410.98</v>
      </c>
      <c r="Q349" s="45">
        <v>817912.7</v>
      </c>
      <c r="R349" s="47">
        <f t="shared" si="97"/>
        <v>445274.37291666662</v>
      </c>
      <c r="V349" s="49">
        <f t="shared" si="98"/>
        <v>445274.37291666662</v>
      </c>
      <c r="Y349" s="51"/>
      <c r="Z349" s="51"/>
      <c r="AA349" s="51"/>
      <c r="AC349" s="49">
        <f t="shared" si="99"/>
        <v>445274.37291666662</v>
      </c>
    </row>
    <row r="350" spans="1:29">
      <c r="A350" s="6" t="s">
        <v>284</v>
      </c>
      <c r="B350" s="6" t="s">
        <v>141</v>
      </c>
      <c r="C350" s="6" t="s">
        <v>179</v>
      </c>
      <c r="D350" s="5" t="s">
        <v>876</v>
      </c>
      <c r="E350" s="45">
        <v>116319.44</v>
      </c>
      <c r="F350" s="45">
        <v>127083.32</v>
      </c>
      <c r="G350" s="45">
        <v>10763.89</v>
      </c>
      <c r="H350" s="45">
        <v>20486.11</v>
      </c>
      <c r="I350" s="45">
        <v>31250</v>
      </c>
      <c r="J350" s="45">
        <v>41666.67</v>
      </c>
      <c r="K350" s="45">
        <v>52430.559999999998</v>
      </c>
      <c r="L350" s="45">
        <v>62847.22</v>
      </c>
      <c r="M350" s="45">
        <v>73611.11</v>
      </c>
      <c r="N350" s="45">
        <v>84375</v>
      </c>
      <c r="O350" s="45">
        <v>94791.66</v>
      </c>
      <c r="P350" s="45">
        <v>105555.55</v>
      </c>
      <c r="Q350" s="45">
        <v>115972.22</v>
      </c>
      <c r="R350" s="47">
        <f t="shared" si="97"/>
        <v>68417.243333333332</v>
      </c>
      <c r="V350" s="49">
        <f t="shared" si="98"/>
        <v>68417.243333333332</v>
      </c>
      <c r="Y350" s="51"/>
      <c r="Z350" s="51"/>
      <c r="AA350" s="51"/>
      <c r="AC350" s="49">
        <f t="shared" si="99"/>
        <v>68417.243333333332</v>
      </c>
    </row>
    <row r="351" spans="1:29">
      <c r="A351" s="6" t="s">
        <v>284</v>
      </c>
      <c r="B351" s="6" t="s">
        <v>141</v>
      </c>
      <c r="D351" s="41" t="s">
        <v>142</v>
      </c>
      <c r="E351" s="45">
        <v>13586500.199999999</v>
      </c>
      <c r="F351" s="45">
        <v>14810558.539999999</v>
      </c>
      <c r="G351" s="45">
        <v>1224058.3400000001</v>
      </c>
      <c r="H351" s="45">
        <v>2448116.66</v>
      </c>
      <c r="I351" s="45">
        <v>3672175</v>
      </c>
      <c r="J351" s="45">
        <v>4896233.34</v>
      </c>
      <c r="K351" s="45">
        <v>6120291.6600000001</v>
      </c>
      <c r="L351" s="45">
        <v>7344350</v>
      </c>
      <c r="M351" s="45">
        <v>8568408.3399999999</v>
      </c>
      <c r="N351" s="45">
        <v>9792466.6600000001</v>
      </c>
      <c r="O351" s="45">
        <v>11016525</v>
      </c>
      <c r="P351" s="45">
        <v>12240583.34</v>
      </c>
      <c r="Q351" s="45">
        <v>13464641.66</v>
      </c>
      <c r="R351" s="47">
        <f t="shared" si="97"/>
        <v>7971611.4841666669</v>
      </c>
      <c r="V351" s="49">
        <f t="shared" si="98"/>
        <v>7971611.4841666669</v>
      </c>
      <c r="Y351" s="51"/>
      <c r="Z351" s="51"/>
      <c r="AA351" s="51"/>
      <c r="AC351" s="49">
        <f t="shared" si="99"/>
        <v>7971611.4841666669</v>
      </c>
    </row>
    <row r="352" spans="1:29">
      <c r="A352" s="6" t="s">
        <v>284</v>
      </c>
      <c r="B352" s="6" t="s">
        <v>146</v>
      </c>
      <c r="D352" s="41" t="s">
        <v>147</v>
      </c>
      <c r="E352" s="45">
        <v>197821.21</v>
      </c>
      <c r="F352" s="45">
        <v>211496.36</v>
      </c>
      <c r="G352" s="45">
        <v>13623.97</v>
      </c>
      <c r="H352" s="45">
        <v>27247.94</v>
      </c>
      <c r="I352" s="45">
        <v>40871.910000000003</v>
      </c>
      <c r="J352" s="45">
        <v>54495.88</v>
      </c>
      <c r="K352" s="45">
        <v>68119.850000000006</v>
      </c>
      <c r="L352" s="45">
        <v>81776.13</v>
      </c>
      <c r="M352" s="45">
        <v>95403.69</v>
      </c>
      <c r="N352" s="45">
        <v>109031.25</v>
      </c>
      <c r="O352" s="45">
        <v>122658.81</v>
      </c>
      <c r="P352" s="45">
        <v>136286.37</v>
      </c>
      <c r="Q352" s="45">
        <v>149913.93</v>
      </c>
      <c r="R352" s="47">
        <f t="shared" si="97"/>
        <v>94573.310833333337</v>
      </c>
      <c r="V352" s="49">
        <f t="shared" si="98"/>
        <v>94573.310833333337</v>
      </c>
      <c r="Y352" s="51"/>
      <c r="Z352" s="51"/>
      <c r="AA352" s="51"/>
      <c r="AC352" s="49">
        <f t="shared" si="99"/>
        <v>94573.310833333337</v>
      </c>
    </row>
    <row r="353" spans="1:29">
      <c r="A353" s="6" t="s">
        <v>284</v>
      </c>
      <c r="B353" s="6" t="s">
        <v>148</v>
      </c>
      <c r="D353" s="41" t="s">
        <v>682</v>
      </c>
      <c r="E353" s="45">
        <v>39125.19</v>
      </c>
      <c r="F353" s="45">
        <v>44118.75</v>
      </c>
      <c r="G353" s="45">
        <v>4988.28</v>
      </c>
      <c r="H353" s="45">
        <v>9976.56</v>
      </c>
      <c r="I353" s="45">
        <v>14964.84</v>
      </c>
      <c r="J353" s="45">
        <v>19953.12</v>
      </c>
      <c r="K353" s="45">
        <v>24941.4</v>
      </c>
      <c r="L353" s="45">
        <v>29929.68</v>
      </c>
      <c r="M353" s="45">
        <v>34917.96</v>
      </c>
      <c r="N353" s="45">
        <v>39906.239999999998</v>
      </c>
      <c r="O353" s="45">
        <v>44894.52</v>
      </c>
      <c r="P353" s="45">
        <v>49882.8</v>
      </c>
      <c r="Q353" s="45">
        <v>54871.08</v>
      </c>
      <c r="R353" s="47">
        <f t="shared" si="97"/>
        <v>30456.023749999997</v>
      </c>
      <c r="V353" s="49">
        <f t="shared" si="98"/>
        <v>30456.023749999997</v>
      </c>
      <c r="Y353" s="51"/>
      <c r="Z353" s="51"/>
      <c r="AA353" s="51"/>
      <c r="AC353" s="49">
        <f t="shared" si="99"/>
        <v>30456.023749999997</v>
      </c>
    </row>
    <row r="354" spans="1:29">
      <c r="A354" s="6" t="s">
        <v>284</v>
      </c>
      <c r="B354" s="6" t="s">
        <v>145</v>
      </c>
      <c r="C354" s="6" t="s">
        <v>872</v>
      </c>
      <c r="D354" s="41" t="s">
        <v>873</v>
      </c>
      <c r="E354" s="45">
        <v>2885</v>
      </c>
      <c r="F354" s="45">
        <v>3709</v>
      </c>
      <c r="G354" s="45">
        <v>0</v>
      </c>
      <c r="H354" s="45">
        <v>0</v>
      </c>
      <c r="I354" s="45">
        <v>833</v>
      </c>
      <c r="J354" s="45">
        <v>833</v>
      </c>
      <c r="K354" s="45">
        <v>833</v>
      </c>
      <c r="L354" s="45">
        <v>1672</v>
      </c>
      <c r="M354" s="45">
        <v>1672</v>
      </c>
      <c r="N354" s="45">
        <v>1672</v>
      </c>
      <c r="O354" s="45">
        <v>2521</v>
      </c>
      <c r="P354" s="45">
        <v>2521</v>
      </c>
      <c r="Q354" s="45">
        <v>-3197</v>
      </c>
      <c r="R354" s="47">
        <f t="shared" si="97"/>
        <v>1342.5</v>
      </c>
      <c r="V354" s="49">
        <f t="shared" si="98"/>
        <v>1342.5</v>
      </c>
      <c r="Y354" s="51"/>
      <c r="Z354" s="51"/>
      <c r="AA354" s="51"/>
      <c r="AC354" s="49">
        <f t="shared" si="99"/>
        <v>1342.5</v>
      </c>
    </row>
    <row r="355" spans="1:29">
      <c r="A355" s="6" t="s">
        <v>284</v>
      </c>
      <c r="B355" s="6" t="s">
        <v>145</v>
      </c>
      <c r="C355" s="6" t="s">
        <v>869</v>
      </c>
      <c r="D355" s="41" t="s">
        <v>870</v>
      </c>
      <c r="E355" s="45">
        <v>-0.01</v>
      </c>
      <c r="F355" s="45">
        <v>-0.01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7">
        <f t="shared" si="97"/>
        <v>-1.25E-3</v>
      </c>
      <c r="V355" s="49">
        <f t="shared" si="98"/>
        <v>-1.25E-3</v>
      </c>
      <c r="Y355" s="51"/>
      <c r="Z355" s="51"/>
      <c r="AA355" s="51"/>
      <c r="AC355" s="49">
        <f t="shared" si="99"/>
        <v>-1.25E-3</v>
      </c>
    </row>
    <row r="356" spans="1:29">
      <c r="A356" s="6" t="s">
        <v>284</v>
      </c>
      <c r="B356" s="6" t="s">
        <v>145</v>
      </c>
      <c r="C356" s="6" t="s">
        <v>12</v>
      </c>
      <c r="D356" s="41" t="s">
        <v>683</v>
      </c>
      <c r="E356" s="45">
        <v>0</v>
      </c>
      <c r="F356" s="45">
        <v>0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7">
        <f t="shared" si="97"/>
        <v>0</v>
      </c>
      <c r="V356" s="49">
        <f t="shared" si="98"/>
        <v>0</v>
      </c>
      <c r="Y356" s="51"/>
      <c r="Z356" s="51"/>
      <c r="AA356" s="51"/>
      <c r="AC356" s="49">
        <f t="shared" si="99"/>
        <v>0</v>
      </c>
    </row>
    <row r="357" spans="1:29">
      <c r="A357" s="6" t="s">
        <v>284</v>
      </c>
      <c r="B357" s="6" t="s">
        <v>145</v>
      </c>
      <c r="C357" s="6" t="s">
        <v>154</v>
      </c>
      <c r="D357" s="41" t="s">
        <v>871</v>
      </c>
      <c r="E357" s="45">
        <v>27285.99</v>
      </c>
      <c r="F357" s="45">
        <v>36361.96</v>
      </c>
      <c r="G357" s="45">
        <v>0</v>
      </c>
      <c r="H357" s="45">
        <v>0</v>
      </c>
      <c r="I357" s="45">
        <v>7558.06</v>
      </c>
      <c r="J357" s="45">
        <v>7558.06</v>
      </c>
      <c r="K357" s="45">
        <v>7558.06</v>
      </c>
      <c r="L357" s="45">
        <v>16206.58</v>
      </c>
      <c r="M357" s="45">
        <v>16206.58</v>
      </c>
      <c r="N357" s="45">
        <v>16206.58</v>
      </c>
      <c r="O357" s="45">
        <v>24931.040000000001</v>
      </c>
      <c r="P357" s="45">
        <v>24931.040000000001</v>
      </c>
      <c r="Q357" s="45">
        <v>24931.040000000001</v>
      </c>
      <c r="R357" s="47">
        <f t="shared" si="97"/>
        <v>15302.206249999997</v>
      </c>
      <c r="V357" s="49">
        <f t="shared" si="98"/>
        <v>15302.206249999997</v>
      </c>
      <c r="Y357" s="51"/>
      <c r="Z357" s="51"/>
      <c r="AA357" s="51"/>
      <c r="AC357" s="49">
        <f t="shared" si="99"/>
        <v>15302.206249999997</v>
      </c>
    </row>
    <row r="358" spans="1:29">
      <c r="A358" s="6" t="s">
        <v>293</v>
      </c>
      <c r="B358" s="6" t="s">
        <v>145</v>
      </c>
      <c r="C358" s="6" t="s">
        <v>372</v>
      </c>
      <c r="D358" s="41" t="s">
        <v>684</v>
      </c>
      <c r="E358" s="45">
        <v>788.18</v>
      </c>
      <c r="F358" s="45">
        <v>1386.35</v>
      </c>
      <c r="G358" s="45">
        <v>1.35</v>
      </c>
      <c r="H358" s="45">
        <v>2.52</v>
      </c>
      <c r="I358" s="45">
        <v>3.67</v>
      </c>
      <c r="J358" s="45">
        <v>4.4400000000000004</v>
      </c>
      <c r="K358" s="45">
        <v>6.35</v>
      </c>
      <c r="L358" s="45">
        <v>8.9499999999999993</v>
      </c>
      <c r="M358" s="45">
        <v>14.47</v>
      </c>
      <c r="N358" s="45">
        <v>18.260000000000002</v>
      </c>
      <c r="O358" s="45">
        <v>21.68</v>
      </c>
      <c r="P358" s="45">
        <v>30.87</v>
      </c>
      <c r="Q358" s="45">
        <v>35.26</v>
      </c>
      <c r="R358" s="47">
        <f t="shared" si="97"/>
        <v>159.21916666666667</v>
      </c>
      <c r="V358" s="49">
        <f t="shared" si="98"/>
        <v>159.21916666666667</v>
      </c>
      <c r="Y358" s="51"/>
      <c r="Z358" s="51"/>
      <c r="AA358" s="51"/>
      <c r="AC358" s="49">
        <f t="shared" si="99"/>
        <v>159.21916666666667</v>
      </c>
    </row>
    <row r="359" spans="1:29">
      <c r="A359" s="6" t="s">
        <v>293</v>
      </c>
      <c r="B359" s="6" t="s">
        <v>145</v>
      </c>
      <c r="C359" s="6" t="s">
        <v>373</v>
      </c>
      <c r="D359" s="41" t="s">
        <v>685</v>
      </c>
      <c r="E359" s="45">
        <v>0</v>
      </c>
      <c r="F359" s="45">
        <v>0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7">
        <f t="shared" si="97"/>
        <v>0</v>
      </c>
      <c r="V359" s="49">
        <f t="shared" si="98"/>
        <v>0</v>
      </c>
      <c r="Y359" s="51"/>
      <c r="Z359" s="51"/>
      <c r="AA359" s="51"/>
      <c r="AC359" s="49">
        <f t="shared" si="99"/>
        <v>0</v>
      </c>
    </row>
    <row r="360" spans="1:29">
      <c r="A360" s="6" t="s">
        <v>293</v>
      </c>
      <c r="B360" s="6" t="s">
        <v>145</v>
      </c>
      <c r="C360" s="6" t="s">
        <v>374</v>
      </c>
      <c r="D360" s="41" t="s">
        <v>686</v>
      </c>
      <c r="E360" s="45">
        <v>10234.33</v>
      </c>
      <c r="F360" s="45">
        <v>13347.42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97"/>
        <v>1538.7154166666667</v>
      </c>
      <c r="V360" s="49">
        <f t="shared" si="98"/>
        <v>1538.7154166666667</v>
      </c>
      <c r="Y360" s="51"/>
      <c r="Z360" s="51"/>
      <c r="AA360" s="51"/>
      <c r="AC360" s="49">
        <f t="shared" si="99"/>
        <v>1538.7154166666667</v>
      </c>
    </row>
    <row r="361" spans="1:29">
      <c r="A361" s="6" t="s">
        <v>294</v>
      </c>
      <c r="B361" s="6" t="s">
        <v>145</v>
      </c>
      <c r="C361" s="6" t="s">
        <v>372</v>
      </c>
      <c r="D361" s="41" t="s">
        <v>684</v>
      </c>
      <c r="E361" s="45">
        <v>6337.36</v>
      </c>
      <c r="F361" s="45">
        <v>9422.17</v>
      </c>
      <c r="G361" s="45">
        <v>72.010000000000005</v>
      </c>
      <c r="H361" s="45">
        <v>79.47</v>
      </c>
      <c r="I361" s="45">
        <v>91.15</v>
      </c>
      <c r="J361" s="45">
        <v>99.08</v>
      </c>
      <c r="K361" s="45">
        <v>110.45</v>
      </c>
      <c r="L361" s="45">
        <v>125.96</v>
      </c>
      <c r="M361" s="45">
        <v>145.15</v>
      </c>
      <c r="N361" s="45">
        <v>176.23</v>
      </c>
      <c r="O361" s="45">
        <v>211.52</v>
      </c>
      <c r="P361" s="45">
        <v>243.45</v>
      </c>
      <c r="Q361" s="45">
        <v>249.84</v>
      </c>
      <c r="R361" s="47">
        <f t="shared" si="97"/>
        <v>1172.52</v>
      </c>
      <c r="V361" s="49">
        <f t="shared" si="98"/>
        <v>1172.52</v>
      </c>
      <c r="Y361" s="51"/>
      <c r="Z361" s="51"/>
      <c r="AA361" s="51"/>
      <c r="AC361" s="49">
        <f t="shared" si="99"/>
        <v>1172.52</v>
      </c>
    </row>
    <row r="362" spans="1:29">
      <c r="A362" s="6" t="s">
        <v>294</v>
      </c>
      <c r="B362" s="6" t="s">
        <v>145</v>
      </c>
      <c r="C362" s="6" t="s">
        <v>373</v>
      </c>
      <c r="D362" s="41" t="s">
        <v>685</v>
      </c>
      <c r="E362" s="45">
        <v>0</v>
      </c>
      <c r="F362" s="45">
        <v>0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7">
        <f t="shared" si="97"/>
        <v>0</v>
      </c>
      <c r="V362" s="49">
        <f t="shared" si="98"/>
        <v>0</v>
      </c>
      <c r="Y362" s="51"/>
      <c r="Z362" s="51"/>
      <c r="AA362" s="51"/>
      <c r="AC362" s="49">
        <f t="shared" si="99"/>
        <v>0</v>
      </c>
    </row>
    <row r="363" spans="1:29">
      <c r="A363" s="6" t="s">
        <v>294</v>
      </c>
      <c r="B363" s="6" t="s">
        <v>145</v>
      </c>
      <c r="C363" s="6" t="s">
        <v>374</v>
      </c>
      <c r="D363" s="41" t="s">
        <v>686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97"/>
        <v>0</v>
      </c>
      <c r="V363" s="49">
        <f t="shared" si="98"/>
        <v>0</v>
      </c>
      <c r="Y363" s="51"/>
      <c r="Z363" s="51"/>
      <c r="AA363" s="51"/>
      <c r="AC363" s="49">
        <f t="shared" si="99"/>
        <v>0</v>
      </c>
    </row>
    <row r="364" spans="1:29">
      <c r="D364" s="41" t="s">
        <v>149</v>
      </c>
      <c r="E364" s="46">
        <f t="shared" ref="E364:I364" si="100">SUM(E348:E363)</f>
        <v>14919898.559999999</v>
      </c>
      <c r="F364" s="46">
        <f t="shared" si="100"/>
        <v>16272382.799999999</v>
      </c>
      <c r="G364" s="46">
        <f t="shared" si="100"/>
        <v>1318690.6500000001</v>
      </c>
      <c r="H364" s="46">
        <f t="shared" si="100"/>
        <v>2633060.4700000002</v>
      </c>
      <c r="I364" s="46">
        <f t="shared" si="100"/>
        <v>3950746.15</v>
      </c>
      <c r="J364" s="46">
        <f t="shared" ref="J364:R364" si="101">SUM(J348:J363)</f>
        <v>5251817.99</v>
      </c>
      <c r="K364" s="46">
        <f t="shared" si="101"/>
        <v>6570274.6399999997</v>
      </c>
      <c r="L364" s="46">
        <f t="shared" si="101"/>
        <v>7900312.8399999999</v>
      </c>
      <c r="M364" s="46">
        <f t="shared" si="101"/>
        <v>9225825.4400000013</v>
      </c>
      <c r="N364" s="46">
        <f t="shared" si="101"/>
        <v>10534861.58</v>
      </c>
      <c r="O364" s="46">
        <f t="shared" si="101"/>
        <v>11875138.529999999</v>
      </c>
      <c r="P364" s="46">
        <f t="shared" si="101"/>
        <v>13252445.399999997</v>
      </c>
      <c r="Q364" s="46">
        <f t="shared" si="101"/>
        <v>14625330.729999999</v>
      </c>
      <c r="R364" s="46">
        <f t="shared" si="101"/>
        <v>8629847.5945833325</v>
      </c>
      <c r="Y364" s="51"/>
      <c r="Z364" s="51"/>
      <c r="AA364" s="51"/>
    </row>
    <row r="365" spans="1:29">
      <c r="D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7"/>
      <c r="Y365" s="51"/>
      <c r="Z365" s="51"/>
      <c r="AA365" s="51"/>
    </row>
    <row r="366" spans="1:29">
      <c r="A366" s="6" t="s">
        <v>284</v>
      </c>
      <c r="B366" s="6" t="s">
        <v>151</v>
      </c>
      <c r="C366" s="6" t="s">
        <v>375</v>
      </c>
      <c r="D366" s="41" t="s">
        <v>687</v>
      </c>
      <c r="E366" s="45">
        <v>0</v>
      </c>
      <c r="F366" s="45">
        <v>0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7">
        <f t="shared" ref="R366:R386" si="102">((E366+Q366)+((F366+G366+H366+I366+J366+K366+L366+M366+N366+O366+P366)*2))/24</f>
        <v>0</v>
      </c>
      <c r="V366" s="49">
        <f t="shared" ref="V366:V386" si="103">R366</f>
        <v>0</v>
      </c>
      <c r="Y366" s="51"/>
      <c r="Z366" s="51"/>
      <c r="AA366" s="51"/>
      <c r="AC366" s="49">
        <f t="shared" ref="AC366:AC386" si="104">+R366</f>
        <v>0</v>
      </c>
    </row>
    <row r="367" spans="1:29">
      <c r="A367" s="6" t="s">
        <v>284</v>
      </c>
      <c r="B367" s="6" t="s">
        <v>153</v>
      </c>
      <c r="C367" s="6" t="s">
        <v>375</v>
      </c>
      <c r="D367" s="41" t="s">
        <v>689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si="102"/>
        <v>0</v>
      </c>
      <c r="V367" s="49">
        <f t="shared" si="103"/>
        <v>0</v>
      </c>
      <c r="Y367" s="51"/>
      <c r="Z367" s="51"/>
      <c r="AA367" s="51"/>
      <c r="AC367" s="49">
        <f t="shared" si="104"/>
        <v>0</v>
      </c>
    </row>
    <row r="368" spans="1:29">
      <c r="A368" s="6" t="s">
        <v>284</v>
      </c>
      <c r="B368" s="6" t="s">
        <v>377</v>
      </c>
      <c r="D368" s="41" t="s">
        <v>691</v>
      </c>
      <c r="E368" s="45">
        <v>-38517.379999999997</v>
      </c>
      <c r="F368" s="45">
        <v>-42018.96</v>
      </c>
      <c r="G368" s="45">
        <v>-3501.58</v>
      </c>
      <c r="H368" s="45">
        <v>-7003.16</v>
      </c>
      <c r="I368" s="45">
        <v>-10504.74</v>
      </c>
      <c r="J368" s="45">
        <v>-14006.32</v>
      </c>
      <c r="K368" s="45">
        <v>-17507.900000000001</v>
      </c>
      <c r="L368" s="45">
        <v>-21009.48</v>
      </c>
      <c r="M368" s="45">
        <v>-24511.06</v>
      </c>
      <c r="N368" s="45">
        <v>-28012.639999999999</v>
      </c>
      <c r="O368" s="45">
        <v>-31514.22</v>
      </c>
      <c r="P368" s="45">
        <v>-35015.800000000003</v>
      </c>
      <c r="Q368" s="45">
        <v>-38517.379999999997</v>
      </c>
      <c r="R368" s="47">
        <f t="shared" si="102"/>
        <v>-22760.270000000004</v>
      </c>
      <c r="V368" s="49">
        <f t="shared" si="103"/>
        <v>-22760.270000000004</v>
      </c>
      <c r="Y368" s="51"/>
      <c r="Z368" s="51"/>
      <c r="AA368" s="51"/>
      <c r="AC368" s="49">
        <f t="shared" si="104"/>
        <v>-22760.270000000004</v>
      </c>
    </row>
    <row r="369" spans="1:29">
      <c r="A369" s="6" t="s">
        <v>293</v>
      </c>
      <c r="B369" s="6" t="s">
        <v>150</v>
      </c>
      <c r="C369" s="6" t="s">
        <v>375</v>
      </c>
      <c r="D369" s="41" t="s">
        <v>692</v>
      </c>
      <c r="E369" s="45">
        <v>77384.039999999994</v>
      </c>
      <c r="F369" s="45">
        <v>485092.4</v>
      </c>
      <c r="G369" s="45">
        <v>394793.07</v>
      </c>
      <c r="H369" s="45">
        <v>742861.83</v>
      </c>
      <c r="I369" s="45">
        <v>927893.17</v>
      </c>
      <c r="J369" s="45">
        <v>916009.79</v>
      </c>
      <c r="K369" s="45">
        <v>761457.07</v>
      </c>
      <c r="L369" s="45">
        <v>444475.96</v>
      </c>
      <c r="M369" s="45">
        <v>64810.890000000101</v>
      </c>
      <c r="N369" s="45">
        <v>-343614.67</v>
      </c>
      <c r="O369" s="45">
        <v>-603739.74</v>
      </c>
      <c r="P369" s="45">
        <v>-777297.64</v>
      </c>
      <c r="Q369" s="45">
        <v>-495316.99</v>
      </c>
      <c r="R369" s="47">
        <f t="shared" si="102"/>
        <v>233647.97124999994</v>
      </c>
      <c r="V369" s="49">
        <f t="shared" si="103"/>
        <v>233647.97124999994</v>
      </c>
      <c r="Y369" s="51"/>
      <c r="Z369" s="51"/>
      <c r="AA369" s="51"/>
      <c r="AC369" s="49">
        <f t="shared" si="104"/>
        <v>233647.97124999994</v>
      </c>
    </row>
    <row r="370" spans="1:29">
      <c r="A370" s="6" t="s">
        <v>293</v>
      </c>
      <c r="B370" s="6" t="s">
        <v>150</v>
      </c>
      <c r="C370" s="6" t="s">
        <v>376</v>
      </c>
      <c r="D370" s="41" t="s">
        <v>693</v>
      </c>
      <c r="E370" s="45">
        <v>274617.82</v>
      </c>
      <c r="F370" s="45">
        <v>521437.46</v>
      </c>
      <c r="G370" s="45">
        <v>232018.92</v>
      </c>
      <c r="H370" s="45">
        <v>506353.24</v>
      </c>
      <c r="I370" s="45">
        <v>667295.85</v>
      </c>
      <c r="J370" s="45">
        <v>718242.84</v>
      </c>
      <c r="K370" s="45">
        <v>691916.71</v>
      </c>
      <c r="L370" s="45">
        <v>580250.72</v>
      </c>
      <c r="M370" s="45">
        <v>494854.61</v>
      </c>
      <c r="N370" s="45">
        <v>362878.09</v>
      </c>
      <c r="O370" s="45">
        <v>275127.76</v>
      </c>
      <c r="P370" s="45">
        <v>257659.34</v>
      </c>
      <c r="Q370" s="45">
        <v>413739.37</v>
      </c>
      <c r="R370" s="47">
        <f t="shared" si="102"/>
        <v>471017.8445833333</v>
      </c>
      <c r="V370" s="49">
        <f t="shared" si="103"/>
        <v>471017.8445833333</v>
      </c>
      <c r="Y370" s="51"/>
      <c r="Z370" s="51"/>
      <c r="AA370" s="51"/>
      <c r="AC370" s="49">
        <f t="shared" si="104"/>
        <v>471017.8445833333</v>
      </c>
    </row>
    <row r="371" spans="1:29">
      <c r="A371" s="6" t="s">
        <v>293</v>
      </c>
      <c r="B371" s="6" t="s">
        <v>151</v>
      </c>
      <c r="C371" s="6" t="s">
        <v>375</v>
      </c>
      <c r="D371" s="41" t="s">
        <v>687</v>
      </c>
      <c r="E371" s="45">
        <v>76721.649999999994</v>
      </c>
      <c r="F371" s="45">
        <v>233562.31</v>
      </c>
      <c r="G371" s="45">
        <v>4826.43</v>
      </c>
      <c r="H371" s="45">
        <v>9140.2000000000007</v>
      </c>
      <c r="I371" s="45">
        <v>14351.92</v>
      </c>
      <c r="J371" s="45">
        <v>15286.96</v>
      </c>
      <c r="K371" s="45">
        <v>22577</v>
      </c>
      <c r="L371" s="45">
        <v>19442.669999999998</v>
      </c>
      <c r="M371" s="45">
        <v>25446.87</v>
      </c>
      <c r="N371" s="45">
        <v>30728.93</v>
      </c>
      <c r="O371" s="45">
        <v>48349.07</v>
      </c>
      <c r="P371" s="45">
        <v>56944.39</v>
      </c>
      <c r="Q371" s="45">
        <v>27067.68</v>
      </c>
      <c r="R371" s="47">
        <f t="shared" si="102"/>
        <v>44379.284583333334</v>
      </c>
      <c r="V371" s="49">
        <f t="shared" si="103"/>
        <v>44379.284583333334</v>
      </c>
      <c r="Y371" s="51"/>
      <c r="Z371" s="51"/>
      <c r="AA371" s="51"/>
      <c r="AC371" s="49">
        <f t="shared" si="104"/>
        <v>44379.284583333334</v>
      </c>
    </row>
    <row r="372" spans="1:29">
      <c r="A372" s="6" t="s">
        <v>293</v>
      </c>
      <c r="B372" s="6" t="s">
        <v>151</v>
      </c>
      <c r="C372" s="6" t="s">
        <v>376</v>
      </c>
      <c r="D372" s="41" t="s">
        <v>688</v>
      </c>
      <c r="E372" s="45">
        <v>76153.240000000005</v>
      </c>
      <c r="F372" s="45">
        <v>137241.26</v>
      </c>
      <c r="G372" s="45">
        <v>4240.42</v>
      </c>
      <c r="H372" s="45">
        <v>8106.95</v>
      </c>
      <c r="I372" s="45">
        <v>11585.54</v>
      </c>
      <c r="J372" s="45">
        <v>13688.48</v>
      </c>
      <c r="K372" s="45">
        <v>17789.169999999998</v>
      </c>
      <c r="L372" s="45">
        <v>18308.060000000001</v>
      </c>
      <c r="M372" s="45">
        <v>23168.42</v>
      </c>
      <c r="N372" s="45">
        <v>26514.23</v>
      </c>
      <c r="O372" s="45">
        <v>33795.449999999997</v>
      </c>
      <c r="P372" s="45">
        <v>37692.089999999997</v>
      </c>
      <c r="Q372" s="45">
        <v>-60628.24</v>
      </c>
      <c r="R372" s="47">
        <f t="shared" si="102"/>
        <v>28324.38083333334</v>
      </c>
      <c r="V372" s="49">
        <f t="shared" si="103"/>
        <v>28324.38083333334</v>
      </c>
      <c r="Y372" s="51"/>
      <c r="Z372" s="51"/>
      <c r="AA372" s="51"/>
      <c r="AC372" s="49">
        <f t="shared" si="104"/>
        <v>28324.38083333334</v>
      </c>
    </row>
    <row r="373" spans="1:29">
      <c r="A373" s="6" t="s">
        <v>293</v>
      </c>
      <c r="B373" s="6" t="s">
        <v>152</v>
      </c>
      <c r="C373" s="6" t="s">
        <v>375</v>
      </c>
      <c r="D373" s="41" t="s">
        <v>694</v>
      </c>
      <c r="E373" s="45">
        <v>1446864.87</v>
      </c>
      <c r="F373" s="45">
        <v>2116757.21</v>
      </c>
      <c r="G373" s="45">
        <v>31521.4</v>
      </c>
      <c r="H373" s="45">
        <v>146314.23000000001</v>
      </c>
      <c r="I373" s="45">
        <v>180397.05</v>
      </c>
      <c r="J373" s="45">
        <v>285108.34000000003</v>
      </c>
      <c r="K373" s="45">
        <v>504305.21</v>
      </c>
      <c r="L373" s="45">
        <v>688360.76</v>
      </c>
      <c r="M373" s="45">
        <v>804495.35999999999</v>
      </c>
      <c r="N373" s="45">
        <v>1040064.33</v>
      </c>
      <c r="O373" s="45">
        <v>1291336.8700000001</v>
      </c>
      <c r="P373" s="45">
        <v>1561228.23</v>
      </c>
      <c r="Q373" s="45">
        <v>1939710.01</v>
      </c>
      <c r="R373" s="47">
        <f t="shared" si="102"/>
        <v>861931.36916666664</v>
      </c>
      <c r="V373" s="49">
        <f t="shared" si="103"/>
        <v>861931.36916666664</v>
      </c>
      <c r="Y373" s="51"/>
      <c r="Z373" s="51"/>
      <c r="AA373" s="51"/>
      <c r="AC373" s="49">
        <f t="shared" si="104"/>
        <v>861931.36916666664</v>
      </c>
    </row>
    <row r="374" spans="1:29">
      <c r="A374" s="6" t="s">
        <v>293</v>
      </c>
      <c r="B374" s="6" t="s">
        <v>152</v>
      </c>
      <c r="C374" s="6" t="s">
        <v>376</v>
      </c>
      <c r="D374" s="41" t="s">
        <v>695</v>
      </c>
      <c r="E374" s="45">
        <v>936447.8</v>
      </c>
      <c r="F374" s="45">
        <v>1145102.26</v>
      </c>
      <c r="G374" s="45">
        <v>31316.3</v>
      </c>
      <c r="H374" s="45">
        <v>94314.89</v>
      </c>
      <c r="I374" s="45">
        <v>129893.69</v>
      </c>
      <c r="J374" s="45">
        <v>171544.69</v>
      </c>
      <c r="K374" s="45">
        <v>774648.74</v>
      </c>
      <c r="L374" s="45">
        <v>890067.34</v>
      </c>
      <c r="M374" s="45">
        <v>960943.5</v>
      </c>
      <c r="N374" s="45">
        <v>1080219.6399999999</v>
      </c>
      <c r="O374" s="45">
        <v>1207952.1499999999</v>
      </c>
      <c r="P374" s="45">
        <v>1315464.76</v>
      </c>
      <c r="Q374" s="45">
        <v>1456039.02</v>
      </c>
      <c r="R374" s="47">
        <f t="shared" si="102"/>
        <v>749809.28083333327</v>
      </c>
      <c r="V374" s="49">
        <f t="shared" si="103"/>
        <v>749809.28083333327</v>
      </c>
      <c r="Y374" s="51"/>
      <c r="Z374" s="51"/>
      <c r="AA374" s="51"/>
      <c r="AC374" s="49">
        <f t="shared" si="104"/>
        <v>749809.28083333327</v>
      </c>
    </row>
    <row r="375" spans="1:29">
      <c r="A375" s="6" t="s">
        <v>293</v>
      </c>
      <c r="B375" s="6" t="s">
        <v>153</v>
      </c>
      <c r="C375" s="6" t="s">
        <v>375</v>
      </c>
      <c r="D375" s="41" t="s">
        <v>689</v>
      </c>
      <c r="E375" s="45">
        <v>42.95</v>
      </c>
      <c r="F375" s="45">
        <v>295168.48</v>
      </c>
      <c r="G375" s="45">
        <v>1342.5</v>
      </c>
      <c r="H375" s="45">
        <v>2685</v>
      </c>
      <c r="I375" s="45">
        <v>3897.92</v>
      </c>
      <c r="J375" s="45">
        <v>5107.6000000000004</v>
      </c>
      <c r="K375" s="45">
        <v>6239.74</v>
      </c>
      <c r="L375" s="45">
        <v>7452.02</v>
      </c>
      <c r="M375" s="45">
        <v>8660.17</v>
      </c>
      <c r="N375" s="45">
        <v>9288.44</v>
      </c>
      <c r="O375" s="45">
        <v>9641.9</v>
      </c>
      <c r="P375" s="45">
        <v>10398.42</v>
      </c>
      <c r="Q375" s="45">
        <v>11068.79</v>
      </c>
      <c r="R375" s="47">
        <f t="shared" si="102"/>
        <v>30453.171666666662</v>
      </c>
      <c r="V375" s="49">
        <f t="shared" si="103"/>
        <v>30453.171666666662</v>
      </c>
      <c r="Y375" s="51"/>
      <c r="Z375" s="51"/>
      <c r="AA375" s="51"/>
      <c r="AC375" s="49">
        <f t="shared" si="104"/>
        <v>30453.171666666662</v>
      </c>
    </row>
    <row r="376" spans="1:29">
      <c r="A376" s="6" t="s">
        <v>293</v>
      </c>
      <c r="B376" s="6" t="s">
        <v>153</v>
      </c>
      <c r="C376" s="6" t="s">
        <v>376</v>
      </c>
      <c r="D376" s="41" t="s">
        <v>690</v>
      </c>
      <c r="E376" s="45">
        <v>0.01</v>
      </c>
      <c r="F376" s="45">
        <v>100652.67</v>
      </c>
      <c r="G376" s="45">
        <v>459.5</v>
      </c>
      <c r="H376" s="45">
        <v>919.01</v>
      </c>
      <c r="I376" s="45">
        <v>1332.3</v>
      </c>
      <c r="J376" s="45">
        <v>1745.57</v>
      </c>
      <c r="K376" s="45">
        <v>2132.63</v>
      </c>
      <c r="L376" s="45">
        <v>2545.92</v>
      </c>
      <c r="M376" s="45">
        <v>2959.19</v>
      </c>
      <c r="N376" s="45">
        <v>3173.45</v>
      </c>
      <c r="O376" s="45">
        <v>3293.96</v>
      </c>
      <c r="P376" s="45">
        <v>3552.24</v>
      </c>
      <c r="Q376" s="45">
        <v>3781.17</v>
      </c>
      <c r="R376" s="47">
        <f t="shared" si="102"/>
        <v>10388.085833333334</v>
      </c>
      <c r="V376" s="49">
        <f t="shared" si="103"/>
        <v>10388.085833333334</v>
      </c>
      <c r="Y376" s="51"/>
      <c r="Z376" s="51"/>
      <c r="AA376" s="51"/>
      <c r="AC376" s="49">
        <f t="shared" si="104"/>
        <v>10388.085833333334</v>
      </c>
    </row>
    <row r="377" spans="1:29">
      <c r="A377" s="6" t="s">
        <v>293</v>
      </c>
      <c r="B377" s="6" t="s">
        <v>154</v>
      </c>
      <c r="C377" s="6" t="s">
        <v>375</v>
      </c>
      <c r="D377" s="41" t="s">
        <v>696</v>
      </c>
      <c r="E377" s="45">
        <v>-1744758.26</v>
      </c>
      <c r="F377" s="45">
        <v>-2411249.15</v>
      </c>
      <c r="G377" s="45">
        <v>-107277.27</v>
      </c>
      <c r="H377" s="45">
        <v>-297769.09999999998</v>
      </c>
      <c r="I377" s="45">
        <v>-361713.6</v>
      </c>
      <c r="J377" s="45">
        <v>-427788.56</v>
      </c>
      <c r="K377" s="45">
        <v>-614576.86</v>
      </c>
      <c r="L377" s="45">
        <v>-680952.04</v>
      </c>
      <c r="M377" s="45">
        <v>-780202.09</v>
      </c>
      <c r="N377" s="45">
        <v>-876656.98</v>
      </c>
      <c r="O377" s="45">
        <v>-1044717.26</v>
      </c>
      <c r="P377" s="45">
        <v>-1155839.81</v>
      </c>
      <c r="Q377" s="45">
        <v>-1575666.2</v>
      </c>
      <c r="R377" s="47">
        <f t="shared" si="102"/>
        <v>-868246.24583333347</v>
      </c>
      <c r="V377" s="49">
        <f t="shared" si="103"/>
        <v>-868246.24583333347</v>
      </c>
      <c r="Y377" s="51"/>
      <c r="Z377" s="51"/>
      <c r="AA377" s="51"/>
      <c r="AC377" s="49">
        <f t="shared" si="104"/>
        <v>-868246.24583333347</v>
      </c>
    </row>
    <row r="378" spans="1:29">
      <c r="A378" s="6" t="s">
        <v>293</v>
      </c>
      <c r="B378" s="6" t="s">
        <v>154</v>
      </c>
      <c r="C378" s="6" t="s">
        <v>376</v>
      </c>
      <c r="D378" s="41" t="s">
        <v>697</v>
      </c>
      <c r="E378" s="45">
        <v>-945657.56</v>
      </c>
      <c r="F378" s="45">
        <v>-1255819.98</v>
      </c>
      <c r="G378" s="45">
        <v>-109686.11</v>
      </c>
      <c r="H378" s="45">
        <v>-263038.57</v>
      </c>
      <c r="I378" s="45">
        <v>-356440.63</v>
      </c>
      <c r="J378" s="45">
        <v>-394042.44</v>
      </c>
      <c r="K378" s="45">
        <v>-973502.04</v>
      </c>
      <c r="L378" s="45">
        <v>-990646.75</v>
      </c>
      <c r="M378" s="45">
        <v>-1015215.15</v>
      </c>
      <c r="N378" s="45">
        <v>-1036211.08</v>
      </c>
      <c r="O378" s="45">
        <v>-1085698.95</v>
      </c>
      <c r="P378" s="45">
        <v>-1124609.3799999999</v>
      </c>
      <c r="Q378" s="45">
        <v>-1306101.97</v>
      </c>
      <c r="R378" s="47">
        <f t="shared" si="102"/>
        <v>-810899.23708333343</v>
      </c>
      <c r="V378" s="49">
        <f t="shared" si="103"/>
        <v>-810899.23708333343</v>
      </c>
      <c r="Y378" s="51"/>
      <c r="Z378" s="51"/>
      <c r="AA378" s="51"/>
      <c r="AC378" s="49">
        <f t="shared" si="104"/>
        <v>-810899.23708333343</v>
      </c>
    </row>
    <row r="379" spans="1:29">
      <c r="A379" s="6" t="s">
        <v>293</v>
      </c>
      <c r="B379" s="6" t="s">
        <v>155</v>
      </c>
      <c r="C379" s="6" t="s">
        <v>375</v>
      </c>
      <c r="D379" s="41" t="s">
        <v>698</v>
      </c>
      <c r="E379" s="45">
        <v>-2378.9699999999998</v>
      </c>
      <c r="F379" s="45">
        <v>-170164.03</v>
      </c>
      <c r="G379" s="45">
        <v>-24.23</v>
      </c>
      <c r="H379" s="45">
        <v>-48.46</v>
      </c>
      <c r="I379" s="45">
        <v>-374.47</v>
      </c>
      <c r="J379" s="45">
        <v>-521.1</v>
      </c>
      <c r="K379" s="45">
        <v>-612.97</v>
      </c>
      <c r="L379" s="45">
        <v>-903.49</v>
      </c>
      <c r="M379" s="45">
        <v>-964.73</v>
      </c>
      <c r="N379" s="45">
        <v>-1103.8</v>
      </c>
      <c r="O379" s="45">
        <v>-1185.99</v>
      </c>
      <c r="P379" s="45">
        <v>-1306.45</v>
      </c>
      <c r="Q379" s="45">
        <v>-1403.04</v>
      </c>
      <c r="R379" s="47">
        <f t="shared" si="102"/>
        <v>-14925.060416666667</v>
      </c>
      <c r="V379" s="49">
        <f t="shared" si="103"/>
        <v>-14925.060416666667</v>
      </c>
      <c r="Y379" s="51"/>
      <c r="Z379" s="51"/>
      <c r="AA379" s="51"/>
      <c r="AC379" s="49">
        <f t="shared" si="104"/>
        <v>-14925.060416666667</v>
      </c>
    </row>
    <row r="380" spans="1:29">
      <c r="A380" s="6" t="s">
        <v>293</v>
      </c>
      <c r="B380" s="6" t="s">
        <v>155</v>
      </c>
      <c r="C380" s="6" t="s">
        <v>376</v>
      </c>
      <c r="D380" s="41" t="s">
        <v>699</v>
      </c>
      <c r="E380" s="45">
        <v>-819.5</v>
      </c>
      <c r="F380" s="45">
        <v>-56800.43</v>
      </c>
      <c r="G380" s="45">
        <v>0</v>
      </c>
      <c r="H380" s="45">
        <v>0</v>
      </c>
      <c r="I380" s="45">
        <v>-104.13</v>
      </c>
      <c r="J380" s="45">
        <v>-146.86000000000001</v>
      </c>
      <c r="K380" s="45">
        <v>-188.51</v>
      </c>
      <c r="L380" s="45">
        <v>-289.70999999999998</v>
      </c>
      <c r="M380" s="45">
        <v>-304.57</v>
      </c>
      <c r="N380" s="45">
        <v>-352.69</v>
      </c>
      <c r="O380" s="45">
        <v>-381.26</v>
      </c>
      <c r="P380" s="45">
        <v>-421.5</v>
      </c>
      <c r="Q380" s="45">
        <v>-453.33</v>
      </c>
      <c r="R380" s="47">
        <f t="shared" si="102"/>
        <v>-4968.8395833333334</v>
      </c>
      <c r="V380" s="49">
        <f t="shared" si="103"/>
        <v>-4968.8395833333334</v>
      </c>
      <c r="Y380" s="51"/>
      <c r="Z380" s="51"/>
      <c r="AA380" s="51"/>
      <c r="AC380" s="49">
        <f t="shared" si="104"/>
        <v>-4968.8395833333334</v>
      </c>
    </row>
    <row r="381" spans="1:29">
      <c r="A381" s="6" t="s">
        <v>294</v>
      </c>
      <c r="B381" s="6" t="s">
        <v>150</v>
      </c>
      <c r="C381" s="6" t="s">
        <v>375</v>
      </c>
      <c r="D381" s="41" t="s">
        <v>692</v>
      </c>
      <c r="E381" s="45">
        <v>3220221.33</v>
      </c>
      <c r="F381" s="45">
        <v>5466343.1399999997</v>
      </c>
      <c r="G381" s="45">
        <v>2263756.02</v>
      </c>
      <c r="H381" s="45">
        <v>4475938.3899999997</v>
      </c>
      <c r="I381" s="45">
        <v>5841516.9100000001</v>
      </c>
      <c r="J381" s="45">
        <v>6150206.8200000003</v>
      </c>
      <c r="K381" s="45">
        <v>5718706.5999999996</v>
      </c>
      <c r="L381" s="45">
        <v>4475861.24</v>
      </c>
      <c r="M381" s="45">
        <v>3594588.19</v>
      </c>
      <c r="N381" s="45">
        <v>2209885.88</v>
      </c>
      <c r="O381" s="45">
        <v>1183425.31</v>
      </c>
      <c r="P381" s="45">
        <v>872131.19000000099</v>
      </c>
      <c r="Q381" s="45">
        <v>2466124.56</v>
      </c>
      <c r="R381" s="47">
        <f t="shared" si="102"/>
        <v>3757961.052916667</v>
      </c>
      <c r="V381" s="49">
        <f t="shared" si="103"/>
        <v>3757961.052916667</v>
      </c>
      <c r="Y381" s="51"/>
      <c r="Z381" s="51"/>
      <c r="AA381" s="51"/>
      <c r="AC381" s="49">
        <f t="shared" si="104"/>
        <v>3757961.052916667</v>
      </c>
    </row>
    <row r="382" spans="1:29">
      <c r="A382" s="6" t="s">
        <v>294</v>
      </c>
      <c r="B382" s="6" t="s">
        <v>151</v>
      </c>
      <c r="C382" s="6" t="s">
        <v>375</v>
      </c>
      <c r="D382" s="41" t="s">
        <v>687</v>
      </c>
      <c r="E382" s="45">
        <v>675726.86</v>
      </c>
      <c r="F382" s="45">
        <v>1216827.98</v>
      </c>
      <c r="G382" s="45">
        <v>43621.1</v>
      </c>
      <c r="H382" s="45">
        <v>83483.16</v>
      </c>
      <c r="I382" s="45">
        <v>118014.99</v>
      </c>
      <c r="J382" s="45">
        <v>141106.39000000001</v>
      </c>
      <c r="K382" s="45">
        <v>180667.48</v>
      </c>
      <c r="L382" s="45">
        <v>189730.23</v>
      </c>
      <c r="M382" s="45">
        <v>239256.61</v>
      </c>
      <c r="N382" s="45">
        <v>272201.03999999998</v>
      </c>
      <c r="O382" s="45">
        <v>337770.1</v>
      </c>
      <c r="P382" s="45">
        <v>373694.55</v>
      </c>
      <c r="Q382" s="45">
        <v>423376.33</v>
      </c>
      <c r="R382" s="47">
        <f t="shared" si="102"/>
        <v>312160.43541666662</v>
      </c>
      <c r="V382" s="49">
        <f t="shared" si="103"/>
        <v>312160.43541666662</v>
      </c>
      <c r="Y382" s="51"/>
      <c r="Z382" s="51"/>
      <c r="AA382" s="51"/>
      <c r="AC382" s="49">
        <f t="shared" si="104"/>
        <v>312160.43541666662</v>
      </c>
    </row>
    <row r="383" spans="1:29">
      <c r="A383" s="6" t="s">
        <v>294</v>
      </c>
      <c r="B383" s="6" t="s">
        <v>152</v>
      </c>
      <c r="C383" s="6" t="s">
        <v>375</v>
      </c>
      <c r="D383" s="41" t="s">
        <v>694</v>
      </c>
      <c r="E383" s="45">
        <v>7433199.8799999999</v>
      </c>
      <c r="F383" s="45">
        <v>9612418.3699999992</v>
      </c>
      <c r="G383" s="45">
        <v>127932.19</v>
      </c>
      <c r="H383" s="45">
        <v>511893.5</v>
      </c>
      <c r="I383" s="45">
        <v>664192.76</v>
      </c>
      <c r="J383" s="45">
        <v>804796.61</v>
      </c>
      <c r="K383" s="45">
        <v>1019845.04</v>
      </c>
      <c r="L383" s="45">
        <v>1902276.5</v>
      </c>
      <c r="M383" s="45">
        <v>2361782.08</v>
      </c>
      <c r="N383" s="45">
        <v>3264245.02</v>
      </c>
      <c r="O383" s="45">
        <v>4255379.34</v>
      </c>
      <c r="P383" s="45">
        <v>4987773.4400000004</v>
      </c>
      <c r="Q383" s="45">
        <v>6042152.2599999998</v>
      </c>
      <c r="R383" s="47">
        <f t="shared" si="102"/>
        <v>3020850.91</v>
      </c>
      <c r="V383" s="49">
        <f t="shared" si="103"/>
        <v>3020850.91</v>
      </c>
      <c r="Y383" s="51"/>
      <c r="Z383" s="51"/>
      <c r="AA383" s="51"/>
      <c r="AC383" s="49">
        <f t="shared" si="104"/>
        <v>3020850.91</v>
      </c>
    </row>
    <row r="384" spans="1:29">
      <c r="A384" s="6" t="s">
        <v>294</v>
      </c>
      <c r="B384" s="6" t="s">
        <v>153</v>
      </c>
      <c r="C384" s="6" t="s">
        <v>375</v>
      </c>
      <c r="D384" s="41" t="s">
        <v>689</v>
      </c>
      <c r="E384" s="45">
        <v>129.16999999999999</v>
      </c>
      <c r="F384" s="45">
        <v>887871.47</v>
      </c>
      <c r="G384" s="45">
        <v>4003.97</v>
      </c>
      <c r="H384" s="45">
        <v>8007.95</v>
      </c>
      <c r="I384" s="45">
        <v>11625.47</v>
      </c>
      <c r="J384" s="45">
        <v>15233.33</v>
      </c>
      <c r="K384" s="45">
        <v>18613.490000000002</v>
      </c>
      <c r="L384" s="45">
        <v>22231.040000000001</v>
      </c>
      <c r="M384" s="45">
        <v>25834.58</v>
      </c>
      <c r="N384" s="45">
        <v>27709.32</v>
      </c>
      <c r="O384" s="45">
        <v>28764.06</v>
      </c>
      <c r="P384" s="45">
        <v>31021.11</v>
      </c>
      <c r="Q384" s="45">
        <v>33021.08</v>
      </c>
      <c r="R384" s="47">
        <f t="shared" si="102"/>
        <v>91457.576249999984</v>
      </c>
      <c r="V384" s="49">
        <f t="shared" si="103"/>
        <v>91457.576249999984</v>
      </c>
      <c r="Y384" s="51"/>
      <c r="Z384" s="51"/>
      <c r="AA384" s="51"/>
      <c r="AC384" s="49">
        <f t="shared" si="104"/>
        <v>91457.576249999984</v>
      </c>
    </row>
    <row r="385" spans="1:29">
      <c r="A385" s="6" t="s">
        <v>294</v>
      </c>
      <c r="B385" s="6" t="s">
        <v>154</v>
      </c>
      <c r="C385" s="6" t="s">
        <v>375</v>
      </c>
      <c r="D385" s="41" t="s">
        <v>696</v>
      </c>
      <c r="E385" s="45">
        <v>-10948927.16</v>
      </c>
      <c r="F385" s="45">
        <v>-14016587.960000001</v>
      </c>
      <c r="G385" s="45">
        <v>-1194245</v>
      </c>
      <c r="H385" s="45">
        <v>-2979366.08</v>
      </c>
      <c r="I385" s="45">
        <v>-4108059.7</v>
      </c>
      <c r="J385" s="45">
        <v>-4586651.84</v>
      </c>
      <c r="K385" s="45">
        <v>-4779424.09</v>
      </c>
      <c r="L385" s="45">
        <v>-5009203.5999999996</v>
      </c>
      <c r="M385" s="45">
        <v>-5308984.3</v>
      </c>
      <c r="N385" s="45">
        <v>-5580157.2400000002</v>
      </c>
      <c r="O385" s="45">
        <v>-6113009.9100000001</v>
      </c>
      <c r="P385" s="45">
        <v>-6572845.5899999999</v>
      </c>
      <c r="Q385" s="45">
        <v>-8512815.0399999991</v>
      </c>
      <c r="R385" s="47">
        <f t="shared" si="102"/>
        <v>-5831617.2008333327</v>
      </c>
      <c r="V385" s="49">
        <f t="shared" si="103"/>
        <v>-5831617.2008333327</v>
      </c>
      <c r="Y385" s="51"/>
      <c r="Z385" s="51"/>
      <c r="AA385" s="51"/>
      <c r="AC385" s="49">
        <f t="shared" si="104"/>
        <v>-5831617.2008333327</v>
      </c>
    </row>
    <row r="386" spans="1:29">
      <c r="A386" s="6" t="s">
        <v>294</v>
      </c>
      <c r="B386" s="6" t="s">
        <v>155</v>
      </c>
      <c r="C386" s="6" t="s">
        <v>375</v>
      </c>
      <c r="D386" s="41" t="s">
        <v>698</v>
      </c>
      <c r="E386" s="45">
        <v>-7155.95</v>
      </c>
      <c r="F386" s="45">
        <v>-511856.07</v>
      </c>
      <c r="G386" s="45">
        <v>-72.27</v>
      </c>
      <c r="H386" s="45">
        <v>-144.53</v>
      </c>
      <c r="I386" s="45">
        <v>-1116.8499999999999</v>
      </c>
      <c r="J386" s="45">
        <v>-1554.2</v>
      </c>
      <c r="K386" s="45">
        <v>-2028.22</v>
      </c>
      <c r="L386" s="45">
        <v>-3002.04</v>
      </c>
      <c r="M386" s="45">
        <v>-3200.48</v>
      </c>
      <c r="N386" s="45">
        <v>-3666.3</v>
      </c>
      <c r="O386" s="45">
        <v>-3941.75</v>
      </c>
      <c r="P386" s="45">
        <v>-4343.74</v>
      </c>
      <c r="Q386" s="45">
        <v>-4665.5600000000004</v>
      </c>
      <c r="R386" s="47">
        <f t="shared" si="102"/>
        <v>-45069.767083333332</v>
      </c>
      <c r="V386" s="49">
        <f t="shared" si="103"/>
        <v>-45069.767083333332</v>
      </c>
      <c r="Y386" s="51"/>
      <c r="Z386" s="51"/>
      <c r="AA386" s="51"/>
      <c r="AC386" s="49">
        <f t="shared" si="104"/>
        <v>-45069.767083333332</v>
      </c>
    </row>
    <row r="387" spans="1:29">
      <c r="D387" s="41" t="s">
        <v>156</v>
      </c>
      <c r="E387" s="46">
        <f t="shared" ref="E387:G387" si="105">SUM(E366:E386)</f>
        <v>529294.83999999915</v>
      </c>
      <c r="F387" s="46">
        <f t="shared" si="105"/>
        <v>3753978.4299999964</v>
      </c>
      <c r="G387" s="46">
        <f t="shared" si="105"/>
        <v>1725025.3600000003</v>
      </c>
      <c r="H387" s="46">
        <f t="shared" ref="H387:R387" si="106">SUM(H366:H386)</f>
        <v>3042648.4499999997</v>
      </c>
      <c r="I387" s="46">
        <f t="shared" si="106"/>
        <v>3733683.4499999997</v>
      </c>
      <c r="J387" s="46">
        <f t="shared" si="106"/>
        <v>3813366.1000000006</v>
      </c>
      <c r="K387" s="46">
        <f t="shared" si="106"/>
        <v>3331058.2900000005</v>
      </c>
      <c r="L387" s="46">
        <f t="shared" si="106"/>
        <v>2534995.3500000006</v>
      </c>
      <c r="M387" s="46">
        <f t="shared" si="106"/>
        <v>1473418.0900000003</v>
      </c>
      <c r="N387" s="46">
        <f t="shared" si="106"/>
        <v>457132.9700000005</v>
      </c>
      <c r="O387" s="46">
        <f t="shared" si="106"/>
        <v>-209353.11000000034</v>
      </c>
      <c r="P387" s="46">
        <f t="shared" si="106"/>
        <v>-164120.14999999735</v>
      </c>
      <c r="Q387" s="46">
        <f t="shared" si="106"/>
        <v>820512.52</v>
      </c>
      <c r="R387" s="46">
        <f t="shared" si="106"/>
        <v>2013894.7425000011</v>
      </c>
      <c r="Y387" s="51"/>
      <c r="Z387" s="51"/>
      <c r="AA387" s="51"/>
    </row>
    <row r="388" spans="1:29">
      <c r="D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7"/>
      <c r="Y388" s="51"/>
      <c r="Z388" s="51"/>
      <c r="AA388" s="51"/>
    </row>
    <row r="389" spans="1:29">
      <c r="D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7"/>
      <c r="Y389" s="51"/>
      <c r="Z389" s="51"/>
      <c r="AA389" s="51"/>
    </row>
    <row r="390" spans="1:29">
      <c r="A390" s="6" t="s">
        <v>284</v>
      </c>
      <c r="B390" s="6" t="s">
        <v>157</v>
      </c>
      <c r="D390" s="41" t="s">
        <v>158</v>
      </c>
      <c r="E390" s="45">
        <v>0</v>
      </c>
      <c r="F390" s="45">
        <v>0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7">
        <f t="shared" ref="R390:R399" si="107">((E390+Q390)+((F390+G390+H390+I390+J390+K390+L390+M390+N390+O390+P390)*2))/24</f>
        <v>0</v>
      </c>
      <c r="V390" s="49">
        <f t="shared" ref="V390:V399" si="108">R390</f>
        <v>0</v>
      </c>
      <c r="Y390" s="51"/>
      <c r="Z390" s="51"/>
      <c r="AA390" s="51"/>
      <c r="AC390" s="49">
        <f t="shared" ref="AC390:AC399" si="109">+R390</f>
        <v>0</v>
      </c>
    </row>
    <row r="391" spans="1:29">
      <c r="A391" s="6" t="s">
        <v>284</v>
      </c>
      <c r="B391" s="6" t="s">
        <v>159</v>
      </c>
      <c r="D391" s="41" t="s">
        <v>160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si="107"/>
        <v>0</v>
      </c>
      <c r="V391" s="49">
        <f t="shared" si="108"/>
        <v>0</v>
      </c>
      <c r="Y391" s="51"/>
      <c r="Z391" s="51"/>
      <c r="AA391" s="51"/>
      <c r="AC391" s="49">
        <f t="shared" si="109"/>
        <v>0</v>
      </c>
    </row>
    <row r="392" spans="1:29">
      <c r="A392" s="42" t="s">
        <v>2</v>
      </c>
      <c r="B392" s="42" t="s">
        <v>2</v>
      </c>
      <c r="C392" s="6" t="s">
        <v>161</v>
      </c>
      <c r="D392" s="41" t="s">
        <v>162</v>
      </c>
      <c r="E392" s="45">
        <v>126224.7</v>
      </c>
      <c r="F392" s="45">
        <v>135910.32</v>
      </c>
      <c r="G392" s="45">
        <v>10040</v>
      </c>
      <c r="H392" s="45">
        <v>27540</v>
      </c>
      <c r="I392" s="45">
        <v>51015.55</v>
      </c>
      <c r="J392" s="45">
        <v>59877.55</v>
      </c>
      <c r="K392" s="45">
        <v>61476.1</v>
      </c>
      <c r="L392" s="45">
        <v>80000.289999999994</v>
      </c>
      <c r="M392" s="45">
        <v>106812.58</v>
      </c>
      <c r="N392" s="45">
        <v>113186.13</v>
      </c>
      <c r="O392" s="45">
        <v>129635.88</v>
      </c>
      <c r="P392" s="45">
        <v>139158.01999999999</v>
      </c>
      <c r="Q392" s="45">
        <v>146568.01999999999</v>
      </c>
      <c r="R392" s="47">
        <f t="shared" si="107"/>
        <v>87587.398333333316</v>
      </c>
      <c r="V392" s="49">
        <f t="shared" si="108"/>
        <v>87587.398333333316</v>
      </c>
      <c r="Y392" s="51"/>
      <c r="Z392" s="51"/>
      <c r="AA392" s="51"/>
      <c r="AC392" s="49">
        <f t="shared" si="109"/>
        <v>87587.398333333316</v>
      </c>
    </row>
    <row r="393" spans="1:29">
      <c r="A393" s="57" t="s">
        <v>2</v>
      </c>
      <c r="B393" s="42" t="s">
        <v>2</v>
      </c>
      <c r="C393" s="6" t="s">
        <v>498</v>
      </c>
      <c r="D393" s="41" t="s">
        <v>497</v>
      </c>
      <c r="E393" s="45">
        <v>-706071.87</v>
      </c>
      <c r="F393" s="45">
        <v>-6436487.3399999999</v>
      </c>
      <c r="G393" s="45">
        <v>74303.89</v>
      </c>
      <c r="H393" s="45">
        <v>74457.75</v>
      </c>
      <c r="I393" s="45">
        <v>-510219.4</v>
      </c>
      <c r="J393" s="45">
        <v>-720103.01</v>
      </c>
      <c r="K393" s="45">
        <v>-778264.05</v>
      </c>
      <c r="L393" s="45">
        <v>-924970.03</v>
      </c>
      <c r="M393" s="45">
        <v>-1024035.43</v>
      </c>
      <c r="N393" s="45">
        <v>-1112667.55</v>
      </c>
      <c r="O393" s="45">
        <v>-960505.36</v>
      </c>
      <c r="P393" s="45">
        <v>-1209257.1200000001</v>
      </c>
      <c r="Q393" s="45">
        <v>-1099343.04</v>
      </c>
      <c r="R393" s="47">
        <f t="shared" si="107"/>
        <v>-1202537.9254166665</v>
      </c>
      <c r="V393" s="49">
        <f t="shared" si="108"/>
        <v>-1202537.9254166665</v>
      </c>
      <c r="Y393" s="51"/>
      <c r="Z393" s="51"/>
      <c r="AA393" s="51"/>
      <c r="AC393" s="49">
        <f t="shared" si="109"/>
        <v>-1202537.9254166665</v>
      </c>
    </row>
    <row r="394" spans="1:29">
      <c r="A394" s="42" t="s">
        <v>2</v>
      </c>
      <c r="B394" s="42" t="s">
        <v>2</v>
      </c>
      <c r="C394" s="6" t="s">
        <v>163</v>
      </c>
      <c r="D394" s="41" t="s">
        <v>164</v>
      </c>
      <c r="E394" s="45">
        <v>54.94</v>
      </c>
      <c r="F394" s="45">
        <v>54.94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7">
        <f t="shared" si="107"/>
        <v>6.8674999999999997</v>
      </c>
      <c r="V394" s="49">
        <f t="shared" si="108"/>
        <v>6.8674999999999997</v>
      </c>
      <c r="Y394" s="51"/>
      <c r="Z394" s="51"/>
      <c r="AA394" s="51"/>
      <c r="AC394" s="49">
        <f t="shared" si="109"/>
        <v>6.8674999999999997</v>
      </c>
    </row>
    <row r="395" spans="1:29">
      <c r="A395" s="42" t="s">
        <v>2</v>
      </c>
      <c r="B395" s="42" t="s">
        <v>2</v>
      </c>
      <c r="C395" s="6" t="s">
        <v>165</v>
      </c>
      <c r="D395" s="41" t="s">
        <v>700</v>
      </c>
      <c r="E395" s="45">
        <v>266685.38</v>
      </c>
      <c r="F395" s="45">
        <v>270185.38</v>
      </c>
      <c r="G395" s="45">
        <v>18307.650000000001</v>
      </c>
      <c r="H395" s="45">
        <v>29044.32</v>
      </c>
      <c r="I395" s="45">
        <v>39904.32</v>
      </c>
      <c r="J395" s="45">
        <v>50617.52</v>
      </c>
      <c r="K395" s="45">
        <v>63311.41</v>
      </c>
      <c r="L395" s="45">
        <v>81231.41</v>
      </c>
      <c r="M395" s="45">
        <v>84946.59</v>
      </c>
      <c r="N395" s="45">
        <v>99366.59</v>
      </c>
      <c r="O395" s="45">
        <v>104991.59</v>
      </c>
      <c r="P395" s="45">
        <v>151201.59</v>
      </c>
      <c r="Q395" s="45">
        <v>162002.60999999999</v>
      </c>
      <c r="R395" s="47">
        <f t="shared" si="107"/>
        <v>100621.03041666666</v>
      </c>
      <c r="V395" s="49">
        <f t="shared" si="108"/>
        <v>100621.03041666666</v>
      </c>
      <c r="Y395" s="51"/>
      <c r="Z395" s="51"/>
      <c r="AA395" s="51"/>
      <c r="AC395" s="49">
        <f t="shared" si="109"/>
        <v>100621.03041666666</v>
      </c>
    </row>
    <row r="396" spans="1:29">
      <c r="A396" s="44" t="s">
        <v>2</v>
      </c>
      <c r="B396" s="44" t="s">
        <v>2</v>
      </c>
      <c r="C396" s="6" t="s">
        <v>166</v>
      </c>
      <c r="D396" s="41" t="s">
        <v>701</v>
      </c>
      <c r="E396" s="45">
        <v>0</v>
      </c>
      <c r="F396" s="45">
        <v>0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7">
        <f t="shared" si="107"/>
        <v>0</v>
      </c>
      <c r="V396" s="49">
        <f t="shared" si="108"/>
        <v>0</v>
      </c>
      <c r="Y396" s="51"/>
      <c r="Z396" s="51"/>
      <c r="AA396" s="51"/>
      <c r="AC396" s="49">
        <f t="shared" si="109"/>
        <v>0</v>
      </c>
    </row>
    <row r="397" spans="1:29">
      <c r="A397" s="43" t="s">
        <v>2</v>
      </c>
      <c r="B397" s="43" t="s">
        <v>2</v>
      </c>
      <c r="C397" s="6" t="s">
        <v>167</v>
      </c>
      <c r="D397" s="41" t="s">
        <v>168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107"/>
        <v>0</v>
      </c>
      <c r="V397" s="49">
        <f t="shared" si="108"/>
        <v>0</v>
      </c>
      <c r="Y397" s="51"/>
      <c r="Z397" s="51"/>
      <c r="AA397" s="51"/>
      <c r="AC397" s="49">
        <f t="shared" si="109"/>
        <v>0</v>
      </c>
    </row>
    <row r="398" spans="1:29">
      <c r="A398" s="6" t="s">
        <v>2</v>
      </c>
      <c r="B398" s="6" t="s">
        <v>378</v>
      </c>
      <c r="C398" s="6" t="s">
        <v>167</v>
      </c>
      <c r="D398" s="36" t="s">
        <v>169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107"/>
        <v>0</v>
      </c>
      <c r="V398" s="49">
        <f t="shared" si="108"/>
        <v>0</v>
      </c>
      <c r="Y398" s="51"/>
      <c r="Z398" s="51"/>
      <c r="AA398" s="51"/>
      <c r="AC398" s="49">
        <f t="shared" si="109"/>
        <v>0</v>
      </c>
    </row>
    <row r="399" spans="1:29">
      <c r="A399" s="6" t="s">
        <v>294</v>
      </c>
      <c r="B399" s="6" t="s">
        <v>170</v>
      </c>
      <c r="C399" s="6" t="s">
        <v>364</v>
      </c>
      <c r="D399" s="41" t="s">
        <v>702</v>
      </c>
      <c r="E399" s="45">
        <v>1116.98</v>
      </c>
      <c r="F399" s="45">
        <v>1116.98</v>
      </c>
      <c r="G399" s="45">
        <v>0</v>
      </c>
      <c r="H399" s="45">
        <v>0</v>
      </c>
      <c r="I399" s="45">
        <v>0</v>
      </c>
      <c r="J399" s="45">
        <v>459.24</v>
      </c>
      <c r="K399" s="45">
        <v>459.24</v>
      </c>
      <c r="L399" s="45">
        <v>459.24</v>
      </c>
      <c r="M399" s="45">
        <v>459.24</v>
      </c>
      <c r="N399" s="45">
        <v>459.24</v>
      </c>
      <c r="O399" s="45">
        <v>918.47</v>
      </c>
      <c r="P399" s="45">
        <v>918.47</v>
      </c>
      <c r="Q399" s="45">
        <v>918.47</v>
      </c>
      <c r="R399" s="47">
        <f t="shared" si="107"/>
        <v>522.32041666666669</v>
      </c>
      <c r="V399" s="49">
        <f t="shared" si="108"/>
        <v>522.32041666666669</v>
      </c>
      <c r="Y399" s="51"/>
      <c r="Z399" s="51"/>
      <c r="AA399" s="51"/>
      <c r="AC399" s="49">
        <f t="shared" si="109"/>
        <v>522.32041666666669</v>
      </c>
    </row>
    <row r="400" spans="1:29">
      <c r="D400" s="41" t="s">
        <v>171</v>
      </c>
      <c r="E400" s="46">
        <f t="shared" ref="E400:G400" si="110">SUM(E390:E399)</f>
        <v>-311989.87000000011</v>
      </c>
      <c r="F400" s="46">
        <f t="shared" si="110"/>
        <v>-6029219.7199999988</v>
      </c>
      <c r="G400" s="46">
        <f t="shared" si="110"/>
        <v>102651.54000000001</v>
      </c>
      <c r="H400" s="46">
        <f t="shared" ref="H400:R400" si="111">SUM(H390:H399)</f>
        <v>131042.07</v>
      </c>
      <c r="I400" s="46">
        <f t="shared" si="111"/>
        <v>-419299.53</v>
      </c>
      <c r="J400" s="46">
        <f t="shared" si="111"/>
        <v>-609148.69999999995</v>
      </c>
      <c r="K400" s="46">
        <f t="shared" si="111"/>
        <v>-653017.30000000005</v>
      </c>
      <c r="L400" s="46">
        <f t="shared" si="111"/>
        <v>-763279.09</v>
      </c>
      <c r="M400" s="46">
        <f t="shared" si="111"/>
        <v>-831817.02000000014</v>
      </c>
      <c r="N400" s="46">
        <f t="shared" si="111"/>
        <v>-899655.59000000008</v>
      </c>
      <c r="O400" s="46">
        <f t="shared" si="111"/>
        <v>-724959.42</v>
      </c>
      <c r="P400" s="46">
        <f t="shared" si="111"/>
        <v>-917979.04000000015</v>
      </c>
      <c r="Q400" s="46">
        <f t="shared" si="111"/>
        <v>-789853.94000000006</v>
      </c>
      <c r="R400" s="46">
        <f t="shared" si="111"/>
        <v>-1013800.3087499999</v>
      </c>
      <c r="Y400" s="51"/>
      <c r="Z400" s="51"/>
      <c r="AA400" s="51"/>
    </row>
    <row r="401" spans="1:29">
      <c r="D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7"/>
      <c r="Y401" s="51"/>
      <c r="Z401" s="51"/>
      <c r="AA401" s="51"/>
    </row>
    <row r="402" spans="1:29">
      <c r="A402" s="6" t="s">
        <v>284</v>
      </c>
      <c r="B402" s="6" t="s">
        <v>172</v>
      </c>
      <c r="C402" s="6" t="s">
        <v>143</v>
      </c>
      <c r="D402" s="41" t="s">
        <v>173</v>
      </c>
      <c r="E402" s="45">
        <v>12095000</v>
      </c>
      <c r="F402" s="45">
        <v>12095000</v>
      </c>
      <c r="G402" s="45">
        <v>0</v>
      </c>
      <c r="H402" s="45">
        <v>3590000</v>
      </c>
      <c r="I402" s="45">
        <v>3590000</v>
      </c>
      <c r="J402" s="45">
        <v>3590000</v>
      </c>
      <c r="K402" s="45">
        <v>7180000</v>
      </c>
      <c r="L402" s="45">
        <v>7180000</v>
      </c>
      <c r="M402" s="45">
        <v>7180000</v>
      </c>
      <c r="N402" s="45">
        <v>10770000</v>
      </c>
      <c r="O402" s="45">
        <v>10770000</v>
      </c>
      <c r="P402" s="45">
        <v>10770000</v>
      </c>
      <c r="Q402" s="45">
        <v>14360000</v>
      </c>
      <c r="R402" s="47">
        <f>((E402+Q402)+((F402+G402+H402+I402+J402+K402+L402+M402+N402+O402+P402)*2))/24</f>
        <v>7495208.333333333</v>
      </c>
      <c r="V402" s="49">
        <f>R402</f>
        <v>7495208.333333333</v>
      </c>
      <c r="Y402" s="51"/>
      <c r="Z402" s="51"/>
      <c r="AA402" s="51"/>
      <c r="AC402" s="49">
        <f>+R402</f>
        <v>7495208.333333333</v>
      </c>
    </row>
    <row r="403" spans="1:29">
      <c r="D403" s="41" t="s">
        <v>174</v>
      </c>
      <c r="E403" s="46">
        <f t="shared" ref="E403:R403" si="112">+E402</f>
        <v>12095000</v>
      </c>
      <c r="F403" s="46">
        <f t="shared" si="112"/>
        <v>12095000</v>
      </c>
      <c r="G403" s="46">
        <f t="shared" si="112"/>
        <v>0</v>
      </c>
      <c r="H403" s="46">
        <f t="shared" si="112"/>
        <v>3590000</v>
      </c>
      <c r="I403" s="46">
        <f t="shared" si="112"/>
        <v>3590000</v>
      </c>
      <c r="J403" s="46">
        <f t="shared" si="112"/>
        <v>3590000</v>
      </c>
      <c r="K403" s="46">
        <f t="shared" si="112"/>
        <v>7180000</v>
      </c>
      <c r="L403" s="46">
        <f t="shared" si="112"/>
        <v>7180000</v>
      </c>
      <c r="M403" s="46">
        <f t="shared" si="112"/>
        <v>7180000</v>
      </c>
      <c r="N403" s="46">
        <f t="shared" si="112"/>
        <v>10770000</v>
      </c>
      <c r="O403" s="46">
        <f t="shared" si="112"/>
        <v>10770000</v>
      </c>
      <c r="P403" s="46">
        <f t="shared" si="112"/>
        <v>10770000</v>
      </c>
      <c r="Q403" s="46">
        <f t="shared" si="112"/>
        <v>14360000</v>
      </c>
      <c r="R403" s="46">
        <f t="shared" si="112"/>
        <v>7495208.333333333</v>
      </c>
      <c r="Y403" s="51"/>
      <c r="Z403" s="51"/>
      <c r="AA403" s="51"/>
    </row>
    <row r="404" spans="1:29">
      <c r="D404" s="41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47"/>
      <c r="Y404" s="51"/>
      <c r="Z404" s="51"/>
      <c r="AA404" s="51"/>
    </row>
    <row r="405" spans="1:29" s="15" customFormat="1" ht="13.5" thickBot="1">
      <c r="D405" s="20" t="s">
        <v>175</v>
      </c>
      <c r="E405" s="16">
        <f t="shared" ref="E405:P405" si="113">+E403+E400+E387+E364+E346+E341+E323+E322+E320+E314+E232+E228+SUM(E198:E208)+SUM(E180:E196)+E178+E166+E148+E121+E61+E44+E35+E32+E57</f>
        <v>1197351789.9499998</v>
      </c>
      <c r="F405" s="16">
        <f t="shared" si="113"/>
        <v>1255579420.02</v>
      </c>
      <c r="G405" s="16">
        <f t="shared" si="113"/>
        <v>973205124.52999973</v>
      </c>
      <c r="H405" s="16">
        <f t="shared" si="113"/>
        <v>1020025267.05</v>
      </c>
      <c r="I405" s="16">
        <f t="shared" si="113"/>
        <v>1045163956.0999999</v>
      </c>
      <c r="J405" s="16">
        <f t="shared" si="113"/>
        <v>1057001858.4599999</v>
      </c>
      <c r="K405" s="16">
        <f t="shared" si="113"/>
        <v>1074129954.8100002</v>
      </c>
      <c r="L405" s="16">
        <f t="shared" si="113"/>
        <v>1089863025.5000002</v>
      </c>
      <c r="M405" s="16">
        <f t="shared" si="113"/>
        <v>1105960550.9100001</v>
      </c>
      <c r="N405" s="16">
        <f t="shared" si="113"/>
        <v>1132507051.27</v>
      </c>
      <c r="O405" s="16">
        <f t="shared" si="113"/>
        <v>1165320066.1399999</v>
      </c>
      <c r="P405" s="16">
        <f t="shared" si="113"/>
        <v>1205093928.9300003</v>
      </c>
      <c r="Q405" s="16">
        <f>+Q403+Q400+Q387+Q364+Q346+Q341+Q323+Q322+Q320+Q314+Q232+Q228+SUM(Q198:Q208)+SUM(Q180:Q196)+Q178+Q166+Q148+Q121+Q61+Q44+Q35+Q32+Q57</f>
        <v>1329195173.0499997</v>
      </c>
      <c r="R405" s="16">
        <f>+R403+R400+R387+R364+R346+R341+R323+R322+R320+R314+R232+R228+SUM(R198:R208)+SUM(R180:R196)+R178+R166+R148+R121+R61+R44+R35+R32+R57</f>
        <v>1115593640.4350002</v>
      </c>
      <c r="Y405" s="52"/>
      <c r="Z405" s="52"/>
      <c r="AA405" s="52"/>
    </row>
    <row r="406" spans="1:29" ht="13.5" thickTop="1">
      <c r="D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7"/>
      <c r="Y406" s="51"/>
      <c r="Z406" s="51"/>
      <c r="AA406" s="51"/>
    </row>
    <row r="407" spans="1:29">
      <c r="D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7"/>
      <c r="Y407" s="51"/>
      <c r="Z407" s="51"/>
      <c r="AA407" s="51"/>
    </row>
    <row r="408" spans="1:29">
      <c r="A408" s="6" t="s">
        <v>284</v>
      </c>
      <c r="B408" s="6" t="s">
        <v>176</v>
      </c>
      <c r="C408" s="6" t="s">
        <v>385</v>
      </c>
      <c r="D408" s="3" t="s">
        <v>177</v>
      </c>
      <c r="E408" s="45">
        <v>-1000</v>
      </c>
      <c r="F408" s="45">
        <v>-1000</v>
      </c>
      <c r="G408" s="45">
        <v>-1000</v>
      </c>
      <c r="H408" s="45">
        <v>-1000</v>
      </c>
      <c r="I408" s="45">
        <v>-1000</v>
      </c>
      <c r="J408" s="45">
        <v>-1000</v>
      </c>
      <c r="K408" s="45">
        <v>-1000</v>
      </c>
      <c r="L408" s="45">
        <v>-1000</v>
      </c>
      <c r="M408" s="45">
        <v>-1000</v>
      </c>
      <c r="N408" s="45">
        <v>-1000</v>
      </c>
      <c r="O408" s="45">
        <v>-1000</v>
      </c>
      <c r="P408" s="45">
        <v>-1000</v>
      </c>
      <c r="Q408" s="45">
        <v>-1000</v>
      </c>
      <c r="R408" s="47">
        <f t="shared" ref="R408:R414" si="114">((E408+Q408)+((F408+G408+H408+I408+J408+K408+L408+M408+N408+O408+P408)*2))/24</f>
        <v>-1000</v>
      </c>
      <c r="U408" s="49"/>
      <c r="V408" s="49">
        <f>+R408</f>
        <v>-1000</v>
      </c>
      <c r="W408" s="49"/>
      <c r="Y408" s="51"/>
      <c r="Z408" s="51"/>
      <c r="AA408" s="51"/>
      <c r="AC408" s="49">
        <f>+R408</f>
        <v>-1000</v>
      </c>
    </row>
    <row r="409" spans="1:29">
      <c r="A409" s="6" t="s">
        <v>284</v>
      </c>
      <c r="B409" s="6" t="s">
        <v>386</v>
      </c>
      <c r="C409" s="6" t="s">
        <v>143</v>
      </c>
      <c r="D409" s="3" t="s">
        <v>178</v>
      </c>
      <c r="E409" s="45">
        <v>-40331709.530000001</v>
      </c>
      <c r="F409" s="45">
        <v>-40331709.530000001</v>
      </c>
      <c r="G409" s="45">
        <v>-52820556.490000002</v>
      </c>
      <c r="H409" s="45">
        <v>-52820556.490000002</v>
      </c>
      <c r="I409" s="45">
        <v>-52820556.490000002</v>
      </c>
      <c r="J409" s="45">
        <v>-52820556.490000002</v>
      </c>
      <c r="K409" s="45">
        <v>-52820556.490000002</v>
      </c>
      <c r="L409" s="45">
        <v>-52820556.490000002</v>
      </c>
      <c r="M409" s="45">
        <v>-52820556.490000002</v>
      </c>
      <c r="N409" s="45">
        <v>-52820556.490000002</v>
      </c>
      <c r="O409" s="45">
        <v>-52820556.490000002</v>
      </c>
      <c r="P409" s="45">
        <v>-52820556.490000002</v>
      </c>
      <c r="Q409" s="45">
        <v>-52820556.490000002</v>
      </c>
      <c r="R409" s="47">
        <f t="shared" si="114"/>
        <v>-51259450.620000005</v>
      </c>
      <c r="V409" s="49">
        <f>+R409</f>
        <v>-51259450.620000005</v>
      </c>
      <c r="W409" s="49"/>
      <c r="Y409" s="51"/>
      <c r="Z409" s="51"/>
      <c r="AA409" s="51"/>
      <c r="AC409" s="49">
        <f>+V409</f>
        <v>-51259450.620000005</v>
      </c>
    </row>
    <row r="410" spans="1:29">
      <c r="A410" s="6" t="s">
        <v>284</v>
      </c>
      <c r="B410" s="6" t="s">
        <v>386</v>
      </c>
      <c r="C410" s="6" t="s">
        <v>180</v>
      </c>
      <c r="D410" s="3" t="s">
        <v>181</v>
      </c>
      <c r="E410" s="45">
        <v>41503</v>
      </c>
      <c r="F410" s="45">
        <v>50221</v>
      </c>
      <c r="G410" s="45">
        <v>3197</v>
      </c>
      <c r="H410" s="45">
        <v>6394</v>
      </c>
      <c r="I410" s="45">
        <v>9591</v>
      </c>
      <c r="J410" s="45">
        <v>12788</v>
      </c>
      <c r="K410" s="45">
        <v>15985</v>
      </c>
      <c r="L410" s="45">
        <v>21968</v>
      </c>
      <c r="M410" s="45">
        <v>27951</v>
      </c>
      <c r="N410" s="45">
        <v>33934</v>
      </c>
      <c r="O410" s="45">
        <v>39917</v>
      </c>
      <c r="P410" s="45">
        <v>45900</v>
      </c>
      <c r="Q410" s="45">
        <v>51883</v>
      </c>
      <c r="R410" s="47">
        <f t="shared" si="114"/>
        <v>26211.583333333332</v>
      </c>
      <c r="U410" s="49"/>
      <c r="V410" s="49">
        <f t="shared" ref="V410:V414" si="115">+R410</f>
        <v>26211.583333333332</v>
      </c>
      <c r="W410" s="49"/>
      <c r="Y410" s="51"/>
      <c r="Z410" s="51"/>
      <c r="AA410" s="51"/>
      <c r="AC410" s="49">
        <f>+R410</f>
        <v>26211.583333333332</v>
      </c>
    </row>
    <row r="411" spans="1:29">
      <c r="A411" s="6" t="s">
        <v>284</v>
      </c>
      <c r="B411" s="6" t="s">
        <v>182</v>
      </c>
      <c r="C411" s="6" t="s">
        <v>143</v>
      </c>
      <c r="D411" s="3" t="s">
        <v>183</v>
      </c>
      <c r="E411" s="45">
        <v>-266117553.21000001</v>
      </c>
      <c r="F411" s="45">
        <v>-286117553.20999998</v>
      </c>
      <c r="G411" s="45">
        <v>-286117553.20999998</v>
      </c>
      <c r="H411" s="45">
        <v>-286117553.20999998</v>
      </c>
      <c r="I411" s="45">
        <v>-286117553.20999998</v>
      </c>
      <c r="J411" s="45">
        <v>-286117553.20999998</v>
      </c>
      <c r="K411" s="45">
        <v>-286117553.20999998</v>
      </c>
      <c r="L411" s="45">
        <v>-296117553.20999998</v>
      </c>
      <c r="M411" s="45">
        <v>-296117553.20999998</v>
      </c>
      <c r="N411" s="45">
        <v>-301117553.20999998</v>
      </c>
      <c r="O411" s="45">
        <v>-301117553.20999998</v>
      </c>
      <c r="P411" s="45">
        <v>-301117553.20999998</v>
      </c>
      <c r="Q411" s="45">
        <v>-301117553.20999998</v>
      </c>
      <c r="R411" s="47">
        <f t="shared" si="114"/>
        <v>-291325886.54333335</v>
      </c>
      <c r="U411" s="49"/>
      <c r="V411" s="49">
        <f t="shared" si="115"/>
        <v>-291325886.54333335</v>
      </c>
      <c r="W411" s="49"/>
      <c r="Y411" s="51"/>
      <c r="Z411" s="51"/>
      <c r="AA411" s="51"/>
      <c r="AC411" s="49">
        <f>+R411</f>
        <v>-291325886.54333335</v>
      </c>
    </row>
    <row r="412" spans="1:29">
      <c r="A412" s="6" t="s">
        <v>284</v>
      </c>
      <c r="B412" s="6" t="s">
        <v>532</v>
      </c>
      <c r="C412" s="6"/>
      <c r="D412" s="3" t="s">
        <v>185</v>
      </c>
      <c r="E412" s="45">
        <v>0</v>
      </c>
      <c r="F412" s="45">
        <v>0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7">
        <f t="shared" si="114"/>
        <v>0</v>
      </c>
      <c r="U412" s="49"/>
      <c r="V412" s="49">
        <f t="shared" si="115"/>
        <v>0</v>
      </c>
      <c r="W412" s="49"/>
      <c r="Y412" s="51"/>
      <c r="Z412" s="51"/>
      <c r="AA412" s="51"/>
      <c r="AC412" s="49">
        <f>+R412</f>
        <v>0</v>
      </c>
    </row>
    <row r="413" spans="1:29">
      <c r="A413" s="6" t="s">
        <v>284</v>
      </c>
      <c r="B413" s="6" t="s">
        <v>186</v>
      </c>
      <c r="C413" s="6" t="s">
        <v>179</v>
      </c>
      <c r="D413" s="3" t="s">
        <v>703</v>
      </c>
      <c r="E413" s="45">
        <v>-2506034.75</v>
      </c>
      <c r="F413" s="45">
        <v>1827414.09</v>
      </c>
      <c r="G413" s="45">
        <v>1827414.07</v>
      </c>
      <c r="H413" s="45">
        <v>1827414.07</v>
      </c>
      <c r="I413" s="45">
        <v>1827414.07</v>
      </c>
      <c r="J413" s="45">
        <v>1827414.07</v>
      </c>
      <c r="K413" s="45">
        <v>1827414.07</v>
      </c>
      <c r="L413" s="45">
        <v>1827414.07</v>
      </c>
      <c r="M413" s="45">
        <v>1827414.07</v>
      </c>
      <c r="N413" s="45">
        <v>1827414.07</v>
      </c>
      <c r="O413" s="45">
        <v>1827414.07</v>
      </c>
      <c r="P413" s="45">
        <v>1827414.07</v>
      </c>
      <c r="Q413" s="45">
        <v>1827414.07</v>
      </c>
      <c r="R413" s="47">
        <f t="shared" si="114"/>
        <v>1646853.7041666668</v>
      </c>
      <c r="U413" s="49"/>
      <c r="V413" s="49">
        <f t="shared" si="115"/>
        <v>1646853.7041666668</v>
      </c>
      <c r="W413" s="49"/>
      <c r="Y413" s="51"/>
      <c r="Z413" s="51"/>
      <c r="AA413" s="51"/>
      <c r="AC413" s="49">
        <f>+R413</f>
        <v>1646853.7041666668</v>
      </c>
    </row>
    <row r="414" spans="1:29">
      <c r="A414" s="6" t="s">
        <v>284</v>
      </c>
      <c r="B414" s="6" t="s">
        <v>186</v>
      </c>
      <c r="C414" s="6" t="s">
        <v>276</v>
      </c>
      <c r="D414" s="3" t="s">
        <v>704</v>
      </c>
      <c r="E414" s="45">
        <v>430592.4</v>
      </c>
      <c r="F414" s="45">
        <v>630608.81999999995</v>
      </c>
      <c r="G414" s="45">
        <v>630608.81000000006</v>
      </c>
      <c r="H414" s="45">
        <v>630608.81000000006</v>
      </c>
      <c r="I414" s="45">
        <v>630608.81000000006</v>
      </c>
      <c r="J414" s="45">
        <v>630608.81000000006</v>
      </c>
      <c r="K414" s="45">
        <v>630608.81000000006</v>
      </c>
      <c r="L414" s="45">
        <v>630608.81000000006</v>
      </c>
      <c r="M414" s="45">
        <v>630608.81000000006</v>
      </c>
      <c r="N414" s="45">
        <v>630608.81000000006</v>
      </c>
      <c r="O414" s="45">
        <v>630608.81000000006</v>
      </c>
      <c r="P414" s="45">
        <v>630608.81000000006</v>
      </c>
      <c r="Q414" s="45">
        <v>630608.81000000006</v>
      </c>
      <c r="R414" s="47">
        <f t="shared" si="114"/>
        <v>622274.79375000019</v>
      </c>
      <c r="U414" s="49"/>
      <c r="V414" s="49">
        <f t="shared" si="115"/>
        <v>622274.79375000019</v>
      </c>
      <c r="W414" s="49"/>
      <c r="Y414" s="51"/>
      <c r="Z414" s="51"/>
      <c r="AA414" s="51"/>
      <c r="AC414" s="49">
        <f>+R414</f>
        <v>622274.79375000019</v>
      </c>
    </row>
    <row r="415" spans="1:29">
      <c r="D415" s="3" t="s">
        <v>187</v>
      </c>
      <c r="E415" s="46">
        <f t="shared" ref="E415" si="116">SUM(E408:E414)</f>
        <v>-308484202.09000003</v>
      </c>
      <c r="F415" s="46">
        <f t="shared" ref="F415:R415" si="117">SUM(F408:F414)</f>
        <v>-323942018.83000004</v>
      </c>
      <c r="G415" s="46">
        <f t="shared" si="117"/>
        <v>-336477889.81999999</v>
      </c>
      <c r="H415" s="46">
        <f t="shared" si="117"/>
        <v>-336474692.81999999</v>
      </c>
      <c r="I415" s="46">
        <f t="shared" si="117"/>
        <v>-336471495.81999999</v>
      </c>
      <c r="J415" s="46">
        <f t="shared" si="117"/>
        <v>-336468298.81999999</v>
      </c>
      <c r="K415" s="46">
        <f t="shared" si="117"/>
        <v>-336465101.81999999</v>
      </c>
      <c r="L415" s="46">
        <f t="shared" si="117"/>
        <v>-346459118.81999999</v>
      </c>
      <c r="M415" s="46">
        <f t="shared" si="117"/>
        <v>-346453135.81999999</v>
      </c>
      <c r="N415" s="46">
        <f t="shared" si="117"/>
        <v>-351447152.81999999</v>
      </c>
      <c r="O415" s="46">
        <f t="shared" si="117"/>
        <v>-351441169.81999999</v>
      </c>
      <c r="P415" s="46">
        <f t="shared" si="117"/>
        <v>-351435186.81999999</v>
      </c>
      <c r="Q415" s="46">
        <f t="shared" si="117"/>
        <v>-351429203.81999999</v>
      </c>
      <c r="R415" s="46">
        <f t="shared" si="117"/>
        <v>-340290997.0820834</v>
      </c>
      <c r="Y415" s="51"/>
      <c r="Z415" s="51"/>
      <c r="AA415" s="51"/>
    </row>
    <row r="416" spans="1:29">
      <c r="D416" s="3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47"/>
      <c r="Y416" s="51"/>
      <c r="Z416" s="51"/>
      <c r="AA416" s="51"/>
    </row>
    <row r="417" spans="1:29">
      <c r="A417" s="6" t="s">
        <v>284</v>
      </c>
      <c r="B417" s="6" t="s">
        <v>387</v>
      </c>
      <c r="C417" s="6" t="s">
        <v>92</v>
      </c>
      <c r="D417" s="12" t="s">
        <v>188</v>
      </c>
      <c r="E417" s="45">
        <v>-20000000</v>
      </c>
      <c r="F417" s="45">
        <v>-20000000</v>
      </c>
      <c r="G417" s="45">
        <v>-20000000</v>
      </c>
      <c r="H417" s="45">
        <v>-20000000</v>
      </c>
      <c r="I417" s="45">
        <v>-20000000</v>
      </c>
      <c r="J417" s="45">
        <v>-20000000</v>
      </c>
      <c r="K417" s="45">
        <v>-20000000</v>
      </c>
      <c r="L417" s="45">
        <v>-20000000</v>
      </c>
      <c r="M417" s="45">
        <v>-20000000</v>
      </c>
      <c r="N417" s="45">
        <v>-20000000</v>
      </c>
      <c r="O417" s="45">
        <v>-20000000</v>
      </c>
      <c r="P417" s="45">
        <v>-20000000</v>
      </c>
      <c r="Q417" s="45">
        <v>-20000000</v>
      </c>
      <c r="R417" s="47">
        <f t="shared" ref="R417:R435" si="118">((E417+Q417)+((F417+G417+H417+I417+J417+K417+L417+M417+N417+O417+P417)*2))/24</f>
        <v>-20000000</v>
      </c>
      <c r="U417" s="49"/>
      <c r="V417" s="49">
        <f t="shared" ref="V417:V435" si="119">+R417</f>
        <v>-20000000</v>
      </c>
      <c r="W417" s="49"/>
      <c r="Y417" s="51"/>
      <c r="Z417" s="51"/>
      <c r="AA417" s="51"/>
      <c r="AC417" s="49">
        <f t="shared" ref="AC417:AC435" si="120">+R417</f>
        <v>-20000000</v>
      </c>
    </row>
    <row r="418" spans="1:29">
      <c r="A418" s="6" t="s">
        <v>284</v>
      </c>
      <c r="B418" s="6" t="s">
        <v>387</v>
      </c>
      <c r="C418" s="6" t="s">
        <v>94</v>
      </c>
      <c r="D418" s="12" t="s">
        <v>189</v>
      </c>
      <c r="E418" s="45">
        <v>-15000000</v>
      </c>
      <c r="F418" s="45">
        <v>-15000000</v>
      </c>
      <c r="G418" s="45">
        <v>-15000000</v>
      </c>
      <c r="H418" s="45">
        <v>-15000000</v>
      </c>
      <c r="I418" s="45">
        <v>-15000000</v>
      </c>
      <c r="J418" s="45">
        <v>-15000000</v>
      </c>
      <c r="K418" s="45">
        <v>-15000000</v>
      </c>
      <c r="L418" s="45">
        <v>-15000000</v>
      </c>
      <c r="M418" s="45">
        <v>-15000000</v>
      </c>
      <c r="N418" s="45">
        <v>-15000000</v>
      </c>
      <c r="O418" s="45">
        <v>-15000000</v>
      </c>
      <c r="P418" s="45">
        <v>-15000000</v>
      </c>
      <c r="Q418" s="45">
        <v>-15000000</v>
      </c>
      <c r="R418" s="47">
        <f t="shared" si="118"/>
        <v>-15000000</v>
      </c>
      <c r="U418" s="49"/>
      <c r="V418" s="49">
        <f t="shared" si="119"/>
        <v>-15000000</v>
      </c>
      <c r="W418" s="49"/>
      <c r="Y418" s="51"/>
      <c r="Z418" s="51"/>
      <c r="AA418" s="51"/>
      <c r="AC418" s="49">
        <f t="shared" si="120"/>
        <v>-15000000</v>
      </c>
    </row>
    <row r="419" spans="1:29">
      <c r="A419" s="6" t="s">
        <v>284</v>
      </c>
      <c r="B419" s="6" t="s">
        <v>387</v>
      </c>
      <c r="C419" s="6" t="s">
        <v>96</v>
      </c>
      <c r="D419" s="12" t="s">
        <v>190</v>
      </c>
      <c r="E419" s="45">
        <v>0</v>
      </c>
      <c r="F419" s="45">
        <v>0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7">
        <f t="shared" si="118"/>
        <v>0</v>
      </c>
      <c r="U419" s="49"/>
      <c r="V419" s="49">
        <f t="shared" si="119"/>
        <v>0</v>
      </c>
      <c r="W419" s="49"/>
      <c r="Y419" s="51"/>
      <c r="Z419" s="51"/>
      <c r="AA419" s="51"/>
      <c r="AC419" s="49">
        <f t="shared" si="120"/>
        <v>0</v>
      </c>
    </row>
    <row r="420" spans="1:29">
      <c r="A420" s="6" t="s">
        <v>284</v>
      </c>
      <c r="B420" s="6" t="s">
        <v>387</v>
      </c>
      <c r="C420" s="6" t="s">
        <v>98</v>
      </c>
      <c r="D420" s="12" t="s">
        <v>191</v>
      </c>
      <c r="E420" s="45">
        <v>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118"/>
        <v>0</v>
      </c>
      <c r="U420" s="49"/>
      <c r="V420" s="49">
        <f t="shared" si="119"/>
        <v>0</v>
      </c>
      <c r="W420" s="49"/>
      <c r="Y420" s="51"/>
      <c r="Z420" s="51"/>
      <c r="AA420" s="51"/>
      <c r="AC420" s="49">
        <f t="shared" si="120"/>
        <v>0</v>
      </c>
    </row>
    <row r="421" spans="1:29">
      <c r="A421" s="6" t="s">
        <v>284</v>
      </c>
      <c r="B421" s="6" t="s">
        <v>387</v>
      </c>
      <c r="C421" s="6" t="s">
        <v>100</v>
      </c>
      <c r="D421" s="12" t="s">
        <v>192</v>
      </c>
      <c r="E421" s="45">
        <v>-40000000</v>
      </c>
      <c r="F421" s="45">
        <v>-40000000</v>
      </c>
      <c r="G421" s="45">
        <v>-40000000</v>
      </c>
      <c r="H421" s="45">
        <v>-40000000</v>
      </c>
      <c r="I421" s="45">
        <v>-40000000</v>
      </c>
      <c r="J421" s="45">
        <v>-40000000</v>
      </c>
      <c r="K421" s="45">
        <v>-40000000</v>
      </c>
      <c r="L421" s="45">
        <v>-40000000</v>
      </c>
      <c r="M421" s="45">
        <v>-40000000</v>
      </c>
      <c r="N421" s="45">
        <v>-40000000</v>
      </c>
      <c r="O421" s="45">
        <v>-40000000</v>
      </c>
      <c r="P421" s="45">
        <v>-40000000</v>
      </c>
      <c r="Q421" s="45">
        <v>-40000000</v>
      </c>
      <c r="R421" s="47">
        <f t="shared" si="118"/>
        <v>-40000000</v>
      </c>
      <c r="U421" s="49"/>
      <c r="V421" s="49">
        <f t="shared" si="119"/>
        <v>-40000000</v>
      </c>
      <c r="W421" s="49"/>
      <c r="Y421" s="51"/>
      <c r="Z421" s="51"/>
      <c r="AA421" s="51"/>
      <c r="AC421" s="49">
        <f t="shared" si="120"/>
        <v>-40000000</v>
      </c>
    </row>
    <row r="422" spans="1:29">
      <c r="A422" s="6" t="s">
        <v>284</v>
      </c>
      <c r="B422" s="6" t="s">
        <v>387</v>
      </c>
      <c r="C422" s="6" t="s">
        <v>102</v>
      </c>
      <c r="D422" s="13" t="s">
        <v>193</v>
      </c>
      <c r="E422" s="45">
        <v>-25000000</v>
      </c>
      <c r="F422" s="45">
        <v>-25000000</v>
      </c>
      <c r="G422" s="45">
        <v>-25000000</v>
      </c>
      <c r="H422" s="45">
        <v>-25000000</v>
      </c>
      <c r="I422" s="45">
        <v>-25000000</v>
      </c>
      <c r="J422" s="45">
        <v>-25000000</v>
      </c>
      <c r="K422" s="45">
        <v>-25000000</v>
      </c>
      <c r="L422" s="45">
        <v>-25000000</v>
      </c>
      <c r="M422" s="45">
        <v>-25000000</v>
      </c>
      <c r="N422" s="45">
        <v>-25000000</v>
      </c>
      <c r="O422" s="45">
        <v>-25000000</v>
      </c>
      <c r="P422" s="45">
        <v>-25000000</v>
      </c>
      <c r="Q422" s="45">
        <v>-25000000</v>
      </c>
      <c r="R422" s="47">
        <f t="shared" si="118"/>
        <v>-25000000</v>
      </c>
      <c r="U422" s="49"/>
      <c r="V422" s="49">
        <f t="shared" si="119"/>
        <v>-25000000</v>
      </c>
      <c r="W422" s="49"/>
      <c r="Y422" s="51"/>
      <c r="Z422" s="51"/>
      <c r="AA422" s="51"/>
      <c r="AC422" s="49">
        <f t="shared" si="120"/>
        <v>-25000000</v>
      </c>
    </row>
    <row r="423" spans="1:29">
      <c r="A423" s="6" t="s">
        <v>284</v>
      </c>
      <c r="B423" s="6" t="s">
        <v>387</v>
      </c>
      <c r="C423" s="6" t="s">
        <v>104</v>
      </c>
      <c r="D423" s="13" t="s">
        <v>194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118"/>
        <v>-25000000</v>
      </c>
      <c r="U423" s="49"/>
      <c r="V423" s="49">
        <f t="shared" si="119"/>
        <v>-25000000</v>
      </c>
      <c r="W423" s="49"/>
      <c r="Y423" s="51"/>
      <c r="Z423" s="51"/>
      <c r="AA423" s="51"/>
      <c r="AC423" s="49">
        <f t="shared" si="120"/>
        <v>-25000000</v>
      </c>
    </row>
    <row r="424" spans="1:29">
      <c r="A424" s="6" t="s">
        <v>284</v>
      </c>
      <c r="B424" s="6" t="s">
        <v>387</v>
      </c>
      <c r="C424" s="6" t="s">
        <v>107</v>
      </c>
      <c r="D424" s="13" t="s">
        <v>705</v>
      </c>
      <c r="E424" s="45">
        <v>-12500000</v>
      </c>
      <c r="F424" s="45">
        <v>-12500000</v>
      </c>
      <c r="G424" s="45">
        <v>-12500000</v>
      </c>
      <c r="H424" s="45">
        <v>-12500000</v>
      </c>
      <c r="I424" s="45">
        <v>-12500000</v>
      </c>
      <c r="J424" s="45">
        <v>-12500000</v>
      </c>
      <c r="K424" s="45">
        <v>-12500000</v>
      </c>
      <c r="L424" s="45">
        <v>-12500000</v>
      </c>
      <c r="M424" s="45">
        <v>-12500000</v>
      </c>
      <c r="N424" s="45">
        <v>-12500000</v>
      </c>
      <c r="O424" s="45">
        <v>-12500000</v>
      </c>
      <c r="P424" s="45">
        <v>-12500000</v>
      </c>
      <c r="Q424" s="45">
        <v>-12500000</v>
      </c>
      <c r="R424" s="47">
        <f t="shared" si="118"/>
        <v>-12500000</v>
      </c>
      <c r="U424" s="49"/>
      <c r="V424" s="49">
        <f t="shared" si="119"/>
        <v>-12500000</v>
      </c>
      <c r="W424" s="49"/>
      <c r="Y424" s="51"/>
      <c r="Z424" s="51"/>
      <c r="AA424" s="51"/>
      <c r="AC424" s="49">
        <f t="shared" si="120"/>
        <v>-12500000</v>
      </c>
    </row>
    <row r="425" spans="1:29">
      <c r="A425" s="6" t="s">
        <v>284</v>
      </c>
      <c r="B425" s="6" t="s">
        <v>387</v>
      </c>
      <c r="C425" s="6" t="s">
        <v>108</v>
      </c>
      <c r="D425" s="13" t="s">
        <v>706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118"/>
        <v>-12500000</v>
      </c>
      <c r="U425" s="49"/>
      <c r="V425" s="49">
        <f t="shared" si="119"/>
        <v>-12500000</v>
      </c>
      <c r="W425" s="49"/>
      <c r="Y425" s="51"/>
      <c r="Z425" s="51"/>
      <c r="AA425" s="51"/>
      <c r="AC425" s="49">
        <f t="shared" si="120"/>
        <v>-12500000</v>
      </c>
    </row>
    <row r="426" spans="1:29">
      <c r="A426" s="6" t="s">
        <v>284</v>
      </c>
      <c r="B426" s="6" t="s">
        <v>387</v>
      </c>
      <c r="C426" s="6" t="s">
        <v>109</v>
      </c>
      <c r="D426" s="13" t="s">
        <v>707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118"/>
        <v>-12500000</v>
      </c>
      <c r="U426" s="49"/>
      <c r="V426" s="49">
        <f t="shared" si="119"/>
        <v>-12500000</v>
      </c>
      <c r="W426" s="49"/>
      <c r="Y426" s="51"/>
      <c r="Z426" s="51"/>
      <c r="AA426" s="51"/>
      <c r="AC426" s="49">
        <f t="shared" si="120"/>
        <v>-12500000</v>
      </c>
    </row>
    <row r="427" spans="1:29">
      <c r="A427" s="6" t="s">
        <v>284</v>
      </c>
      <c r="B427" s="6" t="s">
        <v>387</v>
      </c>
      <c r="C427" s="6" t="s">
        <v>110</v>
      </c>
      <c r="D427" s="13" t="s">
        <v>708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118"/>
        <v>-12500000</v>
      </c>
      <c r="U427" s="49"/>
      <c r="V427" s="49">
        <f t="shared" si="119"/>
        <v>-12500000</v>
      </c>
      <c r="W427" s="49"/>
      <c r="Y427" s="51"/>
      <c r="Z427" s="51"/>
      <c r="AA427" s="51"/>
      <c r="AC427" s="49">
        <f t="shared" si="120"/>
        <v>-12500000</v>
      </c>
    </row>
    <row r="428" spans="1:29">
      <c r="A428" s="6" t="s">
        <v>284</v>
      </c>
      <c r="B428" s="6" t="s">
        <v>387</v>
      </c>
      <c r="C428" s="6" t="s">
        <v>893</v>
      </c>
      <c r="D428" s="13" t="s">
        <v>895</v>
      </c>
      <c r="E428" s="45">
        <v>-25000000</v>
      </c>
      <c r="F428" s="45">
        <v>-25000000</v>
      </c>
      <c r="G428" s="45">
        <v>-25000000</v>
      </c>
      <c r="H428" s="45">
        <v>-25000000</v>
      </c>
      <c r="I428" s="45">
        <v>-25000000</v>
      </c>
      <c r="J428" s="45">
        <v>-25000000</v>
      </c>
      <c r="K428" s="45">
        <v>-25000000</v>
      </c>
      <c r="L428" s="45">
        <v>-25000000</v>
      </c>
      <c r="M428" s="45">
        <v>-25000000</v>
      </c>
      <c r="N428" s="45">
        <v>-25000000</v>
      </c>
      <c r="O428" s="45">
        <v>-25000000</v>
      </c>
      <c r="P428" s="45">
        <v>-25000000</v>
      </c>
      <c r="Q428" s="45">
        <v>-25000000</v>
      </c>
      <c r="R428" s="47">
        <f t="shared" si="118"/>
        <v>-25000000</v>
      </c>
      <c r="U428" s="49"/>
      <c r="V428" s="49">
        <f t="shared" si="119"/>
        <v>-25000000</v>
      </c>
      <c r="W428" s="49"/>
      <c r="Y428" s="51"/>
      <c r="Z428" s="51"/>
      <c r="AA428" s="51"/>
      <c r="AC428" s="49">
        <f t="shared" si="120"/>
        <v>-25000000</v>
      </c>
    </row>
    <row r="429" spans="1:29">
      <c r="A429" s="6" t="s">
        <v>284</v>
      </c>
      <c r="B429" s="6" t="s">
        <v>387</v>
      </c>
      <c r="C429" s="6" t="s">
        <v>889</v>
      </c>
      <c r="D429" s="13" t="s">
        <v>896</v>
      </c>
      <c r="E429" s="45">
        <v>-20000000</v>
      </c>
      <c r="F429" s="45">
        <v>-20000000</v>
      </c>
      <c r="G429" s="45">
        <v>-20000000</v>
      </c>
      <c r="H429" s="45">
        <v>-20000000</v>
      </c>
      <c r="I429" s="45">
        <v>-20000000</v>
      </c>
      <c r="J429" s="45">
        <v>-20000000</v>
      </c>
      <c r="K429" s="45">
        <v>-20000000</v>
      </c>
      <c r="L429" s="45">
        <v>-20000000</v>
      </c>
      <c r="M429" s="45">
        <v>-20000000</v>
      </c>
      <c r="N429" s="45">
        <v>-20000000</v>
      </c>
      <c r="O429" s="45">
        <v>-20000000</v>
      </c>
      <c r="P429" s="45">
        <v>-20000000</v>
      </c>
      <c r="Q429" s="45">
        <v>-20000000</v>
      </c>
      <c r="R429" s="47">
        <f t="shared" si="118"/>
        <v>-20000000</v>
      </c>
      <c r="U429" s="49"/>
      <c r="V429" s="49">
        <f t="shared" si="119"/>
        <v>-20000000</v>
      </c>
      <c r="W429" s="49"/>
      <c r="Y429" s="51"/>
      <c r="Z429" s="51"/>
      <c r="AA429" s="51"/>
      <c r="AC429" s="49">
        <f t="shared" si="120"/>
        <v>-20000000</v>
      </c>
    </row>
    <row r="430" spans="1:29">
      <c r="A430" s="6" t="s">
        <v>284</v>
      </c>
      <c r="B430" s="6" t="s">
        <v>387</v>
      </c>
      <c r="C430" s="6" t="s">
        <v>890</v>
      </c>
      <c r="D430" s="13" t="s">
        <v>897</v>
      </c>
      <c r="E430" s="45">
        <v>-30000000</v>
      </c>
      <c r="F430" s="45">
        <v>-30000000</v>
      </c>
      <c r="G430" s="45">
        <v>-30000000</v>
      </c>
      <c r="H430" s="45">
        <v>-30000000</v>
      </c>
      <c r="I430" s="45">
        <v>-30000000</v>
      </c>
      <c r="J430" s="45">
        <v>-30000000</v>
      </c>
      <c r="K430" s="45">
        <v>-30000000</v>
      </c>
      <c r="L430" s="45">
        <v>-30000000</v>
      </c>
      <c r="M430" s="45">
        <v>-30000000</v>
      </c>
      <c r="N430" s="45">
        <v>-30000000</v>
      </c>
      <c r="O430" s="45">
        <v>-30000000</v>
      </c>
      <c r="P430" s="45">
        <v>-30000000</v>
      </c>
      <c r="Q430" s="45">
        <v>-30000000</v>
      </c>
      <c r="R430" s="47">
        <f t="shared" si="118"/>
        <v>-30000000</v>
      </c>
      <c r="U430" s="49"/>
      <c r="V430" s="49">
        <f t="shared" si="119"/>
        <v>-30000000</v>
      </c>
      <c r="W430" s="49"/>
      <c r="Y430" s="51"/>
      <c r="Z430" s="51"/>
      <c r="AA430" s="51"/>
      <c r="AC430" s="49">
        <f t="shared" si="120"/>
        <v>-30000000</v>
      </c>
    </row>
    <row r="431" spans="1:29">
      <c r="A431" s="6" t="s">
        <v>284</v>
      </c>
      <c r="B431" s="6" t="s">
        <v>387</v>
      </c>
      <c r="C431" s="6" t="s">
        <v>406</v>
      </c>
      <c r="D431" s="13" t="s">
        <v>950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118"/>
        <v>-30000000</v>
      </c>
      <c r="U431" s="49"/>
      <c r="V431" s="49">
        <f t="shared" si="119"/>
        <v>-30000000</v>
      </c>
      <c r="W431" s="49"/>
      <c r="Y431" s="51"/>
      <c r="Z431" s="51"/>
      <c r="AA431" s="51"/>
      <c r="AC431" s="49">
        <f t="shared" si="120"/>
        <v>-30000000</v>
      </c>
    </row>
    <row r="432" spans="1:29">
      <c r="A432" s="6" t="s">
        <v>284</v>
      </c>
      <c r="B432" s="6" t="s">
        <v>387</v>
      </c>
      <c r="C432" s="6" t="s">
        <v>407</v>
      </c>
      <c r="D432" s="13" t="s">
        <v>951</v>
      </c>
      <c r="E432" s="45">
        <v>-20000000</v>
      </c>
      <c r="F432" s="45">
        <v>-20000000</v>
      </c>
      <c r="G432" s="45">
        <v>-20000000</v>
      </c>
      <c r="H432" s="45">
        <v>-20000000</v>
      </c>
      <c r="I432" s="45">
        <v>-20000000</v>
      </c>
      <c r="J432" s="45">
        <v>-20000000</v>
      </c>
      <c r="K432" s="45">
        <v>-20000000</v>
      </c>
      <c r="L432" s="45">
        <v>-20000000</v>
      </c>
      <c r="M432" s="45">
        <v>-20000000</v>
      </c>
      <c r="N432" s="45">
        <v>-20000000</v>
      </c>
      <c r="O432" s="45">
        <v>-20000000</v>
      </c>
      <c r="P432" s="45">
        <v>-20000000</v>
      </c>
      <c r="Q432" s="45">
        <v>-20000000</v>
      </c>
      <c r="R432" s="47">
        <f t="shared" si="118"/>
        <v>-20000000</v>
      </c>
      <c r="U432" s="49"/>
      <c r="V432" s="49">
        <f t="shared" si="119"/>
        <v>-20000000</v>
      </c>
      <c r="W432" s="49"/>
      <c r="Y432" s="51"/>
      <c r="Z432" s="51"/>
      <c r="AA432" s="51"/>
      <c r="AC432" s="49">
        <f t="shared" si="120"/>
        <v>-20000000</v>
      </c>
    </row>
    <row r="433" spans="1:30">
      <c r="A433" s="6" t="s">
        <v>284</v>
      </c>
      <c r="B433" s="6" t="s">
        <v>387</v>
      </c>
      <c r="C433" s="6" t="s">
        <v>959</v>
      </c>
      <c r="D433" s="13" t="s">
        <v>961</v>
      </c>
      <c r="E433" s="45">
        <v>-25000000</v>
      </c>
      <c r="F433" s="45">
        <v>-25000000</v>
      </c>
      <c r="G433" s="45">
        <v>-25000000</v>
      </c>
      <c r="H433" s="45">
        <v>-25000000</v>
      </c>
      <c r="I433" s="45">
        <v>-25000000</v>
      </c>
      <c r="J433" s="45">
        <v>-25000000</v>
      </c>
      <c r="K433" s="45">
        <v>-25000000</v>
      </c>
      <c r="L433" s="45">
        <v>-25000000</v>
      </c>
      <c r="M433" s="45">
        <v>-25000000</v>
      </c>
      <c r="N433" s="45">
        <v>-25000000</v>
      </c>
      <c r="O433" s="45">
        <v>-25000000</v>
      </c>
      <c r="P433" s="45">
        <v>-25000000</v>
      </c>
      <c r="Q433" s="45">
        <v>-25000000</v>
      </c>
      <c r="R433" s="47">
        <f t="shared" si="118"/>
        <v>-25000000</v>
      </c>
      <c r="U433" s="49"/>
      <c r="V433" s="49">
        <f t="shared" si="119"/>
        <v>-25000000</v>
      </c>
      <c r="W433" s="49"/>
      <c r="Y433" s="51"/>
      <c r="Z433" s="51"/>
      <c r="AA433" s="51"/>
      <c r="AC433" s="49">
        <f t="shared" si="120"/>
        <v>-25000000</v>
      </c>
    </row>
    <row r="434" spans="1:30">
      <c r="A434" s="6" t="s">
        <v>284</v>
      </c>
      <c r="B434" s="6" t="s">
        <v>918</v>
      </c>
      <c r="C434" s="6" t="s">
        <v>98</v>
      </c>
      <c r="D434" s="12" t="s">
        <v>917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7">
        <f t="shared" si="118"/>
        <v>0</v>
      </c>
      <c r="U434" s="49"/>
      <c r="V434" s="49">
        <f t="shared" si="119"/>
        <v>0</v>
      </c>
      <c r="W434" s="49"/>
      <c r="Y434" s="51"/>
      <c r="Z434" s="51"/>
      <c r="AA434" s="51"/>
      <c r="AC434" s="49">
        <f t="shared" si="120"/>
        <v>0</v>
      </c>
    </row>
    <row r="435" spans="1:30">
      <c r="A435" s="6" t="s">
        <v>284</v>
      </c>
      <c r="B435" s="6" t="s">
        <v>388</v>
      </c>
      <c r="C435" s="6" t="s">
        <v>83</v>
      </c>
      <c r="D435" s="2" t="s">
        <v>195</v>
      </c>
      <c r="E435" s="45">
        <v>-76200000</v>
      </c>
      <c r="F435" s="45">
        <v>-54000000</v>
      </c>
      <c r="G435" s="45">
        <v>-50500000</v>
      </c>
      <c r="H435" s="45">
        <v>-48000000</v>
      </c>
      <c r="I435" s="45">
        <v>-30350000</v>
      </c>
      <c r="J435" s="45">
        <v>-30100000</v>
      </c>
      <c r="K435" s="45">
        <v>-25300000</v>
      </c>
      <c r="L435" s="45">
        <v>-25500000</v>
      </c>
      <c r="M435" s="45">
        <v>-29200000</v>
      </c>
      <c r="N435" s="45">
        <v>-34500000</v>
      </c>
      <c r="O435" s="45">
        <v>-49600000</v>
      </c>
      <c r="P435" s="45">
        <v>-64200000</v>
      </c>
      <c r="Q435" s="45">
        <v>-76900000</v>
      </c>
      <c r="R435" s="47">
        <f t="shared" si="118"/>
        <v>-43150000</v>
      </c>
      <c r="U435" s="49"/>
      <c r="V435" s="49">
        <f t="shared" si="119"/>
        <v>-43150000</v>
      </c>
      <c r="W435" s="49"/>
      <c r="Y435" s="51"/>
      <c r="Z435" s="51"/>
      <c r="AA435" s="51"/>
      <c r="AC435" s="49">
        <f t="shared" si="120"/>
        <v>-43150000</v>
      </c>
    </row>
    <row r="436" spans="1:30">
      <c r="D436" s="3" t="s">
        <v>196</v>
      </c>
      <c r="E436" s="46">
        <f t="shared" ref="E436" si="121">SUM(E417:E435)</f>
        <v>-401200000</v>
      </c>
      <c r="F436" s="46">
        <f t="shared" ref="F436:R436" si="122">SUM(F417:F435)</f>
        <v>-379000000</v>
      </c>
      <c r="G436" s="46">
        <f t="shared" si="122"/>
        <v>-375500000</v>
      </c>
      <c r="H436" s="46">
        <f t="shared" si="122"/>
        <v>-373000000</v>
      </c>
      <c r="I436" s="46">
        <f t="shared" si="122"/>
        <v>-355350000</v>
      </c>
      <c r="J436" s="46">
        <f t="shared" si="122"/>
        <v>-355100000</v>
      </c>
      <c r="K436" s="46">
        <f t="shared" si="122"/>
        <v>-350300000</v>
      </c>
      <c r="L436" s="46">
        <f t="shared" si="122"/>
        <v>-350500000</v>
      </c>
      <c r="M436" s="46">
        <f t="shared" si="122"/>
        <v>-354200000</v>
      </c>
      <c r="N436" s="46">
        <f t="shared" si="122"/>
        <v>-359500000</v>
      </c>
      <c r="O436" s="46">
        <f t="shared" si="122"/>
        <v>-374600000</v>
      </c>
      <c r="P436" s="46">
        <f t="shared" si="122"/>
        <v>-389200000</v>
      </c>
      <c r="Q436" s="46">
        <f t="shared" si="122"/>
        <v>-401900000</v>
      </c>
      <c r="R436" s="46">
        <f t="shared" si="122"/>
        <v>-368150000</v>
      </c>
      <c r="Y436" s="51"/>
      <c r="Z436" s="51"/>
      <c r="AA436" s="51"/>
    </row>
    <row r="437" spans="1:30" s="59" customFormat="1">
      <c r="D437" s="3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7"/>
      <c r="Y437" s="60"/>
      <c r="Z437" s="60"/>
      <c r="AA437" s="60"/>
    </row>
    <row r="438" spans="1:30">
      <c r="A438" s="6" t="s">
        <v>284</v>
      </c>
      <c r="B438" s="6" t="s">
        <v>197</v>
      </c>
      <c r="C438" s="25" t="s">
        <v>2</v>
      </c>
      <c r="D438" s="3" t="s">
        <v>198</v>
      </c>
      <c r="E438" s="45">
        <v>0</v>
      </c>
      <c r="F438" s="45">
        <v>0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7">
        <f t="shared" ref="R438:R439" si="123">((E438+Q438)+((F438+G438+H438+I438+J438+K438+L438+M438+N438+O438+P438)*2))/24</f>
        <v>0</v>
      </c>
      <c r="U438" s="49"/>
      <c r="V438" s="49">
        <f t="shared" ref="V438:V439" si="124">+R438</f>
        <v>0</v>
      </c>
      <c r="W438" s="49"/>
      <c r="Y438" s="51"/>
      <c r="Z438" s="51"/>
      <c r="AA438" s="51"/>
      <c r="AC438" s="49">
        <f>+R438</f>
        <v>0</v>
      </c>
    </row>
    <row r="439" spans="1:30">
      <c r="A439" s="6" t="s">
        <v>284</v>
      </c>
      <c r="B439" s="6" t="s">
        <v>391</v>
      </c>
      <c r="C439" s="6" t="s">
        <v>392</v>
      </c>
      <c r="D439" s="2" t="s">
        <v>199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si="123"/>
        <v>0</v>
      </c>
      <c r="U439" s="49"/>
      <c r="V439" s="49">
        <f t="shared" si="124"/>
        <v>0</v>
      </c>
      <c r="W439" s="49"/>
      <c r="Y439" s="51"/>
      <c r="Z439" s="51"/>
      <c r="AA439" s="51"/>
      <c r="AC439" s="49">
        <f>+R439</f>
        <v>0</v>
      </c>
    </row>
    <row r="440" spans="1:30">
      <c r="D440" s="3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7"/>
      <c r="Y440" s="51"/>
      <c r="Z440" s="51"/>
      <c r="AA440" s="51"/>
    </row>
    <row r="441" spans="1:30">
      <c r="A441" s="6" t="s">
        <v>284</v>
      </c>
      <c r="B441" s="6" t="s">
        <v>200</v>
      </c>
      <c r="C441" s="6" t="s">
        <v>143</v>
      </c>
      <c r="D441" s="3" t="s">
        <v>709</v>
      </c>
      <c r="E441" s="45">
        <v>-3147322.17</v>
      </c>
      <c r="F441" s="45">
        <v>-2255512.64</v>
      </c>
      <c r="G441" s="45">
        <v>-1300900.8400000001</v>
      </c>
      <c r="H441" s="45">
        <v>-1433511.53</v>
      </c>
      <c r="I441" s="45">
        <v>-1976059.79</v>
      </c>
      <c r="J441" s="45">
        <v>-2011464.3</v>
      </c>
      <c r="K441" s="45">
        <v>-1482564.09</v>
      </c>
      <c r="L441" s="45">
        <v>-2070401.1</v>
      </c>
      <c r="M441" s="45">
        <v>-1687719.16</v>
      </c>
      <c r="N441" s="45">
        <v>-2580793.7000000002</v>
      </c>
      <c r="O441" s="45">
        <v>-1421895.64</v>
      </c>
      <c r="P441" s="45">
        <v>-2697619.64</v>
      </c>
      <c r="Q441" s="45">
        <v>-1568608.85</v>
      </c>
      <c r="R441" s="47">
        <f t="shared" ref="R441:R455" si="125">((E441+Q441)+((F441+G441+H441+I441+J441+K441+L441+M441+N441+O441+P441)*2))/24</f>
        <v>-1939700.6616666671</v>
      </c>
      <c r="U441" s="49">
        <f t="shared" ref="U441:U455" si="126">+R441</f>
        <v>-1939700.6616666671</v>
      </c>
      <c r="V441" s="49"/>
      <c r="W441" s="49"/>
      <c r="Y441" s="51"/>
      <c r="Z441" s="51"/>
      <c r="AA441" s="51"/>
      <c r="AD441" s="49">
        <f t="shared" ref="AD441:AD456" si="127">+R441</f>
        <v>-1939700.6616666671</v>
      </c>
    </row>
    <row r="442" spans="1:30">
      <c r="A442" s="6" t="s">
        <v>284</v>
      </c>
      <c r="B442" s="6" t="s">
        <v>201</v>
      </c>
      <c r="C442" s="6" t="s">
        <v>202</v>
      </c>
      <c r="D442" s="21" t="s">
        <v>710</v>
      </c>
      <c r="E442" s="45">
        <v>-666195.36</v>
      </c>
      <c r="F442" s="45">
        <v>-425566.02</v>
      </c>
      <c r="G442" s="45">
        <v>-170807.14</v>
      </c>
      <c r="H442" s="45">
        <v>-168313.85</v>
      </c>
      <c r="I442" s="45">
        <v>-178190.42</v>
      </c>
      <c r="J442" s="45">
        <v>-142751.28</v>
      </c>
      <c r="K442" s="45">
        <v>-265934.61</v>
      </c>
      <c r="L442" s="45">
        <v>-354952.95</v>
      </c>
      <c r="M442" s="45">
        <v>-154496.44</v>
      </c>
      <c r="N442" s="45">
        <v>-201992.41</v>
      </c>
      <c r="O442" s="45">
        <v>-108759.08</v>
      </c>
      <c r="P442" s="45">
        <v>-289441.21000000002</v>
      </c>
      <c r="Q442" s="45">
        <v>-299312.86</v>
      </c>
      <c r="R442" s="47">
        <f t="shared" si="125"/>
        <v>-245329.95999999996</v>
      </c>
      <c r="U442" s="49">
        <f t="shared" si="126"/>
        <v>-245329.95999999996</v>
      </c>
      <c r="V442" s="49"/>
      <c r="W442" s="49"/>
      <c r="Y442" s="51"/>
      <c r="Z442" s="51"/>
      <c r="AA442" s="51"/>
      <c r="AD442" s="49">
        <f t="shared" si="127"/>
        <v>-245329.95999999996</v>
      </c>
    </row>
    <row r="443" spans="1:30">
      <c r="A443" s="6" t="s">
        <v>284</v>
      </c>
      <c r="B443" s="6" t="s">
        <v>201</v>
      </c>
      <c r="C443" s="6" t="s">
        <v>996</v>
      </c>
      <c r="D443" s="21" t="s">
        <v>997</v>
      </c>
      <c r="E443" s="45">
        <v>0</v>
      </c>
      <c r="F443" s="45">
        <v>0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7">
        <f t="shared" si="125"/>
        <v>0</v>
      </c>
      <c r="U443" s="49">
        <f t="shared" si="126"/>
        <v>0</v>
      </c>
      <c r="V443" s="49"/>
      <c r="W443" s="49"/>
      <c r="Y443" s="51"/>
      <c r="Z443" s="51"/>
      <c r="AA443" s="51"/>
      <c r="AD443" s="49">
        <f t="shared" si="127"/>
        <v>0</v>
      </c>
    </row>
    <row r="444" spans="1:30">
      <c r="A444" s="6" t="s">
        <v>284</v>
      </c>
      <c r="B444" s="6" t="s">
        <v>201</v>
      </c>
      <c r="C444" s="6" t="s">
        <v>396</v>
      </c>
      <c r="D444" s="3" t="s">
        <v>711</v>
      </c>
      <c r="E444" s="45">
        <v>-715060.81</v>
      </c>
      <c r="F444" s="45">
        <v>-581594</v>
      </c>
      <c r="G444" s="45">
        <v>-609929.67000000004</v>
      </c>
      <c r="H444" s="45">
        <v>-851037.39</v>
      </c>
      <c r="I444" s="45">
        <v>-827923.68</v>
      </c>
      <c r="J444" s="45">
        <v>-872031.96</v>
      </c>
      <c r="K444" s="45">
        <v>-963888.04</v>
      </c>
      <c r="L444" s="45">
        <v>-1111479.69</v>
      </c>
      <c r="M444" s="45">
        <v>-846259.58</v>
      </c>
      <c r="N444" s="45">
        <v>-628342.04</v>
      </c>
      <c r="O444" s="45">
        <v>-860920.75</v>
      </c>
      <c r="P444" s="45">
        <v>-939477.16</v>
      </c>
      <c r="Q444" s="45">
        <v>-822612.05</v>
      </c>
      <c r="R444" s="47">
        <f t="shared" si="125"/>
        <v>-821810.03249999986</v>
      </c>
      <c r="U444" s="49">
        <f t="shared" si="126"/>
        <v>-821810.03249999986</v>
      </c>
      <c r="V444" s="49"/>
      <c r="W444" s="49"/>
      <c r="Y444" s="51"/>
      <c r="Z444" s="51"/>
      <c r="AA444" s="51"/>
      <c r="AD444" s="49">
        <f t="shared" si="127"/>
        <v>-821810.03249999986</v>
      </c>
    </row>
    <row r="445" spans="1:30">
      <c r="A445" s="6" t="s">
        <v>284</v>
      </c>
      <c r="B445" s="6" t="s">
        <v>201</v>
      </c>
      <c r="C445" s="6" t="s">
        <v>394</v>
      </c>
      <c r="D445" s="18" t="s">
        <v>712</v>
      </c>
      <c r="E445" s="45">
        <v>-3893496.12</v>
      </c>
      <c r="F445" s="45">
        <v>-4735591.24</v>
      </c>
      <c r="G445" s="45">
        <v>-3581286.11</v>
      </c>
      <c r="H445" s="45">
        <v>-3693484.63</v>
      </c>
      <c r="I445" s="45">
        <v>-3394692.66</v>
      </c>
      <c r="J445" s="45">
        <v>-2947797.49</v>
      </c>
      <c r="K445" s="45">
        <v>-3390369.91</v>
      </c>
      <c r="L445" s="45">
        <v>-4187213.57</v>
      </c>
      <c r="M445" s="45">
        <v>-3458060.64</v>
      </c>
      <c r="N445" s="45">
        <v>-4675503.72</v>
      </c>
      <c r="O445" s="45">
        <v>-4744542</v>
      </c>
      <c r="P445" s="45">
        <v>-4887899.32</v>
      </c>
      <c r="Q445" s="45">
        <v>-3385622.65</v>
      </c>
      <c r="R445" s="47">
        <f t="shared" si="125"/>
        <v>-3944666.7229166669</v>
      </c>
      <c r="U445" s="49">
        <f t="shared" si="126"/>
        <v>-3944666.7229166669</v>
      </c>
      <c r="V445" s="49"/>
      <c r="W445" s="49"/>
      <c r="Y445" s="51"/>
      <c r="Z445" s="51"/>
      <c r="AA445" s="51"/>
      <c r="AD445" s="49">
        <f t="shared" si="127"/>
        <v>-3944666.7229166669</v>
      </c>
    </row>
    <row r="446" spans="1:30">
      <c r="A446" s="6" t="s">
        <v>284</v>
      </c>
      <c r="B446" s="6" t="s">
        <v>201</v>
      </c>
      <c r="C446" s="6" t="s">
        <v>393</v>
      </c>
      <c r="D446" s="3" t="s">
        <v>203</v>
      </c>
      <c r="E446" s="45">
        <v>-16749658.789999999</v>
      </c>
      <c r="F446" s="45">
        <v>-21867233.859999999</v>
      </c>
      <c r="G446" s="45">
        <v>-20306459</v>
      </c>
      <c r="H446" s="45">
        <v>-14313058.52</v>
      </c>
      <c r="I446" s="45">
        <v>-15447819.17</v>
      </c>
      <c r="J446" s="45">
        <v>-11306824.619999999</v>
      </c>
      <c r="K446" s="45">
        <v>-11128641.75</v>
      </c>
      <c r="L446" s="45">
        <v>-7754183.4100000001</v>
      </c>
      <c r="M446" s="45">
        <v>-9485311.1400000006</v>
      </c>
      <c r="N446" s="45">
        <v>-9261031.0700000003</v>
      </c>
      <c r="O446" s="45">
        <v>-12556646.800000001</v>
      </c>
      <c r="P446" s="45">
        <v>-15647916.060000001</v>
      </c>
      <c r="Q446" s="45">
        <v>-22509658.370000001</v>
      </c>
      <c r="R446" s="47">
        <f t="shared" si="125"/>
        <v>-14058731.998333329</v>
      </c>
      <c r="U446" s="49">
        <f t="shared" si="126"/>
        <v>-14058731.998333329</v>
      </c>
      <c r="V446" s="49"/>
      <c r="W446" s="49"/>
      <c r="Y446" s="51"/>
      <c r="Z446" s="51"/>
      <c r="AA446" s="51"/>
      <c r="AD446" s="49">
        <f t="shared" si="127"/>
        <v>-14058731.998333329</v>
      </c>
    </row>
    <row r="447" spans="1:30">
      <c r="A447" s="6" t="s">
        <v>284</v>
      </c>
      <c r="B447" s="6" t="s">
        <v>201</v>
      </c>
      <c r="C447" s="6" t="s">
        <v>46</v>
      </c>
      <c r="D447" s="18" t="s">
        <v>713</v>
      </c>
      <c r="E447" s="45">
        <v>-212960.53</v>
      </c>
      <c r="F447" s="45">
        <v>-232744.38</v>
      </c>
      <c r="G447" s="45">
        <v>0</v>
      </c>
      <c r="H447" s="45">
        <v>-20921.509999999998</v>
      </c>
      <c r="I447" s="45">
        <v>-42271.05</v>
      </c>
      <c r="J447" s="45">
        <v>-67476.84</v>
      </c>
      <c r="K447" s="45">
        <v>-89737.93</v>
      </c>
      <c r="L447" s="45">
        <v>-111750.8</v>
      </c>
      <c r="M447" s="45">
        <v>-134281.25</v>
      </c>
      <c r="N447" s="45">
        <v>-156166.74</v>
      </c>
      <c r="O447" s="45">
        <v>-178430.4</v>
      </c>
      <c r="P447" s="45">
        <v>-200154.4</v>
      </c>
      <c r="Q447" s="45">
        <v>-222438.47</v>
      </c>
      <c r="R447" s="47">
        <f t="shared" si="125"/>
        <v>-120969.56666666667</v>
      </c>
      <c r="U447" s="49">
        <f t="shared" si="126"/>
        <v>-120969.56666666667</v>
      </c>
      <c r="V447" s="49"/>
      <c r="W447" s="49"/>
      <c r="Y447" s="51"/>
      <c r="Z447" s="51"/>
      <c r="AA447" s="51"/>
      <c r="AD447" s="49">
        <f t="shared" si="127"/>
        <v>-120969.56666666667</v>
      </c>
    </row>
    <row r="448" spans="1:30">
      <c r="A448" s="6" t="s">
        <v>284</v>
      </c>
      <c r="B448" s="6" t="s">
        <v>201</v>
      </c>
      <c r="C448" s="6" t="s">
        <v>399</v>
      </c>
      <c r="D448" s="3" t="s">
        <v>719</v>
      </c>
      <c r="E448" s="45">
        <v>0</v>
      </c>
      <c r="F448" s="45">
        <v>0</v>
      </c>
      <c r="G448" s="45">
        <v>115</v>
      </c>
      <c r="H448" s="45">
        <v>115</v>
      </c>
      <c r="I448" s="45">
        <v>1002.07</v>
      </c>
      <c r="J448" s="45">
        <v>1004.14</v>
      </c>
      <c r="K448" s="45">
        <v>1008.28</v>
      </c>
      <c r="L448" s="45">
        <v>40.000000000000099</v>
      </c>
      <c r="M448" s="45">
        <v>1.13686837721616E-13</v>
      </c>
      <c r="N448" s="45">
        <v>2.07000000000011</v>
      </c>
      <c r="O448" s="45">
        <v>4.1400000000001098</v>
      </c>
      <c r="P448" s="45">
        <v>4.1400000000001098</v>
      </c>
      <c r="Q448" s="45">
        <v>1482</v>
      </c>
      <c r="R448" s="47">
        <f t="shared" si="125"/>
        <v>336.32000000000005</v>
      </c>
      <c r="U448" s="49">
        <f t="shared" si="126"/>
        <v>336.32000000000005</v>
      </c>
      <c r="V448" s="49"/>
      <c r="W448" s="49"/>
      <c r="Y448" s="51"/>
      <c r="Z448" s="51"/>
      <c r="AA448" s="51"/>
      <c r="AD448" s="49">
        <f t="shared" si="127"/>
        <v>336.32000000000005</v>
      </c>
    </row>
    <row r="449" spans="1:30">
      <c r="A449" s="6" t="s">
        <v>284</v>
      </c>
      <c r="B449" s="6" t="s">
        <v>201</v>
      </c>
      <c r="C449" s="6" t="s">
        <v>397</v>
      </c>
      <c r="D449" s="3" t="s">
        <v>714</v>
      </c>
      <c r="E449" s="45">
        <v>1.45519152283669E-11</v>
      </c>
      <c r="F449" s="45">
        <v>-108799.5</v>
      </c>
      <c r="G449" s="45">
        <v>-139098.99</v>
      </c>
      <c r="H449" s="45">
        <v>-136718.72</v>
      </c>
      <c r="I449" s="45">
        <v>-140876.9</v>
      </c>
      <c r="J449" s="45">
        <v>-777.67999999999302</v>
      </c>
      <c r="K449" s="45">
        <v>-777.67999999999302</v>
      </c>
      <c r="L449" s="45">
        <v>-777.67999999999302</v>
      </c>
      <c r="M449" s="45">
        <v>-135862.07</v>
      </c>
      <c r="N449" s="45">
        <v>-131690.16</v>
      </c>
      <c r="O449" s="45">
        <v>-777.68000000000802</v>
      </c>
      <c r="P449" s="45">
        <v>-777.68000000000802</v>
      </c>
      <c r="Q449" s="45">
        <v>-777.68000000000802</v>
      </c>
      <c r="R449" s="47">
        <f t="shared" si="125"/>
        <v>-66443.631666666668</v>
      </c>
      <c r="U449" s="49">
        <f t="shared" si="126"/>
        <v>-66443.631666666668</v>
      </c>
      <c r="V449" s="49"/>
      <c r="W449" s="49"/>
      <c r="Y449" s="51"/>
      <c r="Z449" s="51"/>
      <c r="AA449" s="51"/>
      <c r="AD449" s="49">
        <f t="shared" si="127"/>
        <v>-66443.631666666668</v>
      </c>
    </row>
    <row r="450" spans="1:30">
      <c r="A450" s="6" t="s">
        <v>284</v>
      </c>
      <c r="B450" s="6" t="s">
        <v>201</v>
      </c>
      <c r="C450" s="6" t="s">
        <v>398</v>
      </c>
      <c r="D450" s="3" t="s">
        <v>715</v>
      </c>
      <c r="E450" s="45">
        <v>-19588.490000000002</v>
      </c>
      <c r="F450" s="45">
        <v>-19655.93</v>
      </c>
      <c r="G450" s="45">
        <v>-17289.07</v>
      </c>
      <c r="H450" s="45">
        <v>-15753.24</v>
      </c>
      <c r="I450" s="45">
        <v>-14332.11</v>
      </c>
      <c r="J450" s="45">
        <v>-12706.4</v>
      </c>
      <c r="K450" s="45">
        <v>-11248.88</v>
      </c>
      <c r="L450" s="45">
        <v>-7463.73</v>
      </c>
      <c r="M450" s="45">
        <v>-11482.9</v>
      </c>
      <c r="N450" s="45">
        <v>-12406.81</v>
      </c>
      <c r="O450" s="45">
        <v>-13985.69</v>
      </c>
      <c r="P450" s="45">
        <v>-15941.82</v>
      </c>
      <c r="Q450" s="45">
        <v>-17347.96</v>
      </c>
      <c r="R450" s="47">
        <f t="shared" si="125"/>
        <v>-14227.900416666665</v>
      </c>
      <c r="U450" s="49">
        <f t="shared" si="126"/>
        <v>-14227.900416666665</v>
      </c>
      <c r="V450" s="49"/>
      <c r="W450" s="49"/>
      <c r="Y450" s="51"/>
      <c r="Z450" s="51"/>
      <c r="AA450" s="51"/>
      <c r="AD450" s="49">
        <f t="shared" si="127"/>
        <v>-14227.900416666665</v>
      </c>
    </row>
    <row r="451" spans="1:30">
      <c r="A451" s="6" t="s">
        <v>284</v>
      </c>
      <c r="B451" s="6" t="s">
        <v>201</v>
      </c>
      <c r="C451" s="6" t="s">
        <v>915</v>
      </c>
      <c r="D451" s="3" t="s">
        <v>916</v>
      </c>
      <c r="E451" s="45">
        <v>0</v>
      </c>
      <c r="F451" s="45">
        <v>-220.5</v>
      </c>
      <c r="G451" s="45">
        <v>-358.96</v>
      </c>
      <c r="H451" s="45">
        <v>-358.96</v>
      </c>
      <c r="I451" s="45">
        <v>-5.6843418860808002E-14</v>
      </c>
      <c r="J451" s="45">
        <v>-5.6843418860808002E-14</v>
      </c>
      <c r="K451" s="45">
        <v>-5.6843418860808002E-14</v>
      </c>
      <c r="L451" s="45">
        <v>-5.6843418860808002E-14</v>
      </c>
      <c r="M451" s="45">
        <v>-220.5</v>
      </c>
      <c r="N451" s="45">
        <v>-220.5</v>
      </c>
      <c r="O451" s="45">
        <v>-5.6843418860808002E-14</v>
      </c>
      <c r="P451" s="45">
        <v>-5.6843418860808002E-14</v>
      </c>
      <c r="Q451" s="45">
        <v>-5.6843418860808002E-14</v>
      </c>
      <c r="R451" s="47">
        <f t="shared" si="125"/>
        <v>-114.95166666666667</v>
      </c>
      <c r="U451" s="49">
        <f t="shared" si="126"/>
        <v>-114.95166666666667</v>
      </c>
      <c r="V451" s="49"/>
      <c r="W451" s="49"/>
      <c r="Y451" s="51"/>
      <c r="Z451" s="51"/>
      <c r="AA451" s="51"/>
      <c r="AD451" s="49">
        <f t="shared" si="127"/>
        <v>-114.95166666666667</v>
      </c>
    </row>
    <row r="452" spans="1:30">
      <c r="A452" s="6" t="s">
        <v>284</v>
      </c>
      <c r="B452" s="6" t="s">
        <v>201</v>
      </c>
      <c r="C452" s="6" t="s">
        <v>400</v>
      </c>
      <c r="D452" s="3" t="s">
        <v>718</v>
      </c>
      <c r="E452" s="45">
        <v>0</v>
      </c>
      <c r="F452" s="45">
        <v>0</v>
      </c>
      <c r="G452" s="45">
        <v>0</v>
      </c>
      <c r="H452" s="45">
        <v>-127963.25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7">
        <f t="shared" si="125"/>
        <v>-10663.604166666666</v>
      </c>
      <c r="U452" s="49">
        <f t="shared" si="126"/>
        <v>-10663.604166666666</v>
      </c>
      <c r="V452" s="49"/>
      <c r="W452" s="49"/>
      <c r="Y452" s="51"/>
      <c r="Z452" s="51"/>
      <c r="AA452" s="51"/>
      <c r="AD452" s="49">
        <f t="shared" si="127"/>
        <v>-10663.604166666666</v>
      </c>
    </row>
    <row r="453" spans="1:30">
      <c r="A453" s="6" t="s">
        <v>284</v>
      </c>
      <c r="B453" s="6" t="s">
        <v>201</v>
      </c>
      <c r="C453" s="6" t="s">
        <v>401</v>
      </c>
      <c r="D453" s="3" t="s">
        <v>717</v>
      </c>
      <c r="E453" s="45">
        <v>0</v>
      </c>
      <c r="F453" s="45">
        <v>-19731.93</v>
      </c>
      <c r="G453" s="45">
        <v>-20099.07</v>
      </c>
      <c r="H453" s="45">
        <v>-19213.41</v>
      </c>
      <c r="I453" s="45">
        <v>-19719.669999999998</v>
      </c>
      <c r="J453" s="45">
        <v>0</v>
      </c>
      <c r="K453" s="45">
        <v>0</v>
      </c>
      <c r="L453" s="45">
        <v>0</v>
      </c>
      <c r="M453" s="45">
        <v>-19376.599999999999</v>
      </c>
      <c r="N453" s="45">
        <v>-20328.59</v>
      </c>
      <c r="O453" s="45">
        <v>0</v>
      </c>
      <c r="P453" s="45">
        <v>0</v>
      </c>
      <c r="Q453" s="45">
        <v>0</v>
      </c>
      <c r="R453" s="47">
        <f t="shared" si="125"/>
        <v>-9872.4391666666652</v>
      </c>
      <c r="U453" s="49">
        <f t="shared" si="126"/>
        <v>-9872.4391666666652</v>
      </c>
      <c r="V453" s="49"/>
      <c r="W453" s="49"/>
      <c r="Y453" s="51"/>
      <c r="Z453" s="51"/>
      <c r="AA453" s="51"/>
      <c r="AD453" s="49">
        <f t="shared" si="127"/>
        <v>-9872.4391666666652</v>
      </c>
    </row>
    <row r="454" spans="1:30">
      <c r="A454" s="6" t="s">
        <v>284</v>
      </c>
      <c r="B454" s="6" t="s">
        <v>201</v>
      </c>
      <c r="C454" s="6" t="s">
        <v>395</v>
      </c>
      <c r="D454" s="3" t="s">
        <v>716</v>
      </c>
      <c r="E454" s="45">
        <v>-3186.93</v>
      </c>
      <c r="F454" s="45">
        <v>-4563.1000000000004</v>
      </c>
      <c r="G454" s="45">
        <v>-133.68</v>
      </c>
      <c r="H454" s="45">
        <v>-272.61</v>
      </c>
      <c r="I454" s="45">
        <v>-1744.34</v>
      </c>
      <c r="J454" s="45">
        <v>-2083.48</v>
      </c>
      <c r="K454" s="45">
        <v>-65.2000000000005</v>
      </c>
      <c r="L454" s="45">
        <v>-1795.25</v>
      </c>
      <c r="M454" s="45">
        <v>-4.5474735088646402E-13</v>
      </c>
      <c r="N454" s="45">
        <v>-2301.35</v>
      </c>
      <c r="O454" s="45">
        <v>-2015.79</v>
      </c>
      <c r="P454" s="45">
        <v>-388.54</v>
      </c>
      <c r="Q454" s="45">
        <v>-11176.37</v>
      </c>
      <c r="R454" s="47">
        <f t="shared" si="125"/>
        <v>-1878.7491666666672</v>
      </c>
      <c r="U454" s="49">
        <f t="shared" si="126"/>
        <v>-1878.7491666666672</v>
      </c>
      <c r="V454" s="49"/>
      <c r="W454" s="49"/>
      <c r="Y454" s="51"/>
      <c r="Z454" s="51"/>
      <c r="AA454" s="51"/>
      <c r="AD454" s="49">
        <f t="shared" si="127"/>
        <v>-1878.7491666666672</v>
      </c>
    </row>
    <row r="455" spans="1:30">
      <c r="A455" s="6" t="s">
        <v>284</v>
      </c>
      <c r="B455" s="6" t="s">
        <v>204</v>
      </c>
      <c r="C455" s="6" t="s">
        <v>143</v>
      </c>
      <c r="D455" s="3" t="s">
        <v>947</v>
      </c>
      <c r="E455" s="45">
        <v>-1771711.8</v>
      </c>
      <c r="F455" s="45">
        <v>-2087546.22</v>
      </c>
      <c r="G455" s="45">
        <v>-1091638.1200000001</v>
      </c>
      <c r="H455" s="45">
        <v>-653014.02</v>
      </c>
      <c r="I455" s="45">
        <v>-816844.98</v>
      </c>
      <c r="J455" s="45">
        <v>-1560321.86</v>
      </c>
      <c r="K455" s="45">
        <v>-1193790.1499999999</v>
      </c>
      <c r="L455" s="45">
        <v>-822294.59</v>
      </c>
      <c r="M455" s="45">
        <v>-2266457.8199999998</v>
      </c>
      <c r="N455" s="45">
        <v>-3169202.55</v>
      </c>
      <c r="O455" s="45">
        <v>-4873934.12</v>
      </c>
      <c r="P455" s="45">
        <v>-3716705.79</v>
      </c>
      <c r="Q455" s="45">
        <v>-3296334.46</v>
      </c>
      <c r="R455" s="47">
        <f t="shared" si="125"/>
        <v>-2065481.1124999998</v>
      </c>
      <c r="U455" s="49">
        <f t="shared" si="126"/>
        <v>-2065481.1124999998</v>
      </c>
      <c r="V455" s="49"/>
      <c r="W455" s="49"/>
      <c r="Y455" s="51"/>
      <c r="Z455" s="51"/>
      <c r="AA455" s="51"/>
      <c r="AD455" s="49">
        <f t="shared" si="127"/>
        <v>-2065481.1124999998</v>
      </c>
    </row>
    <row r="456" spans="1:30" s="59" customFormat="1">
      <c r="D456" s="3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7"/>
      <c r="Y456" s="60"/>
      <c r="Z456" s="60"/>
      <c r="AA456" s="60"/>
      <c r="AD456" s="61">
        <f t="shared" si="127"/>
        <v>0</v>
      </c>
    </row>
    <row r="457" spans="1:30">
      <c r="A457" s="6" t="s">
        <v>284</v>
      </c>
      <c r="B457" s="6" t="s">
        <v>402</v>
      </c>
      <c r="C457" s="6" t="s">
        <v>379</v>
      </c>
      <c r="D457" s="10" t="s">
        <v>515</v>
      </c>
      <c r="E457" s="45">
        <v>-964182.72</v>
      </c>
      <c r="F457" s="45">
        <v>-1569700.6</v>
      </c>
      <c r="G457" s="45">
        <v>-3025617.36</v>
      </c>
      <c r="H457" s="45">
        <v>-1260396.45</v>
      </c>
      <c r="I457" s="45">
        <v>-1674889.06</v>
      </c>
      <c r="J457" s="45">
        <v>-1091644.6399999999</v>
      </c>
      <c r="K457" s="45">
        <v>-2175100.9900000002</v>
      </c>
      <c r="L457" s="45">
        <v>-1281238.8</v>
      </c>
      <c r="M457" s="45">
        <v>-2728860.16</v>
      </c>
      <c r="N457" s="45">
        <v>-1393472.05</v>
      </c>
      <c r="O457" s="45">
        <v>-1073319.77</v>
      </c>
      <c r="P457" s="45">
        <v>-1212207.8500000001</v>
      </c>
      <c r="Q457" s="45">
        <v>-1321546.5</v>
      </c>
      <c r="R457" s="47">
        <f t="shared" ref="R457:R466" si="128">((E457+Q457)+((F457+G457+H457+I457+J457+K457+L457+M457+N457+O457+P457)*2))/24</f>
        <v>-1635776.0283333336</v>
      </c>
      <c r="U457" s="49"/>
      <c r="V457" s="49"/>
      <c r="W457" s="49">
        <f t="shared" ref="W457:W466" si="129">+R457</f>
        <v>-1635776.0283333336</v>
      </c>
      <c r="Y457" s="51"/>
      <c r="Z457" s="51"/>
      <c r="AA457" s="51"/>
      <c r="AB457" s="49">
        <f t="shared" ref="AB457:AB466" si="130">+R457</f>
        <v>-1635776.0283333336</v>
      </c>
      <c r="AD457" s="49"/>
    </row>
    <row r="458" spans="1:30">
      <c r="A458" s="6" t="s">
        <v>284</v>
      </c>
      <c r="B458" s="6" t="s">
        <v>402</v>
      </c>
      <c r="C458" s="6" t="s">
        <v>516</v>
      </c>
      <c r="D458" s="10" t="s">
        <v>720</v>
      </c>
      <c r="E458" s="45">
        <v>-399693.37</v>
      </c>
      <c r="F458" s="45">
        <v>-844192.45</v>
      </c>
      <c r="G458" s="45">
        <v>-1620149.36</v>
      </c>
      <c r="H458" s="45">
        <v>-1427044.33</v>
      </c>
      <c r="I458" s="45">
        <v>-771791.28</v>
      </c>
      <c r="J458" s="45">
        <v>-824537.14</v>
      </c>
      <c r="K458" s="45">
        <v>-565115.81999999995</v>
      </c>
      <c r="L458" s="45">
        <v>-816685.13</v>
      </c>
      <c r="M458" s="45">
        <v>-1513741.8</v>
      </c>
      <c r="N458" s="45">
        <v>-1241028.8799999999</v>
      </c>
      <c r="O458" s="45">
        <v>-1455875.4</v>
      </c>
      <c r="P458" s="45">
        <v>-577734.65</v>
      </c>
      <c r="Q458" s="45">
        <v>-256280.46</v>
      </c>
      <c r="R458" s="47">
        <f t="shared" si="128"/>
        <v>-998823.59624999994</v>
      </c>
      <c r="U458" s="49"/>
      <c r="V458" s="49"/>
      <c r="W458" s="49">
        <f t="shared" si="129"/>
        <v>-998823.59624999994</v>
      </c>
      <c r="Y458" s="51"/>
      <c r="Z458" s="51"/>
      <c r="AA458" s="51"/>
      <c r="AB458" s="49">
        <f t="shared" si="130"/>
        <v>-998823.59624999994</v>
      </c>
      <c r="AD458" s="49"/>
    </row>
    <row r="459" spans="1:30">
      <c r="A459" s="6" t="s">
        <v>284</v>
      </c>
      <c r="B459" s="6" t="s">
        <v>402</v>
      </c>
      <c r="C459" s="6" t="s">
        <v>937</v>
      </c>
      <c r="D459" s="3" t="s">
        <v>936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7">
        <f t="shared" si="128"/>
        <v>0</v>
      </c>
      <c r="U459" s="49"/>
      <c r="V459" s="49"/>
      <c r="W459" s="49">
        <f t="shared" si="129"/>
        <v>0</v>
      </c>
      <c r="Y459" s="51"/>
      <c r="Z459" s="51"/>
      <c r="AA459" s="51"/>
      <c r="AB459" s="49">
        <f t="shared" si="130"/>
        <v>0</v>
      </c>
      <c r="AD459" s="49"/>
    </row>
    <row r="460" spans="1:30">
      <c r="A460" s="6" t="s">
        <v>284</v>
      </c>
      <c r="B460" s="6" t="s">
        <v>402</v>
      </c>
      <c r="C460" s="6" t="s">
        <v>403</v>
      </c>
      <c r="D460" s="3" t="s">
        <v>721</v>
      </c>
      <c r="E460" s="45">
        <v>-222216.42</v>
      </c>
      <c r="F460" s="45">
        <v>-222638.92</v>
      </c>
      <c r="G460" s="45">
        <v>-1338398.3</v>
      </c>
      <c r="H460" s="45">
        <v>-1392508.13</v>
      </c>
      <c r="I460" s="45">
        <v>-21278.5699999998</v>
      </c>
      <c r="J460" s="45">
        <v>1.67347025126219E-10</v>
      </c>
      <c r="K460" s="45">
        <v>-10567.059999999799</v>
      </c>
      <c r="L460" s="45">
        <v>-17363.1799999998</v>
      </c>
      <c r="M460" s="45">
        <v>-694.29999999983204</v>
      </c>
      <c r="N460" s="45">
        <v>-694.29999999983204</v>
      </c>
      <c r="O460" s="45">
        <v>-13351.9099999998</v>
      </c>
      <c r="P460" s="45">
        <v>-6282.4899999998297</v>
      </c>
      <c r="Q460" s="45">
        <v>-272434.02</v>
      </c>
      <c r="R460" s="47">
        <f t="shared" si="128"/>
        <v>-272591.86499999982</v>
      </c>
      <c r="U460" s="49"/>
      <c r="V460" s="49"/>
      <c r="W460" s="49">
        <f t="shared" si="129"/>
        <v>-272591.86499999982</v>
      </c>
      <c r="Y460" s="51"/>
      <c r="Z460" s="51"/>
      <c r="AA460" s="51"/>
      <c r="AB460" s="49">
        <f t="shared" si="130"/>
        <v>-272591.86499999982</v>
      </c>
      <c r="AD460" s="49"/>
    </row>
    <row r="461" spans="1:30">
      <c r="A461" s="6" t="s">
        <v>284</v>
      </c>
      <c r="B461" s="6" t="s">
        <v>402</v>
      </c>
      <c r="C461" s="6" t="s">
        <v>404</v>
      </c>
      <c r="D461" s="3" t="s">
        <v>205</v>
      </c>
      <c r="E461" s="45">
        <v>0</v>
      </c>
      <c r="F461" s="45">
        <v>0</v>
      </c>
      <c r="G461" s="45">
        <v>-671</v>
      </c>
      <c r="H461" s="45">
        <v>-1342</v>
      </c>
      <c r="I461" s="45">
        <v>-671</v>
      </c>
      <c r="J461" s="45">
        <v>0</v>
      </c>
      <c r="K461" s="45">
        <v>0</v>
      </c>
      <c r="L461" s="45">
        <v>0</v>
      </c>
      <c r="M461" s="45">
        <v>-364</v>
      </c>
      <c r="N461" s="45">
        <v>-364</v>
      </c>
      <c r="O461" s="45">
        <v>0</v>
      </c>
      <c r="P461" s="45">
        <v>0</v>
      </c>
      <c r="Q461" s="45">
        <v>0</v>
      </c>
      <c r="R461" s="47">
        <f t="shared" si="128"/>
        <v>-284.33333333333331</v>
      </c>
      <c r="U461" s="49"/>
      <c r="V461" s="49"/>
      <c r="W461" s="49">
        <f t="shared" si="129"/>
        <v>-284.33333333333331</v>
      </c>
      <c r="Y461" s="51"/>
      <c r="Z461" s="51"/>
      <c r="AA461" s="51"/>
      <c r="AB461" s="49">
        <f t="shared" si="130"/>
        <v>-284.33333333333331</v>
      </c>
      <c r="AD461" s="49"/>
    </row>
    <row r="462" spans="1:30">
      <c r="A462" s="6" t="s">
        <v>284</v>
      </c>
      <c r="B462" s="6" t="s">
        <v>402</v>
      </c>
      <c r="C462" s="6" t="s">
        <v>381</v>
      </c>
      <c r="D462" s="3" t="s">
        <v>208</v>
      </c>
      <c r="E462" s="45">
        <v>0</v>
      </c>
      <c r="F462" s="45">
        <v>0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7">
        <f t="shared" si="128"/>
        <v>0</v>
      </c>
      <c r="U462" s="49"/>
      <c r="V462" s="49"/>
      <c r="W462" s="49">
        <f t="shared" si="129"/>
        <v>0</v>
      </c>
      <c r="Y462" s="51"/>
      <c r="Z462" s="51"/>
      <c r="AA462" s="51"/>
      <c r="AB462" s="49">
        <f t="shared" si="130"/>
        <v>0</v>
      </c>
      <c r="AD462" s="49"/>
    </row>
    <row r="463" spans="1:30">
      <c r="A463" s="6" t="s">
        <v>284</v>
      </c>
      <c r="B463" s="6" t="s">
        <v>402</v>
      </c>
      <c r="C463" s="6" t="s">
        <v>382</v>
      </c>
      <c r="D463" s="3" t="s">
        <v>722</v>
      </c>
      <c r="E463" s="45">
        <v>-95344.380000000107</v>
      </c>
      <c r="F463" s="45">
        <v>-104245.61</v>
      </c>
      <c r="G463" s="45">
        <v>-202556.09</v>
      </c>
      <c r="H463" s="45">
        <v>-132612.17000000001</v>
      </c>
      <c r="I463" s="45">
        <v>-34301.69</v>
      </c>
      <c r="J463" s="45">
        <v>-46859.27</v>
      </c>
      <c r="K463" s="45">
        <v>-122052.65</v>
      </c>
      <c r="L463" s="45">
        <v>-42011.87</v>
      </c>
      <c r="M463" s="45">
        <v>-48795.19</v>
      </c>
      <c r="N463" s="45">
        <v>-124439.01</v>
      </c>
      <c r="O463" s="45">
        <v>-140087.14000000001</v>
      </c>
      <c r="P463" s="45">
        <v>-64443.32</v>
      </c>
      <c r="Q463" s="45">
        <v>-36405.9</v>
      </c>
      <c r="R463" s="47">
        <f t="shared" si="128"/>
        <v>-94023.262500000012</v>
      </c>
      <c r="U463" s="49"/>
      <c r="V463" s="49"/>
      <c r="W463" s="49">
        <f t="shared" si="129"/>
        <v>-94023.262500000012</v>
      </c>
      <c r="Y463" s="51"/>
      <c r="Z463" s="51"/>
      <c r="AA463" s="51"/>
      <c r="AB463" s="49">
        <f t="shared" si="130"/>
        <v>-94023.262500000012</v>
      </c>
      <c r="AD463" s="49"/>
    </row>
    <row r="464" spans="1:30">
      <c r="A464" s="6" t="s">
        <v>284</v>
      </c>
      <c r="B464" s="6" t="s">
        <v>402</v>
      </c>
      <c r="C464" s="6" t="s">
        <v>383</v>
      </c>
      <c r="D464" s="3" t="s">
        <v>723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-518.39</v>
      </c>
      <c r="R464" s="47">
        <f t="shared" si="128"/>
        <v>-21.599583333333332</v>
      </c>
      <c r="U464" s="49"/>
      <c r="V464" s="49"/>
      <c r="W464" s="49">
        <f t="shared" si="129"/>
        <v>-21.599583333333332</v>
      </c>
      <c r="Y464" s="51"/>
      <c r="Z464" s="51"/>
      <c r="AA464" s="51"/>
      <c r="AB464" s="49">
        <f t="shared" si="130"/>
        <v>-21.599583333333332</v>
      </c>
      <c r="AD464" s="49"/>
    </row>
    <row r="465" spans="1:30">
      <c r="A465" s="6" t="s">
        <v>284</v>
      </c>
      <c r="B465" s="6" t="s">
        <v>402</v>
      </c>
      <c r="C465" s="6" t="s">
        <v>384</v>
      </c>
      <c r="D465" s="10" t="s">
        <v>206</v>
      </c>
      <c r="E465" s="45">
        <v>-5433.37</v>
      </c>
      <c r="F465" s="45">
        <v>-263.51999999999902</v>
      </c>
      <c r="G465" s="45">
        <v>-4121.7</v>
      </c>
      <c r="H465" s="45">
        <v>-5044.42</v>
      </c>
      <c r="I465" s="45">
        <v>-3796.8</v>
      </c>
      <c r="J465" s="45">
        <v>1211.44</v>
      </c>
      <c r="K465" s="45">
        <v>-417.45000000000101</v>
      </c>
      <c r="L465" s="45">
        <v>-7152.74</v>
      </c>
      <c r="M465" s="45">
        <v>1456.48</v>
      </c>
      <c r="N465" s="45">
        <v>-10136.299999999999</v>
      </c>
      <c r="O465" s="45">
        <v>-5650.09</v>
      </c>
      <c r="P465" s="45">
        <v>-6515.55</v>
      </c>
      <c r="Q465" s="45">
        <v>-3440.18</v>
      </c>
      <c r="R465" s="47">
        <f t="shared" si="128"/>
        <v>-3738.9520833333336</v>
      </c>
      <c r="U465" s="49"/>
      <c r="V465" s="49"/>
      <c r="W465" s="49">
        <f t="shared" si="129"/>
        <v>-3738.9520833333336</v>
      </c>
      <c r="Y465" s="51"/>
      <c r="Z465" s="51"/>
      <c r="AA465" s="51"/>
      <c r="AB465" s="49">
        <f t="shared" si="130"/>
        <v>-3738.9520833333336</v>
      </c>
      <c r="AD465" s="49"/>
    </row>
    <row r="466" spans="1:30">
      <c r="A466" s="6" t="s">
        <v>284</v>
      </c>
      <c r="B466" s="6" t="s">
        <v>402</v>
      </c>
      <c r="C466" s="6" t="s">
        <v>380</v>
      </c>
      <c r="D466" s="10" t="s">
        <v>207</v>
      </c>
      <c r="E466" s="45">
        <v>-11.95</v>
      </c>
      <c r="F466" s="45">
        <v>-11.95</v>
      </c>
      <c r="G466" s="45">
        <v>-11.95</v>
      </c>
      <c r="H466" s="45">
        <v>-18.059999999999999</v>
      </c>
      <c r="I466" s="45">
        <v>-18.059999999999999</v>
      </c>
      <c r="J466" s="45">
        <v>-18.059999999999999</v>
      </c>
      <c r="K466" s="45">
        <v>-18.059999999999999</v>
      </c>
      <c r="L466" s="45">
        <v>-18.059999999999999</v>
      </c>
      <c r="M466" s="45">
        <v>-18.059999999999999</v>
      </c>
      <c r="N466" s="45">
        <v>-18.059999999999999</v>
      </c>
      <c r="O466" s="45">
        <v>-18.059999999999999</v>
      </c>
      <c r="P466" s="45">
        <v>-18.059999999999999</v>
      </c>
      <c r="Q466" s="45">
        <v>-18.059999999999999</v>
      </c>
      <c r="R466" s="47">
        <f t="shared" si="128"/>
        <v>-16.787083333333332</v>
      </c>
      <c r="U466" s="49"/>
      <c r="V466" s="49"/>
      <c r="W466" s="49">
        <f t="shared" si="129"/>
        <v>-16.787083333333332</v>
      </c>
      <c r="Y466" s="51"/>
      <c r="Z466" s="51"/>
      <c r="AA466" s="51"/>
      <c r="AB466" s="49">
        <f t="shared" si="130"/>
        <v>-16.787083333333332</v>
      </c>
      <c r="AD466" s="49"/>
    </row>
    <row r="467" spans="1:30">
      <c r="D467" s="3" t="s">
        <v>209</v>
      </c>
      <c r="E467" s="46">
        <f t="shared" ref="E467:G467" si="131">SUM(E457:E466)</f>
        <v>-1686882.21</v>
      </c>
      <c r="F467" s="46">
        <f t="shared" si="131"/>
        <v>-2741053.05</v>
      </c>
      <c r="G467" s="46">
        <f t="shared" si="131"/>
        <v>-6191525.7599999998</v>
      </c>
      <c r="H467" s="46">
        <f t="shared" ref="H467:R467" si="132">SUM(H457:H466)</f>
        <v>-4218965.5599999996</v>
      </c>
      <c r="I467" s="46">
        <f t="shared" si="132"/>
        <v>-2506746.4599999995</v>
      </c>
      <c r="J467" s="46">
        <f t="shared" si="132"/>
        <v>-1961847.6699999997</v>
      </c>
      <c r="K467" s="46">
        <f t="shared" si="132"/>
        <v>-2873272.03</v>
      </c>
      <c r="L467" s="46">
        <f t="shared" si="132"/>
        <v>-2164469.7800000003</v>
      </c>
      <c r="M467" s="46">
        <f t="shared" si="132"/>
        <v>-4291017.0299999993</v>
      </c>
      <c r="N467" s="46">
        <f t="shared" si="132"/>
        <v>-2770152.5999999992</v>
      </c>
      <c r="O467" s="46">
        <f t="shared" si="132"/>
        <v>-2688302.3699999996</v>
      </c>
      <c r="P467" s="46">
        <f t="shared" si="132"/>
        <v>-1867201.92</v>
      </c>
      <c r="Q467" s="46">
        <f t="shared" si="132"/>
        <v>-1890643.5099999998</v>
      </c>
      <c r="R467" s="46">
        <f t="shared" si="132"/>
        <v>-3005276.4241666673</v>
      </c>
      <c r="Y467" s="51"/>
      <c r="Z467" s="51"/>
      <c r="AA467" s="51"/>
    </row>
    <row r="468" spans="1:30">
      <c r="D468" s="3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7"/>
      <c r="Y468" s="51"/>
      <c r="Z468" s="51"/>
      <c r="AA468" s="51"/>
    </row>
    <row r="469" spans="1:30">
      <c r="A469" s="6" t="s">
        <v>284</v>
      </c>
      <c r="B469" s="6" t="s">
        <v>211</v>
      </c>
      <c r="C469" s="6" t="s">
        <v>143</v>
      </c>
      <c r="D469" s="3" t="s">
        <v>724</v>
      </c>
      <c r="E469" s="45">
        <v>0</v>
      </c>
      <c r="F469" s="45">
        <v>-139722.44</v>
      </c>
      <c r="G469" s="45">
        <v>-114348.67</v>
      </c>
      <c r="H469" s="45">
        <v>-396024.71</v>
      </c>
      <c r="I469" s="45">
        <v>257.20000000001198</v>
      </c>
      <c r="J469" s="45">
        <v>257.20000000001198</v>
      </c>
      <c r="K469" s="45">
        <v>257.20000000001198</v>
      </c>
      <c r="L469" s="45">
        <v>257.20000000001198</v>
      </c>
      <c r="M469" s="45">
        <v>-105535.73</v>
      </c>
      <c r="N469" s="45">
        <v>257.20000000001198</v>
      </c>
      <c r="O469" s="45">
        <v>257.20000000001198</v>
      </c>
      <c r="P469" s="45">
        <v>257.20000000001198</v>
      </c>
      <c r="Q469" s="45">
        <v>257.20000000001198</v>
      </c>
      <c r="R469" s="47">
        <f t="shared" ref="R469:R474" si="133">((E469+Q469)+((F469+G469+H469+I469+J469+K469+L469+M469+N469+O469+P469)*2))/24</f>
        <v>-62808.545833333301</v>
      </c>
      <c r="U469" s="49">
        <f t="shared" ref="U469:U474" si="134">+R469</f>
        <v>-62808.545833333301</v>
      </c>
      <c r="V469" s="49"/>
      <c r="W469" s="49"/>
      <c r="Y469" s="51"/>
      <c r="Z469" s="51"/>
      <c r="AA469" s="51"/>
      <c r="AD469" s="49">
        <f t="shared" ref="AD469:AD474" si="135">+R469</f>
        <v>-62808.545833333301</v>
      </c>
    </row>
    <row r="470" spans="1:30">
      <c r="A470" s="6" t="s">
        <v>284</v>
      </c>
      <c r="B470" s="6" t="s">
        <v>211</v>
      </c>
      <c r="C470" s="6" t="s">
        <v>179</v>
      </c>
      <c r="D470" s="3" t="s">
        <v>725</v>
      </c>
      <c r="E470" s="45">
        <v>-1.45519152283669E-11</v>
      </c>
      <c r="F470" s="45">
        <v>-66722.81</v>
      </c>
      <c r="G470" s="45">
        <v>-69497.05</v>
      </c>
      <c r="H470" s="45">
        <v>-148373.95000000001</v>
      </c>
      <c r="I470" s="45">
        <v>0</v>
      </c>
      <c r="J470" s="45">
        <v>0</v>
      </c>
      <c r="K470" s="45">
        <v>0</v>
      </c>
      <c r="L470" s="45">
        <v>0</v>
      </c>
      <c r="M470" s="45">
        <v>-71307.23</v>
      </c>
      <c r="N470" s="45">
        <v>0</v>
      </c>
      <c r="O470" s="45">
        <v>0</v>
      </c>
      <c r="P470" s="45">
        <v>0</v>
      </c>
      <c r="Q470" s="45">
        <v>0</v>
      </c>
      <c r="R470" s="47">
        <f t="shared" si="133"/>
        <v>-29658.42</v>
      </c>
      <c r="U470" s="49">
        <f t="shared" si="134"/>
        <v>-29658.42</v>
      </c>
      <c r="V470" s="49"/>
      <c r="W470" s="49"/>
      <c r="Y470" s="51"/>
      <c r="Z470" s="51"/>
      <c r="AA470" s="51"/>
      <c r="AD470" s="49">
        <f t="shared" si="135"/>
        <v>-29658.42</v>
      </c>
    </row>
    <row r="471" spans="1:30">
      <c r="A471" s="6" t="s">
        <v>284</v>
      </c>
      <c r="B471" s="6" t="s">
        <v>211</v>
      </c>
      <c r="C471" s="6" t="s">
        <v>180</v>
      </c>
      <c r="D471" s="3" t="s">
        <v>955</v>
      </c>
      <c r="E471" s="45">
        <v>0</v>
      </c>
      <c r="F471" s="45">
        <v>-17986.45</v>
      </c>
      <c r="G471" s="45">
        <v>-16253.36</v>
      </c>
      <c r="H471" s="45">
        <v>-34700.26</v>
      </c>
      <c r="I471" s="45">
        <v>0</v>
      </c>
      <c r="J471" s="45">
        <v>0</v>
      </c>
      <c r="K471" s="45">
        <v>0</v>
      </c>
      <c r="L471" s="45">
        <v>0</v>
      </c>
      <c r="M471" s="45">
        <v>-16920.599999999999</v>
      </c>
      <c r="N471" s="45">
        <v>0</v>
      </c>
      <c r="O471" s="45">
        <v>0</v>
      </c>
      <c r="P471" s="45">
        <v>0</v>
      </c>
      <c r="Q471" s="45">
        <v>0</v>
      </c>
      <c r="R471" s="47">
        <f t="shared" si="133"/>
        <v>-7155.0558333333347</v>
      </c>
      <c r="U471" s="49">
        <f t="shared" si="134"/>
        <v>-7155.0558333333347</v>
      </c>
      <c r="V471" s="49"/>
      <c r="W471" s="49"/>
      <c r="Y471" s="51"/>
      <c r="Z471" s="51"/>
      <c r="AA471" s="51"/>
      <c r="AD471" s="49">
        <f t="shared" si="135"/>
        <v>-7155.0558333333347</v>
      </c>
    </row>
    <row r="472" spans="1:30">
      <c r="A472" s="6" t="s">
        <v>284</v>
      </c>
      <c r="B472" s="6" t="s">
        <v>210</v>
      </c>
      <c r="C472" s="25" t="s">
        <v>227</v>
      </c>
      <c r="D472" s="3" t="s">
        <v>726</v>
      </c>
      <c r="E472" s="45">
        <v>0</v>
      </c>
      <c r="F472" s="45">
        <v>-14968.48</v>
      </c>
      <c r="G472" s="45">
        <v>-12853.91</v>
      </c>
      <c r="H472" s="45">
        <v>-22392.1</v>
      </c>
      <c r="I472" s="45">
        <v>0</v>
      </c>
      <c r="J472" s="45">
        <v>0</v>
      </c>
      <c r="K472" s="45">
        <v>0</v>
      </c>
      <c r="L472" s="45">
        <v>0</v>
      </c>
      <c r="M472" s="45">
        <v>-14541.35</v>
      </c>
      <c r="N472" s="45">
        <v>0</v>
      </c>
      <c r="O472" s="45">
        <v>0</v>
      </c>
      <c r="P472" s="45">
        <v>0</v>
      </c>
      <c r="Q472" s="45">
        <v>0</v>
      </c>
      <c r="R472" s="47">
        <f t="shared" si="133"/>
        <v>-5396.32</v>
      </c>
      <c r="U472" s="49">
        <f t="shared" si="134"/>
        <v>-5396.32</v>
      </c>
      <c r="V472" s="49"/>
      <c r="W472" s="49"/>
      <c r="Y472" s="51"/>
      <c r="Z472" s="51"/>
      <c r="AA472" s="51"/>
      <c r="AD472" s="49">
        <f t="shared" si="135"/>
        <v>-5396.32</v>
      </c>
    </row>
    <row r="473" spans="1:30">
      <c r="A473" s="6" t="s">
        <v>284</v>
      </c>
      <c r="B473" s="6" t="s">
        <v>210</v>
      </c>
      <c r="C473" s="25" t="s">
        <v>1005</v>
      </c>
      <c r="D473" s="3" t="s">
        <v>726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-198</v>
      </c>
      <c r="M473" s="45">
        <v>-582</v>
      </c>
      <c r="N473" s="45">
        <v>-499</v>
      </c>
      <c r="O473" s="45">
        <v>-606</v>
      </c>
      <c r="P473" s="45">
        <v>-606</v>
      </c>
      <c r="Q473" s="45">
        <v>-606</v>
      </c>
      <c r="R473" s="47">
        <f t="shared" si="133"/>
        <v>-232.83333333333334</v>
      </c>
      <c r="U473" s="49">
        <f t="shared" si="134"/>
        <v>-232.83333333333334</v>
      </c>
      <c r="V473" s="49"/>
      <c r="W473" s="49"/>
      <c r="Y473" s="51"/>
      <c r="Z473" s="51"/>
      <c r="AA473" s="51"/>
      <c r="AD473" s="49">
        <f t="shared" si="135"/>
        <v>-232.83333333333334</v>
      </c>
    </row>
    <row r="474" spans="1:30">
      <c r="A474" s="6" t="s">
        <v>284</v>
      </c>
      <c r="B474" s="6" t="s">
        <v>210</v>
      </c>
      <c r="C474" s="6" t="s">
        <v>531</v>
      </c>
      <c r="D474" s="3" t="s">
        <v>727</v>
      </c>
      <c r="E474" s="45">
        <v>-826.85</v>
      </c>
      <c r="F474" s="45">
        <v>-1472.97</v>
      </c>
      <c r="G474" s="45">
        <v>-401.68</v>
      </c>
      <c r="H474" s="45">
        <v>-900.24</v>
      </c>
      <c r="I474" s="45">
        <v>-1306.21</v>
      </c>
      <c r="J474" s="45">
        <v>-391.53</v>
      </c>
      <c r="K474" s="45">
        <v>-804.08</v>
      </c>
      <c r="L474" s="45">
        <v>-1221.23</v>
      </c>
      <c r="M474" s="45">
        <v>-617.5</v>
      </c>
      <c r="N474" s="45">
        <v>-1047.48</v>
      </c>
      <c r="O474" s="45">
        <v>-1469.63</v>
      </c>
      <c r="P474" s="45">
        <v>-427.08</v>
      </c>
      <c r="Q474" s="45">
        <v>-857.45</v>
      </c>
      <c r="R474" s="47">
        <f t="shared" si="133"/>
        <v>-908.48166666666657</v>
      </c>
      <c r="U474" s="49">
        <f t="shared" si="134"/>
        <v>-908.48166666666657</v>
      </c>
      <c r="V474" s="49"/>
      <c r="W474" s="49"/>
      <c r="Y474" s="51"/>
      <c r="Z474" s="51"/>
      <c r="AA474" s="51"/>
      <c r="AD474" s="49">
        <f t="shared" si="135"/>
        <v>-908.48166666666657</v>
      </c>
    </row>
    <row r="475" spans="1:30">
      <c r="D475" s="3" t="s">
        <v>212</v>
      </c>
      <c r="E475" s="46">
        <f t="shared" ref="E475" si="136">SUM(E469:E474)</f>
        <v>-826.85000000001457</v>
      </c>
      <c r="F475" s="46">
        <f t="shared" ref="F475:R475" si="137">SUM(F469:F474)</f>
        <v>-240873.15000000002</v>
      </c>
      <c r="G475" s="46">
        <f t="shared" si="137"/>
        <v>-213354.67</v>
      </c>
      <c r="H475" s="46">
        <f t="shared" si="137"/>
        <v>-602391.26</v>
      </c>
      <c r="I475" s="46">
        <f t="shared" si="137"/>
        <v>-1049.0099999999879</v>
      </c>
      <c r="J475" s="46">
        <f t="shared" si="137"/>
        <v>-134.32999999998799</v>
      </c>
      <c r="K475" s="46">
        <f t="shared" si="137"/>
        <v>-546.87999999998806</v>
      </c>
      <c r="L475" s="46">
        <f t="shared" si="137"/>
        <v>-1162.0299999999879</v>
      </c>
      <c r="M475" s="46">
        <f t="shared" si="137"/>
        <v>-209504.41</v>
      </c>
      <c r="N475" s="46">
        <f t="shared" si="137"/>
        <v>-1289.2799999999879</v>
      </c>
      <c r="O475" s="46">
        <f t="shared" si="137"/>
        <v>-1818.429999999988</v>
      </c>
      <c r="P475" s="46">
        <f t="shared" si="137"/>
        <v>-775.87999999998806</v>
      </c>
      <c r="Q475" s="46">
        <f t="shared" si="137"/>
        <v>-1206.2499999999882</v>
      </c>
      <c r="R475" s="46">
        <f t="shared" si="137"/>
        <v>-106159.65666666662</v>
      </c>
      <c r="Y475" s="51"/>
      <c r="Z475" s="51"/>
      <c r="AA475" s="51"/>
    </row>
    <row r="476" spans="1:30">
      <c r="D476" s="3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7"/>
      <c r="Y476" s="51"/>
      <c r="Z476" s="51"/>
      <c r="AA476" s="51"/>
    </row>
    <row r="477" spans="1:30">
      <c r="D477" s="3" t="s">
        <v>213</v>
      </c>
      <c r="E477" s="46">
        <f t="shared" ref="E477:M477" si="138">E438+E439+SUM(E441:E455)+E467+E475</f>
        <v>-28866890.060000002</v>
      </c>
      <c r="F477" s="46">
        <f t="shared" si="138"/>
        <v>-35320685.519999996</v>
      </c>
      <c r="G477" s="46">
        <f t="shared" si="138"/>
        <v>-33642766.079999998</v>
      </c>
      <c r="H477" s="46">
        <f t="shared" si="138"/>
        <v>-26254863.460000001</v>
      </c>
      <c r="I477" s="46">
        <f t="shared" si="138"/>
        <v>-25367268.170000002</v>
      </c>
      <c r="J477" s="46">
        <f t="shared" si="138"/>
        <v>-20885213.769999992</v>
      </c>
      <c r="K477" s="46">
        <f t="shared" si="138"/>
        <v>-21399828.869999994</v>
      </c>
      <c r="L477" s="46">
        <f t="shared" si="138"/>
        <v>-18587904.580000002</v>
      </c>
      <c r="M477" s="46">
        <f t="shared" si="138"/>
        <v>-22700049.540000003</v>
      </c>
      <c r="N477" s="46">
        <f t="shared" ref="N477" si="139">N438+N439+SUM(N441:N455)+N467+N475</f>
        <v>-23611419.449999999</v>
      </c>
      <c r="O477" s="46">
        <f t="shared" ref="O477:R477" si="140">O438+O439+SUM(O441:O455)+O467+O475</f>
        <v>-27452024.609999999</v>
      </c>
      <c r="P477" s="46">
        <f t="shared" si="140"/>
        <v>-30264295.279999997</v>
      </c>
      <c r="Q477" s="46">
        <f t="shared" si="140"/>
        <v>-34024257.480000004</v>
      </c>
      <c r="R477" s="46">
        <f t="shared" si="140"/>
        <v>-26410991.091666669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7"/>
      <c r="Y478" s="51"/>
      <c r="Z478" s="51"/>
      <c r="AA478" s="51"/>
    </row>
    <row r="479" spans="1:30">
      <c r="A479" s="6" t="s">
        <v>284</v>
      </c>
      <c r="B479" s="6" t="s">
        <v>228</v>
      </c>
      <c r="C479" s="6" t="s">
        <v>83</v>
      </c>
      <c r="D479" s="3" t="s">
        <v>920</v>
      </c>
      <c r="E479" s="45">
        <v>-36500</v>
      </c>
      <c r="F479" s="45">
        <v>-36500</v>
      </c>
      <c r="G479" s="45">
        <v>-29000</v>
      </c>
      <c r="H479" s="45">
        <v>-29000</v>
      </c>
      <c r="I479" s="45">
        <v>-500</v>
      </c>
      <c r="J479" s="45">
        <v>-21800</v>
      </c>
      <c r="K479" s="45">
        <v>-600</v>
      </c>
      <c r="L479" s="45">
        <v>-85000</v>
      </c>
      <c r="M479" s="45">
        <v>-7650</v>
      </c>
      <c r="N479" s="45">
        <v>-8700</v>
      </c>
      <c r="O479" s="45">
        <v>-1600</v>
      </c>
      <c r="P479" s="45">
        <v>-1900</v>
      </c>
      <c r="Q479" s="45">
        <v>0</v>
      </c>
      <c r="R479" s="47">
        <f t="shared" ref="R479:R542" si="141">((E479+Q479)+((F479+G479+H479+I479+J479+K479+L479+M479+N479+O479+P479)*2))/24</f>
        <v>-20041.666666666668</v>
      </c>
      <c r="U479" s="49">
        <f t="shared" ref="U479:U517" si="142">+R479</f>
        <v>-20041.666666666668</v>
      </c>
      <c r="V479" s="49"/>
      <c r="W479" s="49"/>
      <c r="Y479" s="51"/>
      <c r="Z479" s="51"/>
      <c r="AA479" s="51"/>
      <c r="AD479" s="49">
        <f t="shared" ref="AD479:AD517" si="143">+R479</f>
        <v>-20041.666666666668</v>
      </c>
    </row>
    <row r="480" spans="1:30">
      <c r="A480" s="6" t="s">
        <v>284</v>
      </c>
      <c r="B480" s="6" t="s">
        <v>415</v>
      </c>
      <c r="C480" s="6" t="s">
        <v>113</v>
      </c>
      <c r="D480" s="3" t="s">
        <v>229</v>
      </c>
      <c r="E480" s="45">
        <v>-24135</v>
      </c>
      <c r="F480" s="45">
        <v>-24135</v>
      </c>
      <c r="G480" s="45">
        <v>-24135</v>
      </c>
      <c r="H480" s="45">
        <v>-24135</v>
      </c>
      <c r="I480" s="45">
        <v>-24135</v>
      </c>
      <c r="J480" s="45">
        <v>-24135</v>
      </c>
      <c r="K480" s="45">
        <v>-24135</v>
      </c>
      <c r="L480" s="45">
        <v>-24135</v>
      </c>
      <c r="M480" s="45">
        <v>-24135</v>
      </c>
      <c r="N480" s="45">
        <v>-24135</v>
      </c>
      <c r="O480" s="45">
        <v>-24135</v>
      </c>
      <c r="P480" s="45">
        <v>0</v>
      </c>
      <c r="Q480" s="45">
        <v>0</v>
      </c>
      <c r="R480" s="47">
        <f t="shared" si="141"/>
        <v>-21118.125</v>
      </c>
      <c r="U480" s="49">
        <f t="shared" si="142"/>
        <v>-21118.125</v>
      </c>
      <c r="V480" s="49"/>
      <c r="W480" s="49"/>
      <c r="Y480" s="51"/>
      <c r="Z480" s="51"/>
      <c r="AA480" s="51"/>
      <c r="AD480" s="49">
        <f t="shared" si="143"/>
        <v>-21118.125</v>
      </c>
    </row>
    <row r="481" spans="1:30">
      <c r="A481" s="6" t="s">
        <v>284</v>
      </c>
      <c r="B481" s="6" t="s">
        <v>405</v>
      </c>
      <c r="C481" s="6" t="s">
        <v>282</v>
      </c>
      <c r="D481" s="3" t="s">
        <v>731</v>
      </c>
      <c r="E481" s="45">
        <v>0</v>
      </c>
      <c r="F481" s="45">
        <v>30646.74</v>
      </c>
      <c r="G481" s="45">
        <v>-2676349.88</v>
      </c>
      <c r="H481" s="45">
        <v>-5280776.84</v>
      </c>
      <c r="I481" s="45">
        <v>-6869880.25</v>
      </c>
      <c r="J481" s="45">
        <v>-4656713.22</v>
      </c>
      <c r="K481" s="45">
        <v>-4117511.41</v>
      </c>
      <c r="L481" s="45">
        <v>-486363.36000000098</v>
      </c>
      <c r="M481" s="45">
        <v>-8.1490725278854401E-10</v>
      </c>
      <c r="N481" s="45">
        <v>-8.1490725278854401E-10</v>
      </c>
      <c r="O481" s="45">
        <v>-8.1490725278854401E-10</v>
      </c>
      <c r="P481" s="45">
        <v>-8.1490725278854401E-10</v>
      </c>
      <c r="Q481" s="45">
        <v>-8.1490725278854401E-10</v>
      </c>
      <c r="R481" s="47">
        <f t="shared" si="141"/>
        <v>-2004745.6849999998</v>
      </c>
      <c r="U481" s="49">
        <f t="shared" si="142"/>
        <v>-2004745.6849999998</v>
      </c>
      <c r="V481" s="49"/>
      <c r="W481" s="49"/>
      <c r="Y481" s="51"/>
      <c r="Z481" s="51"/>
      <c r="AA481" s="51"/>
      <c r="AD481" s="49">
        <f t="shared" si="143"/>
        <v>-2004745.6849999998</v>
      </c>
    </row>
    <row r="482" spans="1:30">
      <c r="A482" s="6" t="s">
        <v>284</v>
      </c>
      <c r="B482" s="6" t="s">
        <v>405</v>
      </c>
      <c r="C482" s="6" t="s">
        <v>875</v>
      </c>
      <c r="D482" s="3" t="s">
        <v>938</v>
      </c>
      <c r="E482" s="45">
        <v>0</v>
      </c>
      <c r="F482" s="45">
        <v>-88263</v>
      </c>
      <c r="G482" s="45">
        <v>-88263</v>
      </c>
      <c r="H482" s="45">
        <v>-88263</v>
      </c>
      <c r="I482" s="45">
        <v>-90346</v>
      </c>
      <c r="J482" s="45">
        <v>109654</v>
      </c>
      <c r="K482" s="45">
        <v>-90346</v>
      </c>
      <c r="L482" s="45">
        <v>-92435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7">
        <f t="shared" si="141"/>
        <v>-35688.5</v>
      </c>
      <c r="U482" s="49">
        <f t="shared" si="142"/>
        <v>-35688.5</v>
      </c>
      <c r="V482" s="49"/>
      <c r="W482" s="49"/>
      <c r="Y482" s="51"/>
      <c r="Z482" s="51"/>
      <c r="AA482" s="51"/>
      <c r="AD482" s="49">
        <f t="shared" si="143"/>
        <v>-35688.5</v>
      </c>
    </row>
    <row r="483" spans="1:30">
      <c r="A483" s="6" t="s">
        <v>284</v>
      </c>
      <c r="B483" s="6" t="s">
        <v>215</v>
      </c>
      <c r="C483" s="6" t="s">
        <v>281</v>
      </c>
      <c r="D483" s="3" t="s">
        <v>732</v>
      </c>
      <c r="E483" s="45">
        <v>-1.2732925824821E-11</v>
      </c>
      <c r="F483" s="45">
        <v>-1.2732925824821E-11</v>
      </c>
      <c r="G483" s="45">
        <v>-187822.74</v>
      </c>
      <c r="H483" s="45">
        <v>-316198.45</v>
      </c>
      <c r="I483" s="45">
        <v>-110213.83</v>
      </c>
      <c r="J483" s="45">
        <v>-120579.5</v>
      </c>
      <c r="K483" s="45">
        <v>-129383.53</v>
      </c>
      <c r="L483" s="45">
        <v>-138156.66</v>
      </c>
      <c r="M483" s="45">
        <v>-158683.82999999999</v>
      </c>
      <c r="N483" s="45">
        <v>-98210.2</v>
      </c>
      <c r="O483" s="45">
        <v>-95139.9</v>
      </c>
      <c r="P483" s="45">
        <v>-102046.61</v>
      </c>
      <c r="Q483" s="45">
        <v>-116050.86</v>
      </c>
      <c r="R483" s="47">
        <f t="shared" si="141"/>
        <v>-126205.05666666666</v>
      </c>
      <c r="U483" s="49">
        <f t="shared" si="142"/>
        <v>-126205.05666666666</v>
      </c>
      <c r="V483" s="49"/>
      <c r="W483" s="49"/>
      <c r="Y483" s="51"/>
      <c r="Z483" s="51"/>
      <c r="AA483" s="51"/>
      <c r="AD483" s="49">
        <f t="shared" si="143"/>
        <v>-126205.05666666666</v>
      </c>
    </row>
    <row r="484" spans="1:30">
      <c r="A484" s="6" t="s">
        <v>284</v>
      </c>
      <c r="B484" s="6" t="s">
        <v>215</v>
      </c>
      <c r="C484" s="6" t="s">
        <v>393</v>
      </c>
      <c r="D484" s="3" t="s">
        <v>733</v>
      </c>
      <c r="E484" s="45">
        <v>-105424.06</v>
      </c>
      <c r="F484" s="45">
        <v>-116367.72</v>
      </c>
      <c r="G484" s="45">
        <v>-128413.14</v>
      </c>
      <c r="H484" s="45">
        <v>-27567.73</v>
      </c>
      <c r="I484" s="45">
        <v>-40638.5</v>
      </c>
      <c r="J484" s="45">
        <v>-38953.410000000003</v>
      </c>
      <c r="K484" s="45">
        <v>-43764.55</v>
      </c>
      <c r="L484" s="45">
        <v>-50816.13</v>
      </c>
      <c r="M484" s="45">
        <v>-57551.78</v>
      </c>
      <c r="N484" s="45">
        <v>-64219.79</v>
      </c>
      <c r="O484" s="45">
        <v>-70821.929999999993</v>
      </c>
      <c r="P484" s="45">
        <v>-77152.009999999995</v>
      </c>
      <c r="Q484" s="45">
        <v>-83814.350000000006</v>
      </c>
      <c r="R484" s="47">
        <f t="shared" si="141"/>
        <v>-67573.82458333332</v>
      </c>
      <c r="U484" s="49">
        <f t="shared" si="142"/>
        <v>-67573.82458333332</v>
      </c>
      <c r="V484" s="49"/>
      <c r="W484" s="49"/>
      <c r="Y484" s="51"/>
      <c r="Z484" s="51"/>
      <c r="AA484" s="51"/>
      <c r="AD484" s="49">
        <f t="shared" si="143"/>
        <v>-67573.82458333332</v>
      </c>
    </row>
    <row r="485" spans="1:30">
      <c r="A485" s="6" t="s">
        <v>284</v>
      </c>
      <c r="B485" s="6" t="s">
        <v>215</v>
      </c>
      <c r="C485" s="6" t="s">
        <v>941</v>
      </c>
      <c r="D485" s="3" t="s">
        <v>942</v>
      </c>
      <c r="E485" s="45">
        <v>-1229986.74</v>
      </c>
      <c r="F485" s="45">
        <v>-720542.66</v>
      </c>
      <c r="G485" s="45">
        <v>-662939.05000000005</v>
      </c>
      <c r="H485" s="45">
        <v>-662939.05000000005</v>
      </c>
      <c r="I485" s="45">
        <v>-662250.56000000006</v>
      </c>
      <c r="J485" s="45">
        <v>-662250.56000000006</v>
      </c>
      <c r="K485" s="45">
        <v>-662250.56000000006</v>
      </c>
      <c r="L485" s="45">
        <v>-662250.56000000006</v>
      </c>
      <c r="M485" s="45">
        <v>-662250.56000000006</v>
      </c>
      <c r="N485" s="45">
        <v>-662250.56000000006</v>
      </c>
      <c r="O485" s="45">
        <v>-449648.78</v>
      </c>
      <c r="P485" s="45">
        <v>-449648.78</v>
      </c>
      <c r="Q485" s="45">
        <v>-449648.78</v>
      </c>
      <c r="R485" s="47">
        <f t="shared" si="141"/>
        <v>-646586.62000000011</v>
      </c>
      <c r="U485" s="49">
        <f t="shared" si="142"/>
        <v>-646586.62000000011</v>
      </c>
      <c r="V485" s="49"/>
      <c r="W485" s="49"/>
      <c r="Y485" s="51"/>
      <c r="Z485" s="51"/>
      <c r="AA485" s="51"/>
      <c r="AD485" s="49">
        <f t="shared" si="143"/>
        <v>-646586.62000000011</v>
      </c>
    </row>
    <row r="486" spans="1:30">
      <c r="A486" s="6" t="s">
        <v>284</v>
      </c>
      <c r="B486" s="6" t="s">
        <v>215</v>
      </c>
      <c r="C486" s="6" t="s">
        <v>945</v>
      </c>
      <c r="D486" s="3" t="s">
        <v>946</v>
      </c>
      <c r="E486" s="45">
        <v>-25442.53</v>
      </c>
      <c r="F486" s="45">
        <v>-32452.03</v>
      </c>
      <c r="G486" s="45">
        <v>17356.52</v>
      </c>
      <c r="H486" s="45">
        <v>49667.12</v>
      </c>
      <c r="I486" s="45">
        <v>0</v>
      </c>
      <c r="J486" s="45">
        <v>-8381.9500000000007</v>
      </c>
      <c r="K486" s="45">
        <v>-10782.76</v>
      </c>
      <c r="L486" s="45">
        <v>-12878.3</v>
      </c>
      <c r="M486" s="45">
        <v>-17771.830000000002</v>
      </c>
      <c r="N486" s="45">
        <v>-3657.86</v>
      </c>
      <c r="O486" s="45">
        <v>-22800.39</v>
      </c>
      <c r="P486" s="45">
        <v>-24572.34</v>
      </c>
      <c r="Q486" s="45">
        <v>-28366.05</v>
      </c>
      <c r="R486" s="47">
        <f t="shared" si="141"/>
        <v>-7764.8424999999988</v>
      </c>
      <c r="U486" s="49">
        <f t="shared" si="142"/>
        <v>-7764.8424999999988</v>
      </c>
      <c r="V486" s="49"/>
      <c r="W486" s="49"/>
      <c r="Y486" s="51"/>
      <c r="Z486" s="51"/>
      <c r="AA486" s="51"/>
      <c r="AD486" s="49">
        <f t="shared" si="143"/>
        <v>-7764.8424999999988</v>
      </c>
    </row>
    <row r="487" spans="1:30">
      <c r="A487" s="6" t="s">
        <v>284</v>
      </c>
      <c r="B487" s="6" t="s">
        <v>215</v>
      </c>
      <c r="C487" s="6" t="s">
        <v>282</v>
      </c>
      <c r="D487" s="3" t="s">
        <v>734</v>
      </c>
      <c r="E487" s="45">
        <v>-227.10000000000099</v>
      </c>
      <c r="F487" s="45">
        <v>-277.43000000000097</v>
      </c>
      <c r="G487" s="45">
        <v>-13669.29</v>
      </c>
      <c r="H487" s="45">
        <v>-14356.37</v>
      </c>
      <c r="I487" s="45">
        <v>-14303.28</v>
      </c>
      <c r="J487" s="45">
        <v>-120.700000000001</v>
      </c>
      <c r="K487" s="45">
        <v>-154.80000000000101</v>
      </c>
      <c r="L487" s="45">
        <v>-209.35000000000099</v>
      </c>
      <c r="M487" s="45">
        <v>-296.68000000000097</v>
      </c>
      <c r="N487" s="45">
        <v>-567.17000000000098</v>
      </c>
      <c r="O487" s="45">
        <v>-661.96000000000095</v>
      </c>
      <c r="P487" s="45">
        <v>-116.770000000001</v>
      </c>
      <c r="Q487" s="45">
        <v>-295.86000000000098</v>
      </c>
      <c r="R487" s="47">
        <f t="shared" si="141"/>
        <v>-3749.6066666666679</v>
      </c>
      <c r="U487" s="49">
        <f t="shared" si="142"/>
        <v>-3749.6066666666679</v>
      </c>
      <c r="V487" s="49"/>
      <c r="W487" s="49"/>
      <c r="Y487" s="51"/>
      <c r="Z487" s="51"/>
      <c r="AA487" s="51"/>
      <c r="AD487" s="49">
        <f t="shared" si="143"/>
        <v>-3749.6066666666679</v>
      </c>
    </row>
    <row r="488" spans="1:30">
      <c r="A488" s="6" t="s">
        <v>284</v>
      </c>
      <c r="B488" s="6" t="s">
        <v>215</v>
      </c>
      <c r="C488" s="6" t="s">
        <v>966</v>
      </c>
      <c r="D488" s="3" t="s">
        <v>967</v>
      </c>
      <c r="E488" s="45">
        <v>0</v>
      </c>
      <c r="F488" s="45">
        <v>-87733.82</v>
      </c>
      <c r="G488" s="45">
        <v>-150264.24</v>
      </c>
      <c r="H488" s="45">
        <v>-128434.33</v>
      </c>
      <c r="I488" s="45">
        <v>-186370.86</v>
      </c>
      <c r="J488" s="45">
        <v>-244451.57</v>
      </c>
      <c r="K488" s="45">
        <v>-193601.69</v>
      </c>
      <c r="L488" s="45">
        <v>-111269.74</v>
      </c>
      <c r="M488" s="45">
        <v>-121316.19</v>
      </c>
      <c r="N488" s="45">
        <v>-59717.43</v>
      </c>
      <c r="O488" s="45">
        <v>-86429.81</v>
      </c>
      <c r="P488" s="45">
        <v>-110499.54</v>
      </c>
      <c r="Q488" s="45">
        <v>-30864.45</v>
      </c>
      <c r="R488" s="47">
        <f t="shared" si="141"/>
        <v>-124626.78708333334</v>
      </c>
      <c r="U488" s="49">
        <f t="shared" si="142"/>
        <v>-124626.78708333334</v>
      </c>
      <c r="V488" s="49"/>
      <c r="W488" s="49"/>
      <c r="Y488" s="51"/>
      <c r="Z488" s="51"/>
      <c r="AA488" s="51"/>
      <c r="AD488" s="49">
        <f t="shared" si="143"/>
        <v>-124626.78708333334</v>
      </c>
    </row>
    <row r="489" spans="1:30">
      <c r="A489" s="6" t="s">
        <v>284</v>
      </c>
      <c r="B489" s="6" t="s">
        <v>215</v>
      </c>
      <c r="C489" s="6" t="s">
        <v>1005</v>
      </c>
      <c r="D489" s="3" t="s">
        <v>1016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-56.83</v>
      </c>
      <c r="O489" s="45">
        <v>-113.65</v>
      </c>
      <c r="P489" s="45">
        <v>-167.91</v>
      </c>
      <c r="Q489" s="45">
        <v>-147.22999999999999</v>
      </c>
      <c r="R489" s="47">
        <f t="shared" si="141"/>
        <v>-34.333750000000002</v>
      </c>
      <c r="U489" s="49">
        <f t="shared" si="142"/>
        <v>-34.333750000000002</v>
      </c>
      <c r="V489" s="49"/>
      <c r="W489" s="49"/>
      <c r="Y489" s="51"/>
      <c r="Z489" s="51"/>
      <c r="AA489" s="51"/>
      <c r="AD489" s="49">
        <f t="shared" si="143"/>
        <v>-34.333750000000002</v>
      </c>
    </row>
    <row r="490" spans="1:30">
      <c r="A490" s="6" t="s">
        <v>284</v>
      </c>
      <c r="B490" s="6" t="s">
        <v>215</v>
      </c>
      <c r="C490" s="6" t="s">
        <v>227</v>
      </c>
      <c r="D490" s="3" t="s">
        <v>736</v>
      </c>
      <c r="E490" s="45">
        <v>-586.79000000000303</v>
      </c>
      <c r="F490" s="45">
        <v>-761.080000000003</v>
      </c>
      <c r="G490" s="45">
        <v>-9136.56</v>
      </c>
      <c r="H490" s="45">
        <v>-16275.08</v>
      </c>
      <c r="I490" s="45">
        <v>-23299.74</v>
      </c>
      <c r="J490" s="45">
        <v>-10160.86</v>
      </c>
      <c r="K490" s="45">
        <v>-15660.59</v>
      </c>
      <c r="L490" s="45">
        <v>-18922.93</v>
      </c>
      <c r="M490" s="45">
        <v>-4776.18</v>
      </c>
      <c r="N490" s="45">
        <v>-5520.48</v>
      </c>
      <c r="O490" s="45">
        <v>-5695.4</v>
      </c>
      <c r="P490" s="45">
        <v>-375.06</v>
      </c>
      <c r="Q490" s="45">
        <v>-663.78</v>
      </c>
      <c r="R490" s="47">
        <f t="shared" si="141"/>
        <v>-9267.4370833333323</v>
      </c>
      <c r="U490" s="49">
        <f t="shared" si="142"/>
        <v>-9267.4370833333323</v>
      </c>
      <c r="V490" s="49"/>
      <c r="W490" s="49"/>
      <c r="Y490" s="51"/>
      <c r="Z490" s="51"/>
      <c r="AA490" s="51"/>
      <c r="AD490" s="49">
        <f t="shared" si="143"/>
        <v>-9267.4370833333323</v>
      </c>
    </row>
    <row r="491" spans="1:30">
      <c r="A491" s="6" t="s">
        <v>284</v>
      </c>
      <c r="B491" s="6" t="s">
        <v>215</v>
      </c>
      <c r="C491" s="6" t="s">
        <v>342</v>
      </c>
      <c r="D491" s="3" t="s">
        <v>737</v>
      </c>
      <c r="E491" s="45">
        <v>35291.589999999997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7">
        <f t="shared" si="141"/>
        <v>1470.4829166666666</v>
      </c>
      <c r="U491" s="49">
        <f t="shared" si="142"/>
        <v>1470.4829166666666</v>
      </c>
      <c r="V491" s="49"/>
      <c r="W491" s="49"/>
      <c r="Y491" s="51"/>
      <c r="Z491" s="51"/>
      <c r="AA491" s="51"/>
      <c r="AD491" s="49">
        <f t="shared" si="143"/>
        <v>1470.4829166666666</v>
      </c>
    </row>
    <row r="492" spans="1:30">
      <c r="A492" s="6" t="s">
        <v>284</v>
      </c>
      <c r="B492" s="6" t="s">
        <v>215</v>
      </c>
      <c r="C492" s="6" t="s">
        <v>517</v>
      </c>
      <c r="D492" s="3" t="s">
        <v>739</v>
      </c>
      <c r="E492" s="45">
        <v>-519.70000000000005</v>
      </c>
      <c r="F492" s="45">
        <v>-798.49</v>
      </c>
      <c r="G492" s="45">
        <v>-258.48</v>
      </c>
      <c r="H492" s="45">
        <v>-489.74</v>
      </c>
      <c r="I492" s="45">
        <v>-745.72</v>
      </c>
      <c r="J492" s="45">
        <v>-331.61</v>
      </c>
      <c r="K492" s="45">
        <v>-584.01</v>
      </c>
      <c r="L492" s="45">
        <v>-819.92</v>
      </c>
      <c r="M492" s="45">
        <v>-397.25</v>
      </c>
      <c r="N492" s="45">
        <v>-641.74</v>
      </c>
      <c r="O492" s="45">
        <v>-863.39</v>
      </c>
      <c r="P492" s="45">
        <v>-317.58999999999997</v>
      </c>
      <c r="Q492" s="45">
        <v>-542.54</v>
      </c>
      <c r="R492" s="47">
        <f t="shared" si="141"/>
        <v>-564.92166666666674</v>
      </c>
      <c r="U492" s="49">
        <f t="shared" si="142"/>
        <v>-564.92166666666674</v>
      </c>
      <c r="V492" s="49"/>
      <c r="W492" s="49"/>
      <c r="Y492" s="51"/>
      <c r="Z492" s="51"/>
      <c r="AA492" s="51"/>
      <c r="AD492" s="49">
        <f t="shared" si="143"/>
        <v>-564.92166666666674</v>
      </c>
    </row>
    <row r="493" spans="1:30">
      <c r="A493" s="6" t="s">
        <v>284</v>
      </c>
      <c r="B493" s="6" t="s">
        <v>215</v>
      </c>
      <c r="C493" s="6" t="s">
        <v>226</v>
      </c>
      <c r="D493" s="3" t="s">
        <v>735</v>
      </c>
      <c r="E493" s="45">
        <v>-1818.18</v>
      </c>
      <c r="F493" s="45">
        <v>-2325.4299999999998</v>
      </c>
      <c r="G493" s="45">
        <v>-25233.87</v>
      </c>
      <c r="H493" s="45">
        <v>-47211.44</v>
      </c>
      <c r="I493" s="45">
        <v>-63962.38</v>
      </c>
      <c r="J493" s="45">
        <v>-20624.27</v>
      </c>
      <c r="K493" s="45">
        <v>-28561.81</v>
      </c>
      <c r="L493" s="45">
        <v>-35327.32</v>
      </c>
      <c r="M493" s="45">
        <v>-10837.15</v>
      </c>
      <c r="N493" s="45">
        <v>-13410.84</v>
      </c>
      <c r="O493" s="45">
        <v>-15089.14</v>
      </c>
      <c r="P493" s="45">
        <v>-1539.6900000000101</v>
      </c>
      <c r="Q493" s="45">
        <v>-2492.1400000000099</v>
      </c>
      <c r="R493" s="47">
        <f t="shared" si="141"/>
        <v>-22189.875</v>
      </c>
      <c r="U493" s="49">
        <f t="shared" si="142"/>
        <v>-22189.875</v>
      </c>
      <c r="V493" s="49"/>
      <c r="W493" s="49"/>
      <c r="Y493" s="51"/>
      <c r="Z493" s="51"/>
      <c r="AA493" s="51"/>
      <c r="AD493" s="49">
        <f t="shared" si="143"/>
        <v>-22189.875</v>
      </c>
    </row>
    <row r="494" spans="1:30">
      <c r="A494" s="6" t="s">
        <v>284</v>
      </c>
      <c r="B494" s="6" t="s">
        <v>215</v>
      </c>
      <c r="C494" s="6" t="s">
        <v>518</v>
      </c>
      <c r="D494" s="3" t="s">
        <v>738</v>
      </c>
      <c r="E494" s="45">
        <v>-62318.5</v>
      </c>
      <c r="F494" s="45">
        <v>-44.969999999979301</v>
      </c>
      <c r="G494" s="45">
        <v>-44.97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7">
        <f t="shared" si="141"/>
        <v>-2604.099166666665</v>
      </c>
      <c r="U494" s="49">
        <f t="shared" si="142"/>
        <v>-2604.099166666665</v>
      </c>
      <c r="V494" s="49"/>
      <c r="W494" s="49"/>
      <c r="Y494" s="51"/>
      <c r="Z494" s="51"/>
      <c r="AA494" s="51"/>
      <c r="AD494" s="49">
        <f t="shared" si="143"/>
        <v>-2604.099166666665</v>
      </c>
    </row>
    <row r="495" spans="1:30">
      <c r="A495" s="6" t="s">
        <v>284</v>
      </c>
      <c r="B495" s="6" t="s">
        <v>215</v>
      </c>
      <c r="C495" s="6" t="s">
        <v>860</v>
      </c>
      <c r="D495" s="3" t="s">
        <v>738</v>
      </c>
      <c r="E495" s="45">
        <v>-16111.36</v>
      </c>
      <c r="F495" s="45">
        <v>-25374.95</v>
      </c>
      <c r="G495" s="45">
        <v>-33561.58</v>
      </c>
      <c r="H495" s="45">
        <v>-21697.23</v>
      </c>
      <c r="I495" s="45">
        <v>-29740.2</v>
      </c>
      <c r="J495" s="45">
        <v>-37301.089999999997</v>
      </c>
      <c r="K495" s="45">
        <v>-17217.169999999998</v>
      </c>
      <c r="L495" s="45">
        <v>-25233.88</v>
      </c>
      <c r="M495" s="45">
        <v>-35607.629999999997</v>
      </c>
      <c r="N495" s="45">
        <v>-20321.93</v>
      </c>
      <c r="O495" s="45">
        <v>-28011.4</v>
      </c>
      <c r="P495" s="45">
        <v>-35384.080000000002</v>
      </c>
      <c r="Q495" s="45">
        <v>-16755.41</v>
      </c>
      <c r="R495" s="47">
        <f t="shared" si="141"/>
        <v>-27157.043750000001</v>
      </c>
      <c r="U495" s="49">
        <f t="shared" si="142"/>
        <v>-27157.043750000001</v>
      </c>
      <c r="V495" s="49"/>
      <c r="W495" s="49"/>
      <c r="Y495" s="51"/>
      <c r="Z495" s="51"/>
      <c r="AA495" s="51"/>
      <c r="AD495" s="49">
        <f t="shared" si="143"/>
        <v>-27157.043750000001</v>
      </c>
    </row>
    <row r="496" spans="1:30">
      <c r="A496" s="6" t="s">
        <v>284</v>
      </c>
      <c r="B496" s="6" t="s">
        <v>216</v>
      </c>
      <c r="D496" s="3" t="s">
        <v>740</v>
      </c>
      <c r="E496" s="45">
        <v>-4274.79</v>
      </c>
      <c r="F496" s="45">
        <v>-9745.14</v>
      </c>
      <c r="G496" s="45">
        <v>-5072.93</v>
      </c>
      <c r="H496" s="45">
        <v>-416.37999999999897</v>
      </c>
      <c r="I496" s="45">
        <v>-776.18999999999903</v>
      </c>
      <c r="J496" s="45">
        <v>-1908.52</v>
      </c>
      <c r="K496" s="45">
        <v>-994.00999999999897</v>
      </c>
      <c r="L496" s="45">
        <v>-4324.51</v>
      </c>
      <c r="M496" s="45">
        <v>-11903.47</v>
      </c>
      <c r="N496" s="45">
        <v>-1743.57</v>
      </c>
      <c r="O496" s="45">
        <v>-1375.19</v>
      </c>
      <c r="P496" s="45">
        <v>-837.51</v>
      </c>
      <c r="Q496" s="45">
        <v>9506.32</v>
      </c>
      <c r="R496" s="47">
        <f t="shared" si="141"/>
        <v>-3040.1379166666666</v>
      </c>
      <c r="U496" s="49">
        <f t="shared" si="142"/>
        <v>-3040.1379166666666</v>
      </c>
      <c r="V496" s="49"/>
      <c r="W496" s="49"/>
      <c r="Y496" s="51"/>
      <c r="Z496" s="51"/>
      <c r="AA496" s="51"/>
      <c r="AD496" s="49">
        <f t="shared" si="143"/>
        <v>-3040.1379166666666</v>
      </c>
    </row>
    <row r="497" spans="1:30">
      <c r="A497" s="6" t="s">
        <v>284</v>
      </c>
      <c r="B497" s="6" t="s">
        <v>216</v>
      </c>
      <c r="C497" s="6" t="s">
        <v>143</v>
      </c>
      <c r="D497" s="3" t="s">
        <v>741</v>
      </c>
      <c r="E497" s="45">
        <v>0</v>
      </c>
      <c r="F497" s="45">
        <v>0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7">
        <f t="shared" si="141"/>
        <v>0</v>
      </c>
      <c r="U497" s="49">
        <f t="shared" si="142"/>
        <v>0</v>
      </c>
      <c r="V497" s="49"/>
      <c r="W497" s="49"/>
      <c r="Y497" s="51"/>
      <c r="Z497" s="51"/>
      <c r="AA497" s="51"/>
      <c r="AD497" s="49">
        <f t="shared" si="143"/>
        <v>0</v>
      </c>
    </row>
    <row r="498" spans="1:30">
      <c r="A498" s="6" t="s">
        <v>284</v>
      </c>
      <c r="B498" s="6" t="s">
        <v>863</v>
      </c>
      <c r="C498" s="6" t="s">
        <v>2</v>
      </c>
      <c r="D498" s="3" t="s">
        <v>864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si="141"/>
        <v>0</v>
      </c>
      <c r="U498" s="49">
        <f t="shared" si="142"/>
        <v>0</v>
      </c>
      <c r="V498" s="49"/>
      <c r="W498" s="49"/>
      <c r="Y498" s="51"/>
      <c r="Z498" s="51"/>
      <c r="AA498" s="51"/>
      <c r="AD498" s="49">
        <f t="shared" si="143"/>
        <v>0</v>
      </c>
    </row>
    <row r="499" spans="1:30">
      <c r="A499" s="6" t="s">
        <v>284</v>
      </c>
      <c r="B499" s="6" t="s">
        <v>222</v>
      </c>
      <c r="C499" s="6" t="s">
        <v>296</v>
      </c>
      <c r="D499" s="3" t="s">
        <v>505</v>
      </c>
      <c r="E499" s="45">
        <v>-21180.560000000001</v>
      </c>
      <c r="F499" s="45">
        <v>3.6379788070917101E-12</v>
      </c>
      <c r="G499" s="45">
        <v>-10763.89</v>
      </c>
      <c r="H499" s="45">
        <v>-20486.11</v>
      </c>
      <c r="I499" s="45">
        <v>0</v>
      </c>
      <c r="J499" s="45">
        <v>-10416.67</v>
      </c>
      <c r="K499" s="45">
        <v>-21180.560000000001</v>
      </c>
      <c r="L499" s="45">
        <v>3.6379788070917101E-12</v>
      </c>
      <c r="M499" s="45">
        <v>-10763.89</v>
      </c>
      <c r="N499" s="45">
        <v>-21527.78</v>
      </c>
      <c r="O499" s="45">
        <v>3.6379788070917101E-12</v>
      </c>
      <c r="P499" s="45">
        <v>-10763.89</v>
      </c>
      <c r="Q499" s="45">
        <v>-21180.560000000001</v>
      </c>
      <c r="R499" s="47">
        <f t="shared" si="141"/>
        <v>-10590.279166666665</v>
      </c>
      <c r="U499" s="49">
        <f t="shared" si="142"/>
        <v>-10590.279166666665</v>
      </c>
      <c r="V499" s="49"/>
      <c r="W499" s="49"/>
      <c r="Y499" s="51"/>
      <c r="Z499" s="51"/>
      <c r="AA499" s="51"/>
      <c r="AD499" s="49">
        <f t="shared" si="143"/>
        <v>-10590.279166666665</v>
      </c>
    </row>
    <row r="500" spans="1:30">
      <c r="A500" s="6" t="s">
        <v>284</v>
      </c>
      <c r="B500" s="6" t="s">
        <v>222</v>
      </c>
      <c r="C500" s="6" t="s">
        <v>393</v>
      </c>
      <c r="D500" s="3" t="s">
        <v>506</v>
      </c>
      <c r="E500" s="45">
        <v>-122504.5</v>
      </c>
      <c r="F500" s="45">
        <v>-30509.360000000001</v>
      </c>
      <c r="G500" s="45">
        <v>-63688.72</v>
      </c>
      <c r="H500" s="45">
        <v>-108303.49</v>
      </c>
      <c r="I500" s="45">
        <v>-12379.75</v>
      </c>
      <c r="J500" s="45">
        <v>-42895.54</v>
      </c>
      <c r="K500" s="45">
        <v>-107904.45</v>
      </c>
      <c r="L500" s="45">
        <v>-2270.53999999998</v>
      </c>
      <c r="M500" s="45">
        <v>-74320.36</v>
      </c>
      <c r="N500" s="45">
        <v>-116990.25</v>
      </c>
      <c r="O500" s="45">
        <v>-3480.4499999999798</v>
      </c>
      <c r="P500" s="45">
        <v>-115718.64</v>
      </c>
      <c r="Q500" s="45">
        <v>-220243.42</v>
      </c>
      <c r="R500" s="47">
        <f t="shared" si="141"/>
        <v>-70819.625833333339</v>
      </c>
      <c r="U500" s="49">
        <f t="shared" si="142"/>
        <v>-70819.625833333339</v>
      </c>
      <c r="V500" s="49"/>
      <c r="W500" s="49"/>
      <c r="Y500" s="51"/>
      <c r="Z500" s="51"/>
      <c r="AA500" s="51"/>
      <c r="AD500" s="49">
        <f t="shared" si="143"/>
        <v>-70819.625833333339</v>
      </c>
    </row>
    <row r="501" spans="1:30">
      <c r="A501" s="6" t="s">
        <v>284</v>
      </c>
      <c r="B501" s="6" t="s">
        <v>222</v>
      </c>
      <c r="C501" s="6" t="s">
        <v>92</v>
      </c>
      <c r="D501" s="3" t="s">
        <v>742</v>
      </c>
      <c r="E501" s="45">
        <v>-249333.34</v>
      </c>
      <c r="F501" s="45">
        <v>-374000</v>
      </c>
      <c r="G501" s="45">
        <v>-498666.67</v>
      </c>
      <c r="H501" s="45">
        <v>-623333.34</v>
      </c>
      <c r="I501" s="45">
        <v>-748000</v>
      </c>
      <c r="J501" s="45">
        <v>-124666.67</v>
      </c>
      <c r="K501" s="45">
        <v>-249333.34</v>
      </c>
      <c r="L501" s="45">
        <v>-374000</v>
      </c>
      <c r="M501" s="45">
        <v>-498666.67</v>
      </c>
      <c r="N501" s="45">
        <v>-623333.34</v>
      </c>
      <c r="O501" s="45">
        <v>-748000</v>
      </c>
      <c r="P501" s="45">
        <v>-124666.67</v>
      </c>
      <c r="Q501" s="45">
        <v>-249333.34</v>
      </c>
      <c r="R501" s="47">
        <f t="shared" si="141"/>
        <v>-436333.33666666661</v>
      </c>
      <c r="U501" s="49">
        <f t="shared" si="142"/>
        <v>-436333.33666666661</v>
      </c>
      <c r="V501" s="49"/>
      <c r="W501" s="49"/>
      <c r="Y501" s="51"/>
      <c r="Z501" s="51"/>
      <c r="AA501" s="51"/>
      <c r="AD501" s="49">
        <f t="shared" si="143"/>
        <v>-436333.33666666661</v>
      </c>
    </row>
    <row r="502" spans="1:30">
      <c r="A502" s="6" t="s">
        <v>284</v>
      </c>
      <c r="B502" s="6" t="s">
        <v>222</v>
      </c>
      <c r="C502" s="6" t="s">
        <v>94</v>
      </c>
      <c r="D502" s="3" t="s">
        <v>743</v>
      </c>
      <c r="E502" s="45">
        <v>-177450</v>
      </c>
      <c r="F502" s="45">
        <v>-266175</v>
      </c>
      <c r="G502" s="45">
        <v>-354900</v>
      </c>
      <c r="H502" s="45">
        <v>-443625</v>
      </c>
      <c r="I502" s="45">
        <v>-532350</v>
      </c>
      <c r="J502" s="45">
        <v>-88725</v>
      </c>
      <c r="K502" s="45">
        <v>-177450</v>
      </c>
      <c r="L502" s="45">
        <v>-266175</v>
      </c>
      <c r="M502" s="45">
        <v>-354900</v>
      </c>
      <c r="N502" s="45">
        <v>-443625</v>
      </c>
      <c r="O502" s="45">
        <v>-532350</v>
      </c>
      <c r="P502" s="45">
        <v>-88725</v>
      </c>
      <c r="Q502" s="45">
        <v>-177450</v>
      </c>
      <c r="R502" s="47">
        <f t="shared" si="141"/>
        <v>-310537.5</v>
      </c>
      <c r="U502" s="49">
        <f t="shared" si="142"/>
        <v>-310537.5</v>
      </c>
      <c r="V502" s="49"/>
      <c r="W502" s="49"/>
      <c r="Y502" s="51"/>
      <c r="Z502" s="51"/>
      <c r="AA502" s="51"/>
      <c r="AD502" s="49">
        <f t="shared" si="143"/>
        <v>-310537.5</v>
      </c>
    </row>
    <row r="503" spans="1:30">
      <c r="A503" s="6" t="s">
        <v>284</v>
      </c>
      <c r="B503" s="6" t="s">
        <v>222</v>
      </c>
      <c r="C503" s="6" t="s">
        <v>96</v>
      </c>
      <c r="D503" s="3" t="s">
        <v>744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7">
        <f t="shared" si="141"/>
        <v>0</v>
      </c>
      <c r="U503" s="49">
        <f t="shared" si="142"/>
        <v>0</v>
      </c>
      <c r="V503" s="49"/>
      <c r="W503" s="49"/>
      <c r="Y503" s="51"/>
      <c r="Z503" s="51"/>
      <c r="AA503" s="51"/>
      <c r="AD503" s="49">
        <f t="shared" si="143"/>
        <v>0</v>
      </c>
    </row>
    <row r="504" spans="1:30">
      <c r="A504" s="6" t="s">
        <v>284</v>
      </c>
      <c r="B504" s="6" t="s">
        <v>222</v>
      </c>
      <c r="C504" s="6" t="s">
        <v>98</v>
      </c>
      <c r="D504" s="3" t="s">
        <v>745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7">
        <f t="shared" si="141"/>
        <v>0</v>
      </c>
      <c r="U504" s="49">
        <f t="shared" si="142"/>
        <v>0</v>
      </c>
      <c r="V504" s="49"/>
      <c r="W504" s="49"/>
      <c r="Y504" s="51"/>
      <c r="Z504" s="51"/>
      <c r="AA504" s="51"/>
      <c r="AD504" s="49">
        <f t="shared" si="143"/>
        <v>0</v>
      </c>
    </row>
    <row r="505" spans="1:30">
      <c r="A505" s="6" t="s">
        <v>284</v>
      </c>
      <c r="B505" s="6" t="s">
        <v>222</v>
      </c>
      <c r="C505" s="6" t="s">
        <v>100</v>
      </c>
      <c r="D505" s="3" t="s">
        <v>746</v>
      </c>
      <c r="E505" s="45">
        <v>-579000</v>
      </c>
      <c r="F505" s="45">
        <v>-772000</v>
      </c>
      <c r="G505" s="45">
        <v>-965000</v>
      </c>
      <c r="H505" s="45">
        <v>-1158000</v>
      </c>
      <c r="I505" s="45">
        <v>-193000</v>
      </c>
      <c r="J505" s="45">
        <v>-386000</v>
      </c>
      <c r="K505" s="45">
        <v>-579000</v>
      </c>
      <c r="L505" s="45">
        <v>-772000</v>
      </c>
      <c r="M505" s="45">
        <v>-965000</v>
      </c>
      <c r="N505" s="45">
        <v>-1158000</v>
      </c>
      <c r="O505" s="45">
        <v>-193000</v>
      </c>
      <c r="P505" s="45">
        <v>-386000</v>
      </c>
      <c r="Q505" s="45">
        <v>-579000</v>
      </c>
      <c r="R505" s="47">
        <f t="shared" si="141"/>
        <v>-675500</v>
      </c>
      <c r="U505" s="49">
        <f t="shared" si="142"/>
        <v>-675500</v>
      </c>
      <c r="V505" s="49"/>
      <c r="W505" s="49"/>
      <c r="Y505" s="51"/>
      <c r="Z505" s="51"/>
      <c r="AA505" s="51"/>
      <c r="AD505" s="49">
        <f t="shared" si="143"/>
        <v>-675500</v>
      </c>
    </row>
    <row r="506" spans="1:30">
      <c r="A506" s="6" t="s">
        <v>284</v>
      </c>
      <c r="B506" s="6" t="s">
        <v>222</v>
      </c>
      <c r="C506" s="6" t="s">
        <v>102</v>
      </c>
      <c r="D506" s="3" t="s">
        <v>747</v>
      </c>
      <c r="E506" s="45">
        <v>-256875</v>
      </c>
      <c r="F506" s="45">
        <v>-342500</v>
      </c>
      <c r="G506" s="45">
        <v>-428125</v>
      </c>
      <c r="H506" s="45">
        <v>0</v>
      </c>
      <c r="I506" s="45">
        <v>-85625</v>
      </c>
      <c r="J506" s="45">
        <v>-171250</v>
      </c>
      <c r="K506" s="45">
        <v>-256875</v>
      </c>
      <c r="L506" s="45">
        <v>-342500</v>
      </c>
      <c r="M506" s="45">
        <v>-428125</v>
      </c>
      <c r="N506" s="45">
        <v>0</v>
      </c>
      <c r="O506" s="45">
        <v>-85625</v>
      </c>
      <c r="P506" s="45">
        <v>-171250</v>
      </c>
      <c r="Q506" s="45">
        <v>-256875</v>
      </c>
      <c r="R506" s="47">
        <f t="shared" si="141"/>
        <v>-214062.5</v>
      </c>
      <c r="U506" s="49">
        <f t="shared" si="142"/>
        <v>-214062.5</v>
      </c>
      <c r="V506" s="49"/>
      <c r="W506" s="49"/>
      <c r="Y506" s="51"/>
      <c r="Z506" s="51"/>
      <c r="AA506" s="51"/>
      <c r="AD506" s="49">
        <f t="shared" si="143"/>
        <v>-214062.5</v>
      </c>
    </row>
    <row r="507" spans="1:30">
      <c r="A507" s="6" t="s">
        <v>284</v>
      </c>
      <c r="B507" s="6" t="s">
        <v>222</v>
      </c>
      <c r="C507" s="6" t="s">
        <v>104</v>
      </c>
      <c r="D507" s="3" t="s">
        <v>748</v>
      </c>
      <c r="E507" s="45">
        <v>-272500</v>
      </c>
      <c r="F507" s="45">
        <v>-363333.33</v>
      </c>
      <c r="G507" s="45">
        <v>-454166.66</v>
      </c>
      <c r="H507" s="45">
        <v>-5.8207660913467401E-11</v>
      </c>
      <c r="I507" s="45">
        <v>-90833.330000000104</v>
      </c>
      <c r="J507" s="45">
        <v>-181666.66</v>
      </c>
      <c r="K507" s="45">
        <v>-272500</v>
      </c>
      <c r="L507" s="45">
        <v>-363333.33</v>
      </c>
      <c r="M507" s="45">
        <v>-454166.66</v>
      </c>
      <c r="N507" s="45">
        <v>-1.16415321826935E-10</v>
      </c>
      <c r="O507" s="45">
        <v>-90833.330000000104</v>
      </c>
      <c r="P507" s="45">
        <v>-181666.66</v>
      </c>
      <c r="Q507" s="45">
        <v>-272500</v>
      </c>
      <c r="R507" s="47">
        <f t="shared" si="141"/>
        <v>-227083.33000000005</v>
      </c>
      <c r="U507" s="49">
        <f t="shared" si="142"/>
        <v>-227083.33000000005</v>
      </c>
      <c r="V507" s="49"/>
      <c r="W507" s="49"/>
      <c r="Y507" s="51"/>
      <c r="Z507" s="51"/>
      <c r="AA507" s="51"/>
      <c r="AD507" s="49">
        <f t="shared" si="143"/>
        <v>-227083.33000000005</v>
      </c>
    </row>
    <row r="508" spans="1:30">
      <c r="A508" s="6" t="s">
        <v>284</v>
      </c>
      <c r="B508" s="6" t="s">
        <v>222</v>
      </c>
      <c r="C508" s="6" t="s">
        <v>107</v>
      </c>
      <c r="D508" s="3" t="s">
        <v>749</v>
      </c>
      <c r="E508" s="45">
        <v>2.91038304567337E-11</v>
      </c>
      <c r="F508" s="45">
        <v>-42604.17</v>
      </c>
      <c r="G508" s="45">
        <v>170416.66</v>
      </c>
      <c r="H508" s="45">
        <v>127812.5</v>
      </c>
      <c r="I508" s="45">
        <v>85208.33</v>
      </c>
      <c r="J508" s="45">
        <v>42604.160000000003</v>
      </c>
      <c r="K508" s="45">
        <v>255625</v>
      </c>
      <c r="L508" s="45">
        <v>213020.83</v>
      </c>
      <c r="M508" s="45">
        <v>426041.66</v>
      </c>
      <c r="N508" s="45">
        <v>383437.5</v>
      </c>
      <c r="O508" s="45">
        <v>340833.33</v>
      </c>
      <c r="P508" s="45">
        <v>42604.159999999902</v>
      </c>
      <c r="Q508" s="45">
        <v>255625</v>
      </c>
      <c r="R508" s="47">
        <f t="shared" si="141"/>
        <v>181067.70499999999</v>
      </c>
      <c r="U508" s="49">
        <f t="shared" si="142"/>
        <v>181067.70499999999</v>
      </c>
      <c r="V508" s="49"/>
      <c r="W508" s="49"/>
      <c r="Y508" s="51"/>
      <c r="Z508" s="51"/>
      <c r="AA508" s="51"/>
      <c r="AD508" s="49">
        <f t="shared" si="143"/>
        <v>181067.70499999999</v>
      </c>
    </row>
    <row r="509" spans="1:30">
      <c r="A509" s="6" t="s">
        <v>284</v>
      </c>
      <c r="B509" s="6" t="s">
        <v>222</v>
      </c>
      <c r="C509" s="6" t="s">
        <v>108</v>
      </c>
      <c r="D509" s="3" t="s">
        <v>750</v>
      </c>
      <c r="E509" s="45">
        <v>2.91038304567337E-11</v>
      </c>
      <c r="F509" s="45">
        <v>-44166.67</v>
      </c>
      <c r="G509" s="45">
        <v>176666.66</v>
      </c>
      <c r="H509" s="45">
        <v>132500</v>
      </c>
      <c r="I509" s="45">
        <v>88333.33</v>
      </c>
      <c r="J509" s="45">
        <v>44166.66</v>
      </c>
      <c r="K509" s="45">
        <v>265000</v>
      </c>
      <c r="L509" s="45">
        <v>220833.33</v>
      </c>
      <c r="M509" s="45">
        <v>441666.66</v>
      </c>
      <c r="N509" s="45">
        <v>397500</v>
      </c>
      <c r="O509" s="45">
        <v>353333.33</v>
      </c>
      <c r="P509" s="45">
        <v>44166.66</v>
      </c>
      <c r="Q509" s="45">
        <v>265000</v>
      </c>
      <c r="R509" s="47">
        <f t="shared" si="141"/>
        <v>187708.33</v>
      </c>
      <c r="U509" s="49">
        <f t="shared" si="142"/>
        <v>187708.33</v>
      </c>
      <c r="V509" s="49"/>
      <c r="W509" s="49"/>
      <c r="Y509" s="51"/>
      <c r="Z509" s="51"/>
      <c r="AA509" s="51"/>
      <c r="AD509" s="49">
        <f t="shared" si="143"/>
        <v>187708.33</v>
      </c>
    </row>
    <row r="510" spans="1:30">
      <c r="A510" s="6" t="s">
        <v>284</v>
      </c>
      <c r="B510" s="6" t="s">
        <v>222</v>
      </c>
      <c r="C510" s="6" t="s">
        <v>109</v>
      </c>
      <c r="D510" s="3" t="s">
        <v>751</v>
      </c>
      <c r="E510" s="45">
        <v>-170416.67</v>
      </c>
      <c r="F510" s="45">
        <v>-213020.84</v>
      </c>
      <c r="G510" s="45">
        <v>-255625</v>
      </c>
      <c r="H510" s="45">
        <v>-298229.17</v>
      </c>
      <c r="I510" s="45">
        <v>-340833.34</v>
      </c>
      <c r="J510" s="45">
        <v>-383437.5</v>
      </c>
      <c r="K510" s="45">
        <v>-426041.67</v>
      </c>
      <c r="L510" s="45">
        <v>-468645.84</v>
      </c>
      <c r="M510" s="45">
        <v>-511250</v>
      </c>
      <c r="N510" s="45">
        <v>-553854.17000000004</v>
      </c>
      <c r="O510" s="45">
        <v>-596458.34</v>
      </c>
      <c r="P510" s="45">
        <v>-383437.5</v>
      </c>
      <c r="Q510" s="45">
        <v>-426041.67</v>
      </c>
      <c r="R510" s="47">
        <f t="shared" si="141"/>
        <v>-394088.54499999993</v>
      </c>
      <c r="U510" s="49">
        <f t="shared" si="142"/>
        <v>-394088.54499999993</v>
      </c>
      <c r="V510" s="49"/>
      <c r="W510" s="49"/>
      <c r="Y510" s="51"/>
      <c r="Z510" s="51"/>
      <c r="AA510" s="51"/>
      <c r="AD510" s="49">
        <f t="shared" si="143"/>
        <v>-394088.54499999993</v>
      </c>
    </row>
    <row r="511" spans="1:30">
      <c r="A511" s="6" t="s">
        <v>284</v>
      </c>
      <c r="B511" s="6" t="s">
        <v>222</v>
      </c>
      <c r="C511" s="6" t="s">
        <v>110</v>
      </c>
      <c r="D511" s="3" t="s">
        <v>752</v>
      </c>
      <c r="E511" s="45">
        <v>-176666.67</v>
      </c>
      <c r="F511" s="45">
        <v>-220833.34</v>
      </c>
      <c r="G511" s="45">
        <v>-265000</v>
      </c>
      <c r="H511" s="45">
        <v>-309166.67</v>
      </c>
      <c r="I511" s="45">
        <v>-353333.34</v>
      </c>
      <c r="J511" s="45">
        <v>-397500</v>
      </c>
      <c r="K511" s="45">
        <v>-441666.67</v>
      </c>
      <c r="L511" s="45">
        <v>-485833.34</v>
      </c>
      <c r="M511" s="45">
        <v>-530000</v>
      </c>
      <c r="N511" s="45">
        <v>-574166.67000000004</v>
      </c>
      <c r="O511" s="45">
        <v>-618333.34</v>
      </c>
      <c r="P511" s="45">
        <v>-397500</v>
      </c>
      <c r="Q511" s="45">
        <v>-441666.67</v>
      </c>
      <c r="R511" s="47">
        <f t="shared" si="141"/>
        <v>-408541.67</v>
      </c>
      <c r="U511" s="49">
        <f t="shared" si="142"/>
        <v>-408541.67</v>
      </c>
      <c r="V511" s="49"/>
      <c r="W511" s="49"/>
      <c r="Y511" s="51"/>
      <c r="Z511" s="51"/>
      <c r="AA511" s="51"/>
      <c r="AD511" s="49">
        <f t="shared" si="143"/>
        <v>-408541.67</v>
      </c>
    </row>
    <row r="512" spans="1:30">
      <c r="A512" s="6" t="s">
        <v>284</v>
      </c>
      <c r="B512" s="6" t="s">
        <v>222</v>
      </c>
      <c r="C512" s="6" t="s">
        <v>893</v>
      </c>
      <c r="D512" s="3" t="s">
        <v>894</v>
      </c>
      <c r="E512" s="45">
        <v>-452500</v>
      </c>
      <c r="F512" s="45">
        <v>-75416.67</v>
      </c>
      <c r="G512" s="45">
        <v>-150833.34</v>
      </c>
      <c r="H512" s="45">
        <v>-226250</v>
      </c>
      <c r="I512" s="45">
        <v>-301666.67</v>
      </c>
      <c r="J512" s="45">
        <v>-377083.34</v>
      </c>
      <c r="K512" s="45">
        <v>-452500</v>
      </c>
      <c r="L512" s="45">
        <v>-75416.67</v>
      </c>
      <c r="M512" s="45">
        <v>-150833.34</v>
      </c>
      <c r="N512" s="45">
        <v>-226250</v>
      </c>
      <c r="O512" s="45">
        <v>-301666.67</v>
      </c>
      <c r="P512" s="45">
        <v>-377083.34</v>
      </c>
      <c r="Q512" s="45">
        <v>-452500</v>
      </c>
      <c r="R512" s="47">
        <f t="shared" si="141"/>
        <v>-263958.33666666667</v>
      </c>
      <c r="U512" s="49">
        <f t="shared" si="142"/>
        <v>-263958.33666666667</v>
      </c>
      <c r="V512" s="49"/>
      <c r="W512" s="49"/>
      <c r="Y512" s="51"/>
      <c r="Z512" s="51"/>
      <c r="AA512" s="51"/>
      <c r="AD512" s="49">
        <f t="shared" si="143"/>
        <v>-263958.33666666667</v>
      </c>
    </row>
    <row r="513" spans="1:30">
      <c r="A513" s="6" t="s">
        <v>284</v>
      </c>
      <c r="B513" s="6" t="s">
        <v>222</v>
      </c>
      <c r="C513" s="6" t="s">
        <v>889</v>
      </c>
      <c r="D513" s="3" t="s">
        <v>891</v>
      </c>
      <c r="E513" s="45">
        <v>-382000</v>
      </c>
      <c r="F513" s="45">
        <v>-63666.67</v>
      </c>
      <c r="G513" s="45">
        <v>-127333.34</v>
      </c>
      <c r="H513" s="45">
        <v>-191000</v>
      </c>
      <c r="I513" s="45">
        <v>-254666.67</v>
      </c>
      <c r="J513" s="45">
        <v>-318333.34000000003</v>
      </c>
      <c r="K513" s="45">
        <v>-382000</v>
      </c>
      <c r="L513" s="45">
        <v>-63666.67</v>
      </c>
      <c r="M513" s="45">
        <v>-127333.34</v>
      </c>
      <c r="N513" s="45">
        <v>-191000</v>
      </c>
      <c r="O513" s="45">
        <v>-254666.67</v>
      </c>
      <c r="P513" s="45">
        <v>-318333.34000000003</v>
      </c>
      <c r="Q513" s="45">
        <v>-382000</v>
      </c>
      <c r="R513" s="47">
        <f t="shared" si="141"/>
        <v>-222833.33666666667</v>
      </c>
      <c r="U513" s="49">
        <f t="shared" si="142"/>
        <v>-222833.33666666667</v>
      </c>
      <c r="V513" s="49"/>
      <c r="W513" s="49"/>
      <c r="Y513" s="51"/>
      <c r="Z513" s="51"/>
      <c r="AA513" s="51"/>
      <c r="AD513" s="49">
        <f t="shared" si="143"/>
        <v>-222833.33666666667</v>
      </c>
    </row>
    <row r="514" spans="1:30">
      <c r="A514" s="6" t="s">
        <v>284</v>
      </c>
      <c r="B514" s="6" t="s">
        <v>222</v>
      </c>
      <c r="C514" s="6" t="s">
        <v>890</v>
      </c>
      <c r="D514" s="3" t="s">
        <v>892</v>
      </c>
      <c r="E514" s="45">
        <v>-639000</v>
      </c>
      <c r="F514" s="45">
        <v>-106500</v>
      </c>
      <c r="G514" s="45">
        <v>-213000</v>
      </c>
      <c r="H514" s="45">
        <v>-319500</v>
      </c>
      <c r="I514" s="45">
        <v>-426000</v>
      </c>
      <c r="J514" s="45">
        <v>-532500</v>
      </c>
      <c r="K514" s="45">
        <v>-639000</v>
      </c>
      <c r="L514" s="45">
        <v>-106500</v>
      </c>
      <c r="M514" s="45">
        <v>-213000</v>
      </c>
      <c r="N514" s="45">
        <v>-319500</v>
      </c>
      <c r="O514" s="45">
        <v>-426000</v>
      </c>
      <c r="P514" s="45">
        <v>-532500</v>
      </c>
      <c r="Q514" s="45">
        <v>-639000</v>
      </c>
      <c r="R514" s="47">
        <f t="shared" si="141"/>
        <v>-372750</v>
      </c>
      <c r="U514" s="49">
        <f t="shared" si="142"/>
        <v>-372750</v>
      </c>
      <c r="V514" s="49"/>
      <c r="W514" s="49"/>
      <c r="Y514" s="51"/>
      <c r="Z514" s="51"/>
      <c r="AA514" s="51"/>
      <c r="AD514" s="49">
        <f t="shared" si="143"/>
        <v>-372750</v>
      </c>
    </row>
    <row r="515" spans="1:30">
      <c r="A515" s="6" t="s">
        <v>284</v>
      </c>
      <c r="B515" s="6" t="s">
        <v>222</v>
      </c>
      <c r="C515" s="6" t="s">
        <v>406</v>
      </c>
      <c r="D515" s="3" t="s">
        <v>952</v>
      </c>
      <c r="E515" s="45">
        <v>-537000</v>
      </c>
      <c r="F515" s="45">
        <v>-89500</v>
      </c>
      <c r="G515" s="45">
        <v>-179000</v>
      </c>
      <c r="H515" s="45">
        <v>-268500</v>
      </c>
      <c r="I515" s="45">
        <v>-358000</v>
      </c>
      <c r="J515" s="45">
        <v>-447500</v>
      </c>
      <c r="K515" s="45">
        <v>-537000</v>
      </c>
      <c r="L515" s="45">
        <v>-89500</v>
      </c>
      <c r="M515" s="45">
        <v>-179000</v>
      </c>
      <c r="N515" s="45">
        <v>-268500</v>
      </c>
      <c r="O515" s="45">
        <v>-358000</v>
      </c>
      <c r="P515" s="45">
        <v>-447500</v>
      </c>
      <c r="Q515" s="45">
        <v>-537000</v>
      </c>
      <c r="R515" s="47">
        <f t="shared" si="141"/>
        <v>-313250</v>
      </c>
      <c r="U515" s="49">
        <f t="shared" si="142"/>
        <v>-313250</v>
      </c>
      <c r="V515" s="49"/>
      <c r="W515" s="49"/>
      <c r="Y515" s="51"/>
      <c r="Z515" s="51"/>
      <c r="AA515" s="51"/>
      <c r="AD515" s="49">
        <f t="shared" si="143"/>
        <v>-313250</v>
      </c>
    </row>
    <row r="516" spans="1:30">
      <c r="A516" s="6" t="s">
        <v>284</v>
      </c>
      <c r="B516" s="6" t="s">
        <v>222</v>
      </c>
      <c r="C516" s="6" t="s">
        <v>407</v>
      </c>
      <c r="D516" s="3" t="s">
        <v>953</v>
      </c>
      <c r="E516" s="45">
        <v>-378000</v>
      </c>
      <c r="F516" s="45">
        <v>-63000</v>
      </c>
      <c r="G516" s="45">
        <v>-126000</v>
      </c>
      <c r="H516" s="45">
        <v>-189000</v>
      </c>
      <c r="I516" s="45">
        <v>-252000</v>
      </c>
      <c r="J516" s="45">
        <v>-315000</v>
      </c>
      <c r="K516" s="45">
        <v>-378000</v>
      </c>
      <c r="L516" s="45">
        <v>-63000</v>
      </c>
      <c r="M516" s="45">
        <v>-126000</v>
      </c>
      <c r="N516" s="45">
        <v>-189000</v>
      </c>
      <c r="O516" s="45">
        <v>-252000</v>
      </c>
      <c r="P516" s="45">
        <v>-315000</v>
      </c>
      <c r="Q516" s="45">
        <v>-378000</v>
      </c>
      <c r="R516" s="47">
        <f t="shared" si="141"/>
        <v>-220500</v>
      </c>
      <c r="U516" s="49">
        <f t="shared" si="142"/>
        <v>-220500</v>
      </c>
      <c r="V516" s="49"/>
      <c r="W516" s="49"/>
      <c r="Y516" s="51"/>
      <c r="Z516" s="51"/>
      <c r="AA516" s="51"/>
      <c r="AD516" s="49">
        <f t="shared" si="143"/>
        <v>-220500</v>
      </c>
    </row>
    <row r="517" spans="1:30">
      <c r="A517" s="6" t="s">
        <v>284</v>
      </c>
      <c r="B517" s="6" t="s">
        <v>222</v>
      </c>
      <c r="C517" s="6" t="s">
        <v>959</v>
      </c>
      <c r="D517" s="3" t="s">
        <v>964</v>
      </c>
      <c r="E517" s="45">
        <v>-69583.33</v>
      </c>
      <c r="F517" s="45">
        <v>-139166.66</v>
      </c>
      <c r="G517" s="45">
        <v>-208750</v>
      </c>
      <c r="H517" s="45">
        <v>-278333.33</v>
      </c>
      <c r="I517" s="45">
        <v>-347916.66</v>
      </c>
      <c r="J517" s="45">
        <v>-5.8207660913467401E-11</v>
      </c>
      <c r="K517" s="45">
        <v>-69583.330000000104</v>
      </c>
      <c r="L517" s="45">
        <v>-139166.66</v>
      </c>
      <c r="M517" s="45">
        <v>-208750</v>
      </c>
      <c r="N517" s="45">
        <v>-278333.33</v>
      </c>
      <c r="O517" s="45">
        <v>-347916.66</v>
      </c>
      <c r="P517" s="45">
        <v>-417500</v>
      </c>
      <c r="Q517" s="45">
        <v>-69583.330000000104</v>
      </c>
      <c r="R517" s="47">
        <f t="shared" si="141"/>
        <v>-208749.99666666667</v>
      </c>
      <c r="U517" s="49">
        <f t="shared" si="142"/>
        <v>-208749.99666666667</v>
      </c>
      <c r="V517" s="49"/>
      <c r="W517" s="49"/>
      <c r="Y517" s="51"/>
      <c r="Z517" s="51"/>
      <c r="AA517" s="51"/>
      <c r="AD517" s="49">
        <f t="shared" si="143"/>
        <v>-208749.99666666667</v>
      </c>
    </row>
    <row r="518" spans="1:30">
      <c r="A518" s="6" t="s">
        <v>284</v>
      </c>
      <c r="B518" s="6" t="s">
        <v>218</v>
      </c>
      <c r="C518" s="6" t="s">
        <v>295</v>
      </c>
      <c r="D518" s="3" t="s">
        <v>219</v>
      </c>
      <c r="E518" s="45">
        <v>-3590000</v>
      </c>
      <c r="F518" s="45">
        <v>-3590000</v>
      </c>
      <c r="G518" s="45">
        <v>0</v>
      </c>
      <c r="H518" s="45">
        <v>-3590000</v>
      </c>
      <c r="I518" s="45">
        <v>-3590000</v>
      </c>
      <c r="J518" s="45">
        <v>0</v>
      </c>
      <c r="K518" s="45">
        <v>-3590000</v>
      </c>
      <c r="L518" s="45">
        <v>-3590000</v>
      </c>
      <c r="M518" s="45">
        <v>0</v>
      </c>
      <c r="N518" s="45">
        <v>-3590000</v>
      </c>
      <c r="O518" s="45">
        <v>-3590000</v>
      </c>
      <c r="P518" s="45">
        <v>0</v>
      </c>
      <c r="Q518" s="45">
        <v>-3590000</v>
      </c>
      <c r="R518" s="47">
        <f t="shared" si="141"/>
        <v>-2393333.3333333335</v>
      </c>
      <c r="U518" s="61"/>
      <c r="V518" s="61">
        <f>+R518</f>
        <v>-2393333.3333333335</v>
      </c>
      <c r="W518" s="49"/>
      <c r="Y518" s="51"/>
      <c r="Z518" s="51"/>
      <c r="AA518" s="51"/>
      <c r="AC518" s="61">
        <f>+R518</f>
        <v>-2393333.3333333335</v>
      </c>
      <c r="AD518" s="49"/>
    </row>
    <row r="519" spans="1:30">
      <c r="A519" s="6" t="s">
        <v>284</v>
      </c>
      <c r="B519" s="6" t="s">
        <v>408</v>
      </c>
      <c r="C519" s="6" t="s">
        <v>343</v>
      </c>
      <c r="D519" s="62" t="s">
        <v>753</v>
      </c>
      <c r="E519" s="45">
        <v>0</v>
      </c>
      <c r="F519" s="45">
        <v>-66090</v>
      </c>
      <c r="G519" s="45">
        <v>-66090</v>
      </c>
      <c r="H519" s="45">
        <v>-66090</v>
      </c>
      <c r="I519" s="45">
        <v>0</v>
      </c>
      <c r="J519" s="45">
        <v>0</v>
      </c>
      <c r="K519" s="45">
        <v>0</v>
      </c>
      <c r="L519" s="45">
        <v>-113050</v>
      </c>
      <c r="M519" s="45">
        <v>-113050</v>
      </c>
      <c r="N519" s="45">
        <v>-94962</v>
      </c>
      <c r="O519" s="45">
        <v>0</v>
      </c>
      <c r="P519" s="45">
        <v>0</v>
      </c>
      <c r="Q519" s="45">
        <v>-102020</v>
      </c>
      <c r="R519" s="47">
        <f t="shared" si="141"/>
        <v>-47528.5</v>
      </c>
      <c r="T519" s="49"/>
      <c r="U519" s="49">
        <f>R519-T519</f>
        <v>-47528.5</v>
      </c>
      <c r="V519" s="49"/>
      <c r="W519" s="49"/>
      <c r="Y519" s="51"/>
      <c r="Z519" s="51"/>
      <c r="AA519" s="51"/>
      <c r="AD519" s="49">
        <f t="shared" ref="AD519:AD532" si="144">+R519</f>
        <v>-47528.5</v>
      </c>
    </row>
    <row r="520" spans="1:30">
      <c r="A520" s="6" t="s">
        <v>284</v>
      </c>
      <c r="B520" s="6" t="s">
        <v>408</v>
      </c>
      <c r="C520" s="6" t="s">
        <v>409</v>
      </c>
      <c r="D520" s="3" t="s">
        <v>754</v>
      </c>
      <c r="E520" s="45">
        <v>-43120.08</v>
      </c>
      <c r="F520" s="45">
        <v>-61761.87</v>
      </c>
      <c r="G520" s="45">
        <v>-21943.09</v>
      </c>
      <c r="H520" s="45">
        <v>-43886.18</v>
      </c>
      <c r="I520" s="45">
        <v>-67079.14</v>
      </c>
      <c r="J520" s="45">
        <v>-21318.16</v>
      </c>
      <c r="K520" s="45">
        <v>-44511.12</v>
      </c>
      <c r="L520" s="45">
        <v>-67704.08</v>
      </c>
      <c r="M520" s="45">
        <v>-21943.09</v>
      </c>
      <c r="N520" s="45">
        <v>-45136.05</v>
      </c>
      <c r="O520" s="45">
        <v>-68329.009999999995</v>
      </c>
      <c r="P520" s="45">
        <v>-22568.03</v>
      </c>
      <c r="Q520" s="45">
        <v>-45760.99</v>
      </c>
      <c r="R520" s="47">
        <f t="shared" si="141"/>
        <v>-44218.362916666672</v>
      </c>
      <c r="U520" s="49">
        <f t="shared" ref="U520:U532" si="145">+R520</f>
        <v>-44218.362916666672</v>
      </c>
      <c r="V520" s="49"/>
      <c r="W520" s="49"/>
      <c r="Y520" s="51"/>
      <c r="Z520" s="51"/>
      <c r="AA520" s="51"/>
      <c r="AD520" s="49">
        <f t="shared" si="144"/>
        <v>-44218.362916666672</v>
      </c>
    </row>
    <row r="521" spans="1:30">
      <c r="A521" s="6" t="s">
        <v>284</v>
      </c>
      <c r="B521" s="6" t="s">
        <v>408</v>
      </c>
      <c r="C521" s="6" t="s">
        <v>410</v>
      </c>
      <c r="D521" s="3" t="s">
        <v>755</v>
      </c>
      <c r="E521" s="45">
        <v>-554325</v>
      </c>
      <c r="F521" s="45">
        <v>-570707</v>
      </c>
      <c r="G521" s="45">
        <v>-570707</v>
      </c>
      <c r="H521" s="45">
        <v>-570707</v>
      </c>
      <c r="I521" s="45">
        <v>-570707</v>
      </c>
      <c r="J521" s="45">
        <v>-570707</v>
      </c>
      <c r="K521" s="45">
        <v>-570707</v>
      </c>
      <c r="L521" s="45">
        <v>-570707</v>
      </c>
      <c r="M521" s="45">
        <v>-570707</v>
      </c>
      <c r="N521" s="45">
        <v>-570707</v>
      </c>
      <c r="O521" s="45">
        <v>-570707</v>
      </c>
      <c r="P521" s="45">
        <v>-570707</v>
      </c>
      <c r="Q521" s="45">
        <v>-570707</v>
      </c>
      <c r="R521" s="47">
        <f t="shared" si="141"/>
        <v>-570024.41666666663</v>
      </c>
      <c r="U521" s="49">
        <f t="shared" si="145"/>
        <v>-570024.41666666663</v>
      </c>
      <c r="V521" s="49"/>
      <c r="W521" s="49"/>
      <c r="Y521" s="51"/>
      <c r="Z521" s="51"/>
      <c r="AA521" s="51"/>
      <c r="AD521" s="49">
        <f t="shared" si="144"/>
        <v>-570024.41666666663</v>
      </c>
    </row>
    <row r="522" spans="1:30">
      <c r="A522" s="6" t="s">
        <v>284</v>
      </c>
      <c r="B522" s="6" t="s">
        <v>223</v>
      </c>
      <c r="C522" s="6" t="s">
        <v>143</v>
      </c>
      <c r="D522" s="3" t="s">
        <v>756</v>
      </c>
      <c r="E522" s="45">
        <v>-1835241.4</v>
      </c>
      <c r="F522" s="45">
        <v>-1026586.12</v>
      </c>
      <c r="G522" s="45">
        <v>-1162725.33</v>
      </c>
      <c r="H522" s="45">
        <v>-1139089.24</v>
      </c>
      <c r="I522" s="45">
        <v>-1507548.46</v>
      </c>
      <c r="J522" s="45">
        <v>-1763851.32</v>
      </c>
      <c r="K522" s="45">
        <v>-1934689.15</v>
      </c>
      <c r="L522" s="45">
        <v>-2089262.6</v>
      </c>
      <c r="M522" s="45">
        <v>-1216303.5</v>
      </c>
      <c r="N522" s="45">
        <v>-1420637.14</v>
      </c>
      <c r="O522" s="45">
        <v>-1643497.37</v>
      </c>
      <c r="P522" s="45">
        <v>-1770617.58</v>
      </c>
      <c r="Q522" s="45">
        <v>-2039981.2</v>
      </c>
      <c r="R522" s="47">
        <f t="shared" si="141"/>
        <v>-1551034.9258333333</v>
      </c>
      <c r="U522" s="49">
        <f t="shared" si="145"/>
        <v>-1551034.9258333333</v>
      </c>
      <c r="V522" s="49"/>
      <c r="W522" s="49"/>
      <c r="Y522" s="51"/>
      <c r="Z522" s="51"/>
      <c r="AA522" s="51"/>
      <c r="AD522" s="49">
        <f t="shared" si="144"/>
        <v>-1551034.9258333333</v>
      </c>
    </row>
    <row r="523" spans="1:30">
      <c r="A523" s="6" t="s">
        <v>284</v>
      </c>
      <c r="B523" s="6" t="s">
        <v>223</v>
      </c>
      <c r="C523" s="6" t="s">
        <v>180</v>
      </c>
      <c r="D523" s="3" t="s">
        <v>757</v>
      </c>
      <c r="E523" s="45">
        <v>-1378091.8</v>
      </c>
      <c r="F523" s="45">
        <v>-1521146.44</v>
      </c>
      <c r="G523" s="45">
        <v>-1594988.02</v>
      </c>
      <c r="H523" s="45">
        <v>-293182.7</v>
      </c>
      <c r="I523" s="45">
        <v>-386566.98</v>
      </c>
      <c r="J523" s="45">
        <v>-472225</v>
      </c>
      <c r="K523" s="45">
        <v>-554923.80000000005</v>
      </c>
      <c r="L523" s="45">
        <v>-647095</v>
      </c>
      <c r="M523" s="45">
        <v>-735137.39</v>
      </c>
      <c r="N523" s="45">
        <v>-822295.23</v>
      </c>
      <c r="O523" s="45">
        <v>-891999.12</v>
      </c>
      <c r="P523" s="45">
        <v>-960138.82</v>
      </c>
      <c r="Q523" s="45">
        <v>-1055539.1499999999</v>
      </c>
      <c r="R523" s="47">
        <f t="shared" si="141"/>
        <v>-841376.1645833333</v>
      </c>
      <c r="U523" s="49">
        <f t="shared" si="145"/>
        <v>-841376.1645833333</v>
      </c>
      <c r="V523" s="49"/>
      <c r="W523" s="49"/>
      <c r="Y523" s="51"/>
      <c r="Z523" s="51"/>
      <c r="AA523" s="51"/>
      <c r="AD523" s="49">
        <f t="shared" si="144"/>
        <v>-841376.1645833333</v>
      </c>
    </row>
    <row r="524" spans="1:30">
      <c r="A524" s="6" t="s">
        <v>284</v>
      </c>
      <c r="B524" s="6" t="s">
        <v>224</v>
      </c>
      <c r="C524" s="6" t="s">
        <v>143</v>
      </c>
      <c r="D524" s="3" t="s">
        <v>225</v>
      </c>
      <c r="E524" s="45">
        <v>-2091675.51</v>
      </c>
      <c r="F524" s="45">
        <v>-2449529.34</v>
      </c>
      <c r="G524" s="45">
        <v>-2434538.69</v>
      </c>
      <c r="H524" s="45">
        <v>-2456879.7400000002</v>
      </c>
      <c r="I524" s="45">
        <v>-2481640.12</v>
      </c>
      <c r="J524" s="45">
        <v>-2486159.4</v>
      </c>
      <c r="K524" s="45">
        <v>-2500756.27</v>
      </c>
      <c r="L524" s="45">
        <v>-2431744.7999999998</v>
      </c>
      <c r="M524" s="45">
        <v>-2453281.7599999998</v>
      </c>
      <c r="N524" s="45">
        <v>-2457622.6</v>
      </c>
      <c r="O524" s="45">
        <v>-2476305.1</v>
      </c>
      <c r="P524" s="45">
        <v>-2525819.73</v>
      </c>
      <c r="Q524" s="45">
        <v>-2572525.89</v>
      </c>
      <c r="R524" s="47">
        <f t="shared" si="141"/>
        <v>-2457198.1875</v>
      </c>
      <c r="U524" s="49">
        <f t="shared" si="145"/>
        <v>-2457198.1875</v>
      </c>
      <c r="V524" s="49"/>
      <c r="W524" s="49"/>
      <c r="Y524" s="51"/>
      <c r="Z524" s="51"/>
      <c r="AA524" s="51"/>
      <c r="AD524" s="49">
        <f t="shared" si="144"/>
        <v>-2457198.1875</v>
      </c>
    </row>
    <row r="525" spans="1:30">
      <c r="A525" s="6" t="s">
        <v>284</v>
      </c>
      <c r="B525" s="6" t="s">
        <v>507</v>
      </c>
      <c r="C525" s="6" t="s">
        <v>143</v>
      </c>
      <c r="D525" s="3" t="s">
        <v>68</v>
      </c>
      <c r="E525" s="45">
        <v>-159437.01999999999</v>
      </c>
      <c r="F525" s="45">
        <v>-213748.65</v>
      </c>
      <c r="G525" s="45">
        <v>-21604.11</v>
      </c>
      <c r="H525" s="45">
        <v>-366890.1</v>
      </c>
      <c r="I525" s="45">
        <v>-126997.28</v>
      </c>
      <c r="J525" s="45">
        <v>-37025.379999999997</v>
      </c>
      <c r="K525" s="45">
        <v>-85808.35</v>
      </c>
      <c r="L525" s="45">
        <v>-547873.30000000005</v>
      </c>
      <c r="M525" s="45">
        <v>-210331.64</v>
      </c>
      <c r="N525" s="45">
        <v>-310179.94</v>
      </c>
      <c r="O525" s="45">
        <v>-304141.13</v>
      </c>
      <c r="P525" s="45">
        <v>-751437.83</v>
      </c>
      <c r="Q525" s="45">
        <v>-275785.34000000003</v>
      </c>
      <c r="R525" s="47">
        <f t="shared" si="141"/>
        <v>-266137.40750000003</v>
      </c>
      <c r="U525" s="49">
        <f t="shared" si="145"/>
        <v>-266137.40750000003</v>
      </c>
      <c r="V525" s="49"/>
      <c r="W525" s="49"/>
      <c r="Y525" s="51"/>
      <c r="Z525" s="51"/>
      <c r="AA525" s="51"/>
      <c r="AD525" s="49">
        <f t="shared" si="144"/>
        <v>-266137.40750000003</v>
      </c>
    </row>
    <row r="526" spans="1:30">
      <c r="A526" s="6" t="s">
        <v>284</v>
      </c>
      <c r="B526" s="6" t="s">
        <v>411</v>
      </c>
      <c r="C526" s="6" t="s">
        <v>412</v>
      </c>
      <c r="D526" s="3" t="s">
        <v>758</v>
      </c>
      <c r="E526" s="45">
        <v>-41470.5</v>
      </c>
      <c r="F526" s="45">
        <v>-67919.5</v>
      </c>
      <c r="G526" s="45">
        <v>-58340.26</v>
      </c>
      <c r="H526" s="45">
        <v>-57636.88</v>
      </c>
      <c r="I526" s="45">
        <v>-67712.36</v>
      </c>
      <c r="J526" s="45">
        <v>-46798.82</v>
      </c>
      <c r="K526" s="45">
        <v>-51464.25</v>
      </c>
      <c r="L526" s="45">
        <v>-52947.18</v>
      </c>
      <c r="M526" s="45">
        <v>-59473.14</v>
      </c>
      <c r="N526" s="45">
        <v>-64421.56</v>
      </c>
      <c r="O526" s="45">
        <v>-39484.959999999999</v>
      </c>
      <c r="P526" s="45">
        <v>-42335.77</v>
      </c>
      <c r="Q526" s="45">
        <v>-47009.18</v>
      </c>
      <c r="R526" s="47">
        <f t="shared" si="141"/>
        <v>-54397.876666666656</v>
      </c>
      <c r="U526" s="49">
        <f t="shared" si="145"/>
        <v>-54397.876666666656</v>
      </c>
      <c r="V526" s="49"/>
      <c r="W526" s="49"/>
      <c r="Y526" s="51"/>
      <c r="Z526" s="51"/>
      <c r="AA526" s="51"/>
      <c r="AD526" s="49">
        <f t="shared" si="144"/>
        <v>-54397.876666666656</v>
      </c>
    </row>
    <row r="527" spans="1:30">
      <c r="A527" s="6" t="s">
        <v>284</v>
      </c>
      <c r="B527" s="6" t="s">
        <v>411</v>
      </c>
      <c r="C527" s="6" t="s">
        <v>413</v>
      </c>
      <c r="D527" s="3" t="s">
        <v>759</v>
      </c>
      <c r="E527" s="45">
        <v>-1059898.94</v>
      </c>
      <c r="F527" s="45">
        <v>-1228898.25</v>
      </c>
      <c r="G527" s="45">
        <v>-1381120.42</v>
      </c>
      <c r="H527" s="45">
        <v>-359188.71</v>
      </c>
      <c r="I527" s="45">
        <v>-527793</v>
      </c>
      <c r="J527" s="45">
        <v>-688821.78</v>
      </c>
      <c r="K527" s="45">
        <v>-842143.78</v>
      </c>
      <c r="L527" s="45">
        <v>-1006051.27</v>
      </c>
      <c r="M527" s="45">
        <v>-1171418.58</v>
      </c>
      <c r="N527" s="45">
        <v>-619197.32999999996</v>
      </c>
      <c r="O527" s="45">
        <v>-779553.9</v>
      </c>
      <c r="P527" s="45">
        <v>-932669.24</v>
      </c>
      <c r="Q527" s="45">
        <v>-1096150.96</v>
      </c>
      <c r="R527" s="47">
        <f t="shared" si="141"/>
        <v>-884573.4341666667</v>
      </c>
      <c r="U527" s="49">
        <f t="shared" si="145"/>
        <v>-884573.4341666667</v>
      </c>
      <c r="V527" s="49"/>
      <c r="W527" s="49"/>
      <c r="Y527" s="51"/>
      <c r="Z527" s="51"/>
      <c r="AA527" s="51"/>
      <c r="AD527" s="49">
        <f t="shared" si="144"/>
        <v>-884573.4341666667</v>
      </c>
    </row>
    <row r="528" spans="1:30">
      <c r="A528" s="6" t="s">
        <v>284</v>
      </c>
      <c r="B528" s="6" t="s">
        <v>411</v>
      </c>
      <c r="C528" s="6" t="s">
        <v>508</v>
      </c>
      <c r="D528" s="3" t="s">
        <v>760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7">
        <f t="shared" si="141"/>
        <v>0</v>
      </c>
      <c r="U528" s="49">
        <f t="shared" si="145"/>
        <v>0</v>
      </c>
      <c r="V528" s="49"/>
      <c r="W528" s="49"/>
      <c r="Y528" s="51"/>
      <c r="Z528" s="51"/>
      <c r="AA528" s="51"/>
      <c r="AD528" s="49">
        <f t="shared" si="144"/>
        <v>0</v>
      </c>
    </row>
    <row r="529" spans="1:30">
      <c r="A529" s="6" t="s">
        <v>284</v>
      </c>
      <c r="B529" s="6" t="s">
        <v>411</v>
      </c>
      <c r="C529" s="6" t="s">
        <v>414</v>
      </c>
      <c r="D529" s="3" t="s">
        <v>761</v>
      </c>
      <c r="E529" s="45">
        <v>-28501.66</v>
      </c>
      <c r="F529" s="45">
        <v>-36542.800000000003</v>
      </c>
      <c r="G529" s="45">
        <v>-54029.67</v>
      </c>
      <c r="H529" s="45">
        <v>-58086.79</v>
      </c>
      <c r="I529" s="45">
        <v>-68033.91</v>
      </c>
      <c r="J529" s="45">
        <v>-73699.960000000006</v>
      </c>
      <c r="K529" s="45">
        <v>-76709.490000000005</v>
      </c>
      <c r="L529" s="45">
        <v>-81420.3</v>
      </c>
      <c r="M529" s="45">
        <v>-86850.73</v>
      </c>
      <c r="N529" s="45">
        <v>-92485.8</v>
      </c>
      <c r="O529" s="45">
        <v>-96274.29</v>
      </c>
      <c r="P529" s="45">
        <v>-74866.55</v>
      </c>
      <c r="Q529" s="45">
        <v>-72107.75</v>
      </c>
      <c r="R529" s="47">
        <f t="shared" si="141"/>
        <v>-70775.416250000009</v>
      </c>
      <c r="U529" s="49">
        <f t="shared" si="145"/>
        <v>-70775.416250000009</v>
      </c>
      <c r="V529" s="49"/>
      <c r="W529" s="49"/>
      <c r="Y529" s="51"/>
      <c r="Z529" s="51"/>
      <c r="AA529" s="51"/>
      <c r="AD529" s="49">
        <f t="shared" si="144"/>
        <v>-70775.416250000009</v>
      </c>
    </row>
    <row r="530" spans="1:30">
      <c r="A530" s="6" t="s">
        <v>284</v>
      </c>
      <c r="B530" s="6" t="s">
        <v>426</v>
      </c>
      <c r="C530" s="6" t="s">
        <v>143</v>
      </c>
      <c r="D530" s="3" t="s">
        <v>84</v>
      </c>
      <c r="E530" s="45">
        <v>-314565.40000000002</v>
      </c>
      <c r="F530" s="45">
        <v>-558997.84</v>
      </c>
      <c r="G530" s="45">
        <v>-423522.79</v>
      </c>
      <c r="H530" s="45">
        <v>-160182.17000000001</v>
      </c>
      <c r="I530" s="45">
        <v>2.91038304567337E-11</v>
      </c>
      <c r="J530" s="45">
        <v>2.91038304567337E-11</v>
      </c>
      <c r="K530" s="45">
        <v>2.91038304567337E-11</v>
      </c>
      <c r="L530" s="45">
        <v>2.91038304567337E-11</v>
      </c>
      <c r="M530" s="45">
        <v>2.91038304567337E-11</v>
      </c>
      <c r="N530" s="45">
        <v>2.91038304567337E-11</v>
      </c>
      <c r="O530" s="45">
        <v>2.91038304567337E-11</v>
      </c>
      <c r="P530" s="45">
        <v>2.91038304567337E-11</v>
      </c>
      <c r="Q530" s="45">
        <v>2.91038304567337E-11</v>
      </c>
      <c r="R530" s="47">
        <f t="shared" si="141"/>
        <v>-108332.12499999999</v>
      </c>
      <c r="U530" s="49">
        <f t="shared" si="145"/>
        <v>-108332.12499999999</v>
      </c>
      <c r="V530" s="49"/>
      <c r="W530" s="49"/>
      <c r="Y530" s="51"/>
      <c r="Z530" s="51"/>
      <c r="AA530" s="51"/>
      <c r="AD530" s="49">
        <f t="shared" si="144"/>
        <v>-108332.12499999999</v>
      </c>
    </row>
    <row r="531" spans="1:30">
      <c r="A531" s="6" t="s">
        <v>284</v>
      </c>
      <c r="B531" s="6" t="s">
        <v>430</v>
      </c>
      <c r="C531" s="6" t="s">
        <v>1014</v>
      </c>
      <c r="D531" s="3" t="s">
        <v>1015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-456492.6</v>
      </c>
      <c r="O531" s="45">
        <v>-456492.6</v>
      </c>
      <c r="P531" s="45">
        <v>-456492.6</v>
      </c>
      <c r="Q531" s="45">
        <v>-456492.6</v>
      </c>
      <c r="R531" s="47">
        <f t="shared" si="141"/>
        <v>-133143.67499999999</v>
      </c>
      <c r="U531" s="49">
        <f t="shared" si="145"/>
        <v>-133143.67499999999</v>
      </c>
      <c r="V531" s="49"/>
      <c r="W531" s="49"/>
      <c r="Y531" s="51"/>
      <c r="Z531" s="51"/>
      <c r="AA531" s="51"/>
      <c r="AD531" s="49">
        <f t="shared" si="144"/>
        <v>-133143.67499999999</v>
      </c>
    </row>
    <row r="532" spans="1:30">
      <c r="A532" s="6" t="s">
        <v>293</v>
      </c>
      <c r="B532" s="6" t="s">
        <v>230</v>
      </c>
      <c r="C532" s="25" t="s">
        <v>2</v>
      </c>
      <c r="D532" s="3" t="s">
        <v>766</v>
      </c>
      <c r="E532" s="45">
        <v>0</v>
      </c>
      <c r="F532" s="45">
        <v>0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7">
        <f t="shared" si="141"/>
        <v>0</v>
      </c>
      <c r="U532" s="49">
        <f t="shared" si="145"/>
        <v>0</v>
      </c>
      <c r="V532" s="49"/>
      <c r="W532" s="49"/>
      <c r="Y532" s="51"/>
      <c r="Z532" s="51"/>
      <c r="AA532" s="51"/>
      <c r="AD532" s="49">
        <f t="shared" si="144"/>
        <v>0</v>
      </c>
    </row>
    <row r="533" spans="1:30">
      <c r="A533" s="6" t="s">
        <v>293</v>
      </c>
      <c r="B533" s="6" t="s">
        <v>220</v>
      </c>
      <c r="C533" s="6" t="s">
        <v>385</v>
      </c>
      <c r="D533" s="3" t="s">
        <v>221</v>
      </c>
      <c r="E533" s="45">
        <v>-73408.479999999996</v>
      </c>
      <c r="F533" s="45">
        <v>-67384.36</v>
      </c>
      <c r="G533" s="45">
        <v>-58554.19</v>
      </c>
      <c r="H533" s="45">
        <v>-58078</v>
      </c>
      <c r="I533" s="45">
        <v>-65674.009999999995</v>
      </c>
      <c r="J533" s="45">
        <v>-67834.64</v>
      </c>
      <c r="K533" s="45">
        <v>-66819.78</v>
      </c>
      <c r="L533" s="45">
        <v>-73617</v>
      </c>
      <c r="M533" s="45">
        <v>-71406</v>
      </c>
      <c r="N533" s="45">
        <v>-69542.17</v>
      </c>
      <c r="O533" s="45">
        <v>-70022</v>
      </c>
      <c r="P533" s="45">
        <v>-76767.600000000006</v>
      </c>
      <c r="Q533" s="45">
        <v>-76992</v>
      </c>
      <c r="R533" s="47">
        <f t="shared" si="141"/>
        <v>-68408.332500000004</v>
      </c>
      <c r="U533" s="49"/>
      <c r="V533" s="49"/>
      <c r="W533" s="49">
        <f>+R533</f>
        <v>-68408.332500000004</v>
      </c>
      <c r="Y533" s="51"/>
      <c r="Z533" s="51"/>
      <c r="AA533" s="51"/>
      <c r="AB533" s="49">
        <f>+R533</f>
        <v>-68408.332500000004</v>
      </c>
      <c r="AD533" s="49"/>
    </row>
    <row r="534" spans="1:30">
      <c r="A534" s="6" t="s">
        <v>293</v>
      </c>
      <c r="B534" s="6" t="s">
        <v>405</v>
      </c>
      <c r="C534" s="6" t="s">
        <v>104</v>
      </c>
      <c r="D534" s="3" t="s">
        <v>214</v>
      </c>
      <c r="E534" s="45">
        <v>-2.91038304567337E-11</v>
      </c>
      <c r="F534" s="45">
        <v>-185595.73</v>
      </c>
      <c r="G534" s="45">
        <v>-421855.07</v>
      </c>
      <c r="H534" s="45">
        <v>-850055.92</v>
      </c>
      <c r="I534" s="45">
        <v>-1014477.12</v>
      </c>
      <c r="J534" s="45">
        <v>-154527.04999999999</v>
      </c>
      <c r="K534" s="45">
        <v>67698.390000000101</v>
      </c>
      <c r="L534" s="45">
        <v>378845.49</v>
      </c>
      <c r="M534" s="45">
        <v>5.8207660913467401E-11</v>
      </c>
      <c r="N534" s="45">
        <v>5.8207660913467401E-11</v>
      </c>
      <c r="O534" s="45">
        <v>5.8207660913467401E-11</v>
      </c>
      <c r="P534" s="45">
        <v>5.8207660913467401E-11</v>
      </c>
      <c r="Q534" s="45">
        <v>5.8207660913467401E-11</v>
      </c>
      <c r="R534" s="47">
        <f t="shared" si="141"/>
        <v>-181663.91749999998</v>
      </c>
      <c r="U534" s="49">
        <f t="shared" ref="U534:U551" si="146">+R534</f>
        <v>-181663.91749999998</v>
      </c>
      <c r="V534" s="49"/>
      <c r="W534" s="49"/>
      <c r="Y534" s="51"/>
      <c r="Z534" s="51"/>
      <c r="AA534" s="51"/>
      <c r="AD534" s="49">
        <f t="shared" ref="AD534:AD543" si="147">+R534</f>
        <v>-181663.91749999998</v>
      </c>
    </row>
    <row r="535" spans="1:30">
      <c r="A535" s="6" t="s">
        <v>293</v>
      </c>
      <c r="B535" s="6" t="s">
        <v>217</v>
      </c>
      <c r="C535" s="6" t="s">
        <v>281</v>
      </c>
      <c r="D535" s="3" t="s">
        <v>767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-176379</v>
      </c>
      <c r="N535" s="45">
        <v>-352758</v>
      </c>
      <c r="O535" s="45">
        <v>-529137</v>
      </c>
      <c r="P535" s="45">
        <v>-705516</v>
      </c>
      <c r="Q535" s="45">
        <v>0</v>
      </c>
      <c r="R535" s="47">
        <f t="shared" si="141"/>
        <v>-146982.5</v>
      </c>
      <c r="U535" s="49">
        <f t="shared" si="146"/>
        <v>-146982.5</v>
      </c>
      <c r="V535" s="49"/>
      <c r="W535" s="49"/>
      <c r="Y535" s="51"/>
      <c r="Z535" s="51"/>
      <c r="AA535" s="51"/>
      <c r="AD535" s="49">
        <f t="shared" si="147"/>
        <v>-146982.5</v>
      </c>
    </row>
    <row r="536" spans="1:30">
      <c r="A536" s="6" t="s">
        <v>293</v>
      </c>
      <c r="B536" s="6" t="s">
        <v>217</v>
      </c>
      <c r="C536" s="6" t="s">
        <v>102</v>
      </c>
      <c r="D536" s="3" t="s">
        <v>768</v>
      </c>
      <c r="E536" s="45">
        <v>-500260.4</v>
      </c>
      <c r="F536" s="45">
        <v>-924639.48</v>
      </c>
      <c r="G536" s="45">
        <v>-673595.55</v>
      </c>
      <c r="H536" s="45">
        <v>-996757.05</v>
      </c>
      <c r="I536" s="45">
        <v>-1297382.07</v>
      </c>
      <c r="J536" s="45">
        <v>-450196.03</v>
      </c>
      <c r="K536" s="45">
        <v>-532245.62</v>
      </c>
      <c r="L536" s="45">
        <v>-615722.87</v>
      </c>
      <c r="M536" s="45">
        <v>-164222.47</v>
      </c>
      <c r="N536" s="45">
        <v>-234258.82</v>
      </c>
      <c r="O536" s="45">
        <v>-327845.89</v>
      </c>
      <c r="P536" s="45">
        <v>-263947.75</v>
      </c>
      <c r="Q536" s="45">
        <v>-563044.71</v>
      </c>
      <c r="R536" s="47">
        <f t="shared" si="141"/>
        <v>-584372.17958333332</v>
      </c>
      <c r="U536" s="49">
        <f t="shared" si="146"/>
        <v>-584372.17958333332</v>
      </c>
      <c r="V536" s="49"/>
      <c r="W536" s="49"/>
      <c r="Y536" s="51"/>
      <c r="Z536" s="51"/>
      <c r="AA536" s="51"/>
      <c r="AD536" s="49">
        <f t="shared" si="147"/>
        <v>-584372.17958333332</v>
      </c>
    </row>
    <row r="537" spans="1:30">
      <c r="A537" s="6" t="s">
        <v>293</v>
      </c>
      <c r="B537" s="6" t="s">
        <v>217</v>
      </c>
      <c r="C537" s="6" t="s">
        <v>406</v>
      </c>
      <c r="D537" s="3" t="s">
        <v>772</v>
      </c>
      <c r="E537" s="45">
        <v>0</v>
      </c>
      <c r="F537" s="45">
        <v>0</v>
      </c>
      <c r="G537" s="45">
        <v>-20377.2</v>
      </c>
      <c r="H537" s="45">
        <v>-40754.400000000001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7">
        <f t="shared" si="141"/>
        <v>-5094.3</v>
      </c>
      <c r="U537" s="49">
        <f t="shared" si="146"/>
        <v>-5094.3</v>
      </c>
      <c r="V537" s="49"/>
      <c r="W537" s="49"/>
      <c r="Y537" s="51"/>
      <c r="Z537" s="51"/>
      <c r="AA537" s="51"/>
      <c r="AD537" s="49">
        <f t="shared" si="147"/>
        <v>-5094.3</v>
      </c>
    </row>
    <row r="538" spans="1:30">
      <c r="A538" s="6" t="s">
        <v>293</v>
      </c>
      <c r="B538" s="6" t="s">
        <v>217</v>
      </c>
      <c r="C538" s="6" t="s">
        <v>874</v>
      </c>
      <c r="D538" s="3" t="s">
        <v>912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-6561.11</v>
      </c>
      <c r="N538" s="45">
        <v>-19683.330000000002</v>
      </c>
      <c r="O538" s="45">
        <v>-26244.44</v>
      </c>
      <c r="P538" s="45">
        <v>0</v>
      </c>
      <c r="Q538" s="45">
        <v>0</v>
      </c>
      <c r="R538" s="47">
        <f t="shared" si="141"/>
        <v>-4374.0733333333337</v>
      </c>
      <c r="U538" s="49">
        <f t="shared" si="146"/>
        <v>-4374.0733333333337</v>
      </c>
      <c r="V538" s="49"/>
      <c r="W538" s="49"/>
      <c r="Y538" s="51"/>
      <c r="Z538" s="51"/>
      <c r="AA538" s="51"/>
      <c r="AD538" s="49">
        <f t="shared" si="147"/>
        <v>-4374.0733333333337</v>
      </c>
    </row>
    <row r="539" spans="1:30">
      <c r="A539" s="6" t="s">
        <v>293</v>
      </c>
      <c r="B539" s="6" t="s">
        <v>217</v>
      </c>
      <c r="C539" s="6" t="s">
        <v>943</v>
      </c>
      <c r="D539" s="3" t="s">
        <v>944</v>
      </c>
      <c r="E539" s="45">
        <v>-75000</v>
      </c>
      <c r="F539" s="45">
        <v>-150000</v>
      </c>
      <c r="G539" s="45">
        <v>-150000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7">
        <f t="shared" si="141"/>
        <v>-28125</v>
      </c>
      <c r="U539" s="49">
        <f t="shared" si="146"/>
        <v>-28125</v>
      </c>
      <c r="V539" s="49"/>
      <c r="W539" s="49"/>
      <c r="Y539" s="51"/>
      <c r="Z539" s="51"/>
      <c r="AA539" s="51"/>
      <c r="AD539" s="49">
        <f t="shared" si="147"/>
        <v>-28125</v>
      </c>
    </row>
    <row r="540" spans="1:30">
      <c r="A540" s="6" t="s">
        <v>293</v>
      </c>
      <c r="B540" s="6" t="s">
        <v>411</v>
      </c>
      <c r="C540" s="6" t="s">
        <v>295</v>
      </c>
      <c r="D540" s="3" t="s">
        <v>762</v>
      </c>
      <c r="E540" s="45">
        <v>-430821.37</v>
      </c>
      <c r="F540" s="45">
        <v>-506755.45</v>
      </c>
      <c r="G540" s="45">
        <v>-459198.34</v>
      </c>
      <c r="H540" s="45">
        <v>-485566.8</v>
      </c>
      <c r="I540" s="45">
        <v>-331260.26</v>
      </c>
      <c r="J540" s="45">
        <v>-216461.68</v>
      </c>
      <c r="K540" s="45">
        <v>-178538.83</v>
      </c>
      <c r="L540" s="45">
        <v>-109364.39</v>
      </c>
      <c r="M540" s="45">
        <v>-135483.95000000001</v>
      </c>
      <c r="N540" s="45">
        <v>-104857.13</v>
      </c>
      <c r="O540" s="45">
        <v>-145755.01</v>
      </c>
      <c r="P540" s="45">
        <v>-263419.77</v>
      </c>
      <c r="Q540" s="45">
        <v>-452127.67</v>
      </c>
      <c r="R540" s="47">
        <f t="shared" si="141"/>
        <v>-281511.34416666668</v>
      </c>
      <c r="U540" s="49">
        <f t="shared" si="146"/>
        <v>-281511.34416666668</v>
      </c>
      <c r="V540" s="49"/>
      <c r="W540" s="49"/>
      <c r="Y540" s="51"/>
      <c r="Z540" s="51"/>
      <c r="AA540" s="51"/>
      <c r="AD540" s="49">
        <f t="shared" si="147"/>
        <v>-281511.34416666668</v>
      </c>
    </row>
    <row r="541" spans="1:30">
      <c r="A541" s="6" t="s">
        <v>293</v>
      </c>
      <c r="B541" s="6" t="s">
        <v>411</v>
      </c>
      <c r="C541" s="6" t="s">
        <v>83</v>
      </c>
      <c r="D541" s="3" t="s">
        <v>763</v>
      </c>
      <c r="E541" s="45">
        <v>-969148.01</v>
      </c>
      <c r="F541" s="45">
        <v>-965203.02</v>
      </c>
      <c r="G541" s="45">
        <v>-957422.89</v>
      </c>
      <c r="H541" s="45">
        <v>-949196.01</v>
      </c>
      <c r="I541" s="45">
        <v>-943583.52</v>
      </c>
      <c r="J541" s="45">
        <v>-939915.97</v>
      </c>
      <c r="K541" s="45">
        <v>-936891.09</v>
      </c>
      <c r="L541" s="45">
        <v>-935038.15</v>
      </c>
      <c r="M541" s="45">
        <v>-932742.66</v>
      </c>
      <c r="N541" s="45">
        <v>-930966.08</v>
      </c>
      <c r="O541" s="45">
        <v>-928496.57</v>
      </c>
      <c r="P541" s="45">
        <v>-924033.49</v>
      </c>
      <c r="Q541" s="45">
        <v>-916373.16</v>
      </c>
      <c r="R541" s="47">
        <f t="shared" si="141"/>
        <v>-940520.83625000005</v>
      </c>
      <c r="U541" s="49">
        <f t="shared" si="146"/>
        <v>-940520.83625000005</v>
      </c>
      <c r="V541" s="49"/>
      <c r="W541" s="49"/>
      <c r="Y541" s="51"/>
      <c r="Z541" s="51"/>
      <c r="AA541" s="51"/>
      <c r="AD541" s="49">
        <f t="shared" si="147"/>
        <v>-940520.83625000005</v>
      </c>
    </row>
    <row r="542" spans="1:30">
      <c r="A542" s="6" t="s">
        <v>293</v>
      </c>
      <c r="B542" s="6" t="s">
        <v>411</v>
      </c>
      <c r="C542" s="6" t="s">
        <v>67</v>
      </c>
      <c r="D542" s="3" t="s">
        <v>764</v>
      </c>
      <c r="E542" s="45">
        <v>11403.15</v>
      </c>
      <c r="F542" s="45">
        <v>19876.919999999998</v>
      </c>
      <c r="G542" s="45">
        <v>5206.47</v>
      </c>
      <c r="H542" s="45">
        <v>19393.41</v>
      </c>
      <c r="I542" s="45">
        <v>35801.53</v>
      </c>
      <c r="J542" s="45">
        <v>41596.22</v>
      </c>
      <c r="K542" s="45">
        <v>43519.76</v>
      </c>
      <c r="L542" s="45">
        <v>44863.07</v>
      </c>
      <c r="M542" s="45">
        <v>44789.97</v>
      </c>
      <c r="N542" s="45">
        <v>47228.800000000003</v>
      </c>
      <c r="O542" s="45">
        <v>45953.48</v>
      </c>
      <c r="P542" s="45">
        <v>42786.79</v>
      </c>
      <c r="Q542" s="45">
        <v>34904.89</v>
      </c>
      <c r="R542" s="47">
        <f t="shared" si="141"/>
        <v>34514.203333333331</v>
      </c>
      <c r="U542" s="49">
        <f t="shared" si="146"/>
        <v>34514.203333333331</v>
      </c>
      <c r="V542" s="49"/>
      <c r="W542" s="49"/>
      <c r="Y542" s="51"/>
      <c r="Z542" s="51"/>
      <c r="AA542" s="51"/>
      <c r="AD542" s="49">
        <f t="shared" si="147"/>
        <v>34514.203333333331</v>
      </c>
    </row>
    <row r="543" spans="1:30">
      <c r="A543" s="6" t="s">
        <v>293</v>
      </c>
      <c r="B543" s="6" t="s">
        <v>411</v>
      </c>
      <c r="C543" s="6" t="s">
        <v>113</v>
      </c>
      <c r="D543" s="3" t="s">
        <v>765</v>
      </c>
      <c r="E543" s="45">
        <v>502715.93</v>
      </c>
      <c r="F543" s="45">
        <v>495465.93</v>
      </c>
      <c r="G543" s="45">
        <v>495465.93</v>
      </c>
      <c r="H543" s="45">
        <v>495465.93</v>
      </c>
      <c r="I543" s="45">
        <v>495465.93</v>
      </c>
      <c r="J543" s="45">
        <v>495465.93</v>
      </c>
      <c r="K543" s="45">
        <v>495465.93</v>
      </c>
      <c r="L543" s="45">
        <v>495465.93</v>
      </c>
      <c r="M543" s="45">
        <v>495465.93</v>
      </c>
      <c r="N543" s="45">
        <v>495465.93</v>
      </c>
      <c r="O543" s="45">
        <v>495465.93</v>
      </c>
      <c r="P543" s="45">
        <v>495465.93</v>
      </c>
      <c r="Q543" s="45">
        <v>495465.93</v>
      </c>
      <c r="R543" s="47">
        <f t="shared" ref="R543:R570" si="148">((E543+Q543)+((F543+G543+H543+I543+J543+K543+L543+M543+N543+O543+P543)*2))/24</f>
        <v>495768.01333333325</v>
      </c>
      <c r="U543" s="49">
        <f t="shared" si="146"/>
        <v>495768.01333333325</v>
      </c>
      <c r="V543" s="49"/>
      <c r="W543" s="49"/>
      <c r="Y543" s="51"/>
      <c r="Z543" s="51"/>
      <c r="AA543" s="51"/>
      <c r="AD543" s="49">
        <f t="shared" si="147"/>
        <v>495768.01333333325</v>
      </c>
    </row>
    <row r="544" spans="1:30">
      <c r="A544" s="6" t="s">
        <v>293</v>
      </c>
      <c r="B544" s="6" t="s">
        <v>416</v>
      </c>
      <c r="C544" s="6" t="s">
        <v>83</v>
      </c>
      <c r="D544" s="3" t="s">
        <v>774</v>
      </c>
      <c r="E544" s="45">
        <v>0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7">
        <f t="shared" si="148"/>
        <v>0</v>
      </c>
      <c r="V544" s="49"/>
      <c r="W544" s="49">
        <f t="shared" ref="W544:W549" si="149">+R544</f>
        <v>0</v>
      </c>
      <c r="Y544" s="51"/>
      <c r="Z544" s="51"/>
      <c r="AA544" s="51"/>
      <c r="AB544" s="49">
        <f t="shared" ref="AB544:AB549" si="150">+W544</f>
        <v>0</v>
      </c>
    </row>
    <row r="545" spans="1:30">
      <c r="A545" s="6" t="s">
        <v>293</v>
      </c>
      <c r="B545" s="6" t="s">
        <v>416</v>
      </c>
      <c r="C545" s="6" t="s">
        <v>417</v>
      </c>
      <c r="D545" s="3" t="s">
        <v>775</v>
      </c>
      <c r="E545" s="45">
        <v>14494.6699999999</v>
      </c>
      <c r="F545" s="45">
        <v>893069.05</v>
      </c>
      <c r="G545" s="45">
        <v>1546238.96</v>
      </c>
      <c r="H545" s="45">
        <v>2010879.77</v>
      </c>
      <c r="I545" s="45">
        <v>2307085.7000000002</v>
      </c>
      <c r="J545" s="45">
        <v>2456402.4500000002</v>
      </c>
      <c r="K545" s="45">
        <v>2683035.6800000002</v>
      </c>
      <c r="L545" s="45">
        <v>2843931.28</v>
      </c>
      <c r="M545" s="45">
        <v>2841551.83</v>
      </c>
      <c r="N545" s="45">
        <v>3146803.44</v>
      </c>
      <c r="O545" s="45">
        <v>3482423</v>
      </c>
      <c r="P545" s="45">
        <v>4419478.66</v>
      </c>
      <c r="Q545" s="45">
        <v>0</v>
      </c>
      <c r="R545" s="47">
        <f t="shared" si="148"/>
        <v>2386512.2629166669</v>
      </c>
      <c r="V545" s="49"/>
      <c r="W545" s="49">
        <f t="shared" si="149"/>
        <v>2386512.2629166669</v>
      </c>
      <c r="Y545" s="51"/>
      <c r="Z545" s="51"/>
      <c r="AA545" s="51"/>
      <c r="AB545" s="49">
        <f t="shared" si="150"/>
        <v>2386512.2629166669</v>
      </c>
      <c r="AD545" s="49"/>
    </row>
    <row r="546" spans="1:30">
      <c r="A546" s="6" t="s">
        <v>293</v>
      </c>
      <c r="B546" s="6" t="s">
        <v>416</v>
      </c>
      <c r="C546" s="6" t="s">
        <v>418</v>
      </c>
      <c r="D546" s="3" t="s">
        <v>776</v>
      </c>
      <c r="E546" s="45">
        <v>1082148.8400000001</v>
      </c>
      <c r="F546" s="45">
        <v>471950.01</v>
      </c>
      <c r="G546" s="45">
        <v>-24036.44</v>
      </c>
      <c r="H546" s="45">
        <v>-572476.01</v>
      </c>
      <c r="I546" s="45">
        <v>-557306.72</v>
      </c>
      <c r="J546" s="45">
        <v>-170108.25</v>
      </c>
      <c r="K546" s="45">
        <v>74885.789999999994</v>
      </c>
      <c r="L546" s="45">
        <v>564934</v>
      </c>
      <c r="M546" s="45">
        <v>1027945.52</v>
      </c>
      <c r="N546" s="45">
        <v>1591291.89</v>
      </c>
      <c r="O546" s="45">
        <v>1994704.59</v>
      </c>
      <c r="P546" s="45">
        <v>2016697.95</v>
      </c>
      <c r="Q546" s="45">
        <v>2.3283064365386999E-10</v>
      </c>
      <c r="R546" s="47">
        <f t="shared" si="148"/>
        <v>579963.0625</v>
      </c>
      <c r="V546" s="49"/>
      <c r="W546" s="49">
        <f t="shared" si="149"/>
        <v>579963.0625</v>
      </c>
      <c r="Y546" s="51"/>
      <c r="Z546" s="51"/>
      <c r="AA546" s="51"/>
      <c r="AB546" s="49">
        <f t="shared" si="150"/>
        <v>579963.0625</v>
      </c>
    </row>
    <row r="547" spans="1:30">
      <c r="A547" s="6" t="s">
        <v>293</v>
      </c>
      <c r="B547" s="6" t="s">
        <v>416</v>
      </c>
      <c r="C547" s="6" t="s">
        <v>419</v>
      </c>
      <c r="D547" s="3" t="s">
        <v>777</v>
      </c>
      <c r="E547" s="45">
        <v>2392593.36</v>
      </c>
      <c r="F547" s="45">
        <v>1993693.98</v>
      </c>
      <c r="G547" s="45">
        <v>1577487.05</v>
      </c>
      <c r="H547" s="45">
        <v>1195670.3700000001</v>
      </c>
      <c r="I547" s="45">
        <v>808205.89</v>
      </c>
      <c r="J547" s="45">
        <v>532080.74</v>
      </c>
      <c r="K547" s="45">
        <v>376804.55</v>
      </c>
      <c r="L547" s="45">
        <v>252053.79</v>
      </c>
      <c r="M547" s="45">
        <v>178945.98</v>
      </c>
      <c r="N547" s="45">
        <v>112719.83</v>
      </c>
      <c r="O547" s="45">
        <v>33851.4200000001</v>
      </c>
      <c r="P547" s="45">
        <v>-89581.039999999906</v>
      </c>
      <c r="Q547" s="45">
        <v>8.7311491370201098E-11</v>
      </c>
      <c r="R547" s="47">
        <f t="shared" si="148"/>
        <v>680685.77</v>
      </c>
      <c r="V547" s="49"/>
      <c r="W547" s="49">
        <f t="shared" si="149"/>
        <v>680685.77</v>
      </c>
      <c r="Y547" s="51"/>
      <c r="Z547" s="51"/>
      <c r="AA547" s="51"/>
      <c r="AB547" s="49">
        <f t="shared" si="150"/>
        <v>680685.77</v>
      </c>
    </row>
    <row r="548" spans="1:30">
      <c r="A548" s="6" t="s">
        <v>293</v>
      </c>
      <c r="B548" s="6" t="s">
        <v>416</v>
      </c>
      <c r="C548" s="6" t="s">
        <v>969</v>
      </c>
      <c r="D548" s="3" t="s">
        <v>970</v>
      </c>
      <c r="E548" s="45">
        <v>0</v>
      </c>
      <c r="F548" s="45">
        <v>-188000.76</v>
      </c>
      <c r="G548" s="45">
        <v>-202374.3</v>
      </c>
      <c r="H548" s="45">
        <v>-220055.45</v>
      </c>
      <c r="I548" s="45">
        <v>-254030.19</v>
      </c>
      <c r="J548" s="45">
        <v>-271749.28999999998</v>
      </c>
      <c r="K548" s="45">
        <v>-299375.63</v>
      </c>
      <c r="L548" s="45">
        <v>-313321.17</v>
      </c>
      <c r="M548" s="45">
        <v>-355501.07</v>
      </c>
      <c r="N548" s="45">
        <v>-362477.68</v>
      </c>
      <c r="O548" s="45">
        <v>-399749.65</v>
      </c>
      <c r="P548" s="45">
        <v>-416277.45</v>
      </c>
      <c r="Q548" s="45">
        <v>-464665.5</v>
      </c>
      <c r="R548" s="47">
        <f t="shared" si="148"/>
        <v>-292937.11583333334</v>
      </c>
      <c r="V548" s="49"/>
      <c r="W548" s="49">
        <f t="shared" si="149"/>
        <v>-292937.11583333334</v>
      </c>
      <c r="Y548" s="51"/>
      <c r="Z548" s="51"/>
      <c r="AA548" s="51"/>
      <c r="AB548" s="49">
        <f t="shared" si="150"/>
        <v>-292937.11583333334</v>
      </c>
    </row>
    <row r="549" spans="1:30">
      <c r="A549" s="6" t="s">
        <v>293</v>
      </c>
      <c r="B549" s="6" t="s">
        <v>416</v>
      </c>
      <c r="C549" s="6" t="s">
        <v>420</v>
      </c>
      <c r="D549" s="3" t="s">
        <v>778</v>
      </c>
      <c r="E549" s="45">
        <v>-230663.09</v>
      </c>
      <c r="F549" s="45">
        <v>-260938.27</v>
      </c>
      <c r="G549" s="45">
        <v>-245015.06</v>
      </c>
      <c r="H549" s="45">
        <v>-257925.24</v>
      </c>
      <c r="I549" s="45">
        <v>-158458.29</v>
      </c>
      <c r="J549" s="45">
        <v>-67944.52</v>
      </c>
      <c r="K549" s="45">
        <v>-49352.26</v>
      </c>
      <c r="L549" s="45">
        <v>-7230.1199999999799</v>
      </c>
      <c r="M549" s="45">
        <v>-25069.05</v>
      </c>
      <c r="N549" s="45">
        <v>-27216.84</v>
      </c>
      <c r="O549" s="45">
        <v>-48750.31</v>
      </c>
      <c r="P549" s="45">
        <v>-116603.44</v>
      </c>
      <c r="Q549" s="45">
        <v>1.45519152283669E-11</v>
      </c>
      <c r="R549" s="47">
        <f t="shared" si="148"/>
        <v>-114986.24541666667</v>
      </c>
      <c r="V549" s="49"/>
      <c r="W549" s="49">
        <f t="shared" si="149"/>
        <v>-114986.24541666667</v>
      </c>
      <c r="Y549" s="51"/>
      <c r="Z549" s="51"/>
      <c r="AA549" s="51"/>
      <c r="AB549" s="49">
        <f t="shared" si="150"/>
        <v>-114986.24541666667</v>
      </c>
    </row>
    <row r="550" spans="1:30">
      <c r="A550" s="6" t="s">
        <v>293</v>
      </c>
      <c r="B550" s="6" t="s">
        <v>416</v>
      </c>
      <c r="C550" s="6" t="s">
        <v>421</v>
      </c>
      <c r="D550" s="3" t="s">
        <v>231</v>
      </c>
      <c r="E550" s="45">
        <v>1.45519152283669E-11</v>
      </c>
      <c r="F550" s="45">
        <v>1.45519152283669E-11</v>
      </c>
      <c r="G550" s="45">
        <v>0</v>
      </c>
      <c r="H550" s="45">
        <v>-20953.48</v>
      </c>
      <c r="I550" s="45">
        <v>-20526.599999999999</v>
      </c>
      <c r="J550" s="45">
        <v>-84278.93</v>
      </c>
      <c r="K550" s="45">
        <v>-79884.009999999995</v>
      </c>
      <c r="L550" s="45">
        <v>-111932.79</v>
      </c>
      <c r="M550" s="45">
        <v>-89566.81</v>
      </c>
      <c r="N550" s="45">
        <v>-283711.49</v>
      </c>
      <c r="O550" s="45">
        <v>-598762.23999999999</v>
      </c>
      <c r="P550" s="45">
        <v>-355860.73</v>
      </c>
      <c r="Q550" s="45">
        <v>-148071.98000000001</v>
      </c>
      <c r="R550" s="47">
        <f t="shared" si="148"/>
        <v>-143292.75583333333</v>
      </c>
      <c r="U550" s="61">
        <f t="shared" si="146"/>
        <v>-143292.75583333333</v>
      </c>
      <c r="V550" s="49"/>
      <c r="W550" s="49"/>
      <c r="Y550" s="51"/>
      <c r="Z550" s="51"/>
      <c r="AA550" s="51"/>
      <c r="AD550" s="49">
        <f>+R550</f>
        <v>-143292.75583333333</v>
      </c>
    </row>
    <row r="551" spans="1:30">
      <c r="A551" s="6" t="s">
        <v>294</v>
      </c>
      <c r="B551" s="6" t="s">
        <v>230</v>
      </c>
      <c r="C551" s="25" t="s">
        <v>2</v>
      </c>
      <c r="D551" s="3" t="s">
        <v>766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7">
        <f t="shared" si="148"/>
        <v>0</v>
      </c>
      <c r="U551" s="49">
        <f t="shared" si="146"/>
        <v>0</v>
      </c>
      <c r="V551" s="49"/>
      <c r="W551" s="49"/>
      <c r="Y551" s="51"/>
      <c r="Z551" s="51"/>
      <c r="AA551" s="51"/>
      <c r="AD551" s="49">
        <f>+R551</f>
        <v>0</v>
      </c>
    </row>
    <row r="552" spans="1:30">
      <c r="A552" s="6" t="s">
        <v>294</v>
      </c>
      <c r="B552" s="6" t="s">
        <v>220</v>
      </c>
      <c r="C552" s="6" t="s">
        <v>385</v>
      </c>
      <c r="D552" s="3" t="s">
        <v>221</v>
      </c>
      <c r="E552" s="45">
        <v>-415481.42</v>
      </c>
      <c r="F552" s="45">
        <v>-372244.01</v>
      </c>
      <c r="G552" s="45">
        <v>-323801.59999999998</v>
      </c>
      <c r="H552" s="45">
        <v>-295902.81</v>
      </c>
      <c r="I552" s="45">
        <v>-260500.63</v>
      </c>
      <c r="J552" s="45">
        <v>-239213.06</v>
      </c>
      <c r="K552" s="45">
        <v>-216211.48</v>
      </c>
      <c r="L552" s="45">
        <v>-189365.87</v>
      </c>
      <c r="M552" s="45">
        <v>-160284.48000000001</v>
      </c>
      <c r="N552" s="45">
        <v>-126890.48</v>
      </c>
      <c r="O552" s="45">
        <v>-85470.48</v>
      </c>
      <c r="P552" s="45">
        <v>-51980.480000000003</v>
      </c>
      <c r="Q552" s="45">
        <v>-46287.48</v>
      </c>
      <c r="R552" s="47">
        <f t="shared" si="148"/>
        <v>-212729.1525</v>
      </c>
      <c r="U552" s="49"/>
      <c r="V552" s="49"/>
      <c r="W552" s="49">
        <f>+R552</f>
        <v>-212729.1525</v>
      </c>
      <c r="Y552" s="51"/>
      <c r="Z552" s="51"/>
      <c r="AA552" s="51"/>
      <c r="AB552" s="49">
        <f>+R552</f>
        <v>-212729.1525</v>
      </c>
      <c r="AD552" s="49"/>
    </row>
    <row r="553" spans="1:30">
      <c r="A553" s="6" t="s">
        <v>294</v>
      </c>
      <c r="B553" s="6" t="s">
        <v>216</v>
      </c>
      <c r="C553" s="6" t="s">
        <v>143</v>
      </c>
      <c r="D553" s="3" t="s">
        <v>741</v>
      </c>
      <c r="E553" s="45">
        <v>-175.72</v>
      </c>
      <c r="F553" s="45">
        <v>-119.75</v>
      </c>
      <c r="G553" s="45">
        <v>-45.49</v>
      </c>
      <c r="H553" s="45">
        <v>7.1054273576010003E-15</v>
      </c>
      <c r="I553" s="45">
        <v>-35.76</v>
      </c>
      <c r="J553" s="45">
        <v>7.1054273576010003E-15</v>
      </c>
      <c r="K553" s="45">
        <v>7.1054273576010003E-15</v>
      </c>
      <c r="L553" s="45">
        <v>-5.7699999999999898</v>
      </c>
      <c r="M553" s="45">
        <v>-683.4</v>
      </c>
      <c r="N553" s="45">
        <v>-85.579999999999899</v>
      </c>
      <c r="O553" s="45">
        <v>-32.209999999999901</v>
      </c>
      <c r="P553" s="45">
        <v>-29.219999999999899</v>
      </c>
      <c r="Q553" s="45">
        <v>-50.129999999999903</v>
      </c>
      <c r="R553" s="47">
        <f t="shared" si="148"/>
        <v>-95.842083333333292</v>
      </c>
      <c r="U553" s="49">
        <f t="shared" ref="U553:U561" si="151">+R553</f>
        <v>-95.842083333333292</v>
      </c>
      <c r="V553" s="49"/>
      <c r="W553" s="49"/>
      <c r="Y553" s="51"/>
      <c r="Z553" s="51"/>
      <c r="AA553" s="51"/>
      <c r="AD553" s="49">
        <f t="shared" ref="AD553:AD561" si="152">+R553</f>
        <v>-95.842083333333292</v>
      </c>
    </row>
    <row r="554" spans="1:30">
      <c r="A554" s="6" t="s">
        <v>294</v>
      </c>
      <c r="B554" s="6" t="s">
        <v>217</v>
      </c>
      <c r="C554" s="6" t="s">
        <v>281</v>
      </c>
      <c r="D554" s="3" t="s">
        <v>767</v>
      </c>
      <c r="E554" s="45">
        <v>-2684520</v>
      </c>
      <c r="F554" s="45">
        <v>-2928567</v>
      </c>
      <c r="G554" s="45">
        <v>-3184817</v>
      </c>
      <c r="H554" s="45">
        <v>-3441067</v>
      </c>
      <c r="I554" s="45">
        <v>-3697317</v>
      </c>
      <c r="J554" s="45">
        <v>-2460648.58</v>
      </c>
      <c r="K554" s="45">
        <v>-2692784.58</v>
      </c>
      <c r="L554" s="45">
        <v>-2944211.58</v>
      </c>
      <c r="M554" s="45">
        <v>-3195638.58</v>
      </c>
      <c r="N554" s="45">
        <v>-3684429.71</v>
      </c>
      <c r="O554" s="45">
        <v>-2529847</v>
      </c>
      <c r="P554" s="45">
        <v>-2810941</v>
      </c>
      <c r="Q554" s="45">
        <v>-3092035</v>
      </c>
      <c r="R554" s="47">
        <f t="shared" si="148"/>
        <v>-3038212.2108333334</v>
      </c>
      <c r="U554" s="49">
        <f t="shared" si="151"/>
        <v>-3038212.2108333334</v>
      </c>
      <c r="V554" s="49"/>
      <c r="W554" s="49"/>
      <c r="Y554" s="51"/>
      <c r="Z554" s="51"/>
      <c r="AA554" s="51"/>
      <c r="AD554" s="49">
        <f t="shared" si="152"/>
        <v>-3038212.2108333334</v>
      </c>
    </row>
    <row r="555" spans="1:30">
      <c r="A555" s="6" t="s">
        <v>294</v>
      </c>
      <c r="B555" s="6" t="s">
        <v>217</v>
      </c>
      <c r="C555" s="6" t="s">
        <v>102</v>
      </c>
      <c r="D555" s="3" t="s">
        <v>768</v>
      </c>
      <c r="E555" s="45">
        <v>-17180.080000000002</v>
      </c>
      <c r="F555" s="45">
        <v>-33117.449999999997</v>
      </c>
      <c r="G555" s="45">
        <v>-31582.26</v>
      </c>
      <c r="H555" s="45">
        <v>-31522.44</v>
      </c>
      <c r="I555" s="45">
        <v>-37727.86</v>
      </c>
      <c r="J555" s="45">
        <v>-30406.09</v>
      </c>
      <c r="K555" s="45">
        <v>-17374.939999999999</v>
      </c>
      <c r="L555" s="45">
        <v>-31299.71</v>
      </c>
      <c r="M555" s="45">
        <v>-40750.9</v>
      </c>
      <c r="N555" s="45">
        <v>-48672.52</v>
      </c>
      <c r="O555" s="45">
        <v>-55953.35</v>
      </c>
      <c r="P555" s="45">
        <v>-66448.289999999994</v>
      </c>
      <c r="Q555" s="45">
        <v>-86023.37</v>
      </c>
      <c r="R555" s="47">
        <f t="shared" si="148"/>
        <v>-39704.794583333329</v>
      </c>
      <c r="U555" s="49">
        <f t="shared" si="151"/>
        <v>-39704.794583333329</v>
      </c>
      <c r="V555" s="49"/>
      <c r="W555" s="49"/>
      <c r="Y555" s="51"/>
      <c r="Z555" s="51"/>
      <c r="AA555" s="51"/>
      <c r="AD555" s="49">
        <f t="shared" si="152"/>
        <v>-39704.794583333329</v>
      </c>
    </row>
    <row r="556" spans="1:30">
      <c r="A556" s="6" t="s">
        <v>294</v>
      </c>
      <c r="B556" s="6" t="s">
        <v>217</v>
      </c>
      <c r="C556" s="6" t="s">
        <v>104</v>
      </c>
      <c r="D556" s="3" t="s">
        <v>769</v>
      </c>
      <c r="E556" s="45">
        <v>-1061337.74</v>
      </c>
      <c r="F556" s="45">
        <v>-1888309.22</v>
      </c>
      <c r="G556" s="45">
        <v>-1733116.81</v>
      </c>
      <c r="H556" s="45">
        <v>-1896412.51</v>
      </c>
      <c r="I556" s="45">
        <v>-2249616.64</v>
      </c>
      <c r="J556" s="45">
        <v>-1245853.53</v>
      </c>
      <c r="K556" s="45">
        <v>-932231.91</v>
      </c>
      <c r="L556" s="45">
        <v>-917060.82</v>
      </c>
      <c r="M556" s="45">
        <v>-431377.14</v>
      </c>
      <c r="N556" s="45">
        <v>-469614.28</v>
      </c>
      <c r="O556" s="45">
        <v>-555544.82999999996</v>
      </c>
      <c r="P556" s="45">
        <v>-567752.85</v>
      </c>
      <c r="Q556" s="45">
        <v>-1021829.22</v>
      </c>
      <c r="R556" s="47">
        <f t="shared" si="148"/>
        <v>-1160706.1683333332</v>
      </c>
      <c r="U556" s="49">
        <f t="shared" si="151"/>
        <v>-1160706.1683333332</v>
      </c>
      <c r="V556" s="49"/>
      <c r="W556" s="49"/>
      <c r="Y556" s="51"/>
      <c r="Z556" s="51"/>
      <c r="AA556" s="51"/>
      <c r="AD556" s="49">
        <f t="shared" si="152"/>
        <v>-1160706.1683333332</v>
      </c>
    </row>
    <row r="557" spans="1:30">
      <c r="A557" s="6" t="s">
        <v>294</v>
      </c>
      <c r="B557" s="6" t="s">
        <v>217</v>
      </c>
      <c r="C557" s="6" t="s">
        <v>77</v>
      </c>
      <c r="D557" s="3" t="s">
        <v>770</v>
      </c>
      <c r="E557" s="45">
        <v>-7969.76</v>
      </c>
      <c r="F557" s="45">
        <v>-13181.04</v>
      </c>
      <c r="G557" s="45">
        <v>-11049.49</v>
      </c>
      <c r="H557" s="45">
        <v>-10655.24</v>
      </c>
      <c r="I557" s="45">
        <v>-11762.62</v>
      </c>
      <c r="J557" s="45">
        <v>-6628.42</v>
      </c>
      <c r="K557" s="45">
        <v>-3528.7</v>
      </c>
      <c r="L557" s="45">
        <v>-2987.82</v>
      </c>
      <c r="M557" s="45">
        <v>-2609.92</v>
      </c>
      <c r="N557" s="45">
        <v>-2757.56</v>
      </c>
      <c r="O557" s="45">
        <v>-3399.23</v>
      </c>
      <c r="P557" s="45">
        <v>-5207.68</v>
      </c>
      <c r="Q557" s="45">
        <v>-7567.17</v>
      </c>
      <c r="R557" s="47">
        <f t="shared" si="148"/>
        <v>-6794.6820833333331</v>
      </c>
      <c r="U557" s="49">
        <f t="shared" si="151"/>
        <v>-6794.6820833333331</v>
      </c>
      <c r="V557" s="49"/>
      <c r="W557" s="49"/>
      <c r="Y557" s="51"/>
      <c r="Z557" s="51"/>
      <c r="AA557" s="51"/>
      <c r="AD557" s="49">
        <f t="shared" si="152"/>
        <v>-6794.6820833333331</v>
      </c>
    </row>
    <row r="558" spans="1:30">
      <c r="A558" s="6" t="s">
        <v>294</v>
      </c>
      <c r="B558" s="6" t="s">
        <v>217</v>
      </c>
      <c r="C558" s="6" t="s">
        <v>107</v>
      </c>
      <c r="D558" s="3" t="s">
        <v>771</v>
      </c>
      <c r="E558" s="45">
        <v>-621.78</v>
      </c>
      <c r="F558" s="45">
        <v>-1285.3599999999999</v>
      </c>
      <c r="G558" s="45">
        <v>-673.75</v>
      </c>
      <c r="H558" s="45">
        <v>-1294.49</v>
      </c>
      <c r="I558" s="45">
        <v>-2060.09</v>
      </c>
      <c r="J558" s="45">
        <v>-581.80999999999995</v>
      </c>
      <c r="K558" s="45">
        <v>-901.79</v>
      </c>
      <c r="L558" s="45">
        <v>-1203.31</v>
      </c>
      <c r="M558" s="45">
        <v>-235.91</v>
      </c>
      <c r="N558" s="45">
        <v>-463.74</v>
      </c>
      <c r="O558" s="45">
        <v>-711.82</v>
      </c>
      <c r="P558" s="45">
        <v>-255.08</v>
      </c>
      <c r="Q558" s="45">
        <v>-640.20000000000005</v>
      </c>
      <c r="R558" s="47">
        <f t="shared" si="148"/>
        <v>-858.17833333333328</v>
      </c>
      <c r="U558" s="49">
        <f t="shared" si="151"/>
        <v>-858.17833333333328</v>
      </c>
      <c r="V558" s="49"/>
      <c r="W558" s="49"/>
      <c r="Y558" s="51"/>
      <c r="Z558" s="51"/>
      <c r="AA558" s="51"/>
      <c r="AD558" s="49">
        <f t="shared" si="152"/>
        <v>-858.17833333333328</v>
      </c>
    </row>
    <row r="559" spans="1:30">
      <c r="A559" s="6" t="s">
        <v>294</v>
      </c>
      <c r="B559" s="6" t="s">
        <v>217</v>
      </c>
      <c r="C559" s="6" t="s">
        <v>406</v>
      </c>
      <c r="D559" s="3" t="s">
        <v>772</v>
      </c>
      <c r="E559" s="45">
        <v>-445488.84</v>
      </c>
      <c r="F559" s="45">
        <v>-514851.97</v>
      </c>
      <c r="G559" s="45">
        <v>-588340.54</v>
      </c>
      <c r="H559" s="45">
        <v>-657878.93000000005</v>
      </c>
      <c r="I559" s="45">
        <v>-216969.55</v>
      </c>
      <c r="J559" s="45">
        <v>-271361.17</v>
      </c>
      <c r="K559" s="45">
        <v>-302905.7</v>
      </c>
      <c r="L559" s="45">
        <v>-329639.59999999998</v>
      </c>
      <c r="M559" s="45">
        <v>-349516.56</v>
      </c>
      <c r="N559" s="45">
        <v>-368481.34</v>
      </c>
      <c r="O559" s="45">
        <v>-388841.64</v>
      </c>
      <c r="P559" s="45">
        <v>-417128.15</v>
      </c>
      <c r="Q559" s="45">
        <v>-460819.81</v>
      </c>
      <c r="R559" s="47">
        <f t="shared" si="148"/>
        <v>-404922.45625000005</v>
      </c>
      <c r="U559" s="49">
        <f t="shared" si="151"/>
        <v>-404922.45625000005</v>
      </c>
      <c r="V559" s="49"/>
      <c r="W559" s="49"/>
      <c r="Y559" s="51"/>
      <c r="Z559" s="51"/>
      <c r="AA559" s="51"/>
      <c r="AD559" s="49">
        <f t="shared" si="152"/>
        <v>-404922.45625000005</v>
      </c>
    </row>
    <row r="560" spans="1:30">
      <c r="A560" s="6" t="s">
        <v>294</v>
      </c>
      <c r="B560" s="6" t="s">
        <v>217</v>
      </c>
      <c r="C560" s="6" t="s">
        <v>407</v>
      </c>
      <c r="D560" s="3" t="s">
        <v>773</v>
      </c>
      <c r="E560" s="45">
        <v>-1617356.62</v>
      </c>
      <c r="F560" s="45">
        <v>-2202829.41</v>
      </c>
      <c r="G560" s="45">
        <v>-2246185.64</v>
      </c>
      <c r="H560" s="45">
        <v>-2225473.4700000002</v>
      </c>
      <c r="I560" s="45">
        <v>-2042990.75</v>
      </c>
      <c r="J560" s="45">
        <v>-1353859.07</v>
      </c>
      <c r="K560" s="45">
        <v>-834130.39</v>
      </c>
      <c r="L560" s="45">
        <v>-620757.88</v>
      </c>
      <c r="M560" s="45">
        <v>-553369.56999999995</v>
      </c>
      <c r="N560" s="45">
        <v>-545833.04</v>
      </c>
      <c r="O560" s="45">
        <v>-641468.25</v>
      </c>
      <c r="P560" s="45">
        <v>-1005233.05</v>
      </c>
      <c r="Q560" s="45">
        <v>-1716636.57</v>
      </c>
      <c r="R560" s="47">
        <f t="shared" si="148"/>
        <v>-1328260.592916667</v>
      </c>
      <c r="U560" s="49">
        <f t="shared" si="151"/>
        <v>-1328260.592916667</v>
      </c>
      <c r="V560" s="49"/>
      <c r="W560" s="49"/>
      <c r="Y560" s="51"/>
      <c r="Z560" s="51"/>
      <c r="AA560" s="51"/>
      <c r="AD560" s="49">
        <f t="shared" si="152"/>
        <v>-1328260.592916667</v>
      </c>
    </row>
    <row r="561" spans="1:30">
      <c r="A561" s="6" t="s">
        <v>294</v>
      </c>
      <c r="B561" s="6" t="s">
        <v>411</v>
      </c>
      <c r="C561" s="6" t="s">
        <v>67</v>
      </c>
      <c r="D561" s="3" t="s">
        <v>764</v>
      </c>
      <c r="E561" s="45">
        <v>-427737.19</v>
      </c>
      <c r="F561" s="45">
        <v>-431477.83</v>
      </c>
      <c r="G561" s="45">
        <v>-425716.03</v>
      </c>
      <c r="H561" s="45">
        <v>-432912.75</v>
      </c>
      <c r="I561" s="45">
        <v>-379263.99</v>
      </c>
      <c r="J561" s="45">
        <v>-298773.36</v>
      </c>
      <c r="K561" s="45">
        <v>-255066.15</v>
      </c>
      <c r="L561" s="45">
        <v>-222047.79</v>
      </c>
      <c r="M561" s="45">
        <v>-217976.08</v>
      </c>
      <c r="N561" s="45">
        <v>-235645.04</v>
      </c>
      <c r="O561" s="45">
        <v>-247856.2</v>
      </c>
      <c r="P561" s="45">
        <v>-219220.61</v>
      </c>
      <c r="Q561" s="45">
        <v>-279943.37</v>
      </c>
      <c r="R561" s="47">
        <f t="shared" si="148"/>
        <v>-309983.00916666671</v>
      </c>
      <c r="U561" s="49">
        <f t="shared" si="151"/>
        <v>-309983.00916666671</v>
      </c>
      <c r="V561" s="49"/>
      <c r="W561" s="49"/>
      <c r="Y561" s="51"/>
      <c r="Z561" s="51"/>
      <c r="AA561" s="51"/>
      <c r="AD561" s="49">
        <f t="shared" si="152"/>
        <v>-309983.00916666671</v>
      </c>
    </row>
    <row r="562" spans="1:30">
      <c r="A562" s="6" t="s">
        <v>294</v>
      </c>
      <c r="B562" s="6" t="s">
        <v>416</v>
      </c>
      <c r="C562" s="6" t="s">
        <v>83</v>
      </c>
      <c r="D562" s="3" t="s">
        <v>774</v>
      </c>
      <c r="E562" s="45">
        <v>0</v>
      </c>
      <c r="F562" s="45">
        <v>0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7">
        <f t="shared" si="148"/>
        <v>0</v>
      </c>
      <c r="V562" s="49"/>
      <c r="W562" s="49">
        <f t="shared" ref="W562:W569" si="153">+R562</f>
        <v>0</v>
      </c>
      <c r="Y562" s="51"/>
      <c r="Z562" s="51"/>
      <c r="AA562" s="51"/>
      <c r="AB562" s="49">
        <f t="shared" ref="AB562:AB569" si="154">+W562</f>
        <v>0</v>
      </c>
    </row>
    <row r="563" spans="1:30">
      <c r="A563" s="6" t="s">
        <v>294</v>
      </c>
      <c r="B563" s="6" t="s">
        <v>416</v>
      </c>
      <c r="C563" s="6" t="s">
        <v>423</v>
      </c>
      <c r="D563" s="3" t="s">
        <v>775</v>
      </c>
      <c r="E563" s="45">
        <v>1308584.45</v>
      </c>
      <c r="F563" s="45">
        <v>4399649.2699999996</v>
      </c>
      <c r="G563" s="45">
        <v>6757442.71</v>
      </c>
      <c r="H563" s="45">
        <v>7438151.4100000001</v>
      </c>
      <c r="I563" s="45">
        <v>7546091.9100000001</v>
      </c>
      <c r="J563" s="45">
        <v>7502371.4800000004</v>
      </c>
      <c r="K563" s="45">
        <v>7552094.9299999997</v>
      </c>
      <c r="L563" s="45">
        <v>7763568.9500000002</v>
      </c>
      <c r="M563" s="45">
        <v>7570160.0999999996</v>
      </c>
      <c r="N563" s="45">
        <v>8588802.2899999991</v>
      </c>
      <c r="O563" s="45">
        <v>10068285.039999999</v>
      </c>
      <c r="P563" s="45">
        <v>12931229.5</v>
      </c>
      <c r="Q563" s="45">
        <v>0</v>
      </c>
      <c r="R563" s="47">
        <f t="shared" si="148"/>
        <v>7397678.3179166662</v>
      </c>
      <c r="V563" s="49"/>
      <c r="W563" s="49">
        <f t="shared" si="153"/>
        <v>7397678.3179166662</v>
      </c>
      <c r="Y563" s="51"/>
      <c r="Z563" s="51"/>
      <c r="AA563" s="51"/>
      <c r="AB563" s="49">
        <f t="shared" si="154"/>
        <v>7397678.3179166662</v>
      </c>
    </row>
    <row r="564" spans="1:30">
      <c r="A564" s="6" t="s">
        <v>294</v>
      </c>
      <c r="B564" s="6" t="s">
        <v>416</v>
      </c>
      <c r="C564" s="6" t="s">
        <v>424</v>
      </c>
      <c r="D564" s="3" t="s">
        <v>776</v>
      </c>
      <c r="E564" s="45">
        <v>3420360.2</v>
      </c>
      <c r="F564" s="45">
        <v>1440517.74</v>
      </c>
      <c r="G564" s="45">
        <v>-371923.47</v>
      </c>
      <c r="H564" s="45">
        <v>-2629689.58</v>
      </c>
      <c r="I564" s="45">
        <v>-3336449.26</v>
      </c>
      <c r="J564" s="45">
        <v>-2448680.69</v>
      </c>
      <c r="K564" s="45">
        <v>-563705.06000000099</v>
      </c>
      <c r="L564" s="45">
        <v>1948461.15</v>
      </c>
      <c r="M564" s="45">
        <v>4245983.5199999996</v>
      </c>
      <c r="N564" s="45">
        <v>6868033.7300000004</v>
      </c>
      <c r="O564" s="45">
        <v>9039135.9199999999</v>
      </c>
      <c r="P564" s="45">
        <v>9842075.8300000001</v>
      </c>
      <c r="Q564" s="45">
        <v>0</v>
      </c>
      <c r="R564" s="47">
        <f t="shared" si="148"/>
        <v>2145328.3275000001</v>
      </c>
      <c r="V564" s="49"/>
      <c r="W564" s="49">
        <f t="shared" si="153"/>
        <v>2145328.3275000001</v>
      </c>
      <c r="Y564" s="51"/>
      <c r="Z564" s="51"/>
      <c r="AA564" s="51"/>
      <c r="AB564" s="49">
        <f t="shared" si="154"/>
        <v>2145328.3275000001</v>
      </c>
    </row>
    <row r="565" spans="1:30">
      <c r="A565" s="6" t="s">
        <v>294</v>
      </c>
      <c r="B565" s="6" t="s">
        <v>416</v>
      </c>
      <c r="C565" s="6" t="s">
        <v>425</v>
      </c>
      <c r="D565" s="3" t="s">
        <v>777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si="148"/>
        <v>0</v>
      </c>
      <c r="V565" s="49"/>
      <c r="W565" s="49">
        <f t="shared" si="153"/>
        <v>0</v>
      </c>
      <c r="Y565" s="51"/>
      <c r="Z565" s="51"/>
      <c r="AA565" s="51"/>
      <c r="AB565" s="49">
        <f t="shared" si="154"/>
        <v>0</v>
      </c>
    </row>
    <row r="566" spans="1:30">
      <c r="A566" s="6" t="s">
        <v>294</v>
      </c>
      <c r="B566" s="6" t="s">
        <v>416</v>
      </c>
      <c r="C566" s="6" t="s">
        <v>877</v>
      </c>
      <c r="D566" s="3" t="s">
        <v>878</v>
      </c>
      <c r="E566" s="45">
        <v>27151920.300000001</v>
      </c>
      <c r="F566" s="45">
        <v>24748844.07</v>
      </c>
      <c r="G566" s="45">
        <v>22201253.75</v>
      </c>
      <c r="H566" s="45">
        <v>19789347.920000002</v>
      </c>
      <c r="I566" s="45">
        <v>17197137.170000002</v>
      </c>
      <c r="J566" s="45">
        <v>15385335.060000001</v>
      </c>
      <c r="K566" s="45">
        <v>14459411.58</v>
      </c>
      <c r="L566" s="45">
        <v>13709869.68</v>
      </c>
      <c r="M566" s="45">
        <v>13241665.130000001</v>
      </c>
      <c r="N566" s="45">
        <v>12810967.85</v>
      </c>
      <c r="O566" s="45">
        <v>12325684.93</v>
      </c>
      <c r="P566" s="45">
        <v>11519585.390000001</v>
      </c>
      <c r="Q566" s="45">
        <v>0</v>
      </c>
      <c r="R566" s="47">
        <f t="shared" si="148"/>
        <v>15913755.223333331</v>
      </c>
      <c r="V566" s="49"/>
      <c r="W566" s="49">
        <f t="shared" si="153"/>
        <v>15913755.223333331</v>
      </c>
      <c r="Y566" s="51"/>
      <c r="Z566" s="51"/>
      <c r="AA566" s="51"/>
      <c r="AB566" s="49">
        <f t="shared" si="154"/>
        <v>15913755.223333331</v>
      </c>
    </row>
    <row r="567" spans="1:30">
      <c r="A567" s="6" t="s">
        <v>294</v>
      </c>
      <c r="B567" s="6" t="s">
        <v>416</v>
      </c>
      <c r="C567" s="6" t="s">
        <v>926</v>
      </c>
      <c r="D567" s="3" t="s">
        <v>878</v>
      </c>
      <c r="E567" s="45">
        <v>35375499.119999997</v>
      </c>
      <c r="F567" s="45">
        <v>33087820.699999999</v>
      </c>
      <c r="G567" s="45">
        <v>30660320</v>
      </c>
      <c r="H567" s="45">
        <v>28361059.620000001</v>
      </c>
      <c r="I567" s="45">
        <v>25890728.68</v>
      </c>
      <c r="J567" s="45">
        <v>24171086.739999998</v>
      </c>
      <c r="K567" s="45">
        <v>23305349.690000001</v>
      </c>
      <c r="L567" s="45">
        <v>22608684.850000001</v>
      </c>
      <c r="M567" s="45">
        <v>22183822.039999999</v>
      </c>
      <c r="N567" s="45">
        <v>21795146.34</v>
      </c>
      <c r="O567" s="45">
        <v>21353140.16</v>
      </c>
      <c r="P567" s="45">
        <v>20603134.370000001</v>
      </c>
      <c r="Q567" s="45">
        <v>0</v>
      </c>
      <c r="R567" s="47">
        <f t="shared" si="148"/>
        <v>24309003.5625</v>
      </c>
      <c r="V567" s="49"/>
      <c r="W567" s="49">
        <f t="shared" si="153"/>
        <v>24309003.5625</v>
      </c>
      <c r="Y567" s="51"/>
      <c r="Z567" s="51"/>
      <c r="AA567" s="51"/>
      <c r="AB567" s="49">
        <f t="shared" si="154"/>
        <v>24309003.5625</v>
      </c>
    </row>
    <row r="568" spans="1:30">
      <c r="A568" s="6" t="s">
        <v>294</v>
      </c>
      <c r="B568" s="6" t="s">
        <v>416</v>
      </c>
      <c r="C568" s="6" t="s">
        <v>971</v>
      </c>
      <c r="D568" s="3" t="s">
        <v>972</v>
      </c>
      <c r="E568" s="45">
        <v>0</v>
      </c>
      <c r="F568" s="45">
        <v>-618733.23</v>
      </c>
      <c r="G568" s="45">
        <v>-689765.5</v>
      </c>
      <c r="H568" s="45">
        <v>-749174.48</v>
      </c>
      <c r="I568" s="45">
        <v>-857455.68</v>
      </c>
      <c r="J568" s="45">
        <v>-871749.46</v>
      </c>
      <c r="K568" s="45">
        <v>-922427.37</v>
      </c>
      <c r="L568" s="45">
        <v>-821326.42</v>
      </c>
      <c r="M568" s="45">
        <v>-900197.44</v>
      </c>
      <c r="N568" s="45">
        <v>-912232.55</v>
      </c>
      <c r="O568" s="45">
        <v>-985514.48</v>
      </c>
      <c r="P568" s="45">
        <v>-1004254.12</v>
      </c>
      <c r="Q568" s="45">
        <v>-1124152.54</v>
      </c>
      <c r="R568" s="47">
        <f t="shared" si="148"/>
        <v>-824575.58333333314</v>
      </c>
      <c r="V568" s="49"/>
      <c r="W568" s="49">
        <f t="shared" si="153"/>
        <v>-824575.58333333314</v>
      </c>
      <c r="Y568" s="51"/>
      <c r="Z568" s="51"/>
      <c r="AA568" s="51"/>
      <c r="AB568" s="49">
        <f t="shared" si="154"/>
        <v>-824575.58333333314</v>
      </c>
    </row>
    <row r="569" spans="1:30">
      <c r="A569" s="6" t="s">
        <v>294</v>
      </c>
      <c r="B569" s="6" t="s">
        <v>416</v>
      </c>
      <c r="C569" s="6" t="s">
        <v>420</v>
      </c>
      <c r="D569" s="3" t="s">
        <v>778</v>
      </c>
      <c r="E569" s="45">
        <v>-2995457.11</v>
      </c>
      <c r="F569" s="45">
        <v>-3252672.52</v>
      </c>
      <c r="G569" s="45">
        <v>-3121732</v>
      </c>
      <c r="H569" s="45">
        <v>-3363921.72</v>
      </c>
      <c r="I569" s="45">
        <v>-2209356.13</v>
      </c>
      <c r="J569" s="45">
        <v>-921265.41</v>
      </c>
      <c r="K569" s="45">
        <v>-615638.88</v>
      </c>
      <c r="L569" s="45">
        <v>-90853.359999999899</v>
      </c>
      <c r="M569" s="45">
        <v>-355773.19</v>
      </c>
      <c r="N569" s="45">
        <v>-390036.71</v>
      </c>
      <c r="O569" s="45">
        <v>-660253.72</v>
      </c>
      <c r="P569" s="45">
        <v>-1581618.82</v>
      </c>
      <c r="Q569" s="45">
        <v>2.3283064365386999E-10</v>
      </c>
      <c r="R569" s="47">
        <f t="shared" si="148"/>
        <v>-1505070.9179166667</v>
      </c>
      <c r="V569" s="49"/>
      <c r="W569" s="49">
        <f t="shared" si="153"/>
        <v>-1505070.9179166667</v>
      </c>
      <c r="Y569" s="51"/>
      <c r="Z569" s="51"/>
      <c r="AA569" s="51"/>
      <c r="AB569" s="49">
        <f t="shared" si="154"/>
        <v>-1505070.9179166667</v>
      </c>
    </row>
    <row r="570" spans="1:30">
      <c r="A570" s="6" t="s">
        <v>294</v>
      </c>
      <c r="B570" s="6" t="s">
        <v>416</v>
      </c>
      <c r="C570" s="6" t="s">
        <v>422</v>
      </c>
      <c r="D570" s="3" t="s">
        <v>231</v>
      </c>
      <c r="E570" s="45">
        <v>0</v>
      </c>
      <c r="F570" s="45">
        <v>0</v>
      </c>
      <c r="G570" s="45">
        <v>0</v>
      </c>
      <c r="H570" s="45">
        <v>-62155.67</v>
      </c>
      <c r="I570" s="45">
        <v>-60889.4</v>
      </c>
      <c r="J570" s="45">
        <v>-250002.07</v>
      </c>
      <c r="K570" s="45">
        <v>-236965.13</v>
      </c>
      <c r="L570" s="45">
        <v>-332033.53999999998</v>
      </c>
      <c r="M570" s="45">
        <v>-265687.88</v>
      </c>
      <c r="N570" s="45">
        <v>-841591.91</v>
      </c>
      <c r="O570" s="45">
        <v>-1776147.48</v>
      </c>
      <c r="P570" s="45">
        <v>-1055612.9099999999</v>
      </c>
      <c r="Q570" s="45">
        <v>-405406.05</v>
      </c>
      <c r="R570" s="47">
        <f t="shared" si="148"/>
        <v>-423649.0845833334</v>
      </c>
      <c r="U570" s="61">
        <f>+R570</f>
        <v>-423649.0845833334</v>
      </c>
      <c r="V570" s="49"/>
      <c r="Y570" s="51"/>
      <c r="Z570" s="51"/>
      <c r="AA570" s="51"/>
      <c r="AD570" s="49">
        <f>+U570</f>
        <v>-423649.0845833334</v>
      </c>
    </row>
    <row r="571" spans="1:30">
      <c r="D571" s="3" t="s">
        <v>232</v>
      </c>
      <c r="E571" s="46">
        <f t="shared" ref="E571:M571" si="155">SUM(E518:E570)</f>
        <v>48210765.099999994</v>
      </c>
      <c r="F571" s="46">
        <f t="shared" si="155"/>
        <v>40653054.000000007</v>
      </c>
      <c r="G571" s="46">
        <f t="shared" si="155"/>
        <v>39512626.869999997</v>
      </c>
      <c r="H571" s="46">
        <f t="shared" si="155"/>
        <v>29898269.470000003</v>
      </c>
      <c r="I571" s="46">
        <f t="shared" si="155"/>
        <v>24881344.420000013</v>
      </c>
      <c r="J571" s="46">
        <f t="shared" si="155"/>
        <v>31601692.720000003</v>
      </c>
      <c r="K571" s="46">
        <f t="shared" si="155"/>
        <v>29069573.790000003</v>
      </c>
      <c r="L571" s="46">
        <f t="shared" si="155"/>
        <v>30743802.699999999</v>
      </c>
      <c r="M571" s="46">
        <f t="shared" si="155"/>
        <v>36760800.020000003</v>
      </c>
      <c r="N571" s="46">
        <f>SUM(N518:N570)</f>
        <v>34900116.850000001</v>
      </c>
      <c r="O571" s="46">
        <f>SUM(O518:O570)</f>
        <v>36916056.190000005</v>
      </c>
      <c r="P571" s="46">
        <f>SUM(P518:P570)</f>
        <v>41765111.74000001</v>
      </c>
      <c r="Q571" s="46">
        <f>SUM(Q518:Q570)</f>
        <v>-22256375.170000002</v>
      </c>
      <c r="R571" s="46">
        <f>SUM(R518:R570)</f>
        <v>32473303.644583326</v>
      </c>
      <c r="Y571" s="51"/>
      <c r="Z571" s="51"/>
      <c r="AA571" s="51"/>
    </row>
    <row r="572" spans="1:30">
      <c r="D572" s="3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7"/>
      <c r="Y572" s="51"/>
      <c r="Z572" s="51"/>
      <c r="AA572" s="51"/>
    </row>
    <row r="573" spans="1:30">
      <c r="A573" s="6" t="s">
        <v>284</v>
      </c>
      <c r="B573" s="6" t="s">
        <v>228</v>
      </c>
      <c r="C573" s="6" t="s">
        <v>67</v>
      </c>
      <c r="D573" s="3" t="s">
        <v>921</v>
      </c>
      <c r="E573" s="45">
        <v>0</v>
      </c>
      <c r="F573" s="45">
        <v>0</v>
      </c>
      <c r="G573" s="45">
        <v>0</v>
      </c>
      <c r="H573" s="45">
        <v>0</v>
      </c>
      <c r="I573" s="45">
        <v>-29000</v>
      </c>
      <c r="J573" s="45">
        <v>-29000</v>
      </c>
      <c r="K573" s="45">
        <v>-29000</v>
      </c>
      <c r="L573" s="45">
        <v>-29000</v>
      </c>
      <c r="M573" s="45">
        <v>-29000</v>
      </c>
      <c r="N573" s="45">
        <v>-29000</v>
      </c>
      <c r="O573" s="45">
        <v>-29000</v>
      </c>
      <c r="P573" s="45">
        <v>-29000</v>
      </c>
      <c r="Q573" s="45">
        <v>-29000</v>
      </c>
      <c r="R573" s="47">
        <f t="shared" ref="R573:R612" si="156">((E573+Q573)+((F573+G573+H573+I573+J573+K573+L573+M573+N573+O573+P573)*2))/24</f>
        <v>-20541.666666666668</v>
      </c>
      <c r="U573" s="49">
        <f t="shared" ref="U573" si="157">+R573</f>
        <v>-20541.666666666668</v>
      </c>
      <c r="V573" s="49"/>
      <c r="W573" s="49"/>
      <c r="Y573" s="51"/>
      <c r="Z573" s="51"/>
      <c r="AA573" s="51"/>
      <c r="AD573" s="49">
        <f t="shared" ref="AD573" si="158">+R573</f>
        <v>-20541.666666666668</v>
      </c>
    </row>
    <row r="574" spans="1:30" s="72" customFormat="1">
      <c r="A574" s="68" t="s">
        <v>284</v>
      </c>
      <c r="B574" s="68" t="s">
        <v>233</v>
      </c>
      <c r="C574" s="68" t="s">
        <v>67</v>
      </c>
      <c r="D574" s="69" t="s">
        <v>973</v>
      </c>
      <c r="E574" s="70">
        <v>-5597804.2999999998</v>
      </c>
      <c r="F574" s="70">
        <v>-5595028.96</v>
      </c>
      <c r="G574" s="70">
        <v>-5569569.54</v>
      </c>
      <c r="H574" s="70">
        <v>-5544110.1200000001</v>
      </c>
      <c r="I574" s="70">
        <v>-5521212.1600000001</v>
      </c>
      <c r="J574" s="70">
        <v>-5498314.2000000002</v>
      </c>
      <c r="K574" s="70">
        <v>-5476868.7000000002</v>
      </c>
      <c r="L574" s="70">
        <v>-5453970.7199999997</v>
      </c>
      <c r="M574" s="70">
        <v>-5431072.7599999998</v>
      </c>
      <c r="N574" s="70">
        <v>-5419201.7199999997</v>
      </c>
      <c r="O574" s="70">
        <v>-5412524.6200000001</v>
      </c>
      <c r="P574" s="70">
        <v>-5398214.5800000001</v>
      </c>
      <c r="Q574" s="70">
        <v>-5385530.54</v>
      </c>
      <c r="R574" s="71">
        <f t="shared" si="156"/>
        <v>-5484312.958333333</v>
      </c>
      <c r="V574" s="73"/>
      <c r="W574" s="73">
        <f>+R574</f>
        <v>-5484312.958333333</v>
      </c>
      <c r="Y574" s="74"/>
      <c r="Z574" s="74"/>
      <c r="AA574" s="74"/>
      <c r="AB574" s="73">
        <f>+R574</f>
        <v>-5484312.958333333</v>
      </c>
    </row>
    <row r="575" spans="1:30" s="72" customFormat="1">
      <c r="A575" s="68" t="s">
        <v>284</v>
      </c>
      <c r="B575" s="68" t="s">
        <v>233</v>
      </c>
      <c r="C575" s="68" t="s">
        <v>277</v>
      </c>
      <c r="D575" s="69" t="s">
        <v>779</v>
      </c>
      <c r="E575" s="70">
        <v>0</v>
      </c>
      <c r="F575" s="70">
        <v>0</v>
      </c>
      <c r="G575" s="70">
        <v>-1153.8399999999999</v>
      </c>
      <c r="H575" s="70">
        <v>-3461.52</v>
      </c>
      <c r="I575" s="70">
        <v>-5769.2</v>
      </c>
      <c r="J575" s="70">
        <v>-8136.8</v>
      </c>
      <c r="K575" s="70">
        <v>-10444.48</v>
      </c>
      <c r="L575" s="70">
        <v>-16051.86</v>
      </c>
      <c r="M575" s="70">
        <v>-16875.18</v>
      </c>
      <c r="N575" s="70">
        <v>-19541.27</v>
      </c>
      <c r="O575" s="70">
        <v>-21123.86</v>
      </c>
      <c r="P575" s="70">
        <v>-23353.46</v>
      </c>
      <c r="Q575" s="70">
        <v>-25116.85</v>
      </c>
      <c r="R575" s="71">
        <f t="shared" si="156"/>
        <v>-11539.157916666665</v>
      </c>
      <c r="V575" s="73"/>
      <c r="W575" s="73">
        <f>+R575</f>
        <v>-11539.157916666665</v>
      </c>
      <c r="Y575" s="74"/>
      <c r="Z575" s="74"/>
      <c r="AA575" s="74"/>
      <c r="AB575" s="73">
        <f>+R575</f>
        <v>-11539.157916666665</v>
      </c>
    </row>
    <row r="576" spans="1:30" s="72" customFormat="1">
      <c r="A576" s="68" t="s">
        <v>284</v>
      </c>
      <c r="B576" s="68" t="s">
        <v>233</v>
      </c>
      <c r="C576" s="68" t="s">
        <v>390</v>
      </c>
      <c r="D576" s="69" t="s">
        <v>780</v>
      </c>
      <c r="E576" s="70">
        <v>0</v>
      </c>
      <c r="F576" s="70">
        <v>0</v>
      </c>
      <c r="G576" s="70">
        <v>0</v>
      </c>
      <c r="H576" s="70">
        <v>0</v>
      </c>
      <c r="I576" s="70">
        <v>0</v>
      </c>
      <c r="J576" s="70">
        <v>0</v>
      </c>
      <c r="K576" s="70">
        <v>0</v>
      </c>
      <c r="L576" s="70">
        <v>0</v>
      </c>
      <c r="M576" s="70">
        <v>0</v>
      </c>
      <c r="N576" s="70">
        <v>0</v>
      </c>
      <c r="O576" s="70">
        <v>0</v>
      </c>
      <c r="P576" s="70">
        <v>0</v>
      </c>
      <c r="Q576" s="70">
        <v>0</v>
      </c>
      <c r="R576" s="71">
        <f t="shared" si="156"/>
        <v>0</v>
      </c>
      <c r="V576" s="73"/>
      <c r="W576" s="73">
        <f>+R576</f>
        <v>0</v>
      </c>
      <c r="Y576" s="74"/>
      <c r="Z576" s="74"/>
      <c r="AA576" s="74"/>
      <c r="AB576" s="73">
        <f>+R576</f>
        <v>0</v>
      </c>
    </row>
    <row r="577" spans="1:30" s="72" customFormat="1">
      <c r="A577" s="68" t="s">
        <v>284</v>
      </c>
      <c r="B577" s="68" t="s">
        <v>233</v>
      </c>
      <c r="C577" s="68" t="s">
        <v>389</v>
      </c>
      <c r="D577" s="69" t="s">
        <v>781</v>
      </c>
      <c r="E577" s="70">
        <v>-555072</v>
      </c>
      <c r="F577" s="70">
        <v>-812911</v>
      </c>
      <c r="G577" s="70">
        <v>-812911</v>
      </c>
      <c r="H577" s="70">
        <v>-812911</v>
      </c>
      <c r="I577" s="70">
        <v>-812911</v>
      </c>
      <c r="J577" s="70">
        <v>-812911</v>
      </c>
      <c r="K577" s="70">
        <v>-812911</v>
      </c>
      <c r="L577" s="70">
        <v>-812911</v>
      </c>
      <c r="M577" s="70">
        <v>-812911</v>
      </c>
      <c r="N577" s="70">
        <v>-812911</v>
      </c>
      <c r="O577" s="70">
        <v>-812911</v>
      </c>
      <c r="P577" s="70">
        <v>-812911</v>
      </c>
      <c r="Q577" s="70">
        <v>-812911</v>
      </c>
      <c r="R577" s="71">
        <f t="shared" si="156"/>
        <v>-802167.70833333337</v>
      </c>
      <c r="V577" s="73"/>
      <c r="W577" s="73">
        <f>+R577</f>
        <v>-802167.70833333337</v>
      </c>
      <c r="Y577" s="74"/>
      <c r="Z577" s="74"/>
      <c r="AA577" s="74"/>
      <c r="AB577" s="73">
        <f>+R577</f>
        <v>-802167.70833333337</v>
      </c>
    </row>
    <row r="578" spans="1:30">
      <c r="A578" s="6" t="s">
        <v>284</v>
      </c>
      <c r="B578" s="6" t="s">
        <v>234</v>
      </c>
      <c r="C578" s="6" t="s">
        <v>429</v>
      </c>
      <c r="D578" s="3" t="s">
        <v>782</v>
      </c>
      <c r="E578" s="45">
        <v>-78042608.739999995</v>
      </c>
      <c r="F578" s="45">
        <v>-80731567.129999995</v>
      </c>
      <c r="G578" s="45">
        <v>-81083282.760000005</v>
      </c>
      <c r="H578" s="45">
        <v>-81436591.629999995</v>
      </c>
      <c r="I578" s="45">
        <v>-81806567.510000005</v>
      </c>
      <c r="J578" s="45">
        <v>-82168114.129999995</v>
      </c>
      <c r="K578" s="45">
        <v>-82531283.640000001</v>
      </c>
      <c r="L578" s="45">
        <v>-82896083.439999998</v>
      </c>
      <c r="M578" s="45">
        <v>-83262520.939999998</v>
      </c>
      <c r="N578" s="45">
        <v>-83630603.540000007</v>
      </c>
      <c r="O578" s="45">
        <v>-84000338.790000007</v>
      </c>
      <c r="P578" s="45">
        <v>-84371734.159999996</v>
      </c>
      <c r="Q578" s="45">
        <v>-85916603.049999997</v>
      </c>
      <c r="R578" s="47">
        <f t="shared" si="156"/>
        <v>-82491524.46374999</v>
      </c>
      <c r="U578" s="49"/>
      <c r="V578" s="49"/>
      <c r="W578" s="49">
        <f>+R578</f>
        <v>-82491524.46374999</v>
      </c>
      <c r="Y578" s="67">
        <f>+R578*$Z$4</f>
        <v>-61777902.670902371</v>
      </c>
      <c r="Z578" s="67">
        <f>+R578*$Z$5</f>
        <v>-20713621.792847622</v>
      </c>
      <c r="AA578" s="51"/>
      <c r="AD578" s="49"/>
    </row>
    <row r="579" spans="1:30">
      <c r="A579" s="6" t="s">
        <v>284</v>
      </c>
      <c r="B579" s="6" t="s">
        <v>215</v>
      </c>
      <c r="C579" s="6" t="s">
        <v>981</v>
      </c>
      <c r="D579" s="3" t="s">
        <v>982</v>
      </c>
      <c r="E579" s="45">
        <v>0</v>
      </c>
      <c r="F579" s="45">
        <v>-662939.05000000005</v>
      </c>
      <c r="G579" s="45">
        <v>-662939.05000000005</v>
      </c>
      <c r="H579" s="45">
        <v>-662939.05000000005</v>
      </c>
      <c r="I579" s="45">
        <v>-662250.56000000006</v>
      </c>
      <c r="J579" s="45">
        <v>-662250.56000000006</v>
      </c>
      <c r="K579" s="45">
        <v>-662250.56000000006</v>
      </c>
      <c r="L579" s="45">
        <v>-662250.56000000006</v>
      </c>
      <c r="M579" s="45">
        <v>-662250.56000000006</v>
      </c>
      <c r="N579" s="45">
        <v>-662250.56000000006</v>
      </c>
      <c r="O579" s="45">
        <v>-449648.79</v>
      </c>
      <c r="P579" s="45">
        <v>-449648.79</v>
      </c>
      <c r="Q579" s="45">
        <v>-449648.79</v>
      </c>
      <c r="R579" s="47">
        <f t="shared" si="156"/>
        <v>-590536.87375000014</v>
      </c>
      <c r="U579" s="49">
        <f t="shared" ref="U579" si="159">+R579</f>
        <v>-590536.87375000014</v>
      </c>
      <c r="V579" s="49"/>
      <c r="W579" s="49"/>
      <c r="Y579" s="51"/>
      <c r="Z579" s="51"/>
      <c r="AA579" s="51"/>
      <c r="AD579" s="49">
        <f t="shared" ref="AD579" si="160">+R579</f>
        <v>-590536.87375000014</v>
      </c>
    </row>
    <row r="580" spans="1:30">
      <c r="A580" s="6" t="s">
        <v>284</v>
      </c>
      <c r="B580" s="6" t="s">
        <v>426</v>
      </c>
      <c r="C580" s="6" t="s">
        <v>179</v>
      </c>
      <c r="D580" s="3" t="s">
        <v>115</v>
      </c>
      <c r="E580" s="45">
        <v>0</v>
      </c>
      <c r="F580" s="45">
        <v>0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7">
        <f t="shared" si="156"/>
        <v>0</v>
      </c>
      <c r="U580" s="49">
        <f>+R580</f>
        <v>0</v>
      </c>
      <c r="V580" s="49"/>
      <c r="W580" s="49"/>
      <c r="Y580" s="51"/>
      <c r="Z580" s="51"/>
      <c r="AA580" s="51"/>
      <c r="AD580" s="49">
        <f>+R580</f>
        <v>0</v>
      </c>
    </row>
    <row r="581" spans="1:30">
      <c r="A581" s="6" t="s">
        <v>284</v>
      </c>
      <c r="B581" s="6" t="s">
        <v>235</v>
      </c>
      <c r="C581" s="6" t="s">
        <v>202</v>
      </c>
      <c r="D581" s="3" t="s">
        <v>783</v>
      </c>
      <c r="E581" s="45">
        <v>-3061141.64</v>
      </c>
      <c r="F581" s="45">
        <v>-3061141.65</v>
      </c>
      <c r="G581" s="45">
        <v>-3062475.45</v>
      </c>
      <c r="H581" s="45">
        <v>-3063587.73</v>
      </c>
      <c r="I581" s="45">
        <v>-3071284.71</v>
      </c>
      <c r="J581" s="45">
        <v>-3071284.7</v>
      </c>
      <c r="K581" s="45">
        <v>-3076173.02</v>
      </c>
      <c r="L581" s="45">
        <v>-2941013.99</v>
      </c>
      <c r="M581" s="45">
        <v>-2941013.99</v>
      </c>
      <c r="N581" s="45">
        <v>-2941013.99</v>
      </c>
      <c r="O581" s="45">
        <v>-2941013.99</v>
      </c>
      <c r="P581" s="45">
        <v>-3637013.27</v>
      </c>
      <c r="Q581" s="45">
        <v>-3637013.27</v>
      </c>
      <c r="R581" s="47">
        <f t="shared" si="156"/>
        <v>-3096341.1620833338</v>
      </c>
      <c r="U581" s="49"/>
      <c r="V581" s="49"/>
      <c r="W581" s="49">
        <f>+R581</f>
        <v>-3096341.1620833338</v>
      </c>
      <c r="Y581" s="67">
        <f t="shared" ref="Y581:Y585" si="161">+R581*$Z$4</f>
        <v>-2318849.8962842086</v>
      </c>
      <c r="Z581" s="67">
        <f t="shared" ref="Z581:Z585" si="162">+R581*$Z$5</f>
        <v>-777491.26579912507</v>
      </c>
      <c r="AA581" s="51"/>
      <c r="AB581" s="51"/>
      <c r="AD581" s="49"/>
    </row>
    <row r="582" spans="1:30">
      <c r="A582" s="6" t="s">
        <v>284</v>
      </c>
      <c r="B582" s="6" t="s">
        <v>235</v>
      </c>
      <c r="C582" s="6" t="s">
        <v>296</v>
      </c>
      <c r="D582" s="3" t="s">
        <v>784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7">
        <f t="shared" si="156"/>
        <v>0</v>
      </c>
      <c r="U582" s="49"/>
      <c r="V582" s="49"/>
      <c r="W582" s="49">
        <f>+R582</f>
        <v>0</v>
      </c>
      <c r="Y582" s="67">
        <f t="shared" si="161"/>
        <v>0</v>
      </c>
      <c r="Z582" s="67">
        <f t="shared" si="162"/>
        <v>0</v>
      </c>
      <c r="AA582" s="51"/>
      <c r="AD582" s="49"/>
    </row>
    <row r="583" spans="1:30">
      <c r="A583" s="6" t="s">
        <v>284</v>
      </c>
      <c r="B583" s="6" t="s">
        <v>235</v>
      </c>
      <c r="C583" s="6" t="s">
        <v>428</v>
      </c>
      <c r="D583" s="3" t="s">
        <v>785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56"/>
        <v>0</v>
      </c>
      <c r="U583" s="49"/>
      <c r="V583" s="49"/>
      <c r="W583" s="49">
        <f>+R583</f>
        <v>0</v>
      </c>
      <c r="Y583" s="67">
        <f t="shared" si="161"/>
        <v>0</v>
      </c>
      <c r="Z583" s="67">
        <f t="shared" si="162"/>
        <v>0</v>
      </c>
      <c r="AA583" s="51"/>
      <c r="AD583" s="49"/>
    </row>
    <row r="584" spans="1:30">
      <c r="A584" s="6" t="s">
        <v>284</v>
      </c>
      <c r="B584" s="6" t="s">
        <v>235</v>
      </c>
      <c r="C584" s="6" t="s">
        <v>427</v>
      </c>
      <c r="D584" s="3" t="s">
        <v>786</v>
      </c>
      <c r="E584" s="45">
        <v>-267224.96999999997</v>
      </c>
      <c r="F584" s="45">
        <v>-267224.96999999997</v>
      </c>
      <c r="G584" s="45">
        <v>-267224.96999999997</v>
      </c>
      <c r="H584" s="45">
        <v>-283342.58</v>
      </c>
      <c r="I584" s="45">
        <v>-280044.61</v>
      </c>
      <c r="J584" s="45">
        <v>-283369.61</v>
      </c>
      <c r="K584" s="45">
        <v>-259736.48</v>
      </c>
      <c r="L584" s="45">
        <v>-259736.48</v>
      </c>
      <c r="M584" s="45">
        <v>-259736.48</v>
      </c>
      <c r="N584" s="45">
        <v>-259736.48</v>
      </c>
      <c r="O584" s="45">
        <v>-238646.86</v>
      </c>
      <c r="P584" s="45">
        <v>-238646.86</v>
      </c>
      <c r="Q584" s="45">
        <v>-238646.86</v>
      </c>
      <c r="R584" s="47">
        <f t="shared" si="156"/>
        <v>-262531.8579166666</v>
      </c>
      <c r="U584" s="49"/>
      <c r="V584" s="49"/>
      <c r="W584" s="49">
        <f>+R584</f>
        <v>-262531.8579166666</v>
      </c>
      <c r="Y584" s="67">
        <f t="shared" si="161"/>
        <v>-196610.10839379163</v>
      </c>
      <c r="Z584" s="67">
        <f t="shared" si="162"/>
        <v>-65921.749522874976</v>
      </c>
      <c r="AA584" s="51"/>
      <c r="AD584" s="49"/>
    </row>
    <row r="585" spans="1:30">
      <c r="A585" s="6" t="s">
        <v>284</v>
      </c>
      <c r="B585" s="6" t="s">
        <v>235</v>
      </c>
      <c r="C585" s="6" t="s">
        <v>297</v>
      </c>
      <c r="D585" s="3" t="s">
        <v>787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56"/>
        <v>0</v>
      </c>
      <c r="U585" s="49"/>
      <c r="V585" s="49"/>
      <c r="W585" s="49">
        <f>+R585</f>
        <v>0</v>
      </c>
      <c r="Y585" s="67">
        <f t="shared" si="161"/>
        <v>0</v>
      </c>
      <c r="Z585" s="67">
        <f t="shared" si="162"/>
        <v>0</v>
      </c>
      <c r="AA585" s="51"/>
      <c r="AD585" s="49"/>
    </row>
    <row r="586" spans="1:30">
      <c r="A586" s="6" t="s">
        <v>284</v>
      </c>
      <c r="B586" s="6" t="s">
        <v>430</v>
      </c>
      <c r="C586" s="6" t="s">
        <v>433</v>
      </c>
      <c r="D586" s="3" t="s">
        <v>788</v>
      </c>
      <c r="E586" s="45">
        <v>459.58000000000197</v>
      </c>
      <c r="F586" s="45">
        <v>455.180000000002</v>
      </c>
      <c r="G586" s="45">
        <v>451</v>
      </c>
      <c r="H586" s="45">
        <v>446.87</v>
      </c>
      <c r="I586" s="45">
        <v>440.1</v>
      </c>
      <c r="J586" s="45">
        <v>479.53</v>
      </c>
      <c r="K586" s="45">
        <v>475.47</v>
      </c>
      <c r="L586" s="45">
        <v>688.26</v>
      </c>
      <c r="M586" s="45">
        <v>503.41</v>
      </c>
      <c r="N586" s="45">
        <v>497.96</v>
      </c>
      <c r="O586" s="45">
        <v>-65169.48</v>
      </c>
      <c r="P586" s="45">
        <v>-17027.580000000002</v>
      </c>
      <c r="Q586" s="45">
        <v>-17030.310000000001</v>
      </c>
      <c r="R586" s="47">
        <f t="shared" si="156"/>
        <v>-7170.387083333334</v>
      </c>
      <c r="U586" s="49">
        <f t="shared" ref="U586:U603" si="163">+R586</f>
        <v>-7170.387083333334</v>
      </c>
      <c r="V586" s="49"/>
      <c r="W586" s="49"/>
      <c r="Y586" s="51"/>
      <c r="Z586" s="51"/>
      <c r="AA586" s="51"/>
      <c r="AD586" s="49">
        <f t="shared" ref="AD586:AD591" si="164">+R586</f>
        <v>-7170.387083333334</v>
      </c>
    </row>
    <row r="587" spans="1:30">
      <c r="A587" s="6" t="s">
        <v>284</v>
      </c>
      <c r="B587" s="6" t="s">
        <v>430</v>
      </c>
      <c r="C587" s="6" t="s">
        <v>432</v>
      </c>
      <c r="D587" s="3" t="s">
        <v>789</v>
      </c>
      <c r="E587" s="45">
        <v>-6275019.0899999999</v>
      </c>
      <c r="F587" s="45">
        <v>-6481555.6900000004</v>
      </c>
      <c r="G587" s="45">
        <v>-6426773.1100000003</v>
      </c>
      <c r="H587" s="45">
        <v>-6371990.5300000003</v>
      </c>
      <c r="I587" s="45">
        <v>-6317207.9400000004</v>
      </c>
      <c r="J587" s="45">
        <v>-6262425.3600000003</v>
      </c>
      <c r="K587" s="45">
        <v>-6207642.7800000003</v>
      </c>
      <c r="L587" s="45">
        <v>-6152860.1900000004</v>
      </c>
      <c r="M587" s="45">
        <v>-6098077.6100000003</v>
      </c>
      <c r="N587" s="45">
        <v>-6043295.0300000003</v>
      </c>
      <c r="O587" s="45">
        <v>-5988512.4400000004</v>
      </c>
      <c r="P587" s="45">
        <v>-5933729.8600000003</v>
      </c>
      <c r="Q587" s="45">
        <v>-5878947.2800000003</v>
      </c>
      <c r="R587" s="47">
        <f t="shared" si="156"/>
        <v>-6196754.4770833338</v>
      </c>
      <c r="U587" s="49">
        <f t="shared" si="163"/>
        <v>-6196754.4770833338</v>
      </c>
      <c r="V587" s="49"/>
      <c r="W587" s="49"/>
      <c r="Y587" s="51"/>
      <c r="Z587" s="51"/>
      <c r="AA587" s="51"/>
      <c r="AD587" s="49">
        <f t="shared" si="164"/>
        <v>-6196754.4770833338</v>
      </c>
    </row>
    <row r="588" spans="1:30">
      <c r="A588" s="6" t="s">
        <v>284</v>
      </c>
      <c r="B588" s="6" t="s">
        <v>430</v>
      </c>
      <c r="C588" s="6" t="s">
        <v>434</v>
      </c>
      <c r="D588" s="3" t="s">
        <v>790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56"/>
        <v>0</v>
      </c>
      <c r="U588" s="49">
        <f t="shared" si="163"/>
        <v>0</v>
      </c>
      <c r="V588" s="49"/>
      <c r="W588" s="49"/>
      <c r="Y588" s="51"/>
      <c r="Z588" s="51"/>
      <c r="AA588" s="51"/>
      <c r="AD588" s="49">
        <f t="shared" si="164"/>
        <v>0</v>
      </c>
    </row>
    <row r="589" spans="1:30">
      <c r="A589" s="6" t="s">
        <v>284</v>
      </c>
      <c r="B589" s="6" t="s">
        <v>430</v>
      </c>
      <c r="C589" s="6" t="s">
        <v>431</v>
      </c>
      <c r="D589" s="3" t="s">
        <v>888</v>
      </c>
      <c r="E589" s="45">
        <v>-1045610</v>
      </c>
      <c r="F589" s="45">
        <v>-1044516</v>
      </c>
      <c r="G589" s="45">
        <v>-1044516</v>
      </c>
      <c r="H589" s="45">
        <v>-1044516</v>
      </c>
      <c r="I589" s="45">
        <v>-1044516</v>
      </c>
      <c r="J589" s="45">
        <v>-1044516</v>
      </c>
      <c r="K589" s="45">
        <v>-1044516</v>
      </c>
      <c r="L589" s="45">
        <v>-1044516</v>
      </c>
      <c r="M589" s="45">
        <v>-1044516</v>
      </c>
      <c r="N589" s="45">
        <v>-1044516</v>
      </c>
      <c r="O589" s="45">
        <v>-1044516</v>
      </c>
      <c r="P589" s="45">
        <v>-1044516</v>
      </c>
      <c r="Q589" s="45">
        <v>-1044516</v>
      </c>
      <c r="R589" s="47">
        <f t="shared" si="156"/>
        <v>-1044561.5833333334</v>
      </c>
      <c r="U589" s="49">
        <f t="shared" si="163"/>
        <v>-1044561.5833333334</v>
      </c>
      <c r="V589" s="49"/>
      <c r="W589" s="49"/>
      <c r="Y589" s="51"/>
      <c r="Z589" s="51"/>
      <c r="AA589" s="51"/>
      <c r="AD589" s="49">
        <f t="shared" si="164"/>
        <v>-1044561.5833333334</v>
      </c>
    </row>
    <row r="590" spans="1:30">
      <c r="A590" s="6" t="s">
        <v>284</v>
      </c>
      <c r="B590" s="6" t="s">
        <v>430</v>
      </c>
      <c r="C590" s="6" t="s">
        <v>886</v>
      </c>
      <c r="D590" s="3" t="s">
        <v>887</v>
      </c>
      <c r="E590" s="45">
        <v>197919</v>
      </c>
      <c r="F590" s="45">
        <v>253608</v>
      </c>
      <c r="G590" s="45">
        <v>253608</v>
      </c>
      <c r="H590" s="45">
        <v>253608</v>
      </c>
      <c r="I590" s="45">
        <v>253608</v>
      </c>
      <c r="J590" s="45">
        <v>253608</v>
      </c>
      <c r="K590" s="45">
        <v>253608</v>
      </c>
      <c r="L590" s="45">
        <v>253608</v>
      </c>
      <c r="M590" s="45">
        <v>253608</v>
      </c>
      <c r="N590" s="45">
        <v>253608</v>
      </c>
      <c r="O590" s="45">
        <v>253608</v>
      </c>
      <c r="P590" s="45">
        <v>253608</v>
      </c>
      <c r="Q590" s="45">
        <v>253608</v>
      </c>
      <c r="R590" s="47">
        <f t="shared" si="156"/>
        <v>251287.625</v>
      </c>
      <c r="U590" s="49">
        <f t="shared" si="163"/>
        <v>251287.625</v>
      </c>
      <c r="V590" s="49"/>
      <c r="W590" s="49"/>
      <c r="Y590" s="51"/>
      <c r="Z590" s="51"/>
      <c r="AA590" s="51"/>
      <c r="AD590" s="49">
        <f t="shared" si="164"/>
        <v>251287.625</v>
      </c>
    </row>
    <row r="591" spans="1:30">
      <c r="A591" s="6" t="s">
        <v>284</v>
      </c>
      <c r="B591" s="6" t="s">
        <v>430</v>
      </c>
      <c r="C591" s="6" t="s">
        <v>998</v>
      </c>
      <c r="D591" s="3" t="s">
        <v>1013</v>
      </c>
      <c r="E591" s="45">
        <v>0</v>
      </c>
      <c r="F591" s="45">
        <v>0</v>
      </c>
      <c r="G591" s="45">
        <v>0</v>
      </c>
      <c r="H591" s="45">
        <v>0</v>
      </c>
      <c r="I591" s="45">
        <v>0</v>
      </c>
      <c r="J591" s="45">
        <v>-456492.6</v>
      </c>
      <c r="K591" s="45">
        <v>-456492.6</v>
      </c>
      <c r="L591" s="45">
        <v>-456492.6</v>
      </c>
      <c r="M591" s="45">
        <v>-456492.6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156"/>
        <v>-152164.19999999998</v>
      </c>
      <c r="U591" s="49">
        <f t="shared" si="163"/>
        <v>-152164.19999999998</v>
      </c>
      <c r="V591" s="49"/>
      <c r="W591" s="49"/>
      <c r="Y591" s="51"/>
      <c r="Z591" s="51"/>
      <c r="AA591" s="51"/>
      <c r="AD591" s="49">
        <f t="shared" si="164"/>
        <v>-152164.19999999998</v>
      </c>
    </row>
    <row r="592" spans="1:30">
      <c r="A592" s="6" t="s">
        <v>284</v>
      </c>
      <c r="B592" s="6" t="s">
        <v>435</v>
      </c>
      <c r="C592" s="6" t="s">
        <v>437</v>
      </c>
      <c r="D592" s="3" t="s">
        <v>237</v>
      </c>
      <c r="E592" s="45">
        <v>0</v>
      </c>
      <c r="F592" s="45">
        <v>0</v>
      </c>
      <c r="G592" s="45">
        <v>0</v>
      </c>
      <c r="H592" s="45">
        <v>0</v>
      </c>
      <c r="I592" s="45">
        <v>0</v>
      </c>
      <c r="J592" s="45">
        <v>-44148802.82</v>
      </c>
      <c r="K592" s="45">
        <v>-43924192.859999999</v>
      </c>
      <c r="L592" s="45">
        <v>-43699582.920000002</v>
      </c>
      <c r="M592" s="45">
        <v>-43474972.990000002</v>
      </c>
      <c r="N592" s="45">
        <v>-43250363.119999997</v>
      </c>
      <c r="O592" s="45">
        <v>-43025753.130000003</v>
      </c>
      <c r="P592" s="45">
        <v>-42801143.210000001</v>
      </c>
      <c r="Q592" s="45">
        <v>-42319839.439999998</v>
      </c>
      <c r="R592" s="47">
        <f t="shared" si="156"/>
        <v>-27123727.564166665</v>
      </c>
      <c r="V592" s="49"/>
      <c r="W592" s="49">
        <f>+R592</f>
        <v>-27123727.564166665</v>
      </c>
      <c r="Y592" s="51"/>
      <c r="Z592" s="51"/>
      <c r="AA592" s="51"/>
      <c r="AB592" s="49">
        <f>+W592</f>
        <v>-27123727.564166665</v>
      </c>
    </row>
    <row r="593" spans="1:30">
      <c r="A593" s="6" t="s">
        <v>284</v>
      </c>
      <c r="B593" s="6" t="s">
        <v>435</v>
      </c>
      <c r="C593" s="6" t="s">
        <v>438</v>
      </c>
      <c r="D593" s="18" t="s">
        <v>792</v>
      </c>
      <c r="E593" s="45">
        <v>-6898976.8600000003</v>
      </c>
      <c r="F593" s="45">
        <v>-6802212.4699999997</v>
      </c>
      <c r="G593" s="45">
        <v>-6802212.5300000003</v>
      </c>
      <c r="H593" s="45">
        <v>-6608683.6699999999</v>
      </c>
      <c r="I593" s="45">
        <v>-6511919.3600000003</v>
      </c>
      <c r="J593" s="45">
        <v>-6415154.9800000004</v>
      </c>
      <c r="K593" s="45">
        <v>-6189020.4199999999</v>
      </c>
      <c r="L593" s="45">
        <v>-6093177.3499999996</v>
      </c>
      <c r="M593" s="45">
        <v>-5997334.3799999999</v>
      </c>
      <c r="N593" s="45">
        <v>-5901491.4100000001</v>
      </c>
      <c r="O593" s="45">
        <v>-5805648.5199999996</v>
      </c>
      <c r="P593" s="45">
        <v>-5709805.5099999998</v>
      </c>
      <c r="Q593" s="45">
        <v>-5613962.4100000001</v>
      </c>
      <c r="R593" s="47">
        <f t="shared" si="156"/>
        <v>-6257760.8529166682</v>
      </c>
      <c r="V593" s="49"/>
      <c r="W593" s="49">
        <f>+R593</f>
        <v>-6257760.8529166682</v>
      </c>
      <c r="Y593" s="51"/>
      <c r="Z593" s="51"/>
      <c r="AA593" s="51"/>
      <c r="AB593" s="49">
        <f>+W593</f>
        <v>-6257760.8529166682</v>
      </c>
    </row>
    <row r="594" spans="1:30">
      <c r="A594" s="6" t="s">
        <v>284</v>
      </c>
      <c r="B594" s="6" t="s">
        <v>435</v>
      </c>
      <c r="C594" s="6" t="s">
        <v>436</v>
      </c>
      <c r="D594" s="18" t="s">
        <v>236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7">
        <f t="shared" si="156"/>
        <v>0</v>
      </c>
      <c r="U594" s="49">
        <f t="shared" si="163"/>
        <v>0</v>
      </c>
      <c r="V594" s="49"/>
      <c r="W594" s="49"/>
      <c r="Y594" s="51"/>
      <c r="Z594" s="51"/>
      <c r="AA594" s="51"/>
      <c r="AD594" s="49">
        <f>+R594</f>
        <v>0</v>
      </c>
    </row>
    <row r="595" spans="1:30">
      <c r="A595" s="6" t="s">
        <v>293</v>
      </c>
      <c r="B595" s="6" t="s">
        <v>228</v>
      </c>
      <c r="C595" s="6" t="s">
        <v>113</v>
      </c>
      <c r="D595" s="3" t="s">
        <v>728</v>
      </c>
      <c r="E595" s="45">
        <v>-33750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7">
        <f t="shared" si="156"/>
        <v>-1406.25</v>
      </c>
      <c r="U595" s="49">
        <f t="shared" si="163"/>
        <v>-1406.25</v>
      </c>
      <c r="V595" s="49"/>
      <c r="W595" s="49"/>
      <c r="Y595" s="51"/>
      <c r="Z595" s="51"/>
      <c r="AA595" s="51"/>
      <c r="AD595" s="49">
        <f>+R595</f>
        <v>-1406.25</v>
      </c>
    </row>
    <row r="596" spans="1:30">
      <c r="A596" s="6" t="s">
        <v>293</v>
      </c>
      <c r="B596" s="6" t="s">
        <v>416</v>
      </c>
      <c r="C596" s="6" t="s">
        <v>922</v>
      </c>
      <c r="D596" s="18" t="s">
        <v>923</v>
      </c>
      <c r="E596" s="45">
        <v>0</v>
      </c>
      <c r="F596" s="45">
        <v>0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7">
        <f t="shared" si="156"/>
        <v>0</v>
      </c>
      <c r="U596" s="61">
        <f>+R596</f>
        <v>0</v>
      </c>
      <c r="V596" s="49"/>
      <c r="Y596" s="51"/>
      <c r="Z596" s="51"/>
      <c r="AA596" s="51"/>
      <c r="AB596" s="49"/>
      <c r="AD596" s="49">
        <f>+R596</f>
        <v>0</v>
      </c>
    </row>
    <row r="597" spans="1:30">
      <c r="A597" s="6" t="s">
        <v>293</v>
      </c>
      <c r="B597" s="6" t="s">
        <v>435</v>
      </c>
      <c r="C597" s="6" t="s">
        <v>420</v>
      </c>
      <c r="D597" s="18" t="s">
        <v>791</v>
      </c>
      <c r="E597" s="45">
        <v>44383.8</v>
      </c>
      <c r="F597" s="45">
        <v>50222.239999999998</v>
      </c>
      <c r="G597" s="45">
        <v>47414.74</v>
      </c>
      <c r="H597" s="45">
        <v>49833.69</v>
      </c>
      <c r="I597" s="45">
        <v>30451.54</v>
      </c>
      <c r="J597" s="45">
        <v>13098.39</v>
      </c>
      <c r="K597" s="45">
        <v>9451.2499999999909</v>
      </c>
      <c r="L597" s="45">
        <v>1377.3499999999899</v>
      </c>
      <c r="M597" s="45">
        <v>4703.74999999999</v>
      </c>
      <c r="N597" s="45">
        <v>5080.1099999999897</v>
      </c>
      <c r="O597" s="45">
        <v>9103.3699999999899</v>
      </c>
      <c r="P597" s="45">
        <v>22224.62</v>
      </c>
      <c r="Q597" s="45">
        <v>40673.42</v>
      </c>
      <c r="R597" s="47">
        <f t="shared" si="156"/>
        <v>23790.804999999993</v>
      </c>
      <c r="U597" s="49">
        <f t="shared" si="163"/>
        <v>23790.804999999993</v>
      </c>
      <c r="V597" s="49"/>
      <c r="W597" s="49"/>
      <c r="Y597" s="51"/>
      <c r="Z597" s="51"/>
      <c r="AA597" s="51"/>
      <c r="AD597" s="49">
        <f>+R597</f>
        <v>23790.804999999993</v>
      </c>
    </row>
    <row r="598" spans="1:30">
      <c r="A598" s="6" t="s">
        <v>293</v>
      </c>
      <c r="B598" s="6" t="s">
        <v>435</v>
      </c>
      <c r="C598" s="6" t="s">
        <v>879</v>
      </c>
      <c r="D598" s="18" t="s">
        <v>795</v>
      </c>
      <c r="E598" s="45">
        <v>-856415.31</v>
      </c>
      <c r="F598" s="45">
        <v>-819703.76</v>
      </c>
      <c r="G598" s="45">
        <v>-779173.93</v>
      </c>
      <c r="H598" s="45">
        <v>-745868.62</v>
      </c>
      <c r="I598" s="45">
        <v>-711583.1</v>
      </c>
      <c r="J598" s="45">
        <v>-698571.88</v>
      </c>
      <c r="K598" s="45">
        <v>-708864.05</v>
      </c>
      <c r="L598" s="45">
        <v>-725192.83</v>
      </c>
      <c r="M598" s="45">
        <v>-750947.23</v>
      </c>
      <c r="N598" s="45">
        <v>-778316.79</v>
      </c>
      <c r="O598" s="45">
        <v>-803519.14</v>
      </c>
      <c r="P598" s="45">
        <v>-819860.88</v>
      </c>
      <c r="Q598" s="45">
        <v>-819815.2</v>
      </c>
      <c r="R598" s="47">
        <f t="shared" si="156"/>
        <v>-764976.45541666669</v>
      </c>
      <c r="W598" s="49">
        <f t="shared" ref="W598:W599" si="165">+R598</f>
        <v>-764976.45541666669</v>
      </c>
      <c r="Y598" s="51"/>
      <c r="Z598" s="51"/>
      <c r="AA598" s="51"/>
      <c r="AB598" s="49">
        <f t="shared" ref="AB598:AB599" si="166">+W598</f>
        <v>-764976.45541666669</v>
      </c>
    </row>
    <row r="599" spans="1:30">
      <c r="A599" s="6" t="s">
        <v>293</v>
      </c>
      <c r="B599" s="6" t="s">
        <v>435</v>
      </c>
      <c r="C599" s="6" t="s">
        <v>927</v>
      </c>
      <c r="D599" s="18" t="s">
        <v>928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si="156"/>
        <v>0</v>
      </c>
      <c r="W599" s="49">
        <f t="shared" si="165"/>
        <v>0</v>
      </c>
      <c r="Y599" s="51"/>
      <c r="Z599" s="51"/>
      <c r="AA599" s="51"/>
      <c r="AB599" s="49">
        <f t="shared" si="166"/>
        <v>0</v>
      </c>
    </row>
    <row r="600" spans="1:30">
      <c r="A600" s="6" t="s">
        <v>294</v>
      </c>
      <c r="B600" s="6" t="s">
        <v>228</v>
      </c>
      <c r="C600" s="6" t="s">
        <v>67</v>
      </c>
      <c r="D600" s="3" t="s">
        <v>729</v>
      </c>
      <c r="E600" s="45">
        <v>-19629318.190000001</v>
      </c>
      <c r="F600" s="45">
        <v>-20108879.920000002</v>
      </c>
      <c r="G600" s="45">
        <v>-20057193.449999999</v>
      </c>
      <c r="H600" s="45">
        <v>-20013882.449999999</v>
      </c>
      <c r="I600" s="45">
        <v>-19992093.670000002</v>
      </c>
      <c r="J600" s="45">
        <v>-19890232.859999999</v>
      </c>
      <c r="K600" s="45">
        <v>-19853235.859999999</v>
      </c>
      <c r="L600" s="45">
        <v>-19949367.73</v>
      </c>
      <c r="M600" s="45">
        <v>-19868374.43</v>
      </c>
      <c r="N600" s="45">
        <v>-19806279.920000002</v>
      </c>
      <c r="O600" s="45">
        <v>-19701234.920000002</v>
      </c>
      <c r="P600" s="45">
        <v>-19748044.43</v>
      </c>
      <c r="Q600" s="45">
        <v>-19789324.640000001</v>
      </c>
      <c r="R600" s="47">
        <f t="shared" si="156"/>
        <v>-19891511.754583336</v>
      </c>
      <c r="U600" s="49">
        <f t="shared" si="163"/>
        <v>-19891511.754583336</v>
      </c>
      <c r="V600" s="49"/>
      <c r="W600" s="49"/>
      <c r="Y600" s="51"/>
      <c r="Z600" s="51"/>
      <c r="AA600" s="51"/>
      <c r="AD600" s="49">
        <f>+R600</f>
        <v>-19891511.754583336</v>
      </c>
    </row>
    <row r="601" spans="1:30">
      <c r="A601" s="6" t="s">
        <v>294</v>
      </c>
      <c r="B601" s="6" t="s">
        <v>228</v>
      </c>
      <c r="C601" s="6" t="s">
        <v>113</v>
      </c>
      <c r="D601" s="3" t="s">
        <v>730</v>
      </c>
      <c r="E601" s="45">
        <v>-466500</v>
      </c>
      <c r="F601" s="45">
        <v>-466500</v>
      </c>
      <c r="G601" s="45">
        <v>-466500</v>
      </c>
      <c r="H601" s="45">
        <v>-466500</v>
      </c>
      <c r="I601" s="45">
        <v>-466500</v>
      </c>
      <c r="J601" s="45">
        <v>-466500</v>
      </c>
      <c r="K601" s="45">
        <v>-466500</v>
      </c>
      <c r="L601" s="45">
        <v>-466500</v>
      </c>
      <c r="M601" s="45">
        <v>-466500</v>
      </c>
      <c r="N601" s="45">
        <v>-466500</v>
      </c>
      <c r="O601" s="45">
        <v>-466500</v>
      </c>
      <c r="P601" s="45">
        <v>-466500</v>
      </c>
      <c r="Q601" s="45">
        <v>-466500</v>
      </c>
      <c r="R601" s="47">
        <f t="shared" si="156"/>
        <v>-466500</v>
      </c>
      <c r="U601" s="49">
        <f t="shared" si="163"/>
        <v>-466500</v>
      </c>
      <c r="V601" s="49"/>
      <c r="W601" s="49"/>
      <c r="Y601" s="51"/>
      <c r="Z601" s="51"/>
      <c r="AA601" s="51"/>
      <c r="AD601" s="49">
        <f>+R601</f>
        <v>-466500</v>
      </c>
    </row>
    <row r="602" spans="1:30">
      <c r="A602" s="6" t="s">
        <v>294</v>
      </c>
      <c r="B602" s="6" t="s">
        <v>416</v>
      </c>
      <c r="C602" s="6" t="s">
        <v>924</v>
      </c>
      <c r="D602" s="18" t="s">
        <v>923</v>
      </c>
      <c r="E602" s="45">
        <v>0</v>
      </c>
      <c r="F602" s="45">
        <v>0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si="156"/>
        <v>0</v>
      </c>
      <c r="U602" s="61">
        <f>+R602</f>
        <v>0</v>
      </c>
      <c r="V602" s="49"/>
      <c r="Y602" s="51"/>
      <c r="Z602" s="51"/>
      <c r="AA602" s="51"/>
      <c r="AB602" s="49"/>
      <c r="AD602" s="49">
        <f>+R602</f>
        <v>0</v>
      </c>
    </row>
    <row r="603" spans="1:30">
      <c r="A603" s="6" t="s">
        <v>294</v>
      </c>
      <c r="B603" s="6" t="s">
        <v>435</v>
      </c>
      <c r="C603" s="6" t="s">
        <v>420</v>
      </c>
      <c r="D603" s="18" t="s">
        <v>791</v>
      </c>
      <c r="E603" s="45">
        <v>156700.14000000001</v>
      </c>
      <c r="F603" s="45">
        <v>169744.47</v>
      </c>
      <c r="G603" s="45">
        <v>162869.23000000001</v>
      </c>
      <c r="H603" s="45">
        <v>175589.86</v>
      </c>
      <c r="I603" s="45">
        <v>115107.17</v>
      </c>
      <c r="J603" s="45">
        <v>47944.76</v>
      </c>
      <c r="K603" s="45">
        <v>31830.68</v>
      </c>
      <c r="L603" s="45">
        <v>4685.0800000000099</v>
      </c>
      <c r="M603" s="45">
        <v>18179.560000000001</v>
      </c>
      <c r="N603" s="45">
        <v>19847.849999999999</v>
      </c>
      <c r="O603" s="45">
        <v>33711.96</v>
      </c>
      <c r="P603" s="45">
        <v>81779.149999999994</v>
      </c>
      <c r="Q603" s="45">
        <v>131602.51</v>
      </c>
      <c r="R603" s="47">
        <f t="shared" si="156"/>
        <v>83786.757916666669</v>
      </c>
      <c r="U603" s="49">
        <f t="shared" si="163"/>
        <v>83786.757916666669</v>
      </c>
      <c r="V603" s="49"/>
      <c r="W603" s="49"/>
      <c r="Y603" s="51"/>
      <c r="Z603" s="51"/>
      <c r="AA603" s="51"/>
      <c r="AD603" s="49">
        <f>+R603</f>
        <v>83786.757916666669</v>
      </c>
    </row>
    <row r="604" spans="1:30">
      <c r="A604" s="6" t="s">
        <v>294</v>
      </c>
      <c r="B604" s="6" t="s">
        <v>435</v>
      </c>
      <c r="C604" s="6" t="s">
        <v>437</v>
      </c>
      <c r="D604" s="3" t="s">
        <v>237</v>
      </c>
      <c r="E604" s="45">
        <v>-44726136.530000001</v>
      </c>
      <c r="F604" s="45">
        <v>-45047242.530000001</v>
      </c>
      <c r="G604" s="45">
        <v>-44822632.57</v>
      </c>
      <c r="H604" s="45">
        <v>-44598022.649999999</v>
      </c>
      <c r="I604" s="45">
        <v>-44373412.770000003</v>
      </c>
      <c r="J604" s="45">
        <v>7.4505805969238298E-9</v>
      </c>
      <c r="K604" s="45">
        <v>7.4505805969238298E-9</v>
      </c>
      <c r="L604" s="45">
        <v>7.4505805969238298E-9</v>
      </c>
      <c r="M604" s="45">
        <v>7.4505805969238298E-9</v>
      </c>
      <c r="N604" s="45">
        <v>7.4505805969238298E-9</v>
      </c>
      <c r="O604" s="45">
        <v>7.4505805969238298E-9</v>
      </c>
      <c r="P604" s="45">
        <v>7.4505805969238298E-9</v>
      </c>
      <c r="Q604" s="45">
        <v>7.4505805969238298E-9</v>
      </c>
      <c r="R604" s="47">
        <f t="shared" si="156"/>
        <v>-16767031.565416666</v>
      </c>
      <c r="W604" s="49">
        <f>+R604</f>
        <v>-16767031.565416666</v>
      </c>
      <c r="Y604" s="51"/>
      <c r="Z604" s="51"/>
      <c r="AA604" s="51"/>
      <c r="AB604" s="49">
        <f t="shared" ref="AB604:AB611" si="167">+W604</f>
        <v>-16767031.565416666</v>
      </c>
    </row>
    <row r="605" spans="1:30">
      <c r="A605" s="6" t="s">
        <v>294</v>
      </c>
      <c r="B605" s="6" t="s">
        <v>435</v>
      </c>
      <c r="C605" s="6" t="s">
        <v>524</v>
      </c>
      <c r="D605" s="18" t="s">
        <v>793</v>
      </c>
      <c r="E605" s="45">
        <v>-875351.97</v>
      </c>
      <c r="F605" s="45">
        <v>-756886.92</v>
      </c>
      <c r="G605" s="45">
        <v>-697105.84</v>
      </c>
      <c r="H605" s="45">
        <v>-648930.1</v>
      </c>
      <c r="I605" s="45">
        <v>-583019.43000000005</v>
      </c>
      <c r="J605" s="45">
        <v>-569908.18999999994</v>
      </c>
      <c r="K605" s="45">
        <v>-624603.68000000005</v>
      </c>
      <c r="L605" s="45">
        <v>-684019.95</v>
      </c>
      <c r="M605" s="45">
        <v>-757865.47</v>
      </c>
      <c r="N605" s="45">
        <v>-834871.44</v>
      </c>
      <c r="O605" s="45">
        <v>-908501.16</v>
      </c>
      <c r="P605" s="45">
        <v>-964473.05</v>
      </c>
      <c r="Q605" s="45">
        <v>-986134.26</v>
      </c>
      <c r="R605" s="47">
        <f t="shared" si="156"/>
        <v>-746744.02874999994</v>
      </c>
      <c r="W605" s="49">
        <f t="shared" ref="W605:W612" si="168">+R605</f>
        <v>-746744.02874999994</v>
      </c>
      <c r="Y605" s="51"/>
      <c r="Z605" s="51"/>
      <c r="AA605" s="51"/>
      <c r="AB605" s="49">
        <f t="shared" si="167"/>
        <v>-746744.02874999994</v>
      </c>
    </row>
    <row r="606" spans="1:30">
      <c r="A606" s="6" t="s">
        <v>294</v>
      </c>
      <c r="B606" s="6" t="s">
        <v>435</v>
      </c>
      <c r="C606" s="6" t="s">
        <v>525</v>
      </c>
      <c r="D606" s="18" t="s">
        <v>794</v>
      </c>
      <c r="E606" s="45">
        <v>-143082.29</v>
      </c>
      <c r="F606" s="45">
        <v>-102562.31</v>
      </c>
      <c r="G606" s="45">
        <v>-78704.94</v>
      </c>
      <c r="H606" s="45">
        <v>-58587.78</v>
      </c>
      <c r="I606" s="45">
        <v>-32796.720000000001</v>
      </c>
      <c r="J606" s="45">
        <v>-24118.15</v>
      </c>
      <c r="K606" s="45">
        <v>-37316.129999999997</v>
      </c>
      <c r="L606" s="45">
        <v>-98004.56</v>
      </c>
      <c r="M606" s="45">
        <v>-122392.7</v>
      </c>
      <c r="N606" s="45">
        <v>-147801.85999999999</v>
      </c>
      <c r="O606" s="45">
        <v>-172117.04</v>
      </c>
      <c r="P606" s="45">
        <v>-190677.44</v>
      </c>
      <c r="Q606" s="45">
        <v>-197501.63</v>
      </c>
      <c r="R606" s="47">
        <f t="shared" si="156"/>
        <v>-102947.63250000001</v>
      </c>
      <c r="W606" s="49">
        <f t="shared" si="168"/>
        <v>-102947.63250000001</v>
      </c>
      <c r="Y606" s="51"/>
      <c r="Z606" s="51"/>
      <c r="AA606" s="51"/>
      <c r="AB606" s="49">
        <f t="shared" si="167"/>
        <v>-102947.63250000001</v>
      </c>
    </row>
    <row r="607" spans="1:30">
      <c r="A607" s="6" t="s">
        <v>294</v>
      </c>
      <c r="B607" s="6" t="s">
        <v>435</v>
      </c>
      <c r="C607" s="6" t="s">
        <v>526</v>
      </c>
      <c r="D607" s="18" t="s">
        <v>795</v>
      </c>
      <c r="E607" s="45">
        <v>-535516.96</v>
      </c>
      <c r="F607" s="45">
        <v>-492970.32</v>
      </c>
      <c r="G607" s="45">
        <v>-446177.14</v>
      </c>
      <c r="H607" s="45">
        <v>-405403.23</v>
      </c>
      <c r="I607" s="45">
        <v>-355513.52</v>
      </c>
      <c r="J607" s="45">
        <v>-333192.7</v>
      </c>
      <c r="K607" s="45">
        <v>-346087.37</v>
      </c>
      <c r="L607" s="45">
        <v>-361614.42</v>
      </c>
      <c r="M607" s="45">
        <v>-384762.88</v>
      </c>
      <c r="N607" s="45">
        <v>-409555.27</v>
      </c>
      <c r="O607" s="45">
        <v>-432587.05</v>
      </c>
      <c r="P607" s="45">
        <v>-446345.75</v>
      </c>
      <c r="Q607" s="45">
        <v>-450035.5</v>
      </c>
      <c r="R607" s="47">
        <f t="shared" si="156"/>
        <v>-408915.48999999993</v>
      </c>
      <c r="W607" s="49">
        <f t="shared" si="168"/>
        <v>-408915.48999999993</v>
      </c>
      <c r="Y607" s="51"/>
      <c r="Z607" s="51"/>
      <c r="AA607" s="51"/>
      <c r="AB607" s="49">
        <f t="shared" si="167"/>
        <v>-408915.48999999993</v>
      </c>
    </row>
    <row r="608" spans="1:30">
      <c r="A608" s="6" t="s">
        <v>294</v>
      </c>
      <c r="B608" s="6" t="s">
        <v>435</v>
      </c>
      <c r="C608" s="6" t="s">
        <v>527</v>
      </c>
      <c r="D608" s="18" t="s">
        <v>796</v>
      </c>
      <c r="E608" s="45">
        <v>-107656.69</v>
      </c>
      <c r="F608" s="45">
        <v>-91850.27</v>
      </c>
      <c r="G608" s="45">
        <v>-74678.58</v>
      </c>
      <c r="H608" s="45">
        <v>-59464.55</v>
      </c>
      <c r="I608" s="45">
        <v>-41268.32</v>
      </c>
      <c r="J608" s="45">
        <v>-32000.27</v>
      </c>
      <c r="K608" s="45">
        <v>-34179.870000000003</v>
      </c>
      <c r="L608" s="45">
        <v>-57935.51</v>
      </c>
      <c r="M608" s="45">
        <v>-65339.519999999997</v>
      </c>
      <c r="N608" s="45">
        <v>-73277.67</v>
      </c>
      <c r="O608" s="45">
        <v>-80644.66</v>
      </c>
      <c r="P608" s="45">
        <v>-85015.51</v>
      </c>
      <c r="Q608" s="45">
        <v>-85987.37</v>
      </c>
      <c r="R608" s="47">
        <f t="shared" si="156"/>
        <v>-66039.73000000001</v>
      </c>
      <c r="W608" s="49">
        <f t="shared" si="168"/>
        <v>-66039.73000000001</v>
      </c>
      <c r="Y608" s="51"/>
      <c r="Z608" s="51"/>
      <c r="AA608" s="51"/>
      <c r="AB608" s="49">
        <f t="shared" si="167"/>
        <v>-66039.73000000001</v>
      </c>
    </row>
    <row r="609" spans="1:30">
      <c r="A609" s="6" t="s">
        <v>294</v>
      </c>
      <c r="B609" s="6" t="s">
        <v>435</v>
      </c>
      <c r="C609" s="6" t="s">
        <v>528</v>
      </c>
      <c r="D609" s="18" t="s">
        <v>797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7">
        <f t="shared" si="156"/>
        <v>0</v>
      </c>
      <c r="W609" s="49">
        <f t="shared" si="168"/>
        <v>0</v>
      </c>
      <c r="Y609" s="51"/>
      <c r="Z609" s="51"/>
      <c r="AA609" s="51"/>
      <c r="AB609" s="49">
        <f t="shared" si="167"/>
        <v>0</v>
      </c>
    </row>
    <row r="610" spans="1:30">
      <c r="A610" s="6" t="s">
        <v>294</v>
      </c>
      <c r="B610" s="6" t="s">
        <v>435</v>
      </c>
      <c r="C610" s="6" t="s">
        <v>529</v>
      </c>
      <c r="D610" s="18" t="s">
        <v>798</v>
      </c>
      <c r="E610" s="45">
        <v>0</v>
      </c>
      <c r="F610" s="45">
        <v>0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7">
        <f t="shared" si="156"/>
        <v>0</v>
      </c>
      <c r="W610" s="49">
        <f t="shared" si="168"/>
        <v>0</v>
      </c>
      <c r="Y610" s="51"/>
      <c r="Z610" s="51"/>
      <c r="AA610" s="51"/>
      <c r="AB610" s="49">
        <f t="shared" si="167"/>
        <v>0</v>
      </c>
    </row>
    <row r="611" spans="1:30">
      <c r="A611" s="6" t="s">
        <v>294</v>
      </c>
      <c r="B611" s="6" t="s">
        <v>435</v>
      </c>
      <c r="C611" s="6" t="s">
        <v>530</v>
      </c>
      <c r="D611" s="18" t="s">
        <v>799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7">
        <f t="shared" si="156"/>
        <v>0</v>
      </c>
      <c r="W611" s="49">
        <f t="shared" si="168"/>
        <v>0</v>
      </c>
      <c r="Y611" s="51"/>
      <c r="Z611" s="51"/>
      <c r="AA611" s="51"/>
      <c r="AB611" s="49">
        <f t="shared" si="167"/>
        <v>0</v>
      </c>
    </row>
    <row r="612" spans="1:30">
      <c r="A612" s="6" t="s">
        <v>284</v>
      </c>
      <c r="B612" s="6" t="s">
        <v>79</v>
      </c>
      <c r="C612" s="6" t="s">
        <v>439</v>
      </c>
      <c r="D612" s="45" t="s">
        <v>238</v>
      </c>
      <c r="E612" s="45">
        <v>56728157.149999999</v>
      </c>
      <c r="F612" s="45">
        <v>56601266.670000002</v>
      </c>
      <c r="G612" s="45">
        <v>56983361.68</v>
      </c>
      <c r="H612" s="45">
        <v>57367049.960000001</v>
      </c>
      <c r="I612" s="45">
        <v>57734405.770000003</v>
      </c>
      <c r="J612" s="45">
        <v>58129629.18</v>
      </c>
      <c r="K612" s="45">
        <v>58526475.5</v>
      </c>
      <c r="L612" s="45">
        <v>58924952.119999997</v>
      </c>
      <c r="M612" s="45">
        <v>59325066.43</v>
      </c>
      <c r="N612" s="45">
        <v>59726825.780000001</v>
      </c>
      <c r="O612" s="45">
        <v>60130237.810000002</v>
      </c>
      <c r="P612" s="45">
        <v>60535310.009999998</v>
      </c>
      <c r="Q612" s="45">
        <v>60659543.009999998</v>
      </c>
      <c r="R612" s="47">
        <f t="shared" si="156"/>
        <v>58556535.915833347</v>
      </c>
      <c r="U612" s="49"/>
      <c r="V612" s="49"/>
      <c r="W612" s="49">
        <f t="shared" si="168"/>
        <v>58556535.915833347</v>
      </c>
      <c r="Y612" s="67">
        <f>+R612*$Z$4</f>
        <v>43852989.747367591</v>
      </c>
      <c r="Z612" s="67">
        <f>+R612*$Z$5</f>
        <v>14703546.168465752</v>
      </c>
      <c r="AA612" s="51"/>
    </row>
    <row r="613" spans="1:30">
      <c r="D613" s="17" t="s">
        <v>239</v>
      </c>
      <c r="E613" s="46">
        <f t="shared" ref="E613" si="169">SUM(E573:E612)</f>
        <v>-111989565.87</v>
      </c>
      <c r="F613" s="46">
        <f t="shared" ref="F613:R613" si="170">SUM(F573:F612)</f>
        <v>-116270396.39</v>
      </c>
      <c r="G613" s="46">
        <f t="shared" si="170"/>
        <v>-115707520.05000001</v>
      </c>
      <c r="H613" s="46">
        <f t="shared" si="170"/>
        <v>-114982264.82999998</v>
      </c>
      <c r="I613" s="46">
        <f t="shared" si="170"/>
        <v>-114484858</v>
      </c>
      <c r="J613" s="46">
        <f t="shared" si="170"/>
        <v>-114430536.94999999</v>
      </c>
      <c r="K613" s="46">
        <f t="shared" si="170"/>
        <v>-113929478.60000002</v>
      </c>
      <c r="L613" s="46">
        <f t="shared" si="170"/>
        <v>-113674971.29999995</v>
      </c>
      <c r="M613" s="46">
        <f t="shared" si="170"/>
        <v>-113300895.56999996</v>
      </c>
      <c r="N613" s="46">
        <f t="shared" si="170"/>
        <v>-112524667.37</v>
      </c>
      <c r="O613" s="46">
        <f t="shared" si="170"/>
        <v>-111973250.31</v>
      </c>
      <c r="P613" s="46">
        <f t="shared" si="170"/>
        <v>-112294739.56</v>
      </c>
      <c r="Q613" s="46">
        <f t="shared" si="170"/>
        <v>-113078637.45999998</v>
      </c>
      <c r="R613" s="46">
        <f t="shared" si="170"/>
        <v>-113842306.71624997</v>
      </c>
      <c r="Y613" s="51"/>
      <c r="Z613" s="51"/>
      <c r="AA613" s="51"/>
    </row>
    <row r="614" spans="1:30">
      <c r="D614" s="3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7"/>
      <c r="Y614" s="51"/>
      <c r="Z614" s="51"/>
      <c r="AA614" s="51"/>
    </row>
    <row r="615" spans="1:30">
      <c r="A615" s="6" t="s">
        <v>284</v>
      </c>
      <c r="B615" s="6" t="s">
        <v>240</v>
      </c>
      <c r="C615" s="6" t="s">
        <v>143</v>
      </c>
      <c r="D615" s="3" t="s">
        <v>241</v>
      </c>
      <c r="E615" s="45">
        <v>-163392.66</v>
      </c>
      <c r="F615" s="45">
        <v>-159891.07999999999</v>
      </c>
      <c r="G615" s="45">
        <v>-156389.5</v>
      </c>
      <c r="H615" s="45">
        <v>-152887.92000000001</v>
      </c>
      <c r="I615" s="45">
        <v>-149386.34</v>
      </c>
      <c r="J615" s="45">
        <v>-145884.76</v>
      </c>
      <c r="K615" s="45">
        <v>-142383.18</v>
      </c>
      <c r="L615" s="45">
        <v>-138881.60000000001</v>
      </c>
      <c r="M615" s="45">
        <v>-135380.01999999999</v>
      </c>
      <c r="N615" s="45">
        <v>-131878.44</v>
      </c>
      <c r="O615" s="45">
        <v>-128376.86</v>
      </c>
      <c r="P615" s="45">
        <v>-124875.28</v>
      </c>
      <c r="Q615" s="45">
        <v>-121373.7</v>
      </c>
      <c r="R615" s="47">
        <f t="shared" ref="R615:R639" si="171">((E615+Q615)+((F615+G615+H615+I615+J615+K615+L615+M615+N615+O615+P615)*2))/24</f>
        <v>-142383.18</v>
      </c>
      <c r="U615" s="49"/>
      <c r="V615" s="49"/>
      <c r="W615" s="49">
        <f t="shared" ref="W615:W620" si="172">+R615</f>
        <v>-142383.18</v>
      </c>
      <c r="Y615" s="51"/>
      <c r="Z615" s="51"/>
      <c r="AA615" s="51"/>
      <c r="AB615" s="49">
        <f>+W615</f>
        <v>-142383.18</v>
      </c>
    </row>
    <row r="616" spans="1:30">
      <c r="A616" s="6" t="s">
        <v>284</v>
      </c>
      <c r="B616" s="6" t="s">
        <v>242</v>
      </c>
      <c r="C616" s="6" t="s">
        <v>440</v>
      </c>
      <c r="D616" s="3" t="s">
        <v>800</v>
      </c>
      <c r="E616" s="45">
        <v>9221845.7100000009</v>
      </c>
      <c r="F616" s="45">
        <v>9288097.2300000004</v>
      </c>
      <c r="G616" s="45">
        <v>9241816.75</v>
      </c>
      <c r="H616" s="45">
        <v>9195536.3300000001</v>
      </c>
      <c r="I616" s="45">
        <v>9149255.9100000001</v>
      </c>
      <c r="J616" s="45">
        <v>9102975.4100000001</v>
      </c>
      <c r="K616" s="45">
        <v>9056694.9600000009</v>
      </c>
      <c r="L616" s="45">
        <v>9010414.5099999998</v>
      </c>
      <c r="M616" s="45">
        <v>8964134.0800000001</v>
      </c>
      <c r="N616" s="45">
        <v>8917853.6500000004</v>
      </c>
      <c r="O616" s="45">
        <v>8871573.1799999997</v>
      </c>
      <c r="P616" s="45">
        <v>8825292.7300000004</v>
      </c>
      <c r="Q616" s="45">
        <v>8778229.0700000003</v>
      </c>
      <c r="R616" s="47">
        <f t="shared" si="171"/>
        <v>9051973.5108333323</v>
      </c>
      <c r="U616" s="49"/>
      <c r="V616" s="49"/>
      <c r="W616" s="49">
        <f t="shared" si="172"/>
        <v>9051973.5108333323</v>
      </c>
      <c r="Y616" s="51"/>
      <c r="Z616" s="51"/>
      <c r="AA616" s="51"/>
      <c r="AB616" s="49">
        <f>+W616</f>
        <v>9051973.5108333323</v>
      </c>
    </row>
    <row r="617" spans="1:30">
      <c r="A617" s="6" t="s">
        <v>284</v>
      </c>
      <c r="B617" s="6" t="s">
        <v>242</v>
      </c>
      <c r="C617" s="6" t="s">
        <v>441</v>
      </c>
      <c r="D617" s="3" t="s">
        <v>801</v>
      </c>
      <c r="E617" s="45">
        <v>35390977.25</v>
      </c>
      <c r="F617" s="45">
        <v>35636756.560000002</v>
      </c>
      <c r="G617" s="45">
        <v>35457269.880000003</v>
      </c>
      <c r="H617" s="45">
        <v>35277783.219999999</v>
      </c>
      <c r="I617" s="45">
        <v>35098296.590000004</v>
      </c>
      <c r="J617" s="45">
        <v>34918809.93</v>
      </c>
      <c r="K617" s="45">
        <v>34739323.270000003</v>
      </c>
      <c r="L617" s="45">
        <v>34559836.590000004</v>
      </c>
      <c r="M617" s="45">
        <v>34380349.950000003</v>
      </c>
      <c r="N617" s="45">
        <v>34200863.299999997</v>
      </c>
      <c r="O617" s="45">
        <v>34021376.630000003</v>
      </c>
      <c r="P617" s="45">
        <v>33841889.979999997</v>
      </c>
      <c r="Q617" s="45">
        <v>33660768.479999997</v>
      </c>
      <c r="R617" s="47">
        <f t="shared" si="171"/>
        <v>34721535.73041667</v>
      </c>
      <c r="U617" s="49"/>
      <c r="V617" s="49"/>
      <c r="W617" s="49">
        <f t="shared" si="172"/>
        <v>34721535.73041667</v>
      </c>
      <c r="Y617" s="51"/>
      <c r="Z617" s="51"/>
      <c r="AA617" s="51"/>
      <c r="AB617" s="49">
        <f>+W617</f>
        <v>34721535.73041667</v>
      </c>
    </row>
    <row r="618" spans="1:30">
      <c r="A618" s="6" t="s">
        <v>284</v>
      </c>
      <c r="B618" s="6" t="s">
        <v>242</v>
      </c>
      <c r="C618" s="6" t="s">
        <v>442</v>
      </c>
      <c r="D618" s="3" t="s">
        <v>802</v>
      </c>
      <c r="E618" s="45">
        <v>0</v>
      </c>
      <c r="F618" s="45">
        <v>0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7">
        <f t="shared" si="171"/>
        <v>0</v>
      </c>
      <c r="U618" s="49"/>
      <c r="V618" s="49"/>
      <c r="W618" s="49">
        <f t="shared" si="172"/>
        <v>0</v>
      </c>
      <c r="Y618" s="67">
        <f>+R618*$Z$4</f>
        <v>0</v>
      </c>
      <c r="Z618" s="67">
        <f>+R618*$Z$5</f>
        <v>0</v>
      </c>
      <c r="AA618" s="51"/>
    </row>
    <row r="619" spans="1:30">
      <c r="A619" s="6" t="s">
        <v>284</v>
      </c>
      <c r="B619" s="6" t="s">
        <v>242</v>
      </c>
      <c r="C619" s="6" t="s">
        <v>321</v>
      </c>
      <c r="D619" s="3" t="s">
        <v>803</v>
      </c>
      <c r="E619" s="45">
        <v>-425615.17</v>
      </c>
      <c r="F619" s="45">
        <v>-71904.14</v>
      </c>
      <c r="G619" s="45">
        <v>-75869.34</v>
      </c>
      <c r="H619" s="45">
        <v>-81456.09</v>
      </c>
      <c r="I619" s="45">
        <v>-86099.75</v>
      </c>
      <c r="J619" s="45">
        <v>-83997.05</v>
      </c>
      <c r="K619" s="45">
        <v>48225.23</v>
      </c>
      <c r="L619" s="45">
        <v>64546.68</v>
      </c>
      <c r="M619" s="45">
        <v>213054.51</v>
      </c>
      <c r="N619" s="45">
        <v>208368.7</v>
      </c>
      <c r="O619" s="45">
        <v>363709.8</v>
      </c>
      <c r="P619" s="45">
        <v>186940.83</v>
      </c>
      <c r="Q619" s="45">
        <v>564204.59</v>
      </c>
      <c r="R619" s="47">
        <f t="shared" si="171"/>
        <v>62901.174166666664</v>
      </c>
      <c r="U619" s="49"/>
      <c r="V619" s="49"/>
      <c r="W619" s="49">
        <f t="shared" si="172"/>
        <v>62901.174166666664</v>
      </c>
      <c r="Y619" s="51"/>
      <c r="Z619" s="51"/>
      <c r="AA619" s="51"/>
      <c r="AB619" s="49">
        <f>+W619</f>
        <v>62901.174166666664</v>
      </c>
    </row>
    <row r="620" spans="1:30">
      <c r="A620" s="6" t="s">
        <v>284</v>
      </c>
      <c r="B620" s="6" t="s">
        <v>243</v>
      </c>
      <c r="C620" s="6" t="s">
        <v>440</v>
      </c>
      <c r="D620" s="3" t="s">
        <v>800</v>
      </c>
      <c r="E620" s="45">
        <v>1432909.92</v>
      </c>
      <c r="F620" s="45">
        <v>1411994.28</v>
      </c>
      <c r="G620" s="45">
        <v>1411994.27</v>
      </c>
      <c r="H620" s="45">
        <v>1370162.93</v>
      </c>
      <c r="I620" s="45">
        <v>1349247.25</v>
      </c>
      <c r="J620" s="45">
        <v>1328331.6000000001</v>
      </c>
      <c r="K620" s="45">
        <v>1331166.28</v>
      </c>
      <c r="L620" s="45">
        <v>1310440.6200000001</v>
      </c>
      <c r="M620" s="45">
        <v>1289714.94</v>
      </c>
      <c r="N620" s="45">
        <v>1268989.28</v>
      </c>
      <c r="O620" s="45">
        <v>1248263.6299999999</v>
      </c>
      <c r="P620" s="45">
        <v>1227537.98</v>
      </c>
      <c r="Q620" s="45">
        <v>1206812.28</v>
      </c>
      <c r="R620" s="47">
        <f t="shared" si="171"/>
        <v>1322308.68</v>
      </c>
      <c r="U620" s="49"/>
      <c r="V620" s="49"/>
      <c r="W620" s="49">
        <f t="shared" si="172"/>
        <v>1322308.68</v>
      </c>
      <c r="Y620" s="51"/>
      <c r="Z620" s="51"/>
      <c r="AA620" s="51"/>
      <c r="AB620" s="49">
        <f>+W620</f>
        <v>1322308.68</v>
      </c>
      <c r="AD620" s="49"/>
    </row>
    <row r="621" spans="1:30">
      <c r="A621" s="6" t="s">
        <v>284</v>
      </c>
      <c r="B621" s="6" t="s">
        <v>243</v>
      </c>
      <c r="C621" s="6" t="s">
        <v>441</v>
      </c>
      <c r="D621" s="3" t="s">
        <v>801</v>
      </c>
      <c r="E621" s="45">
        <v>5439692.9400000004</v>
      </c>
      <c r="F621" s="45">
        <v>5359041.3499999996</v>
      </c>
      <c r="G621" s="45">
        <v>5359041.33</v>
      </c>
      <c r="H621" s="45">
        <v>5197738.03</v>
      </c>
      <c r="I621" s="45">
        <v>5117086.4400000004</v>
      </c>
      <c r="J621" s="45">
        <v>5036434.82</v>
      </c>
      <c r="K621" s="45">
        <v>4969022.25</v>
      </c>
      <c r="L621" s="45">
        <v>4888476.49</v>
      </c>
      <c r="M621" s="45">
        <v>4807930.78</v>
      </c>
      <c r="N621" s="45">
        <v>4727385.03</v>
      </c>
      <c r="O621" s="45">
        <v>4646839.33</v>
      </c>
      <c r="P621" s="45">
        <v>4566293.59</v>
      </c>
      <c r="Q621" s="45">
        <v>4485747.88</v>
      </c>
      <c r="R621" s="47">
        <f t="shared" si="171"/>
        <v>4969834.1541666659</v>
      </c>
      <c r="V621" s="49"/>
      <c r="W621" s="49">
        <f>+R621</f>
        <v>4969834.1541666659</v>
      </c>
      <c r="Y621" s="51"/>
      <c r="Z621" s="51"/>
      <c r="AA621" s="51"/>
      <c r="AB621" s="49">
        <f>+W621</f>
        <v>4969834.1541666659</v>
      </c>
      <c r="AD621" s="49"/>
    </row>
    <row r="622" spans="1:30">
      <c r="A622" s="6" t="s">
        <v>284</v>
      </c>
      <c r="B622" s="6" t="s">
        <v>243</v>
      </c>
      <c r="C622" s="6" t="s">
        <v>446</v>
      </c>
      <c r="D622" s="3" t="s">
        <v>809</v>
      </c>
      <c r="E622" s="45">
        <v>0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7">
        <f t="shared" si="171"/>
        <v>0</v>
      </c>
      <c r="V622" s="49"/>
      <c r="W622" s="49">
        <f>+R622</f>
        <v>0</v>
      </c>
      <c r="Y622" s="67">
        <f>+R622*$Z$4</f>
        <v>0</v>
      </c>
      <c r="Z622" s="67">
        <f>+R622*$Z$5</f>
        <v>0</v>
      </c>
      <c r="AA622" s="51"/>
      <c r="AD622" s="49"/>
    </row>
    <row r="623" spans="1:30">
      <c r="A623" s="6" t="s">
        <v>284</v>
      </c>
      <c r="B623" s="6" t="s">
        <v>243</v>
      </c>
      <c r="C623" s="6" t="s">
        <v>500</v>
      </c>
      <c r="D623" s="3" t="s">
        <v>810</v>
      </c>
      <c r="E623" s="45">
        <v>-666160.87</v>
      </c>
      <c r="F623" s="45">
        <v>485768.55</v>
      </c>
      <c r="G623" s="45">
        <v>485768.57</v>
      </c>
      <c r="H623" s="45">
        <v>485768.57</v>
      </c>
      <c r="I623" s="45">
        <v>485768.57</v>
      </c>
      <c r="J623" s="45">
        <v>485768.57</v>
      </c>
      <c r="K623" s="45">
        <v>485768.57</v>
      </c>
      <c r="L623" s="45">
        <v>485768.57</v>
      </c>
      <c r="M623" s="45">
        <v>485768.57</v>
      </c>
      <c r="N623" s="45">
        <v>485768.57</v>
      </c>
      <c r="O623" s="45">
        <v>485768.57</v>
      </c>
      <c r="P623" s="45">
        <v>485768.57</v>
      </c>
      <c r="Q623" s="45">
        <v>485768.57</v>
      </c>
      <c r="R623" s="47">
        <f t="shared" si="171"/>
        <v>437771.5083333333</v>
      </c>
      <c r="U623" s="49"/>
      <c r="V623" s="49"/>
      <c r="W623" s="49">
        <f>+R623</f>
        <v>437771.5083333333</v>
      </c>
      <c r="Y623" s="51"/>
      <c r="Z623" s="51"/>
      <c r="AA623" s="51"/>
      <c r="AB623" s="49">
        <f>+R623</f>
        <v>437771.5083333333</v>
      </c>
      <c r="AD623" s="49"/>
    </row>
    <row r="624" spans="1:30">
      <c r="A624" s="6" t="s">
        <v>284</v>
      </c>
      <c r="B624" s="6" t="s">
        <v>243</v>
      </c>
      <c r="C624" s="6" t="s">
        <v>321</v>
      </c>
      <c r="D624" s="3" t="s">
        <v>811</v>
      </c>
      <c r="E624" s="45">
        <v>-39005828.25</v>
      </c>
      <c r="F624" s="45">
        <v>-38467571.439999998</v>
      </c>
      <c r="G624" s="45">
        <v>-37297106.460000001</v>
      </c>
      <c r="H624" s="45">
        <v>-35499484.799999997</v>
      </c>
      <c r="I624" s="45">
        <v>-34476472.659999996</v>
      </c>
      <c r="J624" s="45">
        <v>-34224685.640000001</v>
      </c>
      <c r="K624" s="45">
        <v>-34426062.829999998</v>
      </c>
      <c r="L624" s="45">
        <v>-35312152.670000002</v>
      </c>
      <c r="M624" s="45">
        <v>-35655046.609999999</v>
      </c>
      <c r="N624" s="45">
        <v>-36617849.409999996</v>
      </c>
      <c r="O624" s="45">
        <v>-37518921.340000004</v>
      </c>
      <c r="P624" s="45">
        <v>-37741432.409999996</v>
      </c>
      <c r="Q624" s="45">
        <v>-37085515.060000002</v>
      </c>
      <c r="R624" s="47">
        <f t="shared" si="171"/>
        <v>-36273538.160416663</v>
      </c>
      <c r="U624" s="49">
        <f>+R624</f>
        <v>-36273538.160416663</v>
      </c>
      <c r="V624" s="49"/>
      <c r="W624" s="49"/>
      <c r="Y624" s="51"/>
      <c r="Z624" s="51"/>
      <c r="AA624" s="51"/>
      <c r="AD624" s="49">
        <f>+R624</f>
        <v>-36273538.160416663</v>
      </c>
    </row>
    <row r="625" spans="1:30">
      <c r="A625" s="6" t="s">
        <v>293</v>
      </c>
      <c r="B625" s="6" t="s">
        <v>242</v>
      </c>
      <c r="C625" s="6" t="s">
        <v>443</v>
      </c>
      <c r="D625" s="3" t="s">
        <v>804</v>
      </c>
      <c r="E625" s="45">
        <v>807150.99</v>
      </c>
      <c r="F625" s="45">
        <v>812949.72</v>
      </c>
      <c r="G625" s="45">
        <v>808898.99</v>
      </c>
      <c r="H625" s="45">
        <v>804848.24</v>
      </c>
      <c r="I625" s="45">
        <v>800797.49</v>
      </c>
      <c r="J625" s="45">
        <v>796746.78</v>
      </c>
      <c r="K625" s="45">
        <v>792696.02</v>
      </c>
      <c r="L625" s="45">
        <v>788645.29</v>
      </c>
      <c r="M625" s="45">
        <v>784594.53</v>
      </c>
      <c r="N625" s="45">
        <v>780543.8</v>
      </c>
      <c r="O625" s="45">
        <v>776493.05</v>
      </c>
      <c r="P625" s="45">
        <v>772442.32</v>
      </c>
      <c r="Q625" s="45">
        <v>768323.02</v>
      </c>
      <c r="R625" s="47">
        <f t="shared" si="171"/>
        <v>792282.7695833334</v>
      </c>
      <c r="U625" s="49"/>
      <c r="V625" s="49"/>
      <c r="W625" s="49">
        <f t="shared" ref="W625:W630" si="173">+R625</f>
        <v>792282.7695833334</v>
      </c>
      <c r="Y625" s="51"/>
      <c r="AA625" s="51"/>
      <c r="AB625" s="51">
        <f>+R625</f>
        <v>792282.7695833334</v>
      </c>
    </row>
    <row r="626" spans="1:30">
      <c r="A626" s="6" t="s">
        <v>293</v>
      </c>
      <c r="B626" s="6" t="s">
        <v>242</v>
      </c>
      <c r="C626" s="6" t="s">
        <v>444</v>
      </c>
      <c r="D626" s="3" t="s">
        <v>805</v>
      </c>
      <c r="E626" s="45">
        <v>-693837.42</v>
      </c>
      <c r="F626" s="45">
        <v>-690560.98</v>
      </c>
      <c r="G626" s="45">
        <v>-685353.05</v>
      </c>
      <c r="H626" s="45">
        <v>-680145.14</v>
      </c>
      <c r="I626" s="45">
        <v>-674937.22</v>
      </c>
      <c r="J626" s="45">
        <v>-669729.30000000005</v>
      </c>
      <c r="K626" s="45">
        <v>-664521.39</v>
      </c>
      <c r="L626" s="45">
        <v>-659313.47</v>
      </c>
      <c r="M626" s="45">
        <v>-654105.56999999995</v>
      </c>
      <c r="N626" s="45">
        <v>-648897.63</v>
      </c>
      <c r="O626" s="45">
        <v>-643689.73</v>
      </c>
      <c r="P626" s="45">
        <v>-638481.81999999995</v>
      </c>
      <c r="Q626" s="45">
        <v>-887481.13</v>
      </c>
      <c r="R626" s="47">
        <f t="shared" si="171"/>
        <v>-675032.88125000009</v>
      </c>
      <c r="U626" s="49"/>
      <c r="V626" s="49"/>
      <c r="W626" s="49">
        <f t="shared" si="173"/>
        <v>-675032.88125000009</v>
      </c>
      <c r="Y626" s="51"/>
      <c r="AA626" s="51"/>
      <c r="AB626" s="51">
        <f>+R626</f>
        <v>-675032.88125000009</v>
      </c>
    </row>
    <row r="627" spans="1:30">
      <c r="A627" s="6" t="s">
        <v>293</v>
      </c>
      <c r="B627" s="6" t="s">
        <v>242</v>
      </c>
      <c r="C627" s="6" t="s">
        <v>445</v>
      </c>
      <c r="D627" s="3" t="s">
        <v>806</v>
      </c>
      <c r="E627" s="45">
        <v>-4939699.74</v>
      </c>
      <c r="F627" s="45">
        <v>-4979230.4000000004</v>
      </c>
      <c r="G627" s="45">
        <v>-4998821.49</v>
      </c>
      <c r="H627" s="45">
        <v>-5018412.57</v>
      </c>
      <c r="I627" s="45">
        <v>-5038003.66</v>
      </c>
      <c r="J627" s="45">
        <v>-5057594.74</v>
      </c>
      <c r="K627" s="45">
        <v>-5077185.83</v>
      </c>
      <c r="L627" s="45">
        <v>-5096776.92</v>
      </c>
      <c r="M627" s="45">
        <v>-5116367.99</v>
      </c>
      <c r="N627" s="45">
        <v>-5135959.08</v>
      </c>
      <c r="O627" s="45">
        <v>-5155550.16</v>
      </c>
      <c r="P627" s="45">
        <v>-5175141.25</v>
      </c>
      <c r="Q627" s="45">
        <v>-5208283.46</v>
      </c>
      <c r="R627" s="47">
        <f t="shared" si="171"/>
        <v>-5076919.6408333341</v>
      </c>
      <c r="U627" s="49"/>
      <c r="V627" s="49"/>
      <c r="W627" s="49">
        <f t="shared" si="173"/>
        <v>-5076919.6408333341</v>
      </c>
      <c r="Y627" s="51"/>
      <c r="Z627" s="51">
        <f>+R627</f>
        <v>-5076919.6408333341</v>
      </c>
      <c r="AA627" s="51"/>
    </row>
    <row r="628" spans="1:30">
      <c r="A628" s="6" t="s">
        <v>293</v>
      </c>
      <c r="B628" s="6" t="s">
        <v>242</v>
      </c>
      <c r="C628" s="1" t="s">
        <v>323</v>
      </c>
      <c r="D628" s="3" t="s">
        <v>807</v>
      </c>
      <c r="E628" s="45">
        <v>425027.74</v>
      </c>
      <c r="F628" s="45">
        <v>455986.67</v>
      </c>
      <c r="G628" s="45">
        <v>455639.61</v>
      </c>
      <c r="H628" s="45">
        <v>455150.64</v>
      </c>
      <c r="I628" s="45">
        <v>454744.18</v>
      </c>
      <c r="J628" s="45">
        <v>454928.24</v>
      </c>
      <c r="K628" s="45">
        <v>-10044.370000000001</v>
      </c>
      <c r="L628" s="45">
        <v>-8615.7900000000009</v>
      </c>
      <c r="M628" s="45">
        <v>4382.4800000000096</v>
      </c>
      <c r="N628" s="45">
        <v>3972.37</v>
      </c>
      <c r="O628" s="45">
        <v>17568.75</v>
      </c>
      <c r="P628" s="45">
        <v>2096.86</v>
      </c>
      <c r="Q628" s="45">
        <v>35117.24</v>
      </c>
      <c r="R628" s="47">
        <f t="shared" si="171"/>
        <v>209656.84416666665</v>
      </c>
      <c r="U628" s="49"/>
      <c r="V628" s="49"/>
      <c r="W628" s="49">
        <f t="shared" si="173"/>
        <v>209656.84416666665</v>
      </c>
      <c r="Y628" s="51"/>
      <c r="Z628" s="51"/>
      <c r="AA628" s="51"/>
      <c r="AB628" s="51">
        <f>+R628</f>
        <v>209656.84416666665</v>
      </c>
    </row>
    <row r="629" spans="1:30">
      <c r="A629" s="6" t="s">
        <v>293</v>
      </c>
      <c r="B629" s="6" t="s">
        <v>242</v>
      </c>
      <c r="C629" s="6" t="s">
        <v>442</v>
      </c>
      <c r="D629" s="3" t="s">
        <v>802</v>
      </c>
      <c r="E629" s="45">
        <v>-22809144.170000002</v>
      </c>
      <c r="F629" s="45">
        <v>-22996896.690000001</v>
      </c>
      <c r="G629" s="45">
        <v>-23061540.25</v>
      </c>
      <c r="H629" s="45">
        <v>-23056326.530000001</v>
      </c>
      <c r="I629" s="45">
        <v>-23051112.82</v>
      </c>
      <c r="J629" s="45">
        <v>-23045899.109999999</v>
      </c>
      <c r="K629" s="45">
        <v>-23040685.390000001</v>
      </c>
      <c r="L629" s="45">
        <v>-23035471.68</v>
      </c>
      <c r="M629" s="45">
        <v>-23030257.969999999</v>
      </c>
      <c r="N629" s="45">
        <v>-23025044.25</v>
      </c>
      <c r="O629" s="45">
        <v>-23019830.539999999</v>
      </c>
      <c r="P629" s="45">
        <v>-23014616.829999998</v>
      </c>
      <c r="Q629" s="45">
        <v>-23020289.609999999</v>
      </c>
      <c r="R629" s="47">
        <f t="shared" si="171"/>
        <v>-23024366.579166666</v>
      </c>
      <c r="U629" s="49"/>
      <c r="V629" s="49"/>
      <c r="W629" s="49">
        <f t="shared" si="173"/>
        <v>-23024366.579166666</v>
      </c>
      <c r="Y629" s="51"/>
      <c r="Z629" s="51">
        <f>+R629</f>
        <v>-23024366.579166666</v>
      </c>
      <c r="AA629" s="51"/>
    </row>
    <row r="630" spans="1:30">
      <c r="A630" s="6" t="s">
        <v>293</v>
      </c>
      <c r="B630" s="6" t="s">
        <v>242</v>
      </c>
      <c r="C630" s="1" t="s">
        <v>509</v>
      </c>
      <c r="D630" s="3" t="s">
        <v>808</v>
      </c>
      <c r="E630" s="45">
        <v>0</v>
      </c>
      <c r="F630" s="45">
        <v>0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7">
        <f t="shared" si="171"/>
        <v>0</v>
      </c>
      <c r="U630" s="49"/>
      <c r="V630" s="49"/>
      <c r="W630" s="49">
        <f t="shared" si="173"/>
        <v>0</v>
      </c>
      <c r="Y630" s="51"/>
      <c r="Z630" s="51">
        <f>+R630</f>
        <v>0</v>
      </c>
      <c r="AA630" s="51"/>
    </row>
    <row r="631" spans="1:30">
      <c r="A631" s="6" t="s">
        <v>293</v>
      </c>
      <c r="B631" s="6" t="s">
        <v>243</v>
      </c>
      <c r="C631" s="6" t="s">
        <v>443</v>
      </c>
      <c r="D631" s="3" t="s">
        <v>804</v>
      </c>
      <c r="E631" s="45">
        <v>125416.84</v>
      </c>
      <c r="F631" s="45">
        <v>123586.16</v>
      </c>
      <c r="G631" s="45">
        <v>123586.16</v>
      </c>
      <c r="H631" s="45">
        <v>119924.84</v>
      </c>
      <c r="I631" s="45">
        <v>118094.17</v>
      </c>
      <c r="J631" s="45">
        <v>116263.51</v>
      </c>
      <c r="K631" s="45">
        <v>116511.62</v>
      </c>
      <c r="L631" s="45">
        <v>114697.58</v>
      </c>
      <c r="M631" s="45">
        <v>112883.55</v>
      </c>
      <c r="N631" s="45">
        <v>111069.51</v>
      </c>
      <c r="O631" s="45">
        <v>109255.48</v>
      </c>
      <c r="P631" s="45">
        <v>107441.45</v>
      </c>
      <c r="Q631" s="45">
        <v>105627.4</v>
      </c>
      <c r="R631" s="47">
        <f t="shared" si="171"/>
        <v>115736.34583333333</v>
      </c>
      <c r="V631" s="49"/>
      <c r="W631" s="49">
        <f>+R631</f>
        <v>115736.34583333333</v>
      </c>
      <c r="Y631" s="51"/>
      <c r="Z631" s="51"/>
      <c r="AA631" s="51"/>
      <c r="AB631" s="49">
        <f>+R631</f>
        <v>115736.34583333333</v>
      </c>
    </row>
    <row r="632" spans="1:30">
      <c r="A632" s="6" t="s">
        <v>293</v>
      </c>
      <c r="B632" s="6" t="s">
        <v>243</v>
      </c>
      <c r="C632" s="6" t="s">
        <v>444</v>
      </c>
      <c r="D632" s="3" t="s">
        <v>805</v>
      </c>
      <c r="E632" s="45">
        <v>-49222.2</v>
      </c>
      <c r="F632" s="45">
        <v>-47253.36</v>
      </c>
      <c r="G632" s="45">
        <v>-47253.32</v>
      </c>
      <c r="H632" s="45">
        <v>-43315.56</v>
      </c>
      <c r="I632" s="45">
        <v>-41346.67</v>
      </c>
      <c r="J632" s="45">
        <v>-39377.769999999997</v>
      </c>
      <c r="K632" s="45">
        <v>38698.54</v>
      </c>
      <c r="L632" s="45">
        <v>41276.31</v>
      </c>
      <c r="M632" s="45">
        <v>43854.07</v>
      </c>
      <c r="N632" s="45">
        <v>46431.86</v>
      </c>
      <c r="O632" s="45">
        <v>49009.63</v>
      </c>
      <c r="P632" s="45">
        <v>51587.38</v>
      </c>
      <c r="Q632" s="45">
        <v>54165.09</v>
      </c>
      <c r="R632" s="47">
        <f t="shared" si="171"/>
        <v>4565.21291666667</v>
      </c>
      <c r="V632" s="49"/>
      <c r="W632" s="49">
        <f>+R632</f>
        <v>4565.21291666667</v>
      </c>
      <c r="Y632" s="51"/>
      <c r="Z632" s="51"/>
      <c r="AA632" s="51"/>
      <c r="AB632" s="49">
        <f>+R632</f>
        <v>4565.21291666667</v>
      </c>
    </row>
    <row r="633" spans="1:30">
      <c r="A633" s="6" t="s">
        <v>293</v>
      </c>
      <c r="B633" s="6" t="s">
        <v>243</v>
      </c>
      <c r="C633" s="6" t="s">
        <v>447</v>
      </c>
      <c r="D633" s="3" t="s">
        <v>812</v>
      </c>
      <c r="E633" s="45">
        <v>-25578.94</v>
      </c>
      <c r="F633" s="45">
        <v>-25534.6</v>
      </c>
      <c r="G633" s="45">
        <v>-25444.57</v>
      </c>
      <c r="H633" s="45">
        <v>-25354.54</v>
      </c>
      <c r="I633" s="45">
        <v>-25264.51</v>
      </c>
      <c r="J633" s="45">
        <v>-25174.48</v>
      </c>
      <c r="K633" s="45">
        <v>-25084.45</v>
      </c>
      <c r="L633" s="45">
        <v>-24994.42</v>
      </c>
      <c r="M633" s="45">
        <v>-24904.39</v>
      </c>
      <c r="N633" s="45">
        <v>-24814.36</v>
      </c>
      <c r="O633" s="45">
        <v>-24724.33</v>
      </c>
      <c r="P633" s="45">
        <v>-24634.3</v>
      </c>
      <c r="Q633" s="45">
        <v>-24544.27</v>
      </c>
      <c r="R633" s="47">
        <f t="shared" si="171"/>
        <v>-25082.546249999999</v>
      </c>
      <c r="V633" s="49"/>
      <c r="W633" s="49">
        <f>+R633</f>
        <v>-25082.546249999999</v>
      </c>
      <c r="Y633" s="51"/>
      <c r="Z633" s="49">
        <f>+R633</f>
        <v>-25082.546249999999</v>
      </c>
      <c r="AA633" s="51"/>
    </row>
    <row r="634" spans="1:30" s="59" customFormat="1">
      <c r="A634" s="75" t="s">
        <v>293</v>
      </c>
      <c r="B634" s="75" t="s">
        <v>243</v>
      </c>
      <c r="C634" s="75" t="s">
        <v>504</v>
      </c>
      <c r="D634" s="3" t="s">
        <v>813</v>
      </c>
      <c r="E634" s="45">
        <v>-58306.38</v>
      </c>
      <c r="F634" s="45">
        <v>42517.36</v>
      </c>
      <c r="G634" s="45">
        <v>42517.36</v>
      </c>
      <c r="H634" s="45">
        <v>42517.36</v>
      </c>
      <c r="I634" s="45">
        <v>42517.36</v>
      </c>
      <c r="J634" s="45">
        <v>42517.36</v>
      </c>
      <c r="K634" s="45">
        <v>42517.36</v>
      </c>
      <c r="L634" s="45">
        <v>42517.36</v>
      </c>
      <c r="M634" s="45">
        <v>42517.36</v>
      </c>
      <c r="N634" s="45">
        <v>42517.36</v>
      </c>
      <c r="O634" s="45">
        <v>42517.36</v>
      </c>
      <c r="P634" s="45">
        <v>42517.36</v>
      </c>
      <c r="Q634" s="45">
        <v>42517.36</v>
      </c>
      <c r="R634" s="47">
        <f t="shared" si="171"/>
        <v>38316.370833333327</v>
      </c>
      <c r="V634" s="61"/>
      <c r="W634" s="61">
        <f>+R634</f>
        <v>38316.370833333327</v>
      </c>
      <c r="Y634" s="60"/>
      <c r="Z634" s="60"/>
      <c r="AA634" s="60"/>
      <c r="AB634" s="61">
        <f>+R634</f>
        <v>38316.370833333327</v>
      </c>
    </row>
    <row r="635" spans="1:30">
      <c r="A635" s="6" t="s">
        <v>293</v>
      </c>
      <c r="B635" s="6" t="s">
        <v>243</v>
      </c>
      <c r="C635" s="6" t="s">
        <v>323</v>
      </c>
      <c r="D635" s="3" t="s">
        <v>814</v>
      </c>
      <c r="E635" s="45">
        <v>-3164009.1</v>
      </c>
      <c r="F635" s="45">
        <v>-3125925.62</v>
      </c>
      <c r="G635" s="45">
        <v>-3023479.55</v>
      </c>
      <c r="H635" s="45">
        <v>-2884196.95</v>
      </c>
      <c r="I635" s="45">
        <v>-2803684.84</v>
      </c>
      <c r="J635" s="45">
        <v>-2790674.95</v>
      </c>
      <c r="K635" s="45">
        <v>-2616954.5099999998</v>
      </c>
      <c r="L635" s="45">
        <v>-2704137.98</v>
      </c>
      <c r="M635" s="45">
        <v>-2743777.7</v>
      </c>
      <c r="N635" s="45">
        <v>-2837675.57</v>
      </c>
      <c r="O635" s="45">
        <v>-2926170.35</v>
      </c>
      <c r="P635" s="45">
        <v>-2955273.43</v>
      </c>
      <c r="Q635" s="45">
        <v>-2907491.19</v>
      </c>
      <c r="R635" s="47">
        <f t="shared" si="171"/>
        <v>-2870641.799583334</v>
      </c>
      <c r="U635" s="49">
        <f>+R635</f>
        <v>-2870641.799583334</v>
      </c>
      <c r="V635" s="49"/>
      <c r="W635" s="49"/>
      <c r="Y635" s="51"/>
      <c r="Z635" s="51"/>
      <c r="AA635" s="51"/>
      <c r="AD635" s="49">
        <f>+R635</f>
        <v>-2870641.799583334</v>
      </c>
    </row>
    <row r="636" spans="1:30">
      <c r="A636" s="6" t="s">
        <v>293</v>
      </c>
      <c r="B636" s="6" t="s">
        <v>243</v>
      </c>
      <c r="C636" s="6" t="s">
        <v>446</v>
      </c>
      <c r="D636" s="3" t="s">
        <v>809</v>
      </c>
      <c r="E636" s="45">
        <v>-67683.64</v>
      </c>
      <c r="F636" s="45">
        <v>-67566.31</v>
      </c>
      <c r="G636" s="45">
        <v>-66746.66</v>
      </c>
      <c r="H636" s="45">
        <v>-66510.490000000005</v>
      </c>
      <c r="I636" s="45">
        <v>-66274.31</v>
      </c>
      <c r="J636" s="45">
        <v>-66038.14</v>
      </c>
      <c r="K636" s="45">
        <v>-65801.960000000006</v>
      </c>
      <c r="L636" s="45">
        <v>-65565.789999999994</v>
      </c>
      <c r="M636" s="45">
        <v>-65329.62</v>
      </c>
      <c r="N636" s="45">
        <v>-65093.440000000002</v>
      </c>
      <c r="O636" s="45">
        <v>-64857.27</v>
      </c>
      <c r="P636" s="45">
        <v>-64621.09</v>
      </c>
      <c r="Q636" s="45">
        <v>-64384.92</v>
      </c>
      <c r="R636" s="47">
        <f t="shared" si="171"/>
        <v>-65869.94666666667</v>
      </c>
      <c r="V636" s="49"/>
      <c r="W636" s="49">
        <f>+R636</f>
        <v>-65869.94666666667</v>
      </c>
      <c r="Y636" s="51"/>
      <c r="Z636" s="51">
        <f>+R636</f>
        <v>-65869.94666666667</v>
      </c>
      <c r="AA636" s="51"/>
      <c r="AD636" s="49"/>
    </row>
    <row r="637" spans="1:30">
      <c r="A637" s="6" t="s">
        <v>294</v>
      </c>
      <c r="B637" s="6" t="s">
        <v>242</v>
      </c>
      <c r="C637" s="6" t="s">
        <v>442</v>
      </c>
      <c r="D637" s="3" t="s">
        <v>802</v>
      </c>
      <c r="E637" s="45">
        <v>-77449100.540000096</v>
      </c>
      <c r="F637" s="45">
        <v>-78086633.830000103</v>
      </c>
      <c r="G637" s="45">
        <v>-77999143.159999996</v>
      </c>
      <c r="H637" s="45">
        <v>-77981509.739999995</v>
      </c>
      <c r="I637" s="45">
        <v>-77963876.340000004</v>
      </c>
      <c r="J637" s="45">
        <v>-77946242.930000007</v>
      </c>
      <c r="K637" s="45">
        <v>-77928609.519999996</v>
      </c>
      <c r="L637" s="45">
        <v>-77910976.109999999</v>
      </c>
      <c r="M637" s="45">
        <v>-77893342.709999993</v>
      </c>
      <c r="N637" s="45">
        <v>-77875709.299999997</v>
      </c>
      <c r="O637" s="45">
        <v>-77858075.890000001</v>
      </c>
      <c r="P637" s="45">
        <v>-77840442.489999995</v>
      </c>
      <c r="Q637" s="45">
        <v>-77859775.310000002</v>
      </c>
      <c r="R637" s="47">
        <f t="shared" si="171"/>
        <v>-77911583.328749999</v>
      </c>
      <c r="U637" s="49"/>
      <c r="V637" s="49"/>
      <c r="W637" s="49">
        <f t="shared" ref="W637" si="174">+R637</f>
        <v>-77911583.328749999</v>
      </c>
      <c r="Y637" s="51">
        <f>R637</f>
        <v>-77911583.328749999</v>
      </c>
      <c r="Z637" s="51"/>
      <c r="AA637" s="51"/>
    </row>
    <row r="638" spans="1:30">
      <c r="A638" s="6" t="s">
        <v>294</v>
      </c>
      <c r="B638" s="6" t="s">
        <v>242</v>
      </c>
      <c r="C638" s="6" t="s">
        <v>509</v>
      </c>
      <c r="D638" s="3" t="s">
        <v>808</v>
      </c>
      <c r="E638" s="45">
        <v>0</v>
      </c>
      <c r="F638" s="45">
        <v>0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7">
        <f t="shared" si="171"/>
        <v>0</v>
      </c>
      <c r="V638" s="49"/>
      <c r="W638" s="49">
        <f>+R638</f>
        <v>0</v>
      </c>
      <c r="Y638" s="51">
        <f>R638</f>
        <v>0</v>
      </c>
      <c r="Z638" s="51"/>
      <c r="AA638" s="51"/>
      <c r="AD638" s="49"/>
    </row>
    <row r="639" spans="1:30">
      <c r="A639" s="6" t="s">
        <v>294</v>
      </c>
      <c r="B639" s="6" t="s">
        <v>243</v>
      </c>
      <c r="C639" s="6" t="s">
        <v>446</v>
      </c>
      <c r="D639" s="3" t="s">
        <v>809</v>
      </c>
      <c r="E639" s="45">
        <v>-224559.96</v>
      </c>
      <c r="F639" s="45">
        <v>-224170.69</v>
      </c>
      <c r="G639" s="45">
        <v>-223961.72</v>
      </c>
      <c r="H639" s="45">
        <v>-223169.27</v>
      </c>
      <c r="I639" s="45">
        <v>-222376.82</v>
      </c>
      <c r="J639" s="45">
        <v>-221584.37</v>
      </c>
      <c r="K639" s="45">
        <v>-220791.92</v>
      </c>
      <c r="L639" s="45">
        <v>-219999.46</v>
      </c>
      <c r="M639" s="45">
        <v>-219207.01</v>
      </c>
      <c r="N639" s="45">
        <v>-218414.56</v>
      </c>
      <c r="O639" s="45">
        <v>-217622.11</v>
      </c>
      <c r="P639" s="45">
        <v>-216829.66</v>
      </c>
      <c r="Q639" s="45">
        <v>-216037.21</v>
      </c>
      <c r="R639" s="47">
        <f t="shared" si="171"/>
        <v>-220702.18125000002</v>
      </c>
      <c r="U639" s="49"/>
      <c r="V639" s="49"/>
      <c r="W639" s="49">
        <f>+R639</f>
        <v>-220702.18125000002</v>
      </c>
      <c r="Y639" s="51">
        <f>R639</f>
        <v>-220702.18125000002</v>
      </c>
      <c r="Z639" s="51"/>
      <c r="AA639" s="51"/>
    </row>
    <row r="640" spans="1:30">
      <c r="D640" s="3" t="s">
        <v>244</v>
      </c>
      <c r="E640" s="46">
        <f t="shared" ref="E640" si="175">SUM(E615:E639)</f>
        <v>-96899117.650000095</v>
      </c>
      <c r="F640" s="46">
        <f t="shared" ref="F640:R640" si="176">SUM(F615:F639)</f>
        <v>-95326441.260000095</v>
      </c>
      <c r="G640" s="46">
        <f t="shared" si="176"/>
        <v>-94274576.150000006</v>
      </c>
      <c r="H640" s="46">
        <f t="shared" si="176"/>
        <v>-92763339.439999998</v>
      </c>
      <c r="I640" s="46">
        <f t="shared" si="176"/>
        <v>-91983027.979999989</v>
      </c>
      <c r="J640" s="46">
        <f t="shared" si="176"/>
        <v>-92034107.020000011</v>
      </c>
      <c r="K640" s="46">
        <f t="shared" si="176"/>
        <v>-92597501.25</v>
      </c>
      <c r="L640" s="46">
        <f t="shared" si="176"/>
        <v>-93870265.890000001</v>
      </c>
      <c r="M640" s="46">
        <f t="shared" si="176"/>
        <v>-94408534.769999996</v>
      </c>
      <c r="N640" s="46">
        <f t="shared" si="176"/>
        <v>-95787572.609999985</v>
      </c>
      <c r="O640" s="46">
        <f t="shared" si="176"/>
        <v>-96925443.170000002</v>
      </c>
      <c r="P640" s="46">
        <f t="shared" si="176"/>
        <v>-97686539.50999999</v>
      </c>
      <c r="Q640" s="46">
        <f t="shared" si="176"/>
        <v>-97207894.879999995</v>
      </c>
      <c r="R640" s="46">
        <f t="shared" si="176"/>
        <v>-94559237.942916676</v>
      </c>
      <c r="Y640" s="51"/>
      <c r="Z640" s="51"/>
      <c r="AA640" s="51"/>
    </row>
    <row r="641" spans="1:29" s="59" customFormat="1">
      <c r="D641" s="3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7"/>
      <c r="Y641" s="60"/>
      <c r="Z641" s="60"/>
      <c r="AA641" s="60"/>
    </row>
    <row r="642" spans="1:29">
      <c r="A642" s="1" t="s">
        <v>284</v>
      </c>
      <c r="B642" s="6" t="s">
        <v>252</v>
      </c>
      <c r="D642" s="2" t="s">
        <v>253</v>
      </c>
      <c r="E642" s="45">
        <v>0</v>
      </c>
      <c r="F642" s="45">
        <v>0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7">
        <f t="shared" ref="R642:R705" si="177">((E642+Q642)+((F642+G642+H642+I642+J642+K642+L642+M642+N642+O642+P642)*2))/24</f>
        <v>0</v>
      </c>
      <c r="V642" s="49">
        <f>R642</f>
        <v>0</v>
      </c>
      <c r="Y642" s="51"/>
      <c r="Z642" s="51"/>
      <c r="AA642" s="51"/>
      <c r="AC642" s="61">
        <f t="shared" ref="AC642:AC709" si="178">+R642</f>
        <v>0</v>
      </c>
    </row>
    <row r="643" spans="1:29">
      <c r="A643" s="1" t="s">
        <v>284</v>
      </c>
      <c r="B643" s="6" t="s">
        <v>252</v>
      </c>
      <c r="C643" s="6" t="s">
        <v>882</v>
      </c>
      <c r="D643" s="2" t="s">
        <v>884</v>
      </c>
      <c r="E643" s="45">
        <v>-18700</v>
      </c>
      <c r="F643" s="45">
        <v>-20400</v>
      </c>
      <c r="G643" s="45">
        <v>-1522</v>
      </c>
      <c r="H643" s="45">
        <v>-3044</v>
      </c>
      <c r="I643" s="45">
        <v>-4566</v>
      </c>
      <c r="J643" s="45">
        <v>-6088</v>
      </c>
      <c r="K643" s="45">
        <v>-7610</v>
      </c>
      <c r="L643" s="45">
        <v>-9132</v>
      </c>
      <c r="M643" s="45">
        <v>-10654</v>
      </c>
      <c r="N643" s="45">
        <v>-12176</v>
      </c>
      <c r="O643" s="45">
        <v>-13698</v>
      </c>
      <c r="P643" s="45">
        <v>-15220</v>
      </c>
      <c r="Q643" s="45">
        <v>-16742</v>
      </c>
      <c r="R643" s="47">
        <f t="shared" si="177"/>
        <v>-10152.583333333334</v>
      </c>
      <c r="V643" s="49">
        <f t="shared" ref="V643:V706" si="179">R643</f>
        <v>-10152.583333333334</v>
      </c>
      <c r="Y643" s="51"/>
      <c r="Z643" s="51"/>
      <c r="AA643" s="51"/>
      <c r="AC643" s="61">
        <f t="shared" si="178"/>
        <v>-10152.583333333334</v>
      </c>
    </row>
    <row r="644" spans="1:29">
      <c r="A644" s="1" t="s">
        <v>284</v>
      </c>
      <c r="B644" s="6" t="s">
        <v>252</v>
      </c>
      <c r="C644" s="6" t="s">
        <v>934</v>
      </c>
      <c r="D644" s="2" t="s">
        <v>935</v>
      </c>
      <c r="E644" s="45">
        <v>-72138</v>
      </c>
      <c r="F644" s="45">
        <v>-78696</v>
      </c>
      <c r="G644" s="45">
        <v>-5887</v>
      </c>
      <c r="H644" s="45">
        <v>-11774</v>
      </c>
      <c r="I644" s="45">
        <v>-17661</v>
      </c>
      <c r="J644" s="45">
        <v>-23548</v>
      </c>
      <c r="K644" s="45">
        <v>-29435</v>
      </c>
      <c r="L644" s="45">
        <v>-35322</v>
      </c>
      <c r="M644" s="45">
        <v>-41209</v>
      </c>
      <c r="N644" s="45">
        <v>-47096</v>
      </c>
      <c r="O644" s="45">
        <v>-52983</v>
      </c>
      <c r="P644" s="45">
        <v>-58870</v>
      </c>
      <c r="Q644" s="45">
        <v>-64757</v>
      </c>
      <c r="R644" s="47">
        <f t="shared" si="177"/>
        <v>-39244.041666666664</v>
      </c>
      <c r="V644" s="49">
        <f t="shared" si="179"/>
        <v>-39244.041666666664</v>
      </c>
      <c r="Y644" s="51"/>
      <c r="Z644" s="51"/>
      <c r="AA644" s="51"/>
      <c r="AC644" s="61">
        <f t="shared" si="178"/>
        <v>-39244.041666666664</v>
      </c>
    </row>
    <row r="645" spans="1:29">
      <c r="A645" s="1" t="s">
        <v>284</v>
      </c>
      <c r="B645" s="6" t="s">
        <v>252</v>
      </c>
      <c r="C645" s="6" t="s">
        <v>883</v>
      </c>
      <c r="D645" s="2" t="s">
        <v>885</v>
      </c>
      <c r="E645" s="45">
        <v>-19129</v>
      </c>
      <c r="F645" s="45">
        <v>-20868</v>
      </c>
      <c r="G645" s="45">
        <v>-1565</v>
      </c>
      <c r="H645" s="45">
        <v>-3130</v>
      </c>
      <c r="I645" s="45">
        <v>-4695</v>
      </c>
      <c r="J645" s="45">
        <v>-6260</v>
      </c>
      <c r="K645" s="45">
        <v>-7825</v>
      </c>
      <c r="L645" s="45">
        <v>-9390</v>
      </c>
      <c r="M645" s="45">
        <v>-10955</v>
      </c>
      <c r="N645" s="45">
        <v>-12520</v>
      </c>
      <c r="O645" s="45">
        <v>-14085</v>
      </c>
      <c r="P645" s="45">
        <v>-15650</v>
      </c>
      <c r="Q645" s="45">
        <v>-17215</v>
      </c>
      <c r="R645" s="47">
        <f t="shared" si="177"/>
        <v>-10426.25</v>
      </c>
      <c r="V645" s="49">
        <f t="shared" si="179"/>
        <v>-10426.25</v>
      </c>
      <c r="Y645" s="51"/>
      <c r="Z645" s="51"/>
      <c r="AA645" s="51"/>
      <c r="AC645" s="61">
        <f t="shared" si="178"/>
        <v>-10426.25</v>
      </c>
    </row>
    <row r="646" spans="1:29">
      <c r="A646" s="6" t="s">
        <v>284</v>
      </c>
      <c r="B646" s="6" t="s">
        <v>254</v>
      </c>
      <c r="C646" s="6" t="s">
        <v>467</v>
      </c>
      <c r="D646" s="3" t="s">
        <v>815</v>
      </c>
      <c r="E646" s="45">
        <v>-3949.29</v>
      </c>
      <c r="F646" s="45">
        <v>-3957.97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-112.21</v>
      </c>
      <c r="O646" s="45">
        <v>-245.44</v>
      </c>
      <c r="P646" s="45">
        <v>-245.44</v>
      </c>
      <c r="Q646" s="45">
        <v>-245.44</v>
      </c>
      <c r="R646" s="47">
        <f t="shared" si="177"/>
        <v>-554.86874999999998</v>
      </c>
      <c r="V646" s="49">
        <f t="shared" si="179"/>
        <v>-554.86874999999998</v>
      </c>
      <c r="Y646" s="51"/>
      <c r="Z646" s="51"/>
      <c r="AA646" s="51"/>
      <c r="AC646" s="61">
        <f t="shared" si="178"/>
        <v>-554.86874999999998</v>
      </c>
    </row>
    <row r="647" spans="1:29">
      <c r="A647" s="6" t="s">
        <v>293</v>
      </c>
      <c r="B647" s="6" t="s">
        <v>245</v>
      </c>
      <c r="C647" s="6" t="s">
        <v>448</v>
      </c>
      <c r="D647" s="3" t="s">
        <v>816</v>
      </c>
      <c r="E647" s="45">
        <v>-34848667.909999996</v>
      </c>
      <c r="F647" s="45">
        <v>-40896819.469999999</v>
      </c>
      <c r="G647" s="45">
        <v>-6425713.96</v>
      </c>
      <c r="H647" s="45">
        <v>-12366817.41</v>
      </c>
      <c r="I647" s="45">
        <v>-18485713.059999999</v>
      </c>
      <c r="J647" s="45">
        <v>-22946882.640000001</v>
      </c>
      <c r="K647" s="45">
        <v>-25553320.420000002</v>
      </c>
      <c r="L647" s="45">
        <v>-27674834.359999999</v>
      </c>
      <c r="M647" s="45">
        <v>-29036074.469999999</v>
      </c>
      <c r="N647" s="45">
        <v>-30259244.960000001</v>
      </c>
      <c r="O647" s="45">
        <v>-31625297.629999999</v>
      </c>
      <c r="P647" s="45">
        <v>-33686755.539999999</v>
      </c>
      <c r="Q647" s="45">
        <v>-37220386.25</v>
      </c>
      <c r="R647" s="47">
        <f t="shared" si="177"/>
        <v>-26249333.416666668</v>
      </c>
      <c r="V647" s="49">
        <f t="shared" si="179"/>
        <v>-26249333.416666668</v>
      </c>
      <c r="Y647" s="51"/>
      <c r="Z647" s="51"/>
      <c r="AA647" s="51"/>
      <c r="AC647" s="61">
        <f t="shared" si="178"/>
        <v>-26249333.416666668</v>
      </c>
    </row>
    <row r="648" spans="1:29">
      <c r="A648" s="6" t="s">
        <v>293</v>
      </c>
      <c r="B648" s="6" t="s">
        <v>245</v>
      </c>
      <c r="C648" s="6" t="s">
        <v>449</v>
      </c>
      <c r="D648" s="3" t="s">
        <v>818</v>
      </c>
      <c r="E648" s="45">
        <v>434098.24</v>
      </c>
      <c r="F648" s="45">
        <v>423195.53</v>
      </c>
      <c r="G648" s="45">
        <v>-20395.86</v>
      </c>
      <c r="H648" s="45">
        <v>275039.95</v>
      </c>
      <c r="I648" s="45">
        <v>190453.7</v>
      </c>
      <c r="J648" s="45">
        <v>377.71000000002101</v>
      </c>
      <c r="K648" s="45">
        <v>-41257.339999999997</v>
      </c>
      <c r="L648" s="45">
        <v>-126876.01</v>
      </c>
      <c r="M648" s="45">
        <v>298157.26</v>
      </c>
      <c r="N648" s="45">
        <v>252560.75</v>
      </c>
      <c r="O648" s="45">
        <v>199196.61</v>
      </c>
      <c r="P648" s="45">
        <v>134241.98000000001</v>
      </c>
      <c r="Q648" s="45">
        <v>-63574.46</v>
      </c>
      <c r="R648" s="47">
        <f t="shared" si="177"/>
        <v>147496.3475</v>
      </c>
      <c r="V648" s="49">
        <f t="shared" si="179"/>
        <v>147496.3475</v>
      </c>
      <c r="Y648" s="51"/>
      <c r="Z648" s="51"/>
      <c r="AA648" s="51"/>
      <c r="AC648" s="61">
        <f t="shared" si="178"/>
        <v>147496.3475</v>
      </c>
    </row>
    <row r="649" spans="1:29">
      <c r="A649" s="6" t="s">
        <v>293</v>
      </c>
      <c r="B649" s="6" t="s">
        <v>245</v>
      </c>
      <c r="C649" s="6" t="s">
        <v>450</v>
      </c>
      <c r="D649" s="3" t="s">
        <v>819</v>
      </c>
      <c r="E649" s="45">
        <v>-2436294.4700000002</v>
      </c>
      <c r="F649" s="45">
        <v>-2817978.92</v>
      </c>
      <c r="G649" s="45">
        <v>-353007.6</v>
      </c>
      <c r="H649" s="45">
        <v>-685611.37</v>
      </c>
      <c r="I649" s="45">
        <v>-1038841.95</v>
      </c>
      <c r="J649" s="45">
        <v>-1329220.8799999999</v>
      </c>
      <c r="K649" s="45">
        <v>-1518650.7</v>
      </c>
      <c r="L649" s="45">
        <v>-1684466.94</v>
      </c>
      <c r="M649" s="45">
        <v>-1799125.01</v>
      </c>
      <c r="N649" s="45">
        <v>-1925782.69</v>
      </c>
      <c r="O649" s="45">
        <v>-2055473.49</v>
      </c>
      <c r="P649" s="45">
        <v>-2233829.81</v>
      </c>
      <c r="Q649" s="45">
        <v>-2510462.41</v>
      </c>
      <c r="R649" s="47">
        <f t="shared" si="177"/>
        <v>-1659613.9833333334</v>
      </c>
      <c r="V649" s="49">
        <f t="shared" si="179"/>
        <v>-1659613.9833333334</v>
      </c>
      <c r="Y649" s="51"/>
      <c r="Z649" s="51"/>
      <c r="AA649" s="51"/>
      <c r="AC649" s="61">
        <f t="shared" si="178"/>
        <v>-1659613.9833333334</v>
      </c>
    </row>
    <row r="650" spans="1:29">
      <c r="A650" s="6" t="s">
        <v>293</v>
      </c>
      <c r="B650" s="6" t="s">
        <v>245</v>
      </c>
      <c r="C650" s="6" t="s">
        <v>451</v>
      </c>
      <c r="D650" s="3" t="s">
        <v>820</v>
      </c>
      <c r="E650" s="45">
        <v>0</v>
      </c>
      <c r="F650" s="45">
        <v>0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7">
        <f t="shared" si="177"/>
        <v>0</v>
      </c>
      <c r="V650" s="49">
        <f t="shared" si="179"/>
        <v>0</v>
      </c>
      <c r="Y650" s="51"/>
      <c r="Z650" s="51"/>
      <c r="AA650" s="51"/>
      <c r="AC650" s="61">
        <f t="shared" si="178"/>
        <v>0</v>
      </c>
    </row>
    <row r="651" spans="1:29">
      <c r="A651" s="6" t="s">
        <v>293</v>
      </c>
      <c r="B651" s="6" t="s">
        <v>245</v>
      </c>
      <c r="C651" s="6" t="s">
        <v>452</v>
      </c>
      <c r="D651" s="3" t="s">
        <v>821</v>
      </c>
      <c r="E651" s="45">
        <v>-18320428.91</v>
      </c>
      <c r="F651" s="45">
        <v>-21537722.329999998</v>
      </c>
      <c r="G651" s="45">
        <v>-3260015.63</v>
      </c>
      <c r="H651" s="45">
        <v>-6318512.4699999997</v>
      </c>
      <c r="I651" s="45">
        <v>-9573278.6099999994</v>
      </c>
      <c r="J651" s="45">
        <v>-11909526.49</v>
      </c>
      <c r="K651" s="45">
        <v>-13306968.07</v>
      </c>
      <c r="L651" s="45">
        <v>-14479097.529999999</v>
      </c>
      <c r="M651" s="45">
        <v>-15248876.6</v>
      </c>
      <c r="N651" s="45">
        <v>-15967885.529999999</v>
      </c>
      <c r="O651" s="45">
        <v>-16782393.77</v>
      </c>
      <c r="P651" s="45">
        <v>-17873418.359999999</v>
      </c>
      <c r="Q651" s="45">
        <v>-19722622.050000001</v>
      </c>
      <c r="R651" s="47">
        <f t="shared" si="177"/>
        <v>-13773268.405833332</v>
      </c>
      <c r="V651" s="49">
        <f t="shared" si="179"/>
        <v>-13773268.405833332</v>
      </c>
      <c r="Y651" s="51"/>
      <c r="Z651" s="51"/>
      <c r="AA651" s="51"/>
      <c r="AC651" s="61">
        <f t="shared" si="178"/>
        <v>-13773268.405833332</v>
      </c>
    </row>
    <row r="652" spans="1:29">
      <c r="A652" s="6" t="s">
        <v>293</v>
      </c>
      <c r="B652" s="6" t="s">
        <v>245</v>
      </c>
      <c r="C652" s="6" t="s">
        <v>453</v>
      </c>
      <c r="D652" s="3" t="s">
        <v>822</v>
      </c>
      <c r="E652" s="45">
        <v>-393733.56</v>
      </c>
      <c r="F652" s="45">
        <v>-394986.07</v>
      </c>
      <c r="G652" s="45">
        <v>-84838.15</v>
      </c>
      <c r="H652" s="45">
        <v>37967.760000000002</v>
      </c>
      <c r="I652" s="45">
        <v>83231.03</v>
      </c>
      <c r="J652" s="45">
        <v>10001.379999999999</v>
      </c>
      <c r="K652" s="45">
        <v>9390.2999999999993</v>
      </c>
      <c r="L652" s="45">
        <v>-56787.95</v>
      </c>
      <c r="M652" s="45">
        <v>140468.96</v>
      </c>
      <c r="N652" s="45">
        <v>110202.4</v>
      </c>
      <c r="O652" s="45">
        <v>101990.07</v>
      </c>
      <c r="P652" s="45">
        <v>72656.710000000006</v>
      </c>
      <c r="Q652" s="45">
        <v>-57875.91</v>
      </c>
      <c r="R652" s="47">
        <f t="shared" si="177"/>
        <v>-16375.691249999994</v>
      </c>
      <c r="V652" s="49">
        <f t="shared" si="179"/>
        <v>-16375.691249999994</v>
      </c>
      <c r="Y652" s="51"/>
      <c r="Z652" s="51"/>
      <c r="AA652" s="51"/>
      <c r="AC652" s="61">
        <f t="shared" si="178"/>
        <v>-16375.691249999994</v>
      </c>
    </row>
    <row r="653" spans="1:29">
      <c r="A653" s="6" t="s">
        <v>293</v>
      </c>
      <c r="B653" s="6" t="s">
        <v>245</v>
      </c>
      <c r="C653" s="6" t="s">
        <v>454</v>
      </c>
      <c r="D653" s="3" t="s">
        <v>823</v>
      </c>
      <c r="E653" s="45">
        <v>-4067.31</v>
      </c>
      <c r="F653" s="45">
        <v>-4067.31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-66.45</v>
      </c>
      <c r="Q653" s="45">
        <v>-7504.78</v>
      </c>
      <c r="R653" s="47">
        <f t="shared" si="177"/>
        <v>-826.65041666666673</v>
      </c>
      <c r="V653" s="49">
        <f t="shared" si="179"/>
        <v>-826.65041666666673</v>
      </c>
      <c r="Y653" s="51"/>
      <c r="Z653" s="51"/>
      <c r="AA653" s="51"/>
      <c r="AC653" s="61">
        <f t="shared" si="178"/>
        <v>-826.65041666666673</v>
      </c>
    </row>
    <row r="654" spans="1:29">
      <c r="A654" s="6" t="s">
        <v>293</v>
      </c>
      <c r="B654" s="6" t="s">
        <v>245</v>
      </c>
      <c r="C654" s="6" t="s">
        <v>457</v>
      </c>
      <c r="D654" s="3" t="s">
        <v>824</v>
      </c>
      <c r="E654" s="45">
        <v>-1179819.83</v>
      </c>
      <c r="F654" s="45">
        <v>-1326947.18</v>
      </c>
      <c r="G654" s="45">
        <v>-181642.27</v>
      </c>
      <c r="H654" s="45">
        <v>-349401.9</v>
      </c>
      <c r="I654" s="45">
        <v>-512434.93</v>
      </c>
      <c r="J654" s="45">
        <v>-647470.4</v>
      </c>
      <c r="K654" s="45">
        <v>-747618.43</v>
      </c>
      <c r="L654" s="45">
        <v>-825350.71</v>
      </c>
      <c r="M654" s="45">
        <v>-885788.69</v>
      </c>
      <c r="N654" s="45">
        <v>-930805.55</v>
      </c>
      <c r="O654" s="45">
        <v>-994623.57</v>
      </c>
      <c r="P654" s="45">
        <v>-1055392.94</v>
      </c>
      <c r="Q654" s="45">
        <v>-1146702.29</v>
      </c>
      <c r="R654" s="47">
        <f t="shared" si="177"/>
        <v>-801728.13583333336</v>
      </c>
      <c r="V654" s="49">
        <f t="shared" si="179"/>
        <v>-801728.13583333336</v>
      </c>
      <c r="Y654" s="51"/>
      <c r="Z654" s="51"/>
      <c r="AA654" s="51"/>
      <c r="AC654" s="61">
        <f t="shared" si="178"/>
        <v>-801728.13583333336</v>
      </c>
    </row>
    <row r="655" spans="1:29">
      <c r="A655" s="25" t="s">
        <v>293</v>
      </c>
      <c r="B655" s="6" t="s">
        <v>246</v>
      </c>
      <c r="C655" s="6" t="s">
        <v>448</v>
      </c>
      <c r="D655" s="3" t="s">
        <v>836</v>
      </c>
      <c r="E655" s="45">
        <v>434682.22000000102</v>
      </c>
      <c r="F655" s="45">
        <v>-3089.6899999990701</v>
      </c>
      <c r="G655" s="45">
        <v>151258.76999999999</v>
      </c>
      <c r="H655" s="45">
        <v>-137868.43</v>
      </c>
      <c r="I655" s="45">
        <v>1409834.66</v>
      </c>
      <c r="J655" s="45">
        <v>2730083.2</v>
      </c>
      <c r="K655" s="45">
        <v>3026894.88</v>
      </c>
      <c r="L655" s="45">
        <v>3640771.87</v>
      </c>
      <c r="M655" s="45">
        <v>3409598.71</v>
      </c>
      <c r="N655" s="45">
        <v>3389247.38</v>
      </c>
      <c r="O655" s="45">
        <v>3107732.74</v>
      </c>
      <c r="P655" s="45">
        <v>2083127.64</v>
      </c>
      <c r="Q655" s="45">
        <v>294867.38</v>
      </c>
      <c r="R655" s="47">
        <f t="shared" si="177"/>
        <v>1931030.5441666672</v>
      </c>
      <c r="V655" s="49">
        <f t="shared" si="179"/>
        <v>1931030.5441666672</v>
      </c>
      <c r="Y655" s="51"/>
      <c r="Z655" s="51"/>
      <c r="AA655" s="51"/>
      <c r="AC655" s="61">
        <f t="shared" si="178"/>
        <v>1931030.5441666672</v>
      </c>
    </row>
    <row r="656" spans="1:29">
      <c r="A656" s="25" t="s">
        <v>293</v>
      </c>
      <c r="B656" s="6" t="s">
        <v>246</v>
      </c>
      <c r="C656" s="6" t="s">
        <v>452</v>
      </c>
      <c r="D656" s="3" t="s">
        <v>837</v>
      </c>
      <c r="E656" s="45">
        <v>277798.86</v>
      </c>
      <c r="F656" s="45">
        <v>69474.13</v>
      </c>
      <c r="G656" s="45">
        <v>198871.7</v>
      </c>
      <c r="H656" s="45">
        <v>10797.36</v>
      </c>
      <c r="I656" s="45">
        <v>806467.7</v>
      </c>
      <c r="J656" s="45">
        <v>1605113.85</v>
      </c>
      <c r="K656" s="45">
        <v>1747483.5</v>
      </c>
      <c r="L656" s="45">
        <v>2119590</v>
      </c>
      <c r="M656" s="45">
        <v>1937627.6</v>
      </c>
      <c r="N656" s="45">
        <v>1909389.13</v>
      </c>
      <c r="O656" s="45">
        <v>1691826.45</v>
      </c>
      <c r="P656" s="45">
        <v>1095713.68</v>
      </c>
      <c r="Q656" s="45">
        <v>101863.79</v>
      </c>
      <c r="R656" s="47">
        <f t="shared" si="177"/>
        <v>1115182.2020833332</v>
      </c>
      <c r="V656" s="49">
        <f t="shared" si="179"/>
        <v>1115182.2020833332</v>
      </c>
      <c r="Y656" s="51"/>
      <c r="Z656" s="51"/>
      <c r="AA656" s="51"/>
      <c r="AC656" s="61">
        <f t="shared" si="178"/>
        <v>1115182.2020833332</v>
      </c>
    </row>
    <row r="657" spans="1:29">
      <c r="A657" s="25" t="s">
        <v>293</v>
      </c>
      <c r="B657" s="6" t="s">
        <v>246</v>
      </c>
      <c r="C657" s="6" t="s">
        <v>457</v>
      </c>
      <c r="D657" s="3" t="s">
        <v>838</v>
      </c>
      <c r="E657" s="45">
        <v>38331.339999999997</v>
      </c>
      <c r="F657" s="45">
        <v>3842.81</v>
      </c>
      <c r="G657" s="45">
        <v>13891.78</v>
      </c>
      <c r="H657" s="45">
        <v>18671.91</v>
      </c>
      <c r="I657" s="45">
        <v>46736.21</v>
      </c>
      <c r="J657" s="45">
        <v>81666.570000000007</v>
      </c>
      <c r="K657" s="45">
        <v>104115.31</v>
      </c>
      <c r="L657" s="45">
        <v>121438.8</v>
      </c>
      <c r="M657" s="45">
        <v>136862.35999999999</v>
      </c>
      <c r="N657" s="45">
        <v>138045.99</v>
      </c>
      <c r="O657" s="45">
        <v>121018.75</v>
      </c>
      <c r="P657" s="45">
        <v>90364.11</v>
      </c>
      <c r="Q657" s="45">
        <v>30134.83</v>
      </c>
      <c r="R657" s="47">
        <f t="shared" si="177"/>
        <v>75907.307083333333</v>
      </c>
      <c r="V657" s="49">
        <f t="shared" si="179"/>
        <v>75907.307083333333</v>
      </c>
      <c r="Y657" s="51"/>
      <c r="Z657" s="51"/>
      <c r="AA657" s="51"/>
      <c r="AC657" s="61">
        <f t="shared" si="178"/>
        <v>75907.307083333333</v>
      </c>
    </row>
    <row r="658" spans="1:29">
      <c r="A658" s="25" t="s">
        <v>293</v>
      </c>
      <c r="B658" s="6" t="s">
        <v>247</v>
      </c>
      <c r="C658" s="6" t="s">
        <v>463</v>
      </c>
      <c r="D658" s="3" t="s">
        <v>843</v>
      </c>
      <c r="E658" s="45">
        <v>-69072.740000000005</v>
      </c>
      <c r="F658" s="45">
        <v>-71847.740000000005</v>
      </c>
      <c r="G658" s="45">
        <v>-16501.45</v>
      </c>
      <c r="H658" s="45">
        <v>-26634.959999999999</v>
      </c>
      <c r="I658" s="45">
        <v>-35272.089999999997</v>
      </c>
      <c r="J658" s="45">
        <v>-41627.06</v>
      </c>
      <c r="K658" s="45">
        <v>-47318.239999999998</v>
      </c>
      <c r="L658" s="45">
        <v>-51706.94</v>
      </c>
      <c r="M658" s="45">
        <v>-55666.36</v>
      </c>
      <c r="N658" s="45">
        <v>-61550.03</v>
      </c>
      <c r="O658" s="45">
        <v>-65385.18</v>
      </c>
      <c r="P658" s="45">
        <v>-70775.740000000005</v>
      </c>
      <c r="Q658" s="45">
        <v>-76629.86</v>
      </c>
      <c r="R658" s="47">
        <f t="shared" si="177"/>
        <v>-51428.090833333343</v>
      </c>
      <c r="V658" s="49">
        <f t="shared" si="179"/>
        <v>-51428.090833333343</v>
      </c>
      <c r="Y658" s="51"/>
      <c r="Z658" s="51"/>
      <c r="AA658" s="51"/>
      <c r="AC658" s="61">
        <f t="shared" si="178"/>
        <v>-51428.090833333343</v>
      </c>
    </row>
    <row r="659" spans="1:29">
      <c r="A659" s="25" t="s">
        <v>293</v>
      </c>
      <c r="B659" s="6" t="s">
        <v>247</v>
      </c>
      <c r="C659" s="6" t="s">
        <v>464</v>
      </c>
      <c r="D659" s="3" t="s">
        <v>844</v>
      </c>
      <c r="E659" s="45">
        <v>-18395.939999999999</v>
      </c>
      <c r="F659" s="45">
        <v>-17627.400000000001</v>
      </c>
      <c r="G659" s="45">
        <v>-3418.25</v>
      </c>
      <c r="H659" s="45">
        <v>-6162.81</v>
      </c>
      <c r="I659" s="45">
        <v>-6582.79</v>
      </c>
      <c r="J659" s="45">
        <v>-7681.01</v>
      </c>
      <c r="K659" s="45">
        <v>-13753.02</v>
      </c>
      <c r="L659" s="45">
        <v>-17503.73</v>
      </c>
      <c r="M659" s="45">
        <v>-21928.85</v>
      </c>
      <c r="N659" s="45">
        <v>-27503.49</v>
      </c>
      <c r="O659" s="45">
        <v>-32616.400000000001</v>
      </c>
      <c r="P659" s="45">
        <v>-34669.949999999997</v>
      </c>
      <c r="Q659" s="45">
        <v>-35220.120000000003</v>
      </c>
      <c r="R659" s="47">
        <f t="shared" si="177"/>
        <v>-18021.310833333333</v>
      </c>
      <c r="V659" s="49">
        <f t="shared" si="179"/>
        <v>-18021.310833333333</v>
      </c>
      <c r="Y659" s="51"/>
      <c r="Z659" s="51"/>
      <c r="AA659" s="51"/>
      <c r="AC659" s="61">
        <f t="shared" si="178"/>
        <v>-18021.310833333333</v>
      </c>
    </row>
    <row r="660" spans="1:29">
      <c r="A660" s="25" t="s">
        <v>293</v>
      </c>
      <c r="B660" s="6" t="s">
        <v>248</v>
      </c>
      <c r="C660" s="6" t="s">
        <v>465</v>
      </c>
      <c r="D660" s="3" t="s">
        <v>848</v>
      </c>
      <c r="E660" s="45">
        <v>-2572878.27</v>
      </c>
      <c r="F660" s="45">
        <v>-2807769.13</v>
      </c>
      <c r="G660" s="45">
        <v>-255703.2</v>
      </c>
      <c r="H660" s="45">
        <v>-517251.71</v>
      </c>
      <c r="I660" s="45">
        <v>-767925.5</v>
      </c>
      <c r="J660" s="45">
        <v>-1034768.19</v>
      </c>
      <c r="K660" s="45">
        <v>-1288267.8600000001</v>
      </c>
      <c r="L660" s="45">
        <v>-1524528.08</v>
      </c>
      <c r="M660" s="45">
        <v>-1756157.27</v>
      </c>
      <c r="N660" s="45">
        <v>-1993037.25</v>
      </c>
      <c r="O660" s="45">
        <v>-2229340.7599999998</v>
      </c>
      <c r="P660" s="45">
        <v>-2475750.77</v>
      </c>
      <c r="Q660" s="45">
        <v>-2741150.91</v>
      </c>
      <c r="R660" s="47">
        <f t="shared" si="177"/>
        <v>-1608959.5258333336</v>
      </c>
      <c r="V660" s="49">
        <f t="shared" si="179"/>
        <v>-1608959.5258333336</v>
      </c>
      <c r="Y660" s="51"/>
      <c r="Z660" s="51"/>
      <c r="AA660" s="51"/>
      <c r="AC660" s="61">
        <f t="shared" si="178"/>
        <v>-1608959.5258333336</v>
      </c>
    </row>
    <row r="661" spans="1:29">
      <c r="A661" s="25" t="s">
        <v>293</v>
      </c>
      <c r="B661" s="6" t="s">
        <v>248</v>
      </c>
      <c r="C661" s="6" t="s">
        <v>466</v>
      </c>
      <c r="D661" s="3" t="s">
        <v>849</v>
      </c>
      <c r="E661" s="45">
        <v>-1303576.45</v>
      </c>
      <c r="F661" s="45">
        <v>-1413471.32</v>
      </c>
      <c r="G661" s="45">
        <v>-112953.62</v>
      </c>
      <c r="H661" s="45">
        <v>-223184.23</v>
      </c>
      <c r="I661" s="45">
        <v>-338147.06</v>
      </c>
      <c r="J661" s="45">
        <v>-462085.9</v>
      </c>
      <c r="K661" s="45">
        <v>-579795.22</v>
      </c>
      <c r="L661" s="45">
        <v>-698302.11</v>
      </c>
      <c r="M661" s="45">
        <v>-820007.86</v>
      </c>
      <c r="N661" s="45">
        <v>-948629.88</v>
      </c>
      <c r="O661" s="45">
        <v>-1077561.24</v>
      </c>
      <c r="P661" s="45">
        <v>-1206015.81</v>
      </c>
      <c r="Q661" s="45">
        <v>-1325755.8400000001</v>
      </c>
      <c r="R661" s="47">
        <f t="shared" si="177"/>
        <v>-766235.03291666659</v>
      </c>
      <c r="V661" s="49">
        <f t="shared" si="179"/>
        <v>-766235.03291666659</v>
      </c>
      <c r="Y661" s="51"/>
      <c r="Z661" s="51"/>
      <c r="AA661" s="51"/>
      <c r="AC661" s="61">
        <f t="shared" si="178"/>
        <v>-766235.03291666659</v>
      </c>
    </row>
    <row r="662" spans="1:29">
      <c r="A662" s="25" t="s">
        <v>293</v>
      </c>
      <c r="B662" s="6" t="s">
        <v>249</v>
      </c>
      <c r="C662" s="6" t="s">
        <v>465</v>
      </c>
      <c r="D662" s="3" t="s">
        <v>850</v>
      </c>
      <c r="E662" s="45">
        <v>10383.41</v>
      </c>
      <c r="F662" s="45">
        <v>-10450.790000000001</v>
      </c>
      <c r="G662" s="45">
        <v>-5587.58</v>
      </c>
      <c r="H662" s="45">
        <v>6224.28</v>
      </c>
      <c r="I662" s="45">
        <v>-10821.43</v>
      </c>
      <c r="J662" s="45">
        <v>2755.23</v>
      </c>
      <c r="K662" s="45">
        <v>20123.61</v>
      </c>
      <c r="L662" s="45">
        <v>24578.71</v>
      </c>
      <c r="M662" s="45">
        <v>19454.96</v>
      </c>
      <c r="N662" s="45">
        <v>19907.939999999999</v>
      </c>
      <c r="O662" s="45">
        <v>9350.33</v>
      </c>
      <c r="P662" s="45">
        <v>-9804.57</v>
      </c>
      <c r="Q662" s="45">
        <v>-138.81000000000299</v>
      </c>
      <c r="R662" s="47">
        <f t="shared" si="177"/>
        <v>5904.4158333333335</v>
      </c>
      <c r="V662" s="49">
        <f t="shared" si="179"/>
        <v>5904.4158333333335</v>
      </c>
      <c r="Y662" s="51"/>
      <c r="Z662" s="51"/>
      <c r="AA662" s="51"/>
      <c r="AC662" s="61">
        <f t="shared" si="178"/>
        <v>5904.4158333333335</v>
      </c>
    </row>
    <row r="663" spans="1:29">
      <c r="A663" s="25" t="s">
        <v>293</v>
      </c>
      <c r="B663" s="6" t="s">
        <v>249</v>
      </c>
      <c r="C663" s="6" t="s">
        <v>466</v>
      </c>
      <c r="D663" s="3" t="s">
        <v>851</v>
      </c>
      <c r="E663" s="45">
        <v>21627.99</v>
      </c>
      <c r="F663" s="45">
        <v>18569.240000000002</v>
      </c>
      <c r="G663" s="45">
        <v>2723.01</v>
      </c>
      <c r="H663" s="45">
        <v>-2009.21</v>
      </c>
      <c r="I663" s="45">
        <v>-10985.22</v>
      </c>
      <c r="J663" s="45">
        <v>-4755.7</v>
      </c>
      <c r="K663" s="45">
        <v>-5553.27</v>
      </c>
      <c r="L663" s="45">
        <v>-8752.1299999999992</v>
      </c>
      <c r="M663" s="45">
        <v>-15668.4</v>
      </c>
      <c r="N663" s="45">
        <v>-15977.74</v>
      </c>
      <c r="O663" s="45">
        <v>-15500.95</v>
      </c>
      <c r="P663" s="45">
        <v>-6786.41</v>
      </c>
      <c r="Q663" s="45">
        <v>39870.800000000003</v>
      </c>
      <c r="R663" s="47">
        <f t="shared" si="177"/>
        <v>-2828.9487499999996</v>
      </c>
      <c r="V663" s="49">
        <f t="shared" si="179"/>
        <v>-2828.9487499999996</v>
      </c>
      <c r="Y663" s="51"/>
      <c r="Z663" s="51"/>
      <c r="AA663" s="51"/>
      <c r="AC663" s="61">
        <f t="shared" si="178"/>
        <v>-2828.9487499999996</v>
      </c>
    </row>
    <row r="664" spans="1:29">
      <c r="A664" s="25" t="s">
        <v>293</v>
      </c>
      <c r="B664" s="6" t="s">
        <v>250</v>
      </c>
      <c r="C664" s="6"/>
      <c r="D664" s="3" t="s">
        <v>251</v>
      </c>
      <c r="E664" s="45">
        <v>-12000</v>
      </c>
      <c r="F664" s="45">
        <v>-13000</v>
      </c>
      <c r="G664" s="45">
        <v>-1000</v>
      </c>
      <c r="H664" s="45">
        <v>-2000</v>
      </c>
      <c r="I664" s="45">
        <v>-3000</v>
      </c>
      <c r="J664" s="45">
        <v>-4000</v>
      </c>
      <c r="K664" s="45">
        <v>-5000</v>
      </c>
      <c r="L664" s="45">
        <v>-6000</v>
      </c>
      <c r="M664" s="45">
        <v>-7000</v>
      </c>
      <c r="N664" s="45">
        <v>-8000</v>
      </c>
      <c r="O664" s="45">
        <v>-9000</v>
      </c>
      <c r="P664" s="45">
        <v>-10000</v>
      </c>
      <c r="Q664" s="45">
        <v>-11000</v>
      </c>
      <c r="R664" s="47">
        <f t="shared" si="177"/>
        <v>-6625</v>
      </c>
      <c r="V664" s="49">
        <f t="shared" si="179"/>
        <v>-6625</v>
      </c>
      <c r="Y664" s="51"/>
      <c r="Z664" s="51"/>
      <c r="AA664" s="51"/>
      <c r="AC664" s="61">
        <f t="shared" si="178"/>
        <v>-6625</v>
      </c>
    </row>
    <row r="665" spans="1:29">
      <c r="A665" s="25" t="s">
        <v>293</v>
      </c>
      <c r="B665" s="6" t="s">
        <v>254</v>
      </c>
      <c r="C665" s="6" t="s">
        <v>461</v>
      </c>
      <c r="D665" s="3" t="s">
        <v>840</v>
      </c>
      <c r="E665" s="45">
        <v>0</v>
      </c>
      <c r="F665" s="45">
        <v>0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7">
        <f t="shared" si="177"/>
        <v>0</v>
      </c>
      <c r="V665" s="49">
        <f t="shared" si="179"/>
        <v>0</v>
      </c>
      <c r="Y665" s="51"/>
      <c r="Z665" s="51"/>
      <c r="AA665" s="51"/>
      <c r="AC665" s="61">
        <f t="shared" si="178"/>
        <v>0</v>
      </c>
    </row>
    <row r="666" spans="1:29">
      <c r="A666" s="25" t="s">
        <v>293</v>
      </c>
      <c r="B666" s="6" t="s">
        <v>254</v>
      </c>
      <c r="C666" s="6" t="s">
        <v>467</v>
      </c>
      <c r="D666" s="3" t="s">
        <v>815</v>
      </c>
      <c r="E666" s="45">
        <v>-735.22</v>
      </c>
      <c r="F666" s="45">
        <v>-735.22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-1028.22</v>
      </c>
      <c r="O666" s="45">
        <v>-1028.22</v>
      </c>
      <c r="P666" s="45">
        <v>-1028.22</v>
      </c>
      <c r="Q666" s="45">
        <v>-1028.22</v>
      </c>
      <c r="R666" s="47">
        <f t="shared" si="177"/>
        <v>-391.8</v>
      </c>
      <c r="V666" s="49">
        <f t="shared" si="179"/>
        <v>-391.8</v>
      </c>
      <c r="Y666" s="51"/>
      <c r="Z666" s="51"/>
      <c r="AA666" s="51"/>
      <c r="AC666" s="61">
        <f t="shared" si="178"/>
        <v>-391.8</v>
      </c>
    </row>
    <row r="667" spans="1:29">
      <c r="A667" s="25" t="s">
        <v>293</v>
      </c>
      <c r="B667" s="6" t="s">
        <v>254</v>
      </c>
      <c r="C667" s="6" t="s">
        <v>462</v>
      </c>
      <c r="D667" s="3" t="s">
        <v>841</v>
      </c>
      <c r="E667" s="45">
        <v>-369.7</v>
      </c>
      <c r="F667" s="45">
        <v>-504.85</v>
      </c>
      <c r="G667" s="45">
        <v>0</v>
      </c>
      <c r="H667" s="45">
        <v>0</v>
      </c>
      <c r="I667" s="45">
        <v>0</v>
      </c>
      <c r="J667" s="45">
        <v>0</v>
      </c>
      <c r="K667" s="45">
        <v>-109</v>
      </c>
      <c r="L667" s="45">
        <v>-276.2</v>
      </c>
      <c r="M667" s="45">
        <v>-276.2</v>
      </c>
      <c r="N667" s="45">
        <v>-276.2</v>
      </c>
      <c r="O667" s="45">
        <v>-276.2</v>
      </c>
      <c r="P667" s="45">
        <v>-276.2</v>
      </c>
      <c r="Q667" s="45">
        <v>-494.95</v>
      </c>
      <c r="R667" s="47">
        <f t="shared" si="177"/>
        <v>-202.26458333333335</v>
      </c>
      <c r="V667" s="49">
        <f t="shared" si="179"/>
        <v>-202.26458333333335</v>
      </c>
      <c r="Y667" s="51"/>
      <c r="Z667" s="51"/>
      <c r="AA667" s="51"/>
      <c r="AC667" s="61">
        <f t="shared" si="178"/>
        <v>-202.26458333333335</v>
      </c>
    </row>
    <row r="668" spans="1:29">
      <c r="A668" s="25" t="s">
        <v>293</v>
      </c>
      <c r="B668" s="6" t="s">
        <v>254</v>
      </c>
      <c r="C668" s="6" t="s">
        <v>464</v>
      </c>
      <c r="D668" s="3" t="s">
        <v>842</v>
      </c>
      <c r="E668" s="45">
        <v>-2332.33</v>
      </c>
      <c r="F668" s="45">
        <v>-2332.33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77"/>
        <v>-291.54124999999999</v>
      </c>
      <c r="V668" s="49">
        <f t="shared" si="179"/>
        <v>-291.54124999999999</v>
      </c>
      <c r="Y668" s="51"/>
      <c r="Z668" s="51"/>
      <c r="AA668" s="51"/>
      <c r="AC668" s="61">
        <f t="shared" si="178"/>
        <v>-291.54124999999999</v>
      </c>
    </row>
    <row r="669" spans="1:29">
      <c r="A669" s="25" t="s">
        <v>293</v>
      </c>
      <c r="B669" s="6" t="s">
        <v>255</v>
      </c>
      <c r="C669" s="6"/>
      <c r="D669" s="3" t="s">
        <v>852</v>
      </c>
      <c r="E669" s="45">
        <v>-824945.43</v>
      </c>
      <c r="F669" s="45">
        <v>-863840.52</v>
      </c>
      <c r="G669" s="45">
        <v>-34042.79</v>
      </c>
      <c r="H669" s="45">
        <v>-66378.12</v>
      </c>
      <c r="I669" s="45">
        <v>-77802.38</v>
      </c>
      <c r="J669" s="45">
        <v>-70139.539999999994</v>
      </c>
      <c r="K669" s="45">
        <v>-53142.76</v>
      </c>
      <c r="L669" s="45">
        <v>-25827.98</v>
      </c>
      <c r="M669" s="45">
        <v>-289.51999999999703</v>
      </c>
      <c r="N669" s="45">
        <v>29670.9</v>
      </c>
      <c r="O669" s="45">
        <v>53956.44</v>
      </c>
      <c r="P669" s="45">
        <v>60792.04</v>
      </c>
      <c r="Q669" s="45">
        <v>45564.99</v>
      </c>
      <c r="R669" s="47">
        <f t="shared" si="177"/>
        <v>-119727.87083333335</v>
      </c>
      <c r="V669" s="49">
        <f t="shared" si="179"/>
        <v>-119727.87083333335</v>
      </c>
      <c r="Y669" s="51"/>
      <c r="Z669" s="51"/>
      <c r="AA669" s="51"/>
      <c r="AC669" s="61">
        <f t="shared" si="178"/>
        <v>-119727.87083333335</v>
      </c>
    </row>
    <row r="670" spans="1:29">
      <c r="A670" s="25" t="s">
        <v>293</v>
      </c>
      <c r="B670" s="6" t="s">
        <v>255</v>
      </c>
      <c r="C670" s="6" t="s">
        <v>143</v>
      </c>
      <c r="D670" s="3" t="s">
        <v>859</v>
      </c>
      <c r="E670" s="45">
        <v>-117742.83</v>
      </c>
      <c r="F670" s="45">
        <v>-121397.73</v>
      </c>
      <c r="G670" s="45">
        <v>-3679.54</v>
      </c>
      <c r="H670" s="45">
        <v>-7068.47</v>
      </c>
      <c r="I670" s="45">
        <v>-10547.58</v>
      </c>
      <c r="J670" s="45">
        <v>-13868.49</v>
      </c>
      <c r="K670" s="45">
        <v>-16925.96</v>
      </c>
      <c r="L670" s="45">
        <v>-19838.060000000001</v>
      </c>
      <c r="M670" s="45">
        <v>-22948.52</v>
      </c>
      <c r="N670" s="45">
        <v>-25915.74</v>
      </c>
      <c r="O670" s="45">
        <v>-29022.19</v>
      </c>
      <c r="P670" s="45">
        <v>-32637.3</v>
      </c>
      <c r="Q670" s="45">
        <v>-35904.730000000003</v>
      </c>
      <c r="R670" s="47">
        <f t="shared" si="177"/>
        <v>-31722.779999999988</v>
      </c>
      <c r="V670" s="49">
        <f t="shared" si="179"/>
        <v>-31722.779999999988</v>
      </c>
      <c r="Y670" s="51"/>
      <c r="Z670" s="51"/>
      <c r="AA670" s="51"/>
      <c r="AC670" s="61">
        <f t="shared" si="178"/>
        <v>-31722.779999999988</v>
      </c>
    </row>
    <row r="671" spans="1:29">
      <c r="A671" s="6" t="s">
        <v>294</v>
      </c>
      <c r="B671" s="6" t="s">
        <v>245</v>
      </c>
      <c r="C671" s="6" t="s">
        <v>448</v>
      </c>
      <c r="D671" s="3" t="s">
        <v>816</v>
      </c>
      <c r="E671" s="45">
        <v>-108395481.86</v>
      </c>
      <c r="F671" s="45">
        <v>-126773676.98</v>
      </c>
      <c r="G671" s="45">
        <v>-19503050.760000002</v>
      </c>
      <c r="H671" s="45">
        <v>-37986916.479999997</v>
      </c>
      <c r="I671" s="45">
        <v>-57487775.57</v>
      </c>
      <c r="J671" s="45">
        <v>-71239613.620000005</v>
      </c>
      <c r="K671" s="45">
        <v>-78489823.730000004</v>
      </c>
      <c r="L671" s="45">
        <v>-84373353.109999999</v>
      </c>
      <c r="M671" s="45">
        <v>-88277702.859999999</v>
      </c>
      <c r="N671" s="45">
        <v>-91818751.170000002</v>
      </c>
      <c r="O671" s="45">
        <v>-95701070.680000007</v>
      </c>
      <c r="P671" s="45">
        <v>-101707743.01000001</v>
      </c>
      <c r="Q671" s="45">
        <v>-112534454</v>
      </c>
      <c r="R671" s="47">
        <f t="shared" si="177"/>
        <v>-80318703.825000003</v>
      </c>
      <c r="V671" s="49">
        <f t="shared" si="179"/>
        <v>-80318703.825000003</v>
      </c>
      <c r="Y671" s="51"/>
      <c r="Z671" s="51"/>
      <c r="AA671" s="51"/>
      <c r="AC671" s="61">
        <f t="shared" si="178"/>
        <v>-80318703.825000003</v>
      </c>
    </row>
    <row r="672" spans="1:29">
      <c r="A672" s="6" t="s">
        <v>294</v>
      </c>
      <c r="B672" s="6" t="s">
        <v>245</v>
      </c>
      <c r="C672" s="6" t="s">
        <v>449</v>
      </c>
      <c r="D672" s="3" t="s">
        <v>825</v>
      </c>
      <c r="E672" s="45">
        <v>-162965.16</v>
      </c>
      <c r="F672" s="45">
        <v>-1348414.41</v>
      </c>
      <c r="G672" s="45">
        <v>-1288704.27</v>
      </c>
      <c r="H672" s="45">
        <v>-864553.88</v>
      </c>
      <c r="I672" s="45">
        <v>-868003.13</v>
      </c>
      <c r="J672" s="45">
        <v>-1446870.22</v>
      </c>
      <c r="K672" s="45">
        <v>-1705595.24</v>
      </c>
      <c r="L672" s="45">
        <v>-1936310.37</v>
      </c>
      <c r="M672" s="45">
        <v>-1681710.48</v>
      </c>
      <c r="N672" s="45">
        <v>-1804900.51</v>
      </c>
      <c r="O672" s="45">
        <v>-1805482.86</v>
      </c>
      <c r="P672" s="45">
        <v>-1856806.97</v>
      </c>
      <c r="Q672" s="45">
        <v>-2547966.46</v>
      </c>
      <c r="R672" s="47">
        <f t="shared" si="177"/>
        <v>-1496901.5125</v>
      </c>
      <c r="V672" s="49">
        <f t="shared" si="179"/>
        <v>-1496901.5125</v>
      </c>
      <c r="Y672" s="51"/>
      <c r="Z672" s="51"/>
      <c r="AA672" s="51"/>
      <c r="AC672" s="61">
        <f t="shared" si="178"/>
        <v>-1496901.5125</v>
      </c>
    </row>
    <row r="673" spans="1:29">
      <c r="A673" s="6" t="s">
        <v>294</v>
      </c>
      <c r="B673" s="6" t="s">
        <v>245</v>
      </c>
      <c r="C673" s="6" t="s">
        <v>519</v>
      </c>
      <c r="D673" s="3" t="s">
        <v>817</v>
      </c>
      <c r="E673" s="45">
        <v>-2806933.19</v>
      </c>
      <c r="F673" s="45">
        <v>-3292483.2</v>
      </c>
      <c r="G673" s="45">
        <v>-517342.92</v>
      </c>
      <c r="H673" s="45">
        <v>-1006135.9</v>
      </c>
      <c r="I673" s="45">
        <v>-1523246.44</v>
      </c>
      <c r="J673" s="45">
        <v>-1879804.72</v>
      </c>
      <c r="K673" s="45">
        <v>-2053878.05</v>
      </c>
      <c r="L673" s="45">
        <v>-2189689.83</v>
      </c>
      <c r="M673" s="45">
        <v>-2269836.56</v>
      </c>
      <c r="N673" s="45">
        <v>-2339797.31</v>
      </c>
      <c r="O673" s="45">
        <v>-2419256.5299999998</v>
      </c>
      <c r="P673" s="45">
        <v>-2558638.5499999998</v>
      </c>
      <c r="Q673" s="45">
        <v>-2830984.93</v>
      </c>
      <c r="R673" s="47">
        <f t="shared" si="177"/>
        <v>-2072422.4225000001</v>
      </c>
      <c r="V673" s="49">
        <f t="shared" si="179"/>
        <v>-2072422.4225000001</v>
      </c>
      <c r="Y673" s="51"/>
      <c r="Z673" s="51"/>
      <c r="AA673" s="51"/>
      <c r="AC673" s="61">
        <f t="shared" si="178"/>
        <v>-2072422.4225000001</v>
      </c>
    </row>
    <row r="674" spans="1:29">
      <c r="A674" s="6" t="s">
        <v>294</v>
      </c>
      <c r="B674" s="6" t="s">
        <v>245</v>
      </c>
      <c r="C674" s="6" t="s">
        <v>450</v>
      </c>
      <c r="D674" s="3" t="s">
        <v>819</v>
      </c>
      <c r="E674" s="45">
        <v>-10816254.710000001</v>
      </c>
      <c r="F674" s="45">
        <v>-12197089.220000001</v>
      </c>
      <c r="G674" s="45">
        <v>-1324988.73</v>
      </c>
      <c r="H674" s="45">
        <v>-2577471.2599999998</v>
      </c>
      <c r="I674" s="45">
        <v>-3991275.62</v>
      </c>
      <c r="J674" s="45">
        <v>-5155594.4000000004</v>
      </c>
      <c r="K674" s="45">
        <v>-5887738.54</v>
      </c>
      <c r="L674" s="45">
        <v>-6687934.7599999998</v>
      </c>
      <c r="M674" s="45">
        <v>-7291129.8899999997</v>
      </c>
      <c r="N674" s="45">
        <v>-7907749.3200000003</v>
      </c>
      <c r="O674" s="45">
        <v>-8601043.5399999991</v>
      </c>
      <c r="P674" s="45">
        <v>-9795171.6799999997</v>
      </c>
      <c r="Q674" s="45">
        <v>-10867290.380000001</v>
      </c>
      <c r="R674" s="47">
        <f t="shared" si="177"/>
        <v>-6854913.2920833342</v>
      </c>
      <c r="V674" s="49">
        <f t="shared" si="179"/>
        <v>-6854913.2920833342</v>
      </c>
      <c r="Y674" s="51"/>
      <c r="Z674" s="51"/>
      <c r="AA674" s="51"/>
      <c r="AC674" s="61">
        <f t="shared" si="178"/>
        <v>-6854913.2920833342</v>
      </c>
    </row>
    <row r="675" spans="1:29">
      <c r="A675" s="6" t="s">
        <v>294</v>
      </c>
      <c r="B675" s="6" t="s">
        <v>245</v>
      </c>
      <c r="C675" s="6" t="s">
        <v>458</v>
      </c>
      <c r="D675" s="3" t="s">
        <v>826</v>
      </c>
      <c r="E675" s="45">
        <v>114553.99</v>
      </c>
      <c r="F675" s="45">
        <v>116266.14</v>
      </c>
      <c r="G675" s="45">
        <v>-67904.320000000007</v>
      </c>
      <c r="H675" s="45">
        <v>-73782.53</v>
      </c>
      <c r="I675" s="45">
        <v>-80619.710000000006</v>
      </c>
      <c r="J675" s="45">
        <v>-76340.47</v>
      </c>
      <c r="K675" s="45">
        <v>-93147.7</v>
      </c>
      <c r="L675" s="45">
        <v>-63813.62</v>
      </c>
      <c r="M675" s="45">
        <v>-55466.11</v>
      </c>
      <c r="N675" s="45">
        <v>-46428.23</v>
      </c>
      <c r="O675" s="45">
        <v>-36554.6</v>
      </c>
      <c r="P675" s="45">
        <v>-41108.46</v>
      </c>
      <c r="Q675" s="45">
        <v>-78179.490000000005</v>
      </c>
      <c r="R675" s="47">
        <f t="shared" si="177"/>
        <v>-41726.03</v>
      </c>
      <c r="V675" s="49">
        <f t="shared" si="179"/>
        <v>-41726.03</v>
      </c>
      <c r="Y675" s="51"/>
      <c r="Z675" s="51"/>
      <c r="AA675" s="51"/>
      <c r="AC675" s="61">
        <f t="shared" si="178"/>
        <v>-41726.03</v>
      </c>
    </row>
    <row r="676" spans="1:29">
      <c r="A676" s="6" t="s">
        <v>294</v>
      </c>
      <c r="B676" s="6" t="s">
        <v>245</v>
      </c>
      <c r="C676" s="6" t="s">
        <v>520</v>
      </c>
      <c r="D676" s="3" t="s">
        <v>827</v>
      </c>
      <c r="E676" s="45">
        <v>-373830.9</v>
      </c>
      <c r="F676" s="45">
        <v>-420513.53</v>
      </c>
      <c r="G676" s="45">
        <v>-44566.86</v>
      </c>
      <c r="H676" s="45">
        <v>-86589.94</v>
      </c>
      <c r="I676" s="45">
        <v>-134392.78</v>
      </c>
      <c r="J676" s="45">
        <v>-173632.97</v>
      </c>
      <c r="K676" s="45">
        <v>-197991.5</v>
      </c>
      <c r="L676" s="45">
        <v>-225182.22</v>
      </c>
      <c r="M676" s="45">
        <v>-245061.1</v>
      </c>
      <c r="N676" s="45">
        <v>-265589.03000000003</v>
      </c>
      <c r="O676" s="45">
        <v>-288662.19</v>
      </c>
      <c r="P676" s="45">
        <v>-329505.2</v>
      </c>
      <c r="Q676" s="45">
        <v>-365050.91</v>
      </c>
      <c r="R676" s="47">
        <f t="shared" si="177"/>
        <v>-231760.6854166667</v>
      </c>
      <c r="V676" s="49">
        <f t="shared" si="179"/>
        <v>-231760.6854166667</v>
      </c>
      <c r="Y676" s="51"/>
      <c r="Z676" s="51"/>
      <c r="AA676" s="51"/>
      <c r="AC676" s="61">
        <f t="shared" si="178"/>
        <v>-231760.6854166667</v>
      </c>
    </row>
    <row r="677" spans="1:29">
      <c r="A677" s="6" t="s">
        <v>294</v>
      </c>
      <c r="B677" s="6" t="s">
        <v>245</v>
      </c>
      <c r="C677" s="6" t="s">
        <v>451</v>
      </c>
      <c r="D677" s="3" t="s">
        <v>820</v>
      </c>
      <c r="E677" s="45">
        <v>0</v>
      </c>
      <c r="F677" s="45">
        <v>0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7">
        <f t="shared" si="177"/>
        <v>0</v>
      </c>
      <c r="V677" s="49">
        <f t="shared" si="179"/>
        <v>0</v>
      </c>
      <c r="Y677" s="51"/>
      <c r="Z677" s="51"/>
      <c r="AA677" s="51"/>
      <c r="AC677" s="61">
        <f t="shared" si="178"/>
        <v>0</v>
      </c>
    </row>
    <row r="678" spans="1:29">
      <c r="A678" s="6" t="s">
        <v>294</v>
      </c>
      <c r="B678" s="6" t="s">
        <v>245</v>
      </c>
      <c r="C678" s="6" t="s">
        <v>452</v>
      </c>
      <c r="D678" s="3" t="s">
        <v>821</v>
      </c>
      <c r="E678" s="45">
        <v>-79599471.959999993</v>
      </c>
      <c r="F678" s="45">
        <v>-91749073.480000004</v>
      </c>
      <c r="G678" s="45">
        <v>-12951596.279999999</v>
      </c>
      <c r="H678" s="45">
        <v>-25108655.010000002</v>
      </c>
      <c r="I678" s="45">
        <v>-38312547.600000001</v>
      </c>
      <c r="J678" s="45">
        <v>-47688717.549999997</v>
      </c>
      <c r="K678" s="45">
        <v>-52949600.340000004</v>
      </c>
      <c r="L678" s="45">
        <v>-57305888.609999999</v>
      </c>
      <c r="M678" s="45">
        <v>-60371141.060000002</v>
      </c>
      <c r="N678" s="45">
        <v>-63270401.979999997</v>
      </c>
      <c r="O678" s="45">
        <v>-66367666.780000001</v>
      </c>
      <c r="P678" s="45">
        <v>-70645744.739999995</v>
      </c>
      <c r="Q678" s="45">
        <v>-77726646.840000004</v>
      </c>
      <c r="R678" s="47">
        <f t="shared" si="177"/>
        <v>-55448674.402500004</v>
      </c>
      <c r="V678" s="49">
        <f t="shared" si="179"/>
        <v>-55448674.402500004</v>
      </c>
      <c r="Y678" s="51"/>
      <c r="Z678" s="51"/>
      <c r="AA678" s="51"/>
      <c r="AC678" s="61">
        <f t="shared" si="178"/>
        <v>-55448674.402500004</v>
      </c>
    </row>
    <row r="679" spans="1:29">
      <c r="A679" s="6" t="s">
        <v>294</v>
      </c>
      <c r="B679" s="6" t="s">
        <v>245</v>
      </c>
      <c r="C679" s="6" t="s">
        <v>453</v>
      </c>
      <c r="D679" s="3" t="s">
        <v>828</v>
      </c>
      <c r="E679" s="45">
        <v>-1490470.59</v>
      </c>
      <c r="F679" s="45">
        <v>-1988745.98</v>
      </c>
      <c r="G679" s="45">
        <v>-754616.75</v>
      </c>
      <c r="H679" s="45">
        <v>-746329.43</v>
      </c>
      <c r="I679" s="45">
        <v>-536840.86</v>
      </c>
      <c r="J679" s="45">
        <v>-923125.91</v>
      </c>
      <c r="K679" s="45">
        <v>-904444.95</v>
      </c>
      <c r="L679" s="45">
        <v>-1193475.94</v>
      </c>
      <c r="M679" s="45">
        <v>-1101141.97</v>
      </c>
      <c r="N679" s="45">
        <v>-1252547.43</v>
      </c>
      <c r="O679" s="45">
        <v>-1325483.29</v>
      </c>
      <c r="P679" s="45">
        <v>-1566002.99</v>
      </c>
      <c r="Q679" s="45">
        <v>-2076292.7</v>
      </c>
      <c r="R679" s="47">
        <f t="shared" si="177"/>
        <v>-1173011.4287500002</v>
      </c>
      <c r="V679" s="49">
        <f t="shared" si="179"/>
        <v>-1173011.4287500002</v>
      </c>
      <c r="Y679" s="51"/>
      <c r="Z679" s="51"/>
      <c r="AA679" s="51"/>
      <c r="AC679" s="61">
        <f t="shared" si="178"/>
        <v>-1173011.4287500002</v>
      </c>
    </row>
    <row r="680" spans="1:29">
      <c r="A680" s="6" t="s">
        <v>294</v>
      </c>
      <c r="B680" s="6" t="s">
        <v>245</v>
      </c>
      <c r="C680" s="6" t="s">
        <v>521</v>
      </c>
      <c r="D680" s="3" t="s">
        <v>829</v>
      </c>
      <c r="E680" s="45">
        <v>-2412210.71</v>
      </c>
      <c r="F680" s="45">
        <v>-2766470.46</v>
      </c>
      <c r="G680" s="45">
        <v>-377985.39</v>
      </c>
      <c r="H680" s="45">
        <v>-732149.34</v>
      </c>
      <c r="I680" s="45">
        <v>-1117892.1299999999</v>
      </c>
      <c r="J680" s="45">
        <v>-1388976.85</v>
      </c>
      <c r="K680" s="45">
        <v>-1535818.25</v>
      </c>
      <c r="L680" s="45">
        <v>-1655358.9</v>
      </c>
      <c r="M680" s="45">
        <v>-1735979.24</v>
      </c>
      <c r="N680" s="45">
        <v>-1811624</v>
      </c>
      <c r="O680" s="45">
        <v>-1893318.79</v>
      </c>
      <c r="P680" s="45">
        <v>-2010862.99</v>
      </c>
      <c r="Q680" s="45">
        <v>-2210642.2999999998</v>
      </c>
      <c r="R680" s="47">
        <f t="shared" si="177"/>
        <v>-1611488.5704166666</v>
      </c>
      <c r="V680" s="49">
        <f t="shared" si="179"/>
        <v>-1611488.5704166666</v>
      </c>
      <c r="Y680" s="51"/>
      <c r="Z680" s="51"/>
      <c r="AA680" s="51"/>
      <c r="AC680" s="61">
        <f t="shared" si="178"/>
        <v>-1611488.5704166666</v>
      </c>
    </row>
    <row r="681" spans="1:29">
      <c r="A681" s="6" t="s">
        <v>294</v>
      </c>
      <c r="B681" s="6" t="s">
        <v>245</v>
      </c>
      <c r="C681" s="6" t="s">
        <v>454</v>
      </c>
      <c r="D681" s="3" t="s">
        <v>823</v>
      </c>
      <c r="E681" s="45">
        <v>-24219.53</v>
      </c>
      <c r="F681" s="45">
        <v>-39244.629999999997</v>
      </c>
      <c r="G681" s="45">
        <v>-843.85</v>
      </c>
      <c r="H681" s="45">
        <v>-843.85</v>
      </c>
      <c r="I681" s="45">
        <v>-5436.87</v>
      </c>
      <c r="J681" s="45">
        <v>-5121.99</v>
      </c>
      <c r="K681" s="45">
        <v>-5121.99</v>
      </c>
      <c r="L681" s="45">
        <v>-15766.88</v>
      </c>
      <c r="M681" s="45">
        <v>-15766.88</v>
      </c>
      <c r="N681" s="45">
        <v>-18873.52</v>
      </c>
      <c r="O681" s="45">
        <v>-22823.3</v>
      </c>
      <c r="P681" s="45">
        <v>-30998.94</v>
      </c>
      <c r="Q681" s="45">
        <v>-34123.57</v>
      </c>
      <c r="R681" s="47">
        <f t="shared" si="177"/>
        <v>-15834.520833333334</v>
      </c>
      <c r="V681" s="49">
        <f t="shared" si="179"/>
        <v>-15834.520833333334</v>
      </c>
      <c r="Y681" s="51"/>
      <c r="Z681" s="51"/>
      <c r="AA681" s="51"/>
      <c r="AC681" s="61">
        <f t="shared" si="178"/>
        <v>-15834.520833333334</v>
      </c>
    </row>
    <row r="682" spans="1:29">
      <c r="A682" s="6" t="s">
        <v>294</v>
      </c>
      <c r="B682" s="6" t="s">
        <v>245</v>
      </c>
      <c r="C682" s="6" t="s">
        <v>455</v>
      </c>
      <c r="D682" s="3" t="s">
        <v>830</v>
      </c>
      <c r="E682" s="45">
        <v>-1449.51</v>
      </c>
      <c r="F682" s="45">
        <v>-1509.51</v>
      </c>
      <c r="G682" s="45">
        <v>-60</v>
      </c>
      <c r="H682" s="45">
        <v>-120</v>
      </c>
      <c r="I682" s="45">
        <v>-180</v>
      </c>
      <c r="J682" s="45">
        <v>-240</v>
      </c>
      <c r="K682" s="45">
        <v>-300</v>
      </c>
      <c r="L682" s="45">
        <v>-360</v>
      </c>
      <c r="M682" s="45">
        <v>-420</v>
      </c>
      <c r="N682" s="45">
        <v>-480</v>
      </c>
      <c r="O682" s="45">
        <v>-540</v>
      </c>
      <c r="P682" s="45">
        <v>-600</v>
      </c>
      <c r="Q682" s="45">
        <v>-660</v>
      </c>
      <c r="R682" s="47">
        <f t="shared" si="177"/>
        <v>-488.68875000000003</v>
      </c>
      <c r="V682" s="49">
        <f t="shared" si="179"/>
        <v>-488.68875000000003</v>
      </c>
      <c r="Y682" s="51"/>
      <c r="Z682" s="51"/>
      <c r="AA682" s="51"/>
      <c r="AC682" s="61">
        <f t="shared" si="178"/>
        <v>-488.68875000000003</v>
      </c>
    </row>
    <row r="683" spans="1:29">
      <c r="A683" s="6" t="s">
        <v>294</v>
      </c>
      <c r="B683" s="6" t="s">
        <v>245</v>
      </c>
      <c r="C683" s="6" t="s">
        <v>459</v>
      </c>
      <c r="D683" s="3" t="s">
        <v>833</v>
      </c>
      <c r="E683" s="45">
        <v>-3485.78</v>
      </c>
      <c r="F683" s="45">
        <v>-4001.81</v>
      </c>
      <c r="G683" s="45">
        <v>-565.59</v>
      </c>
      <c r="H683" s="45">
        <v>-1016.79</v>
      </c>
      <c r="I683" s="45">
        <v>-1517.07</v>
      </c>
      <c r="J683" s="45">
        <v>-1909.92</v>
      </c>
      <c r="K683" s="45">
        <v>-2195.0300000000002</v>
      </c>
      <c r="L683" s="45">
        <v>-2406.8200000000002</v>
      </c>
      <c r="M683" s="45">
        <v>-2594.13</v>
      </c>
      <c r="N683" s="45">
        <v>-2786.57</v>
      </c>
      <c r="O683" s="45">
        <v>-3012.97</v>
      </c>
      <c r="P683" s="45">
        <v>-3458.41</v>
      </c>
      <c r="Q683" s="45">
        <v>-3858.35</v>
      </c>
      <c r="R683" s="47">
        <f t="shared" si="177"/>
        <v>-2428.0979166666666</v>
      </c>
      <c r="V683" s="49">
        <f t="shared" si="179"/>
        <v>-2428.0979166666666</v>
      </c>
      <c r="Y683" s="51"/>
      <c r="Z683" s="51"/>
      <c r="AA683" s="51"/>
      <c r="AC683" s="61">
        <f t="shared" si="178"/>
        <v>-2428.0979166666666</v>
      </c>
    </row>
    <row r="684" spans="1:29">
      <c r="A684" s="6" t="s">
        <v>294</v>
      </c>
      <c r="B684" s="6" t="s">
        <v>245</v>
      </c>
      <c r="C684" s="6" t="s">
        <v>522</v>
      </c>
      <c r="D684" s="3" t="s">
        <v>832</v>
      </c>
      <c r="E684" s="45">
        <v>-27.94</v>
      </c>
      <c r="F684" s="45">
        <v>-27.94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7">
        <f t="shared" si="177"/>
        <v>-3.4925000000000002</v>
      </c>
      <c r="V684" s="49">
        <f t="shared" si="179"/>
        <v>-3.4925000000000002</v>
      </c>
      <c r="Y684" s="51"/>
      <c r="Z684" s="51"/>
      <c r="AA684" s="51"/>
      <c r="AC684" s="61">
        <f t="shared" si="178"/>
        <v>-3.4925000000000002</v>
      </c>
    </row>
    <row r="685" spans="1:29">
      <c r="A685" s="6" t="s">
        <v>294</v>
      </c>
      <c r="B685" s="6" t="s">
        <v>245</v>
      </c>
      <c r="C685" s="6" t="s">
        <v>456</v>
      </c>
      <c r="D685" s="3" t="s">
        <v>831</v>
      </c>
      <c r="E685" s="45">
        <v>0</v>
      </c>
      <c r="F685" s="45">
        <v>0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7">
        <f t="shared" si="177"/>
        <v>0</v>
      </c>
      <c r="V685" s="49">
        <f t="shared" si="179"/>
        <v>0</v>
      </c>
      <c r="Y685" s="51"/>
      <c r="Z685" s="51"/>
      <c r="AA685" s="51"/>
      <c r="AC685" s="61">
        <f t="shared" si="178"/>
        <v>0</v>
      </c>
    </row>
    <row r="686" spans="1:29">
      <c r="A686" s="6" t="s">
        <v>294</v>
      </c>
      <c r="B686" s="6" t="s">
        <v>245</v>
      </c>
      <c r="C686" s="6" t="s">
        <v>457</v>
      </c>
      <c r="D686" s="3" t="s">
        <v>824</v>
      </c>
      <c r="E686" s="45">
        <v>-1172661.2</v>
      </c>
      <c r="F686" s="45">
        <v>-1310258.01</v>
      </c>
      <c r="G686" s="45">
        <v>-152474.85</v>
      </c>
      <c r="H686" s="45">
        <v>-307349.64</v>
      </c>
      <c r="I686" s="45">
        <v>-456626.71</v>
      </c>
      <c r="J686" s="45">
        <v>-604067.73</v>
      </c>
      <c r="K686" s="45">
        <v>-718215.18</v>
      </c>
      <c r="L686" s="45">
        <v>-810111.77</v>
      </c>
      <c r="M686" s="45">
        <v>-877588.64</v>
      </c>
      <c r="N686" s="45">
        <v>-935342.18</v>
      </c>
      <c r="O686" s="45">
        <v>-1002237.34</v>
      </c>
      <c r="P686" s="45">
        <v>-1083577.81</v>
      </c>
      <c r="Q686" s="45">
        <v>-1203759.8999999999</v>
      </c>
      <c r="R686" s="47">
        <f t="shared" si="177"/>
        <v>-787171.70083333331</v>
      </c>
      <c r="V686" s="49">
        <f t="shared" si="179"/>
        <v>-787171.70083333331</v>
      </c>
      <c r="Y686" s="51"/>
      <c r="Z686" s="51"/>
      <c r="AA686" s="51"/>
      <c r="AC686" s="61">
        <f t="shared" si="178"/>
        <v>-787171.70083333331</v>
      </c>
    </row>
    <row r="687" spans="1:29">
      <c r="A687" s="6" t="s">
        <v>294</v>
      </c>
      <c r="B687" s="6" t="s">
        <v>245</v>
      </c>
      <c r="C687" s="6" t="s">
        <v>460</v>
      </c>
      <c r="D687" s="3" t="s">
        <v>834</v>
      </c>
      <c r="E687" s="45">
        <v>-5432.63</v>
      </c>
      <c r="F687" s="45">
        <v>-4097.88</v>
      </c>
      <c r="G687" s="45">
        <v>698.84</v>
      </c>
      <c r="H687" s="45">
        <v>1683.18</v>
      </c>
      <c r="I687" s="45">
        <v>2614.09</v>
      </c>
      <c r="J687" s="45">
        <v>1566.87</v>
      </c>
      <c r="K687" s="45">
        <v>1010.39</v>
      </c>
      <c r="L687" s="45">
        <v>1205.26</v>
      </c>
      <c r="M687" s="45">
        <v>1116.69</v>
      </c>
      <c r="N687" s="45">
        <v>2478.7600000000002</v>
      </c>
      <c r="O687" s="45">
        <v>6343.87</v>
      </c>
      <c r="P687" s="45">
        <v>11682.66</v>
      </c>
      <c r="Q687" s="45">
        <v>11574.86</v>
      </c>
      <c r="R687" s="47">
        <f t="shared" si="177"/>
        <v>2447.8204166666669</v>
      </c>
      <c r="V687" s="49">
        <f t="shared" si="179"/>
        <v>2447.8204166666669</v>
      </c>
      <c r="Y687" s="51"/>
      <c r="Z687" s="51"/>
      <c r="AA687" s="51"/>
      <c r="AC687" s="61">
        <f t="shared" si="178"/>
        <v>2447.8204166666669</v>
      </c>
    </row>
    <row r="688" spans="1:29">
      <c r="A688" s="6" t="s">
        <v>294</v>
      </c>
      <c r="B688" s="6" t="s">
        <v>245</v>
      </c>
      <c r="C688" s="6" t="s">
        <v>523</v>
      </c>
      <c r="D688" s="3" t="s">
        <v>835</v>
      </c>
      <c r="E688" s="45">
        <v>-49634.79</v>
      </c>
      <c r="F688" s="45">
        <v>-55424.76</v>
      </c>
      <c r="G688" s="45">
        <v>-6424.65</v>
      </c>
      <c r="H688" s="45">
        <v>-12959.12</v>
      </c>
      <c r="I688" s="45">
        <v>-19237.22</v>
      </c>
      <c r="J688" s="45">
        <v>-25427.34</v>
      </c>
      <c r="K688" s="45">
        <v>-30172.880000000001</v>
      </c>
      <c r="L688" s="45">
        <v>-33951.65</v>
      </c>
      <c r="M688" s="45">
        <v>-36698.17</v>
      </c>
      <c r="N688" s="45">
        <v>-39032.120000000003</v>
      </c>
      <c r="O688" s="45">
        <v>-41739.82</v>
      </c>
      <c r="P688" s="45">
        <v>-45090.48</v>
      </c>
      <c r="Q688" s="45">
        <v>-50038.52</v>
      </c>
      <c r="R688" s="47">
        <f t="shared" si="177"/>
        <v>-32999.572083333333</v>
      </c>
      <c r="V688" s="49">
        <f t="shared" si="179"/>
        <v>-32999.572083333333</v>
      </c>
      <c r="Y688" s="51"/>
      <c r="Z688" s="51"/>
      <c r="AA688" s="51"/>
      <c r="AC688" s="61">
        <f t="shared" si="178"/>
        <v>-32999.572083333333</v>
      </c>
    </row>
    <row r="689" spans="1:29">
      <c r="A689" s="6" t="s">
        <v>294</v>
      </c>
      <c r="B689" s="6" t="s">
        <v>246</v>
      </c>
      <c r="C689" s="6" t="s">
        <v>448</v>
      </c>
      <c r="D689" s="3" t="s">
        <v>836</v>
      </c>
      <c r="E689" s="45">
        <v>745661.68</v>
      </c>
      <c r="F689" s="45">
        <v>-10509.540000000299</v>
      </c>
      <c r="G689" s="45">
        <v>494118.74</v>
      </c>
      <c r="H689" s="45">
        <v>-421702.98</v>
      </c>
      <c r="I689" s="45">
        <v>3870226.5</v>
      </c>
      <c r="J689" s="45">
        <v>8511996.7799999993</v>
      </c>
      <c r="K689" s="45">
        <v>9696307.3399999999</v>
      </c>
      <c r="L689" s="45">
        <v>11486517.609999999</v>
      </c>
      <c r="M689" s="45">
        <v>10680379.01</v>
      </c>
      <c r="N689" s="45">
        <v>10611922.880000001</v>
      </c>
      <c r="O689" s="45">
        <v>9743282.6300000008</v>
      </c>
      <c r="P689" s="45">
        <v>6412186.4000000004</v>
      </c>
      <c r="Q689" s="45">
        <v>197206.890000001</v>
      </c>
      <c r="R689" s="47">
        <f t="shared" si="177"/>
        <v>5962179.9712500004</v>
      </c>
      <c r="V689" s="49">
        <f t="shared" si="179"/>
        <v>5962179.9712500004</v>
      </c>
      <c r="Y689" s="51"/>
      <c r="Z689" s="51"/>
      <c r="AA689" s="51"/>
      <c r="AC689" s="61">
        <f t="shared" si="178"/>
        <v>5962179.9712500004</v>
      </c>
    </row>
    <row r="690" spans="1:29">
      <c r="A690" s="6" t="s">
        <v>294</v>
      </c>
      <c r="B690" s="6" t="s">
        <v>246</v>
      </c>
      <c r="C690" s="6" t="s">
        <v>519</v>
      </c>
      <c r="D690" s="3" t="s">
        <v>861</v>
      </c>
      <c r="E690" s="45">
        <v>37242.22</v>
      </c>
      <c r="F690" s="45">
        <v>15941.51</v>
      </c>
      <c r="G690" s="45">
        <v>13918.91</v>
      </c>
      <c r="H690" s="45">
        <v>-11879.03</v>
      </c>
      <c r="I690" s="45">
        <v>109021.07</v>
      </c>
      <c r="J690" s="45">
        <v>239775.9</v>
      </c>
      <c r="K690" s="45">
        <v>273136.94</v>
      </c>
      <c r="L690" s="45">
        <v>323562.23999999999</v>
      </c>
      <c r="M690" s="45">
        <v>300844.82</v>
      </c>
      <c r="N690" s="45">
        <v>298915.69</v>
      </c>
      <c r="O690" s="45">
        <v>274436.95</v>
      </c>
      <c r="P690" s="45">
        <v>180564.87</v>
      </c>
      <c r="Q690" s="45">
        <v>13307.43</v>
      </c>
      <c r="R690" s="47">
        <f t="shared" si="177"/>
        <v>170292.89125000002</v>
      </c>
      <c r="V690" s="49">
        <f t="shared" si="179"/>
        <v>170292.89125000002</v>
      </c>
      <c r="Y690" s="51"/>
      <c r="Z690" s="51"/>
      <c r="AA690" s="51"/>
      <c r="AC690" s="61">
        <f t="shared" si="178"/>
        <v>170292.89125000002</v>
      </c>
    </row>
    <row r="691" spans="1:29">
      <c r="A691" s="6" t="s">
        <v>294</v>
      </c>
      <c r="B691" s="6" t="s">
        <v>246</v>
      </c>
      <c r="C691" s="6" t="s">
        <v>452</v>
      </c>
      <c r="D691" s="3" t="s">
        <v>837</v>
      </c>
      <c r="E691" s="45">
        <v>3022066.45</v>
      </c>
      <c r="F691" s="45">
        <v>2154945.9300000002</v>
      </c>
      <c r="G691" s="45">
        <v>339193.35</v>
      </c>
      <c r="H691" s="45">
        <v>-206355.48</v>
      </c>
      <c r="I691" s="45">
        <v>2526163.98</v>
      </c>
      <c r="J691" s="45">
        <v>5707821.1399999997</v>
      </c>
      <c r="K691" s="45">
        <v>6389253.4299999997</v>
      </c>
      <c r="L691" s="45">
        <v>7784039.8700000001</v>
      </c>
      <c r="M691" s="45">
        <v>6999126.25</v>
      </c>
      <c r="N691" s="45">
        <v>6863075.1699999999</v>
      </c>
      <c r="O691" s="45">
        <v>6103191.7000000002</v>
      </c>
      <c r="P691" s="45">
        <v>3841344.64</v>
      </c>
      <c r="Q691" s="45">
        <v>132784.47000000099</v>
      </c>
      <c r="R691" s="47">
        <f t="shared" si="177"/>
        <v>4173268.7866666671</v>
      </c>
      <c r="V691" s="49">
        <f t="shared" si="179"/>
        <v>4173268.7866666671</v>
      </c>
      <c r="Y691" s="51"/>
      <c r="Z691" s="51"/>
      <c r="AA691" s="51"/>
      <c r="AC691" s="61">
        <f t="shared" si="178"/>
        <v>4173268.7866666671</v>
      </c>
    </row>
    <row r="692" spans="1:29">
      <c r="A692" s="6" t="s">
        <v>294</v>
      </c>
      <c r="B692" s="6" t="s">
        <v>246</v>
      </c>
      <c r="C692" s="6" t="s">
        <v>521</v>
      </c>
      <c r="D692" s="3" t="s">
        <v>862</v>
      </c>
      <c r="E692" s="45">
        <v>72822.86</v>
      </c>
      <c r="F692" s="45">
        <v>48829.03</v>
      </c>
      <c r="G692" s="45">
        <v>9139.16</v>
      </c>
      <c r="H692" s="45">
        <v>-7711.49</v>
      </c>
      <c r="I692" s="45">
        <v>74702.55</v>
      </c>
      <c r="J692" s="45">
        <v>170775.07</v>
      </c>
      <c r="K692" s="45">
        <v>191233.56</v>
      </c>
      <c r="L692" s="45">
        <v>233220.78</v>
      </c>
      <c r="M692" s="45">
        <v>209286.94</v>
      </c>
      <c r="N692" s="45">
        <v>205182.41</v>
      </c>
      <c r="O692" s="45">
        <v>182077.08</v>
      </c>
      <c r="P692" s="45">
        <v>113700.64</v>
      </c>
      <c r="Q692" s="45">
        <v>8406.6800000000094</v>
      </c>
      <c r="R692" s="47">
        <f t="shared" si="177"/>
        <v>122587.54166666667</v>
      </c>
      <c r="V692" s="49">
        <f t="shared" si="179"/>
        <v>122587.54166666667</v>
      </c>
      <c r="Y692" s="51"/>
      <c r="Z692" s="51"/>
      <c r="AA692" s="51"/>
      <c r="AC692" s="61">
        <f t="shared" si="178"/>
        <v>122587.54166666667</v>
      </c>
    </row>
    <row r="693" spans="1:29">
      <c r="A693" s="6" t="s">
        <v>294</v>
      </c>
      <c r="B693" s="6" t="s">
        <v>246</v>
      </c>
      <c r="C693" s="6" t="s">
        <v>455</v>
      </c>
      <c r="D693" s="3" t="s">
        <v>839</v>
      </c>
      <c r="E693" s="45">
        <v>198.19</v>
      </c>
      <c r="F693" s="45">
        <v>198.19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7">
        <f t="shared" si="177"/>
        <v>24.773749999999996</v>
      </c>
      <c r="V693" s="49">
        <f t="shared" si="179"/>
        <v>24.773749999999996</v>
      </c>
      <c r="Y693" s="51"/>
      <c r="Z693" s="51"/>
      <c r="AA693" s="51"/>
      <c r="AC693" s="61">
        <f t="shared" si="178"/>
        <v>24.773749999999996</v>
      </c>
    </row>
    <row r="694" spans="1:29">
      <c r="A694" s="6" t="s">
        <v>294</v>
      </c>
      <c r="B694" s="6" t="s">
        <v>246</v>
      </c>
      <c r="C694" s="6" t="s">
        <v>457</v>
      </c>
      <c r="D694" s="3" t="s">
        <v>838</v>
      </c>
      <c r="E694" s="45">
        <v>20681.52</v>
      </c>
      <c r="F694" s="45">
        <v>5119.1699999999901</v>
      </c>
      <c r="G694" s="45">
        <v>-2404.2399999999998</v>
      </c>
      <c r="H694" s="45">
        <v>2913.56</v>
      </c>
      <c r="I694" s="45">
        <v>6084.36</v>
      </c>
      <c r="J694" s="45">
        <v>41262.49</v>
      </c>
      <c r="K694" s="45">
        <v>64950.34</v>
      </c>
      <c r="L694" s="45">
        <v>90589.77</v>
      </c>
      <c r="M694" s="45">
        <v>100554.82</v>
      </c>
      <c r="N694" s="45">
        <v>90746.39</v>
      </c>
      <c r="O694" s="45">
        <v>74929.820000000007</v>
      </c>
      <c r="P694" s="45">
        <v>36142.199999999997</v>
      </c>
      <c r="Q694" s="45">
        <v>-11558.49</v>
      </c>
      <c r="R694" s="47">
        <f t="shared" si="177"/>
        <v>42954.182916666672</v>
      </c>
      <c r="V694" s="49">
        <f t="shared" si="179"/>
        <v>42954.182916666672</v>
      </c>
      <c r="Y694" s="51"/>
      <c r="Z694" s="51"/>
      <c r="AA694" s="51"/>
      <c r="AC694" s="61">
        <f t="shared" si="178"/>
        <v>42954.182916666672</v>
      </c>
    </row>
    <row r="695" spans="1:29">
      <c r="A695" s="6" t="s">
        <v>294</v>
      </c>
      <c r="B695" s="6" t="s">
        <v>247</v>
      </c>
      <c r="C695" s="6" t="s">
        <v>461</v>
      </c>
      <c r="D695" s="3" t="s">
        <v>845</v>
      </c>
      <c r="E695" s="45">
        <v>-2080</v>
      </c>
      <c r="F695" s="45">
        <v>-2795.78</v>
      </c>
      <c r="G695" s="45">
        <v>0</v>
      </c>
      <c r="H695" s="45">
        <v>-1451.28</v>
      </c>
      <c r="I695" s="45">
        <v>-1451.28</v>
      </c>
      <c r="J695" s="45">
        <v>-1451.28</v>
      </c>
      <c r="K695" s="45">
        <v>-2332.1999999999998</v>
      </c>
      <c r="L695" s="45">
        <v>-3989.34</v>
      </c>
      <c r="M695" s="45">
        <v>-3989.34</v>
      </c>
      <c r="N695" s="45">
        <v>-9952.48</v>
      </c>
      <c r="O695" s="45">
        <v>-9952.48</v>
      </c>
      <c r="P695" s="45">
        <v>-9952.48</v>
      </c>
      <c r="Q695" s="45">
        <v>-11034.86</v>
      </c>
      <c r="R695" s="47">
        <f t="shared" si="177"/>
        <v>-4489.6141666666672</v>
      </c>
      <c r="V695" s="49">
        <f t="shared" si="179"/>
        <v>-4489.6141666666672</v>
      </c>
      <c r="Y695" s="51"/>
      <c r="Z695" s="51"/>
      <c r="AA695" s="51"/>
      <c r="AC695" s="61">
        <f t="shared" si="178"/>
        <v>-4489.6141666666672</v>
      </c>
    </row>
    <row r="696" spans="1:29">
      <c r="A696" s="6" t="s">
        <v>294</v>
      </c>
      <c r="B696" s="6" t="s">
        <v>247</v>
      </c>
      <c r="C696" s="6" t="s">
        <v>462</v>
      </c>
      <c r="D696" s="3" t="s">
        <v>847</v>
      </c>
      <c r="E696" s="45">
        <v>0</v>
      </c>
      <c r="F696" s="45">
        <v>0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7">
        <f t="shared" si="177"/>
        <v>0</v>
      </c>
      <c r="V696" s="49">
        <f t="shared" si="179"/>
        <v>0</v>
      </c>
      <c r="Y696" s="51"/>
      <c r="Z696" s="51"/>
      <c r="AA696" s="51"/>
      <c r="AC696" s="61">
        <f t="shared" si="178"/>
        <v>0</v>
      </c>
    </row>
    <row r="697" spans="1:29">
      <c r="A697" s="6" t="s">
        <v>294</v>
      </c>
      <c r="B697" s="6" t="s">
        <v>247</v>
      </c>
      <c r="C697" s="6" t="s">
        <v>463</v>
      </c>
      <c r="D697" s="3" t="s">
        <v>843</v>
      </c>
      <c r="E697" s="45">
        <v>-207534.02</v>
      </c>
      <c r="F697" s="45">
        <v>-215718.02</v>
      </c>
      <c r="G697" s="45">
        <v>-13821.35</v>
      </c>
      <c r="H697" s="45">
        <v>-23864.240000000002</v>
      </c>
      <c r="I697" s="45">
        <v>-34548.449999999997</v>
      </c>
      <c r="J697" s="45">
        <v>-41286.129999999997</v>
      </c>
      <c r="K697" s="45">
        <v>-50830.04</v>
      </c>
      <c r="L697" s="45">
        <v>-59132.77</v>
      </c>
      <c r="M697" s="45">
        <v>-67791.61</v>
      </c>
      <c r="N697" s="45">
        <v>-76585.27</v>
      </c>
      <c r="O697" s="45">
        <v>-85052.62</v>
      </c>
      <c r="P697" s="45">
        <v>-92331.81</v>
      </c>
      <c r="Q697" s="45">
        <v>-102323.73</v>
      </c>
      <c r="R697" s="47">
        <f t="shared" si="177"/>
        <v>-76324.265416666676</v>
      </c>
      <c r="V697" s="49">
        <f t="shared" si="179"/>
        <v>-76324.265416666676</v>
      </c>
      <c r="Y697" s="51"/>
      <c r="Z697" s="51"/>
      <c r="AA697" s="51"/>
      <c r="AC697" s="61">
        <f t="shared" si="178"/>
        <v>-76324.265416666676</v>
      </c>
    </row>
    <row r="698" spans="1:29">
      <c r="A698" s="6" t="s">
        <v>294</v>
      </c>
      <c r="B698" s="6" t="s">
        <v>247</v>
      </c>
      <c r="C698" s="6" t="s">
        <v>464</v>
      </c>
      <c r="D698" s="3" t="s">
        <v>846</v>
      </c>
      <c r="E698" s="45">
        <v>-75021.320000000007</v>
      </c>
      <c r="F698" s="45">
        <v>-80121.63</v>
      </c>
      <c r="G698" s="45">
        <v>0</v>
      </c>
      <c r="H698" s="45">
        <v>-5249.85</v>
      </c>
      <c r="I698" s="45">
        <v>-6734.25</v>
      </c>
      <c r="J698" s="45">
        <v>-15304.47</v>
      </c>
      <c r="K698" s="45">
        <v>-24999.45</v>
      </c>
      <c r="L698" s="45">
        <v>-36300.75</v>
      </c>
      <c r="M698" s="45">
        <v>-37243.31</v>
      </c>
      <c r="N698" s="45">
        <v>-47975.53</v>
      </c>
      <c r="O698" s="45">
        <v>-48335.519999999997</v>
      </c>
      <c r="P698" s="45">
        <v>-48335.519999999997</v>
      </c>
      <c r="Q698" s="45">
        <v>-57746.19</v>
      </c>
      <c r="R698" s="47">
        <f t="shared" si="177"/>
        <v>-34748.669583333336</v>
      </c>
      <c r="V698" s="49">
        <f t="shared" si="179"/>
        <v>-34748.669583333336</v>
      </c>
      <c r="Y698" s="51"/>
      <c r="Z698" s="51"/>
      <c r="AA698" s="51"/>
      <c r="AC698" s="61">
        <f t="shared" si="178"/>
        <v>-34748.669583333336</v>
      </c>
    </row>
    <row r="699" spans="1:29">
      <c r="A699" s="6" t="s">
        <v>294</v>
      </c>
      <c r="B699" s="6" t="s">
        <v>248</v>
      </c>
      <c r="C699" s="6" t="s">
        <v>465</v>
      </c>
      <c r="D699" s="3" t="s">
        <v>848</v>
      </c>
      <c r="E699" s="45">
        <v>-14658962.880000001</v>
      </c>
      <c r="F699" s="45">
        <v>-16167612.210000001</v>
      </c>
      <c r="G699" s="45">
        <v>-1505456.04</v>
      </c>
      <c r="H699" s="45">
        <v>-3025559.55</v>
      </c>
      <c r="I699" s="45">
        <v>-4495064.49</v>
      </c>
      <c r="J699" s="45">
        <v>-6006620.2300000004</v>
      </c>
      <c r="K699" s="45">
        <v>-7447910.5300000003</v>
      </c>
      <c r="L699" s="45">
        <v>-8837079.3800000008</v>
      </c>
      <c r="M699" s="45">
        <v>-10194570.59</v>
      </c>
      <c r="N699" s="45">
        <v>-11509750.369999999</v>
      </c>
      <c r="O699" s="45">
        <v>-12871411.050000001</v>
      </c>
      <c r="P699" s="45">
        <v>-14324254.220000001</v>
      </c>
      <c r="Q699" s="45">
        <v>-15863882.99</v>
      </c>
      <c r="R699" s="47">
        <f t="shared" si="177"/>
        <v>-9303892.6329166666</v>
      </c>
      <c r="V699" s="49">
        <f t="shared" si="179"/>
        <v>-9303892.6329166666</v>
      </c>
      <c r="Y699" s="51"/>
      <c r="Z699" s="51"/>
      <c r="AA699" s="51"/>
      <c r="AC699" s="61">
        <f t="shared" si="178"/>
        <v>-9303892.6329166666</v>
      </c>
    </row>
    <row r="700" spans="1:29">
      <c r="A700" s="6" t="s">
        <v>294</v>
      </c>
      <c r="B700" s="6" t="s">
        <v>248</v>
      </c>
      <c r="C700" s="6" t="s">
        <v>466</v>
      </c>
      <c r="D700" s="3" t="s">
        <v>849</v>
      </c>
      <c r="E700" s="45">
        <v>-8226859.6500000004</v>
      </c>
      <c r="F700" s="45">
        <v>-8856524.3300000001</v>
      </c>
      <c r="G700" s="45">
        <v>-769165.64</v>
      </c>
      <c r="H700" s="45">
        <v>-1465966.81</v>
      </c>
      <c r="I700" s="45">
        <v>-2165862.91</v>
      </c>
      <c r="J700" s="45">
        <v>-3027687.87</v>
      </c>
      <c r="K700" s="45">
        <v>-3792173.09</v>
      </c>
      <c r="L700" s="45">
        <v>-4471172.32</v>
      </c>
      <c r="M700" s="45">
        <v>-5295579.55</v>
      </c>
      <c r="N700" s="45">
        <v>-6240645.6500000004</v>
      </c>
      <c r="O700" s="45">
        <v>-7200446.9199999999</v>
      </c>
      <c r="P700" s="45">
        <v>-8148782.9400000004</v>
      </c>
      <c r="Q700" s="45">
        <v>-8938223.5800000001</v>
      </c>
      <c r="R700" s="47">
        <f t="shared" si="177"/>
        <v>-5001379.1370833339</v>
      </c>
      <c r="V700" s="49">
        <f t="shared" si="179"/>
        <v>-5001379.1370833339</v>
      </c>
      <c r="Y700" s="51"/>
      <c r="Z700" s="51"/>
      <c r="AA700" s="51"/>
      <c r="AC700" s="61">
        <f t="shared" si="178"/>
        <v>-5001379.1370833339</v>
      </c>
    </row>
    <row r="701" spans="1:29">
      <c r="A701" s="6" t="s">
        <v>294</v>
      </c>
      <c r="B701" s="6" t="s">
        <v>249</v>
      </c>
      <c r="C701" s="6" t="s">
        <v>465</v>
      </c>
      <c r="D701" s="3" t="s">
        <v>850</v>
      </c>
      <c r="E701" s="45">
        <v>-173994.56</v>
      </c>
      <c r="F701" s="45">
        <v>-166615.41</v>
      </c>
      <c r="G701" s="45">
        <v>-8089.99</v>
      </c>
      <c r="H701" s="45">
        <v>38892.61</v>
      </c>
      <c r="I701" s="45">
        <v>-4682.8100000000004</v>
      </c>
      <c r="J701" s="45">
        <v>65557.289999999994</v>
      </c>
      <c r="K701" s="45">
        <v>117658.1</v>
      </c>
      <c r="L701" s="45">
        <v>149321.26999999999</v>
      </c>
      <c r="M701" s="45">
        <v>192294.14</v>
      </c>
      <c r="N701" s="45">
        <v>144701.1</v>
      </c>
      <c r="O701" s="45">
        <v>56042.2</v>
      </c>
      <c r="P701" s="45">
        <v>-32782.050000000003</v>
      </c>
      <c r="Q701" s="45">
        <v>-15575.5</v>
      </c>
      <c r="R701" s="47">
        <f t="shared" si="177"/>
        <v>38125.95166666666</v>
      </c>
      <c r="V701" s="49">
        <f t="shared" si="179"/>
        <v>38125.95166666666</v>
      </c>
      <c r="Y701" s="51"/>
      <c r="Z701" s="51"/>
      <c r="AA701" s="51"/>
      <c r="AC701" s="61">
        <f t="shared" si="178"/>
        <v>38125.95166666666</v>
      </c>
    </row>
    <row r="702" spans="1:29">
      <c r="A702" s="6" t="s">
        <v>294</v>
      </c>
      <c r="B702" s="6" t="s">
        <v>249</v>
      </c>
      <c r="C702" s="6" t="s">
        <v>466</v>
      </c>
      <c r="D702" s="3" t="s">
        <v>851</v>
      </c>
      <c r="E702" s="45">
        <v>221465.71</v>
      </c>
      <c r="F702" s="45">
        <v>82089.179999999993</v>
      </c>
      <c r="G702" s="45">
        <v>72309.289999999994</v>
      </c>
      <c r="H702" s="45">
        <v>69204.97</v>
      </c>
      <c r="I702" s="45">
        <v>-92611.32</v>
      </c>
      <c r="J702" s="45">
        <v>4725.8599999999697</v>
      </c>
      <c r="K702" s="45">
        <v>90021.23</v>
      </c>
      <c r="L702" s="45">
        <v>-55222.05</v>
      </c>
      <c r="M702" s="45">
        <v>-175778.02</v>
      </c>
      <c r="N702" s="45">
        <v>-190528.67</v>
      </c>
      <c r="O702" s="45">
        <v>-177861.78</v>
      </c>
      <c r="P702" s="45">
        <v>-18561.22</v>
      </c>
      <c r="Q702" s="45">
        <v>-24565.27</v>
      </c>
      <c r="R702" s="47">
        <f t="shared" si="177"/>
        <v>-24480.192500000005</v>
      </c>
      <c r="V702" s="49">
        <f t="shared" si="179"/>
        <v>-24480.192500000005</v>
      </c>
      <c r="Y702" s="51"/>
      <c r="Z702" s="51"/>
      <c r="AA702" s="51"/>
      <c r="AC702" s="61">
        <f t="shared" si="178"/>
        <v>-24480.192500000005</v>
      </c>
    </row>
    <row r="703" spans="1:29">
      <c r="A703" s="6" t="s">
        <v>294</v>
      </c>
      <c r="B703" s="6" t="s">
        <v>250</v>
      </c>
      <c r="C703" s="6" t="s">
        <v>2</v>
      </c>
      <c r="D703" s="3" t="s">
        <v>251</v>
      </c>
      <c r="E703" s="45">
        <v>0</v>
      </c>
      <c r="F703" s="45">
        <v>0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7">
        <f t="shared" si="177"/>
        <v>0</v>
      </c>
      <c r="V703" s="49">
        <f t="shared" si="179"/>
        <v>0</v>
      </c>
      <c r="Y703" s="51"/>
      <c r="Z703" s="51"/>
      <c r="AA703" s="51"/>
      <c r="AC703" s="61">
        <f t="shared" si="178"/>
        <v>0</v>
      </c>
    </row>
    <row r="704" spans="1:29">
      <c r="A704" s="25" t="s">
        <v>294</v>
      </c>
      <c r="B704" s="6" t="s">
        <v>254</v>
      </c>
      <c r="C704" s="6" t="s">
        <v>461</v>
      </c>
      <c r="D704" s="3" t="s">
        <v>840</v>
      </c>
      <c r="E704" s="45">
        <v>-4044.02</v>
      </c>
      <c r="F704" s="45">
        <v>-5076.74</v>
      </c>
      <c r="G704" s="45">
        <v>0</v>
      </c>
      <c r="H704" s="45">
        <v>0</v>
      </c>
      <c r="I704" s="45">
        <v>0</v>
      </c>
      <c r="J704" s="45">
        <v>-3085.84</v>
      </c>
      <c r="K704" s="45">
        <v>-3085.84</v>
      </c>
      <c r="L704" s="45">
        <v>-3085.84</v>
      </c>
      <c r="M704" s="45">
        <v>-7989.78</v>
      </c>
      <c r="N704" s="45">
        <v>-7989.78</v>
      </c>
      <c r="O704" s="45">
        <v>-9738.8799999999992</v>
      </c>
      <c r="P704" s="45">
        <v>-11236.3</v>
      </c>
      <c r="Q704" s="45">
        <v>-15268.72</v>
      </c>
      <c r="R704" s="47">
        <f t="shared" si="177"/>
        <v>-5078.7808333333332</v>
      </c>
      <c r="V704" s="49">
        <f t="shared" si="179"/>
        <v>-5078.7808333333332</v>
      </c>
      <c r="Y704" s="51"/>
      <c r="Z704" s="51"/>
      <c r="AA704" s="51"/>
      <c r="AC704" s="61">
        <f t="shared" si="178"/>
        <v>-5078.7808333333332</v>
      </c>
    </row>
    <row r="705" spans="1:29">
      <c r="A705" s="25" t="s">
        <v>294</v>
      </c>
      <c r="B705" s="6" t="s">
        <v>254</v>
      </c>
      <c r="C705" s="6" t="s">
        <v>467</v>
      </c>
      <c r="D705" s="3" t="s">
        <v>815</v>
      </c>
      <c r="E705" s="45">
        <v>-174326.42</v>
      </c>
      <c r="F705" s="45">
        <v>-41015.42</v>
      </c>
      <c r="G705" s="45">
        <v>-50</v>
      </c>
      <c r="H705" s="45">
        <v>-100</v>
      </c>
      <c r="I705" s="45">
        <v>-150</v>
      </c>
      <c r="J705" s="45">
        <v>-200</v>
      </c>
      <c r="K705" s="45">
        <v>-200</v>
      </c>
      <c r="L705" s="45">
        <v>-200</v>
      </c>
      <c r="M705" s="45">
        <v>-200</v>
      </c>
      <c r="N705" s="45">
        <v>-277.77999999999997</v>
      </c>
      <c r="O705" s="45">
        <v>-377.78</v>
      </c>
      <c r="P705" s="45">
        <v>-377.78</v>
      </c>
      <c r="Q705" s="45">
        <v>-377.78</v>
      </c>
      <c r="R705" s="47">
        <f t="shared" si="177"/>
        <v>-10875.071666666667</v>
      </c>
      <c r="V705" s="49">
        <f t="shared" si="179"/>
        <v>-10875.071666666667</v>
      </c>
      <c r="Y705" s="51"/>
      <c r="Z705" s="51"/>
      <c r="AA705" s="51"/>
      <c r="AC705" s="61">
        <f t="shared" si="178"/>
        <v>-10875.071666666667</v>
      </c>
    </row>
    <row r="706" spans="1:29">
      <c r="A706" s="25" t="s">
        <v>294</v>
      </c>
      <c r="B706" s="6" t="s">
        <v>254</v>
      </c>
      <c r="C706" s="6" t="s">
        <v>462</v>
      </c>
      <c r="D706" s="3" t="s">
        <v>841</v>
      </c>
      <c r="E706" s="45">
        <v>-1742.57</v>
      </c>
      <c r="F706" s="45">
        <v>-2083.2199999999998</v>
      </c>
      <c r="G706" s="45">
        <v>-514.71</v>
      </c>
      <c r="H706" s="45">
        <v>-514.71</v>
      </c>
      <c r="I706" s="45">
        <v>-951.76</v>
      </c>
      <c r="J706" s="45">
        <v>-951.76</v>
      </c>
      <c r="K706" s="45">
        <v>-951.76</v>
      </c>
      <c r="L706" s="45">
        <v>-1016.69</v>
      </c>
      <c r="M706" s="45">
        <v>-1016.69</v>
      </c>
      <c r="N706" s="45">
        <v>-2003.01</v>
      </c>
      <c r="O706" s="45">
        <v>-2359.4</v>
      </c>
      <c r="P706" s="45">
        <v>-2359.4</v>
      </c>
      <c r="Q706" s="45">
        <v>-2950.07</v>
      </c>
      <c r="R706" s="47">
        <f t="shared" ref="R706:R709" si="180">((E706+Q706)+((F706+G706+H706+I706+J706+K706+L706+M706+N706+O706+P706)*2))/24</f>
        <v>-1422.4525000000001</v>
      </c>
      <c r="V706" s="49">
        <f t="shared" si="179"/>
        <v>-1422.4525000000001</v>
      </c>
      <c r="Y706" s="51"/>
      <c r="Z706" s="51"/>
      <c r="AA706" s="51"/>
      <c r="AC706" s="61">
        <f t="shared" si="178"/>
        <v>-1422.4525000000001</v>
      </c>
    </row>
    <row r="707" spans="1:29">
      <c r="A707" s="25" t="s">
        <v>294</v>
      </c>
      <c r="B707" s="6" t="s">
        <v>254</v>
      </c>
      <c r="C707" s="6" t="s">
        <v>464</v>
      </c>
      <c r="D707" s="3" t="s">
        <v>842</v>
      </c>
      <c r="E707" s="45">
        <v>-14211.57</v>
      </c>
      <c r="F707" s="45">
        <v>-14211.57</v>
      </c>
      <c r="G707" s="45">
        <v>-327.29000000000002</v>
      </c>
      <c r="H707" s="45">
        <v>-1502.89</v>
      </c>
      <c r="I707" s="45">
        <v>-1502.89</v>
      </c>
      <c r="J707" s="45">
        <v>-1502.89</v>
      </c>
      <c r="K707" s="45">
        <v>-1983.67</v>
      </c>
      <c r="L707" s="45">
        <v>-1983.67</v>
      </c>
      <c r="M707" s="45">
        <v>-3560.54</v>
      </c>
      <c r="N707" s="45">
        <v>-6582.73</v>
      </c>
      <c r="O707" s="45">
        <v>-6582.73</v>
      </c>
      <c r="P707" s="45">
        <v>-8342.73</v>
      </c>
      <c r="Q707" s="45">
        <v>-8342.73</v>
      </c>
      <c r="R707" s="47">
        <f t="shared" si="180"/>
        <v>-4946.7291666666661</v>
      </c>
      <c r="V707" s="49">
        <f t="shared" ref="V707:V709" si="181">R707</f>
        <v>-4946.7291666666661</v>
      </c>
      <c r="Y707" s="51"/>
      <c r="Z707" s="51"/>
      <c r="AA707" s="51"/>
      <c r="AC707" s="61">
        <f t="shared" si="178"/>
        <v>-4946.7291666666661</v>
      </c>
    </row>
    <row r="708" spans="1:29">
      <c r="A708" s="25" t="s">
        <v>294</v>
      </c>
      <c r="B708" s="6" t="s">
        <v>255</v>
      </c>
      <c r="C708" s="6"/>
      <c r="D708" s="3" t="s">
        <v>852</v>
      </c>
      <c r="E708" s="45">
        <v>452426.71</v>
      </c>
      <c r="F708" s="45">
        <v>279555.67</v>
      </c>
      <c r="G708" s="45">
        <v>-86282.559999999998</v>
      </c>
      <c r="H708" s="45">
        <v>-172852.39</v>
      </c>
      <c r="I708" s="45">
        <v>-208667.53</v>
      </c>
      <c r="J708" s="45">
        <v>-134037.53</v>
      </c>
      <c r="K708" s="45">
        <v>5817.0699999999797</v>
      </c>
      <c r="L708" s="45">
        <v>247399.34</v>
      </c>
      <c r="M708" s="45">
        <v>424612.24</v>
      </c>
      <c r="N708" s="45">
        <v>619214.91</v>
      </c>
      <c r="O708" s="45">
        <v>795182.35</v>
      </c>
      <c r="P708" s="45">
        <v>897529.62</v>
      </c>
      <c r="Q708" s="45">
        <v>930395.7</v>
      </c>
      <c r="R708" s="47">
        <f t="shared" si="180"/>
        <v>279906.86625000002</v>
      </c>
      <c r="V708" s="49">
        <f t="shared" si="181"/>
        <v>279906.86625000002</v>
      </c>
      <c r="Y708" s="51"/>
      <c r="Z708" s="51"/>
      <c r="AA708" s="51"/>
      <c r="AC708" s="61">
        <f t="shared" si="178"/>
        <v>279906.86625000002</v>
      </c>
    </row>
    <row r="709" spans="1:29">
      <c r="A709" s="25" t="s">
        <v>294</v>
      </c>
      <c r="B709" s="6" t="s">
        <v>255</v>
      </c>
      <c r="C709" s="6" t="s">
        <v>143</v>
      </c>
      <c r="D709" s="3" t="s">
        <v>859</v>
      </c>
      <c r="E709" s="45">
        <v>-551367.89</v>
      </c>
      <c r="F709" s="45">
        <v>-608879.27</v>
      </c>
      <c r="G709" s="45">
        <v>-54445.52</v>
      </c>
      <c r="H709" s="45">
        <v>-104877.16</v>
      </c>
      <c r="I709" s="45">
        <v>-168367</v>
      </c>
      <c r="J709" s="45">
        <v>-229213.27</v>
      </c>
      <c r="K709" s="45">
        <v>-269986.05</v>
      </c>
      <c r="L709" s="45">
        <v>-325035.33</v>
      </c>
      <c r="M709" s="45">
        <v>-386956.58</v>
      </c>
      <c r="N709" s="45">
        <v>-448081.87</v>
      </c>
      <c r="O709" s="45">
        <v>-509569.75</v>
      </c>
      <c r="P709" s="45">
        <v>-567322.37</v>
      </c>
      <c r="Q709" s="45">
        <v>-616864.80000000005</v>
      </c>
      <c r="R709" s="47">
        <f t="shared" si="180"/>
        <v>-354737.54291666672</v>
      </c>
      <c r="V709" s="49">
        <f t="shared" si="181"/>
        <v>-354737.54291666672</v>
      </c>
      <c r="Y709" s="51"/>
      <c r="Z709" s="51"/>
      <c r="AA709" s="51"/>
      <c r="AC709" s="61">
        <f t="shared" si="178"/>
        <v>-354737.54291666672</v>
      </c>
    </row>
    <row r="710" spans="1:29">
      <c r="D710" s="3" t="s">
        <v>256</v>
      </c>
      <c r="E710" s="46">
        <f t="shared" ref="E710:G710" si="182">SUM(E642:E709)</f>
        <v>-287719611.15999997</v>
      </c>
      <c r="F710" s="46">
        <f t="shared" si="182"/>
        <v>-337332678.37999994</v>
      </c>
      <c r="G710" s="46">
        <f t="shared" si="182"/>
        <v>-48903032.910000019</v>
      </c>
      <c r="H710" s="46">
        <f t="shared" ref="H710:R710" si="183">SUM(H642:H709)</f>
        <v>-95219914.539999992</v>
      </c>
      <c r="I710" s="46">
        <f t="shared" si="183"/>
        <v>-133488925.14999996</v>
      </c>
      <c r="J710" s="46">
        <f t="shared" si="183"/>
        <v>-159405227.91999996</v>
      </c>
      <c r="K710" s="46">
        <f t="shared" si="183"/>
        <v>-177653650.30000001</v>
      </c>
      <c r="L710" s="46">
        <f t="shared" si="183"/>
        <v>-191319579.83000001</v>
      </c>
      <c r="M710" s="46">
        <f t="shared" si="183"/>
        <v>-205019154.09000006</v>
      </c>
      <c r="N710" s="46">
        <f t="shared" si="183"/>
        <v>-217606956.20000005</v>
      </c>
      <c r="O710" s="46">
        <f t="shared" si="183"/>
        <v>-232908554.65000004</v>
      </c>
      <c r="P710" s="46">
        <f t="shared" si="183"/>
        <v>-258697095.37000009</v>
      </c>
      <c r="Q710" s="46">
        <f t="shared" si="183"/>
        <v>-301448096.26999998</v>
      </c>
      <c r="R710" s="46">
        <f t="shared" si="183"/>
        <v>-196011551.9212499</v>
      </c>
      <c r="Y710" s="51"/>
      <c r="Z710" s="51"/>
      <c r="AA710" s="51"/>
    </row>
    <row r="711" spans="1:29">
      <c r="D711" s="3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7"/>
      <c r="Y711" s="51"/>
      <c r="Z711" s="51"/>
      <c r="AA711" s="51"/>
    </row>
    <row r="712" spans="1:29">
      <c r="A712" s="6" t="s">
        <v>284</v>
      </c>
      <c r="B712" s="6" t="s">
        <v>262</v>
      </c>
      <c r="D712" s="3" t="s">
        <v>263</v>
      </c>
      <c r="E712" s="45">
        <v>-5432.72</v>
      </c>
      <c r="F712" s="45">
        <v>-5925.56</v>
      </c>
      <c r="G712" s="45">
        <v>-1235.31</v>
      </c>
      <c r="H712" s="45">
        <v>-1576.7</v>
      </c>
      <c r="I712" s="45">
        <v>-2155.4</v>
      </c>
      <c r="J712" s="45">
        <v>-2445.25</v>
      </c>
      <c r="K712" s="45">
        <v>-3009.5</v>
      </c>
      <c r="L712" s="45">
        <v>-3629.69</v>
      </c>
      <c r="M712" s="45">
        <v>-3967.52</v>
      </c>
      <c r="N712" s="45">
        <v>-4258.96</v>
      </c>
      <c r="O712" s="45">
        <v>-4621.8900000000003</v>
      </c>
      <c r="P712" s="45">
        <v>-4800.49</v>
      </c>
      <c r="Q712" s="45">
        <v>-8591.74</v>
      </c>
      <c r="R712" s="47">
        <f t="shared" ref="R712:R722" si="184">((E712+Q712)+((F712+G712+H712+I712+J712+K712+L712+M712+N712+O712+P712)*2))/24</f>
        <v>-3719.875</v>
      </c>
      <c r="V712" s="49">
        <f t="shared" ref="V712:V722" si="185">R712</f>
        <v>-3719.875</v>
      </c>
      <c r="Y712" s="51"/>
      <c r="Z712" s="51"/>
      <c r="AA712" s="51"/>
      <c r="AC712" s="61">
        <f t="shared" ref="AC712:AC722" si="186">+R712</f>
        <v>-3719.875</v>
      </c>
    </row>
    <row r="713" spans="1:29">
      <c r="A713" s="6" t="s">
        <v>284</v>
      </c>
      <c r="B713" s="6" t="s">
        <v>468</v>
      </c>
      <c r="C713" s="6" t="s">
        <v>469</v>
      </c>
      <c r="D713" s="2" t="s">
        <v>257</v>
      </c>
      <c r="E713" s="45">
        <v>-3457.73</v>
      </c>
      <c r="F713" s="45">
        <v>-3607.63</v>
      </c>
      <c r="G713" s="45">
        <v>-644.32000000000005</v>
      </c>
      <c r="H713" s="45">
        <v>-906.69</v>
      </c>
      <c r="I713" s="45">
        <v>-1148.93</v>
      </c>
      <c r="J713" s="45">
        <v>-1404.13</v>
      </c>
      <c r="K713" s="45">
        <v>-1653.65</v>
      </c>
      <c r="L713" s="45">
        <v>-1844.19</v>
      </c>
      <c r="M713" s="45">
        <v>-1983.59</v>
      </c>
      <c r="N713" s="45">
        <v>-2133.4699999999998</v>
      </c>
      <c r="O713" s="45">
        <v>-2246.52</v>
      </c>
      <c r="P713" s="45">
        <v>-2365.83</v>
      </c>
      <c r="Q713" s="45">
        <v>-2498.5</v>
      </c>
      <c r="R713" s="47">
        <f t="shared" si="184"/>
        <v>-1909.7554166666662</v>
      </c>
      <c r="V713" s="49">
        <f t="shared" si="185"/>
        <v>-1909.7554166666662</v>
      </c>
      <c r="Y713" s="51"/>
      <c r="Z713" s="51"/>
      <c r="AA713" s="51"/>
      <c r="AC713" s="61">
        <f t="shared" si="186"/>
        <v>-1909.7554166666662</v>
      </c>
    </row>
    <row r="714" spans="1:29">
      <c r="A714" s="6" t="s">
        <v>284</v>
      </c>
      <c r="B714" s="6" t="s">
        <v>468</v>
      </c>
      <c r="C714" s="6" t="s">
        <v>533</v>
      </c>
      <c r="D714" s="2" t="s">
        <v>855</v>
      </c>
      <c r="E714" s="45">
        <v>-5706.72</v>
      </c>
      <c r="F714" s="45">
        <v>-5706.72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-91.66</v>
      </c>
      <c r="P714" s="45">
        <v>-91.66</v>
      </c>
      <c r="Q714" s="45">
        <v>-91.66</v>
      </c>
      <c r="R714" s="47">
        <f t="shared" si="184"/>
        <v>-732.43583333333333</v>
      </c>
      <c r="V714" s="49">
        <f t="shared" si="185"/>
        <v>-732.43583333333333</v>
      </c>
      <c r="Y714" s="51"/>
      <c r="Z714" s="51"/>
      <c r="AA714" s="51"/>
      <c r="AC714" s="61">
        <f t="shared" si="186"/>
        <v>-732.43583333333333</v>
      </c>
    </row>
    <row r="715" spans="1:29">
      <c r="A715" s="6" t="s">
        <v>284</v>
      </c>
      <c r="B715" s="6" t="s">
        <v>260</v>
      </c>
      <c r="D715" s="3" t="s">
        <v>856</v>
      </c>
      <c r="E715" s="45">
        <v>-29396.77</v>
      </c>
      <c r="F715" s="45">
        <v>-29359.65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0.01</v>
      </c>
      <c r="R715" s="47">
        <f t="shared" si="184"/>
        <v>-3671.5025000000001</v>
      </c>
      <c r="V715" s="49">
        <f t="shared" si="185"/>
        <v>-3671.5025000000001</v>
      </c>
      <c r="Y715" s="51"/>
      <c r="Z715" s="51"/>
      <c r="AA715" s="51"/>
      <c r="AC715" s="61">
        <f t="shared" si="186"/>
        <v>-3671.5025000000001</v>
      </c>
    </row>
    <row r="716" spans="1:29">
      <c r="A716" s="6" t="s">
        <v>284</v>
      </c>
      <c r="B716" s="6" t="s">
        <v>258</v>
      </c>
      <c r="D716" s="3" t="s">
        <v>259</v>
      </c>
      <c r="E716" s="45">
        <v>-1615.75</v>
      </c>
      <c r="F716" s="45">
        <v>-1633.15</v>
      </c>
      <c r="G716" s="45">
        <v>-10257.200000000001</v>
      </c>
      <c r="H716" s="45">
        <v>-10257.200000000001</v>
      </c>
      <c r="I716" s="45">
        <v>-10428.89</v>
      </c>
      <c r="J716" s="45">
        <v>-10653.2</v>
      </c>
      <c r="K716" s="45">
        <v>-10653.2</v>
      </c>
      <c r="L716" s="45">
        <v>-10653.2</v>
      </c>
      <c r="M716" s="45">
        <v>-10653.33</v>
      </c>
      <c r="N716" s="45">
        <v>-10653.33</v>
      </c>
      <c r="O716" s="45">
        <v>-10934.77</v>
      </c>
      <c r="P716" s="45">
        <v>-10934.77</v>
      </c>
      <c r="Q716" s="45">
        <v>-10934.77</v>
      </c>
      <c r="R716" s="47">
        <f>((E716+Q716)+((F716+G716+H716+I716+J716+K716+L716+M716+N716+O716+P716)*2))/24</f>
        <v>-9498.9583333333339</v>
      </c>
      <c r="V716" s="49">
        <f t="shared" si="185"/>
        <v>-9498.9583333333339</v>
      </c>
      <c r="Y716" s="51"/>
      <c r="Z716" s="51"/>
      <c r="AA716" s="51"/>
      <c r="AC716" s="61">
        <f t="shared" si="186"/>
        <v>-9498.9583333333339</v>
      </c>
    </row>
    <row r="717" spans="1:29">
      <c r="A717" s="6" t="s">
        <v>284</v>
      </c>
      <c r="B717" s="6" t="s">
        <v>258</v>
      </c>
      <c r="C717" s="6" t="s">
        <v>471</v>
      </c>
      <c r="D717" s="3" t="s">
        <v>857</v>
      </c>
      <c r="E717" s="45">
        <v>-4747.8500000000004</v>
      </c>
      <c r="F717" s="45">
        <v>-4756.04</v>
      </c>
      <c r="G717" s="45">
        <v>-208.35</v>
      </c>
      <c r="H717" s="45">
        <v>-521.79</v>
      </c>
      <c r="I717" s="45">
        <v>-779.8</v>
      </c>
      <c r="J717" s="45">
        <v>-1417.66</v>
      </c>
      <c r="K717" s="45">
        <v>-1554.55</v>
      </c>
      <c r="L717" s="45">
        <v>-2714.32</v>
      </c>
      <c r="M717" s="45">
        <v>-3004.61</v>
      </c>
      <c r="N717" s="45">
        <v>-3110.75</v>
      </c>
      <c r="O717" s="45">
        <v>-3196.25</v>
      </c>
      <c r="P717" s="45">
        <v>-3373.75</v>
      </c>
      <c r="Q717" s="45">
        <v>-3402.12</v>
      </c>
      <c r="R717" s="47">
        <f t="shared" si="184"/>
        <v>-2392.7379166666669</v>
      </c>
      <c r="V717" s="49">
        <f t="shared" si="185"/>
        <v>-2392.7379166666669</v>
      </c>
      <c r="Y717" s="51"/>
      <c r="Z717" s="51"/>
      <c r="AA717" s="51"/>
      <c r="AC717" s="61">
        <f t="shared" si="186"/>
        <v>-2392.7379166666669</v>
      </c>
    </row>
    <row r="718" spans="1:29">
      <c r="A718" s="6" t="s">
        <v>284</v>
      </c>
      <c r="B718" s="6" t="s">
        <v>261</v>
      </c>
      <c r="D718" s="3" t="s">
        <v>858</v>
      </c>
      <c r="E718" s="45">
        <v>-742192.3</v>
      </c>
      <c r="F718" s="45">
        <v>-775997.25</v>
      </c>
      <c r="G718" s="45">
        <v>-7655.29</v>
      </c>
      <c r="H718" s="45">
        <v>-13171.87</v>
      </c>
      <c r="I718" s="45">
        <v>-20140</v>
      </c>
      <c r="J718" s="45">
        <v>-29266.93</v>
      </c>
      <c r="K718" s="45">
        <v>-38020.93</v>
      </c>
      <c r="L718" s="45">
        <v>-49065.97</v>
      </c>
      <c r="M718" s="45">
        <v>-60822.78</v>
      </c>
      <c r="N718" s="45">
        <v>-79045.539999999994</v>
      </c>
      <c r="O718" s="45">
        <v>-97008.41</v>
      </c>
      <c r="P718" s="45">
        <v>-149967.26999999999</v>
      </c>
      <c r="Q718" s="45">
        <v>-180883.6</v>
      </c>
      <c r="R718" s="47">
        <f t="shared" si="184"/>
        <v>-148475.01583333334</v>
      </c>
      <c r="V718" s="49">
        <f t="shared" si="185"/>
        <v>-148475.01583333334</v>
      </c>
      <c r="Y718" s="51"/>
      <c r="Z718" s="51"/>
      <c r="AA718" s="51"/>
      <c r="AC718" s="61">
        <f t="shared" si="186"/>
        <v>-148475.01583333334</v>
      </c>
    </row>
    <row r="719" spans="1:29">
      <c r="A719" s="6" t="s">
        <v>293</v>
      </c>
      <c r="B719" s="6" t="s">
        <v>468</v>
      </c>
      <c r="C719" s="6" t="s">
        <v>296</v>
      </c>
      <c r="D719" s="2" t="s">
        <v>853</v>
      </c>
      <c r="E719" s="45">
        <v>-196032.55</v>
      </c>
      <c r="F719" s="45">
        <v>-198557.92</v>
      </c>
      <c r="G719" s="45">
        <v>-2624.99</v>
      </c>
      <c r="H719" s="45">
        <v>-8481.91</v>
      </c>
      <c r="I719" s="45">
        <v>-20992.04</v>
      </c>
      <c r="J719" s="45">
        <v>-23321.08</v>
      </c>
      <c r="K719" s="45">
        <v>-27867.439999999999</v>
      </c>
      <c r="L719" s="45">
        <v>-31083.42</v>
      </c>
      <c r="M719" s="45">
        <v>-39636.69</v>
      </c>
      <c r="N719" s="45">
        <v>-41176.31</v>
      </c>
      <c r="O719" s="45">
        <v>-48361.84</v>
      </c>
      <c r="P719" s="45">
        <v>-50880.81</v>
      </c>
      <c r="Q719" s="45">
        <v>-55204.26</v>
      </c>
      <c r="R719" s="47">
        <f t="shared" si="184"/>
        <v>-51550.237916666665</v>
      </c>
      <c r="V719" s="49">
        <f t="shared" si="185"/>
        <v>-51550.237916666665</v>
      </c>
      <c r="Y719" s="51"/>
      <c r="Z719" s="51"/>
      <c r="AA719" s="51"/>
      <c r="AC719" s="61">
        <f t="shared" si="186"/>
        <v>-51550.237916666665</v>
      </c>
    </row>
    <row r="720" spans="1:29">
      <c r="A720" s="6" t="s">
        <v>293</v>
      </c>
      <c r="B720" s="6" t="s">
        <v>468</v>
      </c>
      <c r="C720" s="6" t="s">
        <v>470</v>
      </c>
      <c r="D720" s="2" t="s">
        <v>854</v>
      </c>
      <c r="E720" s="45">
        <v>-251879.15</v>
      </c>
      <c r="F720" s="45">
        <v>-272801.17</v>
      </c>
      <c r="G720" s="45">
        <v>-21194.91</v>
      </c>
      <c r="H720" s="45">
        <v>-41572.160000000003</v>
      </c>
      <c r="I720" s="45">
        <v>-60644.1</v>
      </c>
      <c r="J720" s="45">
        <v>-80726.75</v>
      </c>
      <c r="K720" s="45">
        <v>-105052.47</v>
      </c>
      <c r="L720" s="45">
        <v>-131679.07</v>
      </c>
      <c r="M720" s="45">
        <v>-163814.37</v>
      </c>
      <c r="N720" s="45">
        <v>-194658.41</v>
      </c>
      <c r="O720" s="45">
        <v>-233105.99</v>
      </c>
      <c r="P720" s="45">
        <v>-277044.81</v>
      </c>
      <c r="Q720" s="45">
        <v>-302628.3</v>
      </c>
      <c r="R720" s="47">
        <f t="shared" si="184"/>
        <v>-154962.32791666666</v>
      </c>
      <c r="V720" s="49">
        <f t="shared" si="185"/>
        <v>-154962.32791666666</v>
      </c>
      <c r="Y720" s="51"/>
      <c r="Z720" s="51"/>
      <c r="AA720" s="51"/>
      <c r="AC720" s="61">
        <f t="shared" si="186"/>
        <v>-154962.32791666666</v>
      </c>
    </row>
    <row r="721" spans="1:30">
      <c r="A721" s="6" t="s">
        <v>294</v>
      </c>
      <c r="B721" s="6" t="s">
        <v>468</v>
      </c>
      <c r="C721" s="6" t="s">
        <v>296</v>
      </c>
      <c r="D721" s="2" t="s">
        <v>853</v>
      </c>
      <c r="E721" s="45">
        <v>-270646.39</v>
      </c>
      <c r="F721" s="45">
        <v>-283848.56</v>
      </c>
      <c r="G721" s="45">
        <v>-2634.46</v>
      </c>
      <c r="H721" s="45">
        <v>-4717.17</v>
      </c>
      <c r="I721" s="45">
        <v>-6130.41</v>
      </c>
      <c r="J721" s="45">
        <v>-13390.25</v>
      </c>
      <c r="K721" s="45">
        <v>-18069.54</v>
      </c>
      <c r="L721" s="45">
        <v>-43685.85</v>
      </c>
      <c r="M721" s="45">
        <v>-120573.19</v>
      </c>
      <c r="N721" s="45">
        <v>-123680.49</v>
      </c>
      <c r="O721" s="45">
        <v>-124449.23</v>
      </c>
      <c r="P721" s="45">
        <v>-115916.27</v>
      </c>
      <c r="Q721" s="45">
        <v>-117382.17</v>
      </c>
      <c r="R721" s="47">
        <f t="shared" si="184"/>
        <v>-87592.474999999991</v>
      </c>
      <c r="V721" s="49">
        <f t="shared" si="185"/>
        <v>-87592.474999999991</v>
      </c>
      <c r="Y721" s="51"/>
      <c r="Z721" s="51"/>
      <c r="AA721" s="51"/>
      <c r="AC721" s="61">
        <f t="shared" si="186"/>
        <v>-87592.474999999991</v>
      </c>
    </row>
    <row r="722" spans="1:30">
      <c r="A722" s="6" t="s">
        <v>294</v>
      </c>
      <c r="B722" s="6" t="s">
        <v>468</v>
      </c>
      <c r="C722" s="6" t="s">
        <v>470</v>
      </c>
      <c r="D722" s="2" t="s">
        <v>854</v>
      </c>
      <c r="E722" s="45">
        <v>-2935997.06</v>
      </c>
      <c r="F722" s="45">
        <v>-3136992.3</v>
      </c>
      <c r="G722" s="45">
        <v>-194934.05</v>
      </c>
      <c r="H722" s="45">
        <v>-365747.81</v>
      </c>
      <c r="I722" s="45">
        <v>-537080.22</v>
      </c>
      <c r="J722" s="45">
        <v>-689279.29</v>
      </c>
      <c r="K722" s="45">
        <v>-843128.57</v>
      </c>
      <c r="L722" s="45">
        <v>-994335.52</v>
      </c>
      <c r="M722" s="45">
        <v>-1157546.57</v>
      </c>
      <c r="N722" s="45">
        <v>-1324385.97</v>
      </c>
      <c r="O722" s="45">
        <v>-1495113.47</v>
      </c>
      <c r="P722" s="45">
        <v>-1680376.36</v>
      </c>
      <c r="Q722" s="45">
        <v>-1867206.74</v>
      </c>
      <c r="R722" s="47">
        <f t="shared" si="184"/>
        <v>-1235043.5025000002</v>
      </c>
      <c r="V722" s="49">
        <f t="shared" si="185"/>
        <v>-1235043.5025000002</v>
      </c>
      <c r="Y722" s="51"/>
      <c r="Z722" s="51"/>
      <c r="AA722" s="51"/>
      <c r="AC722" s="61">
        <f t="shared" si="186"/>
        <v>-1235043.5025000002</v>
      </c>
    </row>
    <row r="723" spans="1:30">
      <c r="D723" s="3" t="s">
        <v>264</v>
      </c>
      <c r="E723" s="46">
        <f t="shared" ref="E723:G723" si="187">SUM(E712:E722)</f>
        <v>-4447104.99</v>
      </c>
      <c r="F723" s="46">
        <f t="shared" si="187"/>
        <v>-4719185.95</v>
      </c>
      <c r="G723" s="46">
        <f t="shared" si="187"/>
        <v>-241388.87999999998</v>
      </c>
      <c r="H723" s="46">
        <f t="shared" ref="H723:R723" si="188">SUM(H712:H722)</f>
        <v>-446953.3</v>
      </c>
      <c r="I723" s="46">
        <f t="shared" si="188"/>
        <v>-659499.79</v>
      </c>
      <c r="J723" s="46">
        <f t="shared" si="188"/>
        <v>-851904.54</v>
      </c>
      <c r="K723" s="46">
        <f t="shared" si="188"/>
        <v>-1049009.8499999999</v>
      </c>
      <c r="L723" s="46">
        <f t="shared" si="188"/>
        <v>-1268691.23</v>
      </c>
      <c r="M723" s="46">
        <f t="shared" si="188"/>
        <v>-1562002.6500000001</v>
      </c>
      <c r="N723" s="46">
        <f t="shared" si="188"/>
        <v>-1783103.23</v>
      </c>
      <c r="O723" s="46">
        <f t="shared" si="188"/>
        <v>-2019130.0299999998</v>
      </c>
      <c r="P723" s="46">
        <f t="shared" si="188"/>
        <v>-2295752.02</v>
      </c>
      <c r="Q723" s="46">
        <f t="shared" si="188"/>
        <v>-2548823.85</v>
      </c>
      <c r="R723" s="46">
        <f t="shared" si="188"/>
        <v>-1699548.8241666667</v>
      </c>
      <c r="Y723" s="51"/>
      <c r="Z723" s="51"/>
      <c r="AA723" s="51"/>
    </row>
    <row r="724" spans="1:30">
      <c r="D724" s="3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7"/>
      <c r="Y724" s="51"/>
      <c r="Z724" s="51"/>
      <c r="AA724" s="51"/>
    </row>
    <row r="725" spans="1:30" s="15" customFormat="1" ht="13.5" thickBot="1">
      <c r="D725" s="19" t="s">
        <v>265</v>
      </c>
      <c r="E725" s="16">
        <f t="shared" ref="E725:M725" si="189">+E723+E710+E640+E613+E571+SUM(E479:E517)+E477+E436+E415</f>
        <v>-1197351789.9500003</v>
      </c>
      <c r="F725" s="16">
        <f t="shared" si="189"/>
        <v>-1255579420.02</v>
      </c>
      <c r="G725" s="16">
        <f t="shared" si="189"/>
        <v>-973205124.52999997</v>
      </c>
      <c r="H725" s="16">
        <f t="shared" si="189"/>
        <v>-1020025267.05</v>
      </c>
      <c r="I725" s="16">
        <f t="shared" si="189"/>
        <v>-1045163956.0999999</v>
      </c>
      <c r="J725" s="16">
        <f t="shared" si="189"/>
        <v>-1057001858.4599998</v>
      </c>
      <c r="K725" s="16">
        <f t="shared" si="189"/>
        <v>-1074129954.8099999</v>
      </c>
      <c r="L725" s="16">
        <f t="shared" si="189"/>
        <v>-1089863025.5</v>
      </c>
      <c r="M725" s="16">
        <f t="shared" si="189"/>
        <v>-1105960550.9100001</v>
      </c>
      <c r="N725" s="16">
        <f>+N723+N710+N640+N613+N571+SUM(N479:N517)+N477+N436+N415</f>
        <v>-1132507051.27</v>
      </c>
      <c r="O725" s="16">
        <f>+O723+O710+O640+O613+O571+SUM(O479:O517)+O477+O436+O415</f>
        <v>-1165320066.1400001</v>
      </c>
      <c r="P725" s="16">
        <f>+P723+P710+P640+P613+P571+SUM(P479:P517)+P477+P436+P415</f>
        <v>-1205093928.9300001</v>
      </c>
      <c r="Q725" s="16">
        <f>+Q723+Q710+Q640+Q613+Q571+SUM(Q479:Q517)+Q477+Q436+Q415</f>
        <v>-1329195173.05</v>
      </c>
      <c r="R725" s="16">
        <f>+R723+R710+R640+R613+R571+SUM(R479:R517)+R477+R436+R415</f>
        <v>-1115593640.4349999</v>
      </c>
      <c r="Y725" s="52"/>
      <c r="Z725" s="52"/>
      <c r="AA725" s="52"/>
    </row>
    <row r="726" spans="1:30" ht="13.5" thickTop="1">
      <c r="Y726" s="51"/>
      <c r="Z726" s="51"/>
      <c r="AA726" s="51"/>
    </row>
    <row r="727" spans="1:30">
      <c r="Y727" s="51"/>
      <c r="Z727" s="51"/>
      <c r="AA727" s="51"/>
    </row>
    <row r="728" spans="1:30">
      <c r="D728" s="80" t="s">
        <v>1043</v>
      </c>
      <c r="E728" s="49">
        <f t="shared" ref="E728:M728" si="190">E725+E405</f>
        <v>0</v>
      </c>
      <c r="F728" s="49">
        <f t="shared" si="190"/>
        <v>0</v>
      </c>
      <c r="G728" s="49">
        <f t="shared" si="190"/>
        <v>0</v>
      </c>
      <c r="H728" s="49">
        <f t="shared" si="190"/>
        <v>0</v>
      </c>
      <c r="I728" s="49">
        <f t="shared" si="190"/>
        <v>0</v>
      </c>
      <c r="J728" s="49">
        <f t="shared" si="190"/>
        <v>0</v>
      </c>
      <c r="K728" s="49">
        <f t="shared" si="190"/>
        <v>0</v>
      </c>
      <c r="L728" s="49">
        <f t="shared" si="190"/>
        <v>0</v>
      </c>
      <c r="M728" s="49">
        <f t="shared" si="190"/>
        <v>0</v>
      </c>
      <c r="N728" s="49">
        <f>N725+N405</f>
        <v>0</v>
      </c>
      <c r="O728" s="49">
        <f>O725+O405</f>
        <v>0</v>
      </c>
      <c r="P728" s="49">
        <f>P725+P405</f>
        <v>0</v>
      </c>
      <c r="Q728" s="49">
        <f>Q725+Q405</f>
        <v>0</v>
      </c>
      <c r="R728" s="49">
        <f>R725+R405</f>
        <v>0</v>
      </c>
      <c r="T728" s="50">
        <f>SUM(T10:T723)</f>
        <v>143305493.45958331</v>
      </c>
      <c r="U728" s="50">
        <f>SUM(U10:U723)</f>
        <v>-113192069.33458331</v>
      </c>
      <c r="V728" s="50">
        <f>SUM(V10:V723)</f>
        <v>-714704239.75375021</v>
      </c>
      <c r="W728" s="50">
        <f>SUM(W10:W723)</f>
        <v>684590815.62874937</v>
      </c>
      <c r="Y728" s="52">
        <f t="shared" ref="Y728:AD728" si="191">SUM(Y10:Y723)</f>
        <v>446697555.5254128</v>
      </c>
      <c r="Z728" s="52">
        <f t="shared" si="191"/>
        <v>147648451.48292071</v>
      </c>
      <c r="AA728" s="52">
        <f t="shared" si="191"/>
        <v>0</v>
      </c>
      <c r="AB728" s="50">
        <f t="shared" si="191"/>
        <v>90244808.620416701</v>
      </c>
      <c r="AC728" s="50">
        <f t="shared" si="191"/>
        <v>-714704239.75375021</v>
      </c>
      <c r="AD728" s="50">
        <f t="shared" si="191"/>
        <v>30113424.124999907</v>
      </c>
    </row>
    <row r="729" spans="1:30">
      <c r="D729" s="25" t="s">
        <v>487</v>
      </c>
      <c r="U729" s="50">
        <f>+T728+U728</f>
        <v>30113424.125</v>
      </c>
      <c r="AC729" s="49">
        <f>+AB728+Z728+Y728</f>
        <v>684590815.62875021</v>
      </c>
    </row>
    <row r="730" spans="1:30">
      <c r="W730" s="49"/>
      <c r="Y730" s="49"/>
      <c r="AD730" s="49"/>
    </row>
    <row r="731" spans="1:30">
      <c r="D731" s="25" t="s">
        <v>488</v>
      </c>
      <c r="L731" s="49"/>
      <c r="M731" s="49"/>
      <c r="N731" s="49"/>
      <c r="O731" s="49"/>
      <c r="P731" s="49"/>
      <c r="Q731" s="49"/>
      <c r="Y731" s="53">
        <f>+Y728/AC729</f>
        <v>0.6525029920466453</v>
      </c>
      <c r="Z731" s="53">
        <f>+Z728/AC729</f>
        <v>0.21567401740164396</v>
      </c>
      <c r="AA731" s="64" t="s">
        <v>479</v>
      </c>
      <c r="AB731" s="64">
        <f>+AD728/-AC728</f>
        <v>4.2134105900050942E-2</v>
      </c>
    </row>
    <row r="732" spans="1:30">
      <c r="U732" s="49"/>
    </row>
    <row r="733" spans="1:30">
      <c r="D733" s="25" t="s">
        <v>489</v>
      </c>
      <c r="Y733" s="54">
        <f>Y731*AD728</f>
        <v>19649099.342332073</v>
      </c>
      <c r="Z733" s="63">
        <f>+AD728*Z731</f>
        <v>6494683.1587583153</v>
      </c>
      <c r="AA733" s="51"/>
      <c r="AB733" s="51">
        <f>+U729*AB731</f>
        <v>1268802.2010958989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D724"/>
  <sheetViews>
    <sheetView zoomScaleNormal="100" workbookViewId="0">
      <pane xSplit="4" ySplit="9" topLeftCell="Z714" activePane="bottomRight" state="frozen"/>
      <selection activeCell="D756" sqref="D756"/>
      <selection pane="topRight" activeCell="D756" sqref="D756"/>
      <selection pane="bottomLeft" activeCell="D756" sqref="D756"/>
      <selection pane="bottomRight" activeCell="D719" sqref="D719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983</v>
      </c>
      <c r="I2" s="24" t="s">
        <v>983</v>
      </c>
      <c r="J2" s="24" t="s">
        <v>983</v>
      </c>
      <c r="K2" s="24" t="s">
        <v>983</v>
      </c>
      <c r="L2" s="24" t="s">
        <v>983</v>
      </c>
      <c r="M2" s="24" t="s">
        <v>983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281</v>
      </c>
      <c r="F5" s="14" t="s">
        <v>282</v>
      </c>
      <c r="G5" s="14" t="s">
        <v>92</v>
      </c>
      <c r="H5" s="14" t="s">
        <v>143</v>
      </c>
      <c r="I5" s="14" t="s">
        <v>179</v>
      </c>
      <c r="J5" s="14" t="s">
        <v>180</v>
      </c>
      <c r="K5" s="14" t="s">
        <v>276</v>
      </c>
      <c r="L5" s="14" t="s">
        <v>277</v>
      </c>
      <c r="M5" s="14" t="s">
        <v>278</v>
      </c>
      <c r="N5" s="14" t="s">
        <v>279</v>
      </c>
      <c r="O5" s="14" t="s">
        <v>9</v>
      </c>
      <c r="P5" s="14" t="s">
        <v>280</v>
      </c>
      <c r="Q5" s="14" t="s">
        <v>281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958</v>
      </c>
      <c r="F9" s="23" t="s">
        <v>962</v>
      </c>
      <c r="G9" s="23" t="s">
        <v>965</v>
      </c>
      <c r="H9" s="23" t="s">
        <v>984</v>
      </c>
      <c r="I9" s="23" t="s">
        <v>991</v>
      </c>
      <c r="J9" s="23" t="s">
        <v>994</v>
      </c>
      <c r="K9" s="23" t="s">
        <v>995</v>
      </c>
      <c r="L9" s="23" t="s">
        <v>1003</v>
      </c>
      <c r="M9" s="23" t="s">
        <v>1004</v>
      </c>
      <c r="N9" s="23" t="s">
        <v>1006</v>
      </c>
      <c r="O9" s="23" t="s">
        <v>1012</v>
      </c>
      <c r="P9" s="23" t="s">
        <v>1017</v>
      </c>
      <c r="Q9" s="23" t="s">
        <v>1021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1116932697.9000001</v>
      </c>
      <c r="F10" s="45">
        <v>1118156214.0899999</v>
      </c>
      <c r="G10" s="45">
        <v>1181190214.3099999</v>
      </c>
      <c r="H10" s="45">
        <v>1176359415.3699999</v>
      </c>
      <c r="I10" s="45">
        <v>1176536981.45</v>
      </c>
      <c r="J10" s="45">
        <v>1180217523.51</v>
      </c>
      <c r="K10" s="45">
        <v>1188366509.1600001</v>
      </c>
      <c r="L10" s="45">
        <v>1189994147.4200001</v>
      </c>
      <c r="M10" s="45">
        <v>1198843248.6300001</v>
      </c>
      <c r="N10" s="45">
        <v>1207835302.6199999</v>
      </c>
      <c r="O10" s="45">
        <v>1211420509.3</v>
      </c>
      <c r="P10" s="45">
        <v>1212876638.6800001</v>
      </c>
      <c r="Q10" s="45">
        <v>1213039627.1300001</v>
      </c>
      <c r="R10" s="47">
        <f>((E10+Q10)+((F10+G10+H10+I10+J10+K10+L10+M10+N10+O10+P10)*2))/24</f>
        <v>1183898572.2545831</v>
      </c>
      <c r="T10" s="49"/>
      <c r="W10" s="49">
        <f>+R10</f>
        <v>1183898572.2545831</v>
      </c>
      <c r="Y10" s="67">
        <f>+R10*$Z$4</f>
        <v>886621640.76145732</v>
      </c>
      <c r="Z10" s="67">
        <f>+R10*$Z$5</f>
        <v>297276931.4931258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29198499.489999998</v>
      </c>
      <c r="H12" s="45">
        <v>29198499.489999998</v>
      </c>
      <c r="I12" s="45">
        <v>29198499.489999998</v>
      </c>
      <c r="J12" s="45">
        <v>29198499.18</v>
      </c>
      <c r="K12" s="45">
        <v>29198499.18</v>
      </c>
      <c r="L12" s="45">
        <v>29198499.18</v>
      </c>
      <c r="M12" s="45">
        <v>29198499.18</v>
      </c>
      <c r="N12" s="45">
        <v>29198499.18</v>
      </c>
      <c r="O12" s="45">
        <v>29198499.18</v>
      </c>
      <c r="P12" s="45">
        <v>29198499.18</v>
      </c>
      <c r="Q12" s="45">
        <v>29198499.18</v>
      </c>
      <c r="R12" s="47">
        <f t="shared" si="0"/>
        <v>28840915.73875</v>
      </c>
      <c r="T12" s="49"/>
      <c r="W12" s="49">
        <f t="shared" si="1"/>
        <v>28840915.73875</v>
      </c>
      <c r="Y12" s="67">
        <f t="shared" si="2"/>
        <v>21598961.796749875</v>
      </c>
      <c r="Z12" s="67">
        <f t="shared" si="3"/>
        <v>7241953.9420001246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1423907.27</v>
      </c>
      <c r="J13" s="45">
        <v>1423907.27</v>
      </c>
      <c r="K13" s="45">
        <v>1423907.27</v>
      </c>
      <c r="L13" s="45">
        <v>1423907.27</v>
      </c>
      <c r="M13" s="45">
        <v>1423907.27</v>
      </c>
      <c r="N13" s="45">
        <v>1423907.27</v>
      </c>
      <c r="O13" s="45">
        <v>1423907.27</v>
      </c>
      <c r="P13" s="45">
        <v>1423907.27</v>
      </c>
      <c r="Q13" s="45">
        <v>1423907.27</v>
      </c>
      <c r="R13" s="47">
        <f t="shared" si="0"/>
        <v>1008600.9829166665</v>
      </c>
      <c r="T13" s="49"/>
      <c r="W13" s="49">
        <f t="shared" si="1"/>
        <v>1008600.9829166665</v>
      </c>
      <c r="Y13" s="67">
        <f t="shared" si="2"/>
        <v>755341.27610629157</v>
      </c>
      <c r="Z13" s="67">
        <f t="shared" si="3"/>
        <v>253259.70681037495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61047627.030000001</v>
      </c>
      <c r="F14" s="45">
        <v>71392210.099999994</v>
      </c>
      <c r="G14" s="45">
        <v>50743909.159999996</v>
      </c>
      <c r="H14" s="45">
        <v>51342915.100000001</v>
      </c>
      <c r="I14" s="45">
        <v>52880679.960000001</v>
      </c>
      <c r="J14" s="45">
        <v>52611421.359999999</v>
      </c>
      <c r="K14" s="45">
        <v>47864645.049999997</v>
      </c>
      <c r="L14" s="45">
        <v>48422951.670000002</v>
      </c>
      <c r="M14" s="45">
        <v>44072852.43</v>
      </c>
      <c r="N14" s="45">
        <v>37669298.229999997</v>
      </c>
      <c r="O14" s="45">
        <v>38069032.899999999</v>
      </c>
      <c r="P14" s="45">
        <v>41116955.049999997</v>
      </c>
      <c r="Q14" s="45">
        <v>46464354.609999999</v>
      </c>
      <c r="R14" s="47">
        <f>((E14+Q14)+((F14+G14+H14+I14+J14+K14+L14+M14+N14+O14+P14)*2))/24</f>
        <v>49161905.152500004</v>
      </c>
      <c r="T14" s="49"/>
      <c r="W14" s="49">
        <f>+R14</f>
        <v>49161905.152500004</v>
      </c>
      <c r="Y14" s="67">
        <f>+R14*$Z$4</f>
        <v>36817350.768707253</v>
      </c>
      <c r="Z14" s="67">
        <f>+R14*$Z$5</f>
        <v>12344554.383792751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48549183.509999998</v>
      </c>
      <c r="F15" s="45">
        <v>42890821.390000001</v>
      </c>
      <c r="G15" s="45">
        <v>7469181.9500000002</v>
      </c>
      <c r="H15" s="45">
        <v>7841410.9199999999</v>
      </c>
      <c r="I15" s="45">
        <v>9127816.8300000001</v>
      </c>
      <c r="J15" s="45">
        <v>9918565.6999999993</v>
      </c>
      <c r="K15" s="45">
        <v>11427308.300000001</v>
      </c>
      <c r="L15" s="45">
        <v>13800824.17</v>
      </c>
      <c r="M15" s="45">
        <v>15020662.720000001</v>
      </c>
      <c r="N15" s="45">
        <v>16481271.960000001</v>
      </c>
      <c r="O15" s="45">
        <v>20253541.84</v>
      </c>
      <c r="P15" s="45">
        <v>22257030.300000001</v>
      </c>
      <c r="Q15" s="45">
        <v>24181876.129999999</v>
      </c>
      <c r="R15" s="47">
        <f>((E15+Q15)+((F15+G15+H15+I15+J15+K15+L15+M15+N15+O15+P15)*2))/24</f>
        <v>17737830.491666667</v>
      </c>
      <c r="T15" s="49"/>
      <c r="W15" s="49">
        <f>+R15</f>
        <v>17737830.491666667</v>
      </c>
      <c r="Y15" s="51"/>
      <c r="Z15" s="51"/>
      <c r="AA15" s="51"/>
      <c r="AB15" s="49">
        <f>+R15</f>
        <v>17737830.491666667</v>
      </c>
    </row>
    <row r="16" spans="1:30">
      <c r="D16" s="41" t="s">
        <v>7</v>
      </c>
      <c r="E16" s="46">
        <f t="shared" ref="E16:H16" si="4">SUM(E10:E15)</f>
        <v>1252867339.47</v>
      </c>
      <c r="F16" s="46">
        <f t="shared" si="4"/>
        <v>1258777076.6099999</v>
      </c>
      <c r="G16" s="46">
        <f t="shared" si="4"/>
        <v>1268601804.9100001</v>
      </c>
      <c r="H16" s="46">
        <f t="shared" si="4"/>
        <v>1264742240.8799999</v>
      </c>
      <c r="I16" s="46">
        <f t="shared" ref="I16:R16" si="5">SUM(I10:I15)</f>
        <v>1269167885</v>
      </c>
      <c r="J16" s="46">
        <f t="shared" si="5"/>
        <v>1273369917.02</v>
      </c>
      <c r="K16" s="46">
        <f t="shared" si="5"/>
        <v>1278280868.96</v>
      </c>
      <c r="L16" s="46">
        <f t="shared" si="5"/>
        <v>1282840329.7100003</v>
      </c>
      <c r="M16" s="46">
        <f t="shared" si="5"/>
        <v>1288559170.2300003</v>
      </c>
      <c r="N16" s="46">
        <f t="shared" si="5"/>
        <v>1292608279.26</v>
      </c>
      <c r="O16" s="46">
        <f t="shared" si="5"/>
        <v>1300365490.49</v>
      </c>
      <c r="P16" s="46">
        <f t="shared" si="5"/>
        <v>1306873030.48</v>
      </c>
      <c r="Q16" s="46">
        <f t="shared" si="5"/>
        <v>1314308264.3200002</v>
      </c>
      <c r="R16" s="46">
        <f t="shared" si="5"/>
        <v>1280647824.6204162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2216441.59</v>
      </c>
      <c r="F18" s="45">
        <v>2630635.06</v>
      </c>
      <c r="G18" s="45">
        <v>361121.20999999897</v>
      </c>
      <c r="H18" s="45">
        <v>1109909.78</v>
      </c>
      <c r="I18" s="45">
        <v>1231080.96</v>
      </c>
      <c r="J18" s="45">
        <v>1135493.18</v>
      </c>
      <c r="K18" s="45">
        <v>1158170.32</v>
      </c>
      <c r="L18" s="45">
        <v>1215010.8</v>
      </c>
      <c r="M18" s="45">
        <v>1304583.08</v>
      </c>
      <c r="N18" s="45">
        <v>1327943.18</v>
      </c>
      <c r="O18" s="45">
        <v>1835398.54</v>
      </c>
      <c r="P18" s="45">
        <v>1467907.82</v>
      </c>
      <c r="Q18" s="45">
        <v>1588490.62</v>
      </c>
      <c r="R18" s="47">
        <f>((E18+Q18)+((F18+G18+H18+I18+J18+K18+L18+M18+N18+O18+P18)*2))/24</f>
        <v>1389976.6695833334</v>
      </c>
      <c r="T18" s="49"/>
      <c r="W18" s="49">
        <f>+R18</f>
        <v>1389976.6695833334</v>
      </c>
      <c r="Y18" s="67">
        <f>+R18*$Z$4</f>
        <v>1040953.5278509584</v>
      </c>
      <c r="Z18" s="67">
        <f>+R18*$Z$5</f>
        <v>349023.14173237502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-357480153.54000002</v>
      </c>
      <c r="F19" s="45">
        <v>-359513297.08999997</v>
      </c>
      <c r="G19" s="45">
        <v>-360812241.13</v>
      </c>
      <c r="H19" s="45">
        <v>-355196599.49000001</v>
      </c>
      <c r="I19" s="45">
        <v>-356993403.43000001</v>
      </c>
      <c r="J19" s="45">
        <v>-358315459.63</v>
      </c>
      <c r="K19" s="45">
        <v>-359536352.63</v>
      </c>
      <c r="L19" s="45">
        <v>-360985597.97000003</v>
      </c>
      <c r="M19" s="45">
        <v>-362685996.01999998</v>
      </c>
      <c r="N19" s="45">
        <v>-364367566.44999999</v>
      </c>
      <c r="O19" s="45">
        <v>-365896259.95999998</v>
      </c>
      <c r="P19" s="45">
        <v>-364506000.97000003</v>
      </c>
      <c r="Q19" s="45">
        <v>-366092772.12</v>
      </c>
      <c r="R19" s="47">
        <f>((E19+Q19)+((F19+G19+H19+I19+J19+K19+L19+M19+N19+O19+P19)*2))/24</f>
        <v>-360882936.46666664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6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-4993000.04</v>
      </c>
      <c r="F21" s="45">
        <v>-5023379.4400000004</v>
      </c>
      <c r="G21" s="45">
        <v>-5068199.03</v>
      </c>
      <c r="H21" s="45">
        <v>-5098578.41</v>
      </c>
      <c r="I21" s="45">
        <v>-5128957.82</v>
      </c>
      <c r="J21" s="45">
        <v>-5126337.4400000004</v>
      </c>
      <c r="K21" s="45">
        <v>-5160014.2300000004</v>
      </c>
      <c r="L21" s="45">
        <v>-5193691.04</v>
      </c>
      <c r="M21" s="45">
        <v>-5227367.8600000003</v>
      </c>
      <c r="N21" s="45">
        <v>-5261044.67</v>
      </c>
      <c r="O21" s="45">
        <v>-5294721.42</v>
      </c>
      <c r="P21" s="45">
        <v>-5328398.2</v>
      </c>
      <c r="Q21" s="45">
        <v>-5362075.03</v>
      </c>
      <c r="R21" s="47">
        <f t="shared" si="6"/>
        <v>-5174018.9245833345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-23656494.52</v>
      </c>
      <c r="F22" s="45">
        <v>-23922460.760000002</v>
      </c>
      <c r="G22" s="45">
        <v>-24188839.18</v>
      </c>
      <c r="H22" s="45">
        <v>-24776811.420000002</v>
      </c>
      <c r="I22" s="45">
        <v>-25095271.719999999</v>
      </c>
      <c r="J22" s="45">
        <v>-25413841.649999999</v>
      </c>
      <c r="K22" s="45">
        <v>-25732600.300000001</v>
      </c>
      <c r="L22" s="45">
        <v>-26111560.760000002</v>
      </c>
      <c r="M22" s="45">
        <v>-26445464.68</v>
      </c>
      <c r="N22" s="45">
        <v>-26788598.27</v>
      </c>
      <c r="O22" s="45">
        <v>-27131604.82</v>
      </c>
      <c r="P22" s="45">
        <v>-30471028</v>
      </c>
      <c r="Q22" s="45">
        <v>-30811401.329999998</v>
      </c>
      <c r="R22" s="47">
        <f>((E22+Q22)+((F22+G22+H22+I22+J22+K22+L22+M22+N22+O22+P22)*2))/24</f>
        <v>-26109335.790416669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H24" si="7">SUM(E18:E23)</f>
        <v>-383913206.51000005</v>
      </c>
      <c r="F24" s="37">
        <f t="shared" si="7"/>
        <v>-385828502.22999996</v>
      </c>
      <c r="G24" s="37">
        <f t="shared" si="7"/>
        <v>-389708158.13</v>
      </c>
      <c r="H24" s="37">
        <f t="shared" si="7"/>
        <v>-383962079.54000008</v>
      </c>
      <c r="I24" s="37">
        <f t="shared" ref="I24:R24" si="8">SUM(I18:I23)</f>
        <v>-385986552.00999999</v>
      </c>
      <c r="J24" s="37">
        <f t="shared" si="8"/>
        <v>-387720145.53999996</v>
      </c>
      <c r="K24" s="37">
        <f t="shared" si="8"/>
        <v>-389270796.84000003</v>
      </c>
      <c r="L24" s="37">
        <f t="shared" si="8"/>
        <v>-391075838.97000003</v>
      </c>
      <c r="M24" s="37">
        <f t="shared" si="8"/>
        <v>-393054245.48000002</v>
      </c>
      <c r="N24" s="37">
        <f t="shared" si="8"/>
        <v>-395089266.20999998</v>
      </c>
      <c r="O24" s="37">
        <f t="shared" si="8"/>
        <v>-396487187.65999997</v>
      </c>
      <c r="P24" s="37">
        <f t="shared" si="8"/>
        <v>-398837519.35000002</v>
      </c>
      <c r="Q24" s="37">
        <f t="shared" si="8"/>
        <v>-400677757.85999995</v>
      </c>
      <c r="R24" s="37">
        <f t="shared" si="8"/>
        <v>-390776314.51208329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-1135830.5</v>
      </c>
      <c r="F26" s="45">
        <v>-1158006.53</v>
      </c>
      <c r="G26" s="45">
        <v>-952412.58</v>
      </c>
      <c r="H26" s="45">
        <v>-954911.45</v>
      </c>
      <c r="I26" s="45">
        <v>-987475.79</v>
      </c>
      <c r="J26" s="45">
        <v>-1012318.21</v>
      </c>
      <c r="K26" s="45">
        <v>-994452.33</v>
      </c>
      <c r="L26" s="45">
        <v>-1009062.06</v>
      </c>
      <c r="M26" s="45">
        <v>-1033008.31</v>
      </c>
      <c r="N26" s="45">
        <v>-1055140.48</v>
      </c>
      <c r="O26" s="45">
        <v>-1059386.1399999999</v>
      </c>
      <c r="P26" s="45">
        <v>-1074772.21</v>
      </c>
      <c r="Q26" s="45">
        <v>-1061801.8700000001</v>
      </c>
      <c r="R26" s="47">
        <f>((E26+Q26)+((F26+G26+H26+I26+J26+K26+L26+M26+N26+O26+P26)*2))/24</f>
        <v>-1032480.1895833333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-145730762.49000001</v>
      </c>
      <c r="F27" s="45">
        <v>-146162343.5</v>
      </c>
      <c r="G27" s="45">
        <v>-145311809.69999999</v>
      </c>
      <c r="H27" s="45">
        <v>-146165291.44</v>
      </c>
      <c r="I27" s="45">
        <v>-146997090.16999999</v>
      </c>
      <c r="J27" s="45">
        <v>-147734746.78999999</v>
      </c>
      <c r="K27" s="45">
        <v>-148628385.25999999</v>
      </c>
      <c r="L27" s="45">
        <v>-149447056.25</v>
      </c>
      <c r="M27" s="45">
        <v>-150247718.43000001</v>
      </c>
      <c r="N27" s="45">
        <v>-151073869.62</v>
      </c>
      <c r="O27" s="45">
        <v>-151931417.05000001</v>
      </c>
      <c r="P27" s="45">
        <v>-152826331.38999999</v>
      </c>
      <c r="Q27" s="45">
        <v>-153792934.72</v>
      </c>
      <c r="R27" s="47">
        <f>((E27+Q27)+((F27+G27+H27+I27+J27+K27+L27+M27+N27+O27+P27)*2))/24</f>
        <v>-148857325.68375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9">+E26+E27</f>
        <v>-146866592.99000001</v>
      </c>
      <c r="F28" s="38">
        <f t="shared" si="9"/>
        <v>-147320350.03</v>
      </c>
      <c r="G28" s="38">
        <f t="shared" si="9"/>
        <v>-146264222.28</v>
      </c>
      <c r="H28" s="38">
        <f t="shared" si="9"/>
        <v>-147120202.88999999</v>
      </c>
      <c r="I28" s="38">
        <f t="shared" si="9"/>
        <v>-147984565.95999998</v>
      </c>
      <c r="J28" s="38">
        <f t="shared" si="9"/>
        <v>-148747065</v>
      </c>
      <c r="K28" s="38">
        <f t="shared" si="9"/>
        <v>-149622837.59</v>
      </c>
      <c r="L28" s="38">
        <f t="shared" si="9"/>
        <v>-150456118.31</v>
      </c>
      <c r="M28" s="38">
        <f t="shared" si="9"/>
        <v>-151280726.74000001</v>
      </c>
      <c r="N28" s="38">
        <f t="shared" si="9"/>
        <v>-152129010.09999999</v>
      </c>
      <c r="O28" s="38">
        <f t="shared" si="9"/>
        <v>-152990803.19</v>
      </c>
      <c r="P28" s="38">
        <f t="shared" si="9"/>
        <v>-153901103.59999999</v>
      </c>
      <c r="Q28" s="38">
        <f t="shared" si="9"/>
        <v>-154854736.59</v>
      </c>
      <c r="R28" s="38">
        <f t="shared" si="9"/>
        <v>-149889805.87333333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10">+E28+E24</f>
        <v>-530779799.50000006</v>
      </c>
      <c r="F30" s="39">
        <f t="shared" si="10"/>
        <v>-533148852.25999999</v>
      </c>
      <c r="G30" s="39">
        <f t="shared" si="10"/>
        <v>-535972380.40999997</v>
      </c>
      <c r="H30" s="39">
        <f t="shared" si="10"/>
        <v>-531082282.43000007</v>
      </c>
      <c r="I30" s="39">
        <f t="shared" si="10"/>
        <v>-533971117.96999997</v>
      </c>
      <c r="J30" s="39">
        <f t="shared" si="10"/>
        <v>-536467210.53999996</v>
      </c>
      <c r="K30" s="39">
        <f t="shared" si="10"/>
        <v>-538893634.43000007</v>
      </c>
      <c r="L30" s="39">
        <f t="shared" si="10"/>
        <v>-541531957.27999997</v>
      </c>
      <c r="M30" s="39">
        <f t="shared" si="10"/>
        <v>-544334972.22000003</v>
      </c>
      <c r="N30" s="39">
        <f t="shared" si="10"/>
        <v>-547218276.30999994</v>
      </c>
      <c r="O30" s="39">
        <f t="shared" si="10"/>
        <v>-549477990.8499999</v>
      </c>
      <c r="P30" s="39">
        <f t="shared" si="10"/>
        <v>-552738622.95000005</v>
      </c>
      <c r="Q30" s="39">
        <f t="shared" si="10"/>
        <v>-555532494.44999993</v>
      </c>
      <c r="R30" s="39">
        <f t="shared" si="10"/>
        <v>-540666120.38541663</v>
      </c>
      <c r="W30" s="49">
        <f>+R30-R18</f>
        <v>-542056097.05499995</v>
      </c>
      <c r="Y30" s="67">
        <f>SUM(R30-R18)*$Z$4</f>
        <v>-405945811.08448946</v>
      </c>
      <c r="Z30" s="67">
        <f>SUM(R30-R18)*$Z$5</f>
        <v>-136110285.97051048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11">+E16+E30</f>
        <v>722087539.97000003</v>
      </c>
      <c r="F32" s="9">
        <f t="shared" si="11"/>
        <v>725628224.3499999</v>
      </c>
      <c r="G32" s="9">
        <f t="shared" si="11"/>
        <v>732629424.50000012</v>
      </c>
      <c r="H32" s="9">
        <f t="shared" si="11"/>
        <v>733659958.44999981</v>
      </c>
      <c r="I32" s="9">
        <f t="shared" si="11"/>
        <v>735196767.02999997</v>
      </c>
      <c r="J32" s="9">
        <f t="shared" si="11"/>
        <v>736902706.48000002</v>
      </c>
      <c r="K32" s="9">
        <f t="shared" si="11"/>
        <v>739387234.52999997</v>
      </c>
      <c r="L32" s="9">
        <f t="shared" si="11"/>
        <v>741308372.43000031</v>
      </c>
      <c r="M32" s="9">
        <f t="shared" si="11"/>
        <v>744224198.01000023</v>
      </c>
      <c r="N32" s="9">
        <f t="shared" si="11"/>
        <v>745390002.95000005</v>
      </c>
      <c r="O32" s="9">
        <f t="shared" si="11"/>
        <v>750887499.6400001</v>
      </c>
      <c r="P32" s="9">
        <f t="shared" si="11"/>
        <v>754134407.52999997</v>
      </c>
      <c r="Q32" s="9">
        <f t="shared" si="11"/>
        <v>758775769.87000024</v>
      </c>
      <c r="R32" s="9">
        <f t="shared" si="11"/>
        <v>739981704.23499954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530546.98</v>
      </c>
      <c r="F39" s="45">
        <v>530551.34</v>
      </c>
      <c r="G39" s="45">
        <v>530557.93999999994</v>
      </c>
      <c r="H39" s="45">
        <v>530562.44999999995</v>
      </c>
      <c r="I39" s="45">
        <v>531010.27</v>
      </c>
      <c r="J39" s="45">
        <v>3341740.85</v>
      </c>
      <c r="K39" s="45">
        <v>3341745.21</v>
      </c>
      <c r="L39" s="45">
        <v>3431180.58</v>
      </c>
      <c r="M39" s="45">
        <v>3431208.78</v>
      </c>
      <c r="N39" s="45">
        <v>1103583.8999999999</v>
      </c>
      <c r="O39" s="45">
        <v>1103593.27</v>
      </c>
      <c r="P39" s="45">
        <v>1103602.3400000001</v>
      </c>
      <c r="Q39" s="45">
        <v>1103611.71</v>
      </c>
      <c r="R39" s="47">
        <f>((E39+Q39)+((F39+G39+H39+I39+J39+K39+L39+M39+N39+O39+P39)*2))/24</f>
        <v>1649701.35625</v>
      </c>
      <c r="T39" s="49"/>
      <c r="W39" s="49">
        <f>+R39</f>
        <v>1649701.35625</v>
      </c>
      <c r="Y39" s="51"/>
      <c r="Z39" s="51"/>
      <c r="AA39" s="51"/>
      <c r="AB39" s="49">
        <f>+R39</f>
        <v>1649701.35625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12051098.880000001</v>
      </c>
      <c r="F40" s="45">
        <v>12213349.59</v>
      </c>
      <c r="G40" s="45">
        <v>12327925.800000001</v>
      </c>
      <c r="H40" s="45">
        <v>12313260.26</v>
      </c>
      <c r="I40" s="45">
        <v>12334603.68</v>
      </c>
      <c r="J40" s="45">
        <v>10148672.5</v>
      </c>
      <c r="K40" s="45">
        <v>10252301.76</v>
      </c>
      <c r="L40" s="45">
        <v>10255545.689999999</v>
      </c>
      <c r="M40" s="45">
        <v>10347586.970000001</v>
      </c>
      <c r="N40" s="45">
        <v>10399649.300000001</v>
      </c>
      <c r="O40" s="45">
        <v>10459494.01</v>
      </c>
      <c r="P40" s="45">
        <v>10470007.33</v>
      </c>
      <c r="Q40" s="45">
        <v>10589930.880000001</v>
      </c>
      <c r="R40" s="47">
        <f>((E40+Q40)+((F40+G40+H40+I40+J40+K40+L40+M40+N40+O40+P40)*2))/24</f>
        <v>11070242.647499999</v>
      </c>
      <c r="T40" s="49"/>
      <c r="W40" s="49">
        <f>+R40</f>
        <v>11070242.647499999</v>
      </c>
      <c r="Y40" s="51"/>
      <c r="Z40" s="51"/>
      <c r="AA40" s="51"/>
      <c r="AB40" s="49">
        <f>+R40</f>
        <v>11070242.647499999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2">((E41+Q41)+((F41+G41+H41+I41+J41+K41+L41+M41+N41+O41+P41)*2))/24</f>
        <v>0</v>
      </c>
      <c r="T41" s="49"/>
      <c r="W41" s="49">
        <f t="shared" ref="W41:W42" si="13">+R41</f>
        <v>0</v>
      </c>
      <c r="Y41" s="51"/>
      <c r="Z41" s="51"/>
      <c r="AA41" s="51"/>
      <c r="AB41" s="49">
        <f t="shared" ref="AB41:AB42" si="14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2307.6799999999998</v>
      </c>
      <c r="J42" s="45">
        <v>4675.28</v>
      </c>
      <c r="K42" s="45">
        <v>8076.88</v>
      </c>
      <c r="L42" s="45">
        <v>10384.56</v>
      </c>
      <c r="M42" s="45">
        <v>12692.24</v>
      </c>
      <c r="N42" s="45">
        <v>14999.92</v>
      </c>
      <c r="O42" s="45">
        <v>18461.439999999999</v>
      </c>
      <c r="P42" s="45">
        <v>20730.080000000002</v>
      </c>
      <c r="Q42" s="45">
        <v>22959.68</v>
      </c>
      <c r="R42" s="47">
        <f t="shared" si="12"/>
        <v>8650.66</v>
      </c>
      <c r="T42" s="49"/>
      <c r="W42" s="49">
        <f t="shared" si="13"/>
        <v>8650.66</v>
      </c>
      <c r="Y42" s="51"/>
      <c r="Z42" s="51"/>
      <c r="AA42" s="51"/>
      <c r="AB42" s="49">
        <f t="shared" si="14"/>
        <v>8650.66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59.92</v>
      </c>
      <c r="L43" s="45">
        <v>59.92</v>
      </c>
      <c r="M43" s="45">
        <v>3359.62</v>
      </c>
      <c r="N43" s="45">
        <v>4021.12</v>
      </c>
      <c r="O43" s="45">
        <v>4379.53</v>
      </c>
      <c r="P43" s="45">
        <v>3693.48</v>
      </c>
      <c r="Q43" s="45">
        <v>3693.48</v>
      </c>
      <c r="R43" s="47">
        <f>((E43+Q43)+((F43+G43+H43+I43+J43+K43+L43+M43+N43+O43+P43)*2))/24</f>
        <v>1451.6941666666669</v>
      </c>
      <c r="T43" s="49"/>
      <c r="W43" s="49">
        <f>+R43</f>
        <v>1451.6941666666669</v>
      </c>
      <c r="Y43" s="51"/>
      <c r="Z43" s="51"/>
      <c r="AA43" s="51"/>
      <c r="AB43" s="49">
        <f>+R43</f>
        <v>1451.6941666666669</v>
      </c>
    </row>
    <row r="44" spans="1:30">
      <c r="D44" s="3" t="s">
        <v>31</v>
      </c>
      <c r="E44" s="46">
        <f t="shared" ref="E44:H44" si="15">SUM(E37:E43)</f>
        <v>12779610.370000001</v>
      </c>
      <c r="F44" s="46">
        <f t="shared" si="15"/>
        <v>12941865.439999999</v>
      </c>
      <c r="G44" s="46">
        <f t="shared" si="15"/>
        <v>13056448.25</v>
      </c>
      <c r="H44" s="46">
        <f t="shared" si="15"/>
        <v>13041787.219999999</v>
      </c>
      <c r="I44" s="46">
        <f t="shared" ref="I44:R44" si="16">SUM(I37:I43)</f>
        <v>13065886.139999999</v>
      </c>
      <c r="J44" s="46">
        <f t="shared" si="16"/>
        <v>13693053.139999999</v>
      </c>
      <c r="K44" s="46">
        <f t="shared" si="16"/>
        <v>13800148.280000001</v>
      </c>
      <c r="L44" s="46">
        <f t="shared" si="16"/>
        <v>13895135.26</v>
      </c>
      <c r="M44" s="46">
        <f t="shared" si="16"/>
        <v>13992812.120000001</v>
      </c>
      <c r="N44" s="46">
        <f t="shared" si="16"/>
        <v>11720218.75</v>
      </c>
      <c r="O44" s="46">
        <f t="shared" si="16"/>
        <v>11783892.759999998</v>
      </c>
      <c r="P44" s="46">
        <f t="shared" si="16"/>
        <v>11795997.74</v>
      </c>
      <c r="Q44" s="46">
        <f t="shared" si="16"/>
        <v>11918160.260000002</v>
      </c>
      <c r="R44" s="46">
        <f t="shared" si="16"/>
        <v>12928010.867916664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500818.9</v>
      </c>
      <c r="F46" s="45">
        <v>339528.83</v>
      </c>
      <c r="G46" s="45">
        <v>2523372.85</v>
      </c>
      <c r="H46" s="45">
        <v>2216024.09</v>
      </c>
      <c r="I46" s="45">
        <v>2192038.92</v>
      </c>
      <c r="J46" s="45">
        <v>2361086.4300000002</v>
      </c>
      <c r="K46" s="45">
        <v>1272920.22</v>
      </c>
      <c r="L46" s="45">
        <v>662931</v>
      </c>
      <c r="M46" s="45">
        <v>1065367.56</v>
      </c>
      <c r="N46" s="45">
        <v>474820.33</v>
      </c>
      <c r="O46" s="45">
        <v>860727.94</v>
      </c>
      <c r="P46" s="45">
        <v>289681.40999999997</v>
      </c>
      <c r="Q46" s="45">
        <v>604078.53</v>
      </c>
      <c r="R46" s="47">
        <f t="shared" ref="R46:R56" si="17">((E46+Q46)+((F46+G46+H46+I46+J46+K46+L46+M46+N46+O46+P46)*2))/24</f>
        <v>1234245.6912499999</v>
      </c>
      <c r="T46" s="49">
        <f t="shared" ref="T46:T56" si="18">+R46</f>
        <v>1234245.6912499999</v>
      </c>
      <c r="Y46" s="51"/>
      <c r="Z46" s="51"/>
      <c r="AA46" s="51"/>
      <c r="AD46" s="49">
        <f t="shared" ref="AD46:AD56" si="19">+R46</f>
        <v>1234245.6912499999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-862685.39</v>
      </c>
      <c r="F47" s="45">
        <v>-537742.41</v>
      </c>
      <c r="G47" s="45">
        <v>-852173.71</v>
      </c>
      <c r="H47" s="45">
        <v>-1380188.62</v>
      </c>
      <c r="I47" s="45">
        <v>-2239549.2000000002</v>
      </c>
      <c r="J47" s="45">
        <v>-1111225.6399999999</v>
      </c>
      <c r="K47" s="45">
        <v>-1973128.15</v>
      </c>
      <c r="L47" s="45">
        <v>-1247228.3600000001</v>
      </c>
      <c r="M47" s="45">
        <v>-702779.78</v>
      </c>
      <c r="N47" s="45">
        <v>-409026.05</v>
      </c>
      <c r="O47" s="45">
        <v>-1407806.98</v>
      </c>
      <c r="P47" s="45">
        <v>-516286.4</v>
      </c>
      <c r="Q47" s="45">
        <v>-1010493.27</v>
      </c>
      <c r="R47" s="47">
        <f t="shared" si="17"/>
        <v>-1109477.0525</v>
      </c>
      <c r="T47" s="49">
        <f t="shared" si="18"/>
        <v>-1109477.0525</v>
      </c>
      <c r="U47" s="49"/>
      <c r="Y47" s="51"/>
      <c r="Z47" s="51"/>
      <c r="AA47" s="51"/>
      <c r="AD47" s="49">
        <f t="shared" si="19"/>
        <v>-1109477.0525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0</v>
      </c>
      <c r="G48" s="45">
        <v>0</v>
      </c>
      <c r="H48" s="45">
        <v>1543422</v>
      </c>
      <c r="I48" s="45">
        <v>-8359.2600000000093</v>
      </c>
      <c r="J48" s="45">
        <v>-11499.5</v>
      </c>
      <c r="K48" s="45">
        <v>-16461.41</v>
      </c>
      <c r="L48" s="45">
        <v>-1.09139364212751E-11</v>
      </c>
      <c r="M48" s="45">
        <v>-40.0000000000109</v>
      </c>
      <c r="N48" s="45">
        <v>-1931.1900000000101</v>
      </c>
      <c r="O48" s="45">
        <v>-1.09139364212751E-11</v>
      </c>
      <c r="P48" s="45">
        <v>2461.03999999999</v>
      </c>
      <c r="Q48" s="45">
        <v>2461.03999999999</v>
      </c>
      <c r="R48" s="47">
        <f t="shared" si="17"/>
        <v>125735.18333333335</v>
      </c>
      <c r="T48" s="49">
        <f t="shared" si="18"/>
        <v>125735.18333333335</v>
      </c>
      <c r="U48" s="49"/>
      <c r="Y48" s="51"/>
      <c r="Z48" s="51"/>
      <c r="AA48" s="51"/>
      <c r="AD48" s="49">
        <f t="shared" si="19"/>
        <v>125735.18333333335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2833374.09</v>
      </c>
      <c r="F49" s="45">
        <v>591846.66</v>
      </c>
      <c r="G49" s="45">
        <v>2157006.89</v>
      </c>
      <c r="H49" s="45">
        <v>-1569885.42</v>
      </c>
      <c r="I49" s="45">
        <v>757680.1</v>
      </c>
      <c r="J49" s="45">
        <v>937787.48</v>
      </c>
      <c r="K49" s="45">
        <v>1391049.63</v>
      </c>
      <c r="L49" s="45">
        <v>576086.67000000004</v>
      </c>
      <c r="M49" s="45">
        <v>320557.65000000002</v>
      </c>
      <c r="N49" s="45">
        <v>232205.39</v>
      </c>
      <c r="O49" s="45">
        <v>207373.91</v>
      </c>
      <c r="P49" s="45">
        <v>304806.26</v>
      </c>
      <c r="Q49" s="45">
        <v>261643.85</v>
      </c>
      <c r="R49" s="47">
        <f t="shared" si="17"/>
        <v>621168.6825</v>
      </c>
      <c r="T49" s="49">
        <f t="shared" si="18"/>
        <v>621168.6825</v>
      </c>
      <c r="U49" s="49"/>
      <c r="Y49" s="51"/>
      <c r="Z49" s="51"/>
      <c r="AA49" s="51"/>
      <c r="AD49" s="49">
        <f t="shared" si="19"/>
        <v>621168.6825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7"/>
        <v>0</v>
      </c>
      <c r="T50" s="49">
        <f t="shared" si="18"/>
        <v>0</v>
      </c>
      <c r="U50" s="49"/>
      <c r="Y50" s="51"/>
      <c r="Z50" s="51"/>
      <c r="AA50" s="51"/>
      <c r="AD50" s="49">
        <f t="shared" si="19"/>
        <v>0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7"/>
        <v>0</v>
      </c>
      <c r="T51" s="49">
        <f t="shared" si="18"/>
        <v>0</v>
      </c>
      <c r="Y51" s="51"/>
      <c r="Z51" s="51"/>
      <c r="AA51" s="51"/>
      <c r="AD51" s="49">
        <f t="shared" si="19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7"/>
        <v>0</v>
      </c>
      <c r="T52" s="49">
        <f t="shared" si="18"/>
        <v>0</v>
      </c>
      <c r="U52" s="49"/>
      <c r="Y52" s="51"/>
      <c r="Z52" s="51"/>
      <c r="AA52" s="51"/>
      <c r="AD52" s="49">
        <f t="shared" si="19"/>
        <v>0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7"/>
        <v>0</v>
      </c>
      <c r="T53" s="49">
        <f t="shared" si="18"/>
        <v>0</v>
      </c>
      <c r="U53" s="49"/>
      <c r="Y53" s="51"/>
      <c r="Z53" s="51"/>
      <c r="AA53" s="51"/>
      <c r="AD53" s="49">
        <f t="shared" si="19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7"/>
        <v>0</v>
      </c>
      <c r="T54" s="49">
        <f t="shared" si="18"/>
        <v>0</v>
      </c>
      <c r="U54" s="49"/>
      <c r="Y54" s="51"/>
      <c r="Z54" s="51"/>
      <c r="AA54" s="51"/>
      <c r="AD54" s="49">
        <f t="shared" si="19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7"/>
        <v>0</v>
      </c>
      <c r="T55" s="49">
        <f t="shared" si="18"/>
        <v>0</v>
      </c>
      <c r="U55" s="49"/>
      <c r="Y55" s="51"/>
      <c r="Z55" s="51"/>
      <c r="AA55" s="51"/>
      <c r="AD55" s="49">
        <f t="shared" si="19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7"/>
        <v>0</v>
      </c>
      <c r="T56" s="49">
        <f t="shared" si="18"/>
        <v>0</v>
      </c>
      <c r="U56" s="49"/>
      <c r="Y56" s="51"/>
      <c r="Z56" s="51"/>
      <c r="AA56" s="51"/>
      <c r="AD56" s="49">
        <f t="shared" si="19"/>
        <v>0</v>
      </c>
    </row>
    <row r="57" spans="1:30">
      <c r="D57" s="3" t="s">
        <v>35</v>
      </c>
      <c r="E57" s="46">
        <f t="shared" ref="E57:P57" si="20">SUM(E46:E56)</f>
        <v>2471507.5999999996</v>
      </c>
      <c r="F57" s="46">
        <f t="shared" si="20"/>
        <v>393633.08</v>
      </c>
      <c r="G57" s="46">
        <f t="shared" si="20"/>
        <v>3828206.0300000003</v>
      </c>
      <c r="H57" s="46">
        <f t="shared" si="20"/>
        <v>809372.04999999981</v>
      </c>
      <c r="I57" s="46">
        <f t="shared" si="20"/>
        <v>701810.55999999971</v>
      </c>
      <c r="J57" s="46">
        <f t="shared" si="20"/>
        <v>2176148.7700000005</v>
      </c>
      <c r="K57" s="46">
        <f t="shared" si="20"/>
        <v>674380.28999999992</v>
      </c>
      <c r="L57" s="46">
        <f t="shared" si="20"/>
        <v>-8210.6900000000605</v>
      </c>
      <c r="M57" s="46">
        <f t="shared" si="20"/>
        <v>683105.43</v>
      </c>
      <c r="N57" s="46">
        <f t="shared" si="20"/>
        <v>296068.48000000004</v>
      </c>
      <c r="O57" s="46">
        <f t="shared" si="20"/>
        <v>-339705.13</v>
      </c>
      <c r="P57" s="46">
        <f t="shared" si="20"/>
        <v>80662.309999999939</v>
      </c>
      <c r="Q57" s="46">
        <f t="shared" ref="Q57:R57" si="21">SUM(Q46:Q56)</f>
        <v>-142309.85</v>
      </c>
      <c r="R57" s="46">
        <f t="shared" si="21"/>
        <v>871672.50458333327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" si="22">SUM(E59:E60)</f>
        <v>0</v>
      </c>
      <c r="F61" s="46">
        <f t="shared" ref="F61:R61" si="23">SUM(F59:F60)</f>
        <v>0</v>
      </c>
      <c r="G61" s="46">
        <f t="shared" si="23"/>
        <v>0</v>
      </c>
      <c r="H61" s="46">
        <f t="shared" si="23"/>
        <v>0</v>
      </c>
      <c r="I61" s="46">
        <f t="shared" si="23"/>
        <v>0</v>
      </c>
      <c r="J61" s="46">
        <f t="shared" si="23"/>
        <v>0</v>
      </c>
      <c r="K61" s="46">
        <f t="shared" si="23"/>
        <v>0</v>
      </c>
      <c r="L61" s="46">
        <f t="shared" si="23"/>
        <v>0</v>
      </c>
      <c r="M61" s="46">
        <f t="shared" si="23"/>
        <v>0</v>
      </c>
      <c r="N61" s="46">
        <f t="shared" si="23"/>
        <v>0</v>
      </c>
      <c r="O61" s="46">
        <f t="shared" si="23"/>
        <v>0</v>
      </c>
      <c r="P61" s="46">
        <f t="shared" si="23"/>
        <v>0</v>
      </c>
      <c r="Q61" s="46">
        <f t="shared" si="23"/>
        <v>0</v>
      </c>
      <c r="R61" s="46">
        <f t="shared" si="23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-15549.33</v>
      </c>
      <c r="F63" s="45">
        <v>-10545.98</v>
      </c>
      <c r="G63" s="45">
        <v>-24214.47</v>
      </c>
      <c r="H63" s="45">
        <v>-20695.169999999998</v>
      </c>
      <c r="I63" s="45">
        <v>-6339.37</v>
      </c>
      <c r="J63" s="45">
        <v>-21310.1</v>
      </c>
      <c r="K63" s="45">
        <v>-13602.01</v>
      </c>
      <c r="L63" s="45">
        <v>-11151.53</v>
      </c>
      <c r="M63" s="45">
        <v>-19177.150000000001</v>
      </c>
      <c r="N63" s="45">
        <v>-8581.9599999999991</v>
      </c>
      <c r="O63" s="45">
        <v>-5952.64</v>
      </c>
      <c r="P63" s="45">
        <v>-3860.5</v>
      </c>
      <c r="Q63" s="45">
        <v>-4883.0200000000004</v>
      </c>
      <c r="R63" s="47">
        <f t="shared" ref="R63:R79" si="24">((E63+Q63)+((F63+G63+H63+I63+J63+K63+L63+M63+N63+O63+P63)*2))/24</f>
        <v>-12970.587916666665</v>
      </c>
      <c r="T63" s="49">
        <f t="shared" ref="T63:T79" si="25">+R63</f>
        <v>-12970.587916666665</v>
      </c>
      <c r="U63" s="49"/>
      <c r="Y63" s="51"/>
      <c r="Z63" s="51"/>
      <c r="AA63" s="51"/>
      <c r="AD63" s="49">
        <f>+R63</f>
        <v>-12970.587916666665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1433647.07</v>
      </c>
      <c r="F64" s="45">
        <v>1786995.48</v>
      </c>
      <c r="G64" s="45">
        <v>1434094.23</v>
      </c>
      <c r="H64" s="45">
        <v>1385664.89</v>
      </c>
      <c r="I64" s="45">
        <v>1746852.88</v>
      </c>
      <c r="J64" s="45">
        <v>2524138.15</v>
      </c>
      <c r="K64" s="45">
        <v>1319839.78</v>
      </c>
      <c r="L64" s="45">
        <v>1540001.05</v>
      </c>
      <c r="M64" s="45">
        <v>1234853.6100000001</v>
      </c>
      <c r="N64" s="45">
        <v>970478.52</v>
      </c>
      <c r="O64" s="45">
        <v>897298.7</v>
      </c>
      <c r="P64" s="45">
        <v>1207032.83</v>
      </c>
      <c r="Q64" s="45">
        <v>195719.76</v>
      </c>
      <c r="R64" s="47">
        <f t="shared" si="24"/>
        <v>1405161.1279166664</v>
      </c>
      <c r="T64" s="49">
        <f t="shared" si="25"/>
        <v>1405161.1279166664</v>
      </c>
      <c r="U64" s="49"/>
      <c r="Y64" s="51"/>
      <c r="Z64" s="51"/>
      <c r="AA64" s="51"/>
      <c r="AD64" s="49">
        <f>+R64</f>
        <v>1405161.1279166664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4"/>
        <v>0</v>
      </c>
      <c r="T65" s="49">
        <f t="shared" si="25"/>
        <v>0</v>
      </c>
      <c r="U65" s="49"/>
      <c r="Y65" s="51"/>
      <c r="Z65" s="51"/>
      <c r="AA65" s="51"/>
      <c r="AD65" s="49">
        <f t="shared" ref="AD65:AD66" si="26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4"/>
        <v>0</v>
      </c>
      <c r="T66" s="49">
        <f t="shared" si="25"/>
        <v>0</v>
      </c>
      <c r="U66" s="49"/>
      <c r="Y66" s="51"/>
      <c r="Z66" s="51"/>
      <c r="AA66" s="51"/>
      <c r="AD66" s="49">
        <f t="shared" si="26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-1908.63</v>
      </c>
      <c r="F67" s="45">
        <v>-1908.63</v>
      </c>
      <c r="G67" s="45">
        <v>-1908.63</v>
      </c>
      <c r="H67" s="45">
        <v>-1908.63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4"/>
        <v>-1908.6300000000008</v>
      </c>
      <c r="T67" s="49">
        <f t="shared" si="25"/>
        <v>-1908.6300000000008</v>
      </c>
      <c r="U67" s="49"/>
      <c r="V67" s="49"/>
      <c r="Y67" s="51"/>
      <c r="Z67" s="51"/>
      <c r="AA67" s="51"/>
      <c r="AD67" s="49">
        <f>+R67</f>
        <v>-1908.6300000000008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128.31</v>
      </c>
      <c r="F68" s="45">
        <v>183.76</v>
      </c>
      <c r="G68" s="45">
        <v>14.1099999999999</v>
      </c>
      <c r="H68" s="45">
        <v>87.19</v>
      </c>
      <c r="I68" s="45">
        <v>293.11</v>
      </c>
      <c r="J68" s="45">
        <v>144.32</v>
      </c>
      <c r="K68" s="45">
        <v>114.82</v>
      </c>
      <c r="L68" s="45">
        <v>637.85</v>
      </c>
      <c r="M68" s="45">
        <v>363.69</v>
      </c>
      <c r="N68" s="45">
        <v>101.1</v>
      </c>
      <c r="O68" s="45">
        <v>50.01</v>
      </c>
      <c r="P68" s="45">
        <v>409.47</v>
      </c>
      <c r="Q68" s="45">
        <v>857.62</v>
      </c>
      <c r="R68" s="47">
        <f t="shared" si="24"/>
        <v>241.03291666666667</v>
      </c>
      <c r="T68" s="49">
        <f t="shared" si="25"/>
        <v>241.03291666666667</v>
      </c>
      <c r="U68" s="49"/>
      <c r="Y68" s="51"/>
      <c r="Z68" s="51"/>
      <c r="AA68" s="51"/>
      <c r="AD68" s="49">
        <f>+R68</f>
        <v>241.03291666666667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8084.01</v>
      </c>
      <c r="F69" s="45">
        <v>8084.01</v>
      </c>
      <c r="G69" s="45">
        <v>18914.39</v>
      </c>
      <c r="H69" s="45">
        <v>18914.39</v>
      </c>
      <c r="I69" s="45">
        <v>8084.01</v>
      </c>
      <c r="J69" s="45">
        <v>8084.01</v>
      </c>
      <c r="K69" s="45">
        <v>14484.01</v>
      </c>
      <c r="L69" s="45">
        <v>14484.01</v>
      </c>
      <c r="M69" s="45">
        <v>8084.01</v>
      </c>
      <c r="N69" s="45">
        <v>8084.01</v>
      </c>
      <c r="O69" s="45">
        <v>8284.6299999999992</v>
      </c>
      <c r="P69" s="45">
        <v>8284.6299999999992</v>
      </c>
      <c r="Q69" s="45">
        <v>8284.6299999999992</v>
      </c>
      <c r="R69" s="47">
        <f t="shared" si="24"/>
        <v>10997.535833333333</v>
      </c>
      <c r="T69" s="49">
        <f t="shared" si="25"/>
        <v>10997.535833333333</v>
      </c>
      <c r="U69" s="49"/>
      <c r="Y69" s="51"/>
      <c r="Z69" s="51"/>
      <c r="AA69" s="51"/>
      <c r="AD69" s="49">
        <f>+R69</f>
        <v>10997.535833333333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234268.44</v>
      </c>
      <c r="Q70" s="45">
        <v>144279.51999999999</v>
      </c>
      <c r="R70" s="47">
        <f t="shared" si="24"/>
        <v>25534.016666666666</v>
      </c>
      <c r="T70" s="49">
        <f t="shared" si="25"/>
        <v>25534.016666666666</v>
      </c>
      <c r="U70" s="49"/>
      <c r="Y70" s="51"/>
      <c r="Z70" s="51"/>
      <c r="AA70" s="51"/>
      <c r="AD70" s="49">
        <f>+R70</f>
        <v>25534.016666666666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7328243.0499999998</v>
      </c>
      <c r="F71" s="45">
        <v>5185959.7</v>
      </c>
      <c r="G71" s="45">
        <v>9.3132257461547893E-10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719044.18</v>
      </c>
      <c r="O71" s="45">
        <v>2473945.56</v>
      </c>
      <c r="P71" s="45">
        <v>5678592</v>
      </c>
      <c r="Q71" s="45">
        <v>6118924.25</v>
      </c>
      <c r="R71" s="47">
        <f t="shared" si="24"/>
        <v>1731760.424166667</v>
      </c>
      <c r="T71" s="49">
        <f t="shared" si="25"/>
        <v>1731760.424166667</v>
      </c>
      <c r="U71" s="49"/>
      <c r="Y71" s="51"/>
      <c r="Z71" s="51"/>
      <c r="AA71" s="51"/>
      <c r="AD71" s="49">
        <f t="shared" ref="AD71:AD74" si="27">+R71</f>
        <v>1731760.424166667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614883.92000000004</v>
      </c>
      <c r="R72" s="47">
        <f t="shared" si="24"/>
        <v>25620.163333333334</v>
      </c>
      <c r="T72" s="49">
        <f t="shared" si="25"/>
        <v>25620.163333333334</v>
      </c>
      <c r="U72" s="49"/>
      <c r="Y72" s="51"/>
      <c r="Z72" s="51"/>
      <c r="AA72" s="51"/>
      <c r="AD72" s="49">
        <f t="shared" si="27"/>
        <v>25620.163333333334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-110576.21</v>
      </c>
      <c r="F73" s="45">
        <v>-86189.01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-92435</v>
      </c>
      <c r="O73" s="45">
        <v>-92435</v>
      </c>
      <c r="P73" s="45">
        <v>-94534</v>
      </c>
      <c r="Q73" s="45">
        <v>-94534</v>
      </c>
      <c r="R73" s="47">
        <f>((E73+Q73)+((F73+G73+H73+I73+J73+K73+L73+M73+N73+O73+P73)*2))/24</f>
        <v>-39012.342916666668</v>
      </c>
      <c r="T73" s="49">
        <f>+R73</f>
        <v>-39012.342916666668</v>
      </c>
      <c r="U73" s="49"/>
      <c r="Y73" s="51"/>
      <c r="Z73" s="51"/>
      <c r="AA73" s="51"/>
      <c r="AD73" s="49">
        <f>+R73</f>
        <v>-39012.342916666668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685132.24</v>
      </c>
      <c r="F74" s="45">
        <v>498244.93</v>
      </c>
      <c r="G74" s="45">
        <v>-1.16415321826935E-10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659381.24</v>
      </c>
      <c r="O74" s="45">
        <v>788011.95</v>
      </c>
      <c r="P74" s="45">
        <v>1284481.06</v>
      </c>
      <c r="Q74" s="45">
        <v>1298052.8400000001</v>
      </c>
      <c r="R74" s="47">
        <f t="shared" si="24"/>
        <v>351809.31</v>
      </c>
      <c r="T74" s="49">
        <f t="shared" si="25"/>
        <v>351809.31</v>
      </c>
      <c r="U74" s="49"/>
      <c r="Y74" s="51"/>
      <c r="Z74" s="51"/>
      <c r="AA74" s="51"/>
      <c r="AD74" s="49">
        <f t="shared" si="27"/>
        <v>351809.31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4"/>
        <v>0</v>
      </c>
      <c r="T75" s="49">
        <f t="shared" si="25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488631.43</v>
      </c>
      <c r="F76" s="45">
        <v>2084360.55</v>
      </c>
      <c r="G76" s="45">
        <v>4526229.6500000004</v>
      </c>
      <c r="H76" s="45">
        <v>5740202.6699999999</v>
      </c>
      <c r="I76" s="45">
        <v>6036127.29</v>
      </c>
      <c r="J76" s="45">
        <v>5309476.5</v>
      </c>
      <c r="K76" s="45">
        <v>4037487.84</v>
      </c>
      <c r="L76" s="45">
        <v>2458904.25</v>
      </c>
      <c r="M76" s="45">
        <v>1905706.56</v>
      </c>
      <c r="N76" s="45">
        <v>953419.68</v>
      </c>
      <c r="O76" s="45">
        <v>427008.3</v>
      </c>
      <c r="P76" s="45">
        <v>243238.42</v>
      </c>
      <c r="Q76" s="45">
        <v>745003.45</v>
      </c>
      <c r="R76" s="47">
        <f t="shared" si="24"/>
        <v>2861581.5958333332</v>
      </c>
      <c r="T76" s="49">
        <f t="shared" si="25"/>
        <v>2861581.5958333332</v>
      </c>
      <c r="U76" s="49"/>
      <c r="Y76" s="51"/>
      <c r="Z76" s="51"/>
      <c r="AA76" s="51"/>
      <c r="AD76" s="49">
        <f t="shared" ref="AD76:AD79" si="28">+R76</f>
        <v>2861581.5958333332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21093.439999999999</v>
      </c>
      <c r="F77" s="45">
        <v>292235.65000000002</v>
      </c>
      <c r="G77" s="45">
        <v>30899.66</v>
      </c>
      <c r="H77" s="45">
        <v>20959</v>
      </c>
      <c r="I77" s="45">
        <v>83372</v>
      </c>
      <c r="J77" s="45">
        <v>66364.740000000005</v>
      </c>
      <c r="K77" s="45">
        <v>43903.040000000001</v>
      </c>
      <c r="L77" s="45">
        <v>4983.38</v>
      </c>
      <c r="M77" s="45">
        <v>6369.06</v>
      </c>
      <c r="N77" s="45">
        <v>30894.5</v>
      </c>
      <c r="O77" s="45">
        <v>24838.639999999999</v>
      </c>
      <c r="P77" s="45">
        <v>40390.07</v>
      </c>
      <c r="Q77" s="45">
        <v>18951.86</v>
      </c>
      <c r="R77" s="47">
        <f t="shared" si="24"/>
        <v>55436.032500000001</v>
      </c>
      <c r="T77" s="49">
        <f t="shared" si="25"/>
        <v>55436.032500000001</v>
      </c>
      <c r="U77" s="49"/>
      <c r="Y77" s="51"/>
      <c r="Z77" s="51"/>
      <c r="AA77" s="51"/>
      <c r="AD77" s="49">
        <f t="shared" si="28"/>
        <v>55436.032500000001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1529001.3</v>
      </c>
      <c r="F78" s="45">
        <v>6471737.1100000003</v>
      </c>
      <c r="G78" s="45">
        <v>13408823.939999999</v>
      </c>
      <c r="H78" s="45">
        <v>18101880.379999999</v>
      </c>
      <c r="I78" s="45">
        <v>21396977.559999999</v>
      </c>
      <c r="J78" s="45">
        <v>18384667.02</v>
      </c>
      <c r="K78" s="45">
        <v>14375404.67</v>
      </c>
      <c r="L78" s="45">
        <v>8611194.4399999995</v>
      </c>
      <c r="M78" s="45">
        <v>6668364.25</v>
      </c>
      <c r="N78" s="45">
        <v>3500550.94</v>
      </c>
      <c r="O78" s="45">
        <v>1659617.83</v>
      </c>
      <c r="P78" s="45">
        <v>1195682.56</v>
      </c>
      <c r="Q78" s="45">
        <v>2050954.45</v>
      </c>
      <c r="R78" s="47">
        <f t="shared" si="24"/>
        <v>9630406.5479166657</v>
      </c>
      <c r="T78" s="49">
        <f t="shared" si="25"/>
        <v>9630406.5479166657</v>
      </c>
      <c r="U78" s="49"/>
      <c r="Y78" s="51"/>
      <c r="Z78" s="51"/>
      <c r="AA78" s="51"/>
      <c r="AD78" s="49">
        <f t="shared" si="28"/>
        <v>9630406.5479166657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252521.38</v>
      </c>
      <c r="F79" s="55">
        <v>1372894.86</v>
      </c>
      <c r="G79" s="55">
        <v>288410.87</v>
      </c>
      <c r="H79" s="55">
        <v>212072.06</v>
      </c>
      <c r="I79" s="55">
        <v>342360.49</v>
      </c>
      <c r="J79" s="55">
        <v>120255.26</v>
      </c>
      <c r="K79" s="55">
        <v>249902.77</v>
      </c>
      <c r="L79" s="55">
        <v>212918.94</v>
      </c>
      <c r="M79" s="55">
        <v>259713.43</v>
      </c>
      <c r="N79" s="55">
        <v>376651.84</v>
      </c>
      <c r="O79" s="55">
        <v>80059.78</v>
      </c>
      <c r="P79" s="55">
        <v>139747.1</v>
      </c>
      <c r="Q79" s="55">
        <v>237889.58</v>
      </c>
      <c r="R79" s="56">
        <f t="shared" si="24"/>
        <v>325016.0733333333</v>
      </c>
      <c r="T79" s="49">
        <f t="shared" si="25"/>
        <v>325016.0733333333</v>
      </c>
      <c r="U79" s="49"/>
      <c r="Y79" s="51"/>
      <c r="Z79" s="51"/>
      <c r="AA79" s="51"/>
      <c r="AD79" s="49">
        <f t="shared" si="28"/>
        <v>325016.0733333333</v>
      </c>
    </row>
    <row r="80" spans="1:30">
      <c r="D80" s="3" t="s">
        <v>42</v>
      </c>
      <c r="E80" s="45">
        <f t="shared" ref="E80:P80" si="29">SUM(E63:E79)</f>
        <v>11618448.060000001</v>
      </c>
      <c r="F80" s="45">
        <f t="shared" si="29"/>
        <v>17602052.43</v>
      </c>
      <c r="G80" s="45">
        <f t="shared" si="29"/>
        <v>19681263.750000004</v>
      </c>
      <c r="H80" s="45">
        <f t="shared" si="29"/>
        <v>25457176.779999997</v>
      </c>
      <c r="I80" s="45">
        <f t="shared" si="29"/>
        <v>29605819.339999996</v>
      </c>
      <c r="J80" s="45">
        <f t="shared" si="29"/>
        <v>26389911.27</v>
      </c>
      <c r="K80" s="45">
        <f t="shared" si="29"/>
        <v>20025626.289999999</v>
      </c>
      <c r="L80" s="45">
        <f t="shared" si="29"/>
        <v>12830063.76</v>
      </c>
      <c r="M80" s="45">
        <f t="shared" si="29"/>
        <v>10062368.83</v>
      </c>
      <c r="N80" s="45">
        <f t="shared" si="29"/>
        <v>7115680.4199999999</v>
      </c>
      <c r="O80" s="45">
        <f t="shared" si="29"/>
        <v>6258819.1299999999</v>
      </c>
      <c r="P80" s="45">
        <f t="shared" si="29"/>
        <v>9931823.4500000011</v>
      </c>
      <c r="Q80" s="45">
        <f>SUM(Q63:Q79)</f>
        <v>11332476.229999999</v>
      </c>
      <c r="R80" s="45">
        <f>SUM(R63:R79)</f>
        <v>16369672.299583334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30">((E82+Q82)+((F82+G82+H82+I82+J82+K82+L82+M82+N82+O82+P82)*2))/24</f>
        <v>0</v>
      </c>
      <c r="T82" s="49">
        <f t="shared" ref="T82:T83" si="31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30"/>
        <v>0</v>
      </c>
      <c r="T83" s="49">
        <f t="shared" si="31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31360.13</v>
      </c>
      <c r="F85" s="45">
        <v>8452.1200000000008</v>
      </c>
      <c r="G85" s="45">
        <v>1.8189894035458601E-12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7">
        <f t="shared" ref="R85:R93" si="32">((E85+Q85)+((F85+G85+H85+I85+J85+K85+L85+M85+N85+O85+P85)*2))/24</f>
        <v>2011.0154166666671</v>
      </c>
      <c r="W85" s="49">
        <f t="shared" ref="W85:W93" si="33">+R85</f>
        <v>2011.0154166666671</v>
      </c>
      <c r="Y85" s="51"/>
      <c r="Z85" s="51"/>
      <c r="AA85" s="51"/>
      <c r="AB85" s="49">
        <f t="shared" ref="AB85:AB93" si="34">+R85</f>
        <v>2011.0154166666671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5.8207660913467401E-11</v>
      </c>
      <c r="F86" s="45">
        <v>76906.220000000103</v>
      </c>
      <c r="G86" s="45">
        <v>223678.02</v>
      </c>
      <c r="H86" s="45">
        <v>220044.53</v>
      </c>
      <c r="I86" s="45">
        <v>220044.53</v>
      </c>
      <c r="J86" s="45">
        <v>167020.67000000001</v>
      </c>
      <c r="K86" s="45">
        <v>166854.94</v>
      </c>
      <c r="L86" s="45">
        <v>20075.22</v>
      </c>
      <c r="M86" s="45">
        <v>19875.22</v>
      </c>
      <c r="N86" s="45">
        <v>20083.14</v>
      </c>
      <c r="O86" s="45">
        <v>-2.91038304567337E-11</v>
      </c>
      <c r="P86" s="45">
        <v>644.45999999997105</v>
      </c>
      <c r="Q86" s="45">
        <v>644.45999999997105</v>
      </c>
      <c r="R86" s="47">
        <f t="shared" si="32"/>
        <v>94629.098333333328</v>
      </c>
      <c r="T86" s="49"/>
      <c r="W86" s="49">
        <f t="shared" si="33"/>
        <v>94629.098333333328</v>
      </c>
      <c r="Y86" s="51"/>
      <c r="Z86" s="51"/>
      <c r="AA86" s="51"/>
      <c r="AB86" s="49">
        <f t="shared" si="34"/>
        <v>94629.098333333328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7920.25</v>
      </c>
      <c r="L87" s="45">
        <v>0</v>
      </c>
      <c r="M87" s="45">
        <v>0</v>
      </c>
      <c r="N87" s="45">
        <v>0</v>
      </c>
      <c r="O87" s="45">
        <v>13256.73</v>
      </c>
      <c r="P87" s="45">
        <v>13256.73</v>
      </c>
      <c r="Q87" s="45">
        <v>13256.73</v>
      </c>
      <c r="R87" s="47">
        <f t="shared" si="32"/>
        <v>3421.8395833333329</v>
      </c>
      <c r="T87" s="49"/>
      <c r="W87" s="49">
        <f t="shared" si="33"/>
        <v>3421.8395833333329</v>
      </c>
      <c r="Y87" s="51"/>
      <c r="Z87" s="51"/>
      <c r="AA87" s="51"/>
      <c r="AB87" s="49">
        <f t="shared" si="34"/>
        <v>3421.8395833333329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0</v>
      </c>
      <c r="F88" s="45">
        <v>-6558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32"/>
        <v>-546.5</v>
      </c>
      <c r="T88" s="49"/>
      <c r="W88" s="49">
        <f t="shared" si="33"/>
        <v>-546.5</v>
      </c>
      <c r="Y88" s="51"/>
      <c r="Z88" s="51"/>
      <c r="AA88" s="51"/>
      <c r="AB88" s="49">
        <f t="shared" si="34"/>
        <v>-546.5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32"/>
        <v>0</v>
      </c>
      <c r="T89" s="49"/>
      <c r="W89" s="49">
        <f t="shared" si="33"/>
        <v>0</v>
      </c>
      <c r="Y89" s="51"/>
      <c r="Z89" s="51"/>
      <c r="AA89" s="51"/>
      <c r="AB89" s="49">
        <f t="shared" si="34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173092.12</v>
      </c>
      <c r="F90" s="45">
        <v>196000.13</v>
      </c>
      <c r="G90" s="45">
        <v>0</v>
      </c>
      <c r="H90" s="45">
        <v>0</v>
      </c>
      <c r="I90" s="45">
        <v>0</v>
      </c>
      <c r="J90" s="45">
        <v>54064.97</v>
      </c>
      <c r="K90" s="45">
        <v>54064.97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6964.99</v>
      </c>
      <c r="R90" s="47">
        <f t="shared" si="32"/>
        <v>32846.552083333336</v>
      </c>
      <c r="T90" s="49"/>
      <c r="W90" s="49">
        <f t="shared" si="33"/>
        <v>32846.552083333336</v>
      </c>
      <c r="Y90" s="51"/>
      <c r="Z90" s="51"/>
      <c r="AA90" s="51"/>
      <c r="AB90" s="49">
        <f t="shared" si="34"/>
        <v>32846.552083333336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0</v>
      </c>
      <c r="F91" s="45">
        <v>-284.52999999999997</v>
      </c>
      <c r="G91" s="45">
        <v>-284.52999999999997</v>
      </c>
      <c r="H91" s="45">
        <v>-284.52999999999997</v>
      </c>
      <c r="I91" s="45">
        <v>-284.52999999999997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7">
        <f t="shared" si="32"/>
        <v>-94.84333333333332</v>
      </c>
      <c r="T91" s="49"/>
      <c r="W91" s="49">
        <f t="shared" si="33"/>
        <v>-94.84333333333332</v>
      </c>
      <c r="Y91" s="51"/>
      <c r="Z91" s="51"/>
      <c r="AA91" s="51"/>
      <c r="AB91" s="49">
        <f t="shared" si="34"/>
        <v>-94.84333333333332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0</v>
      </c>
      <c r="F92" s="45">
        <v>18611.349999999999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7">
        <f t="shared" si="32"/>
        <v>1550.9458333333332</v>
      </c>
      <c r="T92" s="49"/>
      <c r="W92" s="49">
        <f t="shared" si="33"/>
        <v>1550.9458333333332</v>
      </c>
      <c r="Y92" s="51"/>
      <c r="Z92" s="51"/>
      <c r="AA92" s="51"/>
      <c r="AB92" s="49">
        <f t="shared" si="34"/>
        <v>1550.9458333333332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7">
        <f t="shared" si="32"/>
        <v>0</v>
      </c>
      <c r="T93" s="49"/>
      <c r="W93" s="49">
        <f t="shared" si="33"/>
        <v>0</v>
      </c>
      <c r="Y93" s="51"/>
      <c r="Z93" s="51"/>
      <c r="AA93" s="51"/>
      <c r="AB93" s="49">
        <f t="shared" si="34"/>
        <v>0</v>
      </c>
    </row>
    <row r="94" spans="1:28">
      <c r="D94" s="3" t="s">
        <v>55</v>
      </c>
      <c r="E94" s="46">
        <f t="shared" ref="E94:H94" si="35">SUM(E82:E93)</f>
        <v>204452.25000000006</v>
      </c>
      <c r="F94" s="46">
        <f t="shared" si="35"/>
        <v>293127.29000000004</v>
      </c>
      <c r="G94" s="46">
        <f t="shared" si="35"/>
        <v>223393.49</v>
      </c>
      <c r="H94" s="46">
        <f t="shared" si="35"/>
        <v>219760</v>
      </c>
      <c r="I94" s="46">
        <f t="shared" ref="I94:R94" si="36">SUM(I82:I93)</f>
        <v>219760</v>
      </c>
      <c r="J94" s="46">
        <f t="shared" si="36"/>
        <v>221085.64</v>
      </c>
      <c r="K94" s="46">
        <f t="shared" si="36"/>
        <v>228840.16</v>
      </c>
      <c r="L94" s="46">
        <f t="shared" si="36"/>
        <v>20075.22</v>
      </c>
      <c r="M94" s="46">
        <f t="shared" si="36"/>
        <v>19875.22</v>
      </c>
      <c r="N94" s="46">
        <f t="shared" si="36"/>
        <v>20083.14</v>
      </c>
      <c r="O94" s="46">
        <f t="shared" si="36"/>
        <v>13256.72999999997</v>
      </c>
      <c r="P94" s="46">
        <f t="shared" si="36"/>
        <v>13901.189999999971</v>
      </c>
      <c r="Q94" s="46">
        <f t="shared" si="36"/>
        <v>20866.179999999971</v>
      </c>
      <c r="R94" s="46">
        <f t="shared" si="36"/>
        <v>133818.10791666666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7">+E96+E94+E80</f>
        <v>11822900.310000001</v>
      </c>
      <c r="F98" s="45">
        <f t="shared" si="37"/>
        <v>17895179.719999999</v>
      </c>
      <c r="G98" s="45">
        <f t="shared" si="37"/>
        <v>19904657.240000002</v>
      </c>
      <c r="H98" s="45">
        <f t="shared" si="37"/>
        <v>25676936.779999997</v>
      </c>
      <c r="I98" s="45">
        <f t="shared" si="37"/>
        <v>29825579.339999996</v>
      </c>
      <c r="J98" s="45">
        <f t="shared" si="37"/>
        <v>26610996.91</v>
      </c>
      <c r="K98" s="45">
        <f t="shared" si="37"/>
        <v>20254466.449999999</v>
      </c>
      <c r="L98" s="45">
        <f t="shared" si="37"/>
        <v>12850138.98</v>
      </c>
      <c r="M98" s="45">
        <f t="shared" si="37"/>
        <v>10082244.050000001</v>
      </c>
      <c r="N98" s="45">
        <f t="shared" si="37"/>
        <v>7135763.5599999996</v>
      </c>
      <c r="O98" s="45">
        <f t="shared" si="37"/>
        <v>6272075.8599999994</v>
      </c>
      <c r="P98" s="45">
        <f t="shared" si="37"/>
        <v>9945724.6400000006</v>
      </c>
      <c r="Q98" s="45">
        <f t="shared" si="37"/>
        <v>11353342.409999998</v>
      </c>
      <c r="R98" s="45">
        <f t="shared" si="37"/>
        <v>16503490.407500001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-15000</v>
      </c>
      <c r="F100" s="45">
        <v>-15000</v>
      </c>
      <c r="G100" s="45">
        <v>-15000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8">((E100+Q100)+((F100+G100+H100+I100+J100+K100+L100+M100+N100+O100+P100)*2))/24</f>
        <v>-15000</v>
      </c>
      <c r="T100" s="49">
        <f t="shared" ref="T100:T118" si="39">+R100</f>
        <v>-15000</v>
      </c>
      <c r="Y100" s="51"/>
      <c r="Z100" s="51"/>
      <c r="AA100" s="51"/>
      <c r="AD100" s="49">
        <f t="shared" ref="AD100:AD118" si="40">+R100</f>
        <v>-15000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11564.29</v>
      </c>
      <c r="F101" s="45">
        <v>11564.29</v>
      </c>
      <c r="G101" s="45">
        <v>15785.61</v>
      </c>
      <c r="H101" s="45">
        <v>0</v>
      </c>
      <c r="I101" s="45">
        <v>61132.28</v>
      </c>
      <c r="J101" s="45">
        <v>61132.28</v>
      </c>
      <c r="K101" s="45">
        <v>61977.9</v>
      </c>
      <c r="L101" s="45">
        <v>61977.9</v>
      </c>
      <c r="M101" s="45">
        <v>65864.53</v>
      </c>
      <c r="N101" s="45">
        <v>72182.100000000006</v>
      </c>
      <c r="O101" s="45">
        <v>96332.67</v>
      </c>
      <c r="P101" s="45">
        <v>94412.79</v>
      </c>
      <c r="Q101" s="45">
        <v>94927.74</v>
      </c>
      <c r="R101" s="47">
        <f t="shared" si="38"/>
        <v>54634.030416666668</v>
      </c>
      <c r="T101" s="49">
        <f t="shared" si="39"/>
        <v>54634.030416666668</v>
      </c>
      <c r="Y101" s="51"/>
      <c r="Z101" s="51"/>
      <c r="AA101" s="51"/>
      <c r="AD101" s="49">
        <f t="shared" si="40"/>
        <v>54634.030416666668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38"/>
        <v>0</v>
      </c>
      <c r="T102" s="49">
        <f t="shared" si="39"/>
        <v>0</v>
      </c>
      <c r="Y102" s="51"/>
      <c r="Z102" s="51"/>
      <c r="AA102" s="51"/>
      <c r="AD102" s="49">
        <f t="shared" si="40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0</v>
      </c>
      <c r="F103" s="31">
        <v>0</v>
      </c>
      <c r="G103" s="31">
        <v>-15785.61</v>
      </c>
      <c r="H103" s="31">
        <v>0</v>
      </c>
      <c r="I103" s="31">
        <v>-61132.28</v>
      </c>
      <c r="J103" s="31">
        <v>-61132.28</v>
      </c>
      <c r="K103" s="31">
        <v>-61132.28</v>
      </c>
      <c r="L103" s="31">
        <v>-61132.28</v>
      </c>
      <c r="M103" s="31">
        <v>-61132.28</v>
      </c>
      <c r="N103" s="31">
        <v>-61132.28</v>
      </c>
      <c r="O103" s="31">
        <v>-96332.67</v>
      </c>
      <c r="P103" s="31">
        <v>-96332.67</v>
      </c>
      <c r="Q103" s="31">
        <v>-96332.67</v>
      </c>
      <c r="R103" s="35">
        <f t="shared" si="38"/>
        <v>-51950.91375</v>
      </c>
      <c r="T103" s="49">
        <f t="shared" si="39"/>
        <v>-51950.91375</v>
      </c>
      <c r="Y103" s="51"/>
      <c r="Z103" s="51"/>
      <c r="AA103" s="51"/>
      <c r="AD103" s="49">
        <f t="shared" si="40"/>
        <v>-51950.91375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-128198.71</v>
      </c>
      <c r="F104" s="45">
        <v>-128198.71</v>
      </c>
      <c r="G104" s="45">
        <v>-128198.71</v>
      </c>
      <c r="H104" s="45">
        <v>-300989.82</v>
      </c>
      <c r="I104" s="45">
        <v>-300989.82</v>
      </c>
      <c r="J104" s="45">
        <v>-300989.82</v>
      </c>
      <c r="K104" s="45">
        <v>-300989.82</v>
      </c>
      <c r="L104" s="45">
        <v>-300989.82</v>
      </c>
      <c r="M104" s="45">
        <v>-300989.82</v>
      </c>
      <c r="N104" s="45">
        <v>-300989.82</v>
      </c>
      <c r="O104" s="45">
        <v>-300989.82</v>
      </c>
      <c r="P104" s="45">
        <v>-300989.82</v>
      </c>
      <c r="Q104" s="45">
        <v>-300989.82</v>
      </c>
      <c r="R104" s="47">
        <f t="shared" si="38"/>
        <v>-264991.67208333331</v>
      </c>
      <c r="T104" s="49">
        <f t="shared" si="39"/>
        <v>-264991.67208333331</v>
      </c>
      <c r="Y104" s="51"/>
      <c r="Z104" s="51"/>
      <c r="AA104" s="51"/>
      <c r="AD104" s="49">
        <f t="shared" si="40"/>
        <v>-264991.67208333331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187630.14</v>
      </c>
      <c r="F105" s="45">
        <v>201301.82</v>
      </c>
      <c r="G105" s="45">
        <v>215926.51</v>
      </c>
      <c r="H105" s="45">
        <v>9332.3300000000199</v>
      </c>
      <c r="I105" s="45">
        <v>28520.76</v>
      </c>
      <c r="J105" s="45">
        <v>46340.59</v>
      </c>
      <c r="K105" s="45">
        <v>59645.56</v>
      </c>
      <c r="L105" s="45">
        <v>91909.36</v>
      </c>
      <c r="M105" s="45">
        <v>120988.83</v>
      </c>
      <c r="N105" s="45">
        <v>146473.53</v>
      </c>
      <c r="O105" s="45">
        <v>175619.65</v>
      </c>
      <c r="P105" s="45">
        <v>197038</v>
      </c>
      <c r="Q105" s="45">
        <v>223666.46</v>
      </c>
      <c r="R105" s="47">
        <f t="shared" si="38"/>
        <v>124895.43666666666</v>
      </c>
      <c r="T105" s="49">
        <f t="shared" si="39"/>
        <v>124895.43666666666</v>
      </c>
      <c r="Y105" s="51"/>
      <c r="Z105" s="51"/>
      <c r="AA105" s="51"/>
      <c r="AD105" s="49">
        <f t="shared" si="40"/>
        <v>124895.43666666666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-55390.2</v>
      </c>
      <c r="F106" s="45">
        <v>-59973.43</v>
      </c>
      <c r="G106" s="45">
        <v>-63995.82</v>
      </c>
      <c r="H106" s="45">
        <v>-6183.26</v>
      </c>
      <c r="I106" s="45">
        <v>-9292.69</v>
      </c>
      <c r="J106" s="45">
        <v>-13574.66</v>
      </c>
      <c r="K106" s="45">
        <v>-20944.62</v>
      </c>
      <c r="L106" s="45">
        <v>-27775.919999999998</v>
      </c>
      <c r="M106" s="45">
        <v>-33073.089999999997</v>
      </c>
      <c r="N106" s="45">
        <v>-36625.760000000002</v>
      </c>
      <c r="O106" s="45">
        <v>-41185.360000000001</v>
      </c>
      <c r="P106" s="45">
        <v>-46065.22</v>
      </c>
      <c r="Q106" s="45">
        <v>-52633.59</v>
      </c>
      <c r="R106" s="47">
        <f t="shared" si="38"/>
        <v>-34391.810416666667</v>
      </c>
      <c r="T106" s="49">
        <f t="shared" si="39"/>
        <v>-34391.810416666667</v>
      </c>
      <c r="Y106" s="51"/>
      <c r="Z106" s="51"/>
      <c r="AA106" s="51"/>
      <c r="AD106" s="49">
        <f t="shared" si="40"/>
        <v>-34391.810416666667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-200357.72</v>
      </c>
      <c r="F107" s="45">
        <v>-221664.12</v>
      </c>
      <c r="G107" s="45">
        <v>-324721.8</v>
      </c>
      <c r="H107" s="45">
        <v>-18918.87</v>
      </c>
      <c r="I107" s="45">
        <v>-39534.74</v>
      </c>
      <c r="J107" s="45">
        <v>-47405.2</v>
      </c>
      <c r="K107" s="45">
        <v>-42362.95</v>
      </c>
      <c r="L107" s="45">
        <v>-71653.87</v>
      </c>
      <c r="M107" s="45">
        <v>-78780.100000000006</v>
      </c>
      <c r="N107" s="45">
        <v>-107196.96</v>
      </c>
      <c r="O107" s="45">
        <v>-83192.820000000007</v>
      </c>
      <c r="P107" s="45">
        <v>-38549.1</v>
      </c>
      <c r="Q107" s="45">
        <v>-43785.08</v>
      </c>
      <c r="R107" s="47">
        <f t="shared" si="38"/>
        <v>-99670.994166666642</v>
      </c>
      <c r="T107" s="49">
        <f t="shared" si="39"/>
        <v>-99670.994166666642</v>
      </c>
      <c r="Y107" s="51"/>
      <c r="Z107" s="51"/>
      <c r="AA107" s="51"/>
      <c r="AD107" s="49">
        <f t="shared" si="40"/>
        <v>-99670.994166666642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-7449</v>
      </c>
      <c r="F108" s="45">
        <v>-7449</v>
      </c>
      <c r="G108" s="45">
        <v>-7449</v>
      </c>
      <c r="H108" s="45">
        <v>-1918.96</v>
      </c>
      <c r="I108" s="45">
        <v>-1918.96</v>
      </c>
      <c r="J108" s="45">
        <v>-1918.96</v>
      </c>
      <c r="K108" s="45">
        <v>-1918.96</v>
      </c>
      <c r="L108" s="45">
        <v>-1918.96</v>
      </c>
      <c r="M108" s="45">
        <v>-1918.96</v>
      </c>
      <c r="N108" s="45">
        <v>-1918.96</v>
      </c>
      <c r="O108" s="45">
        <v>-1918.96</v>
      </c>
      <c r="P108" s="45">
        <v>-1918.96</v>
      </c>
      <c r="Q108" s="45">
        <v>-1918.96</v>
      </c>
      <c r="R108" s="47">
        <f t="shared" si="38"/>
        <v>-3071.0516666666663</v>
      </c>
      <c r="T108" s="49">
        <f t="shared" si="39"/>
        <v>-3071.0516666666663</v>
      </c>
      <c r="Y108" s="51"/>
      <c r="Z108" s="51"/>
      <c r="AA108" s="51"/>
      <c r="AD108" s="49">
        <f t="shared" si="40"/>
        <v>-3071.0516666666663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5</v>
      </c>
      <c r="F109" s="45">
        <v>5</v>
      </c>
      <c r="G109" s="45">
        <v>5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7">
        <f t="shared" si="38"/>
        <v>1.0416666666666667</v>
      </c>
      <c r="T109" s="49">
        <f t="shared" si="39"/>
        <v>1.0416666666666667</v>
      </c>
      <c r="Y109" s="51"/>
      <c r="Z109" s="51"/>
      <c r="AA109" s="51"/>
      <c r="AD109" s="49">
        <f t="shared" si="40"/>
        <v>1.0416666666666667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0</v>
      </c>
      <c r="F110" s="45">
        <v>0</v>
      </c>
      <c r="G110" s="45">
        <v>5525.04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7">
        <f t="shared" si="38"/>
        <v>460.42</v>
      </c>
      <c r="T110" s="49">
        <f t="shared" si="39"/>
        <v>460.42</v>
      </c>
      <c r="Y110" s="51"/>
      <c r="Z110" s="51"/>
      <c r="AA110" s="51"/>
      <c r="AD110" s="49">
        <f t="shared" si="40"/>
        <v>460.42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-340156.45</v>
      </c>
      <c r="G111" s="45">
        <v>-340156.45</v>
      </c>
      <c r="H111" s="45">
        <v>-925523.64</v>
      </c>
      <c r="I111" s="45">
        <v>-925523.64</v>
      </c>
      <c r="J111" s="45">
        <v>-925523.64</v>
      </c>
      <c r="K111" s="45">
        <v>-925523.64</v>
      </c>
      <c r="L111" s="45">
        <v>-925523.64</v>
      </c>
      <c r="M111" s="45">
        <v>-925523.64</v>
      </c>
      <c r="N111" s="45">
        <v>-925523.64</v>
      </c>
      <c r="O111" s="45">
        <v>-925523.64</v>
      </c>
      <c r="P111" s="45">
        <v>-925523.64</v>
      </c>
      <c r="Q111" s="45">
        <v>-925523.64</v>
      </c>
      <c r="R111" s="47">
        <f t="shared" si="38"/>
        <v>-803572.14208333322</v>
      </c>
      <c r="T111" s="49">
        <f t="shared" si="39"/>
        <v>-803572.14208333322</v>
      </c>
      <c r="Y111" s="51"/>
      <c r="Z111" s="51"/>
      <c r="AA111" s="51"/>
      <c r="AD111" s="49">
        <f t="shared" si="40"/>
        <v>-803572.14208333322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502403.61</v>
      </c>
      <c r="F112" s="45">
        <v>537962.71</v>
      </c>
      <c r="G112" s="45">
        <v>573545.80000000005</v>
      </c>
      <c r="H112" s="45">
        <v>37155.460000000101</v>
      </c>
      <c r="I112" s="45">
        <v>82552.110000000102</v>
      </c>
      <c r="J112" s="45">
        <v>138036.63</v>
      </c>
      <c r="K112" s="45">
        <v>177197.69</v>
      </c>
      <c r="L112" s="45">
        <v>251419.74</v>
      </c>
      <c r="M112" s="45">
        <v>328863.77</v>
      </c>
      <c r="N112" s="45">
        <v>384938.89</v>
      </c>
      <c r="O112" s="45">
        <v>478619.82</v>
      </c>
      <c r="P112" s="45">
        <v>519537.95</v>
      </c>
      <c r="Q112" s="45">
        <v>745494.9</v>
      </c>
      <c r="R112" s="47">
        <f t="shared" si="38"/>
        <v>344481.65208333335</v>
      </c>
      <c r="T112" s="49">
        <f t="shared" si="39"/>
        <v>344481.65208333335</v>
      </c>
      <c r="Y112" s="51"/>
      <c r="Z112" s="51"/>
      <c r="AA112" s="51"/>
      <c r="AD112" s="49">
        <f t="shared" si="40"/>
        <v>344481.65208333335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-159806.22</v>
      </c>
      <c r="F113" s="45">
        <v>-175045.94</v>
      </c>
      <c r="G113" s="45">
        <v>-186454.91</v>
      </c>
      <c r="H113" s="45">
        <v>-9645.20999999999</v>
      </c>
      <c r="I113" s="45">
        <v>-19271.98</v>
      </c>
      <c r="J113" s="45">
        <v>-31703.56</v>
      </c>
      <c r="K113" s="45">
        <v>-53178.35</v>
      </c>
      <c r="L113" s="45">
        <v>-69202.05</v>
      </c>
      <c r="M113" s="45">
        <v>-81910.100000000006</v>
      </c>
      <c r="N113" s="45">
        <v>-89304.04</v>
      </c>
      <c r="O113" s="45">
        <v>-105321.57</v>
      </c>
      <c r="P113" s="45">
        <v>-113559.87</v>
      </c>
      <c r="Q113" s="45">
        <v>-122874.52</v>
      </c>
      <c r="R113" s="47">
        <f t="shared" si="38"/>
        <v>-89661.495833333334</v>
      </c>
      <c r="T113" s="49">
        <f t="shared" si="39"/>
        <v>-89661.495833333334</v>
      </c>
      <c r="Y113" s="51"/>
      <c r="Z113" s="51"/>
      <c r="AA113" s="51"/>
      <c r="AD113" s="49">
        <f t="shared" si="40"/>
        <v>-89661.495833333334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-541155.49</v>
      </c>
      <c r="F114" s="45">
        <v>-636733.51</v>
      </c>
      <c r="G114" s="45">
        <v>-972458.08</v>
      </c>
      <c r="H114" s="45">
        <v>-115024.67</v>
      </c>
      <c r="I114" s="45">
        <v>-275626.05</v>
      </c>
      <c r="J114" s="45">
        <v>-319831.96999999997</v>
      </c>
      <c r="K114" s="45">
        <v>-298766.8</v>
      </c>
      <c r="L114" s="45">
        <v>-368948.2</v>
      </c>
      <c r="M114" s="45">
        <v>-601950.96</v>
      </c>
      <c r="N114" s="45">
        <v>-548598.37</v>
      </c>
      <c r="O114" s="45">
        <v>-587630.44999999995</v>
      </c>
      <c r="P114" s="45">
        <v>-555437.31999999995</v>
      </c>
      <c r="Q114" s="45">
        <v>-540857.93999999994</v>
      </c>
      <c r="R114" s="47">
        <f t="shared" si="38"/>
        <v>-485167.75791666663</v>
      </c>
      <c r="T114" s="49">
        <f t="shared" si="39"/>
        <v>-485167.75791666663</v>
      </c>
      <c r="Y114" s="51"/>
      <c r="Z114" s="51"/>
      <c r="AA114" s="51"/>
      <c r="AD114" s="49">
        <f t="shared" si="40"/>
        <v>-485167.75791666663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-22551</v>
      </c>
      <c r="F115" s="45">
        <v>-22551</v>
      </c>
      <c r="G115" s="45">
        <v>-22551</v>
      </c>
      <c r="H115" s="45">
        <v>-28081.040000000001</v>
      </c>
      <c r="I115" s="45">
        <v>-28081.040000000001</v>
      </c>
      <c r="J115" s="45">
        <v>-28081.040000000001</v>
      </c>
      <c r="K115" s="45">
        <v>-28081.040000000001</v>
      </c>
      <c r="L115" s="45">
        <v>-28081.040000000001</v>
      </c>
      <c r="M115" s="45">
        <v>-28081.040000000001</v>
      </c>
      <c r="N115" s="45">
        <v>-28081.040000000001</v>
      </c>
      <c r="O115" s="45">
        <v>-28081.040000000001</v>
      </c>
      <c r="P115" s="45">
        <v>-28081.040000000001</v>
      </c>
      <c r="Q115" s="45">
        <v>-28081.040000000001</v>
      </c>
      <c r="R115" s="47">
        <f t="shared" si="38"/>
        <v>-26928.948333333337</v>
      </c>
      <c r="T115" s="49">
        <f t="shared" si="39"/>
        <v>-26928.948333333337</v>
      </c>
      <c r="Y115" s="51"/>
      <c r="Z115" s="51"/>
      <c r="AA115" s="51"/>
      <c r="AD115" s="49">
        <f t="shared" si="40"/>
        <v>-26928.948333333337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429.47000000000099</v>
      </c>
      <c r="F116" s="45">
        <v>429.47000000000099</v>
      </c>
      <c r="G116" s="45">
        <v>-5566.04</v>
      </c>
      <c r="H116" s="45">
        <v>0</v>
      </c>
      <c r="I116" s="45">
        <v>0</v>
      </c>
      <c r="J116" s="45">
        <v>0</v>
      </c>
      <c r="K116" s="45">
        <v>-1398.95</v>
      </c>
      <c r="L116" s="45">
        <v>-1398.95</v>
      </c>
      <c r="M116" s="45">
        <v>-1398.95</v>
      </c>
      <c r="N116" s="45">
        <v>-1398.95</v>
      </c>
      <c r="O116" s="45">
        <v>-1398.95</v>
      </c>
      <c r="P116" s="45">
        <v>-1398.95</v>
      </c>
      <c r="Q116" s="45">
        <v>-1398.95</v>
      </c>
      <c r="R116" s="47">
        <f t="shared" si="38"/>
        <v>-1167.9175</v>
      </c>
      <c r="T116" s="49">
        <f t="shared" si="39"/>
        <v>-1167.9175</v>
      </c>
      <c r="Y116" s="51"/>
      <c r="Z116" s="51"/>
      <c r="AA116" s="51"/>
      <c r="AD116" s="49">
        <f t="shared" si="40"/>
        <v>-1167.9175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-180.6</v>
      </c>
      <c r="F117" s="45">
        <v>-180.6</v>
      </c>
      <c r="G117" s="45">
        <v>-180.6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7">
        <f t="shared" si="38"/>
        <v>-37.625</v>
      </c>
      <c r="T117" s="49">
        <f t="shared" si="39"/>
        <v>-37.625</v>
      </c>
      <c r="Y117" s="51"/>
      <c r="Z117" s="51"/>
      <c r="AA117" s="51"/>
      <c r="AD117" s="49">
        <f t="shared" si="40"/>
        <v>-37.625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0</v>
      </c>
      <c r="F118" s="55">
        <v>0</v>
      </c>
      <c r="G118" s="55">
        <v>216.6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6">
        <f t="shared" si="38"/>
        <v>18.05</v>
      </c>
      <c r="T118" s="49">
        <f t="shared" si="39"/>
        <v>18.05</v>
      </c>
      <c r="Y118" s="51"/>
      <c r="Z118" s="51"/>
      <c r="AA118" s="51"/>
      <c r="AD118" s="49">
        <f t="shared" si="40"/>
        <v>18.05</v>
      </c>
    </row>
    <row r="119" spans="1:30">
      <c r="D119" s="3" t="s">
        <v>62</v>
      </c>
      <c r="E119" s="31">
        <f t="shared" ref="E119:H119" si="41">SUM(E100:E118)</f>
        <v>-768212.88</v>
      </c>
      <c r="F119" s="31">
        <f t="shared" si="41"/>
        <v>-855689.47000000009</v>
      </c>
      <c r="G119" s="31">
        <f t="shared" si="41"/>
        <v>-1271513.46</v>
      </c>
      <c r="H119" s="31">
        <f t="shared" si="41"/>
        <v>-1374797.6799999997</v>
      </c>
      <c r="I119" s="31">
        <f t="shared" ref="I119:R119" si="42">SUM(I100:I118)</f>
        <v>-1504166.05</v>
      </c>
      <c r="J119" s="31">
        <f t="shared" si="42"/>
        <v>-1499651.6300000001</v>
      </c>
      <c r="K119" s="31">
        <f t="shared" si="42"/>
        <v>-1450476.2600000002</v>
      </c>
      <c r="L119" s="31">
        <f t="shared" si="42"/>
        <v>-1466317.73</v>
      </c>
      <c r="M119" s="31">
        <f t="shared" si="42"/>
        <v>-1614041.8099999998</v>
      </c>
      <c r="N119" s="31">
        <f t="shared" si="42"/>
        <v>-1512175.3</v>
      </c>
      <c r="O119" s="31">
        <f t="shared" si="42"/>
        <v>-1436003.1400000001</v>
      </c>
      <c r="P119" s="31">
        <f t="shared" si="42"/>
        <v>-1311867.8500000001</v>
      </c>
      <c r="Q119" s="31">
        <f t="shared" si="42"/>
        <v>-1065307.1099999999</v>
      </c>
      <c r="R119" s="31">
        <f t="shared" si="42"/>
        <v>-1351121.6979166663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R121" si="43">+E98+E119</f>
        <v>11054687.43</v>
      </c>
      <c r="F121" s="46">
        <f t="shared" si="43"/>
        <v>17039490.25</v>
      </c>
      <c r="G121" s="46">
        <f t="shared" si="43"/>
        <v>18633143.780000001</v>
      </c>
      <c r="H121" s="46">
        <f t="shared" si="43"/>
        <v>24302139.099999998</v>
      </c>
      <c r="I121" s="46">
        <f t="shared" si="43"/>
        <v>28321413.289999995</v>
      </c>
      <c r="J121" s="46">
        <f t="shared" si="43"/>
        <v>25111345.280000001</v>
      </c>
      <c r="K121" s="46">
        <f t="shared" si="43"/>
        <v>18803990.189999998</v>
      </c>
      <c r="L121" s="46">
        <f t="shared" si="43"/>
        <v>11383821.25</v>
      </c>
      <c r="M121" s="46">
        <f t="shared" si="43"/>
        <v>8468202.2400000002</v>
      </c>
      <c r="N121" s="46">
        <f t="shared" si="43"/>
        <v>5623588.2599999998</v>
      </c>
      <c r="O121" s="46">
        <f t="shared" si="43"/>
        <v>4836072.7199999988</v>
      </c>
      <c r="P121" s="46">
        <f t="shared" si="43"/>
        <v>8633856.790000001</v>
      </c>
      <c r="Q121" s="46">
        <f t="shared" si="43"/>
        <v>10288035.299999999</v>
      </c>
      <c r="R121" s="46">
        <f t="shared" si="43"/>
        <v>15152368.709583335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742786.37</v>
      </c>
      <c r="F123" s="45">
        <v>738621.33</v>
      </c>
      <c r="G123" s="45">
        <v>838523.46</v>
      </c>
      <c r="H123" s="45">
        <v>805421.26</v>
      </c>
      <c r="I123" s="45">
        <v>801726.35</v>
      </c>
      <c r="J123" s="45">
        <v>777100.99</v>
      </c>
      <c r="K123" s="45">
        <v>712474.9</v>
      </c>
      <c r="L123" s="45">
        <v>846900.93</v>
      </c>
      <c r="M123" s="45">
        <v>695025.31</v>
      </c>
      <c r="N123" s="45">
        <v>642199.31999999995</v>
      </c>
      <c r="O123" s="45">
        <v>624274.87</v>
      </c>
      <c r="P123" s="45">
        <v>665739.86</v>
      </c>
      <c r="Q123" s="45">
        <v>648753.81999999995</v>
      </c>
      <c r="R123" s="47">
        <f t="shared" ref="R123:R147" si="44">((E123+Q123)+((F123+G123+H123+I123+J123+K123+L123+M123+N123+O123+P123)*2))/24</f>
        <v>736981.55625000002</v>
      </c>
      <c r="T123" s="49">
        <f t="shared" ref="T123:T147" si="45">+R123</f>
        <v>736981.55625000002</v>
      </c>
      <c r="Y123" s="51"/>
      <c r="Z123" s="51"/>
      <c r="AA123" s="51"/>
      <c r="AD123" s="49">
        <f t="shared" ref="AD123:AD147" si="46">+R123</f>
        <v>736981.55625000002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349576.85</v>
      </c>
      <c r="F124" s="45">
        <v>349501.81</v>
      </c>
      <c r="G124" s="45">
        <v>348607.83</v>
      </c>
      <c r="H124" s="45">
        <v>336447</v>
      </c>
      <c r="I124" s="45">
        <v>336505.27</v>
      </c>
      <c r="J124" s="45">
        <v>335769.68</v>
      </c>
      <c r="K124" s="45">
        <v>336652.46</v>
      </c>
      <c r="L124" s="45">
        <v>375792.98</v>
      </c>
      <c r="M124" s="45">
        <v>403488.72</v>
      </c>
      <c r="N124" s="45">
        <v>413458.29</v>
      </c>
      <c r="O124" s="45">
        <v>427434.77</v>
      </c>
      <c r="P124" s="45">
        <v>433454.58</v>
      </c>
      <c r="Q124" s="45">
        <v>452232.65</v>
      </c>
      <c r="R124" s="47">
        <f t="shared" si="44"/>
        <v>374834.84500000003</v>
      </c>
      <c r="T124" s="49">
        <f t="shared" si="45"/>
        <v>374834.84500000003</v>
      </c>
      <c r="Y124" s="51"/>
      <c r="Z124" s="51"/>
      <c r="AA124" s="51"/>
      <c r="AD124" s="49">
        <f t="shared" si="46"/>
        <v>374834.84500000003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639862.42000000004</v>
      </c>
      <c r="F125" s="45">
        <v>602465.01</v>
      </c>
      <c r="G125" s="45">
        <v>536867.38</v>
      </c>
      <c r="H125" s="45">
        <v>527256.5</v>
      </c>
      <c r="I125" s="45">
        <v>545265.25</v>
      </c>
      <c r="J125" s="45">
        <v>545275.87</v>
      </c>
      <c r="K125" s="45">
        <v>551247.93999999994</v>
      </c>
      <c r="L125" s="45">
        <v>512147.93</v>
      </c>
      <c r="M125" s="45">
        <v>517329.76</v>
      </c>
      <c r="N125" s="45">
        <v>524638.59</v>
      </c>
      <c r="O125" s="45">
        <v>503245.38</v>
      </c>
      <c r="P125" s="45">
        <v>478674.61</v>
      </c>
      <c r="Q125" s="45">
        <v>494928.15</v>
      </c>
      <c r="R125" s="47">
        <f t="shared" si="44"/>
        <v>534317.45875000011</v>
      </c>
      <c r="T125" s="49">
        <f t="shared" si="45"/>
        <v>534317.45875000011</v>
      </c>
      <c r="Y125" s="51"/>
      <c r="Z125" s="51"/>
      <c r="AA125" s="51"/>
      <c r="AD125" s="49">
        <f t="shared" si="46"/>
        <v>534317.45875000011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695467</v>
      </c>
      <c r="F126" s="45">
        <v>644298.36</v>
      </c>
      <c r="G126" s="45">
        <v>616072.66</v>
      </c>
      <c r="H126" s="45">
        <v>650977.96</v>
      </c>
      <c r="I126" s="45">
        <v>631269.37</v>
      </c>
      <c r="J126" s="45">
        <v>665210.46</v>
      </c>
      <c r="K126" s="45">
        <v>586713.12</v>
      </c>
      <c r="L126" s="45">
        <v>589598.51</v>
      </c>
      <c r="M126" s="45">
        <v>628230.67000000004</v>
      </c>
      <c r="N126" s="45">
        <v>671674.37</v>
      </c>
      <c r="O126" s="45">
        <v>685477.24</v>
      </c>
      <c r="P126" s="45">
        <v>701185.71</v>
      </c>
      <c r="Q126" s="45">
        <v>691730.45</v>
      </c>
      <c r="R126" s="47">
        <f t="shared" si="44"/>
        <v>647025.59625000006</v>
      </c>
      <c r="T126" s="49">
        <f t="shared" si="45"/>
        <v>647025.59625000006</v>
      </c>
      <c r="Y126" s="51"/>
      <c r="Z126" s="51"/>
      <c r="AA126" s="51"/>
      <c r="AD126" s="49">
        <f t="shared" si="46"/>
        <v>647025.59625000006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624871.37</v>
      </c>
      <c r="F127" s="45">
        <v>589435.04</v>
      </c>
      <c r="G127" s="45">
        <v>512563.57</v>
      </c>
      <c r="H127" s="45">
        <v>512678.99</v>
      </c>
      <c r="I127" s="45">
        <v>511109.7</v>
      </c>
      <c r="J127" s="45">
        <v>514904.42</v>
      </c>
      <c r="K127" s="45">
        <v>536253.4</v>
      </c>
      <c r="L127" s="45">
        <v>553229.91</v>
      </c>
      <c r="M127" s="45">
        <v>548661.66</v>
      </c>
      <c r="N127" s="45">
        <v>544844.59</v>
      </c>
      <c r="O127" s="45">
        <v>542523.81000000006</v>
      </c>
      <c r="P127" s="45">
        <v>534143.46</v>
      </c>
      <c r="Q127" s="45">
        <v>518279.1</v>
      </c>
      <c r="R127" s="47">
        <f t="shared" si="44"/>
        <v>539326.98208333331</v>
      </c>
      <c r="T127" s="49">
        <f t="shared" si="45"/>
        <v>539326.98208333331</v>
      </c>
      <c r="Y127" s="51"/>
      <c r="Z127" s="51"/>
      <c r="AA127" s="51"/>
      <c r="AD127" s="49">
        <f t="shared" si="46"/>
        <v>539326.98208333331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96983.38</v>
      </c>
      <c r="F128" s="45">
        <v>96941.57</v>
      </c>
      <c r="G128" s="45">
        <v>99132.08</v>
      </c>
      <c r="H128" s="45">
        <v>99132.08</v>
      </c>
      <c r="I128" s="45">
        <v>98249.21</v>
      </c>
      <c r="J128" s="45">
        <v>97432.960000000006</v>
      </c>
      <c r="K128" s="45">
        <v>93450.49</v>
      </c>
      <c r="L128" s="45">
        <v>98155.76</v>
      </c>
      <c r="M128" s="45">
        <v>97503.02</v>
      </c>
      <c r="N128" s="45">
        <v>99438.720000000001</v>
      </c>
      <c r="O128" s="45">
        <v>102700.31</v>
      </c>
      <c r="P128" s="45">
        <v>104144.28</v>
      </c>
      <c r="Q128" s="45">
        <v>107709.11</v>
      </c>
      <c r="R128" s="47">
        <f t="shared" si="44"/>
        <v>99052.227083333346</v>
      </c>
      <c r="T128" s="49">
        <f t="shared" si="45"/>
        <v>99052.227083333346</v>
      </c>
      <c r="Y128" s="51"/>
      <c r="Z128" s="51"/>
      <c r="AA128" s="51"/>
      <c r="AD128" s="49">
        <f t="shared" si="46"/>
        <v>99052.227083333346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300765.96000000002</v>
      </c>
      <c r="F129" s="45">
        <v>243296.42</v>
      </c>
      <c r="G129" s="45">
        <v>395535.87</v>
      </c>
      <c r="H129" s="45">
        <v>314496.84999999998</v>
      </c>
      <c r="I129" s="45">
        <v>321489.48</v>
      </c>
      <c r="J129" s="45">
        <v>278813.62</v>
      </c>
      <c r="K129" s="45">
        <v>307016.89</v>
      </c>
      <c r="L129" s="45">
        <v>330502.3</v>
      </c>
      <c r="M129" s="45">
        <v>300629.88</v>
      </c>
      <c r="N129" s="45">
        <v>306245.59000000003</v>
      </c>
      <c r="O129" s="45">
        <v>331577.42</v>
      </c>
      <c r="P129" s="45">
        <v>331933.86</v>
      </c>
      <c r="Q129" s="45">
        <v>327104.11</v>
      </c>
      <c r="R129" s="47">
        <f t="shared" si="44"/>
        <v>314622.76791666663</v>
      </c>
      <c r="T129" s="49">
        <f t="shared" si="45"/>
        <v>314622.76791666663</v>
      </c>
      <c r="Y129" s="51"/>
      <c r="Z129" s="51"/>
      <c r="AA129" s="51"/>
      <c r="AD129" s="49">
        <f t="shared" si="46"/>
        <v>314622.76791666663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285835.65999999997</v>
      </c>
      <c r="F130" s="45">
        <v>284281.18</v>
      </c>
      <c r="G130" s="45">
        <v>315890.34999999998</v>
      </c>
      <c r="H130" s="45">
        <v>312504.11</v>
      </c>
      <c r="I130" s="45">
        <v>302783.69</v>
      </c>
      <c r="J130" s="45">
        <v>324260.46000000002</v>
      </c>
      <c r="K130" s="45">
        <v>337906.42</v>
      </c>
      <c r="L130" s="45">
        <v>362973.47</v>
      </c>
      <c r="M130" s="45">
        <v>438965.67</v>
      </c>
      <c r="N130" s="45">
        <v>438897.33</v>
      </c>
      <c r="O130" s="45">
        <v>449678.74</v>
      </c>
      <c r="P130" s="45">
        <v>837899.3</v>
      </c>
      <c r="Q130" s="45">
        <v>847618.82</v>
      </c>
      <c r="R130" s="47">
        <f t="shared" si="44"/>
        <v>414397.33</v>
      </c>
      <c r="T130" s="49">
        <f t="shared" si="45"/>
        <v>414397.33</v>
      </c>
      <c r="Y130" s="51"/>
      <c r="Z130" s="51"/>
      <c r="AA130" s="51"/>
      <c r="AD130" s="49">
        <f t="shared" si="46"/>
        <v>414397.33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158741.06</v>
      </c>
      <c r="F131" s="45">
        <v>163936.69</v>
      </c>
      <c r="G131" s="45">
        <v>163671.53</v>
      </c>
      <c r="H131" s="45">
        <v>161967.92000000001</v>
      </c>
      <c r="I131" s="45">
        <v>163388.82</v>
      </c>
      <c r="J131" s="45">
        <v>158930.01999999999</v>
      </c>
      <c r="K131" s="45">
        <v>145231.37</v>
      </c>
      <c r="L131" s="45">
        <v>154005.04999999999</v>
      </c>
      <c r="M131" s="45">
        <v>153495.46</v>
      </c>
      <c r="N131" s="45">
        <v>151676.87</v>
      </c>
      <c r="O131" s="45">
        <v>144968.81</v>
      </c>
      <c r="P131" s="45">
        <v>139975.65</v>
      </c>
      <c r="Q131" s="45">
        <v>128294.37</v>
      </c>
      <c r="R131" s="47">
        <f t="shared" si="44"/>
        <v>153730.49208333335</v>
      </c>
      <c r="T131" s="49">
        <f t="shared" si="45"/>
        <v>153730.49208333335</v>
      </c>
      <c r="Y131" s="51"/>
      <c r="Z131" s="51"/>
      <c r="AA131" s="51"/>
      <c r="AD131" s="49">
        <f t="shared" si="46"/>
        <v>153730.49208333335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648988.14</v>
      </c>
      <c r="F132" s="45">
        <v>517961.54</v>
      </c>
      <c r="G132" s="45">
        <v>521911.43</v>
      </c>
      <c r="H132" s="45">
        <v>524180.69</v>
      </c>
      <c r="I132" s="45">
        <v>523557.41</v>
      </c>
      <c r="J132" s="45">
        <v>534850.93000000005</v>
      </c>
      <c r="K132" s="45">
        <v>528537.36</v>
      </c>
      <c r="L132" s="45">
        <v>511688.03</v>
      </c>
      <c r="M132" s="45">
        <v>529581.61</v>
      </c>
      <c r="N132" s="45">
        <v>697407.54</v>
      </c>
      <c r="O132" s="45">
        <v>689569.23</v>
      </c>
      <c r="P132" s="45">
        <v>841350.51</v>
      </c>
      <c r="Q132" s="45">
        <v>871688.31</v>
      </c>
      <c r="R132" s="47">
        <f t="shared" si="44"/>
        <v>598411.20874999987</v>
      </c>
      <c r="T132" s="49">
        <f t="shared" si="45"/>
        <v>598411.20874999987</v>
      </c>
      <c r="Y132" s="51"/>
      <c r="Z132" s="51"/>
      <c r="AA132" s="51"/>
      <c r="AD132" s="49">
        <f t="shared" si="46"/>
        <v>598411.20874999987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-68.360000000000596</v>
      </c>
      <c r="F133" s="45">
        <v>-2.0000000000578701E-2</v>
      </c>
      <c r="G133" s="45">
        <v>-5.7866558766939095E-13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6019.09</v>
      </c>
      <c r="N133" s="45">
        <v>336.75</v>
      </c>
      <c r="O133" s="45">
        <v>0</v>
      </c>
      <c r="P133" s="45">
        <v>0</v>
      </c>
      <c r="Q133" s="45">
        <v>0</v>
      </c>
      <c r="R133" s="47">
        <f t="shared" si="44"/>
        <v>526.80333333333317</v>
      </c>
      <c r="T133" s="49">
        <f t="shared" si="45"/>
        <v>526.80333333333317</v>
      </c>
      <c r="Y133" s="51"/>
      <c r="Z133" s="51"/>
      <c r="AA133" s="51"/>
      <c r="AD133" s="49">
        <f t="shared" si="46"/>
        <v>526.80333333333317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296334.49</v>
      </c>
      <c r="F134" s="45">
        <v>318175.26</v>
      </c>
      <c r="G134" s="45">
        <v>309707.19</v>
      </c>
      <c r="H134" s="45">
        <v>303012.90000000002</v>
      </c>
      <c r="I134" s="45">
        <v>307390.95</v>
      </c>
      <c r="J134" s="45">
        <v>328757.59000000003</v>
      </c>
      <c r="K134" s="45">
        <v>364458.39</v>
      </c>
      <c r="L134" s="45">
        <v>362859.6</v>
      </c>
      <c r="M134" s="45">
        <v>365399.06</v>
      </c>
      <c r="N134" s="45">
        <v>368668.63</v>
      </c>
      <c r="O134" s="45">
        <v>366657.44</v>
      </c>
      <c r="P134" s="45">
        <v>397827.05</v>
      </c>
      <c r="Q134" s="45">
        <v>489259.32</v>
      </c>
      <c r="R134" s="47">
        <f t="shared" si="44"/>
        <v>348809.24708333332</v>
      </c>
      <c r="T134" s="49">
        <f t="shared" si="45"/>
        <v>348809.24708333332</v>
      </c>
      <c r="Y134" s="51"/>
      <c r="Z134" s="51"/>
      <c r="AA134" s="51"/>
      <c r="AD134" s="49">
        <f t="shared" si="46"/>
        <v>348809.24708333332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234465.33</v>
      </c>
      <c r="F135" s="45">
        <v>241585.06</v>
      </c>
      <c r="G135" s="45">
        <v>247272.13</v>
      </c>
      <c r="H135" s="45">
        <v>246645.34</v>
      </c>
      <c r="I135" s="45">
        <v>241760.04</v>
      </c>
      <c r="J135" s="45">
        <v>241369.97</v>
      </c>
      <c r="K135" s="45">
        <v>237157.73</v>
      </c>
      <c r="L135" s="45">
        <v>251686.14</v>
      </c>
      <c r="M135" s="45">
        <v>251659.37</v>
      </c>
      <c r="N135" s="45">
        <v>257577.14</v>
      </c>
      <c r="O135" s="45">
        <v>265754.7</v>
      </c>
      <c r="P135" s="45">
        <v>266269.86</v>
      </c>
      <c r="Q135" s="45">
        <v>263964.94</v>
      </c>
      <c r="R135" s="47">
        <f t="shared" si="44"/>
        <v>249829.38458333336</v>
      </c>
      <c r="T135" s="49">
        <f t="shared" si="45"/>
        <v>249829.38458333336</v>
      </c>
      <c r="Y135" s="51"/>
      <c r="Z135" s="51"/>
      <c r="AA135" s="51"/>
      <c r="AD135" s="49">
        <f t="shared" si="46"/>
        <v>249829.38458333336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378283.61</v>
      </c>
      <c r="F136" s="45">
        <v>162952.39000000001</v>
      </c>
      <c r="G136" s="45">
        <v>132183.98000000001</v>
      </c>
      <c r="H136" s="45">
        <v>141124.78</v>
      </c>
      <c r="I136" s="45">
        <v>143260.04999999999</v>
      </c>
      <c r="J136" s="45">
        <v>142249.39000000001</v>
      </c>
      <c r="K136" s="45">
        <v>153379.96</v>
      </c>
      <c r="L136" s="45">
        <v>151291.95000000001</v>
      </c>
      <c r="M136" s="45">
        <v>158988.44</v>
      </c>
      <c r="N136" s="45">
        <v>156819.71</v>
      </c>
      <c r="O136" s="45">
        <v>157129.54999999999</v>
      </c>
      <c r="P136" s="45">
        <v>157655.79999999999</v>
      </c>
      <c r="Q136" s="45">
        <v>153171.54</v>
      </c>
      <c r="R136" s="47">
        <f t="shared" si="44"/>
        <v>160230.29791666666</v>
      </c>
      <c r="T136" s="49">
        <f t="shared" si="45"/>
        <v>160230.29791666666</v>
      </c>
      <c r="Y136" s="51"/>
      <c r="Z136" s="51"/>
      <c r="AA136" s="51"/>
      <c r="AD136" s="49">
        <f t="shared" si="46"/>
        <v>160230.29791666666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54228.62</v>
      </c>
      <c r="F137" s="45">
        <v>59093.08</v>
      </c>
      <c r="G137" s="45">
        <v>58614.74</v>
      </c>
      <c r="H137" s="45">
        <v>58314.7</v>
      </c>
      <c r="I137" s="45">
        <v>63566.85</v>
      </c>
      <c r="J137" s="45">
        <v>63249.02</v>
      </c>
      <c r="K137" s="45">
        <v>64463.67</v>
      </c>
      <c r="L137" s="45">
        <v>62297.46</v>
      </c>
      <c r="M137" s="45">
        <v>61288.92</v>
      </c>
      <c r="N137" s="45">
        <v>60792.15</v>
      </c>
      <c r="O137" s="45">
        <v>62969.75</v>
      </c>
      <c r="P137" s="45">
        <v>77498.94</v>
      </c>
      <c r="Q137" s="45">
        <v>69699.649999999994</v>
      </c>
      <c r="R137" s="47">
        <f t="shared" si="44"/>
        <v>62842.784583333334</v>
      </c>
      <c r="T137" s="49">
        <f t="shared" si="45"/>
        <v>62842.784583333334</v>
      </c>
      <c r="Y137" s="51"/>
      <c r="Z137" s="51"/>
      <c r="AA137" s="51"/>
      <c r="AD137" s="49">
        <f t="shared" si="46"/>
        <v>62842.784583333334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395975.98</v>
      </c>
      <c r="F138" s="45">
        <v>385246.13</v>
      </c>
      <c r="G138" s="45">
        <v>383543.8</v>
      </c>
      <c r="H138" s="45">
        <v>353386.37</v>
      </c>
      <c r="I138" s="45">
        <v>353570.78</v>
      </c>
      <c r="J138" s="45">
        <v>348611.31</v>
      </c>
      <c r="K138" s="45">
        <v>489073.73</v>
      </c>
      <c r="L138" s="45">
        <v>457285.72</v>
      </c>
      <c r="M138" s="45">
        <v>459866.65</v>
      </c>
      <c r="N138" s="45">
        <v>526915.37</v>
      </c>
      <c r="O138" s="45">
        <v>246239.18</v>
      </c>
      <c r="P138" s="45">
        <v>355500.67</v>
      </c>
      <c r="Q138" s="45">
        <v>325920.84999999998</v>
      </c>
      <c r="R138" s="47">
        <f t="shared" si="44"/>
        <v>393349.01041666669</v>
      </c>
      <c r="T138" s="49">
        <f t="shared" si="45"/>
        <v>393349.01041666669</v>
      </c>
      <c r="Y138" s="51"/>
      <c r="Z138" s="51"/>
      <c r="AA138" s="51"/>
      <c r="AD138" s="49">
        <f t="shared" si="46"/>
        <v>393349.01041666669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-0.01</v>
      </c>
      <c r="F139" s="45">
        <v>-0.01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1539.68</v>
      </c>
      <c r="O139" s="45">
        <v>-10.389999999999899</v>
      </c>
      <c r="P139" s="45">
        <v>-10.389999999999899</v>
      </c>
      <c r="Q139" s="45">
        <v>-10.389999999999899</v>
      </c>
      <c r="R139" s="47">
        <f t="shared" si="44"/>
        <v>126.14083333333336</v>
      </c>
      <c r="T139" s="49">
        <f t="shared" si="45"/>
        <v>126.14083333333336</v>
      </c>
      <c r="Y139" s="51"/>
      <c r="Z139" s="51"/>
      <c r="AA139" s="51"/>
      <c r="AD139" s="49">
        <f t="shared" si="46"/>
        <v>126.14083333333336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402327.86</v>
      </c>
      <c r="F140" s="45">
        <v>402327.86</v>
      </c>
      <c r="G140" s="45">
        <v>402327.86</v>
      </c>
      <c r="H140" s="45">
        <v>294795.90999999997</v>
      </c>
      <c r="I140" s="45">
        <v>295543.87</v>
      </c>
      <c r="J140" s="45">
        <v>395041.4</v>
      </c>
      <c r="K140" s="45">
        <v>352369.06</v>
      </c>
      <c r="L140" s="45">
        <v>352369.06</v>
      </c>
      <c r="M140" s="45">
        <v>352369.06</v>
      </c>
      <c r="N140" s="45">
        <v>334817.51</v>
      </c>
      <c r="O140" s="45">
        <v>334817.15000000002</v>
      </c>
      <c r="P140" s="45">
        <v>334817.15000000002</v>
      </c>
      <c r="Q140" s="45">
        <v>430034.59</v>
      </c>
      <c r="R140" s="47">
        <f t="shared" si="44"/>
        <v>355648.09291666659</v>
      </c>
      <c r="T140" s="49">
        <f t="shared" si="45"/>
        <v>355648.09291666659</v>
      </c>
      <c r="Y140" s="51"/>
      <c r="Z140" s="51"/>
      <c r="AA140" s="51"/>
      <c r="AD140" s="49">
        <f t="shared" si="46"/>
        <v>355648.09291666659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44"/>
        <v>0</v>
      </c>
      <c r="T141" s="49">
        <f t="shared" si="45"/>
        <v>0</v>
      </c>
      <c r="Y141" s="51"/>
      <c r="Z141" s="51"/>
      <c r="AA141" s="51"/>
      <c r="AD141" s="49">
        <f t="shared" si="46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21422.04</v>
      </c>
      <c r="F142" s="45">
        <v>22693.34</v>
      </c>
      <c r="G142" s="45">
        <v>0</v>
      </c>
      <c r="H142" s="45">
        <v>2185.2600000000002</v>
      </c>
      <c r="I142" s="45">
        <v>2808.18</v>
      </c>
      <c r="J142" s="45">
        <v>3415.14</v>
      </c>
      <c r="K142" s="45">
        <v>3828.57</v>
      </c>
      <c r="L142" s="45">
        <v>4751.9799999999996</v>
      </c>
      <c r="M142" s="45">
        <v>6423.76</v>
      </c>
      <c r="N142" s="45">
        <v>7151.81</v>
      </c>
      <c r="O142" s="45">
        <v>8000.46</v>
      </c>
      <c r="P142" s="45">
        <v>10438.31</v>
      </c>
      <c r="Q142" s="45">
        <v>11328.55</v>
      </c>
      <c r="R142" s="47">
        <f t="shared" si="44"/>
        <v>7339.342083333333</v>
      </c>
      <c r="T142" s="49">
        <f t="shared" si="45"/>
        <v>7339.342083333333</v>
      </c>
      <c r="Y142" s="51"/>
      <c r="Z142" s="51"/>
      <c r="AA142" s="51"/>
      <c r="AD142" s="49">
        <f t="shared" si="46"/>
        <v>7339.342083333333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2657.77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50307.78</v>
      </c>
      <c r="R143" s="47">
        <f t="shared" si="44"/>
        <v>2206.8979166666663</v>
      </c>
      <c r="T143" s="49">
        <f t="shared" si="45"/>
        <v>2206.8979166666663</v>
      </c>
      <c r="Y143" s="51"/>
      <c r="Z143" s="51"/>
      <c r="AA143" s="51"/>
      <c r="AD143" s="49">
        <f t="shared" si="46"/>
        <v>2206.8979166666663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19963.8</v>
      </c>
      <c r="F144" s="45">
        <v>108871.14</v>
      </c>
      <c r="G144" s="45">
        <v>0</v>
      </c>
      <c r="H144" s="45">
        <v>3088.08</v>
      </c>
      <c r="I144" s="45">
        <v>2072.1</v>
      </c>
      <c r="J144" s="45">
        <v>2072.1</v>
      </c>
      <c r="K144" s="45">
        <v>18436.29</v>
      </c>
      <c r="L144" s="45">
        <v>16842.63</v>
      </c>
      <c r="M144" s="45">
        <v>19413.77</v>
      </c>
      <c r="N144" s="45">
        <v>19150.05</v>
      </c>
      <c r="O144" s="45">
        <v>17195.63</v>
      </c>
      <c r="P144" s="45">
        <v>17195.09</v>
      </c>
      <c r="Q144" s="45">
        <v>15961.46</v>
      </c>
      <c r="R144" s="47">
        <f t="shared" si="44"/>
        <v>20191.625833333335</v>
      </c>
      <c r="T144" s="49">
        <f t="shared" si="45"/>
        <v>20191.625833333335</v>
      </c>
      <c r="Y144" s="51"/>
      <c r="Z144" s="51"/>
      <c r="AA144" s="51"/>
      <c r="AD144" s="49">
        <f t="shared" si="46"/>
        <v>20191.625833333335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403622.03</v>
      </c>
      <c r="F145" s="45">
        <v>561446.74</v>
      </c>
      <c r="G145" s="45">
        <v>704148.41</v>
      </c>
      <c r="H145" s="45">
        <v>395860.73</v>
      </c>
      <c r="I145" s="45">
        <v>5.8207660913467401E-11</v>
      </c>
      <c r="J145" s="45">
        <v>145813.76999999999</v>
      </c>
      <c r="K145" s="45">
        <v>458684.34</v>
      </c>
      <c r="L145" s="45">
        <v>10691.940000000101</v>
      </c>
      <c r="M145" s="45">
        <v>27221.6700000001</v>
      </c>
      <c r="N145" s="45">
        <v>190856.03</v>
      </c>
      <c r="O145" s="45">
        <v>25634.440000000101</v>
      </c>
      <c r="P145" s="45">
        <v>143798.51</v>
      </c>
      <c r="Q145" s="45">
        <v>5.8207660913467401E-11</v>
      </c>
      <c r="R145" s="47">
        <f t="shared" si="44"/>
        <v>238830.6329166666</v>
      </c>
      <c r="T145" s="49">
        <f t="shared" si="45"/>
        <v>238830.6329166666</v>
      </c>
      <c r="Y145" s="51"/>
      <c r="Z145" s="51"/>
      <c r="AA145" s="51"/>
      <c r="AD145" s="49">
        <f t="shared" si="46"/>
        <v>238830.6329166666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21946.95</v>
      </c>
      <c r="F146" s="45">
        <v>52377.72</v>
      </c>
      <c r="G146" s="45">
        <v>85356.52</v>
      </c>
      <c r="H146" s="45">
        <v>22170.59</v>
      </c>
      <c r="I146" s="45">
        <v>51489.86</v>
      </c>
      <c r="J146" s="45">
        <v>75895.759999999995</v>
      </c>
      <c r="K146" s="45">
        <v>103857.31</v>
      </c>
      <c r="L146" s="45">
        <v>129841.49</v>
      </c>
      <c r="M146" s="45">
        <v>159442.51</v>
      </c>
      <c r="N146" s="45">
        <v>50467.16</v>
      </c>
      <c r="O146" s="45">
        <v>80254.63</v>
      </c>
      <c r="P146" s="45">
        <v>19507.61</v>
      </c>
      <c r="Q146" s="45">
        <v>21038.23</v>
      </c>
      <c r="R146" s="47">
        <f t="shared" si="44"/>
        <v>71012.8125</v>
      </c>
      <c r="T146" s="49">
        <f t="shared" si="45"/>
        <v>71012.8125</v>
      </c>
      <c r="Y146" s="51"/>
      <c r="Z146" s="51"/>
      <c r="AA146" s="51"/>
      <c r="AD146" s="49">
        <f t="shared" si="46"/>
        <v>71012.8125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2071749.67</v>
      </c>
      <c r="F147" s="45">
        <v>2041318.9</v>
      </c>
      <c r="G147" s="45">
        <v>2008340.1</v>
      </c>
      <c r="H147" s="45">
        <v>2096782.82</v>
      </c>
      <c r="I147" s="45">
        <v>1513348.55</v>
      </c>
      <c r="J147" s="45">
        <v>1488942.65</v>
      </c>
      <c r="K147" s="45">
        <v>1460981.1</v>
      </c>
      <c r="L147" s="45">
        <v>1979705.04</v>
      </c>
      <c r="M147" s="45">
        <v>1950104.02</v>
      </c>
      <c r="N147" s="45">
        <v>2098741.21</v>
      </c>
      <c r="O147" s="45">
        <v>2068953.74</v>
      </c>
      <c r="P147" s="45">
        <v>2157102.63</v>
      </c>
      <c r="Q147" s="45">
        <v>2250488.73</v>
      </c>
      <c r="R147" s="47">
        <f t="shared" si="44"/>
        <v>1918786.6633333331</v>
      </c>
      <c r="T147" s="49">
        <f t="shared" si="45"/>
        <v>1918786.6633333331</v>
      </c>
      <c r="Y147" s="51"/>
      <c r="Z147" s="51"/>
      <c r="AA147" s="51"/>
      <c r="AD147" s="49">
        <f t="shared" si="46"/>
        <v>1918786.6633333331</v>
      </c>
    </row>
    <row r="148" spans="1:30">
      <c r="D148" s="41" t="s">
        <v>73</v>
      </c>
      <c r="E148" s="46">
        <f t="shared" ref="E148:H148" si="47">SUM(E123:E147)</f>
        <v>8846787.9900000021</v>
      </c>
      <c r="F148" s="46">
        <f t="shared" si="47"/>
        <v>8586826.5399999991</v>
      </c>
      <c r="G148" s="46">
        <f t="shared" si="47"/>
        <v>8680270.8900000006</v>
      </c>
      <c r="H148" s="46">
        <f t="shared" si="47"/>
        <v>8162430.8400000017</v>
      </c>
      <c r="I148" s="46">
        <f t="shared" ref="I148:R148" si="48">SUM(I123:I147)</f>
        <v>7210155.7799999993</v>
      </c>
      <c r="J148" s="46">
        <f t="shared" si="48"/>
        <v>7467967.5099999979</v>
      </c>
      <c r="K148" s="46">
        <f t="shared" si="48"/>
        <v>7842174.5</v>
      </c>
      <c r="L148" s="46">
        <f t="shared" si="48"/>
        <v>8114617.8799999999</v>
      </c>
      <c r="M148" s="46">
        <f t="shared" si="48"/>
        <v>8131108.0799999982</v>
      </c>
      <c r="N148" s="46">
        <f t="shared" si="48"/>
        <v>8564314.4100000001</v>
      </c>
      <c r="O148" s="46">
        <f t="shared" si="48"/>
        <v>8135046.8600000013</v>
      </c>
      <c r="P148" s="46">
        <f t="shared" si="48"/>
        <v>9006103.0500000007</v>
      </c>
      <c r="Q148" s="46">
        <f t="shared" si="48"/>
        <v>9169504.1400000025</v>
      </c>
      <c r="R148" s="46">
        <f t="shared" si="48"/>
        <v>8242430.2004166665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198995.66</v>
      </c>
      <c r="F150" s="45">
        <v>299824.02</v>
      </c>
      <c r="G150" s="45">
        <v>182791.93</v>
      </c>
      <c r="H150" s="45">
        <v>1370679.08</v>
      </c>
      <c r="I150" s="45">
        <v>1280030.31</v>
      </c>
      <c r="J150" s="45">
        <v>1177753.79</v>
      </c>
      <c r="K150" s="45">
        <v>1045178.8</v>
      </c>
      <c r="L150" s="45">
        <v>906622.26</v>
      </c>
      <c r="M150" s="45">
        <v>780947.3</v>
      </c>
      <c r="N150" s="45">
        <v>648533.06999999995</v>
      </c>
      <c r="O150" s="45">
        <v>493773.58</v>
      </c>
      <c r="P150" s="45">
        <v>376226.85</v>
      </c>
      <c r="Q150" s="45">
        <v>248798.17</v>
      </c>
      <c r="R150" s="47">
        <f t="shared" ref="R150:R165" si="49">((E150+Q150)+((F150+G150+H150+I150+J150+K150+L150+M150+N150+O150+P150)*2))/24</f>
        <v>732188.15874999994</v>
      </c>
      <c r="T150" s="49">
        <f t="shared" ref="T150:T165" si="50">+R150</f>
        <v>732188.15874999994</v>
      </c>
      <c r="Y150" s="51"/>
      <c r="Z150" s="51"/>
      <c r="AA150" s="51"/>
      <c r="AD150" s="49">
        <f t="shared" ref="AD150:AD165" si="51">+R150</f>
        <v>732188.15874999994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49"/>
        <v>0</v>
      </c>
      <c r="T151" s="49">
        <f t="shared" si="50"/>
        <v>0</v>
      </c>
      <c r="Y151" s="51"/>
      <c r="Z151" s="51"/>
      <c r="AA151" s="51"/>
      <c r="AD151" s="49">
        <f t="shared" si="51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0</v>
      </c>
      <c r="F152" s="45">
        <v>5308.07</v>
      </c>
      <c r="G152" s="45">
        <v>211022.38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25855.14</v>
      </c>
      <c r="N152" s="45">
        <v>25855.14</v>
      </c>
      <c r="O152" s="45">
        <v>25375.96</v>
      </c>
      <c r="P152" s="45">
        <v>25375.96</v>
      </c>
      <c r="Q152" s="45">
        <v>25375.96</v>
      </c>
      <c r="R152" s="47">
        <f t="shared" si="49"/>
        <v>27623.385833333337</v>
      </c>
      <c r="T152" s="49">
        <f t="shared" si="50"/>
        <v>27623.385833333337</v>
      </c>
      <c r="Y152" s="51"/>
      <c r="Z152" s="51"/>
      <c r="AA152" s="51"/>
      <c r="AD152" s="49">
        <f t="shared" si="51"/>
        <v>27623.385833333337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9"/>
        <v>0</v>
      </c>
      <c r="T153" s="49">
        <f t="shared" si="50"/>
        <v>0</v>
      </c>
      <c r="Y153" s="51"/>
      <c r="Z153" s="51"/>
      <c r="AA153" s="51"/>
      <c r="AD153" s="49">
        <f t="shared" si="51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49"/>
        <v>0</v>
      </c>
      <c r="T154" s="49">
        <f t="shared" si="50"/>
        <v>0</v>
      </c>
      <c r="Y154" s="51"/>
      <c r="Z154" s="51"/>
      <c r="AA154" s="51"/>
      <c r="AD154" s="49">
        <f t="shared" si="51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49"/>
        <v>0</v>
      </c>
      <c r="T155" s="49">
        <f t="shared" si="50"/>
        <v>0</v>
      </c>
      <c r="Y155" s="51"/>
      <c r="Z155" s="51"/>
      <c r="AA155" s="51"/>
      <c r="AD155" s="49">
        <f t="shared" si="51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2968197.33</v>
      </c>
      <c r="F156" s="45">
        <v>2824385.07</v>
      </c>
      <c r="G156" s="45">
        <v>2990098.25</v>
      </c>
      <c r="H156" s="45">
        <v>3210234.06</v>
      </c>
      <c r="I156" s="45">
        <v>975792.04</v>
      </c>
      <c r="J156" s="45">
        <v>51004.51</v>
      </c>
      <c r="K156" s="45">
        <v>199707.71</v>
      </c>
      <c r="L156" s="45">
        <v>2276613.31</v>
      </c>
      <c r="M156" s="45">
        <v>2844282.22</v>
      </c>
      <c r="N156" s="45">
        <v>4019671.66</v>
      </c>
      <c r="O156" s="45">
        <v>5645756</v>
      </c>
      <c r="P156" s="45">
        <v>8238362.7400000002</v>
      </c>
      <c r="Q156" s="45">
        <v>9410033.1400000006</v>
      </c>
      <c r="R156" s="47">
        <f t="shared" si="49"/>
        <v>3288751.9004166671</v>
      </c>
      <c r="T156" s="49">
        <f t="shared" si="50"/>
        <v>3288751.9004166671</v>
      </c>
      <c r="Y156" s="51"/>
      <c r="Z156" s="51"/>
      <c r="AA156" s="51"/>
      <c r="AD156" s="49">
        <f t="shared" si="51"/>
        <v>3288751.9004166671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46628.33</v>
      </c>
      <c r="F157" s="45">
        <v>46628.33</v>
      </c>
      <c r="G157" s="45">
        <v>243628.33</v>
      </c>
      <c r="H157" s="45">
        <v>46628.33</v>
      </c>
      <c r="I157" s="45">
        <v>-1.45519152283669E-11</v>
      </c>
      <c r="J157" s="45">
        <v>-1.45519152283669E-11</v>
      </c>
      <c r="K157" s="45">
        <v>-1.45519152283669E-11</v>
      </c>
      <c r="L157" s="45">
        <v>-1.45519152283669E-11</v>
      </c>
      <c r="M157" s="45">
        <v>-1.45519152283669E-11</v>
      </c>
      <c r="N157" s="45">
        <v>-1.45519152283669E-11</v>
      </c>
      <c r="O157" s="45">
        <v>-1.45519152283669E-11</v>
      </c>
      <c r="P157" s="45">
        <v>-1.45519152283669E-11</v>
      </c>
      <c r="Q157" s="45">
        <v>-1.45519152283669E-11</v>
      </c>
      <c r="R157" s="47">
        <f t="shared" si="49"/>
        <v>30016.596249999999</v>
      </c>
      <c r="T157" s="49">
        <f t="shared" si="50"/>
        <v>30016.596249999999</v>
      </c>
      <c r="Y157" s="51"/>
      <c r="Z157" s="51"/>
      <c r="AA157" s="51"/>
      <c r="AD157" s="49">
        <f t="shared" si="51"/>
        <v>30016.596249999999</v>
      </c>
    </row>
    <row r="158" spans="1:30">
      <c r="A158" s="6" t="s">
        <v>284</v>
      </c>
      <c r="B158" s="6" t="s">
        <v>80</v>
      </c>
      <c r="C158" s="6" t="s">
        <v>83</v>
      </c>
      <c r="D158" s="41" t="s">
        <v>81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49"/>
        <v>0</v>
      </c>
      <c r="T158" s="49">
        <f t="shared" si="50"/>
        <v>0</v>
      </c>
      <c r="Y158" s="51"/>
      <c r="Z158" s="51"/>
      <c r="AA158" s="51"/>
      <c r="AD158" s="49">
        <f t="shared" si="51"/>
        <v>0</v>
      </c>
    </row>
    <row r="159" spans="1:30">
      <c r="A159" s="6" t="s">
        <v>284</v>
      </c>
      <c r="B159" s="6" t="s">
        <v>82</v>
      </c>
      <c r="C159" s="6" t="s">
        <v>83</v>
      </c>
      <c r="D159" s="41" t="s">
        <v>84</v>
      </c>
      <c r="E159" s="45">
        <v>595127.11</v>
      </c>
      <c r="F159" s="45">
        <v>0</v>
      </c>
      <c r="G159" s="45">
        <v>0</v>
      </c>
      <c r="H159" s="45">
        <v>0</v>
      </c>
      <c r="I159" s="45">
        <v>83109.149999999994</v>
      </c>
      <c r="J159" s="45">
        <v>81416</v>
      </c>
      <c r="K159" s="45">
        <v>334281</v>
      </c>
      <c r="L159" s="45">
        <v>316849.14</v>
      </c>
      <c r="M159" s="45">
        <v>443966.33</v>
      </c>
      <c r="N159" s="45">
        <v>355254.69</v>
      </c>
      <c r="O159" s="45">
        <v>1125303.3999999999</v>
      </c>
      <c r="P159" s="45">
        <v>2374909.7200000002</v>
      </c>
      <c r="Q159" s="45">
        <v>1411473.64</v>
      </c>
      <c r="R159" s="47">
        <f t="shared" si="49"/>
        <v>509865.81708333333</v>
      </c>
      <c r="T159" s="61">
        <f t="shared" si="50"/>
        <v>509865.81708333333</v>
      </c>
      <c r="Y159" s="51"/>
      <c r="Z159" s="51"/>
      <c r="AA159" s="51"/>
      <c r="AD159" s="49">
        <f t="shared" si="51"/>
        <v>509865.81708333333</v>
      </c>
    </row>
    <row r="160" spans="1:30">
      <c r="A160" s="6" t="s">
        <v>293</v>
      </c>
      <c r="B160" s="6" t="s">
        <v>76</v>
      </c>
      <c r="C160" s="6" t="s">
        <v>83</v>
      </c>
      <c r="D160" s="41" t="s">
        <v>601</v>
      </c>
      <c r="E160" s="45">
        <v>40754.39</v>
      </c>
      <c r="F160" s="45">
        <v>20377.189999999999</v>
      </c>
      <c r="G160" s="45">
        <v>-1.00000000311411E-2</v>
      </c>
      <c r="H160" s="45">
        <v>-0.01</v>
      </c>
      <c r="I160" s="45">
        <v>-0.01</v>
      </c>
      <c r="J160" s="45">
        <v>205714.97</v>
      </c>
      <c r="K160" s="45">
        <v>182857.75</v>
      </c>
      <c r="L160" s="45">
        <v>160000.53</v>
      </c>
      <c r="M160" s="45">
        <v>137143.31</v>
      </c>
      <c r="N160" s="45">
        <v>114286.09</v>
      </c>
      <c r="O160" s="45">
        <v>91428.87</v>
      </c>
      <c r="P160" s="45">
        <v>68571.649999999994</v>
      </c>
      <c r="Q160" s="45">
        <v>45714.43</v>
      </c>
      <c r="R160" s="47">
        <f t="shared" si="49"/>
        <v>85301.228333333333</v>
      </c>
      <c r="T160" s="49">
        <f t="shared" si="50"/>
        <v>85301.228333333333</v>
      </c>
      <c r="Y160" s="51"/>
      <c r="Z160" s="51"/>
      <c r="AA160" s="51"/>
      <c r="AD160" s="49">
        <f t="shared" si="51"/>
        <v>85301.228333333333</v>
      </c>
    </row>
    <row r="161" spans="1:30">
      <c r="A161" s="6" t="s">
        <v>293</v>
      </c>
      <c r="B161" s="6" t="s">
        <v>76</v>
      </c>
      <c r="C161" s="6" t="s">
        <v>67</v>
      </c>
      <c r="D161" s="41" t="s">
        <v>602</v>
      </c>
      <c r="E161" s="45">
        <v>45927.77</v>
      </c>
      <c r="F161" s="45">
        <v>39366.660000000003</v>
      </c>
      <c r="G161" s="45">
        <v>32805.550000000003</v>
      </c>
      <c r="H161" s="45">
        <v>26244.44</v>
      </c>
      <c r="I161" s="45">
        <v>19683.330000000002</v>
      </c>
      <c r="J161" s="45">
        <v>13122.22</v>
      </c>
      <c r="K161" s="45">
        <v>6561.11</v>
      </c>
      <c r="L161" s="45">
        <v>1.8189894035458601E-12</v>
      </c>
      <c r="M161" s="45">
        <v>-6561.11</v>
      </c>
      <c r="N161" s="45">
        <v>-6561.11</v>
      </c>
      <c r="O161" s="45">
        <v>1.8189894035458601E-12</v>
      </c>
      <c r="P161" s="45">
        <v>92963</v>
      </c>
      <c r="Q161" s="45">
        <v>59305.36</v>
      </c>
      <c r="R161" s="47">
        <f t="shared" si="49"/>
        <v>22520.054583333334</v>
      </c>
      <c r="T161" s="49">
        <f t="shared" si="50"/>
        <v>22520.054583333334</v>
      </c>
      <c r="Y161" s="51"/>
      <c r="Z161" s="51"/>
      <c r="AA161" s="51"/>
      <c r="AD161" s="49">
        <f t="shared" si="51"/>
        <v>22520.054583333334</v>
      </c>
    </row>
    <row r="162" spans="1:30">
      <c r="A162" s="6" t="s">
        <v>293</v>
      </c>
      <c r="B162" s="6" t="s">
        <v>76</v>
      </c>
      <c r="C162" s="6" t="s">
        <v>113</v>
      </c>
      <c r="D162" s="41" t="s">
        <v>603</v>
      </c>
      <c r="E162" s="45">
        <v>0</v>
      </c>
      <c r="F162" s="45">
        <v>1284577</v>
      </c>
      <c r="G162" s="45">
        <v>1101066</v>
      </c>
      <c r="H162" s="45">
        <v>917555</v>
      </c>
      <c r="I162" s="45">
        <v>734044</v>
      </c>
      <c r="J162" s="45">
        <v>550533</v>
      </c>
      <c r="K162" s="45">
        <v>367022</v>
      </c>
      <c r="L162" s="45">
        <v>183511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7">
        <f t="shared" si="49"/>
        <v>428192.33333333331</v>
      </c>
      <c r="T162" s="49">
        <f t="shared" si="50"/>
        <v>428192.33333333331</v>
      </c>
      <c r="Y162" s="51"/>
      <c r="Z162" s="51"/>
      <c r="AA162" s="51"/>
      <c r="AD162" s="49">
        <f t="shared" si="51"/>
        <v>428192.33333333331</v>
      </c>
    </row>
    <row r="163" spans="1:30">
      <c r="A163" s="6" t="s">
        <v>293</v>
      </c>
      <c r="B163" s="6" t="s">
        <v>76</v>
      </c>
      <c r="C163" s="6" t="s">
        <v>100</v>
      </c>
      <c r="D163" s="11" t="s">
        <v>600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7">
        <f t="shared" si="49"/>
        <v>0</v>
      </c>
      <c r="T163" s="49">
        <f t="shared" si="50"/>
        <v>0</v>
      </c>
      <c r="Y163" s="51"/>
      <c r="Z163" s="51"/>
      <c r="AA163" s="51"/>
      <c r="AD163" s="49">
        <f t="shared" si="51"/>
        <v>0</v>
      </c>
    </row>
    <row r="164" spans="1:30">
      <c r="A164" s="6" t="s">
        <v>293</v>
      </c>
      <c r="B164" s="6" t="s">
        <v>79</v>
      </c>
      <c r="C164" s="6" t="s">
        <v>318</v>
      </c>
      <c r="D164" s="41" t="s">
        <v>605</v>
      </c>
      <c r="E164" s="45">
        <v>0</v>
      </c>
      <c r="F164" s="45">
        <v>68260.69</v>
      </c>
      <c r="G164" s="45">
        <v>140934.53</v>
      </c>
      <c r="H164" s="45">
        <v>106778.56</v>
      </c>
      <c r="I164" s="45">
        <v>40385.129999999997</v>
      </c>
      <c r="J164" s="45">
        <v>7.2759576141834308E-12</v>
      </c>
      <c r="K164" s="45">
        <v>7.2759576141834308E-12</v>
      </c>
      <c r="L164" s="45">
        <v>7.2759576141834308E-12</v>
      </c>
      <c r="M164" s="45">
        <v>7.2759576141834308E-12</v>
      </c>
      <c r="N164" s="45">
        <v>7.2759576141834308E-12</v>
      </c>
      <c r="O164" s="45">
        <v>7.2759576141834308E-12</v>
      </c>
      <c r="P164" s="45">
        <v>7.2759576141834308E-12</v>
      </c>
      <c r="Q164" s="45">
        <v>7.2759576141834308E-12</v>
      </c>
      <c r="R164" s="47">
        <f t="shared" si="49"/>
        <v>29696.575833333336</v>
      </c>
      <c r="T164" s="49">
        <f t="shared" si="50"/>
        <v>29696.575833333336</v>
      </c>
      <c r="Y164" s="51"/>
      <c r="Z164" s="51"/>
      <c r="AA164" s="51"/>
      <c r="AD164" s="49">
        <f t="shared" si="51"/>
        <v>29696.575833333336</v>
      </c>
    </row>
    <row r="165" spans="1:30">
      <c r="A165" s="6" t="s">
        <v>294</v>
      </c>
      <c r="B165" s="6" t="s">
        <v>79</v>
      </c>
      <c r="C165" s="6" t="s">
        <v>319</v>
      </c>
      <c r="D165" s="41" t="s">
        <v>605</v>
      </c>
      <c r="E165" s="45">
        <v>0</v>
      </c>
      <c r="F165" s="45">
        <v>246304.71</v>
      </c>
      <c r="G165" s="45">
        <v>418063.31</v>
      </c>
      <c r="H165" s="45">
        <v>316744.23</v>
      </c>
      <c r="I165" s="45">
        <v>119797.04</v>
      </c>
      <c r="J165" s="45">
        <v>-1.45519152283669E-11</v>
      </c>
      <c r="K165" s="45">
        <v>-1.45519152283669E-11</v>
      </c>
      <c r="L165" s="45">
        <v>-1.45519152283669E-11</v>
      </c>
      <c r="M165" s="45">
        <v>-1.45519152283669E-11</v>
      </c>
      <c r="N165" s="45">
        <v>-1.45519152283669E-11</v>
      </c>
      <c r="O165" s="45">
        <v>-1.45519152283669E-11</v>
      </c>
      <c r="P165" s="45">
        <v>-1.45519152283669E-11</v>
      </c>
      <c r="Q165" s="45">
        <v>-1.45519152283669E-11</v>
      </c>
      <c r="R165" s="47">
        <f t="shared" si="49"/>
        <v>91742.440833333341</v>
      </c>
      <c r="T165" s="49">
        <f t="shared" si="50"/>
        <v>91742.440833333341</v>
      </c>
      <c r="Y165" s="51"/>
      <c r="Z165" s="51"/>
      <c r="AA165" s="51"/>
      <c r="AD165" s="49">
        <f t="shared" si="51"/>
        <v>91742.440833333341</v>
      </c>
    </row>
    <row r="166" spans="1:30">
      <c r="D166" s="41" t="s">
        <v>85</v>
      </c>
      <c r="E166" s="46">
        <f t="shared" ref="E166:R166" si="52">SUM(E150:E165)</f>
        <v>3895630.5900000003</v>
      </c>
      <c r="F166" s="46">
        <f t="shared" si="52"/>
        <v>4835031.74</v>
      </c>
      <c r="G166" s="46">
        <f t="shared" si="52"/>
        <v>5320410.2699999996</v>
      </c>
      <c r="H166" s="46">
        <f t="shared" si="52"/>
        <v>5994863.6900000013</v>
      </c>
      <c r="I166" s="46">
        <f t="shared" si="52"/>
        <v>3252840.99</v>
      </c>
      <c r="J166" s="46">
        <f t="shared" si="52"/>
        <v>2079544.49</v>
      </c>
      <c r="K166" s="46">
        <f t="shared" si="52"/>
        <v>2135608.37</v>
      </c>
      <c r="L166" s="46">
        <f t="shared" si="52"/>
        <v>3843596.24</v>
      </c>
      <c r="M166" s="46">
        <f t="shared" si="52"/>
        <v>4225633.1899999995</v>
      </c>
      <c r="N166" s="46">
        <f t="shared" si="52"/>
        <v>5157039.54</v>
      </c>
      <c r="O166" s="46">
        <f t="shared" si="52"/>
        <v>7381637.8099999996</v>
      </c>
      <c r="P166" s="46">
        <f t="shared" si="52"/>
        <v>11176409.920000002</v>
      </c>
      <c r="Q166" s="46">
        <f t="shared" si="52"/>
        <v>11200700.700000001</v>
      </c>
      <c r="R166" s="46">
        <f t="shared" si="52"/>
        <v>5245898.49125</v>
      </c>
      <c r="Y166" s="51"/>
      <c r="Z166" s="51"/>
      <c r="AA166" s="51"/>
    </row>
    <row r="167" spans="1:30">
      <c r="D167" s="3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7"/>
      <c r="Y167" s="51"/>
      <c r="Z167" s="51"/>
      <c r="AA167" s="51"/>
    </row>
    <row r="168" spans="1:30">
      <c r="A168" s="6" t="s">
        <v>293</v>
      </c>
      <c r="B168" s="6" t="s">
        <v>86</v>
      </c>
      <c r="C168" s="6" t="s">
        <v>83</v>
      </c>
      <c r="D168" s="41" t="s">
        <v>606</v>
      </c>
      <c r="E168" s="45">
        <v>1688408</v>
      </c>
      <c r="F168" s="45">
        <v>3602492.96</v>
      </c>
      <c r="G168" s="45">
        <v>4079218.54</v>
      </c>
      <c r="H168" s="45">
        <v>3907535.72</v>
      </c>
      <c r="I168" s="45">
        <v>4224990.29</v>
      </c>
      <c r="J168" s="45">
        <v>2544711.04</v>
      </c>
      <c r="K168" s="45">
        <v>1103928.83</v>
      </c>
      <c r="L168" s="45">
        <v>782326.85</v>
      </c>
      <c r="M168" s="45">
        <v>112358.08</v>
      </c>
      <c r="N168" s="45">
        <v>367250.74</v>
      </c>
      <c r="O168" s="45">
        <v>390448.62</v>
      </c>
      <c r="P168" s="45">
        <v>700598.23</v>
      </c>
      <c r="Q168" s="45">
        <v>1815603.89</v>
      </c>
      <c r="R168" s="47">
        <f t="shared" ref="R168:R177" si="53">((E168+Q168)+((F168+G168+H168+I168+J168+K168+L168+M168+N168+O168+P168)*2))/24</f>
        <v>1963988.8204166668</v>
      </c>
      <c r="T168" s="49">
        <f t="shared" ref="T168:T177" si="54">+R168</f>
        <v>1963988.8204166668</v>
      </c>
      <c r="Y168" s="51"/>
      <c r="Z168" s="51"/>
      <c r="AA168" s="51"/>
      <c r="AD168" s="49">
        <f t="shared" ref="AD168:AD177" si="55">+R168</f>
        <v>1963988.8204166668</v>
      </c>
    </row>
    <row r="169" spans="1:30">
      <c r="A169" s="6" t="s">
        <v>293</v>
      </c>
      <c r="B169" s="6" t="s">
        <v>86</v>
      </c>
      <c r="C169" s="6" t="s">
        <v>67</v>
      </c>
      <c r="D169" s="41" t="s">
        <v>607</v>
      </c>
      <c r="E169" s="45">
        <v>1092583.6299999999</v>
      </c>
      <c r="F169" s="45">
        <v>2059195.74</v>
      </c>
      <c r="G169" s="45">
        <v>2341346.5099999998</v>
      </c>
      <c r="H169" s="45">
        <v>2130978.17</v>
      </c>
      <c r="I169" s="45">
        <v>2312768.06</v>
      </c>
      <c r="J169" s="45">
        <v>1498319.09</v>
      </c>
      <c r="K169" s="45">
        <v>674081.84</v>
      </c>
      <c r="L169" s="45">
        <v>510928.3</v>
      </c>
      <c r="M169" s="45">
        <v>125849.67</v>
      </c>
      <c r="N169" s="45">
        <v>290260.67</v>
      </c>
      <c r="O169" s="45">
        <v>316985.28999999998</v>
      </c>
      <c r="P169" s="45">
        <v>549031.06000000006</v>
      </c>
      <c r="Q169" s="45">
        <v>1142211.27</v>
      </c>
      <c r="R169" s="47">
        <f t="shared" si="53"/>
        <v>1160595.1541666666</v>
      </c>
      <c r="T169" s="49">
        <f t="shared" si="54"/>
        <v>1160595.1541666666</v>
      </c>
      <c r="Y169" s="51"/>
      <c r="Z169" s="51"/>
      <c r="AA169" s="51"/>
      <c r="AD169" s="49">
        <f t="shared" si="55"/>
        <v>1160595.1541666666</v>
      </c>
    </row>
    <row r="170" spans="1:30">
      <c r="A170" s="6" t="s">
        <v>293</v>
      </c>
      <c r="B170" s="6" t="s">
        <v>86</v>
      </c>
      <c r="C170" s="6" t="s">
        <v>113</v>
      </c>
      <c r="D170" s="41" t="s">
        <v>608</v>
      </c>
      <c r="E170" s="45">
        <v>92042.91</v>
      </c>
      <c r="F170" s="45">
        <v>51771.42</v>
      </c>
      <c r="G170" s="45">
        <v>9017.9700000000103</v>
      </c>
      <c r="H170" s="45">
        <v>8632.33</v>
      </c>
      <c r="I170" s="45">
        <v>8389.57</v>
      </c>
      <c r="J170" s="45">
        <v>6987.1</v>
      </c>
      <c r="K170" s="45">
        <v>5213.4399999999996</v>
      </c>
      <c r="L170" s="45">
        <v>4072.95</v>
      </c>
      <c r="M170" s="45">
        <v>3196.02</v>
      </c>
      <c r="N170" s="45">
        <v>2420.14</v>
      </c>
      <c r="O170" s="45">
        <v>2355.34</v>
      </c>
      <c r="P170" s="45">
        <v>3222.9</v>
      </c>
      <c r="Q170" s="45">
        <v>33082.01</v>
      </c>
      <c r="R170" s="47">
        <f t="shared" si="53"/>
        <v>13986.803333333335</v>
      </c>
      <c r="T170" s="49">
        <f t="shared" si="54"/>
        <v>13986.803333333335</v>
      </c>
      <c r="Y170" s="51"/>
      <c r="Z170" s="51"/>
      <c r="AA170" s="51"/>
      <c r="AD170" s="49">
        <f t="shared" si="55"/>
        <v>13986.803333333335</v>
      </c>
    </row>
    <row r="171" spans="1:30">
      <c r="A171" s="6" t="s">
        <v>293</v>
      </c>
      <c r="B171" s="6" t="s">
        <v>87</v>
      </c>
      <c r="C171" s="6" t="s">
        <v>113</v>
      </c>
      <c r="D171" s="41" t="s">
        <v>609</v>
      </c>
      <c r="E171" s="45">
        <v>258534.7</v>
      </c>
      <c r="F171" s="45">
        <v>238132.3</v>
      </c>
      <c r="G171" s="45">
        <v>258966.5</v>
      </c>
      <c r="H171" s="45">
        <v>264554.08</v>
      </c>
      <c r="I171" s="45">
        <v>252742.22</v>
      </c>
      <c r="J171" s="45">
        <v>269787.93</v>
      </c>
      <c r="K171" s="45">
        <v>256211.27</v>
      </c>
      <c r="L171" s="45">
        <v>238842.89</v>
      </c>
      <c r="M171" s="45">
        <v>234387.79</v>
      </c>
      <c r="N171" s="45">
        <v>239511.54</v>
      </c>
      <c r="O171" s="45">
        <v>239058.56</v>
      </c>
      <c r="P171" s="45">
        <v>249616.17</v>
      </c>
      <c r="Q171" s="45">
        <v>268771.07</v>
      </c>
      <c r="R171" s="47">
        <f t="shared" si="53"/>
        <v>250455.34458333332</v>
      </c>
      <c r="T171" s="49">
        <f t="shared" si="54"/>
        <v>250455.34458333332</v>
      </c>
      <c r="Y171" s="51"/>
      <c r="Z171" s="51"/>
      <c r="AA171" s="51"/>
      <c r="AD171" s="49">
        <f t="shared" si="55"/>
        <v>250455.34458333332</v>
      </c>
    </row>
    <row r="172" spans="1:30">
      <c r="A172" s="6" t="s">
        <v>293</v>
      </c>
      <c r="B172" s="6" t="s">
        <v>87</v>
      </c>
      <c r="C172" s="6" t="s">
        <v>69</v>
      </c>
      <c r="D172" s="41" t="s">
        <v>610</v>
      </c>
      <c r="E172" s="45">
        <v>123097.9</v>
      </c>
      <c r="F172" s="45">
        <v>109894.87</v>
      </c>
      <c r="G172" s="45">
        <v>112953.62</v>
      </c>
      <c r="H172" s="45">
        <v>110230.61</v>
      </c>
      <c r="I172" s="45">
        <v>114962.83</v>
      </c>
      <c r="J172" s="45">
        <v>123938.84</v>
      </c>
      <c r="K172" s="45">
        <v>117709.32</v>
      </c>
      <c r="L172" s="45">
        <v>118506.89</v>
      </c>
      <c r="M172" s="45">
        <v>121705.75</v>
      </c>
      <c r="N172" s="45">
        <v>128622.02</v>
      </c>
      <c r="O172" s="45">
        <v>128931.36</v>
      </c>
      <c r="P172" s="45">
        <v>128454.57</v>
      </c>
      <c r="Q172" s="45">
        <v>119740.03</v>
      </c>
      <c r="R172" s="47">
        <f t="shared" si="53"/>
        <v>119777.47041666669</v>
      </c>
      <c r="T172" s="49">
        <f t="shared" si="54"/>
        <v>119777.47041666669</v>
      </c>
      <c r="Y172" s="51"/>
      <c r="Z172" s="51"/>
      <c r="AA172" s="51"/>
      <c r="AD172" s="49">
        <f t="shared" si="55"/>
        <v>119777.47041666669</v>
      </c>
    </row>
    <row r="173" spans="1:30">
      <c r="A173" s="6" t="s">
        <v>294</v>
      </c>
      <c r="B173" s="6" t="s">
        <v>86</v>
      </c>
      <c r="C173" s="6" t="s">
        <v>83</v>
      </c>
      <c r="D173" s="41" t="s">
        <v>606</v>
      </c>
      <c r="E173" s="45">
        <v>5398890.3700000001</v>
      </c>
      <c r="F173" s="45">
        <v>11271031.82</v>
      </c>
      <c r="G173" s="45">
        <v>12043489.82</v>
      </c>
      <c r="H173" s="45">
        <v>11538728.52</v>
      </c>
      <c r="I173" s="45">
        <v>12474275.67</v>
      </c>
      <c r="J173" s="45">
        <v>8089904.46</v>
      </c>
      <c r="K173" s="45">
        <v>3348157.44</v>
      </c>
      <c r="L173" s="45">
        <v>2138338.62</v>
      </c>
      <c r="M173" s="45">
        <v>309572.53999999998</v>
      </c>
      <c r="N173" s="45">
        <v>1133081.1599999999</v>
      </c>
      <c r="O173" s="45">
        <v>1203012.33</v>
      </c>
      <c r="P173" s="45">
        <v>2090369.33</v>
      </c>
      <c r="Q173" s="45">
        <v>5493241.2999999998</v>
      </c>
      <c r="R173" s="47">
        <f t="shared" si="53"/>
        <v>5923835.6287499992</v>
      </c>
      <c r="T173" s="49">
        <f t="shared" si="54"/>
        <v>5923835.6287499992</v>
      </c>
      <c r="Y173" s="51"/>
      <c r="Z173" s="51"/>
      <c r="AA173" s="51"/>
      <c r="AD173" s="49">
        <f t="shared" si="55"/>
        <v>5923835.6287499992</v>
      </c>
    </row>
    <row r="174" spans="1:30">
      <c r="A174" s="6" t="s">
        <v>294</v>
      </c>
      <c r="B174" s="6" t="s">
        <v>86</v>
      </c>
      <c r="C174" s="6" t="s">
        <v>67</v>
      </c>
      <c r="D174" s="41" t="s">
        <v>607</v>
      </c>
      <c r="E174" s="45">
        <v>4973893.0199999996</v>
      </c>
      <c r="F174" s="45">
        <v>7134095.25</v>
      </c>
      <c r="G174" s="45">
        <v>7937370.2199999997</v>
      </c>
      <c r="H174" s="45">
        <v>7647688.1299999999</v>
      </c>
      <c r="I174" s="45">
        <v>8199937.5999999996</v>
      </c>
      <c r="J174" s="45">
        <v>5480595.7000000002</v>
      </c>
      <c r="K174" s="45">
        <v>2304513.4300000002</v>
      </c>
      <c r="L174" s="45">
        <v>1628870.37</v>
      </c>
      <c r="M174" s="45">
        <v>245612.06999999899</v>
      </c>
      <c r="N174" s="45">
        <v>1034278.12</v>
      </c>
      <c r="O174" s="45">
        <v>1170143.7</v>
      </c>
      <c r="P174" s="45">
        <v>1932367.55</v>
      </c>
      <c r="Q174" s="45">
        <v>4180720.69</v>
      </c>
      <c r="R174" s="47">
        <f t="shared" si="53"/>
        <v>4107731.5829166658</v>
      </c>
      <c r="T174" s="49">
        <f t="shared" si="54"/>
        <v>4107731.5829166658</v>
      </c>
      <c r="Y174" s="51"/>
      <c r="Z174" s="51"/>
      <c r="AA174" s="51"/>
      <c r="AD174" s="49">
        <f t="shared" si="55"/>
        <v>4107731.5829166658</v>
      </c>
    </row>
    <row r="175" spans="1:30">
      <c r="A175" s="6" t="s">
        <v>294</v>
      </c>
      <c r="B175" s="6" t="s">
        <v>86</v>
      </c>
      <c r="C175" s="6" t="s">
        <v>113</v>
      </c>
      <c r="D175" s="41" t="s">
        <v>608</v>
      </c>
      <c r="E175" s="45">
        <v>150025.57999999999</v>
      </c>
      <c r="F175" s="45">
        <v>208091.36</v>
      </c>
      <c r="G175" s="45">
        <v>291088.88</v>
      </c>
      <c r="H175" s="45">
        <v>242680.47</v>
      </c>
      <c r="I175" s="45">
        <v>232924.7</v>
      </c>
      <c r="J175" s="45">
        <v>205201.81</v>
      </c>
      <c r="K175" s="45">
        <v>151133.28</v>
      </c>
      <c r="L175" s="45">
        <v>118805.27</v>
      </c>
      <c r="M175" s="45">
        <v>75835.23</v>
      </c>
      <c r="N175" s="45">
        <v>65392.73</v>
      </c>
      <c r="O175" s="45">
        <v>75962.899999999994</v>
      </c>
      <c r="P175" s="45">
        <v>92631.59</v>
      </c>
      <c r="Q175" s="45">
        <v>154322.94</v>
      </c>
      <c r="R175" s="47">
        <f t="shared" si="53"/>
        <v>159326.87333333332</v>
      </c>
      <c r="T175" s="49">
        <f t="shared" si="54"/>
        <v>159326.87333333332</v>
      </c>
      <c r="Y175" s="51"/>
      <c r="Z175" s="51"/>
      <c r="AA175" s="51"/>
      <c r="AD175" s="49">
        <f t="shared" si="55"/>
        <v>159326.87333333332</v>
      </c>
    </row>
    <row r="176" spans="1:30">
      <c r="A176" s="6" t="s">
        <v>294</v>
      </c>
      <c r="B176" s="6" t="s">
        <v>87</v>
      </c>
      <c r="C176" s="1" t="s">
        <v>113</v>
      </c>
      <c r="D176" s="41" t="s">
        <v>609</v>
      </c>
      <c r="E176" s="45">
        <v>1507856.02</v>
      </c>
      <c r="F176" s="45">
        <v>1525325.79</v>
      </c>
      <c r="G176" s="45">
        <v>1517775.64</v>
      </c>
      <c r="H176" s="45">
        <v>1526435.8400000001</v>
      </c>
      <c r="I176" s="45">
        <v>1480142.59</v>
      </c>
      <c r="J176" s="45">
        <v>1522791.73</v>
      </c>
      <c r="K176" s="45">
        <v>1451791.46</v>
      </c>
      <c r="L176" s="45">
        <v>1399070.4</v>
      </c>
      <c r="M176" s="45">
        <v>1366973.98</v>
      </c>
      <c r="N176" s="45">
        <v>1323083.72</v>
      </c>
      <c r="O176" s="45">
        <v>1370892.15</v>
      </c>
      <c r="P176" s="45">
        <v>1460111.1</v>
      </c>
      <c r="Q176" s="45">
        <v>1550104.2</v>
      </c>
      <c r="R176" s="47">
        <f t="shared" si="53"/>
        <v>1456114.5425000002</v>
      </c>
      <c r="T176" s="49">
        <f t="shared" si="54"/>
        <v>1456114.5425000002</v>
      </c>
      <c r="Y176" s="51"/>
      <c r="Z176" s="51"/>
      <c r="AA176" s="51"/>
      <c r="AD176" s="49">
        <f t="shared" si="55"/>
        <v>1456114.5425000002</v>
      </c>
    </row>
    <row r="177" spans="1:30">
      <c r="A177" s="6" t="s">
        <v>294</v>
      </c>
      <c r="B177" s="6" t="s">
        <v>87</v>
      </c>
      <c r="C177" s="6" t="s">
        <v>69</v>
      </c>
      <c r="D177" s="41" t="s">
        <v>610</v>
      </c>
      <c r="E177" s="45">
        <v>714401.69</v>
      </c>
      <c r="F177" s="45">
        <v>632811.80000000005</v>
      </c>
      <c r="G177" s="45">
        <v>775920.99</v>
      </c>
      <c r="H177" s="45">
        <v>701956.39</v>
      </c>
      <c r="I177" s="45">
        <v>704778.66</v>
      </c>
      <c r="J177" s="45">
        <v>869972.05</v>
      </c>
      <c r="K177" s="45">
        <v>772558.18</v>
      </c>
      <c r="L177" s="45">
        <v>681544.11</v>
      </c>
      <c r="M177" s="45">
        <v>831728.97</v>
      </c>
      <c r="N177" s="45">
        <v>955372.43</v>
      </c>
      <c r="O177" s="45">
        <v>969658.46</v>
      </c>
      <c r="P177" s="45">
        <v>956539.23</v>
      </c>
      <c r="Q177" s="45">
        <v>794821.65</v>
      </c>
      <c r="R177" s="47">
        <f t="shared" si="53"/>
        <v>800621.07833333325</v>
      </c>
      <c r="T177" s="49">
        <f t="shared" si="54"/>
        <v>800621.07833333325</v>
      </c>
      <c r="Y177" s="51"/>
      <c r="Z177" s="51"/>
      <c r="AA177" s="51"/>
      <c r="AD177" s="49">
        <f t="shared" si="55"/>
        <v>800621.07833333325</v>
      </c>
    </row>
    <row r="178" spans="1:30">
      <c r="D178" s="41" t="s">
        <v>88</v>
      </c>
      <c r="E178" s="46">
        <f t="shared" ref="E178:G178" si="56">SUM(E168:E177)</f>
        <v>15999733.819999998</v>
      </c>
      <c r="F178" s="46">
        <f t="shared" si="56"/>
        <v>26832843.309999999</v>
      </c>
      <c r="G178" s="46">
        <f t="shared" si="56"/>
        <v>29367148.689999998</v>
      </c>
      <c r="H178" s="46">
        <f t="shared" ref="H178:Q178" si="57">SUM(H168:H177)</f>
        <v>28079420.259999998</v>
      </c>
      <c r="I178" s="46">
        <f t="shared" si="57"/>
        <v>30005912.190000001</v>
      </c>
      <c r="J178" s="46">
        <f t="shared" si="57"/>
        <v>20612209.75</v>
      </c>
      <c r="K178" s="46">
        <f t="shared" si="57"/>
        <v>10185298.49</v>
      </c>
      <c r="L178" s="46">
        <f t="shared" si="57"/>
        <v>7621306.6499999994</v>
      </c>
      <c r="M178" s="46">
        <f t="shared" si="57"/>
        <v>3427220.0999999987</v>
      </c>
      <c r="N178" s="46">
        <f t="shared" si="57"/>
        <v>5539273.2699999996</v>
      </c>
      <c r="O178" s="46">
        <f t="shared" si="57"/>
        <v>5867448.71</v>
      </c>
      <c r="P178" s="46">
        <f t="shared" si="57"/>
        <v>8162941.7300000004</v>
      </c>
      <c r="Q178" s="46">
        <f t="shared" si="57"/>
        <v>15552619.049999999</v>
      </c>
      <c r="R178" s="46">
        <f>SUM(R168:R177)</f>
        <v>15956433.298749998</v>
      </c>
      <c r="Y178" s="51"/>
      <c r="Z178" s="51"/>
      <c r="AA178" s="51"/>
    </row>
    <row r="179" spans="1:30">
      <c r="D179" s="3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7"/>
      <c r="Y179" s="51"/>
      <c r="Z179" s="51"/>
      <c r="AA179" s="51"/>
    </row>
    <row r="180" spans="1:30">
      <c r="A180" s="6" t="s">
        <v>284</v>
      </c>
      <c r="B180" s="6" t="s">
        <v>89</v>
      </c>
      <c r="C180" s="6" t="s">
        <v>440</v>
      </c>
      <c r="D180" s="41" t="s">
        <v>612</v>
      </c>
      <c r="E180" s="45">
        <v>-61663.12</v>
      </c>
      <c r="F180" s="45">
        <v>-60701.21</v>
      </c>
      <c r="G180" s="45">
        <v>-59739.33</v>
      </c>
      <c r="H180" s="45">
        <v>-59739.33</v>
      </c>
      <c r="I180" s="45">
        <v>-57815.51</v>
      </c>
      <c r="J180" s="45">
        <v>-56853.599999999999</v>
      </c>
      <c r="K180" s="45">
        <v>-55891.7</v>
      </c>
      <c r="L180" s="45">
        <v>-54929.81</v>
      </c>
      <c r="M180" s="45">
        <v>-53967.92</v>
      </c>
      <c r="N180" s="45">
        <v>-53006.03</v>
      </c>
      <c r="O180" s="45">
        <v>-52044.1</v>
      </c>
      <c r="P180" s="45">
        <v>-51082.2</v>
      </c>
      <c r="Q180" s="45">
        <v>-50120.28</v>
      </c>
      <c r="R180" s="47">
        <f t="shared" ref="R180:R196" si="58">((E180+Q180)+((F180+G180+H180+I180+J180+K180+L180+M180+N180+O180+P180)*2))/24</f>
        <v>-55971.869999999988</v>
      </c>
      <c r="W180" s="49">
        <f>+R180</f>
        <v>-55971.869999999988</v>
      </c>
      <c r="Y180" s="51"/>
      <c r="Z180" s="51"/>
      <c r="AA180" s="51"/>
      <c r="AB180" s="49">
        <f>+W180</f>
        <v>-55971.869999999988</v>
      </c>
    </row>
    <row r="181" spans="1:30">
      <c r="A181" s="6" t="s">
        <v>284</v>
      </c>
      <c r="B181" s="6" t="s">
        <v>89</v>
      </c>
      <c r="C181" s="6" t="s">
        <v>441</v>
      </c>
      <c r="D181" s="41" t="s">
        <v>611</v>
      </c>
      <c r="E181" s="45">
        <v>-233496.28</v>
      </c>
      <c r="F181" s="45">
        <v>-229830.02</v>
      </c>
      <c r="G181" s="45">
        <v>-226163.76</v>
      </c>
      <c r="H181" s="45">
        <v>-226163.73</v>
      </c>
      <c r="I181" s="45">
        <v>-218831.22</v>
      </c>
      <c r="J181" s="45">
        <v>-215164.92</v>
      </c>
      <c r="K181" s="45">
        <v>-211498.7</v>
      </c>
      <c r="L181" s="45">
        <v>-207832.46</v>
      </c>
      <c r="M181" s="45">
        <v>-204166.25</v>
      </c>
      <c r="N181" s="45">
        <v>-200499.97</v>
      </c>
      <c r="O181" s="45">
        <v>-196833.72</v>
      </c>
      <c r="P181" s="45">
        <v>-193167.48</v>
      </c>
      <c r="Q181" s="45">
        <v>-189501.25</v>
      </c>
      <c r="R181" s="47">
        <f t="shared" si="58"/>
        <v>-211804.24958333335</v>
      </c>
      <c r="W181" s="49">
        <f>+R181</f>
        <v>-211804.24958333335</v>
      </c>
      <c r="Y181" s="51"/>
      <c r="Z181" s="51"/>
      <c r="AA181" s="51"/>
      <c r="AB181" s="49">
        <f>+W181</f>
        <v>-211804.24958333335</v>
      </c>
    </row>
    <row r="182" spans="1:30">
      <c r="A182" s="6" t="s">
        <v>284</v>
      </c>
      <c r="B182" s="6" t="s">
        <v>89</v>
      </c>
      <c r="C182" s="6" t="s">
        <v>499</v>
      </c>
      <c r="D182" s="41" t="s">
        <v>613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7">
        <f t="shared" si="58"/>
        <v>0</v>
      </c>
      <c r="W182" s="49">
        <f>+R182</f>
        <v>0</v>
      </c>
      <c r="Y182" s="67">
        <f>+R182*$Z$4</f>
        <v>0</v>
      </c>
      <c r="Z182" s="67">
        <f>+R182*$Z$5</f>
        <v>0</v>
      </c>
      <c r="AA182" s="51"/>
      <c r="AB182" s="49"/>
    </row>
    <row r="183" spans="1:30">
      <c r="A183" s="6" t="s">
        <v>284</v>
      </c>
      <c r="B183" s="6" t="s">
        <v>89</v>
      </c>
      <c r="C183" s="6" t="s">
        <v>500</v>
      </c>
      <c r="D183" s="41" t="s">
        <v>614</v>
      </c>
      <c r="E183" s="45">
        <v>1409659.41</v>
      </c>
      <c r="F183" s="45">
        <v>1410510.56</v>
      </c>
      <c r="G183" s="45">
        <v>953296.83</v>
      </c>
      <c r="H183" s="45">
        <v>948046.85</v>
      </c>
      <c r="I183" s="45">
        <v>942796.86</v>
      </c>
      <c r="J183" s="45">
        <v>939264.75</v>
      </c>
      <c r="K183" s="45">
        <v>935031.19</v>
      </c>
      <c r="L183" s="45">
        <v>931084.78</v>
      </c>
      <c r="M183" s="45">
        <v>927519.29</v>
      </c>
      <c r="N183" s="45">
        <v>922967.28</v>
      </c>
      <c r="O183" s="45">
        <v>921069.16</v>
      </c>
      <c r="P183" s="45">
        <v>920018.6</v>
      </c>
      <c r="Q183" s="45">
        <v>917527.48</v>
      </c>
      <c r="R183" s="47">
        <f t="shared" si="58"/>
        <v>992933.29958333343</v>
      </c>
      <c r="W183" s="49">
        <f>+R183</f>
        <v>992933.29958333343</v>
      </c>
      <c r="Y183" s="51"/>
      <c r="Z183" s="51"/>
      <c r="AA183" s="51"/>
      <c r="AB183" s="49">
        <f>+W183</f>
        <v>992933.29958333343</v>
      </c>
    </row>
    <row r="184" spans="1:30">
      <c r="A184" s="6" t="s">
        <v>284</v>
      </c>
      <c r="B184" s="6" t="s">
        <v>89</v>
      </c>
      <c r="C184" s="6" t="s">
        <v>321</v>
      </c>
      <c r="D184" s="41" t="s">
        <v>615</v>
      </c>
      <c r="E184" s="45">
        <v>5842695.25</v>
      </c>
      <c r="F184" s="45">
        <v>5780985.6799999997</v>
      </c>
      <c r="G184" s="45">
        <v>6428812.5300000003</v>
      </c>
      <c r="H184" s="45">
        <v>6384654.3700000001</v>
      </c>
      <c r="I184" s="45">
        <v>6343157.7699999996</v>
      </c>
      <c r="J184" s="45">
        <v>6323038.3499999996</v>
      </c>
      <c r="K184" s="45">
        <v>6349481.5700000003</v>
      </c>
      <c r="L184" s="45">
        <v>6343108.21</v>
      </c>
      <c r="M184" s="45">
        <v>6359875.3499999996</v>
      </c>
      <c r="N184" s="45">
        <v>6338545.71</v>
      </c>
      <c r="O184" s="45">
        <v>6477156.4800000004</v>
      </c>
      <c r="P184" s="45">
        <v>6636995.6699999999</v>
      </c>
      <c r="Q184" s="45">
        <v>6443954.1100000003</v>
      </c>
      <c r="R184" s="47">
        <f t="shared" si="58"/>
        <v>6325761.3641666668</v>
      </c>
      <c r="T184" s="49">
        <f t="shared" ref="T184:T192" si="59">+R184</f>
        <v>6325761.3641666668</v>
      </c>
      <c r="Y184" s="51"/>
      <c r="Z184" s="51"/>
      <c r="AA184" s="51"/>
      <c r="AD184" s="49">
        <f>+R184</f>
        <v>6325761.3641666668</v>
      </c>
    </row>
    <row r="185" spans="1:30">
      <c r="A185" s="6" t="s">
        <v>284</v>
      </c>
      <c r="B185" s="6" t="s">
        <v>89</v>
      </c>
      <c r="C185" s="6" t="s">
        <v>322</v>
      </c>
      <c r="D185" s="41" t="s">
        <v>616</v>
      </c>
      <c r="E185" s="45">
        <v>1399994.64</v>
      </c>
      <c r="F185" s="45">
        <v>1379131.5</v>
      </c>
      <c r="G185" s="45">
        <v>1552823.13</v>
      </c>
      <c r="H185" s="45">
        <v>1548399.41</v>
      </c>
      <c r="I185" s="45">
        <v>1257947.25</v>
      </c>
      <c r="J185" s="45">
        <v>1244157.55</v>
      </c>
      <c r="K185" s="45">
        <v>1242967.08</v>
      </c>
      <c r="L185" s="45">
        <v>1282148.6499999999</v>
      </c>
      <c r="M185" s="45">
        <v>1372479.19</v>
      </c>
      <c r="N185" s="45">
        <v>1391376.03</v>
      </c>
      <c r="O185" s="45">
        <v>1429640.28</v>
      </c>
      <c r="P185" s="45">
        <v>1453828.52</v>
      </c>
      <c r="Q185" s="45">
        <v>1451091.54</v>
      </c>
      <c r="R185" s="47">
        <f t="shared" si="58"/>
        <v>1381703.4733333332</v>
      </c>
      <c r="T185" s="49">
        <f t="shared" si="59"/>
        <v>1381703.4733333332</v>
      </c>
      <c r="Y185" s="51"/>
      <c r="Z185" s="51"/>
      <c r="AA185" s="51"/>
      <c r="AD185" s="49">
        <f>+R185</f>
        <v>1381703.4733333332</v>
      </c>
    </row>
    <row r="186" spans="1:30">
      <c r="A186" s="6" t="s">
        <v>293</v>
      </c>
      <c r="B186" s="6" t="s">
        <v>89</v>
      </c>
      <c r="C186" s="6" t="s">
        <v>443</v>
      </c>
      <c r="D186" s="41" t="s">
        <v>617</v>
      </c>
      <c r="E186" s="45">
        <v>-5397.13</v>
      </c>
      <c r="F186" s="45">
        <v>-5312.94</v>
      </c>
      <c r="G186" s="45">
        <v>-5228.75</v>
      </c>
      <c r="H186" s="45">
        <v>-5228.75</v>
      </c>
      <c r="I186" s="45">
        <v>-5060.3599999999997</v>
      </c>
      <c r="J186" s="45">
        <v>-4976.17</v>
      </c>
      <c r="K186" s="45">
        <v>-4891.9799999999996</v>
      </c>
      <c r="L186" s="45">
        <v>-4807.79</v>
      </c>
      <c r="M186" s="45">
        <v>-4723.6000000000004</v>
      </c>
      <c r="N186" s="45">
        <v>-4639.41</v>
      </c>
      <c r="O186" s="45">
        <v>-4555.22</v>
      </c>
      <c r="P186" s="45">
        <v>-4471.0200000000004</v>
      </c>
      <c r="Q186" s="45">
        <v>-4386.83</v>
      </c>
      <c r="R186" s="47">
        <f t="shared" si="58"/>
        <v>-4898.9975000000004</v>
      </c>
      <c r="W186" s="49">
        <f>+R186</f>
        <v>-4898.9975000000004</v>
      </c>
      <c r="Y186" s="51"/>
      <c r="Z186" s="51"/>
      <c r="AA186" s="51"/>
      <c r="AB186" s="49">
        <f>+W186</f>
        <v>-4898.9975000000004</v>
      </c>
    </row>
    <row r="187" spans="1:30">
      <c r="A187" s="6" t="s">
        <v>293</v>
      </c>
      <c r="B187" s="6" t="s">
        <v>89</v>
      </c>
      <c r="C187" s="6" t="s">
        <v>444</v>
      </c>
      <c r="D187" s="41" t="s">
        <v>618</v>
      </c>
      <c r="E187" s="45">
        <v>1525.47</v>
      </c>
      <c r="F187" s="45">
        <v>1477.78</v>
      </c>
      <c r="G187" s="45">
        <v>1430.13</v>
      </c>
      <c r="H187" s="45">
        <v>1430.15</v>
      </c>
      <c r="I187" s="45">
        <v>1334.77</v>
      </c>
      <c r="J187" s="45">
        <v>1287.1099999999999</v>
      </c>
      <c r="K187" s="45">
        <v>1239.45</v>
      </c>
      <c r="L187" s="45">
        <v>1191.79</v>
      </c>
      <c r="M187" s="45">
        <v>1144.1199999999999</v>
      </c>
      <c r="N187" s="45">
        <v>1096.45</v>
      </c>
      <c r="O187" s="45">
        <v>1048.77</v>
      </c>
      <c r="P187" s="45">
        <v>1001.15</v>
      </c>
      <c r="Q187" s="45">
        <v>953.47</v>
      </c>
      <c r="R187" s="47">
        <f t="shared" si="58"/>
        <v>1243.4283333333333</v>
      </c>
      <c r="W187" s="49">
        <f>+R187</f>
        <v>1243.4283333333333</v>
      </c>
      <c r="Y187" s="51"/>
      <c r="Z187" s="51"/>
      <c r="AA187" s="51"/>
      <c r="AB187" s="49">
        <f>+W187</f>
        <v>1243.4283333333333</v>
      </c>
    </row>
    <row r="188" spans="1:30">
      <c r="A188" s="6" t="s">
        <v>293</v>
      </c>
      <c r="B188" s="6" t="s">
        <v>89</v>
      </c>
      <c r="C188" s="6" t="s">
        <v>502</v>
      </c>
      <c r="D188" s="41" t="s">
        <v>619</v>
      </c>
      <c r="E188" s="45">
        <v>55255.59</v>
      </c>
      <c r="F188" s="45">
        <v>55249.65</v>
      </c>
      <c r="G188" s="45">
        <v>55249.65</v>
      </c>
      <c r="H188" s="45">
        <v>55273.72</v>
      </c>
      <c r="I188" s="45">
        <v>55293.8</v>
      </c>
      <c r="J188" s="45">
        <v>55432.72</v>
      </c>
      <c r="K188" s="45">
        <v>55432.72</v>
      </c>
      <c r="L188" s="45">
        <v>55520.94</v>
      </c>
      <c r="M188" s="45">
        <v>53081.49</v>
      </c>
      <c r="N188" s="45">
        <v>53081.49</v>
      </c>
      <c r="O188" s="45">
        <v>53081.49</v>
      </c>
      <c r="P188" s="45">
        <v>53081.49</v>
      </c>
      <c r="Q188" s="45">
        <v>65643.38</v>
      </c>
      <c r="R188" s="47">
        <f t="shared" si="58"/>
        <v>55019.053749999999</v>
      </c>
      <c r="W188" s="49">
        <f>+R188</f>
        <v>55019.053749999999</v>
      </c>
      <c r="Y188" s="51"/>
      <c r="Z188" s="49">
        <f>+W188</f>
        <v>55019.053749999999</v>
      </c>
      <c r="AA188" s="51"/>
    </row>
    <row r="189" spans="1:30">
      <c r="A189" s="6" t="s">
        <v>293</v>
      </c>
      <c r="B189" s="6" t="s">
        <v>89</v>
      </c>
      <c r="C189" s="6" t="s">
        <v>503</v>
      </c>
      <c r="D189" s="41" t="s">
        <v>620</v>
      </c>
      <c r="E189" s="45">
        <v>-1525.48</v>
      </c>
      <c r="F189" s="45">
        <v>-1477.81</v>
      </c>
      <c r="G189" s="45">
        <v>-1430.13</v>
      </c>
      <c r="H189" s="45">
        <v>-1430.13</v>
      </c>
      <c r="I189" s="45">
        <v>-1334.79</v>
      </c>
      <c r="J189" s="45">
        <v>-1287.1199999999999</v>
      </c>
      <c r="K189" s="45">
        <v>-1239.45</v>
      </c>
      <c r="L189" s="45">
        <v>-1191.78</v>
      </c>
      <c r="M189" s="45">
        <v>-1144.0999999999999</v>
      </c>
      <c r="N189" s="45">
        <v>-1096.43</v>
      </c>
      <c r="O189" s="45">
        <v>-1048.76</v>
      </c>
      <c r="P189" s="45">
        <v>-1001.09</v>
      </c>
      <c r="Q189" s="45">
        <v>-953.42</v>
      </c>
      <c r="R189" s="47">
        <f t="shared" si="58"/>
        <v>-1243.4200000000003</v>
      </c>
      <c r="W189" s="49">
        <f>+R189</f>
        <v>-1243.4200000000003</v>
      </c>
      <c r="Y189" s="51"/>
      <c r="Z189" s="49">
        <f>+W189</f>
        <v>-1243.4200000000003</v>
      </c>
      <c r="AA189" s="51"/>
    </row>
    <row r="190" spans="1:30">
      <c r="A190" s="6" t="s">
        <v>293</v>
      </c>
      <c r="B190" s="6" t="s">
        <v>89</v>
      </c>
      <c r="C190" s="6" t="s">
        <v>504</v>
      </c>
      <c r="D190" s="41" t="s">
        <v>621</v>
      </c>
      <c r="E190" s="45">
        <v>123381.81</v>
      </c>
      <c r="F190" s="45">
        <v>123456.3</v>
      </c>
      <c r="G190" s="45">
        <v>83438.23</v>
      </c>
      <c r="H190" s="45">
        <v>82978.73</v>
      </c>
      <c r="I190" s="45">
        <v>82519.22</v>
      </c>
      <c r="J190" s="45">
        <v>82210.06</v>
      </c>
      <c r="K190" s="45">
        <v>81839.520000000004</v>
      </c>
      <c r="L190" s="45">
        <v>81494.11</v>
      </c>
      <c r="M190" s="45">
        <v>81182.02</v>
      </c>
      <c r="N190" s="45">
        <v>80783.61</v>
      </c>
      <c r="O190" s="45">
        <v>80617.47</v>
      </c>
      <c r="P190" s="45">
        <v>80525.53</v>
      </c>
      <c r="Q190" s="45">
        <v>80307.490000000005</v>
      </c>
      <c r="R190" s="47">
        <f t="shared" si="58"/>
        <v>86907.454166666663</v>
      </c>
      <c r="W190" s="49">
        <f>+R190</f>
        <v>86907.454166666663</v>
      </c>
      <c r="Y190" s="51"/>
      <c r="Z190" s="51"/>
      <c r="AA190" s="51"/>
      <c r="AB190" s="49">
        <f>+W190</f>
        <v>86907.454166666663</v>
      </c>
    </row>
    <row r="191" spans="1:30">
      <c r="A191" s="6" t="s">
        <v>293</v>
      </c>
      <c r="B191" s="6" t="s">
        <v>89</v>
      </c>
      <c r="C191" s="6" t="s">
        <v>323</v>
      </c>
      <c r="D191" s="41" t="s">
        <v>622</v>
      </c>
      <c r="E191" s="45">
        <v>511387.55</v>
      </c>
      <c r="F191" s="45">
        <v>505986.37</v>
      </c>
      <c r="G191" s="45">
        <v>562688.04</v>
      </c>
      <c r="H191" s="45">
        <v>558823.04</v>
      </c>
      <c r="I191" s="45">
        <v>555191.01</v>
      </c>
      <c r="J191" s="45">
        <v>553430.04</v>
      </c>
      <c r="K191" s="45">
        <v>555744.5</v>
      </c>
      <c r="L191" s="45">
        <v>555186.66</v>
      </c>
      <c r="M191" s="45">
        <v>556654.22</v>
      </c>
      <c r="N191" s="45">
        <v>554787.31999999995</v>
      </c>
      <c r="O191" s="45">
        <v>566919.36</v>
      </c>
      <c r="P191" s="45">
        <v>580909.42000000004</v>
      </c>
      <c r="Q191" s="45">
        <v>564013.26</v>
      </c>
      <c r="R191" s="47">
        <f t="shared" si="58"/>
        <v>553668.36541666673</v>
      </c>
      <c r="T191" s="49">
        <f t="shared" si="59"/>
        <v>553668.36541666673</v>
      </c>
      <c r="Y191" s="51"/>
      <c r="Z191" s="51"/>
      <c r="AA191" s="51"/>
      <c r="AD191" s="49">
        <f>+R191</f>
        <v>553668.36541666673</v>
      </c>
    </row>
    <row r="192" spans="1:30">
      <c r="A192" s="6" t="s">
        <v>293</v>
      </c>
      <c r="B192" s="6" t="s">
        <v>89</v>
      </c>
      <c r="C192" s="6" t="s">
        <v>324</v>
      </c>
      <c r="D192" s="41" t="s">
        <v>623</v>
      </c>
      <c r="E192" s="45">
        <v>122535.89</v>
      </c>
      <c r="F192" s="45">
        <v>120709.85</v>
      </c>
      <c r="G192" s="45">
        <v>135912.37</v>
      </c>
      <c r="H192" s="45">
        <v>135525.17000000001</v>
      </c>
      <c r="I192" s="45">
        <v>110103.07</v>
      </c>
      <c r="J192" s="45">
        <v>108896.12</v>
      </c>
      <c r="K192" s="45">
        <v>108791.9</v>
      </c>
      <c r="L192" s="45">
        <v>112221.3</v>
      </c>
      <c r="M192" s="45">
        <v>120127.57</v>
      </c>
      <c r="N192" s="45">
        <v>121781.53</v>
      </c>
      <c r="O192" s="45">
        <v>125130.65</v>
      </c>
      <c r="P192" s="45">
        <v>127247.73</v>
      </c>
      <c r="Q192" s="45">
        <v>127008.18</v>
      </c>
      <c r="R192" s="47">
        <f t="shared" si="58"/>
        <v>120934.94124999999</v>
      </c>
      <c r="T192" s="49">
        <f t="shared" si="59"/>
        <v>120934.94124999999</v>
      </c>
      <c r="Y192" s="51"/>
      <c r="Z192" s="51"/>
      <c r="AA192" s="51"/>
      <c r="AD192" s="49">
        <f>+R192</f>
        <v>120934.94124999999</v>
      </c>
    </row>
    <row r="193" spans="1:29">
      <c r="A193" s="6" t="s">
        <v>293</v>
      </c>
      <c r="B193" s="6" t="s">
        <v>89</v>
      </c>
      <c r="C193" s="6" t="s">
        <v>499</v>
      </c>
      <c r="D193" s="41" t="s">
        <v>613</v>
      </c>
      <c r="E193" s="45">
        <v>47290.23</v>
      </c>
      <c r="F193" s="45">
        <v>47222.39</v>
      </c>
      <c r="G193" s="45">
        <v>47222.39</v>
      </c>
      <c r="H193" s="45">
        <v>47222.39</v>
      </c>
      <c r="I193" s="45">
        <v>47451.75</v>
      </c>
      <c r="J193" s="45">
        <v>49038.94</v>
      </c>
      <c r="K193" s="45">
        <v>49038.94</v>
      </c>
      <c r="L193" s="45">
        <v>50046.96</v>
      </c>
      <c r="M193" s="45">
        <v>47562.44</v>
      </c>
      <c r="N193" s="45">
        <v>47562.44</v>
      </c>
      <c r="O193" s="45">
        <v>47562.44</v>
      </c>
      <c r="P193" s="45">
        <v>47562.44</v>
      </c>
      <c r="Q193" s="45">
        <v>47562.44</v>
      </c>
      <c r="R193" s="47">
        <f t="shared" si="58"/>
        <v>47909.987916666665</v>
      </c>
      <c r="W193" s="49">
        <f>+R193</f>
        <v>47909.987916666665</v>
      </c>
      <c r="Y193" s="51"/>
      <c r="Z193" s="49">
        <f>+W193</f>
        <v>47909.987916666665</v>
      </c>
      <c r="AA193" s="51"/>
    </row>
    <row r="194" spans="1:29">
      <c r="A194" s="6" t="s">
        <v>293</v>
      </c>
      <c r="B194" s="6" t="s">
        <v>89</v>
      </c>
      <c r="C194" s="6" t="s">
        <v>501</v>
      </c>
      <c r="D194" s="41" t="s">
        <v>624</v>
      </c>
      <c r="E194" s="45">
        <v>35447.19</v>
      </c>
      <c r="F194" s="45">
        <v>34083.839999999997</v>
      </c>
      <c r="G194" s="45">
        <v>32720.48</v>
      </c>
      <c r="H194" s="45">
        <v>32720.48</v>
      </c>
      <c r="I194" s="45">
        <v>29993.78</v>
      </c>
      <c r="J194" s="45">
        <v>28630.42</v>
      </c>
      <c r="K194" s="45">
        <v>27267.07</v>
      </c>
      <c r="L194" s="45">
        <v>25903.72</v>
      </c>
      <c r="M194" s="45">
        <v>24540.36</v>
      </c>
      <c r="N194" s="45">
        <v>23177.01</v>
      </c>
      <c r="O194" s="45">
        <v>21813.66</v>
      </c>
      <c r="P194" s="45">
        <v>20450.3</v>
      </c>
      <c r="Q194" s="45">
        <v>19086.95</v>
      </c>
      <c r="R194" s="47">
        <f t="shared" si="58"/>
        <v>27380.682499999999</v>
      </c>
      <c r="W194" s="49">
        <f>+R194</f>
        <v>27380.682499999999</v>
      </c>
      <c r="Y194" s="51"/>
      <c r="Z194" s="49">
        <f>+W194</f>
        <v>27380.682499999999</v>
      </c>
      <c r="AA194" s="51"/>
    </row>
    <row r="195" spans="1:29">
      <c r="A195" s="6" t="s">
        <v>294</v>
      </c>
      <c r="B195" s="6" t="s">
        <v>89</v>
      </c>
      <c r="C195" s="6" t="s">
        <v>499</v>
      </c>
      <c r="D195" s="41" t="s">
        <v>613</v>
      </c>
      <c r="E195" s="45">
        <v>584014.9</v>
      </c>
      <c r="F195" s="45">
        <v>584014.9</v>
      </c>
      <c r="G195" s="45">
        <v>584014.9</v>
      </c>
      <c r="H195" s="45">
        <v>584289.93999999994</v>
      </c>
      <c r="I195" s="45">
        <v>584289.93999999994</v>
      </c>
      <c r="J195" s="45">
        <v>584289.93999999994</v>
      </c>
      <c r="K195" s="45">
        <v>584289.93999999994</v>
      </c>
      <c r="L195" s="45">
        <v>584289.93999999994</v>
      </c>
      <c r="M195" s="45">
        <v>558903.35</v>
      </c>
      <c r="N195" s="45">
        <v>558903.35</v>
      </c>
      <c r="O195" s="45">
        <v>558903.35</v>
      </c>
      <c r="P195" s="45">
        <v>558903.35</v>
      </c>
      <c r="Q195" s="45">
        <v>702425.21</v>
      </c>
      <c r="R195" s="47">
        <f t="shared" si="58"/>
        <v>580692.74624999985</v>
      </c>
      <c r="W195" s="49">
        <f>+R195</f>
        <v>580692.74624999985</v>
      </c>
      <c r="Y195" s="49">
        <f>+W195</f>
        <v>580692.74624999985</v>
      </c>
      <c r="Z195" s="51"/>
      <c r="AA195" s="51"/>
    </row>
    <row r="196" spans="1:29">
      <c r="A196" s="6" t="s">
        <v>294</v>
      </c>
      <c r="B196" s="6" t="s">
        <v>89</v>
      </c>
      <c r="C196" s="6" t="s">
        <v>501</v>
      </c>
      <c r="D196" s="41" t="s">
        <v>624</v>
      </c>
      <c r="E196" s="45">
        <v>198049.15</v>
      </c>
      <c r="F196" s="45">
        <v>195746.25</v>
      </c>
      <c r="G196" s="45">
        <v>193443.36</v>
      </c>
      <c r="H196" s="45">
        <v>193443.36</v>
      </c>
      <c r="I196" s="45">
        <v>188837.56</v>
      </c>
      <c r="J196" s="45">
        <v>186534.67</v>
      </c>
      <c r="K196" s="45">
        <v>184231.77</v>
      </c>
      <c r="L196" s="45">
        <v>181928.87</v>
      </c>
      <c r="M196" s="45">
        <v>179625.98</v>
      </c>
      <c r="N196" s="45">
        <v>177323.08</v>
      </c>
      <c r="O196" s="45">
        <v>175020.18</v>
      </c>
      <c r="P196" s="45">
        <v>172717.29</v>
      </c>
      <c r="Q196" s="45">
        <v>170414.39</v>
      </c>
      <c r="R196" s="47">
        <f t="shared" si="58"/>
        <v>184423.67833333332</v>
      </c>
      <c r="W196" s="49">
        <f>+R196</f>
        <v>184423.67833333332</v>
      </c>
      <c r="Y196" s="49">
        <f>+W196</f>
        <v>184423.67833333332</v>
      </c>
      <c r="Z196" s="51"/>
      <c r="AA196" s="51"/>
    </row>
    <row r="197" spans="1:29">
      <c r="D197" s="3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7"/>
      <c r="Y197" s="51"/>
      <c r="Z197" s="51"/>
      <c r="AA197" s="51"/>
    </row>
    <row r="198" spans="1:29">
      <c r="A198" s="25" t="s">
        <v>293</v>
      </c>
      <c r="B198" s="6" t="s">
        <v>90</v>
      </c>
      <c r="C198" s="6" t="s">
        <v>67</v>
      </c>
      <c r="D198" s="41" t="s">
        <v>625</v>
      </c>
      <c r="E198" s="45">
        <v>0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7">
        <f>((E198+Q198)+((F198+G198+H198+I198+J198+K198+L198+M198+N198+O198+P198)*2))/24</f>
        <v>0</v>
      </c>
      <c r="T198" s="49"/>
      <c r="W198" s="49">
        <f>+R198</f>
        <v>0</v>
      </c>
      <c r="Y198" s="51"/>
      <c r="Z198" s="51"/>
      <c r="AA198" s="51"/>
      <c r="AB198" s="49">
        <f>+R198</f>
        <v>0</v>
      </c>
    </row>
    <row r="199" spans="1:29">
      <c r="A199" s="25" t="s">
        <v>294</v>
      </c>
      <c r="B199" s="6" t="s">
        <v>90</v>
      </c>
      <c r="C199" s="6" t="s">
        <v>83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29">
      <c r="D200" s="3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7"/>
      <c r="Y200" s="51"/>
      <c r="Z200" s="51"/>
      <c r="AA200" s="51"/>
    </row>
    <row r="201" spans="1:29">
      <c r="A201" s="6" t="s">
        <v>284</v>
      </c>
      <c r="B201" s="1" t="s">
        <v>91</v>
      </c>
      <c r="C201" s="6" t="s">
        <v>92</v>
      </c>
      <c r="D201" s="41" t="s">
        <v>93</v>
      </c>
      <c r="E201" s="45">
        <v>46155.45</v>
      </c>
      <c r="F201" s="45">
        <v>45595.99</v>
      </c>
      <c r="G201" s="45">
        <v>45036.53</v>
      </c>
      <c r="H201" s="45">
        <v>44477.07</v>
      </c>
      <c r="I201" s="45">
        <v>43917.61</v>
      </c>
      <c r="J201" s="45">
        <v>43358.15</v>
      </c>
      <c r="K201" s="45">
        <v>42798.69</v>
      </c>
      <c r="L201" s="45">
        <v>42239.23</v>
      </c>
      <c r="M201" s="45">
        <v>41679.769999999997</v>
      </c>
      <c r="N201" s="45">
        <v>41120.31</v>
      </c>
      <c r="O201" s="45">
        <v>40560.85</v>
      </c>
      <c r="P201" s="45">
        <v>40001.39</v>
      </c>
      <c r="Q201" s="45">
        <v>39441.93</v>
      </c>
      <c r="R201" s="47">
        <f t="shared" ref="R201:R218" si="60">((E201+Q201)+((F201+G201+H201+I201+J201+K201+L201+M201+N201+O201+P201)*2))/24</f>
        <v>42798.69</v>
      </c>
      <c r="T201" s="49"/>
      <c r="V201" s="49">
        <f t="shared" ref="V201:V218" si="61">+R201</f>
        <v>42798.69</v>
      </c>
      <c r="Y201" s="51"/>
      <c r="Z201" s="51"/>
      <c r="AA201" s="51"/>
      <c r="AC201" s="49">
        <f t="shared" ref="AC201:AC218" si="62">+R201</f>
        <v>42798.69</v>
      </c>
    </row>
    <row r="202" spans="1:29">
      <c r="A202" s="6" t="s">
        <v>284</v>
      </c>
      <c r="B202" s="1" t="s">
        <v>91</v>
      </c>
      <c r="C202" s="6" t="s">
        <v>94</v>
      </c>
      <c r="D202" s="41" t="s">
        <v>95</v>
      </c>
      <c r="E202" s="45">
        <v>41958.62</v>
      </c>
      <c r="F202" s="45">
        <v>41539.019999999997</v>
      </c>
      <c r="G202" s="45">
        <v>41119.42</v>
      </c>
      <c r="H202" s="45">
        <v>40699.82</v>
      </c>
      <c r="I202" s="45">
        <v>40280.22</v>
      </c>
      <c r="J202" s="45">
        <v>39860.620000000003</v>
      </c>
      <c r="K202" s="45">
        <v>39441.019999999997</v>
      </c>
      <c r="L202" s="45">
        <v>39021.42</v>
      </c>
      <c r="M202" s="45">
        <v>38601.82</v>
      </c>
      <c r="N202" s="45">
        <v>38182.22</v>
      </c>
      <c r="O202" s="45">
        <v>37762.620000000003</v>
      </c>
      <c r="P202" s="45">
        <v>37343.019999999997</v>
      </c>
      <c r="Q202" s="45">
        <v>36923.42</v>
      </c>
      <c r="R202" s="47">
        <f t="shared" si="60"/>
        <v>39441.019999999997</v>
      </c>
      <c r="T202" s="49"/>
      <c r="V202" s="49">
        <f t="shared" si="61"/>
        <v>39441.019999999997</v>
      </c>
      <c r="Y202" s="51"/>
      <c r="Z202" s="51"/>
      <c r="AA202" s="51"/>
      <c r="AC202" s="49">
        <f t="shared" si="62"/>
        <v>39441.019999999997</v>
      </c>
    </row>
    <row r="203" spans="1:29">
      <c r="A203" s="6" t="s">
        <v>284</v>
      </c>
      <c r="B203" s="1" t="s">
        <v>91</v>
      </c>
      <c r="C203" s="6" t="s">
        <v>96</v>
      </c>
      <c r="D203" s="41" t="s">
        <v>97</v>
      </c>
      <c r="E203" s="45">
        <v>750510</v>
      </c>
      <c r="F203" s="45">
        <v>-3.4924596548080398E-10</v>
      </c>
      <c r="G203" s="45">
        <v>-3.4924596548080398E-10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60"/>
        <v>31271.249999999942</v>
      </c>
      <c r="T203" s="49"/>
      <c r="V203" s="49">
        <f t="shared" si="61"/>
        <v>31271.249999999942</v>
      </c>
      <c r="Y203" s="51"/>
      <c r="Z203" s="51"/>
      <c r="AA203" s="51"/>
      <c r="AC203" s="49">
        <f t="shared" si="62"/>
        <v>31271.249999999942</v>
      </c>
    </row>
    <row r="204" spans="1:29">
      <c r="A204" s="6" t="s">
        <v>284</v>
      </c>
      <c r="B204" s="1" t="s">
        <v>91</v>
      </c>
      <c r="C204" s="6" t="s">
        <v>98</v>
      </c>
      <c r="D204" s="41" t="s">
        <v>99</v>
      </c>
      <c r="E204" s="45">
        <v>1.8189894035458601E-12</v>
      </c>
      <c r="F204" s="45">
        <v>1.8189894035458601E-12</v>
      </c>
      <c r="G204" s="45">
        <v>1.8189894035458601E-12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60"/>
        <v>3.7895612573872082E-13</v>
      </c>
      <c r="T204" s="49"/>
      <c r="V204" s="49">
        <f t="shared" si="61"/>
        <v>3.7895612573872082E-13</v>
      </c>
      <c r="Y204" s="51"/>
      <c r="Z204" s="51"/>
      <c r="AA204" s="51"/>
      <c r="AC204" s="49">
        <f t="shared" si="62"/>
        <v>3.7895612573872082E-13</v>
      </c>
    </row>
    <row r="205" spans="1:29">
      <c r="A205" s="6" t="s">
        <v>284</v>
      </c>
      <c r="B205" s="1" t="s">
        <v>91</v>
      </c>
      <c r="C205" s="6" t="s">
        <v>100</v>
      </c>
      <c r="D205" s="41" t="s">
        <v>101</v>
      </c>
      <c r="E205" s="45">
        <v>126960.08</v>
      </c>
      <c r="F205" s="45">
        <v>126312.58</v>
      </c>
      <c r="G205" s="45">
        <v>125665.08</v>
      </c>
      <c r="H205" s="45">
        <v>125017.58</v>
      </c>
      <c r="I205" s="45">
        <v>124370.08</v>
      </c>
      <c r="J205" s="45">
        <v>123722.58</v>
      </c>
      <c r="K205" s="45">
        <v>123075.08</v>
      </c>
      <c r="L205" s="45">
        <v>122427.58</v>
      </c>
      <c r="M205" s="45">
        <v>121780.08</v>
      </c>
      <c r="N205" s="45">
        <v>121132.58</v>
      </c>
      <c r="O205" s="45">
        <v>120485.08</v>
      </c>
      <c r="P205" s="45">
        <v>119837.58</v>
      </c>
      <c r="Q205" s="45">
        <v>119190.08</v>
      </c>
      <c r="R205" s="47">
        <f t="shared" si="60"/>
        <v>123075.08000000002</v>
      </c>
      <c r="T205" s="49"/>
      <c r="V205" s="49">
        <f t="shared" si="61"/>
        <v>123075.08000000002</v>
      </c>
      <c r="Y205" s="51"/>
      <c r="Z205" s="51"/>
      <c r="AA205" s="51"/>
      <c r="AC205" s="49">
        <f t="shared" si="62"/>
        <v>123075.08000000002</v>
      </c>
    </row>
    <row r="206" spans="1:29">
      <c r="A206" s="6" t="s">
        <v>284</v>
      </c>
      <c r="B206" s="1" t="s">
        <v>91</v>
      </c>
      <c r="C206" s="6" t="s">
        <v>102</v>
      </c>
      <c r="D206" s="27" t="s">
        <v>103</v>
      </c>
      <c r="E206" s="45">
        <v>59773.85</v>
      </c>
      <c r="F206" s="45">
        <v>58725.18</v>
      </c>
      <c r="G206" s="45">
        <v>57676.51</v>
      </c>
      <c r="H206" s="45">
        <v>56627.839999999997</v>
      </c>
      <c r="I206" s="45">
        <v>55579.17</v>
      </c>
      <c r="J206" s="45">
        <v>54530.5</v>
      </c>
      <c r="K206" s="45">
        <v>53481.83</v>
      </c>
      <c r="L206" s="45">
        <v>52433.16</v>
      </c>
      <c r="M206" s="45">
        <v>51384.49</v>
      </c>
      <c r="N206" s="45">
        <v>50335.82</v>
      </c>
      <c r="O206" s="45">
        <v>49287.15</v>
      </c>
      <c r="P206" s="45">
        <v>48238.48</v>
      </c>
      <c r="Q206" s="45">
        <v>47189.81</v>
      </c>
      <c r="R206" s="47">
        <f t="shared" si="60"/>
        <v>53481.829999999994</v>
      </c>
      <c r="T206" s="49"/>
      <c r="V206" s="49">
        <f t="shared" si="61"/>
        <v>53481.829999999994</v>
      </c>
      <c r="Y206" s="51"/>
      <c r="Z206" s="51"/>
      <c r="AA206" s="51"/>
      <c r="AC206" s="49">
        <f t="shared" si="62"/>
        <v>53481.829999999994</v>
      </c>
    </row>
    <row r="207" spans="1:29">
      <c r="A207" s="6" t="s">
        <v>284</v>
      </c>
      <c r="B207" s="1" t="s">
        <v>91</v>
      </c>
      <c r="C207" s="6" t="s">
        <v>104</v>
      </c>
      <c r="D207" s="27" t="s">
        <v>105</v>
      </c>
      <c r="E207" s="45">
        <v>78021.030000000101</v>
      </c>
      <c r="F207" s="45">
        <v>77182.100000000093</v>
      </c>
      <c r="G207" s="45">
        <v>76343.1700000001</v>
      </c>
      <c r="H207" s="45">
        <v>75504.240000000005</v>
      </c>
      <c r="I207" s="45">
        <v>74665.31</v>
      </c>
      <c r="J207" s="45">
        <v>73826.38</v>
      </c>
      <c r="K207" s="45">
        <v>72987.45</v>
      </c>
      <c r="L207" s="45">
        <v>72148.52</v>
      </c>
      <c r="M207" s="45">
        <v>71309.59</v>
      </c>
      <c r="N207" s="45">
        <v>70470.66</v>
      </c>
      <c r="O207" s="45">
        <v>69631.730000000098</v>
      </c>
      <c r="P207" s="45">
        <v>68792.800000000105</v>
      </c>
      <c r="Q207" s="45">
        <v>67953.870000000097</v>
      </c>
      <c r="R207" s="47">
        <f t="shared" si="60"/>
        <v>72987.450000000041</v>
      </c>
      <c r="T207" s="49"/>
      <c r="V207" s="49">
        <f t="shared" si="61"/>
        <v>72987.450000000041</v>
      </c>
      <c r="Y207" s="51"/>
      <c r="Z207" s="51"/>
      <c r="AA207" s="51"/>
      <c r="AC207" s="49">
        <f t="shared" si="62"/>
        <v>72987.450000000041</v>
      </c>
    </row>
    <row r="208" spans="1:29">
      <c r="A208" s="6" t="s">
        <v>284</v>
      </c>
      <c r="B208" s="1" t="s">
        <v>91</v>
      </c>
      <c r="C208" s="6" t="s">
        <v>77</v>
      </c>
      <c r="D208" s="27" t="s">
        <v>106</v>
      </c>
      <c r="E208" s="45">
        <v>283613.14</v>
      </c>
      <c r="F208" s="45">
        <v>277017.49</v>
      </c>
      <c r="G208" s="45">
        <v>270421.84000000003</v>
      </c>
      <c r="H208" s="45">
        <v>263826.19</v>
      </c>
      <c r="I208" s="45">
        <v>257230.54</v>
      </c>
      <c r="J208" s="45">
        <v>250634.89</v>
      </c>
      <c r="K208" s="45">
        <v>244039.24</v>
      </c>
      <c r="L208" s="45">
        <v>237443.59</v>
      </c>
      <c r="M208" s="45">
        <v>230847.94</v>
      </c>
      <c r="N208" s="45">
        <v>224252.29</v>
      </c>
      <c r="O208" s="45">
        <v>217656.64</v>
      </c>
      <c r="P208" s="45">
        <v>211060.99</v>
      </c>
      <c r="Q208" s="45">
        <v>204465.34</v>
      </c>
      <c r="R208" s="47">
        <f t="shared" si="60"/>
        <v>244039.24000000008</v>
      </c>
      <c r="T208" s="49"/>
      <c r="V208" s="49">
        <f t="shared" si="61"/>
        <v>244039.24000000008</v>
      </c>
      <c r="Y208" s="51"/>
      <c r="Z208" s="51"/>
      <c r="AA208" s="51"/>
      <c r="AC208" s="49">
        <f t="shared" si="62"/>
        <v>244039.24000000008</v>
      </c>
    </row>
    <row r="209" spans="1:29">
      <c r="A209" s="6" t="s">
        <v>284</v>
      </c>
      <c r="B209" s="1" t="s">
        <v>91</v>
      </c>
      <c r="C209" s="6" t="s">
        <v>107</v>
      </c>
      <c r="D209" s="27" t="s">
        <v>626</v>
      </c>
      <c r="E209" s="45">
        <v>49964.06</v>
      </c>
      <c r="F209" s="45">
        <v>49790.57</v>
      </c>
      <c r="G209" s="45">
        <v>49617.08</v>
      </c>
      <c r="H209" s="45">
        <v>49443.59</v>
      </c>
      <c r="I209" s="45">
        <v>49270.1</v>
      </c>
      <c r="J209" s="45">
        <v>49096.61</v>
      </c>
      <c r="K209" s="45">
        <v>48923.12</v>
      </c>
      <c r="L209" s="45">
        <v>48749.63</v>
      </c>
      <c r="M209" s="45">
        <v>48576.14</v>
      </c>
      <c r="N209" s="45">
        <v>48402.65</v>
      </c>
      <c r="O209" s="45">
        <v>48229.16</v>
      </c>
      <c r="P209" s="45">
        <v>48055.67</v>
      </c>
      <c r="Q209" s="45">
        <v>47882.18</v>
      </c>
      <c r="R209" s="47">
        <f t="shared" si="60"/>
        <v>48923.12</v>
      </c>
      <c r="T209" s="49"/>
      <c r="V209" s="49">
        <f t="shared" si="61"/>
        <v>48923.12</v>
      </c>
      <c r="Y209" s="51"/>
      <c r="Z209" s="51"/>
      <c r="AA209" s="51"/>
      <c r="AC209" s="49">
        <f t="shared" si="62"/>
        <v>48923.12</v>
      </c>
    </row>
    <row r="210" spans="1:29">
      <c r="A210" s="6" t="s">
        <v>284</v>
      </c>
      <c r="B210" s="1" t="s">
        <v>91</v>
      </c>
      <c r="C210" s="6" t="s">
        <v>108</v>
      </c>
      <c r="D210" s="27" t="s">
        <v>627</v>
      </c>
      <c r="E210" s="45">
        <v>51939.74</v>
      </c>
      <c r="F210" s="45">
        <v>51812.44</v>
      </c>
      <c r="G210" s="45">
        <v>51685.14</v>
      </c>
      <c r="H210" s="45">
        <v>51557.84</v>
      </c>
      <c r="I210" s="45">
        <v>51430.54</v>
      </c>
      <c r="J210" s="45">
        <v>51303.24</v>
      </c>
      <c r="K210" s="45">
        <v>51175.94</v>
      </c>
      <c r="L210" s="45">
        <v>51048.639999999999</v>
      </c>
      <c r="M210" s="45">
        <v>50921.34</v>
      </c>
      <c r="N210" s="45">
        <v>50794.04</v>
      </c>
      <c r="O210" s="45">
        <v>50666.74</v>
      </c>
      <c r="P210" s="45">
        <v>50539.44</v>
      </c>
      <c r="Q210" s="45">
        <v>50412.14</v>
      </c>
      <c r="R210" s="47">
        <f t="shared" si="60"/>
        <v>51175.94</v>
      </c>
      <c r="T210" s="49"/>
      <c r="V210" s="49">
        <f t="shared" si="61"/>
        <v>51175.94</v>
      </c>
      <c r="Y210" s="51"/>
      <c r="Z210" s="51"/>
      <c r="AA210" s="51"/>
      <c r="AC210" s="49">
        <f t="shared" si="62"/>
        <v>51175.94</v>
      </c>
    </row>
    <row r="211" spans="1:29">
      <c r="A211" s="6" t="s">
        <v>284</v>
      </c>
      <c r="B211" s="1" t="s">
        <v>91</v>
      </c>
      <c r="C211" s="6" t="s">
        <v>109</v>
      </c>
      <c r="D211" s="27" t="s">
        <v>628</v>
      </c>
      <c r="E211" s="45">
        <v>50311.040000000001</v>
      </c>
      <c r="F211" s="45">
        <v>50137.55</v>
      </c>
      <c r="G211" s="45">
        <v>49964.06</v>
      </c>
      <c r="H211" s="45">
        <v>49790.57</v>
      </c>
      <c r="I211" s="45">
        <v>49617.08</v>
      </c>
      <c r="J211" s="45">
        <v>49443.59</v>
      </c>
      <c r="K211" s="45">
        <v>49270.1</v>
      </c>
      <c r="L211" s="45">
        <v>49096.61</v>
      </c>
      <c r="M211" s="45">
        <v>48923.12</v>
      </c>
      <c r="N211" s="45">
        <v>48749.63</v>
      </c>
      <c r="O211" s="45">
        <v>48576.14</v>
      </c>
      <c r="P211" s="45">
        <v>48402.65</v>
      </c>
      <c r="Q211" s="45">
        <v>48229.16</v>
      </c>
      <c r="R211" s="47">
        <f t="shared" si="60"/>
        <v>49270.1</v>
      </c>
      <c r="T211" s="49"/>
      <c r="V211" s="49">
        <f t="shared" si="61"/>
        <v>49270.1</v>
      </c>
      <c r="Y211" s="51"/>
      <c r="Z211" s="51"/>
      <c r="AA211" s="51"/>
      <c r="AC211" s="49">
        <f t="shared" si="62"/>
        <v>49270.1</v>
      </c>
    </row>
    <row r="212" spans="1:29">
      <c r="A212" s="6" t="s">
        <v>284</v>
      </c>
      <c r="B212" s="1" t="s">
        <v>91</v>
      </c>
      <c r="C212" s="6" t="s">
        <v>110</v>
      </c>
      <c r="D212" s="27" t="s">
        <v>629</v>
      </c>
      <c r="E212" s="45">
        <v>52194.34</v>
      </c>
      <c r="F212" s="45">
        <v>52067.040000000001</v>
      </c>
      <c r="G212" s="45">
        <v>51939.74</v>
      </c>
      <c r="H212" s="45">
        <v>51812.44</v>
      </c>
      <c r="I212" s="45">
        <v>51685.14</v>
      </c>
      <c r="J212" s="45">
        <v>51557.84</v>
      </c>
      <c r="K212" s="45">
        <v>51430.54</v>
      </c>
      <c r="L212" s="45">
        <v>51303.24</v>
      </c>
      <c r="M212" s="45">
        <v>51175.94</v>
      </c>
      <c r="N212" s="45">
        <v>51048.639999999999</v>
      </c>
      <c r="O212" s="45">
        <v>50921.34</v>
      </c>
      <c r="P212" s="45">
        <v>50794.04</v>
      </c>
      <c r="Q212" s="45">
        <v>50666.74</v>
      </c>
      <c r="R212" s="47">
        <f t="shared" si="60"/>
        <v>51430.540000000008</v>
      </c>
      <c r="T212" s="49"/>
      <c r="V212" s="49">
        <f t="shared" si="61"/>
        <v>51430.540000000008</v>
      </c>
      <c r="Y212" s="51"/>
      <c r="Z212" s="51"/>
      <c r="AA212" s="51"/>
      <c r="AC212" s="49">
        <f t="shared" si="62"/>
        <v>51430.540000000008</v>
      </c>
    </row>
    <row r="213" spans="1:29">
      <c r="A213" s="6" t="s">
        <v>284</v>
      </c>
      <c r="B213" s="1" t="s">
        <v>91</v>
      </c>
      <c r="C213" s="6" t="s">
        <v>893</v>
      </c>
      <c r="D213" s="27" t="s">
        <v>903</v>
      </c>
      <c r="E213" s="45">
        <v>110261.04</v>
      </c>
      <c r="F213" s="45">
        <v>109190.55</v>
      </c>
      <c r="G213" s="45">
        <v>108120.06</v>
      </c>
      <c r="H213" s="45">
        <v>107049.57</v>
      </c>
      <c r="I213" s="45">
        <v>105979.08</v>
      </c>
      <c r="J213" s="45">
        <v>104908.59</v>
      </c>
      <c r="K213" s="45">
        <v>103838.1</v>
      </c>
      <c r="L213" s="45">
        <v>102767.61</v>
      </c>
      <c r="M213" s="45">
        <v>101697.12</v>
      </c>
      <c r="N213" s="45">
        <v>100626.63</v>
      </c>
      <c r="O213" s="45">
        <v>99556.14</v>
      </c>
      <c r="P213" s="45">
        <v>98485.65</v>
      </c>
      <c r="Q213" s="45">
        <v>97415.159999999902</v>
      </c>
      <c r="R213" s="47">
        <f t="shared" si="60"/>
        <v>103838.09999999998</v>
      </c>
      <c r="T213" s="49"/>
      <c r="V213" s="49">
        <f t="shared" si="61"/>
        <v>103838.09999999998</v>
      </c>
      <c r="Y213" s="51"/>
      <c r="Z213" s="51"/>
      <c r="AA213" s="51"/>
      <c r="AC213" s="49">
        <f t="shared" si="62"/>
        <v>103838.09999999998</v>
      </c>
    </row>
    <row r="214" spans="1:29">
      <c r="A214" s="6" t="s">
        <v>284</v>
      </c>
      <c r="B214" s="1" t="s">
        <v>91</v>
      </c>
      <c r="C214" s="6" t="s">
        <v>889</v>
      </c>
      <c r="D214" s="27" t="s">
        <v>904</v>
      </c>
      <c r="E214" s="45">
        <v>93061.690000000104</v>
      </c>
      <c r="F214" s="45">
        <v>92490.760000000097</v>
      </c>
      <c r="G214" s="45">
        <v>91919.830000000104</v>
      </c>
      <c r="H214" s="45">
        <v>91348.9</v>
      </c>
      <c r="I214" s="45">
        <v>90777.97</v>
      </c>
      <c r="J214" s="45">
        <v>90207.039999999994</v>
      </c>
      <c r="K214" s="45">
        <v>89636.11</v>
      </c>
      <c r="L214" s="45">
        <v>89065.18</v>
      </c>
      <c r="M214" s="45">
        <v>88494.25</v>
      </c>
      <c r="N214" s="45">
        <v>87923.320000000094</v>
      </c>
      <c r="O214" s="45">
        <v>87352.390000000101</v>
      </c>
      <c r="P214" s="45">
        <v>86781.460000000094</v>
      </c>
      <c r="Q214" s="45">
        <v>86210.530000000101</v>
      </c>
      <c r="R214" s="47">
        <f t="shared" si="60"/>
        <v>89636.110000000059</v>
      </c>
      <c r="T214" s="49"/>
      <c r="V214" s="49">
        <f t="shared" si="61"/>
        <v>89636.110000000059</v>
      </c>
      <c r="Y214" s="51"/>
      <c r="Z214" s="51"/>
      <c r="AA214" s="51"/>
      <c r="AC214" s="49">
        <f t="shared" si="62"/>
        <v>89636.110000000059</v>
      </c>
    </row>
    <row r="215" spans="1:29">
      <c r="A215" s="6" t="s">
        <v>284</v>
      </c>
      <c r="B215" s="1" t="s">
        <v>91</v>
      </c>
      <c r="C215" s="6" t="s">
        <v>890</v>
      </c>
      <c r="D215" s="27" t="s">
        <v>905</v>
      </c>
      <c r="E215" s="45">
        <v>146871.84</v>
      </c>
      <c r="F215" s="45">
        <v>146443.64000000001</v>
      </c>
      <c r="G215" s="45">
        <v>146015.44</v>
      </c>
      <c r="H215" s="45">
        <v>145587.24</v>
      </c>
      <c r="I215" s="45">
        <v>145159.04000000001</v>
      </c>
      <c r="J215" s="45">
        <v>144730.84</v>
      </c>
      <c r="K215" s="45">
        <v>144302.64000000001</v>
      </c>
      <c r="L215" s="45">
        <v>143874.44</v>
      </c>
      <c r="M215" s="45">
        <v>143446.24</v>
      </c>
      <c r="N215" s="45">
        <v>143018.04</v>
      </c>
      <c r="O215" s="45">
        <v>142589.84</v>
      </c>
      <c r="P215" s="45">
        <v>142161.64000000001</v>
      </c>
      <c r="Q215" s="45">
        <v>141733.44</v>
      </c>
      <c r="R215" s="47">
        <f t="shared" si="60"/>
        <v>144302.64000000001</v>
      </c>
      <c r="T215" s="49"/>
      <c r="V215" s="49">
        <f t="shared" si="61"/>
        <v>144302.64000000001</v>
      </c>
      <c r="Y215" s="51"/>
      <c r="Z215" s="51"/>
      <c r="AA215" s="51"/>
      <c r="AC215" s="49">
        <f t="shared" si="62"/>
        <v>144302.64000000001</v>
      </c>
    </row>
    <row r="216" spans="1:29">
      <c r="A216" s="6" t="s">
        <v>284</v>
      </c>
      <c r="B216" s="1" t="s">
        <v>91</v>
      </c>
      <c r="C216" s="6" t="s">
        <v>406</v>
      </c>
      <c r="D216" s="27" t="s">
        <v>948</v>
      </c>
      <c r="E216" s="45">
        <v>127764.24</v>
      </c>
      <c r="F216" s="45">
        <v>127404.34</v>
      </c>
      <c r="G216" s="45">
        <v>127044.44</v>
      </c>
      <c r="H216" s="45">
        <v>126684.54</v>
      </c>
      <c r="I216" s="45">
        <v>126324.64</v>
      </c>
      <c r="J216" s="45">
        <v>125964.74</v>
      </c>
      <c r="K216" s="45">
        <v>125604.84</v>
      </c>
      <c r="L216" s="45">
        <v>125244.94</v>
      </c>
      <c r="M216" s="45">
        <v>124885.04</v>
      </c>
      <c r="N216" s="45">
        <v>124525.14</v>
      </c>
      <c r="O216" s="45">
        <v>124165.24</v>
      </c>
      <c r="P216" s="45">
        <v>123805.34</v>
      </c>
      <c r="Q216" s="45">
        <v>123445.44</v>
      </c>
      <c r="R216" s="47">
        <f t="shared" si="60"/>
        <v>125604.84000000001</v>
      </c>
      <c r="T216" s="49"/>
      <c r="V216" s="49">
        <f t="shared" si="61"/>
        <v>125604.84000000001</v>
      </c>
      <c r="Y216" s="51"/>
      <c r="Z216" s="51"/>
      <c r="AA216" s="51"/>
      <c r="AC216" s="49">
        <f t="shared" si="62"/>
        <v>125604.84000000001</v>
      </c>
    </row>
    <row r="217" spans="1:29">
      <c r="A217" s="6" t="s">
        <v>284</v>
      </c>
      <c r="B217" s="1" t="s">
        <v>91</v>
      </c>
      <c r="C217" s="6" t="s">
        <v>407</v>
      </c>
      <c r="D217" s="27" t="s">
        <v>949</v>
      </c>
      <c r="E217" s="45">
        <v>85476.08</v>
      </c>
      <c r="F217" s="45">
        <v>85296.13</v>
      </c>
      <c r="G217" s="45">
        <v>85116.18</v>
      </c>
      <c r="H217" s="45">
        <v>84936.23</v>
      </c>
      <c r="I217" s="45">
        <v>84756.28</v>
      </c>
      <c r="J217" s="45">
        <v>84576.33</v>
      </c>
      <c r="K217" s="45">
        <v>84396.38</v>
      </c>
      <c r="L217" s="45">
        <v>84216.43</v>
      </c>
      <c r="M217" s="45">
        <v>84036.479999999996</v>
      </c>
      <c r="N217" s="45">
        <v>83856.53</v>
      </c>
      <c r="O217" s="45">
        <v>83676.58</v>
      </c>
      <c r="P217" s="45">
        <v>83496.63</v>
      </c>
      <c r="Q217" s="45">
        <v>83316.679999999993</v>
      </c>
      <c r="R217" s="47">
        <f t="shared" si="60"/>
        <v>84396.37999999999</v>
      </c>
      <c r="T217" s="49"/>
      <c r="V217" s="49">
        <f t="shared" si="61"/>
        <v>84396.37999999999</v>
      </c>
      <c r="Y217" s="51"/>
      <c r="Z217" s="51"/>
      <c r="AA217" s="51"/>
      <c r="AC217" s="49">
        <f t="shared" si="62"/>
        <v>84396.37999999999</v>
      </c>
    </row>
    <row r="218" spans="1:29">
      <c r="A218" s="6" t="s">
        <v>284</v>
      </c>
      <c r="B218" s="1" t="s">
        <v>91</v>
      </c>
      <c r="C218" s="6" t="s">
        <v>959</v>
      </c>
      <c r="D218" s="27" t="s">
        <v>960</v>
      </c>
      <c r="E218" s="55">
        <v>122380.51</v>
      </c>
      <c r="F218" s="55">
        <v>132675.96</v>
      </c>
      <c r="G218" s="55">
        <v>144583.67000000001</v>
      </c>
      <c r="H218" s="55">
        <v>144280.56</v>
      </c>
      <c r="I218" s="55">
        <v>143977.45000000001</v>
      </c>
      <c r="J218" s="55">
        <v>143674.34</v>
      </c>
      <c r="K218" s="55">
        <v>143371.23000000001</v>
      </c>
      <c r="L218" s="55">
        <v>143068.12</v>
      </c>
      <c r="M218" s="55">
        <v>144457.70000000001</v>
      </c>
      <c r="N218" s="55">
        <v>144151</v>
      </c>
      <c r="O218" s="55">
        <v>143844.29999999999</v>
      </c>
      <c r="P218" s="55">
        <v>143537.60000000001</v>
      </c>
      <c r="Q218" s="55">
        <v>143230.9</v>
      </c>
      <c r="R218" s="56">
        <f t="shared" si="60"/>
        <v>142035.63625000001</v>
      </c>
      <c r="T218" s="49"/>
      <c r="V218" s="49">
        <f t="shared" si="61"/>
        <v>142035.63625000001</v>
      </c>
      <c r="Y218" s="51"/>
      <c r="Z218" s="51"/>
      <c r="AA218" s="51"/>
      <c r="AC218" s="49">
        <f t="shared" si="62"/>
        <v>142035.63625000001</v>
      </c>
    </row>
    <row r="219" spans="1:29">
      <c r="D219" s="28" t="s">
        <v>111</v>
      </c>
      <c r="E219" s="45">
        <f t="shared" ref="E219:R219" si="63">SUM(E201:E218)</f>
        <v>2277216.75</v>
      </c>
      <c r="F219" s="45">
        <f t="shared" si="63"/>
        <v>1523681.3399999999</v>
      </c>
      <c r="G219" s="45">
        <f t="shared" si="63"/>
        <v>1522268.1899999997</v>
      </c>
      <c r="H219" s="45">
        <f t="shared" si="63"/>
        <v>1508644.2200000002</v>
      </c>
      <c r="I219" s="45">
        <f t="shared" si="63"/>
        <v>1495020.2499999998</v>
      </c>
      <c r="J219" s="45">
        <f t="shared" si="63"/>
        <v>1481396.28</v>
      </c>
      <c r="K219" s="45">
        <f t="shared" si="63"/>
        <v>1467772.31</v>
      </c>
      <c r="L219" s="45">
        <f t="shared" si="63"/>
        <v>1454148.3399999999</v>
      </c>
      <c r="M219" s="45">
        <f t="shared" si="63"/>
        <v>1442217.0599999998</v>
      </c>
      <c r="N219" s="45">
        <f t="shared" si="63"/>
        <v>1428589.5</v>
      </c>
      <c r="O219" s="45">
        <f t="shared" si="63"/>
        <v>1414961.9400000004</v>
      </c>
      <c r="P219" s="45">
        <f t="shared" si="63"/>
        <v>1401334.3800000004</v>
      </c>
      <c r="Q219" s="45">
        <f t="shared" si="63"/>
        <v>1387706.82</v>
      </c>
      <c r="R219" s="45">
        <f t="shared" si="63"/>
        <v>1497707.9662500003</v>
      </c>
      <c r="Y219" s="51"/>
      <c r="Z219" s="51"/>
      <c r="AA219" s="51"/>
    </row>
    <row r="220" spans="1:29">
      <c r="D220" s="29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7"/>
      <c r="Y220" s="51"/>
      <c r="Z220" s="51"/>
      <c r="AA220" s="51"/>
    </row>
    <row r="221" spans="1:29">
      <c r="A221" s="6" t="s">
        <v>284</v>
      </c>
      <c r="B221" s="6" t="s">
        <v>112</v>
      </c>
      <c r="C221" s="6" t="s">
        <v>69</v>
      </c>
      <c r="D221" s="41" t="s">
        <v>114</v>
      </c>
      <c r="E221" s="45">
        <v>669187.63</v>
      </c>
      <c r="F221" s="45">
        <v>665773.41</v>
      </c>
      <c r="G221" s="45">
        <v>662359.18999999994</v>
      </c>
      <c r="H221" s="45">
        <v>658944.97</v>
      </c>
      <c r="I221" s="45">
        <v>655530.75</v>
      </c>
      <c r="J221" s="45">
        <v>652116.53</v>
      </c>
      <c r="K221" s="45">
        <v>648702.31000000006</v>
      </c>
      <c r="L221" s="45">
        <v>645288.09</v>
      </c>
      <c r="M221" s="45">
        <v>641873.87</v>
      </c>
      <c r="N221" s="45">
        <v>638459.65</v>
      </c>
      <c r="O221" s="45">
        <v>635045.43000000005</v>
      </c>
      <c r="P221" s="45">
        <v>631631.21</v>
      </c>
      <c r="Q221" s="45">
        <v>628216.99</v>
      </c>
      <c r="R221" s="47">
        <f>((E221+Q221)+((F221+G221+H221+I221+J221+K221+L221+M221+N221+O221+P221)*2))/24</f>
        <v>648702.31000000006</v>
      </c>
      <c r="T221" s="49"/>
      <c r="V221" s="49">
        <f>+R221</f>
        <v>648702.31000000006</v>
      </c>
      <c r="Y221" s="51"/>
      <c r="Z221" s="51"/>
      <c r="AA221" s="51"/>
      <c r="AC221" s="49">
        <f>+R221</f>
        <v>648702.31000000006</v>
      </c>
    </row>
    <row r="222" spans="1:29">
      <c r="A222" s="6" t="s">
        <v>284</v>
      </c>
      <c r="B222" s="6" t="s">
        <v>112</v>
      </c>
      <c r="C222" s="6" t="s">
        <v>390</v>
      </c>
      <c r="D222" s="41" t="s">
        <v>963</v>
      </c>
      <c r="E222" s="45">
        <v>0</v>
      </c>
      <c r="F222" s="45">
        <v>751441.23</v>
      </c>
      <c r="G222" s="45">
        <v>752398.69</v>
      </c>
      <c r="H222" s="45">
        <v>750824.63</v>
      </c>
      <c r="I222" s="45">
        <v>749250.57</v>
      </c>
      <c r="J222" s="45">
        <v>747676.51</v>
      </c>
      <c r="K222" s="45">
        <v>746102.45</v>
      </c>
      <c r="L222" s="45">
        <v>744528.39</v>
      </c>
      <c r="M222" s="45">
        <v>742954.33</v>
      </c>
      <c r="N222" s="45">
        <v>741380.27</v>
      </c>
      <c r="O222" s="45">
        <v>739806.20999999903</v>
      </c>
      <c r="P222" s="45">
        <v>738232.14999999898</v>
      </c>
      <c r="Q222" s="45">
        <v>736658.08999999904</v>
      </c>
      <c r="R222" s="47">
        <f>((E222+Q222)+((F222+G222+H222+I222+J222+K222+L222+M222+N222+O222+P222)*2))/24</f>
        <v>714410.37291666644</v>
      </c>
      <c r="T222" s="49"/>
      <c r="V222" s="49">
        <f>+R222</f>
        <v>714410.37291666644</v>
      </c>
      <c r="Y222" s="51"/>
      <c r="Z222" s="51"/>
      <c r="AA222" s="51"/>
      <c r="AC222" s="49">
        <f>+R222</f>
        <v>714410.37291666644</v>
      </c>
    </row>
    <row r="223" spans="1:29">
      <c r="D223" s="41" t="s">
        <v>111</v>
      </c>
      <c r="E223" s="46">
        <f t="shared" ref="E223:L223" si="64">SUM(E221:E222)</f>
        <v>669187.63</v>
      </c>
      <c r="F223" s="46">
        <f t="shared" si="64"/>
        <v>1417214.6400000001</v>
      </c>
      <c r="G223" s="46">
        <f t="shared" si="64"/>
        <v>1414757.88</v>
      </c>
      <c r="H223" s="46">
        <f t="shared" si="64"/>
        <v>1409769.6</v>
      </c>
      <c r="I223" s="46">
        <f t="shared" si="64"/>
        <v>1404781.3199999998</v>
      </c>
      <c r="J223" s="46">
        <f t="shared" si="64"/>
        <v>1399793.04</v>
      </c>
      <c r="K223" s="46">
        <f t="shared" si="64"/>
        <v>1394804.76</v>
      </c>
      <c r="L223" s="46">
        <f t="shared" si="64"/>
        <v>1389816.48</v>
      </c>
      <c r="M223" s="46">
        <f t="shared" ref="M223:R223" si="65">SUM(M221:M222)</f>
        <v>1384828.2</v>
      </c>
      <c r="N223" s="46">
        <f t="shared" si="65"/>
        <v>1379839.92</v>
      </c>
      <c r="O223" s="46">
        <f t="shared" si="65"/>
        <v>1374851.6399999992</v>
      </c>
      <c r="P223" s="46">
        <f t="shared" si="65"/>
        <v>1369863.3599999989</v>
      </c>
      <c r="Q223" s="46">
        <f t="shared" si="65"/>
        <v>1364875.0799999991</v>
      </c>
      <c r="R223" s="46">
        <f t="shared" si="65"/>
        <v>1363112.6829166664</v>
      </c>
      <c r="Y223" s="51"/>
      <c r="Z223" s="51"/>
      <c r="AA223" s="51"/>
    </row>
    <row r="224" spans="1:29">
      <c r="D224" s="3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7"/>
      <c r="Y224" s="51"/>
      <c r="Z224" s="51"/>
      <c r="AA224" s="51"/>
    </row>
    <row r="225" spans="1:30">
      <c r="A225" s="6" t="s">
        <v>284</v>
      </c>
      <c r="B225" s="6" t="s">
        <v>82</v>
      </c>
      <c r="C225" s="6" t="s">
        <v>67</v>
      </c>
      <c r="D225" s="41" t="s">
        <v>115</v>
      </c>
      <c r="E225" s="45">
        <v>0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7">
        <f t="shared" ref="R225:R288" si="66">((E225+Q225)+((F225+G225+H225+I225+J225+K225+L225+M225+N225+O225+P225)*2))/24</f>
        <v>0</v>
      </c>
      <c r="T225" s="61">
        <f t="shared" ref="T225:T268" si="67">+R225</f>
        <v>0</v>
      </c>
      <c r="Y225" s="51"/>
      <c r="Z225" s="51"/>
      <c r="AA225" s="51"/>
      <c r="AD225" s="49">
        <f t="shared" ref="AD225:AD269" si="68">+R225</f>
        <v>0</v>
      </c>
    </row>
    <row r="226" spans="1:30">
      <c r="A226" s="6" t="s">
        <v>284</v>
      </c>
      <c r="B226" s="6" t="s">
        <v>494</v>
      </c>
      <c r="C226" s="6" t="s">
        <v>2</v>
      </c>
      <c r="D226" s="41" t="s">
        <v>495</v>
      </c>
      <c r="E226" s="45">
        <v>181507.58</v>
      </c>
      <c r="F226" s="45">
        <v>181507.58</v>
      </c>
      <c r="G226" s="45">
        <v>2.91038304567337E-11</v>
      </c>
      <c r="H226" s="45">
        <v>3003.46</v>
      </c>
      <c r="I226" s="45">
        <v>3003.46</v>
      </c>
      <c r="J226" s="45">
        <v>3003.46</v>
      </c>
      <c r="K226" s="45">
        <v>3003.46</v>
      </c>
      <c r="L226" s="45">
        <v>3003.46</v>
      </c>
      <c r="M226" s="45">
        <v>3003.46</v>
      </c>
      <c r="N226" s="45">
        <v>3003.46</v>
      </c>
      <c r="O226" s="45">
        <v>12278.46</v>
      </c>
      <c r="P226" s="45">
        <v>12278.46</v>
      </c>
      <c r="Q226" s="45">
        <v>10616.76</v>
      </c>
      <c r="R226" s="47">
        <f t="shared" si="66"/>
        <v>26929.24083333333</v>
      </c>
      <c r="T226" s="49">
        <f t="shared" si="67"/>
        <v>26929.24083333333</v>
      </c>
      <c r="Y226" s="51"/>
      <c r="Z226" s="51"/>
      <c r="AA226" s="51"/>
      <c r="AD226" s="49">
        <f t="shared" si="68"/>
        <v>26929.24083333333</v>
      </c>
    </row>
    <row r="227" spans="1:30">
      <c r="A227" s="6" t="s">
        <v>284</v>
      </c>
      <c r="B227" s="6" t="s">
        <v>116</v>
      </c>
      <c r="C227" s="6" t="s">
        <v>326</v>
      </c>
      <c r="D227" s="41" t="s">
        <v>906</v>
      </c>
      <c r="E227" s="45">
        <v>38966901</v>
      </c>
      <c r="F227" s="45">
        <v>38966901</v>
      </c>
      <c r="G227" s="45">
        <v>39212051</v>
      </c>
      <c r="H227" s="45">
        <v>39212051</v>
      </c>
      <c r="I227" s="45">
        <v>39212051</v>
      </c>
      <c r="J227" s="45">
        <v>39212051</v>
      </c>
      <c r="K227" s="45">
        <v>39212051</v>
      </c>
      <c r="L227" s="45">
        <v>39212051</v>
      </c>
      <c r="M227" s="45">
        <v>39212051</v>
      </c>
      <c r="N227" s="45">
        <v>39212051</v>
      </c>
      <c r="O227" s="45">
        <v>39212051</v>
      </c>
      <c r="P227" s="45">
        <v>39212051</v>
      </c>
      <c r="Q227" s="45">
        <v>39212051</v>
      </c>
      <c r="R227" s="47">
        <f t="shared" si="66"/>
        <v>39181407.25</v>
      </c>
      <c r="T227" s="49">
        <f t="shared" si="67"/>
        <v>39181407.25</v>
      </c>
      <c r="Y227" s="51"/>
      <c r="Z227" s="51"/>
      <c r="AA227" s="51"/>
      <c r="AD227" s="49">
        <f t="shared" si="68"/>
        <v>39181407.25</v>
      </c>
    </row>
    <row r="228" spans="1:30">
      <c r="A228" s="6" t="s">
        <v>284</v>
      </c>
      <c r="B228" s="6" t="s">
        <v>116</v>
      </c>
      <c r="C228" s="6" t="s">
        <v>327</v>
      </c>
      <c r="D228" s="41" t="s">
        <v>492</v>
      </c>
      <c r="E228" s="45">
        <v>1045610</v>
      </c>
      <c r="F228" s="45">
        <v>1045610</v>
      </c>
      <c r="G228" s="45">
        <v>1044516</v>
      </c>
      <c r="H228" s="45">
        <v>1044516</v>
      </c>
      <c r="I228" s="45">
        <v>1044516</v>
      </c>
      <c r="J228" s="45">
        <v>1044516</v>
      </c>
      <c r="K228" s="45">
        <v>1044516</v>
      </c>
      <c r="L228" s="45">
        <v>1044516</v>
      </c>
      <c r="M228" s="45">
        <v>1044516</v>
      </c>
      <c r="N228" s="45">
        <v>1044516</v>
      </c>
      <c r="O228" s="45">
        <v>1044516</v>
      </c>
      <c r="P228" s="45">
        <v>1044516</v>
      </c>
      <c r="Q228" s="45">
        <v>1044516</v>
      </c>
      <c r="R228" s="47">
        <f t="shared" si="66"/>
        <v>1044652.75</v>
      </c>
      <c r="T228" s="49">
        <f t="shared" si="67"/>
        <v>1044652.75</v>
      </c>
      <c r="Y228" s="51"/>
      <c r="Z228" s="51"/>
      <c r="AA228" s="51"/>
      <c r="AD228" s="49">
        <f t="shared" si="68"/>
        <v>1044652.75</v>
      </c>
    </row>
    <row r="229" spans="1:30">
      <c r="A229" s="6" t="s">
        <v>284</v>
      </c>
      <c r="B229" s="6" t="s">
        <v>116</v>
      </c>
      <c r="C229" s="6" t="s">
        <v>909</v>
      </c>
      <c r="D229" s="41" t="s">
        <v>910</v>
      </c>
      <c r="E229" s="45">
        <v>-197919</v>
      </c>
      <c r="F229" s="45">
        <v>-197919</v>
      </c>
      <c r="G229" s="45">
        <v>-253608</v>
      </c>
      <c r="H229" s="45">
        <v>-253608</v>
      </c>
      <c r="I229" s="45">
        <v>-253608</v>
      </c>
      <c r="J229" s="45">
        <v>-253608</v>
      </c>
      <c r="K229" s="45">
        <v>-253608</v>
      </c>
      <c r="L229" s="45">
        <v>-253608</v>
      </c>
      <c r="M229" s="45">
        <v>-253608</v>
      </c>
      <c r="N229" s="45">
        <v>-253608</v>
      </c>
      <c r="O229" s="45">
        <v>-253608</v>
      </c>
      <c r="P229" s="45">
        <v>-253608</v>
      </c>
      <c r="Q229" s="45">
        <v>-253608</v>
      </c>
      <c r="R229" s="47">
        <f t="shared" si="66"/>
        <v>-246646.875</v>
      </c>
      <c r="T229" s="49">
        <f t="shared" si="67"/>
        <v>-246646.875</v>
      </c>
      <c r="Y229" s="51"/>
      <c r="Z229" s="51"/>
      <c r="AA229" s="51"/>
      <c r="AD229" s="49">
        <f t="shared" si="68"/>
        <v>-246646.875</v>
      </c>
    </row>
    <row r="230" spans="1:30">
      <c r="A230" s="6" t="s">
        <v>284</v>
      </c>
      <c r="B230" s="6" t="s">
        <v>116</v>
      </c>
      <c r="C230" s="6" t="s">
        <v>907</v>
      </c>
      <c r="D230" s="41" t="s">
        <v>908</v>
      </c>
      <c r="E230" s="45">
        <v>1644093</v>
      </c>
      <c r="F230" s="45">
        <v>1644093</v>
      </c>
      <c r="G230" s="45">
        <v>2115746</v>
      </c>
      <c r="H230" s="45">
        <v>2115746</v>
      </c>
      <c r="I230" s="45">
        <v>2115746</v>
      </c>
      <c r="J230" s="45">
        <v>2115746</v>
      </c>
      <c r="K230" s="45">
        <v>2115746</v>
      </c>
      <c r="L230" s="45">
        <v>2115746</v>
      </c>
      <c r="M230" s="45">
        <v>2115746</v>
      </c>
      <c r="N230" s="45">
        <v>2115746</v>
      </c>
      <c r="O230" s="45">
        <v>2115746</v>
      </c>
      <c r="P230" s="45">
        <v>2115746</v>
      </c>
      <c r="Q230" s="45">
        <v>2115746</v>
      </c>
      <c r="R230" s="47">
        <f t="shared" si="66"/>
        <v>2056789.375</v>
      </c>
      <c r="T230" s="49">
        <f t="shared" si="67"/>
        <v>2056789.375</v>
      </c>
      <c r="Y230" s="51"/>
      <c r="Z230" s="51"/>
      <c r="AA230" s="51"/>
      <c r="AD230" s="49">
        <f t="shared" si="68"/>
        <v>2056789.375</v>
      </c>
    </row>
    <row r="231" spans="1:30">
      <c r="A231" s="6" t="s">
        <v>293</v>
      </c>
      <c r="B231" s="6" t="s">
        <v>116</v>
      </c>
      <c r="C231" s="6" t="s">
        <v>325</v>
      </c>
      <c r="D231" s="41" t="s">
        <v>631</v>
      </c>
      <c r="E231" s="45">
        <v>0</v>
      </c>
      <c r="F231" s="45">
        <v>0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7">
        <f t="shared" si="66"/>
        <v>0</v>
      </c>
      <c r="T231" s="49">
        <f t="shared" si="67"/>
        <v>0</v>
      </c>
      <c r="Y231" s="51"/>
      <c r="Z231" s="51"/>
      <c r="AA231" s="51"/>
      <c r="AD231" s="49">
        <f t="shared" si="68"/>
        <v>0</v>
      </c>
    </row>
    <row r="232" spans="1:30">
      <c r="A232" s="6" t="s">
        <v>293</v>
      </c>
      <c r="B232" s="6" t="s">
        <v>116</v>
      </c>
      <c r="C232" s="6" t="s">
        <v>493</v>
      </c>
      <c r="D232" s="41" t="s">
        <v>630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7">
        <f t="shared" si="66"/>
        <v>0</v>
      </c>
      <c r="T232" s="49">
        <f t="shared" si="67"/>
        <v>0</v>
      </c>
      <c r="Y232" s="51"/>
      <c r="Z232" s="51"/>
      <c r="AA232" s="51"/>
      <c r="AD232" s="49">
        <f t="shared" si="68"/>
        <v>0</v>
      </c>
    </row>
    <row r="233" spans="1:30">
      <c r="A233" s="6" t="s">
        <v>293</v>
      </c>
      <c r="B233" s="6" t="s">
        <v>116</v>
      </c>
      <c r="C233" s="6" t="s">
        <v>939</v>
      </c>
      <c r="D233" s="41" t="s">
        <v>940</v>
      </c>
      <c r="E233" s="45">
        <v>231200.13</v>
      </c>
      <c r="F233" s="45">
        <v>231951</v>
      </c>
      <c r="G233" s="45">
        <v>308383.19</v>
      </c>
      <c r="H233" s="45">
        <v>310287.31</v>
      </c>
      <c r="I233" s="45">
        <v>312017.78000000003</v>
      </c>
      <c r="J233" s="45">
        <v>313843.95</v>
      </c>
      <c r="K233" s="45">
        <v>315667.94</v>
      </c>
      <c r="L233" s="45">
        <v>317563.69</v>
      </c>
      <c r="M233" s="45">
        <v>319409.3</v>
      </c>
      <c r="N233" s="45">
        <v>321327.51</v>
      </c>
      <c r="O233" s="45">
        <v>323257.24</v>
      </c>
      <c r="P233" s="45">
        <v>325135.94</v>
      </c>
      <c r="Q233" s="45">
        <v>327088.55</v>
      </c>
      <c r="R233" s="47">
        <f t="shared" si="66"/>
        <v>306499.09916666668</v>
      </c>
      <c r="T233" s="49">
        <f t="shared" si="67"/>
        <v>306499.09916666668</v>
      </c>
      <c r="Y233" s="51"/>
      <c r="Z233" s="51"/>
      <c r="AA233" s="51"/>
      <c r="AD233" s="49">
        <f t="shared" si="68"/>
        <v>306499.09916666668</v>
      </c>
    </row>
    <row r="234" spans="1:30">
      <c r="A234" s="6" t="s">
        <v>293</v>
      </c>
      <c r="B234" s="6" t="s">
        <v>116</v>
      </c>
      <c r="C234" s="6" t="s">
        <v>968</v>
      </c>
      <c r="D234" s="41" t="s">
        <v>1007</v>
      </c>
      <c r="E234" s="45">
        <v>0</v>
      </c>
      <c r="F234" s="45">
        <v>0</v>
      </c>
      <c r="G234" s="45">
        <v>160988.04999999999</v>
      </c>
      <c r="H234" s="45">
        <v>140537.39000000001</v>
      </c>
      <c r="I234" s="45">
        <v>128227.95</v>
      </c>
      <c r="J234" s="45">
        <v>109917.12</v>
      </c>
      <c r="K234" s="45">
        <v>88971.48</v>
      </c>
      <c r="L234" s="45">
        <v>105435.17</v>
      </c>
      <c r="M234" s="45">
        <v>266602.48</v>
      </c>
      <c r="N234" s="45">
        <v>0</v>
      </c>
      <c r="O234" s="45">
        <v>0</v>
      </c>
      <c r="P234" s="45">
        <v>0</v>
      </c>
      <c r="Q234" s="45">
        <v>0</v>
      </c>
      <c r="R234" s="47">
        <f t="shared" si="66"/>
        <v>83389.97</v>
      </c>
      <c r="T234" s="49">
        <f t="shared" si="67"/>
        <v>83389.97</v>
      </c>
      <c r="Y234" s="51"/>
      <c r="Z234" s="51"/>
      <c r="AA234" s="51"/>
      <c r="AD234" s="49">
        <f t="shared" si="68"/>
        <v>83389.97</v>
      </c>
    </row>
    <row r="235" spans="1:30">
      <c r="A235" s="6" t="s">
        <v>293</v>
      </c>
      <c r="B235" s="6" t="s">
        <v>116</v>
      </c>
      <c r="C235" s="6" t="s">
        <v>1000</v>
      </c>
      <c r="D235" s="41" t="s">
        <v>1001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159100.89000000001</v>
      </c>
      <c r="L235" s="45">
        <v>236635.93</v>
      </c>
      <c r="M235" s="45">
        <v>343881.48</v>
      </c>
      <c r="N235" s="45">
        <v>392415.04</v>
      </c>
      <c r="O235" s="45">
        <v>473765.88</v>
      </c>
      <c r="P235" s="45">
        <v>548243.93999999994</v>
      </c>
      <c r="Q235" s="45">
        <v>564888.32999999996</v>
      </c>
      <c r="R235" s="47">
        <f t="shared" si="66"/>
        <v>203040.61041666669</v>
      </c>
      <c r="T235" s="49">
        <f t="shared" si="67"/>
        <v>203040.61041666669</v>
      </c>
      <c r="Y235" s="51"/>
      <c r="Z235" s="51"/>
      <c r="AA235" s="51"/>
      <c r="AD235" s="49">
        <f t="shared" si="68"/>
        <v>203040.61041666669</v>
      </c>
    </row>
    <row r="236" spans="1:30">
      <c r="A236" s="6" t="s">
        <v>293</v>
      </c>
      <c r="B236" s="6" t="s">
        <v>116</v>
      </c>
      <c r="C236" s="6" t="s">
        <v>1009</v>
      </c>
      <c r="D236" s="41" t="s">
        <v>1008</v>
      </c>
      <c r="E236" s="45">
        <v>0</v>
      </c>
      <c r="F236" s="45">
        <v>0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299767.62</v>
      </c>
      <c r="O236" s="45">
        <v>284397.46000000002</v>
      </c>
      <c r="P236" s="45">
        <v>254172.96</v>
      </c>
      <c r="Q236" s="45">
        <v>233602.84</v>
      </c>
      <c r="R236" s="47">
        <f t="shared" si="66"/>
        <v>79594.955000000002</v>
      </c>
      <c r="T236" s="49">
        <f t="shared" si="67"/>
        <v>79594.955000000002</v>
      </c>
      <c r="Y236" s="51"/>
      <c r="Z236" s="51"/>
      <c r="AA236" s="51"/>
      <c r="AD236" s="49">
        <f t="shared" si="68"/>
        <v>79594.955000000002</v>
      </c>
    </row>
    <row r="237" spans="1:30">
      <c r="A237" s="6" t="s">
        <v>294</v>
      </c>
      <c r="B237" s="6" t="s">
        <v>116</v>
      </c>
      <c r="C237" s="6" t="s">
        <v>326</v>
      </c>
      <c r="D237" s="41" t="s">
        <v>906</v>
      </c>
      <c r="E237" s="45">
        <v>0</v>
      </c>
      <c r="F237" s="45">
        <v>0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7">
        <f t="shared" si="66"/>
        <v>0</v>
      </c>
      <c r="T237" s="49">
        <f t="shared" si="67"/>
        <v>0</v>
      </c>
      <c r="Y237" s="51"/>
      <c r="Z237" s="51"/>
      <c r="AA237" s="51"/>
      <c r="AD237" s="49">
        <f t="shared" si="68"/>
        <v>0</v>
      </c>
    </row>
    <row r="238" spans="1:30">
      <c r="A238" s="6" t="s">
        <v>294</v>
      </c>
      <c r="B238" s="6" t="s">
        <v>116</v>
      </c>
      <c r="C238" s="6" t="s">
        <v>327</v>
      </c>
      <c r="D238" s="41" t="s">
        <v>492</v>
      </c>
      <c r="E238" s="45">
        <v>0</v>
      </c>
      <c r="F238" s="45">
        <v>0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7">
        <f t="shared" si="66"/>
        <v>0</v>
      </c>
      <c r="T238" s="49">
        <f t="shared" si="67"/>
        <v>0</v>
      </c>
      <c r="Y238" s="51"/>
      <c r="Z238" s="51"/>
      <c r="AA238" s="51"/>
      <c r="AD238" s="49">
        <f t="shared" si="68"/>
        <v>0</v>
      </c>
    </row>
    <row r="239" spans="1:30">
      <c r="A239" s="6" t="s">
        <v>294</v>
      </c>
      <c r="B239" s="6" t="s">
        <v>116</v>
      </c>
      <c r="C239" s="6" t="s">
        <v>909</v>
      </c>
      <c r="D239" s="41" t="s">
        <v>910</v>
      </c>
      <c r="E239" s="45">
        <v>0</v>
      </c>
      <c r="F239" s="45">
        <v>0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7">
        <f t="shared" si="66"/>
        <v>0</v>
      </c>
      <c r="T239" s="49">
        <f t="shared" si="67"/>
        <v>0</v>
      </c>
      <c r="Y239" s="51"/>
      <c r="Z239" s="51"/>
      <c r="AA239" s="51"/>
      <c r="AD239" s="49">
        <f t="shared" si="68"/>
        <v>0</v>
      </c>
    </row>
    <row r="240" spans="1:30">
      <c r="A240" s="6" t="s">
        <v>294</v>
      </c>
      <c r="B240" s="6" t="s">
        <v>116</v>
      </c>
      <c r="C240" s="6" t="s">
        <v>907</v>
      </c>
      <c r="D240" s="41" t="s">
        <v>908</v>
      </c>
      <c r="E240" s="45">
        <v>0</v>
      </c>
      <c r="F240" s="45">
        <v>0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7">
        <f t="shared" si="66"/>
        <v>0</v>
      </c>
      <c r="T240" s="49">
        <f t="shared" si="67"/>
        <v>0</v>
      </c>
      <c r="Y240" s="51"/>
      <c r="Z240" s="51"/>
      <c r="AA240" s="51"/>
      <c r="AD240" s="49">
        <f t="shared" si="68"/>
        <v>0</v>
      </c>
    </row>
    <row r="241" spans="1:30">
      <c r="A241" s="6" t="s">
        <v>294</v>
      </c>
      <c r="B241" s="6" t="s">
        <v>116</v>
      </c>
      <c r="C241" s="6" t="s">
        <v>510</v>
      </c>
      <c r="D241" s="41" t="s">
        <v>633</v>
      </c>
      <c r="E241" s="45">
        <v>1165748.8500000001</v>
      </c>
      <c r="F241" s="45">
        <v>349981.48</v>
      </c>
      <c r="G241" s="45">
        <v>395851.5</v>
      </c>
      <c r="H241" s="45">
        <v>450693.42</v>
      </c>
      <c r="I241" s="45">
        <v>520590.93</v>
      </c>
      <c r="J241" s="45">
        <v>633631.4</v>
      </c>
      <c r="K241" s="45">
        <v>659123.98</v>
      </c>
      <c r="L241" s="45">
        <v>687814.09</v>
      </c>
      <c r="M241" s="45">
        <v>903041.84</v>
      </c>
      <c r="N241" s="45">
        <v>978262.48</v>
      </c>
      <c r="O241" s="45">
        <v>1040009.1</v>
      </c>
      <c r="P241" s="45">
        <v>1134395.21</v>
      </c>
      <c r="Q241" s="45">
        <v>1316101.5</v>
      </c>
      <c r="R241" s="47">
        <f t="shared" si="66"/>
        <v>749526.71708333318</v>
      </c>
      <c r="W241" s="49">
        <f>+R241</f>
        <v>749526.71708333318</v>
      </c>
      <c r="Y241" s="51"/>
      <c r="Z241" s="51"/>
      <c r="AA241" s="51"/>
      <c r="AB241" s="49">
        <f>+R241</f>
        <v>749526.71708333318</v>
      </c>
    </row>
    <row r="242" spans="1:30">
      <c r="A242" s="6" t="s">
        <v>294</v>
      </c>
      <c r="B242" s="6" t="s">
        <v>116</v>
      </c>
      <c r="C242" s="6" t="s">
        <v>511</v>
      </c>
      <c r="D242" s="41" t="s">
        <v>632</v>
      </c>
      <c r="E242" s="45">
        <v>1092041.45</v>
      </c>
      <c r="F242" s="45">
        <v>165652.1</v>
      </c>
      <c r="G242" s="45">
        <v>199854.33</v>
      </c>
      <c r="H242" s="45">
        <v>265861.94</v>
      </c>
      <c r="I242" s="45">
        <v>266524.77</v>
      </c>
      <c r="J242" s="45">
        <v>354488.7</v>
      </c>
      <c r="K242" s="45">
        <v>422193.5</v>
      </c>
      <c r="L242" s="45">
        <v>504517.54</v>
      </c>
      <c r="M242" s="45">
        <v>619732.35</v>
      </c>
      <c r="N242" s="45">
        <v>692572.94</v>
      </c>
      <c r="O242" s="45">
        <v>720665.86</v>
      </c>
      <c r="P242" s="45">
        <v>742165.64</v>
      </c>
      <c r="Q242" s="45">
        <v>857861.93</v>
      </c>
      <c r="R242" s="47">
        <f t="shared" si="66"/>
        <v>494098.4466666666</v>
      </c>
      <c r="W242" s="49">
        <f>+R242</f>
        <v>494098.4466666666</v>
      </c>
      <c r="Y242" s="51"/>
      <c r="Z242" s="51"/>
      <c r="AA242" s="51"/>
      <c r="AB242" s="49">
        <f>+R242</f>
        <v>494098.4466666666</v>
      </c>
    </row>
    <row r="243" spans="1:30">
      <c r="A243" s="6" t="s">
        <v>294</v>
      </c>
      <c r="B243" s="6" t="s">
        <v>116</v>
      </c>
      <c r="C243" s="6" t="s">
        <v>512</v>
      </c>
      <c r="D243" s="41" t="s">
        <v>634</v>
      </c>
      <c r="E243" s="45">
        <v>2939906.89</v>
      </c>
      <c r="F243" s="45">
        <v>557664.93000000005</v>
      </c>
      <c r="G243" s="45">
        <v>672490.62</v>
      </c>
      <c r="H243" s="45">
        <v>803898.99</v>
      </c>
      <c r="I243" s="45">
        <v>1099233.55</v>
      </c>
      <c r="J243" s="45">
        <v>1369598.1</v>
      </c>
      <c r="K243" s="45">
        <v>1563737.85</v>
      </c>
      <c r="L243" s="45">
        <v>1728041.34</v>
      </c>
      <c r="M243" s="45">
        <v>1898818.44</v>
      </c>
      <c r="N243" s="45">
        <v>2120916.62</v>
      </c>
      <c r="O243" s="45">
        <v>2289546.89</v>
      </c>
      <c r="P243" s="45">
        <v>2415385.75</v>
      </c>
      <c r="Q243" s="45">
        <v>2578191.61</v>
      </c>
      <c r="R243" s="47">
        <f t="shared" si="66"/>
        <v>1606531.8608333331</v>
      </c>
      <c r="W243" s="49">
        <f>+R243</f>
        <v>1606531.8608333331</v>
      </c>
      <c r="Y243" s="51"/>
      <c r="Z243" s="51"/>
      <c r="AA243" s="51"/>
      <c r="AB243" s="49">
        <f>+R243</f>
        <v>1606531.8608333331</v>
      </c>
    </row>
    <row r="244" spans="1:30">
      <c r="A244" s="6" t="s">
        <v>294</v>
      </c>
      <c r="B244" s="6" t="s">
        <v>116</v>
      </c>
      <c r="C244" s="6" t="s">
        <v>513</v>
      </c>
      <c r="D244" s="41" t="s">
        <v>635</v>
      </c>
      <c r="E244" s="45">
        <v>2878941.41</v>
      </c>
      <c r="F244" s="45">
        <v>602434.58000000101</v>
      </c>
      <c r="G244" s="45">
        <v>758750.66</v>
      </c>
      <c r="H244" s="45">
        <v>1043133.82</v>
      </c>
      <c r="I244" s="45">
        <v>1320854.46</v>
      </c>
      <c r="J244" s="45">
        <v>1724210.09</v>
      </c>
      <c r="K244" s="45">
        <v>1934955.66</v>
      </c>
      <c r="L244" s="45">
        <v>2185467.8199999998</v>
      </c>
      <c r="M244" s="45">
        <v>2431927.34</v>
      </c>
      <c r="N244" s="45">
        <v>2610833.7599999998</v>
      </c>
      <c r="O244" s="45">
        <v>2782207.95</v>
      </c>
      <c r="P244" s="45">
        <v>3056480.39</v>
      </c>
      <c r="Q244" s="45">
        <v>3265698.26</v>
      </c>
      <c r="R244" s="47">
        <f t="shared" si="66"/>
        <v>1960298.0304166668</v>
      </c>
      <c r="W244" s="49">
        <f>+R244</f>
        <v>1960298.0304166668</v>
      </c>
      <c r="Y244" s="51"/>
      <c r="Z244" s="51"/>
      <c r="AA244" s="51"/>
      <c r="AB244" s="49">
        <f>+R244</f>
        <v>1960298.0304166668</v>
      </c>
    </row>
    <row r="245" spans="1:30">
      <c r="A245" s="6" t="s">
        <v>294</v>
      </c>
      <c r="B245" s="6" t="s">
        <v>116</v>
      </c>
      <c r="C245" s="6" t="s">
        <v>514</v>
      </c>
      <c r="D245" s="41" t="s">
        <v>636</v>
      </c>
      <c r="E245" s="45">
        <v>-230085.94</v>
      </c>
      <c r="F245" s="45">
        <v>5837826.0499999998</v>
      </c>
      <c r="G245" s="45">
        <v>4952099.62</v>
      </c>
      <c r="H245" s="45">
        <v>4084621.47</v>
      </c>
      <c r="I245" s="45">
        <v>3199331.96</v>
      </c>
      <c r="J245" s="45">
        <v>2496580.29</v>
      </c>
      <c r="K245" s="45">
        <v>2087935.94</v>
      </c>
      <c r="L245" s="45">
        <v>1812787.61</v>
      </c>
      <c r="M245" s="45">
        <v>1637607.32</v>
      </c>
      <c r="N245" s="45">
        <v>1420557.43</v>
      </c>
      <c r="O245" s="45">
        <v>1256937.3999999999</v>
      </c>
      <c r="P245" s="45">
        <v>1033140.73</v>
      </c>
      <c r="Q245" s="45">
        <v>583350.03</v>
      </c>
      <c r="R245" s="47">
        <f t="shared" si="66"/>
        <v>2499671.48875</v>
      </c>
      <c r="W245" s="49">
        <f>+R245</f>
        <v>2499671.48875</v>
      </c>
      <c r="Y245" s="51"/>
      <c r="Z245" s="51"/>
      <c r="AA245" s="51"/>
      <c r="AB245" s="49">
        <f>+R245</f>
        <v>2499671.48875</v>
      </c>
    </row>
    <row r="246" spans="1:30">
      <c r="A246" s="6" t="s">
        <v>284</v>
      </c>
      <c r="B246" s="6" t="s">
        <v>117</v>
      </c>
      <c r="C246" s="6" t="s">
        <v>328</v>
      </c>
      <c r="D246" s="41" t="s">
        <v>637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6"/>
        <v>0</v>
      </c>
      <c r="T246" s="49">
        <f t="shared" si="67"/>
        <v>0</v>
      </c>
      <c r="Y246" s="51"/>
      <c r="Z246" s="51"/>
      <c r="AA246" s="51"/>
      <c r="AD246" s="49">
        <f t="shared" si="68"/>
        <v>0</v>
      </c>
    </row>
    <row r="247" spans="1:30">
      <c r="A247" s="6" t="s">
        <v>284</v>
      </c>
      <c r="B247" s="6" t="s">
        <v>117</v>
      </c>
      <c r="C247" s="1" t="s">
        <v>329</v>
      </c>
      <c r="D247" s="41" t="s">
        <v>649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6"/>
        <v>0</v>
      </c>
      <c r="T247" s="49">
        <f t="shared" si="67"/>
        <v>0</v>
      </c>
      <c r="Y247" s="51"/>
      <c r="Z247" s="51"/>
      <c r="AA247" s="51"/>
      <c r="AD247" s="49">
        <f t="shared" si="68"/>
        <v>0</v>
      </c>
    </row>
    <row r="248" spans="1:30">
      <c r="A248" s="6" t="s">
        <v>284</v>
      </c>
      <c r="B248" s="6" t="s">
        <v>117</v>
      </c>
      <c r="C248" s="6" t="s">
        <v>330</v>
      </c>
      <c r="D248" s="41" t="s">
        <v>650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6"/>
        <v>0</v>
      </c>
      <c r="T248" s="49">
        <f t="shared" si="67"/>
        <v>0</v>
      </c>
      <c r="Y248" s="51"/>
      <c r="Z248" s="51"/>
      <c r="AA248" s="51"/>
      <c r="AD248" s="49">
        <f t="shared" si="68"/>
        <v>0</v>
      </c>
    </row>
    <row r="249" spans="1:30">
      <c r="A249" s="6" t="s">
        <v>284</v>
      </c>
      <c r="B249" s="6" t="s">
        <v>117</v>
      </c>
      <c r="C249" s="6" t="s">
        <v>331</v>
      </c>
      <c r="D249" s="41" t="s">
        <v>638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6"/>
        <v>0</v>
      </c>
      <c r="T249" s="49">
        <f t="shared" si="67"/>
        <v>0</v>
      </c>
      <c r="Y249" s="51"/>
      <c r="Z249" s="51"/>
      <c r="AA249" s="51"/>
      <c r="AD249" s="49">
        <f t="shared" si="68"/>
        <v>0</v>
      </c>
    </row>
    <row r="250" spans="1:30">
      <c r="A250" s="6" t="s">
        <v>284</v>
      </c>
      <c r="B250" s="6" t="s">
        <v>117</v>
      </c>
      <c r="C250" s="6" t="s">
        <v>332</v>
      </c>
      <c r="D250" s="41" t="s">
        <v>651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6"/>
        <v>0</v>
      </c>
      <c r="T250" s="49">
        <f t="shared" si="67"/>
        <v>0</v>
      </c>
      <c r="Y250" s="51"/>
      <c r="Z250" s="51"/>
      <c r="AA250" s="51"/>
      <c r="AD250" s="49">
        <f t="shared" si="68"/>
        <v>0</v>
      </c>
    </row>
    <row r="251" spans="1:30">
      <c r="A251" s="6" t="s">
        <v>284</v>
      </c>
      <c r="B251" s="6" t="s">
        <v>117</v>
      </c>
      <c r="C251" s="6" t="s">
        <v>333</v>
      </c>
      <c r="D251" s="41" t="s">
        <v>652</v>
      </c>
      <c r="E251" s="45">
        <v>0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7">
        <f t="shared" si="66"/>
        <v>0</v>
      </c>
      <c r="T251" s="49">
        <f t="shared" si="67"/>
        <v>0</v>
      </c>
      <c r="Y251" s="51"/>
      <c r="Z251" s="51"/>
      <c r="AA251" s="51"/>
      <c r="AD251" s="49">
        <f t="shared" si="68"/>
        <v>0</v>
      </c>
    </row>
    <row r="252" spans="1:30">
      <c r="A252" s="6" t="s">
        <v>284</v>
      </c>
      <c r="B252" s="6" t="s">
        <v>117</v>
      </c>
      <c r="C252" s="6" t="s">
        <v>334</v>
      </c>
      <c r="D252" s="41" t="s">
        <v>639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7">
        <f t="shared" si="66"/>
        <v>0</v>
      </c>
      <c r="T252" s="49">
        <f t="shared" si="67"/>
        <v>0</v>
      </c>
      <c r="Y252" s="51"/>
      <c r="Z252" s="51"/>
      <c r="AA252" s="51"/>
      <c r="AD252" s="49">
        <f t="shared" si="68"/>
        <v>0</v>
      </c>
    </row>
    <row r="253" spans="1:30">
      <c r="A253" s="6" t="s">
        <v>284</v>
      </c>
      <c r="B253" s="6" t="s">
        <v>117</v>
      </c>
      <c r="C253" s="6" t="s">
        <v>27</v>
      </c>
      <c r="D253" s="41" t="s">
        <v>653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7">
        <f t="shared" si="66"/>
        <v>0</v>
      </c>
      <c r="T253" s="49">
        <f t="shared" si="67"/>
        <v>0</v>
      </c>
      <c r="Y253" s="51"/>
      <c r="Z253" s="51"/>
      <c r="AA253" s="51"/>
      <c r="AD253" s="49">
        <f t="shared" si="68"/>
        <v>0</v>
      </c>
    </row>
    <row r="254" spans="1:30">
      <c r="A254" s="6" t="s">
        <v>284</v>
      </c>
      <c r="B254" s="6" t="s">
        <v>117</v>
      </c>
      <c r="C254" s="1" t="s">
        <v>335</v>
      </c>
      <c r="D254" s="41" t="s">
        <v>654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7">
        <f t="shared" si="66"/>
        <v>0</v>
      </c>
      <c r="T254" s="49">
        <f t="shared" si="67"/>
        <v>0</v>
      </c>
      <c r="Y254" s="51"/>
      <c r="Z254" s="51"/>
      <c r="AA254" s="51"/>
      <c r="AD254" s="49">
        <f t="shared" si="68"/>
        <v>0</v>
      </c>
    </row>
    <row r="255" spans="1:30">
      <c r="A255" s="6" t="s">
        <v>284</v>
      </c>
      <c r="B255" s="6" t="s">
        <v>117</v>
      </c>
      <c r="C255" s="6" t="s">
        <v>184</v>
      </c>
      <c r="D255" s="41" t="s">
        <v>640</v>
      </c>
      <c r="E255" s="45">
        <v>0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7">
        <f t="shared" si="66"/>
        <v>0</v>
      </c>
      <c r="T255" s="49">
        <f t="shared" si="67"/>
        <v>0</v>
      </c>
      <c r="Y255" s="51"/>
      <c r="Z255" s="51"/>
      <c r="AA255" s="51"/>
      <c r="AD255" s="49">
        <f t="shared" si="68"/>
        <v>0</v>
      </c>
    </row>
    <row r="256" spans="1:30">
      <c r="A256" s="6" t="s">
        <v>284</v>
      </c>
      <c r="B256" s="6" t="s">
        <v>117</v>
      </c>
      <c r="C256" s="6" t="s">
        <v>336</v>
      </c>
      <c r="D256" s="41" t="s">
        <v>641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6"/>
        <v>0</v>
      </c>
      <c r="T256" s="49">
        <f t="shared" si="67"/>
        <v>0</v>
      </c>
      <c r="Y256" s="51"/>
      <c r="Z256" s="51"/>
      <c r="AA256" s="51"/>
      <c r="AD256" s="49">
        <f t="shared" si="68"/>
        <v>0</v>
      </c>
    </row>
    <row r="257" spans="1:30">
      <c r="A257" s="6" t="s">
        <v>284</v>
      </c>
      <c r="B257" s="6" t="s">
        <v>117</v>
      </c>
      <c r="C257" s="6" t="s">
        <v>337</v>
      </c>
      <c r="D257" s="41" t="s">
        <v>655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6"/>
        <v>0</v>
      </c>
      <c r="T257" s="49">
        <f t="shared" si="67"/>
        <v>0</v>
      </c>
      <c r="Y257" s="51"/>
      <c r="Z257" s="51"/>
      <c r="AA257" s="51"/>
      <c r="AD257" s="49">
        <f t="shared" si="68"/>
        <v>0</v>
      </c>
    </row>
    <row r="258" spans="1:30">
      <c r="A258" s="6" t="s">
        <v>284</v>
      </c>
      <c r="B258" s="6" t="s">
        <v>117</v>
      </c>
      <c r="C258" s="6" t="s">
        <v>234</v>
      </c>
      <c r="D258" s="41" t="s">
        <v>642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6"/>
        <v>0</v>
      </c>
      <c r="T258" s="49">
        <f t="shared" si="67"/>
        <v>0</v>
      </c>
      <c r="Y258" s="51"/>
      <c r="Z258" s="51"/>
      <c r="AA258" s="51"/>
      <c r="AD258" s="49">
        <f t="shared" si="68"/>
        <v>0</v>
      </c>
    </row>
    <row r="259" spans="1:30">
      <c r="A259" s="6" t="s">
        <v>284</v>
      </c>
      <c r="B259" s="6" t="s">
        <v>117</v>
      </c>
      <c r="C259" s="6" t="s">
        <v>312</v>
      </c>
      <c r="D259" s="41" t="s">
        <v>643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6"/>
        <v>0</v>
      </c>
      <c r="T259" s="49">
        <f t="shared" si="67"/>
        <v>0</v>
      </c>
      <c r="Y259" s="51"/>
      <c r="Z259" s="51"/>
      <c r="AA259" s="51"/>
      <c r="AD259" s="49">
        <f t="shared" si="68"/>
        <v>0</v>
      </c>
    </row>
    <row r="260" spans="1:30">
      <c r="A260" s="6" t="s">
        <v>284</v>
      </c>
      <c r="B260" s="6" t="s">
        <v>117</v>
      </c>
      <c r="C260" s="6" t="s">
        <v>338</v>
      </c>
      <c r="D260" s="41" t="s">
        <v>644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6"/>
        <v>0</v>
      </c>
      <c r="T260" s="49">
        <f t="shared" si="67"/>
        <v>0</v>
      </c>
      <c r="Y260" s="51"/>
      <c r="Z260" s="51"/>
      <c r="AA260" s="51"/>
      <c r="AD260" s="49">
        <f t="shared" si="68"/>
        <v>0</v>
      </c>
    </row>
    <row r="261" spans="1:30">
      <c r="A261" s="6" t="s">
        <v>284</v>
      </c>
      <c r="B261" s="6" t="s">
        <v>117</v>
      </c>
      <c r="C261" s="6" t="s">
        <v>339</v>
      </c>
      <c r="D261" s="41" t="s">
        <v>645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6"/>
        <v>0</v>
      </c>
      <c r="T261" s="49">
        <f t="shared" si="67"/>
        <v>0</v>
      </c>
      <c r="Y261" s="51"/>
      <c r="Z261" s="51"/>
      <c r="AA261" s="51"/>
      <c r="AD261" s="49">
        <f t="shared" si="68"/>
        <v>0</v>
      </c>
    </row>
    <row r="262" spans="1:30">
      <c r="A262" s="6" t="s">
        <v>284</v>
      </c>
      <c r="B262" s="6" t="s">
        <v>117</v>
      </c>
      <c r="C262" s="1" t="s">
        <v>340</v>
      </c>
      <c r="D262" s="41" t="s">
        <v>656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6"/>
        <v>0</v>
      </c>
      <c r="T262" s="49">
        <f t="shared" si="67"/>
        <v>0</v>
      </c>
      <c r="Y262" s="51"/>
      <c r="Z262" s="51"/>
      <c r="AA262" s="51"/>
      <c r="AD262" s="49">
        <f t="shared" si="68"/>
        <v>0</v>
      </c>
    </row>
    <row r="263" spans="1:30">
      <c r="A263" s="6" t="s">
        <v>284</v>
      </c>
      <c r="B263" s="6" t="s">
        <v>117</v>
      </c>
      <c r="C263" s="6" t="s">
        <v>341</v>
      </c>
      <c r="D263" s="41" t="s">
        <v>657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66"/>
        <v>0</v>
      </c>
      <c r="T263" s="49">
        <f t="shared" si="67"/>
        <v>0</v>
      </c>
      <c r="Y263" s="51"/>
      <c r="Z263" s="51"/>
      <c r="AA263" s="51"/>
      <c r="AD263" s="49">
        <f t="shared" si="68"/>
        <v>0</v>
      </c>
    </row>
    <row r="264" spans="1:30">
      <c r="A264" s="6" t="s">
        <v>284</v>
      </c>
      <c r="B264" s="6" t="s">
        <v>117</v>
      </c>
      <c r="C264" s="6" t="s">
        <v>985</v>
      </c>
      <c r="D264" s="41" t="s">
        <v>986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66"/>
        <v>0</v>
      </c>
      <c r="T264" s="49">
        <f t="shared" si="67"/>
        <v>0</v>
      </c>
      <c r="Y264" s="51"/>
      <c r="Z264" s="51"/>
      <c r="AA264" s="51"/>
      <c r="AD264" s="49">
        <f t="shared" si="68"/>
        <v>0</v>
      </c>
    </row>
    <row r="265" spans="1:30">
      <c r="A265" s="6" t="s">
        <v>284</v>
      </c>
      <c r="B265" s="6" t="s">
        <v>117</v>
      </c>
      <c r="C265" s="6" t="s">
        <v>227</v>
      </c>
      <c r="D265" s="41" t="s">
        <v>646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66"/>
        <v>0</v>
      </c>
      <c r="T265" s="49">
        <f t="shared" si="67"/>
        <v>0</v>
      </c>
      <c r="Y265" s="51"/>
      <c r="Z265" s="51"/>
      <c r="AA265" s="51"/>
      <c r="AD265" s="49">
        <f t="shared" si="68"/>
        <v>0</v>
      </c>
    </row>
    <row r="266" spans="1:30">
      <c r="A266" s="6" t="s">
        <v>284</v>
      </c>
      <c r="B266" s="6" t="s">
        <v>117</v>
      </c>
      <c r="C266" s="6" t="s">
        <v>342</v>
      </c>
      <c r="D266" s="41" t="s">
        <v>647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66"/>
        <v>0</v>
      </c>
      <c r="T266" s="49">
        <f t="shared" si="67"/>
        <v>0</v>
      </c>
      <c r="Y266" s="51"/>
      <c r="Z266" s="51"/>
      <c r="AA266" s="51"/>
      <c r="AD266" s="49">
        <f t="shared" si="68"/>
        <v>0</v>
      </c>
    </row>
    <row r="267" spans="1:30">
      <c r="A267" s="6" t="s">
        <v>284</v>
      </c>
      <c r="B267" s="6" t="s">
        <v>117</v>
      </c>
      <c r="C267" s="6" t="s">
        <v>226</v>
      </c>
      <c r="D267" s="41" t="s">
        <v>648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66"/>
        <v>0</v>
      </c>
      <c r="T267" s="49">
        <f t="shared" si="67"/>
        <v>0</v>
      </c>
      <c r="Y267" s="51"/>
      <c r="Z267" s="51"/>
      <c r="AA267" s="51"/>
      <c r="AD267" s="49">
        <f t="shared" si="68"/>
        <v>0</v>
      </c>
    </row>
    <row r="268" spans="1:30">
      <c r="A268" s="6" t="s">
        <v>2</v>
      </c>
      <c r="B268" s="40" t="s">
        <v>881</v>
      </c>
      <c r="C268" s="25" t="s">
        <v>2</v>
      </c>
      <c r="D268" s="41" t="s">
        <v>118</v>
      </c>
      <c r="E268" s="45">
        <v>-142374.1</v>
      </c>
      <c r="F268" s="45">
        <v>-95839.039999999906</v>
      </c>
      <c r="G268" s="45">
        <v>43665.620000000097</v>
      </c>
      <c r="H268" s="45">
        <v>-68812.460000000006</v>
      </c>
      <c r="I268" s="45">
        <v>12648.4</v>
      </c>
      <c r="J268" s="45">
        <v>-11373.25</v>
      </c>
      <c r="K268" s="45">
        <v>-4487.8899999999903</v>
      </c>
      <c r="L268" s="45">
        <v>-14720.62</v>
      </c>
      <c r="M268" s="45">
        <v>26612.84</v>
      </c>
      <c r="N268" s="45">
        <v>51535.5</v>
      </c>
      <c r="O268" s="45">
        <v>-104276.74</v>
      </c>
      <c r="P268" s="45">
        <v>22638.73</v>
      </c>
      <c r="Q268" s="45">
        <v>19875.21</v>
      </c>
      <c r="R268" s="47">
        <f t="shared" si="66"/>
        <v>-16971.529583333318</v>
      </c>
      <c r="T268" s="49">
        <f t="shared" si="67"/>
        <v>-16971.529583333318</v>
      </c>
      <c r="Y268" s="51"/>
      <c r="Z268" s="51"/>
      <c r="AA268" s="51"/>
      <c r="AD268" s="49">
        <f t="shared" si="68"/>
        <v>-16971.529583333318</v>
      </c>
    </row>
    <row r="269" spans="1:30">
      <c r="A269" s="6" t="s">
        <v>284</v>
      </c>
      <c r="B269" s="6" t="s">
        <v>79</v>
      </c>
      <c r="C269" s="6" t="s">
        <v>344</v>
      </c>
      <c r="D269" s="41" t="s">
        <v>658</v>
      </c>
      <c r="E269" s="45">
        <v>4778452.43</v>
      </c>
      <c r="F269" s="45">
        <v>4809135.92</v>
      </c>
      <c r="G269" s="45">
        <v>4381078.18</v>
      </c>
      <c r="H269" s="45">
        <v>4424757.5</v>
      </c>
      <c r="I269" s="45">
        <v>4468778.0199999996</v>
      </c>
      <c r="J269" s="45">
        <v>4512822.3600000003</v>
      </c>
      <c r="K269" s="45">
        <v>4555865.76</v>
      </c>
      <c r="L269" s="45">
        <v>4599572.16</v>
      </c>
      <c r="M269" s="45">
        <v>4632766.26</v>
      </c>
      <c r="N269" s="45">
        <v>4676228.08</v>
      </c>
      <c r="O269" s="45">
        <v>4719763.32</v>
      </c>
      <c r="P269" s="45">
        <v>4775998.7</v>
      </c>
      <c r="Q269" s="45">
        <v>4819793.42</v>
      </c>
      <c r="R269" s="47">
        <f t="shared" si="66"/>
        <v>4612990.7654166659</v>
      </c>
      <c r="T269" s="49">
        <f>+R269</f>
        <v>4612990.7654166659</v>
      </c>
      <c r="Y269" s="51"/>
      <c r="Z269" s="51"/>
      <c r="AA269" s="51"/>
      <c r="AD269" s="49">
        <f t="shared" si="68"/>
        <v>4612990.7654166659</v>
      </c>
    </row>
    <row r="270" spans="1:30">
      <c r="A270" s="6" t="s">
        <v>293</v>
      </c>
      <c r="B270" s="6" t="s">
        <v>79</v>
      </c>
      <c r="C270" s="6" t="s">
        <v>355</v>
      </c>
      <c r="D270" s="41" t="s">
        <v>659</v>
      </c>
      <c r="E270" s="45">
        <v>-1592.06</v>
      </c>
      <c r="F270" s="45">
        <v>47049.75</v>
      </c>
      <c r="G270" s="45">
        <v>39273.85</v>
      </c>
      <c r="H270" s="45">
        <v>30960.62</v>
      </c>
      <c r="I270" s="45">
        <v>23417.439999999999</v>
      </c>
      <c r="J270" s="45">
        <v>15846.86</v>
      </c>
      <c r="K270" s="45">
        <v>10490.57</v>
      </c>
      <c r="L270" s="45">
        <v>7607.94</v>
      </c>
      <c r="M270" s="45">
        <v>5367.96</v>
      </c>
      <c r="N270" s="45">
        <v>4141.46</v>
      </c>
      <c r="O270" s="45">
        <v>3096.12</v>
      </c>
      <c r="P270" s="45">
        <v>1856.47</v>
      </c>
      <c r="Q270" s="45">
        <v>-319.69000000000102</v>
      </c>
      <c r="R270" s="47">
        <f t="shared" si="66"/>
        <v>15679.430416666668</v>
      </c>
      <c r="T270" s="49"/>
      <c r="W270" s="61">
        <f t="shared" ref="W270:W276" si="69">+R270</f>
        <v>15679.430416666668</v>
      </c>
      <c r="Y270" s="51"/>
      <c r="Z270" s="51"/>
      <c r="AA270" s="51"/>
      <c r="AB270" s="61">
        <f>+R270</f>
        <v>15679.430416666668</v>
      </c>
      <c r="AD270" s="49"/>
    </row>
    <row r="271" spans="1:30">
      <c r="A271" s="6" t="s">
        <v>293</v>
      </c>
      <c r="B271" s="6" t="s">
        <v>79</v>
      </c>
      <c r="C271" s="6" t="s">
        <v>347</v>
      </c>
      <c r="D271" s="41" t="s">
        <v>660</v>
      </c>
      <c r="E271" s="45">
        <v>53862.34</v>
      </c>
      <c r="F271" s="45">
        <v>11099.99</v>
      </c>
      <c r="G271" s="45">
        <v>11832.53</v>
      </c>
      <c r="H271" s="45">
        <v>51405.59</v>
      </c>
      <c r="I271" s="45">
        <v>51692.28</v>
      </c>
      <c r="J271" s="45">
        <v>51994.82</v>
      </c>
      <c r="K271" s="45">
        <v>52297</v>
      </c>
      <c r="L271" s="45">
        <v>52611.07</v>
      </c>
      <c r="M271" s="45">
        <v>52916.83</v>
      </c>
      <c r="N271" s="45">
        <v>53234.62</v>
      </c>
      <c r="O271" s="45">
        <v>53554.32</v>
      </c>
      <c r="P271" s="45">
        <v>53865.57</v>
      </c>
      <c r="Q271" s="45">
        <v>54189.06</v>
      </c>
      <c r="R271" s="47">
        <f t="shared" si="66"/>
        <v>45877.526666666665</v>
      </c>
      <c r="T271" s="49"/>
      <c r="W271" s="61">
        <f t="shared" si="69"/>
        <v>45877.526666666665</v>
      </c>
      <c r="Y271" s="51"/>
      <c r="Z271" s="51"/>
      <c r="AA271" s="51"/>
      <c r="AB271" s="61">
        <f>+R271</f>
        <v>45877.526666666665</v>
      </c>
      <c r="AD271" s="49"/>
    </row>
    <row r="272" spans="1:30">
      <c r="A272" s="6" t="s">
        <v>293</v>
      </c>
      <c r="B272" s="6" t="s">
        <v>79</v>
      </c>
      <c r="C272" s="6" t="s">
        <v>356</v>
      </c>
      <c r="D272" s="41" t="s">
        <v>661</v>
      </c>
      <c r="E272" s="45">
        <v>-2339.1</v>
      </c>
      <c r="F272" s="45">
        <v>27231.14</v>
      </c>
      <c r="G272" s="45">
        <v>24225.97</v>
      </c>
      <c r="H272" s="45">
        <v>21269.94</v>
      </c>
      <c r="I272" s="45">
        <v>18521.11</v>
      </c>
      <c r="J272" s="45">
        <v>15735.58</v>
      </c>
      <c r="K272" s="45">
        <v>13178.47</v>
      </c>
      <c r="L272" s="45">
        <v>10933.67</v>
      </c>
      <c r="M272" s="45">
        <v>8809.7099999999991</v>
      </c>
      <c r="N272" s="45">
        <v>6668.53</v>
      </c>
      <c r="O272" s="45">
        <v>4600.3900000000003</v>
      </c>
      <c r="P272" s="45">
        <v>2373.75</v>
      </c>
      <c r="Q272" s="45">
        <v>-287.030000000001</v>
      </c>
      <c r="R272" s="47">
        <f t="shared" si="66"/>
        <v>12686.266250000001</v>
      </c>
      <c r="T272" s="49"/>
      <c r="W272" s="61">
        <f t="shared" si="69"/>
        <v>12686.266250000001</v>
      </c>
      <c r="Y272" s="51"/>
      <c r="Z272" s="51"/>
      <c r="AA272" s="51"/>
      <c r="AB272" s="61">
        <f>+R272</f>
        <v>12686.266250000001</v>
      </c>
      <c r="AD272" s="49"/>
    </row>
    <row r="273" spans="1:30">
      <c r="A273" s="6" t="s">
        <v>293</v>
      </c>
      <c r="B273" s="6" t="s">
        <v>79</v>
      </c>
      <c r="C273" s="6" t="s">
        <v>348</v>
      </c>
      <c r="D273" s="41" t="s">
        <v>660</v>
      </c>
      <c r="E273" s="45">
        <v>39191.449999999997</v>
      </c>
      <c r="F273" s="45">
        <v>28745.29</v>
      </c>
      <c r="G273" s="45">
        <v>28922.78</v>
      </c>
      <c r="H273" s="45">
        <v>29101.360000000001</v>
      </c>
      <c r="I273" s="45">
        <v>29263.66</v>
      </c>
      <c r="J273" s="45">
        <v>29434.94</v>
      </c>
      <c r="K273" s="45">
        <v>39076.67</v>
      </c>
      <c r="L273" s="45">
        <v>39311.35</v>
      </c>
      <c r="M273" s="45">
        <v>39539.82</v>
      </c>
      <c r="N273" s="45">
        <v>39777.279999999999</v>
      </c>
      <c r="O273" s="45">
        <v>40016.160000000003</v>
      </c>
      <c r="P273" s="45">
        <v>40248.730000000003</v>
      </c>
      <c r="Q273" s="45">
        <v>40490.44</v>
      </c>
      <c r="R273" s="47">
        <f t="shared" si="66"/>
        <v>35273.248750000006</v>
      </c>
      <c r="W273" s="49">
        <f t="shared" si="69"/>
        <v>35273.248750000006</v>
      </c>
      <c r="Y273" s="51"/>
      <c r="Z273" s="51"/>
      <c r="AA273" s="51"/>
      <c r="AB273" s="61">
        <f>+R273</f>
        <v>35273.248750000006</v>
      </c>
      <c r="AD273" s="49"/>
    </row>
    <row r="274" spans="1:30">
      <c r="A274" s="6" t="s">
        <v>293</v>
      </c>
      <c r="B274" s="6" t="s">
        <v>79</v>
      </c>
      <c r="C274" s="6" t="s">
        <v>353</v>
      </c>
      <c r="D274" s="41" t="s">
        <v>662</v>
      </c>
      <c r="E274" s="45">
        <v>1076576.47</v>
      </c>
      <c r="F274" s="45">
        <v>1079984.08</v>
      </c>
      <c r="G274" s="45">
        <v>1087376.8799999999</v>
      </c>
      <c r="H274" s="45">
        <v>1094468.9099999999</v>
      </c>
      <c r="I274" s="45">
        <v>1103255.1100000001</v>
      </c>
      <c r="J274" s="45">
        <v>1111138.8999999999</v>
      </c>
      <c r="K274" s="45">
        <v>1119725.54</v>
      </c>
      <c r="L274" s="45">
        <v>1131231.5</v>
      </c>
      <c r="M274" s="45">
        <v>1141290.53</v>
      </c>
      <c r="N274" s="45">
        <v>1192442.45</v>
      </c>
      <c r="O274" s="45">
        <v>1217657.07</v>
      </c>
      <c r="P274" s="45">
        <v>1225635.52</v>
      </c>
      <c r="Q274" s="45">
        <v>1236864.48</v>
      </c>
      <c r="R274" s="47">
        <f t="shared" si="66"/>
        <v>1138410.5804166666</v>
      </c>
      <c r="T274" s="49"/>
      <c r="W274" s="49">
        <f t="shared" si="69"/>
        <v>1138410.5804166666</v>
      </c>
      <c r="Y274" s="51"/>
      <c r="Z274" s="51"/>
      <c r="AA274" s="51"/>
      <c r="AB274" s="49">
        <f>+R274</f>
        <v>1138410.5804166666</v>
      </c>
      <c r="AD274" s="49"/>
    </row>
    <row r="275" spans="1:30">
      <c r="A275" s="6" t="s">
        <v>293</v>
      </c>
      <c r="B275" s="6" t="s">
        <v>79</v>
      </c>
      <c r="C275" s="6" t="s">
        <v>496</v>
      </c>
      <c r="D275" s="41" t="s">
        <v>665</v>
      </c>
      <c r="E275" s="45">
        <v>199837.52</v>
      </c>
      <c r="F275" s="45">
        <v>197364.27</v>
      </c>
      <c r="G275" s="45">
        <v>193065.03</v>
      </c>
      <c r="H275" s="45">
        <v>188594.12</v>
      </c>
      <c r="I275" s="45">
        <v>184482.46</v>
      </c>
      <c r="J275" s="45">
        <v>180330.64</v>
      </c>
      <c r="K275" s="45">
        <v>177248.61</v>
      </c>
      <c r="L275" s="45">
        <v>175377.97</v>
      </c>
      <c r="M275" s="45">
        <v>173817.79</v>
      </c>
      <c r="N275" s="45">
        <v>172700.34</v>
      </c>
      <c r="O275" s="45">
        <v>171683.89</v>
      </c>
      <c r="P275" s="45">
        <v>170499.42</v>
      </c>
      <c r="Q275" s="45">
        <v>168775.72</v>
      </c>
      <c r="R275" s="47">
        <f t="shared" si="66"/>
        <v>180789.26333333334</v>
      </c>
      <c r="W275" s="49">
        <f t="shared" si="69"/>
        <v>180789.26333333334</v>
      </c>
      <c r="Y275" s="51"/>
      <c r="Z275" s="51"/>
      <c r="AA275" s="51"/>
      <c r="AB275" s="49">
        <f>+W275</f>
        <v>180789.26333333334</v>
      </c>
    </row>
    <row r="276" spans="1:30">
      <c r="A276" s="6" t="s">
        <v>293</v>
      </c>
      <c r="B276" s="6" t="s">
        <v>79</v>
      </c>
      <c r="C276" s="6" t="s">
        <v>525</v>
      </c>
      <c r="D276" s="41" t="s">
        <v>672</v>
      </c>
      <c r="E276" s="45">
        <v>275435.21999999997</v>
      </c>
      <c r="F276" s="45">
        <v>259233.15</v>
      </c>
      <c r="G276" s="45">
        <v>243031.08</v>
      </c>
      <c r="H276" s="45">
        <v>226829.01</v>
      </c>
      <c r="I276" s="45">
        <v>210626.94</v>
      </c>
      <c r="J276" s="45">
        <v>194424.87</v>
      </c>
      <c r="K276" s="45">
        <v>178222.8</v>
      </c>
      <c r="L276" s="45">
        <v>162020.73000000001</v>
      </c>
      <c r="M276" s="45">
        <v>145818.66</v>
      </c>
      <c r="N276" s="45">
        <v>129616.59</v>
      </c>
      <c r="O276" s="45">
        <v>113414.52</v>
      </c>
      <c r="P276" s="45">
        <v>97212.449999999895</v>
      </c>
      <c r="Q276" s="45">
        <v>81010.379999999903</v>
      </c>
      <c r="R276" s="47">
        <f t="shared" si="66"/>
        <v>178222.79999999996</v>
      </c>
      <c r="W276" s="49">
        <f t="shared" si="69"/>
        <v>178222.79999999996</v>
      </c>
      <c r="Y276" s="51"/>
      <c r="Z276" s="51"/>
      <c r="AA276" s="51"/>
      <c r="AB276" s="49">
        <f>+W276</f>
        <v>178222.79999999996</v>
      </c>
    </row>
    <row r="277" spans="1:30">
      <c r="A277" s="6" t="s">
        <v>294</v>
      </c>
      <c r="B277" s="6" t="s">
        <v>79</v>
      </c>
      <c r="C277" s="6" t="s">
        <v>357</v>
      </c>
      <c r="D277" s="41" t="s">
        <v>663</v>
      </c>
      <c r="E277" s="45">
        <v>22921917.98</v>
      </c>
      <c r="F277" s="45">
        <v>22617881.359999999</v>
      </c>
      <c r="G277" s="45">
        <v>23161573.359999999</v>
      </c>
      <c r="H277" s="45">
        <v>23161537.359999999</v>
      </c>
      <c r="I277" s="45">
        <v>22718593.309999999</v>
      </c>
      <c r="J277" s="45">
        <v>22729822.809999999</v>
      </c>
      <c r="K277" s="45">
        <v>22744056.809999999</v>
      </c>
      <c r="L277" s="45">
        <v>22512845.699999999</v>
      </c>
      <c r="M277" s="45">
        <v>22878868.890000001</v>
      </c>
      <c r="N277" s="45">
        <v>22888949.890000001</v>
      </c>
      <c r="O277" s="45">
        <v>22885637.390000001</v>
      </c>
      <c r="P277" s="45">
        <v>22702000.600000001</v>
      </c>
      <c r="Q277" s="45">
        <v>22705018.100000001</v>
      </c>
      <c r="R277" s="47">
        <f t="shared" si="66"/>
        <v>22817936.293333326</v>
      </c>
      <c r="T277" s="49">
        <f t="shared" ref="T277:T287" si="70">+R277</f>
        <v>22817936.293333326</v>
      </c>
      <c r="Y277" s="51"/>
      <c r="Z277" s="51"/>
      <c r="AA277" s="51"/>
      <c r="AD277" s="49">
        <f t="shared" ref="AD277:AD287" si="71">+R277</f>
        <v>22817936.293333326</v>
      </c>
    </row>
    <row r="278" spans="1:30">
      <c r="A278" s="6" t="s">
        <v>294</v>
      </c>
      <c r="B278" s="6" t="s">
        <v>79</v>
      </c>
      <c r="C278" s="6" t="s">
        <v>540</v>
      </c>
      <c r="D278" s="41" t="s">
        <v>664</v>
      </c>
      <c r="E278" s="45">
        <v>466500</v>
      </c>
      <c r="F278" s="45">
        <v>466500</v>
      </c>
      <c r="G278" s="45">
        <v>466500</v>
      </c>
      <c r="H278" s="45">
        <v>466500</v>
      </c>
      <c r="I278" s="45">
        <v>466500</v>
      </c>
      <c r="J278" s="45">
        <v>466500</v>
      </c>
      <c r="K278" s="45">
        <v>466500</v>
      </c>
      <c r="L278" s="45">
        <v>466500</v>
      </c>
      <c r="M278" s="45">
        <v>466500</v>
      </c>
      <c r="N278" s="45">
        <v>466500</v>
      </c>
      <c r="O278" s="45">
        <v>466500</v>
      </c>
      <c r="P278" s="45">
        <v>466500</v>
      </c>
      <c r="Q278" s="45">
        <v>466500</v>
      </c>
      <c r="R278" s="47">
        <f t="shared" si="66"/>
        <v>466500</v>
      </c>
      <c r="T278" s="49">
        <f t="shared" si="70"/>
        <v>466500</v>
      </c>
      <c r="Y278" s="51"/>
      <c r="Z278" s="51"/>
      <c r="AA278" s="51"/>
      <c r="AD278" s="49">
        <f t="shared" si="71"/>
        <v>466500</v>
      </c>
    </row>
    <row r="279" spans="1:30">
      <c r="A279" s="6" t="s">
        <v>294</v>
      </c>
      <c r="B279" s="6" t="s">
        <v>79</v>
      </c>
      <c r="C279" s="6" t="s">
        <v>358</v>
      </c>
      <c r="D279" s="41" t="s">
        <v>672</v>
      </c>
      <c r="E279" s="45">
        <v>5674800.3600000003</v>
      </c>
      <c r="F279" s="45">
        <v>6181868.6799999997</v>
      </c>
      <c r="G279" s="45">
        <v>7308127.2699999996</v>
      </c>
      <c r="H279" s="45">
        <v>7117611.3799999999</v>
      </c>
      <c r="I279" s="45">
        <v>7119243.2999999998</v>
      </c>
      <c r="J279" s="45">
        <v>7132573.1900000004</v>
      </c>
      <c r="K279" s="45">
        <v>7136700.2300000004</v>
      </c>
      <c r="L279" s="45">
        <v>7291895.2199999997</v>
      </c>
      <c r="M279" s="45">
        <v>7818956.8700000001</v>
      </c>
      <c r="N279" s="45">
        <v>5776673.0599999996</v>
      </c>
      <c r="O279" s="45">
        <v>6237130.46</v>
      </c>
      <c r="P279" s="45">
        <v>6691183.4299999997</v>
      </c>
      <c r="Q279" s="45">
        <v>7069790.9000000004</v>
      </c>
      <c r="R279" s="47">
        <f t="shared" si="66"/>
        <v>6848688.2266666666</v>
      </c>
      <c r="T279" s="49">
        <f t="shared" si="70"/>
        <v>6848688.2266666666</v>
      </c>
      <c r="Y279" s="51"/>
      <c r="Z279" s="51"/>
      <c r="AA279" s="51"/>
      <c r="AD279" s="49">
        <f t="shared" si="71"/>
        <v>6848688.2266666666</v>
      </c>
    </row>
    <row r="280" spans="1:30">
      <c r="A280" s="6" t="s">
        <v>294</v>
      </c>
      <c r="B280" s="6" t="s">
        <v>79</v>
      </c>
      <c r="C280" s="6" t="s">
        <v>524</v>
      </c>
      <c r="D280" s="41" t="s">
        <v>666</v>
      </c>
      <c r="E280" s="45">
        <v>1085509.71</v>
      </c>
      <c r="F280" s="45">
        <v>1085509.71</v>
      </c>
      <c r="G280" s="45">
        <v>9.3132257461547893E-10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7">
        <f t="shared" si="66"/>
        <v>135688.71375000008</v>
      </c>
      <c r="T280" s="49">
        <f t="shared" si="70"/>
        <v>135688.71375000008</v>
      </c>
      <c r="Y280" s="51"/>
      <c r="Z280" s="51"/>
      <c r="AA280" s="51"/>
      <c r="AD280" s="49">
        <f t="shared" si="71"/>
        <v>135688.71375000008</v>
      </c>
    </row>
    <row r="281" spans="1:30">
      <c r="A281" s="6" t="s">
        <v>294</v>
      </c>
      <c r="B281" s="6" t="s">
        <v>79</v>
      </c>
      <c r="C281" s="6" t="s">
        <v>526</v>
      </c>
      <c r="D281" s="41" t="s">
        <v>933</v>
      </c>
      <c r="E281" s="45">
        <v>277480.27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7">
        <f t="shared" si="66"/>
        <v>11561.677916666667</v>
      </c>
      <c r="T281" s="49">
        <f t="shared" si="70"/>
        <v>11561.677916666667</v>
      </c>
      <c r="Y281" s="51"/>
      <c r="Z281" s="51"/>
      <c r="AA281" s="51"/>
      <c r="AD281" s="49">
        <f t="shared" si="71"/>
        <v>11561.677916666667</v>
      </c>
    </row>
    <row r="282" spans="1:30">
      <c r="A282" s="6" t="s">
        <v>294</v>
      </c>
      <c r="B282" s="6" t="s">
        <v>79</v>
      </c>
      <c r="C282" s="6" t="s">
        <v>527</v>
      </c>
      <c r="D282" s="41" t="s">
        <v>978</v>
      </c>
      <c r="E282" s="45">
        <v>9045914.2799999993</v>
      </c>
      <c r="F282" s="45">
        <v>8955455.1400000006</v>
      </c>
      <c r="G282" s="45">
        <v>4112454.8599999901</v>
      </c>
      <c r="H282" s="45">
        <v>4067263.05</v>
      </c>
      <c r="I282" s="45">
        <v>4022071.24</v>
      </c>
      <c r="J282" s="45">
        <v>3976879.43</v>
      </c>
      <c r="K282" s="45">
        <v>3931687.62</v>
      </c>
      <c r="L282" s="45">
        <v>3886495.81</v>
      </c>
      <c r="M282" s="45">
        <v>3841304</v>
      </c>
      <c r="N282" s="45">
        <v>3796112.19</v>
      </c>
      <c r="O282" s="45">
        <v>3750920.38</v>
      </c>
      <c r="P282" s="45">
        <v>3705728.57</v>
      </c>
      <c r="Q282" s="45">
        <v>3660536.76</v>
      </c>
      <c r="R282" s="47">
        <f t="shared" si="66"/>
        <v>4533299.817499999</v>
      </c>
      <c r="T282" s="49">
        <f t="shared" si="70"/>
        <v>4533299.817499999</v>
      </c>
      <c r="Y282" s="51"/>
      <c r="Z282" s="51"/>
      <c r="AA282" s="51"/>
      <c r="AD282" s="49">
        <f t="shared" si="71"/>
        <v>4533299.817499999</v>
      </c>
    </row>
    <row r="283" spans="1:30">
      <c r="A283" s="6" t="s">
        <v>294</v>
      </c>
      <c r="B283" s="6" t="s">
        <v>79</v>
      </c>
      <c r="C283" s="6" t="s">
        <v>528</v>
      </c>
      <c r="D283" s="41" t="s">
        <v>979</v>
      </c>
      <c r="E283" s="45">
        <v>0</v>
      </c>
      <c r="F283" s="45">
        <v>0</v>
      </c>
      <c r="G283" s="45">
        <v>4979406.46</v>
      </c>
      <c r="H283" s="45">
        <v>4934139.13</v>
      </c>
      <c r="I283" s="45">
        <v>4888871.8</v>
      </c>
      <c r="J283" s="45">
        <v>4843604.47</v>
      </c>
      <c r="K283" s="45">
        <v>4798337.1399999997</v>
      </c>
      <c r="L283" s="45">
        <v>4753069.8099999996</v>
      </c>
      <c r="M283" s="45">
        <v>4707802.4800000004</v>
      </c>
      <c r="N283" s="45">
        <v>4662535.1500000004</v>
      </c>
      <c r="O283" s="45">
        <v>4617267.82</v>
      </c>
      <c r="P283" s="45">
        <v>4572000.49</v>
      </c>
      <c r="Q283" s="45">
        <v>4526733.16</v>
      </c>
      <c r="R283" s="47">
        <f t="shared" si="66"/>
        <v>4168366.7774999999</v>
      </c>
      <c r="T283" s="49">
        <f t="shared" si="70"/>
        <v>4168366.7774999999</v>
      </c>
      <c r="Y283" s="51"/>
      <c r="Z283" s="51"/>
      <c r="AA283" s="51"/>
      <c r="AD283" s="49">
        <f t="shared" si="71"/>
        <v>4168366.7774999999</v>
      </c>
    </row>
    <row r="284" spans="1:30">
      <c r="A284" s="6" t="s">
        <v>294</v>
      </c>
      <c r="B284" s="6" t="s">
        <v>79</v>
      </c>
      <c r="C284" s="6" t="s">
        <v>529</v>
      </c>
      <c r="D284" s="41" t="s">
        <v>980</v>
      </c>
      <c r="E284" s="45">
        <v>0</v>
      </c>
      <c r="F284" s="45">
        <v>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2550531.96</v>
      </c>
      <c r="O284" s="45">
        <v>2529098.92</v>
      </c>
      <c r="P284" s="45">
        <v>2507665.88</v>
      </c>
      <c r="Q284" s="45">
        <v>2486232.84</v>
      </c>
      <c r="R284" s="47">
        <f t="shared" si="66"/>
        <v>735867.76500000001</v>
      </c>
      <c r="T284" s="49">
        <f t="shared" si="70"/>
        <v>735867.76500000001</v>
      </c>
      <c r="Y284" s="51"/>
      <c r="Z284" s="51"/>
      <c r="AA284" s="51"/>
      <c r="AD284" s="49">
        <f t="shared" si="71"/>
        <v>735867.76500000001</v>
      </c>
    </row>
    <row r="285" spans="1:30">
      <c r="A285" s="6" t="s">
        <v>294</v>
      </c>
      <c r="B285" s="6" t="s">
        <v>79</v>
      </c>
      <c r="C285" s="6" t="s">
        <v>530</v>
      </c>
      <c r="D285" s="41" t="s">
        <v>1010</v>
      </c>
      <c r="E285" s="45">
        <v>0</v>
      </c>
      <c r="F285" s="45">
        <v>0</v>
      </c>
      <c r="G285" s="45">
        <v>377288.6</v>
      </c>
      <c r="H285" s="45">
        <v>386892.03</v>
      </c>
      <c r="I285" s="45">
        <v>439009.55</v>
      </c>
      <c r="J285" s="45">
        <v>393227.64</v>
      </c>
      <c r="K285" s="45">
        <v>328290.26</v>
      </c>
      <c r="L285" s="45">
        <v>363586.69</v>
      </c>
      <c r="M285" s="45">
        <v>964084.09</v>
      </c>
      <c r="N285" s="45">
        <v>1.16415321826935E-10</v>
      </c>
      <c r="O285" s="45">
        <v>1.16415321826935E-10</v>
      </c>
      <c r="P285" s="45">
        <v>1.16415321826935E-10</v>
      </c>
      <c r="Q285" s="45">
        <v>1.16415321826935E-10</v>
      </c>
      <c r="R285" s="47">
        <f t="shared" si="66"/>
        <v>271031.57166666666</v>
      </c>
      <c r="T285" s="49">
        <f t="shared" si="70"/>
        <v>271031.57166666666</v>
      </c>
      <c r="Y285" s="51"/>
      <c r="Z285" s="51"/>
      <c r="AA285" s="51"/>
      <c r="AD285" s="49">
        <f t="shared" si="71"/>
        <v>271031.57166666666</v>
      </c>
    </row>
    <row r="286" spans="1:30">
      <c r="A286" s="6" t="s">
        <v>294</v>
      </c>
      <c r="B286" s="6" t="s">
        <v>79</v>
      </c>
      <c r="C286" s="6" t="s">
        <v>879</v>
      </c>
      <c r="D286" s="41" t="s">
        <v>1002</v>
      </c>
      <c r="E286" s="45">
        <v>0</v>
      </c>
      <c r="F286" s="45">
        <v>0</v>
      </c>
      <c r="G286" s="45">
        <v>0</v>
      </c>
      <c r="H286" s="45">
        <v>0</v>
      </c>
      <c r="I286" s="45">
        <v>0</v>
      </c>
      <c r="J286" s="45">
        <v>0</v>
      </c>
      <c r="K286" s="45">
        <v>838048.53</v>
      </c>
      <c r="L286" s="45">
        <v>1250913.74</v>
      </c>
      <c r="M286" s="45">
        <v>1500084.78</v>
      </c>
      <c r="N286" s="45">
        <v>1822066.53</v>
      </c>
      <c r="O286" s="45">
        <v>2029329.62</v>
      </c>
      <c r="P286" s="45">
        <v>2130460.0699999998</v>
      </c>
      <c r="Q286" s="45">
        <v>2317079.25</v>
      </c>
      <c r="R286" s="47">
        <f t="shared" si="66"/>
        <v>894120.24124999996</v>
      </c>
      <c r="T286" s="49">
        <f t="shared" si="70"/>
        <v>894120.24124999996</v>
      </c>
      <c r="Y286" s="51"/>
      <c r="Z286" s="51"/>
      <c r="AA286" s="51"/>
      <c r="AD286" s="49">
        <f t="shared" si="71"/>
        <v>894120.24124999996</v>
      </c>
    </row>
    <row r="287" spans="1:30">
      <c r="A287" s="6" t="s">
        <v>294</v>
      </c>
      <c r="B287" s="6" t="s">
        <v>79</v>
      </c>
      <c r="C287" s="6" t="s">
        <v>927</v>
      </c>
      <c r="D287" s="41" t="s">
        <v>1011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918161.84</v>
      </c>
      <c r="O287" s="45">
        <v>971391.34</v>
      </c>
      <c r="P287" s="45">
        <v>921156.47</v>
      </c>
      <c r="Q287" s="45">
        <v>890219.38</v>
      </c>
      <c r="R287" s="47">
        <f t="shared" si="66"/>
        <v>271318.27833333332</v>
      </c>
      <c r="T287" s="49">
        <f t="shared" si="70"/>
        <v>271318.27833333332</v>
      </c>
      <c r="Y287" s="51"/>
      <c r="Z287" s="51"/>
      <c r="AA287" s="51"/>
      <c r="AD287" s="49">
        <f t="shared" si="71"/>
        <v>271318.27833333332</v>
      </c>
    </row>
    <row r="288" spans="1:30">
      <c r="A288" s="6" t="s">
        <v>293</v>
      </c>
      <c r="B288" s="6" t="s">
        <v>119</v>
      </c>
      <c r="C288" s="6" t="s">
        <v>349</v>
      </c>
      <c r="D288" s="41" t="s">
        <v>667</v>
      </c>
      <c r="E288" s="45">
        <v>1185002.3400000001</v>
      </c>
      <c r="F288" s="45">
        <v>495556.44</v>
      </c>
      <c r="G288" s="45">
        <v>1036900.09</v>
      </c>
      <c r="H288" s="45">
        <v>1403365.26</v>
      </c>
      <c r="I288" s="45">
        <v>1410186.77</v>
      </c>
      <c r="J288" s="45">
        <v>1413336.7</v>
      </c>
      <c r="K288" s="45">
        <v>1416391.83</v>
      </c>
      <c r="L288" s="45">
        <v>1419555.62</v>
      </c>
      <c r="M288" s="45">
        <v>1422624.19</v>
      </c>
      <c r="N288" s="45">
        <v>1425801.9</v>
      </c>
      <c r="O288" s="45">
        <v>1428986.71</v>
      </c>
      <c r="P288" s="45">
        <v>1432075.67</v>
      </c>
      <c r="Q288" s="45">
        <v>1435274.5</v>
      </c>
      <c r="R288" s="47">
        <f t="shared" si="66"/>
        <v>1301243.3</v>
      </c>
      <c r="T288" s="49"/>
      <c r="W288" s="49">
        <f t="shared" ref="W288:W304" si="72">+R288</f>
        <v>1301243.3</v>
      </c>
      <c r="Y288" s="51"/>
      <c r="Z288" s="51"/>
      <c r="AA288" s="51"/>
      <c r="AB288" s="49">
        <f t="shared" ref="AB288:AB304" si="73">+R288</f>
        <v>1301243.3</v>
      </c>
      <c r="AD288" s="49"/>
    </row>
    <row r="289" spans="1:30">
      <c r="A289" s="6" t="s">
        <v>293</v>
      </c>
      <c r="B289" s="6" t="s">
        <v>119</v>
      </c>
      <c r="C289" s="6" t="s">
        <v>350</v>
      </c>
      <c r="D289" s="41" t="s">
        <v>668</v>
      </c>
      <c r="E289" s="45">
        <v>-1670356.03</v>
      </c>
      <c r="F289" s="45">
        <v>-541723.23</v>
      </c>
      <c r="G289" s="45">
        <v>-1071014.79</v>
      </c>
      <c r="H289" s="45">
        <v>-1332322.1499999999</v>
      </c>
      <c r="I289" s="45">
        <v>-1335010.1599999999</v>
      </c>
      <c r="J289" s="45">
        <v>-1337992.17</v>
      </c>
      <c r="K289" s="45">
        <v>-1340884.43</v>
      </c>
      <c r="L289" s="45">
        <v>-1343879.56</v>
      </c>
      <c r="M289" s="45">
        <v>-1346784.55</v>
      </c>
      <c r="N289" s="45">
        <v>-1349792.86</v>
      </c>
      <c r="O289" s="45">
        <v>-1352807.89</v>
      </c>
      <c r="P289" s="45">
        <v>-1355732.18</v>
      </c>
      <c r="Q289" s="45">
        <v>-1358760.48</v>
      </c>
      <c r="R289" s="47">
        <f t="shared" ref="R289:R304" si="74">((E289+Q289)+((F289+G289+H289+I289+J289+K289+L289+M289+N289+O289+P289)*2))/24</f>
        <v>-1268541.8520833335</v>
      </c>
      <c r="T289" s="49"/>
      <c r="W289" s="49">
        <f t="shared" si="72"/>
        <v>-1268541.8520833335</v>
      </c>
      <c r="Y289" s="51"/>
      <c r="Z289" s="51"/>
      <c r="AA289" s="51"/>
      <c r="AB289" s="49">
        <f t="shared" si="73"/>
        <v>-1268541.8520833335</v>
      </c>
      <c r="AD289" s="49"/>
    </row>
    <row r="290" spans="1:30">
      <c r="A290" s="6" t="s">
        <v>293</v>
      </c>
      <c r="B290" s="6" t="s">
        <v>119</v>
      </c>
      <c r="C290" s="6" t="s">
        <v>354</v>
      </c>
      <c r="D290" s="41" t="s">
        <v>669</v>
      </c>
      <c r="E290" s="45">
        <v>8373.3700000000408</v>
      </c>
      <c r="F290" s="45">
        <v>-524432.23</v>
      </c>
      <c r="G290" s="45">
        <v>-434317.89</v>
      </c>
      <c r="H290" s="45">
        <v>-339095.07</v>
      </c>
      <c r="I290" s="45">
        <v>-252001.63</v>
      </c>
      <c r="J290" s="45">
        <v>-163280.99</v>
      </c>
      <c r="K290" s="45">
        <v>-100612.57</v>
      </c>
      <c r="L290" s="45">
        <v>-66170.31</v>
      </c>
      <c r="M290" s="45">
        <v>-38895.25</v>
      </c>
      <c r="N290" s="45">
        <v>-23178.31</v>
      </c>
      <c r="O290" s="45">
        <v>-9299.26</v>
      </c>
      <c r="P290" s="45">
        <v>6961.61</v>
      </c>
      <c r="Q290" s="45">
        <v>33002.379999999997</v>
      </c>
      <c r="R290" s="47">
        <f t="shared" si="74"/>
        <v>-160302.83541666667</v>
      </c>
      <c r="T290" s="49"/>
      <c r="W290" s="49">
        <f t="shared" si="72"/>
        <v>-160302.83541666667</v>
      </c>
      <c r="Y290" s="51"/>
      <c r="Z290" s="51"/>
      <c r="AA290" s="51"/>
      <c r="AB290" s="49">
        <f t="shared" si="73"/>
        <v>-160302.83541666667</v>
      </c>
      <c r="AD290" s="49"/>
    </row>
    <row r="291" spans="1:30">
      <c r="A291" s="6" t="s">
        <v>293</v>
      </c>
      <c r="B291" s="6" t="s">
        <v>119</v>
      </c>
      <c r="C291" s="6" t="s">
        <v>525</v>
      </c>
      <c r="D291" s="41" t="s">
        <v>987</v>
      </c>
      <c r="E291" s="45">
        <v>0</v>
      </c>
      <c r="F291" s="45">
        <v>0</v>
      </c>
      <c r="G291" s="45">
        <v>0</v>
      </c>
      <c r="H291" s="45">
        <v>0</v>
      </c>
      <c r="I291" s="45">
        <v>-128458.11</v>
      </c>
      <c r="J291" s="45">
        <v>-163905.54</v>
      </c>
      <c r="K291" s="45">
        <v>-40024.67</v>
      </c>
      <c r="L291" s="45">
        <v>82469.47</v>
      </c>
      <c r="M291" s="45">
        <v>127000.66</v>
      </c>
      <c r="N291" s="45">
        <v>144376.21</v>
      </c>
      <c r="O291" s="45">
        <v>144775.91</v>
      </c>
      <c r="P291" s="45">
        <v>183705.25</v>
      </c>
      <c r="Q291" s="45">
        <v>250524.79</v>
      </c>
      <c r="R291" s="47">
        <f t="shared" si="74"/>
        <v>39600.131249999999</v>
      </c>
      <c r="T291" s="49"/>
      <c r="W291" s="49">
        <f t="shared" si="72"/>
        <v>39600.131249999999</v>
      </c>
      <c r="Y291" s="51"/>
      <c r="Z291" s="51"/>
      <c r="AA291" s="51"/>
      <c r="AB291" s="49">
        <f t="shared" si="73"/>
        <v>39600.131249999999</v>
      </c>
      <c r="AD291" s="49"/>
    </row>
    <row r="292" spans="1:30">
      <c r="A292" s="6" t="s">
        <v>293</v>
      </c>
      <c r="B292" s="6" t="s">
        <v>119</v>
      </c>
      <c r="C292" s="6" t="s">
        <v>526</v>
      </c>
      <c r="D292" s="41" t="s">
        <v>988</v>
      </c>
      <c r="E292" s="45">
        <v>0</v>
      </c>
      <c r="F292" s="45">
        <v>0</v>
      </c>
      <c r="G292" s="45">
        <v>0</v>
      </c>
      <c r="H292" s="45">
        <v>0</v>
      </c>
      <c r="I292" s="45">
        <v>-170475.56</v>
      </c>
      <c r="J292" s="45">
        <v>-51109.61</v>
      </c>
      <c r="K292" s="45">
        <v>14620.72</v>
      </c>
      <c r="L292" s="45">
        <v>-66295.11</v>
      </c>
      <c r="M292" s="45">
        <v>-25172.67</v>
      </c>
      <c r="N292" s="45">
        <v>-467354.04</v>
      </c>
      <c r="O292" s="45">
        <v>-424873.61</v>
      </c>
      <c r="P292" s="45">
        <v>-411044.29</v>
      </c>
      <c r="Q292" s="45">
        <v>-413417.01</v>
      </c>
      <c r="R292" s="47">
        <f t="shared" si="74"/>
        <v>-150701.05624999999</v>
      </c>
      <c r="T292" s="49"/>
      <c r="W292" s="49">
        <f t="shared" si="72"/>
        <v>-150701.05624999999</v>
      </c>
      <c r="Y292" s="51"/>
      <c r="Z292" s="51"/>
      <c r="AA292" s="51"/>
      <c r="AB292" s="49">
        <f t="shared" si="73"/>
        <v>-150701.05624999999</v>
      </c>
      <c r="AD292" s="49"/>
    </row>
    <row r="293" spans="1:30">
      <c r="A293" s="6" t="s">
        <v>293</v>
      </c>
      <c r="B293" s="6" t="s">
        <v>119</v>
      </c>
      <c r="C293" s="6" t="s">
        <v>527</v>
      </c>
      <c r="D293" s="41" t="s">
        <v>989</v>
      </c>
      <c r="E293" s="45">
        <v>0</v>
      </c>
      <c r="F293" s="45">
        <v>0</v>
      </c>
      <c r="G293" s="45">
        <v>0</v>
      </c>
      <c r="H293" s="45">
        <v>0</v>
      </c>
      <c r="I293" s="45">
        <v>-54189.73</v>
      </c>
      <c r="J293" s="45">
        <v>-64016.75</v>
      </c>
      <c r="K293" s="45">
        <v>-25691.07</v>
      </c>
      <c r="L293" s="45">
        <v>7069.83</v>
      </c>
      <c r="M293" s="45">
        <v>19046.96</v>
      </c>
      <c r="N293" s="45">
        <v>25293.08</v>
      </c>
      <c r="O293" s="45">
        <v>25375.23</v>
      </c>
      <c r="P293" s="45">
        <v>52438.05</v>
      </c>
      <c r="Q293" s="45">
        <v>74673.429999999993</v>
      </c>
      <c r="R293" s="47">
        <f t="shared" si="74"/>
        <v>1888.5262499999965</v>
      </c>
      <c r="T293" s="49"/>
      <c r="W293" s="49">
        <f t="shared" si="72"/>
        <v>1888.5262499999965</v>
      </c>
      <c r="Y293" s="51"/>
      <c r="Z293" s="51"/>
      <c r="AA293" s="51"/>
      <c r="AB293" s="49">
        <f t="shared" si="73"/>
        <v>1888.5262499999965</v>
      </c>
      <c r="AD293" s="49"/>
    </row>
    <row r="294" spans="1:30">
      <c r="A294" s="6" t="s">
        <v>293</v>
      </c>
      <c r="B294" s="6" t="s">
        <v>119</v>
      </c>
      <c r="C294" s="6" t="s">
        <v>528</v>
      </c>
      <c r="D294" s="41" t="s">
        <v>990</v>
      </c>
      <c r="E294" s="45">
        <v>0</v>
      </c>
      <c r="F294" s="45">
        <v>0</v>
      </c>
      <c r="G294" s="45">
        <v>0</v>
      </c>
      <c r="H294" s="45">
        <v>0</v>
      </c>
      <c r="I294" s="45">
        <v>-69108.490000000005</v>
      </c>
      <c r="J294" s="45">
        <v>-104820.15</v>
      </c>
      <c r="K294" s="45">
        <v>-70281.14</v>
      </c>
      <c r="L294" s="45">
        <v>-102645.34</v>
      </c>
      <c r="M294" s="45">
        <v>-48650.82</v>
      </c>
      <c r="N294" s="45">
        <v>-252219.97</v>
      </c>
      <c r="O294" s="45">
        <v>-223530.13</v>
      </c>
      <c r="P294" s="45">
        <v>-242808.95999999999</v>
      </c>
      <c r="Q294" s="45">
        <v>-236136.21</v>
      </c>
      <c r="R294" s="47">
        <f t="shared" si="74"/>
        <v>-102677.75874999999</v>
      </c>
      <c r="T294" s="49"/>
      <c r="W294" s="49">
        <f t="shared" si="72"/>
        <v>-102677.75874999999</v>
      </c>
      <c r="Y294" s="51"/>
      <c r="Z294" s="51"/>
      <c r="AA294" s="51"/>
      <c r="AB294" s="49">
        <f t="shared" si="73"/>
        <v>-102677.75874999999</v>
      </c>
      <c r="AD294" s="49"/>
    </row>
    <row r="295" spans="1:30">
      <c r="A295" s="6" t="s">
        <v>293</v>
      </c>
      <c r="B295" s="6" t="s">
        <v>119</v>
      </c>
      <c r="C295" s="6" t="s">
        <v>919</v>
      </c>
      <c r="D295" s="41" t="s">
        <v>868</v>
      </c>
      <c r="E295" s="45">
        <v>83489.929999999993</v>
      </c>
      <c r="F295" s="45">
        <v>52375.89</v>
      </c>
      <c r="G295" s="45">
        <v>59244.84</v>
      </c>
      <c r="H295" s="45">
        <v>55519.51</v>
      </c>
      <c r="I295" s="45">
        <v>58478.87</v>
      </c>
      <c r="J295" s="45">
        <v>35997.160000000003</v>
      </c>
      <c r="K295" s="45">
        <v>15417.4</v>
      </c>
      <c r="L295" s="45">
        <v>11225.51</v>
      </c>
      <c r="M295" s="45">
        <v>1647.65</v>
      </c>
      <c r="N295" s="45">
        <v>5743.68</v>
      </c>
      <c r="O295" s="45">
        <v>6247.17</v>
      </c>
      <c r="P295" s="45">
        <v>11188.11</v>
      </c>
      <c r="Q295" s="45">
        <v>26567.45</v>
      </c>
      <c r="R295" s="47">
        <f t="shared" si="74"/>
        <v>30676.206666666665</v>
      </c>
      <c r="T295" s="49"/>
      <c r="W295" s="49">
        <f t="shared" si="72"/>
        <v>30676.206666666665</v>
      </c>
      <c r="Y295" s="51"/>
      <c r="Z295" s="51"/>
      <c r="AA295" s="51"/>
      <c r="AB295" s="49">
        <f t="shared" si="73"/>
        <v>30676.206666666665</v>
      </c>
      <c r="AD295" s="49"/>
    </row>
    <row r="296" spans="1:30">
      <c r="A296" s="6" t="s">
        <v>294</v>
      </c>
      <c r="B296" s="6" t="s">
        <v>119</v>
      </c>
      <c r="C296" s="6" t="s">
        <v>345</v>
      </c>
      <c r="D296" s="41" t="s">
        <v>633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7">
        <f t="shared" si="74"/>
        <v>0</v>
      </c>
      <c r="T296" s="49"/>
      <c r="W296" s="49">
        <f t="shared" si="72"/>
        <v>0</v>
      </c>
      <c r="Y296" s="51"/>
      <c r="Z296" s="51"/>
      <c r="AA296" s="51"/>
      <c r="AB296" s="49">
        <f t="shared" si="73"/>
        <v>0</v>
      </c>
      <c r="AD296" s="49"/>
    </row>
    <row r="297" spans="1:30">
      <c r="A297" s="6" t="s">
        <v>294</v>
      </c>
      <c r="B297" s="6" t="s">
        <v>119</v>
      </c>
      <c r="C297" s="6" t="s">
        <v>346</v>
      </c>
      <c r="D297" s="41" t="s">
        <v>632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74"/>
        <v>0</v>
      </c>
      <c r="T297" s="49"/>
      <c r="W297" s="49">
        <f t="shared" si="72"/>
        <v>0</v>
      </c>
      <c r="Y297" s="51"/>
      <c r="Z297" s="51"/>
      <c r="AA297" s="51"/>
      <c r="AB297" s="49">
        <f t="shared" si="73"/>
        <v>0</v>
      </c>
      <c r="AD297" s="49"/>
    </row>
    <row r="298" spans="1:30">
      <c r="A298" s="6" t="s">
        <v>294</v>
      </c>
      <c r="B298" s="6" t="s">
        <v>119</v>
      </c>
      <c r="C298" s="6" t="s">
        <v>347</v>
      </c>
      <c r="D298" s="41" t="s">
        <v>634</v>
      </c>
      <c r="E298" s="45">
        <v>0</v>
      </c>
      <c r="F298" s="45">
        <v>0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7">
        <f t="shared" si="74"/>
        <v>0</v>
      </c>
      <c r="T298" s="49"/>
      <c r="W298" s="49">
        <f t="shared" si="72"/>
        <v>0</v>
      </c>
      <c r="Y298" s="51"/>
      <c r="Z298" s="51"/>
      <c r="AA298" s="51"/>
      <c r="AB298" s="49">
        <f t="shared" si="73"/>
        <v>0</v>
      </c>
      <c r="AD298" s="49"/>
    </row>
    <row r="299" spans="1:30">
      <c r="A299" s="6" t="s">
        <v>294</v>
      </c>
      <c r="B299" s="6" t="s">
        <v>119</v>
      </c>
      <c r="C299" s="6" t="s">
        <v>348</v>
      </c>
      <c r="D299" s="41" t="s">
        <v>635</v>
      </c>
      <c r="E299" s="45">
        <v>0</v>
      </c>
      <c r="F299" s="45">
        <v>0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7">
        <f t="shared" si="74"/>
        <v>0</v>
      </c>
      <c r="T299" s="49"/>
      <c r="W299" s="49">
        <f t="shared" si="72"/>
        <v>0</v>
      </c>
      <c r="Y299" s="51"/>
      <c r="Z299" s="51"/>
      <c r="AA299" s="51"/>
      <c r="AB299" s="49">
        <f t="shared" si="73"/>
        <v>0</v>
      </c>
      <c r="AD299" s="49"/>
    </row>
    <row r="300" spans="1:30">
      <c r="A300" s="6" t="s">
        <v>294</v>
      </c>
      <c r="B300" s="6" t="s">
        <v>119</v>
      </c>
      <c r="C300" s="6" t="s">
        <v>351</v>
      </c>
      <c r="D300" s="41" t="s">
        <v>670</v>
      </c>
      <c r="E300" s="45">
        <v>-3887257.35</v>
      </c>
      <c r="F300" s="45">
        <v>1635509.13</v>
      </c>
      <c r="G300" s="45">
        <v>3321217.35</v>
      </c>
      <c r="H300" s="45">
        <v>5441476.9100000001</v>
      </c>
      <c r="I300" s="45">
        <v>5027950.6900000004</v>
      </c>
      <c r="J300" s="45">
        <v>4879696.4400000004</v>
      </c>
      <c r="K300" s="45">
        <v>5855044.2199999997</v>
      </c>
      <c r="L300" s="45">
        <v>6128898.6299999999</v>
      </c>
      <c r="M300" s="45">
        <v>6635699.3099999996</v>
      </c>
      <c r="N300" s="45">
        <v>6299010.1699999999</v>
      </c>
      <c r="O300" s="45">
        <v>6580785.1399999997</v>
      </c>
      <c r="P300" s="45">
        <v>6658369.8200000003</v>
      </c>
      <c r="Q300" s="45">
        <v>6979321.8099999996</v>
      </c>
      <c r="R300" s="47">
        <f t="shared" si="74"/>
        <v>5000807.5033333329</v>
      </c>
      <c r="T300" s="49"/>
      <c r="W300" s="49">
        <f t="shared" si="72"/>
        <v>5000807.5033333329</v>
      </c>
      <c r="Y300" s="51"/>
      <c r="Z300" s="51"/>
      <c r="AA300" s="51"/>
      <c r="AB300" s="49">
        <f t="shared" si="73"/>
        <v>5000807.5033333329</v>
      </c>
      <c r="AD300" s="49"/>
    </row>
    <row r="301" spans="1:30">
      <c r="A301" s="6" t="s">
        <v>294</v>
      </c>
      <c r="B301" s="6" t="s">
        <v>119</v>
      </c>
      <c r="C301" s="6" t="s">
        <v>352</v>
      </c>
      <c r="D301" s="41" t="s">
        <v>636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7">
        <f t="shared" si="74"/>
        <v>0</v>
      </c>
      <c r="T301" s="49"/>
      <c r="W301" s="49">
        <f t="shared" si="72"/>
        <v>0</v>
      </c>
      <c r="Y301" s="51"/>
      <c r="Z301" s="51"/>
      <c r="AA301" s="51"/>
      <c r="AB301" s="49">
        <f t="shared" si="73"/>
        <v>0</v>
      </c>
      <c r="AD301" s="49"/>
    </row>
    <row r="302" spans="1:30">
      <c r="A302" s="6" t="s">
        <v>294</v>
      </c>
      <c r="B302" s="6" t="s">
        <v>119</v>
      </c>
      <c r="C302" s="6" t="s">
        <v>496</v>
      </c>
      <c r="D302" s="41" t="s">
        <v>671</v>
      </c>
      <c r="E302" s="45">
        <v>711085.42</v>
      </c>
      <c r="F302" s="45">
        <v>-3857375.92</v>
      </c>
      <c r="G302" s="45">
        <v>-3355826.44</v>
      </c>
      <c r="H302" s="45">
        <v>-2824423.96</v>
      </c>
      <c r="I302" s="45">
        <v>-2322555.34</v>
      </c>
      <c r="J302" s="45">
        <v>-1778630.37</v>
      </c>
      <c r="K302" s="45">
        <v>-1396147.72</v>
      </c>
      <c r="L302" s="45">
        <v>-1194997.3600000001</v>
      </c>
      <c r="M302" s="45">
        <v>-1028842.37</v>
      </c>
      <c r="N302" s="45">
        <v>-920725.93</v>
      </c>
      <c r="O302" s="45">
        <v>-819732.55</v>
      </c>
      <c r="P302" s="45">
        <v>-708611.64</v>
      </c>
      <c r="Q302" s="45">
        <v>-534921.26</v>
      </c>
      <c r="R302" s="47">
        <f t="shared" si="74"/>
        <v>-1676648.9600000002</v>
      </c>
      <c r="T302" s="49"/>
      <c r="W302" s="49">
        <f t="shared" si="72"/>
        <v>-1676648.9600000002</v>
      </c>
      <c r="Y302" s="51"/>
      <c r="Z302" s="51"/>
      <c r="AA302" s="51"/>
      <c r="AB302" s="49">
        <f t="shared" si="73"/>
        <v>-1676648.9600000002</v>
      </c>
      <c r="AD302" s="49"/>
    </row>
    <row r="303" spans="1:30">
      <c r="A303" s="6" t="s">
        <v>294</v>
      </c>
      <c r="B303" s="6" t="s">
        <v>119</v>
      </c>
      <c r="C303" s="6" t="s">
        <v>919</v>
      </c>
      <c r="D303" s="41" t="s">
        <v>868</v>
      </c>
      <c r="E303" s="45">
        <v>-86372.58</v>
      </c>
      <c r="F303" s="45">
        <v>320441.02</v>
      </c>
      <c r="G303" s="45">
        <v>351178.5</v>
      </c>
      <c r="H303" s="45">
        <v>337370.09</v>
      </c>
      <c r="I303" s="45">
        <v>362878.47</v>
      </c>
      <c r="J303" s="45">
        <v>240028.95</v>
      </c>
      <c r="K303" s="45">
        <v>100503.72</v>
      </c>
      <c r="L303" s="45">
        <v>68795.820000000007</v>
      </c>
      <c r="M303" s="45">
        <v>10249.43</v>
      </c>
      <c r="N303" s="45">
        <v>41441.94</v>
      </c>
      <c r="O303" s="45">
        <v>46079.64</v>
      </c>
      <c r="P303" s="45">
        <v>77114.210000000006</v>
      </c>
      <c r="Q303" s="45">
        <v>176710.35</v>
      </c>
      <c r="R303" s="47">
        <f t="shared" si="74"/>
        <v>166770.88958333331</v>
      </c>
      <c r="T303" s="49"/>
      <c r="W303" s="49">
        <f t="shared" si="72"/>
        <v>166770.88958333331</v>
      </c>
      <c r="Y303" s="51"/>
      <c r="Z303" s="51"/>
      <c r="AA303" s="51"/>
      <c r="AB303" s="49">
        <f t="shared" si="73"/>
        <v>166770.88958333331</v>
      </c>
      <c r="AD303" s="49"/>
    </row>
    <row r="304" spans="1:30">
      <c r="A304" s="6" t="s">
        <v>284</v>
      </c>
      <c r="B304" s="6" t="s">
        <v>120</v>
      </c>
      <c r="C304" s="6" t="s">
        <v>83</v>
      </c>
      <c r="D304" s="7" t="s">
        <v>121</v>
      </c>
      <c r="E304" s="45">
        <v>5114217</v>
      </c>
      <c r="F304" s="45">
        <v>5114217</v>
      </c>
      <c r="G304" s="45">
        <v>5343728</v>
      </c>
      <c r="H304" s="45">
        <v>5343728</v>
      </c>
      <c r="I304" s="45">
        <v>5343728</v>
      </c>
      <c r="J304" s="45">
        <v>5343728</v>
      </c>
      <c r="K304" s="45">
        <v>5343728</v>
      </c>
      <c r="L304" s="45">
        <v>5343728</v>
      </c>
      <c r="M304" s="45">
        <v>5343728</v>
      </c>
      <c r="N304" s="45">
        <v>5343728</v>
      </c>
      <c r="O304" s="45">
        <v>5343728</v>
      </c>
      <c r="P304" s="45">
        <v>5343728</v>
      </c>
      <c r="Q304" s="45">
        <v>5343728</v>
      </c>
      <c r="R304" s="47">
        <f t="shared" si="74"/>
        <v>5315039.125</v>
      </c>
      <c r="T304" s="49"/>
      <c r="W304" s="49">
        <f t="shared" si="72"/>
        <v>5315039.125</v>
      </c>
      <c r="Y304" s="51"/>
      <c r="Z304" s="51"/>
      <c r="AA304" s="51"/>
      <c r="AB304" s="49">
        <f t="shared" si="73"/>
        <v>5315039.125</v>
      </c>
      <c r="AD304" s="49"/>
    </row>
    <row r="305" spans="1:29">
      <c r="D305" s="41" t="s">
        <v>122</v>
      </c>
      <c r="E305" s="46">
        <f t="shared" ref="E305:R305" si="75">SUM(E225:E304)</f>
        <v>96925300.240000024</v>
      </c>
      <c r="F305" s="46">
        <f t="shared" si="75"/>
        <v>97751490.259999976</v>
      </c>
      <c r="G305" s="46">
        <f t="shared" si="75"/>
        <v>101276055.09999995</v>
      </c>
      <c r="H305" s="46">
        <f t="shared" si="75"/>
        <v>103438878.93000001</v>
      </c>
      <c r="I305" s="46">
        <f t="shared" si="75"/>
        <v>102596888.25999998</v>
      </c>
      <c r="J305" s="46">
        <f t="shared" si="75"/>
        <v>103015973.03999999</v>
      </c>
      <c r="K305" s="46">
        <f t="shared" si="75"/>
        <v>105510698.11</v>
      </c>
      <c r="L305" s="46">
        <f t="shared" si="75"/>
        <v>106676979.58999999</v>
      </c>
      <c r="M305" s="46">
        <f t="shared" si="75"/>
        <v>110018921.06000002</v>
      </c>
      <c r="N305" s="46">
        <f t="shared" si="75"/>
        <v>110438361.19999999</v>
      </c>
      <c r="O305" s="46">
        <f t="shared" si="75"/>
        <v>111754290.58000001</v>
      </c>
      <c r="P305" s="46">
        <f t="shared" si="75"/>
        <v>112774512.51999998</v>
      </c>
      <c r="Q305" s="46">
        <f t="shared" si="75"/>
        <v>114175174.94000001</v>
      </c>
      <c r="R305" s="46">
        <f t="shared" si="75"/>
        <v>105900273.85333331</v>
      </c>
      <c r="Y305" s="51"/>
      <c r="Z305" s="51"/>
      <c r="AA305" s="51"/>
      <c r="AB305" s="49"/>
    </row>
    <row r="306" spans="1:29" ht="13.5" customHeight="1">
      <c r="D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7"/>
      <c r="Y306" s="51"/>
      <c r="Z306" s="51"/>
      <c r="AA306" s="51"/>
    </row>
    <row r="307" spans="1:29">
      <c r="A307" s="25" t="s">
        <v>2</v>
      </c>
      <c r="B307" s="25" t="s">
        <v>367</v>
      </c>
      <c r="C307" s="25" t="s">
        <v>2</v>
      </c>
      <c r="D307" s="41" t="s">
        <v>123</v>
      </c>
      <c r="E307" s="45">
        <v>122323029.09</v>
      </c>
      <c r="F307" s="45">
        <v>142343326.31</v>
      </c>
      <c r="G307" s="45">
        <v>167715766.99000001</v>
      </c>
      <c r="H307" s="45">
        <v>24530746.34</v>
      </c>
      <c r="I307" s="45">
        <v>49278313.229999997</v>
      </c>
      <c r="J307" s="45">
        <v>68620693.840000004</v>
      </c>
      <c r="K307" s="45">
        <v>80105727.409999996</v>
      </c>
      <c r="L307" s="45">
        <v>88023366.390000001</v>
      </c>
      <c r="M307" s="45">
        <v>93031494.670000002</v>
      </c>
      <c r="N307" s="45">
        <v>99049036.420000002</v>
      </c>
      <c r="O307" s="45">
        <v>103623040.59</v>
      </c>
      <c r="P307" s="45">
        <v>109910339.27</v>
      </c>
      <c r="Q307" s="45">
        <v>122367060.23</v>
      </c>
      <c r="R307" s="47">
        <f t="shared" ref="R307:R310" si="76">((E307+Q307)+((F307+G307+H307+I307+J307+K307+L307+M307+N307+O307+P307)*2))/24</f>
        <v>95714741.343333319</v>
      </c>
      <c r="V307" s="49">
        <f>R307</f>
        <v>95714741.343333319</v>
      </c>
      <c r="Y307" s="51"/>
      <c r="Z307" s="51"/>
      <c r="AA307" s="51"/>
      <c r="AC307" s="49">
        <f>+R307</f>
        <v>95714741.343333319</v>
      </c>
    </row>
    <row r="308" spans="1:29">
      <c r="A308" s="25" t="s">
        <v>2</v>
      </c>
      <c r="B308" s="25" t="s">
        <v>368</v>
      </c>
      <c r="C308" s="25" t="s">
        <v>2</v>
      </c>
      <c r="D308" s="41" t="s">
        <v>124</v>
      </c>
      <c r="E308" s="45">
        <v>47374622.689999998</v>
      </c>
      <c r="F308" s="45">
        <v>52152170.829999998</v>
      </c>
      <c r="G308" s="45">
        <v>58986390.289999999</v>
      </c>
      <c r="H308" s="45">
        <v>6191397.3799999999</v>
      </c>
      <c r="I308" s="45">
        <v>11571755.800000001</v>
      </c>
      <c r="J308" s="45">
        <v>17282193.649999999</v>
      </c>
      <c r="K308" s="45">
        <v>22472885.789999999</v>
      </c>
      <c r="L308" s="45">
        <v>26781147.260000002</v>
      </c>
      <c r="M308" s="45">
        <v>31024981.960000001</v>
      </c>
      <c r="N308" s="45">
        <v>35680619.450000003</v>
      </c>
      <c r="O308" s="45">
        <v>40302761.619999997</v>
      </c>
      <c r="P308" s="45">
        <v>44693246.380000003</v>
      </c>
      <c r="Q308" s="45">
        <v>49577381.640000001</v>
      </c>
      <c r="R308" s="47">
        <f t="shared" si="76"/>
        <v>32967962.714583334</v>
      </c>
      <c r="V308" s="49">
        <f>R308</f>
        <v>32967962.714583334</v>
      </c>
      <c r="Y308" s="51"/>
      <c r="Z308" s="51"/>
      <c r="AA308" s="51"/>
      <c r="AC308" s="49">
        <f>+R308</f>
        <v>32967962.714583334</v>
      </c>
    </row>
    <row r="309" spans="1:29">
      <c r="A309" s="25" t="s">
        <v>2</v>
      </c>
      <c r="B309" s="25" t="s">
        <v>369</v>
      </c>
      <c r="C309" s="25" t="s">
        <v>370</v>
      </c>
      <c r="D309" s="41" t="s">
        <v>125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76"/>
        <v>0</v>
      </c>
      <c r="V309" s="49">
        <f>R309</f>
        <v>0</v>
      </c>
      <c r="Y309" s="51"/>
      <c r="Z309" s="51"/>
      <c r="AA309" s="51"/>
      <c r="AC309" s="49">
        <f>+R309</f>
        <v>0</v>
      </c>
    </row>
    <row r="310" spans="1:29">
      <c r="A310" s="25" t="s">
        <v>2</v>
      </c>
      <c r="B310" s="25" t="s">
        <v>371</v>
      </c>
      <c r="C310" s="25" t="s">
        <v>2</v>
      </c>
      <c r="D310" s="41" t="s">
        <v>126</v>
      </c>
      <c r="E310" s="45">
        <v>7387945.46</v>
      </c>
      <c r="F310" s="45">
        <v>8022733.1699999999</v>
      </c>
      <c r="G310" s="45">
        <v>8775877.5800000001</v>
      </c>
      <c r="H310" s="45">
        <v>827046.16</v>
      </c>
      <c r="I310" s="45">
        <v>1468373.56</v>
      </c>
      <c r="J310" s="45">
        <v>2261486.13</v>
      </c>
      <c r="K310" s="45">
        <v>2977358.02</v>
      </c>
      <c r="L310" s="45">
        <v>3778638.98</v>
      </c>
      <c r="M310" s="45">
        <v>4552958.78</v>
      </c>
      <c r="N310" s="45">
        <v>5497623.6399999997</v>
      </c>
      <c r="O310" s="45">
        <v>6415217.8399999999</v>
      </c>
      <c r="P310" s="45">
        <v>7257461.8700000001</v>
      </c>
      <c r="Q310" s="45">
        <v>7997446.3399999999</v>
      </c>
      <c r="R310" s="47">
        <f t="shared" si="76"/>
        <v>4960622.6358333332</v>
      </c>
      <c r="V310" s="49">
        <f>R310</f>
        <v>4960622.6358333332</v>
      </c>
      <c r="Y310" s="51"/>
      <c r="Z310" s="51"/>
      <c r="AA310" s="51"/>
      <c r="AC310" s="49">
        <f>+R310</f>
        <v>4960622.6358333332</v>
      </c>
    </row>
    <row r="311" spans="1:29">
      <c r="D311" s="41" t="s">
        <v>127</v>
      </c>
      <c r="E311" s="46">
        <f t="shared" ref="E311:H311" si="77">SUM(E307:E310)</f>
        <v>177085597.24000001</v>
      </c>
      <c r="F311" s="46">
        <f t="shared" si="77"/>
        <v>202518230.30999997</v>
      </c>
      <c r="G311" s="46">
        <f t="shared" si="77"/>
        <v>235478034.86000001</v>
      </c>
      <c r="H311" s="46">
        <f t="shared" si="77"/>
        <v>31549189.879999999</v>
      </c>
      <c r="I311" s="46">
        <f t="shared" ref="I311:R311" si="78">SUM(I307:I310)</f>
        <v>62318442.590000004</v>
      </c>
      <c r="J311" s="46">
        <f t="shared" si="78"/>
        <v>88164373.620000005</v>
      </c>
      <c r="K311" s="46">
        <f t="shared" si="78"/>
        <v>105555971.21999998</v>
      </c>
      <c r="L311" s="46">
        <f t="shared" si="78"/>
        <v>118583152.63000001</v>
      </c>
      <c r="M311" s="46">
        <f t="shared" si="78"/>
        <v>128609435.41</v>
      </c>
      <c r="N311" s="46">
        <f t="shared" si="78"/>
        <v>140227279.50999999</v>
      </c>
      <c r="O311" s="46">
        <f t="shared" si="78"/>
        <v>150341020.05000001</v>
      </c>
      <c r="P311" s="46">
        <f t="shared" si="78"/>
        <v>161861047.52000001</v>
      </c>
      <c r="Q311" s="46">
        <f t="shared" si="78"/>
        <v>179941888.21000001</v>
      </c>
      <c r="R311" s="46">
        <f t="shared" si="78"/>
        <v>133643326.69374999</v>
      </c>
      <c r="Y311" s="51"/>
      <c r="Z311" s="51"/>
      <c r="AA311" s="51"/>
    </row>
    <row r="312" spans="1:29">
      <c r="D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Y312" s="51"/>
      <c r="Z312" s="51"/>
      <c r="AA312" s="51"/>
    </row>
    <row r="313" spans="1:29">
      <c r="A313" s="6" t="s">
        <v>293</v>
      </c>
      <c r="B313" s="6" t="s">
        <v>128</v>
      </c>
      <c r="D313" s="41" t="s">
        <v>129</v>
      </c>
      <c r="E313" s="45">
        <v>0</v>
      </c>
      <c r="F313" s="45">
        <v>0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7">
        <f t="shared" ref="R313:R314" si="79">((E313+Q313)+((F313+G313+H313+I313+J313+K313+L313+M313+N313+O313+P313)*2))/24</f>
        <v>0</v>
      </c>
      <c r="V313" s="49">
        <f>R313</f>
        <v>0</v>
      </c>
      <c r="Y313" s="51"/>
      <c r="Z313" s="51"/>
      <c r="AA313" s="51"/>
      <c r="AC313" s="49">
        <f>+R313</f>
        <v>0</v>
      </c>
    </row>
    <row r="314" spans="1:29">
      <c r="A314" s="6" t="s">
        <v>294</v>
      </c>
      <c r="B314" s="6" t="s">
        <v>128</v>
      </c>
      <c r="D314" s="41" t="s">
        <v>129</v>
      </c>
      <c r="E314" s="45">
        <v>0</v>
      </c>
      <c r="F314" s="45">
        <v>0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7">
        <f t="shared" si="79"/>
        <v>0</v>
      </c>
      <c r="V314" s="49">
        <f>R314</f>
        <v>0</v>
      </c>
      <c r="Y314" s="51"/>
      <c r="Z314" s="51"/>
      <c r="AA314" s="51"/>
      <c r="AC314" s="49">
        <f>+R314</f>
        <v>0</v>
      </c>
    </row>
    <row r="315" spans="1:29">
      <c r="D315" s="3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7"/>
      <c r="Y315" s="51"/>
      <c r="Z315" s="51"/>
      <c r="AA315" s="51"/>
    </row>
    <row r="316" spans="1:29">
      <c r="A316" s="6" t="s">
        <v>284</v>
      </c>
      <c r="B316" s="6" t="s">
        <v>130</v>
      </c>
      <c r="C316" s="6" t="s">
        <v>913</v>
      </c>
      <c r="D316" s="41" t="s">
        <v>914</v>
      </c>
      <c r="E316" s="45">
        <v>33529.019999999997</v>
      </c>
      <c r="F316" s="45">
        <v>36162.410000000003</v>
      </c>
      <c r="G316" s="45">
        <v>38803.06</v>
      </c>
      <c r="H316" s="45">
        <v>2666.72</v>
      </c>
      <c r="I316" s="45">
        <v>5333.44</v>
      </c>
      <c r="J316" s="45">
        <v>8000.16</v>
      </c>
      <c r="K316" s="45">
        <v>10666.88</v>
      </c>
      <c r="L316" s="45">
        <v>13333.6</v>
      </c>
      <c r="M316" s="45">
        <v>16000.32</v>
      </c>
      <c r="N316" s="45">
        <v>18667.04</v>
      </c>
      <c r="O316" s="45">
        <v>21333.759999999998</v>
      </c>
      <c r="P316" s="45">
        <v>24000.48</v>
      </c>
      <c r="Q316" s="45">
        <v>26667.200000000001</v>
      </c>
      <c r="R316" s="47">
        <f t="shared" ref="R316:R331" si="80">((E316+Q316)+((F316+G316+H316+I316+J316+K316+L316+M316+N316+O316+P316)*2))/24</f>
        <v>18755.498333333337</v>
      </c>
      <c r="V316" s="49">
        <f t="shared" ref="V316:V331" si="81">R316</f>
        <v>18755.498333333337</v>
      </c>
      <c r="Y316" s="51"/>
      <c r="Z316" s="51"/>
      <c r="AA316" s="51"/>
      <c r="AC316" s="49">
        <f t="shared" ref="AC316:AC331" si="82">+R316</f>
        <v>18755.498333333337</v>
      </c>
    </row>
    <row r="317" spans="1:29">
      <c r="A317" s="6" t="s">
        <v>284</v>
      </c>
      <c r="B317" s="6" t="s">
        <v>130</v>
      </c>
      <c r="C317" s="6" t="s">
        <v>364</v>
      </c>
      <c r="D317" s="41" t="s">
        <v>674</v>
      </c>
      <c r="E317" s="45">
        <v>174487.45</v>
      </c>
      <c r="F317" s="45">
        <v>193926.45</v>
      </c>
      <c r="G317" s="45">
        <v>213365.45</v>
      </c>
      <c r="H317" s="45">
        <v>17301</v>
      </c>
      <c r="I317" s="45">
        <v>34602</v>
      </c>
      <c r="J317" s="45">
        <v>51903</v>
      </c>
      <c r="K317" s="45">
        <v>64874.3</v>
      </c>
      <c r="L317" s="45">
        <v>80906.3</v>
      </c>
      <c r="M317" s="45">
        <v>98270.3</v>
      </c>
      <c r="N317" s="45">
        <v>115634.3</v>
      </c>
      <c r="O317" s="45">
        <v>149389.29999999999</v>
      </c>
      <c r="P317" s="45">
        <v>168802.3</v>
      </c>
      <c r="Q317" s="45">
        <v>188215.3</v>
      </c>
      <c r="R317" s="47">
        <f t="shared" si="80"/>
        <v>114193.83958333335</v>
      </c>
      <c r="V317" s="49">
        <f t="shared" si="81"/>
        <v>114193.83958333335</v>
      </c>
      <c r="Y317" s="51"/>
      <c r="Z317" s="51"/>
      <c r="AA317" s="51"/>
      <c r="AC317" s="49">
        <f t="shared" si="82"/>
        <v>114193.83958333335</v>
      </c>
    </row>
    <row r="318" spans="1:29">
      <c r="A318" s="6" t="s">
        <v>284</v>
      </c>
      <c r="B318" s="6" t="s">
        <v>130</v>
      </c>
      <c r="C318" s="6" t="s">
        <v>365</v>
      </c>
      <c r="D318" s="41" t="s">
        <v>680</v>
      </c>
      <c r="E318" s="45">
        <v>2778.32</v>
      </c>
      <c r="F318" s="45">
        <v>2790.36</v>
      </c>
      <c r="G318" s="45">
        <v>2969.2</v>
      </c>
      <c r="H318" s="45">
        <v>24.58</v>
      </c>
      <c r="I318" s="45">
        <v>24.58</v>
      </c>
      <c r="J318" s="45">
        <v>24.58</v>
      </c>
      <c r="K318" s="45">
        <v>24.58</v>
      </c>
      <c r="L318" s="45">
        <v>868.72</v>
      </c>
      <c r="M318" s="45">
        <v>925.54</v>
      </c>
      <c r="N318" s="45">
        <v>1491.73</v>
      </c>
      <c r="O318" s="45">
        <v>1491.73</v>
      </c>
      <c r="P318" s="45">
        <v>1491.73</v>
      </c>
      <c r="Q318" s="45">
        <v>1491.73</v>
      </c>
      <c r="R318" s="47">
        <f t="shared" si="80"/>
        <v>1188.5295833333332</v>
      </c>
      <c r="V318" s="49">
        <f t="shared" si="81"/>
        <v>1188.5295833333332</v>
      </c>
      <c r="Y318" s="51"/>
      <c r="Z318" s="51"/>
      <c r="AA318" s="51"/>
      <c r="AC318" s="49">
        <f t="shared" si="82"/>
        <v>1188.5295833333332</v>
      </c>
    </row>
    <row r="319" spans="1:29">
      <c r="A319" s="6" t="s">
        <v>293</v>
      </c>
      <c r="B319" s="6" t="s">
        <v>130</v>
      </c>
      <c r="C319" s="6" t="s">
        <v>360</v>
      </c>
      <c r="D319" s="41" t="s">
        <v>673</v>
      </c>
      <c r="E319" s="45">
        <v>193992.12</v>
      </c>
      <c r="F319" s="45">
        <v>214369.32</v>
      </c>
      <c r="G319" s="45">
        <v>234746.52</v>
      </c>
      <c r="H319" s="45">
        <v>20377.2</v>
      </c>
      <c r="I319" s="45">
        <v>40754.400000000001</v>
      </c>
      <c r="J319" s="45">
        <v>63611.61</v>
      </c>
      <c r="K319" s="45">
        <v>86468.83</v>
      </c>
      <c r="L319" s="45">
        <v>109326.05</v>
      </c>
      <c r="M319" s="45">
        <v>132183.26999999999</v>
      </c>
      <c r="N319" s="45">
        <v>155040.49</v>
      </c>
      <c r="O319" s="45">
        <v>177897.71</v>
      </c>
      <c r="P319" s="45">
        <v>200754.93</v>
      </c>
      <c r="Q319" s="45">
        <v>223612.15</v>
      </c>
      <c r="R319" s="47">
        <f t="shared" si="80"/>
        <v>137027.70541666666</v>
      </c>
      <c r="V319" s="49">
        <f t="shared" si="81"/>
        <v>137027.70541666666</v>
      </c>
      <c r="Y319" s="51"/>
      <c r="Z319" s="51"/>
      <c r="AA319" s="51"/>
      <c r="AC319" s="49">
        <f t="shared" si="82"/>
        <v>137027.70541666666</v>
      </c>
    </row>
    <row r="320" spans="1:29">
      <c r="A320" s="6" t="s">
        <v>293</v>
      </c>
      <c r="B320" s="6" t="s">
        <v>130</v>
      </c>
      <c r="C320" s="1" t="s">
        <v>361</v>
      </c>
      <c r="D320" s="41" t="s">
        <v>677</v>
      </c>
      <c r="E320" s="45">
        <v>62711.17</v>
      </c>
      <c r="F320" s="45">
        <v>69272.28</v>
      </c>
      <c r="G320" s="45">
        <v>75833.39</v>
      </c>
      <c r="H320" s="45">
        <v>6561.11</v>
      </c>
      <c r="I320" s="45">
        <v>13122.22</v>
      </c>
      <c r="J320" s="45">
        <v>19683.330000000002</v>
      </c>
      <c r="K320" s="45">
        <v>26244.44</v>
      </c>
      <c r="L320" s="45">
        <v>32805.550000000003</v>
      </c>
      <c r="M320" s="45">
        <v>39366.660000000003</v>
      </c>
      <c r="N320" s="45">
        <v>45927.77</v>
      </c>
      <c r="O320" s="45">
        <v>52488.88</v>
      </c>
      <c r="P320" s="45">
        <v>59049.99</v>
      </c>
      <c r="Q320" s="45">
        <v>66463.19</v>
      </c>
      <c r="R320" s="47">
        <f t="shared" si="80"/>
        <v>42078.566666666666</v>
      </c>
      <c r="V320" s="49">
        <f t="shared" si="81"/>
        <v>42078.566666666666</v>
      </c>
      <c r="Y320" s="51"/>
      <c r="Z320" s="51"/>
      <c r="AA320" s="51"/>
      <c r="AC320" s="49">
        <f t="shared" si="82"/>
        <v>42078.566666666666</v>
      </c>
    </row>
    <row r="321" spans="1:29">
      <c r="A321" s="6" t="s">
        <v>293</v>
      </c>
      <c r="B321" s="6" t="s">
        <v>130</v>
      </c>
      <c r="C321" s="1" t="s">
        <v>362</v>
      </c>
      <c r="D321" s="41" t="s">
        <v>678</v>
      </c>
      <c r="E321" s="45">
        <v>1160875.56</v>
      </c>
      <c r="F321" s="45">
        <v>1343662.24</v>
      </c>
      <c r="G321" s="45">
        <v>1594344.8</v>
      </c>
      <c r="H321" s="45">
        <v>244371.46</v>
      </c>
      <c r="I321" s="45">
        <v>485273.38</v>
      </c>
      <c r="J321" s="45">
        <v>674582.6</v>
      </c>
      <c r="K321" s="45">
        <v>804179.71</v>
      </c>
      <c r="L321" s="45">
        <v>900178.93</v>
      </c>
      <c r="M321" s="45">
        <v>962916.83</v>
      </c>
      <c r="N321" s="45">
        <v>1029840.63</v>
      </c>
      <c r="O321" s="45">
        <v>1083174.05</v>
      </c>
      <c r="P321" s="45">
        <v>1151778.57</v>
      </c>
      <c r="Q321" s="45">
        <v>1269305.3</v>
      </c>
      <c r="R321" s="47">
        <f t="shared" si="80"/>
        <v>957449.46916666662</v>
      </c>
      <c r="V321" s="49">
        <f t="shared" si="81"/>
        <v>957449.46916666662</v>
      </c>
      <c r="Y321" s="51"/>
      <c r="Z321" s="51"/>
      <c r="AA321" s="51"/>
      <c r="AC321" s="49">
        <f t="shared" si="82"/>
        <v>957449.46916666662</v>
      </c>
    </row>
    <row r="322" spans="1:29">
      <c r="A322" s="6" t="s">
        <v>293</v>
      </c>
      <c r="B322" s="6" t="s">
        <v>130</v>
      </c>
      <c r="C322" s="6" t="s">
        <v>363</v>
      </c>
      <c r="D322" s="41" t="s">
        <v>679</v>
      </c>
      <c r="E322" s="45">
        <v>1366301.8</v>
      </c>
      <c r="F322" s="45">
        <v>1511075.27</v>
      </c>
      <c r="G322" s="45">
        <v>1786897.79</v>
      </c>
      <c r="H322" s="45">
        <v>287732.71999999997</v>
      </c>
      <c r="I322" s="45">
        <v>558127.67000000004</v>
      </c>
      <c r="J322" s="45">
        <v>846782.93</v>
      </c>
      <c r="K322" s="45">
        <v>1059690.57</v>
      </c>
      <c r="L322" s="45">
        <v>1187736.8</v>
      </c>
      <c r="M322" s="45">
        <v>1290708.01</v>
      </c>
      <c r="N322" s="45">
        <v>1358856.64</v>
      </c>
      <c r="O322" s="45">
        <v>1419148.25</v>
      </c>
      <c r="P322" s="45">
        <v>1485480.06</v>
      </c>
      <c r="Q322" s="45">
        <v>1578584.11</v>
      </c>
      <c r="R322" s="47">
        <f t="shared" si="80"/>
        <v>1188723.3054166667</v>
      </c>
      <c r="V322" s="49">
        <f t="shared" si="81"/>
        <v>1188723.3054166667</v>
      </c>
      <c r="Y322" s="51"/>
      <c r="Z322" s="51"/>
      <c r="AA322" s="51"/>
      <c r="AC322" s="49">
        <f t="shared" si="82"/>
        <v>1188723.3054166667</v>
      </c>
    </row>
    <row r="323" spans="1:29">
      <c r="A323" s="6" t="s">
        <v>293</v>
      </c>
      <c r="B323" s="6" t="s">
        <v>130</v>
      </c>
      <c r="C323" s="6" t="s">
        <v>364</v>
      </c>
      <c r="D323" s="41" t="s">
        <v>674</v>
      </c>
      <c r="E323" s="45">
        <v>1668680</v>
      </c>
      <c r="F323" s="45">
        <v>1852188.94</v>
      </c>
      <c r="G323" s="45">
        <v>2035699.94</v>
      </c>
      <c r="H323" s="45">
        <v>183511</v>
      </c>
      <c r="I323" s="45">
        <v>367022</v>
      </c>
      <c r="J323" s="45">
        <v>550533</v>
      </c>
      <c r="K323" s="45">
        <v>734044</v>
      </c>
      <c r="L323" s="45">
        <v>917555</v>
      </c>
      <c r="M323" s="45">
        <v>1101066</v>
      </c>
      <c r="N323" s="45">
        <v>1277445</v>
      </c>
      <c r="O323" s="45">
        <v>1453824</v>
      </c>
      <c r="P323" s="45">
        <v>1630203</v>
      </c>
      <c r="Q323" s="45">
        <v>1806582</v>
      </c>
      <c r="R323" s="47">
        <f t="shared" si="80"/>
        <v>1153393.5733333332</v>
      </c>
      <c r="V323" s="49">
        <f t="shared" si="81"/>
        <v>1153393.5733333332</v>
      </c>
      <c r="Y323" s="51"/>
      <c r="Z323" s="51"/>
      <c r="AA323" s="51"/>
      <c r="AC323" s="49">
        <f t="shared" si="82"/>
        <v>1153393.5733333332</v>
      </c>
    </row>
    <row r="324" spans="1:29">
      <c r="A324" s="6" t="s">
        <v>293</v>
      </c>
      <c r="B324" s="6" t="s">
        <v>130</v>
      </c>
      <c r="C324" s="6" t="s">
        <v>365</v>
      </c>
      <c r="D324" s="41" t="s">
        <v>680</v>
      </c>
      <c r="E324" s="45">
        <v>29749.75</v>
      </c>
      <c r="F324" s="45">
        <v>30062.42</v>
      </c>
      <c r="G324" s="45">
        <v>30360.12</v>
      </c>
      <c r="H324" s="45">
        <v>226.95</v>
      </c>
      <c r="I324" s="45">
        <v>458.74</v>
      </c>
      <c r="J324" s="45">
        <v>768.06</v>
      </c>
      <c r="K324" s="45">
        <v>1220.44</v>
      </c>
      <c r="L324" s="45">
        <v>1857.93</v>
      </c>
      <c r="M324" s="45">
        <v>2304.7399999999998</v>
      </c>
      <c r="N324" s="45">
        <v>2802.38</v>
      </c>
      <c r="O324" s="45">
        <v>3183.04</v>
      </c>
      <c r="P324" s="45">
        <v>3635.54</v>
      </c>
      <c r="Q324" s="45">
        <v>34863.56</v>
      </c>
      <c r="R324" s="47">
        <f t="shared" si="80"/>
        <v>9098.9179166666654</v>
      </c>
      <c r="V324" s="49">
        <f t="shared" si="81"/>
        <v>9098.9179166666654</v>
      </c>
      <c r="Y324" s="51"/>
      <c r="Z324" s="51"/>
      <c r="AA324" s="51"/>
      <c r="AC324" s="49">
        <f t="shared" si="82"/>
        <v>9098.9179166666654</v>
      </c>
    </row>
    <row r="325" spans="1:29">
      <c r="A325" s="6" t="s">
        <v>294</v>
      </c>
      <c r="B325" s="6" t="s">
        <v>130</v>
      </c>
      <c r="C325" s="6" t="s">
        <v>360</v>
      </c>
      <c r="D325" s="41" t="s">
        <v>673</v>
      </c>
      <c r="E325" s="45">
        <v>418259.33</v>
      </c>
      <c r="F325" s="45">
        <v>460791.3</v>
      </c>
      <c r="G325" s="45">
        <v>530154.43000000005</v>
      </c>
      <c r="H325" s="45">
        <v>73488.570000000007</v>
      </c>
      <c r="I325" s="45">
        <v>143026.96</v>
      </c>
      <c r="J325" s="45">
        <v>233092.09</v>
      </c>
      <c r="K325" s="45">
        <v>287483.71000000002</v>
      </c>
      <c r="L325" s="45">
        <v>319028.24</v>
      </c>
      <c r="M325" s="45">
        <v>345762.14</v>
      </c>
      <c r="N325" s="45">
        <v>365639.1</v>
      </c>
      <c r="O325" s="45">
        <v>384603.88</v>
      </c>
      <c r="P325" s="45">
        <v>404964.18</v>
      </c>
      <c r="Q325" s="45">
        <v>433250.69</v>
      </c>
      <c r="R325" s="47">
        <f t="shared" si="80"/>
        <v>331149.13416666671</v>
      </c>
      <c r="V325" s="49">
        <f t="shared" si="81"/>
        <v>331149.13416666671</v>
      </c>
      <c r="Y325" s="51"/>
      <c r="Z325" s="51"/>
      <c r="AA325" s="51"/>
      <c r="AC325" s="49">
        <f t="shared" si="82"/>
        <v>331149.13416666671</v>
      </c>
    </row>
    <row r="326" spans="1:29">
      <c r="A326" s="6" t="s">
        <v>294</v>
      </c>
      <c r="B326" s="6" t="s">
        <v>130</v>
      </c>
      <c r="C326" s="6" t="s">
        <v>59</v>
      </c>
      <c r="D326" s="41" t="s">
        <v>675</v>
      </c>
      <c r="E326" s="45">
        <v>8995199.2799999993</v>
      </c>
      <c r="F326" s="45">
        <v>9916856.1699999999</v>
      </c>
      <c r="G326" s="45">
        <v>11525551.67</v>
      </c>
      <c r="H326" s="45">
        <v>1698425.19</v>
      </c>
      <c r="I326" s="45">
        <v>3299857.9</v>
      </c>
      <c r="J326" s="45">
        <v>5009062.12</v>
      </c>
      <c r="K326" s="45">
        <v>6194366.0700000003</v>
      </c>
      <c r="L326" s="45">
        <v>6862379.2599999998</v>
      </c>
      <c r="M326" s="45">
        <v>7413410.2699999996</v>
      </c>
      <c r="N326" s="45">
        <v>7813606.6200000001</v>
      </c>
      <c r="O326" s="45">
        <v>8191046.7400000002</v>
      </c>
      <c r="P326" s="45">
        <v>8598008.9100000001</v>
      </c>
      <c r="Q326" s="45">
        <v>9153069.5899999999</v>
      </c>
      <c r="R326" s="47">
        <f t="shared" si="80"/>
        <v>7133058.779583334</v>
      </c>
      <c r="V326" s="49">
        <f t="shared" si="81"/>
        <v>7133058.779583334</v>
      </c>
      <c r="Y326" s="51"/>
      <c r="Z326" s="51"/>
      <c r="AA326" s="51"/>
      <c r="AC326" s="49">
        <f t="shared" si="82"/>
        <v>7133058.779583334</v>
      </c>
    </row>
    <row r="327" spans="1:29">
      <c r="A327" s="6" t="s">
        <v>294</v>
      </c>
      <c r="B327" s="6" t="s">
        <v>130</v>
      </c>
      <c r="C327" s="6" t="s">
        <v>60</v>
      </c>
      <c r="D327" s="41" t="s">
        <v>676</v>
      </c>
      <c r="E327" s="45">
        <v>7524905.3300000001</v>
      </c>
      <c r="F327" s="45">
        <v>8651081.5299999993</v>
      </c>
      <c r="G327" s="45">
        <v>10053364.970000001</v>
      </c>
      <c r="H327" s="45">
        <v>1376503.3</v>
      </c>
      <c r="I327" s="45">
        <v>2767346.73</v>
      </c>
      <c r="J327" s="45">
        <v>3920324.47</v>
      </c>
      <c r="K327" s="45">
        <v>4650676.7</v>
      </c>
      <c r="L327" s="45">
        <v>5175348.38</v>
      </c>
      <c r="M327" s="45">
        <v>5565985.5300000003</v>
      </c>
      <c r="N327" s="45">
        <v>6010025.21</v>
      </c>
      <c r="O327" s="45">
        <v>6381707.7800000003</v>
      </c>
      <c r="P327" s="45">
        <v>6838488.1799999997</v>
      </c>
      <c r="Q327" s="45">
        <v>7591783.5099999998</v>
      </c>
      <c r="R327" s="47">
        <f t="shared" si="80"/>
        <v>5745766.4333333336</v>
      </c>
      <c r="V327" s="49">
        <f t="shared" si="81"/>
        <v>5745766.4333333336</v>
      </c>
      <c r="Y327" s="51"/>
      <c r="Z327" s="51"/>
      <c r="AA327" s="51"/>
      <c r="AC327" s="49">
        <f t="shared" si="82"/>
        <v>5745766.4333333336</v>
      </c>
    </row>
    <row r="328" spans="1:29">
      <c r="A328" s="6" t="s">
        <v>294</v>
      </c>
      <c r="B328" s="6" t="s">
        <v>130</v>
      </c>
      <c r="C328" s="6" t="s">
        <v>362</v>
      </c>
      <c r="D328" s="41" t="s">
        <v>678</v>
      </c>
      <c r="E328" s="45">
        <v>198563.96</v>
      </c>
      <c r="F328" s="45">
        <v>216144.55</v>
      </c>
      <c r="G328" s="45">
        <v>249975.58</v>
      </c>
      <c r="H328" s="45">
        <v>32256.01</v>
      </c>
      <c r="I328" s="45">
        <v>64399.19</v>
      </c>
      <c r="J328" s="45">
        <v>102892.65</v>
      </c>
      <c r="K328" s="45">
        <v>133880.54999999999</v>
      </c>
      <c r="L328" s="45">
        <v>151575.47</v>
      </c>
      <c r="M328" s="45">
        <v>165801.76</v>
      </c>
      <c r="N328" s="45">
        <v>175488.86</v>
      </c>
      <c r="O328" s="45">
        <v>183638.31</v>
      </c>
      <c r="P328" s="45">
        <v>191167.22</v>
      </c>
      <c r="Q328" s="45">
        <v>201917.24</v>
      </c>
      <c r="R328" s="47">
        <f t="shared" si="80"/>
        <v>155621.72916666666</v>
      </c>
      <c r="V328" s="49">
        <f t="shared" si="81"/>
        <v>155621.72916666666</v>
      </c>
      <c r="Y328" s="51"/>
      <c r="Z328" s="51"/>
      <c r="AA328" s="51"/>
      <c r="AC328" s="49">
        <f t="shared" si="82"/>
        <v>155621.72916666666</v>
      </c>
    </row>
    <row r="329" spans="1:29">
      <c r="A329" s="6" t="s">
        <v>294</v>
      </c>
      <c r="B329" s="6" t="s">
        <v>130</v>
      </c>
      <c r="C329" s="6" t="s">
        <v>364</v>
      </c>
      <c r="D329" s="41" t="s">
        <v>674</v>
      </c>
      <c r="E329" s="45">
        <v>2033013.29</v>
      </c>
      <c r="F329" s="45">
        <v>2257621.29</v>
      </c>
      <c r="G329" s="45">
        <v>2482229.29</v>
      </c>
      <c r="H329" s="45">
        <v>238949</v>
      </c>
      <c r="I329" s="45">
        <v>477898</v>
      </c>
      <c r="J329" s="45">
        <v>716847</v>
      </c>
      <c r="K329" s="45">
        <v>905012.41</v>
      </c>
      <c r="L329" s="45">
        <v>1121116.4099999999</v>
      </c>
      <c r="M329" s="45">
        <v>1355179.41</v>
      </c>
      <c r="N329" s="45">
        <v>1589242.41</v>
      </c>
      <c r="O329" s="45">
        <v>2044278.54</v>
      </c>
      <c r="P329" s="45">
        <v>2305959.54</v>
      </c>
      <c r="Q329" s="45">
        <v>2567640.54</v>
      </c>
      <c r="R329" s="47">
        <f t="shared" si="80"/>
        <v>1482888.3512500001</v>
      </c>
      <c r="V329" s="49">
        <f t="shared" si="81"/>
        <v>1482888.3512500001</v>
      </c>
      <c r="Y329" s="51"/>
      <c r="Z329" s="51"/>
      <c r="AA329" s="51"/>
      <c r="AC329" s="49">
        <f t="shared" si="82"/>
        <v>1482888.3512500001</v>
      </c>
    </row>
    <row r="330" spans="1:29">
      <c r="A330" s="6" t="s">
        <v>294</v>
      </c>
      <c r="B330" s="6" t="s">
        <v>130</v>
      </c>
      <c r="C330" s="6" t="s">
        <v>365</v>
      </c>
      <c r="D330" s="41" t="s">
        <v>680</v>
      </c>
      <c r="E330" s="45">
        <v>-57247.18</v>
      </c>
      <c r="F330" s="45">
        <v>-54967.360000000001</v>
      </c>
      <c r="G330" s="45">
        <v>-50592.21</v>
      </c>
      <c r="H330" s="45">
        <v>481.15</v>
      </c>
      <c r="I330" s="45">
        <v>724.48</v>
      </c>
      <c r="J330" s="45">
        <v>5173.67</v>
      </c>
      <c r="K330" s="45">
        <v>6089.05</v>
      </c>
      <c r="L330" s="45">
        <v>6762.07</v>
      </c>
      <c r="M330" s="45">
        <v>8582.76</v>
      </c>
      <c r="N330" s="45">
        <v>19730.919999999998</v>
      </c>
      <c r="O330" s="45">
        <v>20183.68</v>
      </c>
      <c r="P330" s="45">
        <v>20634.22</v>
      </c>
      <c r="Q330" s="45">
        <v>20261.45</v>
      </c>
      <c r="R330" s="47">
        <f t="shared" si="80"/>
        <v>-2974.2029166666689</v>
      </c>
      <c r="V330" s="49">
        <f t="shared" si="81"/>
        <v>-2974.2029166666689</v>
      </c>
      <c r="Y330" s="51"/>
      <c r="Z330" s="51"/>
      <c r="AA330" s="51"/>
      <c r="AC330" s="49">
        <f t="shared" si="82"/>
        <v>-2974.2029166666689</v>
      </c>
    </row>
    <row r="331" spans="1:29">
      <c r="A331" s="6" t="s">
        <v>2</v>
      </c>
      <c r="B331" s="6" t="s">
        <v>366</v>
      </c>
      <c r="C331" s="6" t="s">
        <v>2</v>
      </c>
      <c r="D331" s="41" t="s">
        <v>131</v>
      </c>
      <c r="E331" s="45">
        <v>1987428.32</v>
      </c>
      <c r="F331" s="45">
        <v>2175409.71</v>
      </c>
      <c r="G331" s="45">
        <v>2351148.16</v>
      </c>
      <c r="H331" s="45">
        <v>259115.38</v>
      </c>
      <c r="I331" s="45">
        <v>501515.19</v>
      </c>
      <c r="J331" s="45">
        <v>730296.37</v>
      </c>
      <c r="K331" s="45">
        <v>919792.36</v>
      </c>
      <c r="L331" s="45">
        <v>1128365.3</v>
      </c>
      <c r="M331" s="45">
        <v>1345308.26</v>
      </c>
      <c r="N331" s="45">
        <v>1553409.89</v>
      </c>
      <c r="O331" s="45">
        <v>1761179.06</v>
      </c>
      <c r="P331" s="45">
        <v>1964713.44</v>
      </c>
      <c r="Q331" s="45">
        <v>2155892.12</v>
      </c>
      <c r="R331" s="47">
        <f t="shared" si="80"/>
        <v>1396826.1116666668</v>
      </c>
      <c r="V331" s="49">
        <f t="shared" si="81"/>
        <v>1396826.1116666668</v>
      </c>
      <c r="Y331" s="51"/>
      <c r="Z331" s="51"/>
      <c r="AA331" s="51"/>
      <c r="AC331" s="49">
        <f t="shared" si="82"/>
        <v>1396826.1116666668</v>
      </c>
    </row>
    <row r="332" spans="1:29">
      <c r="A332" s="6"/>
      <c r="B332" s="6"/>
      <c r="C332" s="6"/>
      <c r="D332" s="41" t="s">
        <v>132</v>
      </c>
      <c r="E332" s="46">
        <f t="shared" ref="E332:H332" si="83">SUM(E316:E331)</f>
        <v>25793227.520000003</v>
      </c>
      <c r="F332" s="46">
        <f t="shared" si="83"/>
        <v>28876446.879999999</v>
      </c>
      <c r="G332" s="46">
        <f t="shared" si="83"/>
        <v>33154852.16</v>
      </c>
      <c r="H332" s="46">
        <f t="shared" si="83"/>
        <v>4441991.34</v>
      </c>
      <c r="I332" s="46">
        <f t="shared" ref="I332:R332" si="84">SUM(I316:I331)</f>
        <v>8759486.8800000008</v>
      </c>
      <c r="J332" s="46">
        <f t="shared" si="84"/>
        <v>12933577.640000001</v>
      </c>
      <c r="K332" s="46">
        <f t="shared" si="84"/>
        <v>15884714.600000001</v>
      </c>
      <c r="L332" s="46">
        <f t="shared" si="84"/>
        <v>18009144.009999998</v>
      </c>
      <c r="M332" s="46">
        <f t="shared" si="84"/>
        <v>19843771.800000004</v>
      </c>
      <c r="N332" s="46">
        <f t="shared" si="84"/>
        <v>21532848.990000002</v>
      </c>
      <c r="O332" s="46">
        <f t="shared" si="84"/>
        <v>23328568.709999997</v>
      </c>
      <c r="P332" s="46">
        <f t="shared" si="84"/>
        <v>25049132.289999999</v>
      </c>
      <c r="Q332" s="46">
        <f t="shared" si="84"/>
        <v>27319599.679999996</v>
      </c>
      <c r="R332" s="46">
        <f t="shared" si="84"/>
        <v>19864245.741666671</v>
      </c>
      <c r="Y332" s="51"/>
      <c r="Z332" s="51"/>
      <c r="AA332" s="51"/>
    </row>
    <row r="333" spans="1:29">
      <c r="D333" s="3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7"/>
      <c r="Y333" s="51"/>
      <c r="Z333" s="51"/>
      <c r="AA333" s="51"/>
    </row>
    <row r="334" spans="1:29">
      <c r="A334" s="6" t="s">
        <v>284</v>
      </c>
      <c r="B334" s="6" t="s">
        <v>133</v>
      </c>
      <c r="D334" s="41" t="s">
        <v>134</v>
      </c>
      <c r="E334" s="45">
        <v>25918672.199999999</v>
      </c>
      <c r="F334" s="45">
        <v>28582313.68</v>
      </c>
      <c r="G334" s="45">
        <v>31270347.91</v>
      </c>
      <c r="H334" s="45">
        <v>2792093.49</v>
      </c>
      <c r="I334" s="45">
        <v>5476803.3399999999</v>
      </c>
      <c r="J334" s="45">
        <v>8167805.6600000001</v>
      </c>
      <c r="K334" s="45">
        <v>10867432.48</v>
      </c>
      <c r="L334" s="45">
        <v>13571673.439999999</v>
      </c>
      <c r="M334" s="45">
        <v>16284224.689999999</v>
      </c>
      <c r="N334" s="45">
        <v>19003797.07</v>
      </c>
      <c r="O334" s="45">
        <v>21732878.890000001</v>
      </c>
      <c r="P334" s="45">
        <v>24471672.09</v>
      </c>
      <c r="Q334" s="45">
        <v>27228679.859999999</v>
      </c>
      <c r="R334" s="47">
        <f t="shared" ref="R334:R336" si="85">((E334+Q334)+((F334+G334+H334+I334+J334+K334+L334+M334+N334+O334+P334)*2))/24</f>
        <v>17399559.897499997</v>
      </c>
      <c r="V334" s="49">
        <f t="shared" ref="V334:V336" si="86">R334</f>
        <v>17399559.897499997</v>
      </c>
      <c r="Y334" s="51"/>
      <c r="Z334" s="51"/>
      <c r="AA334" s="51"/>
      <c r="AC334" s="49">
        <f t="shared" ref="AC334:AC336" si="87">+R334</f>
        <v>17399559.897499997</v>
      </c>
    </row>
    <row r="335" spans="1:29">
      <c r="A335" s="6" t="s">
        <v>284</v>
      </c>
      <c r="B335" s="6" t="s">
        <v>135</v>
      </c>
      <c r="D335" s="41" t="s">
        <v>681</v>
      </c>
      <c r="E335" s="45">
        <v>2985075.27</v>
      </c>
      <c r="F335" s="45">
        <v>3251041.51</v>
      </c>
      <c r="G335" s="45">
        <v>3517419.93</v>
      </c>
      <c r="H335" s="45">
        <v>587972.24</v>
      </c>
      <c r="I335" s="45">
        <v>906432.54</v>
      </c>
      <c r="J335" s="45">
        <v>1225002.47</v>
      </c>
      <c r="K335" s="45">
        <v>1543761.12</v>
      </c>
      <c r="L335" s="45">
        <v>1922721.58</v>
      </c>
      <c r="M335" s="45">
        <v>2256625.5</v>
      </c>
      <c r="N335" s="45">
        <v>2599759.09</v>
      </c>
      <c r="O335" s="45">
        <v>2942765.64</v>
      </c>
      <c r="P335" s="45">
        <v>3287779.21</v>
      </c>
      <c r="Q335" s="45">
        <v>3628152.54</v>
      </c>
      <c r="R335" s="47">
        <f t="shared" si="85"/>
        <v>2278991.2279166668</v>
      </c>
      <c r="V335" s="49">
        <f t="shared" si="86"/>
        <v>2278991.2279166668</v>
      </c>
      <c r="Y335" s="51"/>
      <c r="Z335" s="51"/>
      <c r="AA335" s="51"/>
      <c r="AC335" s="49">
        <f t="shared" si="87"/>
        <v>2278991.2279166668</v>
      </c>
    </row>
    <row r="336" spans="1:29">
      <c r="A336" s="6" t="s">
        <v>284</v>
      </c>
      <c r="B336" s="1" t="s">
        <v>136</v>
      </c>
      <c r="D336" s="41" t="s">
        <v>137</v>
      </c>
      <c r="E336" s="45">
        <v>0</v>
      </c>
      <c r="F336" s="45">
        <v>0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7">
        <f t="shared" si="85"/>
        <v>0</v>
      </c>
      <c r="V336" s="49">
        <f t="shared" si="86"/>
        <v>0</v>
      </c>
      <c r="Y336" s="51"/>
      <c r="Z336" s="51"/>
      <c r="AA336" s="51"/>
      <c r="AC336" s="49">
        <f t="shared" si="87"/>
        <v>0</v>
      </c>
    </row>
    <row r="337" spans="1:29">
      <c r="D337" s="41" t="s">
        <v>138</v>
      </c>
      <c r="E337" s="46">
        <f t="shared" ref="E337:H337" si="88">SUM(E334:E336)</f>
        <v>28903747.469999999</v>
      </c>
      <c r="F337" s="46">
        <f t="shared" si="88"/>
        <v>31833355.189999998</v>
      </c>
      <c r="G337" s="46">
        <f t="shared" si="88"/>
        <v>34787767.840000004</v>
      </c>
      <c r="H337" s="46">
        <f t="shared" si="88"/>
        <v>3380065.7300000004</v>
      </c>
      <c r="I337" s="46">
        <f t="shared" ref="I337:R337" si="89">SUM(I334:I336)</f>
        <v>6383235.8799999999</v>
      </c>
      <c r="J337" s="46">
        <f t="shared" si="89"/>
        <v>9392808.1300000008</v>
      </c>
      <c r="K337" s="46">
        <f t="shared" si="89"/>
        <v>12411193.600000001</v>
      </c>
      <c r="L337" s="46">
        <f t="shared" si="89"/>
        <v>15494395.02</v>
      </c>
      <c r="M337" s="46">
        <f t="shared" si="89"/>
        <v>18540850.189999998</v>
      </c>
      <c r="N337" s="46">
        <f t="shared" si="89"/>
        <v>21603556.16</v>
      </c>
      <c r="O337" s="46">
        <f t="shared" si="89"/>
        <v>24675644.530000001</v>
      </c>
      <c r="P337" s="46">
        <f t="shared" si="89"/>
        <v>27759451.300000001</v>
      </c>
      <c r="Q337" s="46">
        <f t="shared" si="89"/>
        <v>30856832.399999999</v>
      </c>
      <c r="R337" s="46">
        <f t="shared" si="89"/>
        <v>19678551.125416663</v>
      </c>
      <c r="Y337" s="51"/>
      <c r="Z337" s="51"/>
      <c r="AA337" s="51"/>
    </row>
    <row r="338" spans="1:29">
      <c r="D338" s="3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7"/>
      <c r="Y338" s="51"/>
      <c r="Z338" s="51"/>
      <c r="AA338" s="51"/>
    </row>
    <row r="339" spans="1:29">
      <c r="A339" s="6" t="s">
        <v>284</v>
      </c>
      <c r="B339" s="6" t="s">
        <v>139</v>
      </c>
      <c r="D339" s="41" t="s">
        <v>140</v>
      </c>
      <c r="E339" s="45">
        <v>0</v>
      </c>
      <c r="F339" s="45">
        <v>0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7">
        <f t="shared" ref="R339:R354" si="90">((E339+Q339)+((F339+G339+H339+I339+J339+K339+L339+M339+N339+O339+P339)*2))/24</f>
        <v>0</v>
      </c>
      <c r="V339" s="49">
        <f t="shared" ref="V339:V354" si="91">R339</f>
        <v>0</v>
      </c>
      <c r="Y339" s="51"/>
      <c r="Z339" s="51"/>
      <c r="AA339" s="51"/>
      <c r="AC339" s="49">
        <f t="shared" ref="AC339:AC354" si="92">+R339</f>
        <v>0</v>
      </c>
    </row>
    <row r="340" spans="1:29">
      <c r="A340" s="6" t="s">
        <v>284</v>
      </c>
      <c r="B340" s="6" t="s">
        <v>141</v>
      </c>
      <c r="C340" s="6" t="s">
        <v>143</v>
      </c>
      <c r="D340" s="5" t="s">
        <v>144</v>
      </c>
      <c r="E340" s="45">
        <v>845594.95</v>
      </c>
      <c r="F340" s="45">
        <v>932601.67</v>
      </c>
      <c r="G340" s="45">
        <v>1014898.94</v>
      </c>
      <c r="H340" s="45">
        <v>65182.81</v>
      </c>
      <c r="I340" s="45">
        <v>127151.21</v>
      </c>
      <c r="J340" s="45">
        <v>182998.52</v>
      </c>
      <c r="K340" s="45">
        <v>230974.4</v>
      </c>
      <c r="L340" s="45">
        <v>295983.31</v>
      </c>
      <c r="M340" s="45">
        <v>363396.32</v>
      </c>
      <c r="N340" s="45">
        <v>435446.14</v>
      </c>
      <c r="O340" s="45">
        <v>491009.36</v>
      </c>
      <c r="P340" s="45">
        <v>568583.30000000005</v>
      </c>
      <c r="Q340" s="45">
        <v>692410.98</v>
      </c>
      <c r="R340" s="47">
        <f t="shared" si="90"/>
        <v>456435.74541666661</v>
      </c>
      <c r="V340" s="49">
        <f t="shared" si="91"/>
        <v>456435.74541666661</v>
      </c>
      <c r="Y340" s="51"/>
      <c r="Z340" s="51"/>
      <c r="AA340" s="51"/>
      <c r="AC340" s="49">
        <f t="shared" si="92"/>
        <v>456435.74541666661</v>
      </c>
    </row>
    <row r="341" spans="1:29">
      <c r="A341" s="6" t="s">
        <v>284</v>
      </c>
      <c r="B341" s="6" t="s">
        <v>141</v>
      </c>
      <c r="C341" s="6" t="s">
        <v>179</v>
      </c>
      <c r="D341" s="5" t="s">
        <v>876</v>
      </c>
      <c r="E341" s="45">
        <v>105902.77</v>
      </c>
      <c r="F341" s="45">
        <v>116319.44</v>
      </c>
      <c r="G341" s="45">
        <v>127083.32</v>
      </c>
      <c r="H341" s="45">
        <v>10763.89</v>
      </c>
      <c r="I341" s="45">
        <v>20486.11</v>
      </c>
      <c r="J341" s="45">
        <v>31250</v>
      </c>
      <c r="K341" s="45">
        <v>41666.67</v>
      </c>
      <c r="L341" s="45">
        <v>52430.559999999998</v>
      </c>
      <c r="M341" s="45">
        <v>62847.22</v>
      </c>
      <c r="N341" s="45">
        <v>73611.11</v>
      </c>
      <c r="O341" s="45">
        <v>84375</v>
      </c>
      <c r="P341" s="45">
        <v>94791.66</v>
      </c>
      <c r="Q341" s="45">
        <v>105555.55</v>
      </c>
      <c r="R341" s="47">
        <f t="shared" si="90"/>
        <v>68446.17833333333</v>
      </c>
      <c r="V341" s="49">
        <f t="shared" si="91"/>
        <v>68446.17833333333</v>
      </c>
      <c r="Y341" s="51"/>
      <c r="Z341" s="51"/>
      <c r="AA341" s="51"/>
      <c r="AC341" s="49">
        <f t="shared" si="92"/>
        <v>68446.17833333333</v>
      </c>
    </row>
    <row r="342" spans="1:29">
      <c r="A342" s="6" t="s">
        <v>284</v>
      </c>
      <c r="B342" s="6" t="s">
        <v>141</v>
      </c>
      <c r="D342" s="41" t="s">
        <v>142</v>
      </c>
      <c r="E342" s="45">
        <v>12362441.880000001</v>
      </c>
      <c r="F342" s="45">
        <v>13586500.199999999</v>
      </c>
      <c r="G342" s="45">
        <v>14810558.539999999</v>
      </c>
      <c r="H342" s="45">
        <v>1224058.3400000001</v>
      </c>
      <c r="I342" s="45">
        <v>2448116.66</v>
      </c>
      <c r="J342" s="45">
        <v>3672175</v>
      </c>
      <c r="K342" s="45">
        <v>4896233.34</v>
      </c>
      <c r="L342" s="45">
        <v>6120291.6600000001</v>
      </c>
      <c r="M342" s="45">
        <v>7344350</v>
      </c>
      <c r="N342" s="45">
        <v>8568408.3399999999</v>
      </c>
      <c r="O342" s="45">
        <v>9792466.6600000001</v>
      </c>
      <c r="P342" s="45">
        <v>11016525</v>
      </c>
      <c r="Q342" s="45">
        <v>12240583.34</v>
      </c>
      <c r="R342" s="47">
        <f t="shared" si="90"/>
        <v>7981766.3624999998</v>
      </c>
      <c r="V342" s="49">
        <f t="shared" si="91"/>
        <v>7981766.3624999998</v>
      </c>
      <c r="Y342" s="51"/>
      <c r="Z342" s="51"/>
      <c r="AA342" s="51"/>
      <c r="AC342" s="49">
        <f t="shared" si="92"/>
        <v>7981766.3624999998</v>
      </c>
    </row>
    <row r="343" spans="1:29">
      <c r="A343" s="6" t="s">
        <v>284</v>
      </c>
      <c r="B343" s="6" t="s">
        <v>146</v>
      </c>
      <c r="D343" s="41" t="s">
        <v>147</v>
      </c>
      <c r="E343" s="45">
        <v>184200.8</v>
      </c>
      <c r="F343" s="45">
        <v>197821.21</v>
      </c>
      <c r="G343" s="45">
        <v>211496.36</v>
      </c>
      <c r="H343" s="45">
        <v>13623.97</v>
      </c>
      <c r="I343" s="45">
        <v>27247.94</v>
      </c>
      <c r="J343" s="45">
        <v>40871.910000000003</v>
      </c>
      <c r="K343" s="45">
        <v>54495.88</v>
      </c>
      <c r="L343" s="45">
        <v>68119.850000000006</v>
      </c>
      <c r="M343" s="45">
        <v>81776.13</v>
      </c>
      <c r="N343" s="45">
        <v>95403.69</v>
      </c>
      <c r="O343" s="45">
        <v>109031.25</v>
      </c>
      <c r="P343" s="45">
        <v>122658.81</v>
      </c>
      <c r="Q343" s="45">
        <v>136286.37</v>
      </c>
      <c r="R343" s="47">
        <f t="shared" si="90"/>
        <v>98565.88208333333</v>
      </c>
      <c r="V343" s="49">
        <f t="shared" si="91"/>
        <v>98565.88208333333</v>
      </c>
      <c r="Y343" s="51"/>
      <c r="Z343" s="51"/>
      <c r="AA343" s="51"/>
      <c r="AC343" s="49">
        <f t="shared" si="92"/>
        <v>98565.88208333333</v>
      </c>
    </row>
    <row r="344" spans="1:29">
      <c r="A344" s="6" t="s">
        <v>284</v>
      </c>
      <c r="B344" s="6" t="s">
        <v>148</v>
      </c>
      <c r="D344" s="41" t="s">
        <v>682</v>
      </c>
      <c r="E344" s="45">
        <v>34142.199999999997</v>
      </c>
      <c r="F344" s="45">
        <v>39125.19</v>
      </c>
      <c r="G344" s="45">
        <v>44118.75</v>
      </c>
      <c r="H344" s="45">
        <v>4988.28</v>
      </c>
      <c r="I344" s="45">
        <v>9976.56</v>
      </c>
      <c r="J344" s="45">
        <v>14964.84</v>
      </c>
      <c r="K344" s="45">
        <v>19953.12</v>
      </c>
      <c r="L344" s="45">
        <v>24941.4</v>
      </c>
      <c r="M344" s="45">
        <v>29929.68</v>
      </c>
      <c r="N344" s="45">
        <v>34917.96</v>
      </c>
      <c r="O344" s="45">
        <v>39906.239999999998</v>
      </c>
      <c r="P344" s="45">
        <v>44894.52</v>
      </c>
      <c r="Q344" s="45">
        <v>49882.8</v>
      </c>
      <c r="R344" s="47">
        <f t="shared" si="90"/>
        <v>29144.086666666666</v>
      </c>
      <c r="V344" s="49">
        <f t="shared" si="91"/>
        <v>29144.086666666666</v>
      </c>
      <c r="Y344" s="51"/>
      <c r="Z344" s="51"/>
      <c r="AA344" s="51"/>
      <c r="AC344" s="49">
        <f t="shared" si="92"/>
        <v>29144.086666666666</v>
      </c>
    </row>
    <row r="345" spans="1:29">
      <c r="A345" s="6" t="s">
        <v>284</v>
      </c>
      <c r="B345" s="6" t="s">
        <v>145</v>
      </c>
      <c r="C345" s="6" t="s">
        <v>872</v>
      </c>
      <c r="D345" s="41" t="s">
        <v>873</v>
      </c>
      <c r="E345" s="45">
        <v>2885</v>
      </c>
      <c r="F345" s="45">
        <v>2885</v>
      </c>
      <c r="G345" s="45">
        <v>3709</v>
      </c>
      <c r="H345" s="45">
        <v>0</v>
      </c>
      <c r="I345" s="45">
        <v>0</v>
      </c>
      <c r="J345" s="45">
        <v>833</v>
      </c>
      <c r="K345" s="45">
        <v>833</v>
      </c>
      <c r="L345" s="45">
        <v>833</v>
      </c>
      <c r="M345" s="45">
        <v>1672</v>
      </c>
      <c r="N345" s="45">
        <v>1672</v>
      </c>
      <c r="O345" s="45">
        <v>1672</v>
      </c>
      <c r="P345" s="45">
        <v>2521</v>
      </c>
      <c r="Q345" s="45">
        <v>2521</v>
      </c>
      <c r="R345" s="47">
        <f t="shared" si="90"/>
        <v>1611.0833333333333</v>
      </c>
      <c r="V345" s="49">
        <f t="shared" si="91"/>
        <v>1611.0833333333333</v>
      </c>
      <c r="Y345" s="51"/>
      <c r="Z345" s="51"/>
      <c r="AA345" s="51"/>
      <c r="AC345" s="49">
        <f t="shared" si="92"/>
        <v>1611.0833333333333</v>
      </c>
    </row>
    <row r="346" spans="1:29">
      <c r="A346" s="6" t="s">
        <v>284</v>
      </c>
      <c r="B346" s="6" t="s">
        <v>145</v>
      </c>
      <c r="C346" s="6" t="s">
        <v>869</v>
      </c>
      <c r="D346" s="41" t="s">
        <v>870</v>
      </c>
      <c r="E346" s="45">
        <v>-0.01</v>
      </c>
      <c r="F346" s="45">
        <v>-0.01</v>
      </c>
      <c r="G346" s="45">
        <v>-0.01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90"/>
        <v>-2.0833333333333333E-3</v>
      </c>
      <c r="V346" s="49">
        <f t="shared" si="91"/>
        <v>-2.0833333333333333E-3</v>
      </c>
      <c r="Y346" s="51"/>
      <c r="Z346" s="51"/>
      <c r="AA346" s="51"/>
      <c r="AC346" s="49">
        <f t="shared" si="92"/>
        <v>-2.0833333333333333E-3</v>
      </c>
    </row>
    <row r="347" spans="1:29">
      <c r="A347" s="6" t="s">
        <v>284</v>
      </c>
      <c r="B347" s="6" t="s">
        <v>145</v>
      </c>
      <c r="C347" s="6" t="s">
        <v>12</v>
      </c>
      <c r="D347" s="41" t="s">
        <v>683</v>
      </c>
      <c r="E347" s="45">
        <v>0</v>
      </c>
      <c r="F347" s="45">
        <v>0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7">
        <f t="shared" si="90"/>
        <v>0</v>
      </c>
      <c r="V347" s="49">
        <f t="shared" si="91"/>
        <v>0</v>
      </c>
      <c r="Y347" s="51"/>
      <c r="Z347" s="51"/>
      <c r="AA347" s="51"/>
      <c r="AC347" s="49">
        <f t="shared" si="92"/>
        <v>0</v>
      </c>
    </row>
    <row r="348" spans="1:29">
      <c r="A348" s="6" t="s">
        <v>284</v>
      </c>
      <c r="B348" s="6" t="s">
        <v>145</v>
      </c>
      <c r="C348" s="6" t="s">
        <v>154</v>
      </c>
      <c r="D348" s="41" t="s">
        <v>871</v>
      </c>
      <c r="E348" s="45">
        <v>27468.55</v>
      </c>
      <c r="F348" s="45">
        <v>27285.99</v>
      </c>
      <c r="G348" s="45">
        <v>36361.96</v>
      </c>
      <c r="H348" s="45">
        <v>0</v>
      </c>
      <c r="I348" s="45">
        <v>0</v>
      </c>
      <c r="J348" s="45">
        <v>7558.06</v>
      </c>
      <c r="K348" s="45">
        <v>7558.06</v>
      </c>
      <c r="L348" s="45">
        <v>7558.06</v>
      </c>
      <c r="M348" s="45">
        <v>16206.58</v>
      </c>
      <c r="N348" s="45">
        <v>16206.58</v>
      </c>
      <c r="O348" s="45">
        <v>16206.58</v>
      </c>
      <c r="P348" s="45">
        <v>24931.040000000001</v>
      </c>
      <c r="Q348" s="45">
        <v>24931.040000000001</v>
      </c>
      <c r="R348" s="47">
        <f t="shared" si="90"/>
        <v>15506.058750000002</v>
      </c>
      <c r="V348" s="49">
        <f t="shared" si="91"/>
        <v>15506.058750000002</v>
      </c>
      <c r="Y348" s="51"/>
      <c r="Z348" s="51"/>
      <c r="AA348" s="51"/>
      <c r="AC348" s="49">
        <f t="shared" si="92"/>
        <v>15506.058750000002</v>
      </c>
    </row>
    <row r="349" spans="1:29">
      <c r="A349" s="6" t="s">
        <v>293</v>
      </c>
      <c r="B349" s="6" t="s">
        <v>145</v>
      </c>
      <c r="C349" s="6" t="s">
        <v>372</v>
      </c>
      <c r="D349" s="41" t="s">
        <v>684</v>
      </c>
      <c r="E349" s="45">
        <v>701.8</v>
      </c>
      <c r="F349" s="45">
        <v>788.18</v>
      </c>
      <c r="G349" s="45">
        <v>1386.35</v>
      </c>
      <c r="H349" s="45">
        <v>1.35</v>
      </c>
      <c r="I349" s="45">
        <v>2.52</v>
      </c>
      <c r="J349" s="45">
        <v>3.67</v>
      </c>
      <c r="K349" s="45">
        <v>4.4400000000000004</v>
      </c>
      <c r="L349" s="45">
        <v>6.35</v>
      </c>
      <c r="M349" s="45">
        <v>8.9499999999999993</v>
      </c>
      <c r="N349" s="45">
        <v>14.47</v>
      </c>
      <c r="O349" s="45">
        <v>18.260000000000002</v>
      </c>
      <c r="P349" s="45">
        <v>21.68</v>
      </c>
      <c r="Q349" s="45">
        <v>30.87</v>
      </c>
      <c r="R349" s="47">
        <f t="shared" si="90"/>
        <v>218.54624999999996</v>
      </c>
      <c r="V349" s="49">
        <f t="shared" si="91"/>
        <v>218.54624999999996</v>
      </c>
      <c r="Y349" s="51"/>
      <c r="Z349" s="51"/>
      <c r="AA349" s="51"/>
      <c r="AC349" s="49">
        <f t="shared" si="92"/>
        <v>218.54624999999996</v>
      </c>
    </row>
    <row r="350" spans="1:29">
      <c r="A350" s="6" t="s">
        <v>293</v>
      </c>
      <c r="B350" s="6" t="s">
        <v>145</v>
      </c>
      <c r="C350" s="6" t="s">
        <v>373</v>
      </c>
      <c r="D350" s="41" t="s">
        <v>685</v>
      </c>
      <c r="E350" s="45">
        <v>0</v>
      </c>
      <c r="F350" s="45">
        <v>0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7">
        <f t="shared" si="90"/>
        <v>0</v>
      </c>
      <c r="V350" s="49">
        <f t="shared" si="91"/>
        <v>0</v>
      </c>
      <c r="Y350" s="51"/>
      <c r="Z350" s="51"/>
      <c r="AA350" s="51"/>
      <c r="AC350" s="49">
        <f t="shared" si="92"/>
        <v>0</v>
      </c>
    </row>
    <row r="351" spans="1:29">
      <c r="A351" s="6" t="s">
        <v>293</v>
      </c>
      <c r="B351" s="6" t="s">
        <v>145</v>
      </c>
      <c r="C351" s="6" t="s">
        <v>374</v>
      </c>
      <c r="D351" s="41" t="s">
        <v>686</v>
      </c>
      <c r="E351" s="45">
        <v>10234.33</v>
      </c>
      <c r="F351" s="45">
        <v>10234.33</v>
      </c>
      <c r="G351" s="45">
        <v>13347.42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7">
        <f t="shared" si="90"/>
        <v>2391.5762500000001</v>
      </c>
      <c r="V351" s="49">
        <f t="shared" si="91"/>
        <v>2391.5762500000001</v>
      </c>
      <c r="Y351" s="51"/>
      <c r="Z351" s="51"/>
      <c r="AA351" s="51"/>
      <c r="AC351" s="49">
        <f t="shared" si="92"/>
        <v>2391.5762500000001</v>
      </c>
    </row>
    <row r="352" spans="1:29">
      <c r="A352" s="6" t="s">
        <v>294</v>
      </c>
      <c r="B352" s="6" t="s">
        <v>145</v>
      </c>
      <c r="C352" s="6" t="s">
        <v>372</v>
      </c>
      <c r="D352" s="41" t="s">
        <v>684</v>
      </c>
      <c r="E352" s="45">
        <v>5233.59</v>
      </c>
      <c r="F352" s="45">
        <v>6337.36</v>
      </c>
      <c r="G352" s="45">
        <v>9422.17</v>
      </c>
      <c r="H352" s="45">
        <v>72.010000000000005</v>
      </c>
      <c r="I352" s="45">
        <v>79.47</v>
      </c>
      <c r="J352" s="45">
        <v>91.15</v>
      </c>
      <c r="K352" s="45">
        <v>99.08</v>
      </c>
      <c r="L352" s="45">
        <v>110.45</v>
      </c>
      <c r="M352" s="45">
        <v>125.96</v>
      </c>
      <c r="N352" s="45">
        <v>145.15</v>
      </c>
      <c r="O352" s="45">
        <v>176.23</v>
      </c>
      <c r="P352" s="45">
        <v>211.52</v>
      </c>
      <c r="Q352" s="45">
        <v>243.45</v>
      </c>
      <c r="R352" s="47">
        <f t="shared" si="90"/>
        <v>1634.0891666666666</v>
      </c>
      <c r="V352" s="49">
        <f t="shared" si="91"/>
        <v>1634.0891666666666</v>
      </c>
      <c r="Y352" s="51"/>
      <c r="Z352" s="51"/>
      <c r="AA352" s="51"/>
      <c r="AC352" s="49">
        <f t="shared" si="92"/>
        <v>1634.0891666666666</v>
      </c>
    </row>
    <row r="353" spans="1:29">
      <c r="A353" s="6" t="s">
        <v>294</v>
      </c>
      <c r="B353" s="6" t="s">
        <v>145</v>
      </c>
      <c r="C353" s="6" t="s">
        <v>373</v>
      </c>
      <c r="D353" s="41" t="s">
        <v>685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7">
        <f t="shared" si="90"/>
        <v>0</v>
      </c>
      <c r="V353" s="49">
        <f t="shared" si="91"/>
        <v>0</v>
      </c>
      <c r="Y353" s="51"/>
      <c r="Z353" s="51"/>
      <c r="AA353" s="51"/>
      <c r="AC353" s="49">
        <f t="shared" si="92"/>
        <v>0</v>
      </c>
    </row>
    <row r="354" spans="1:29">
      <c r="A354" s="6" t="s">
        <v>294</v>
      </c>
      <c r="B354" s="6" t="s">
        <v>145</v>
      </c>
      <c r="C354" s="6" t="s">
        <v>374</v>
      </c>
      <c r="D354" s="41" t="s">
        <v>686</v>
      </c>
      <c r="E354" s="45">
        <v>0</v>
      </c>
      <c r="F354" s="45">
        <v>0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7">
        <f t="shared" si="90"/>
        <v>0</v>
      </c>
      <c r="V354" s="49">
        <f t="shared" si="91"/>
        <v>0</v>
      </c>
      <c r="Y354" s="51"/>
      <c r="Z354" s="51"/>
      <c r="AA354" s="51"/>
      <c r="AC354" s="49">
        <f t="shared" si="92"/>
        <v>0</v>
      </c>
    </row>
    <row r="355" spans="1:29">
      <c r="D355" s="41" t="s">
        <v>149</v>
      </c>
      <c r="E355" s="46">
        <f t="shared" ref="E355:J355" si="93">SUM(E339:E354)</f>
        <v>13578805.860000003</v>
      </c>
      <c r="F355" s="46">
        <f t="shared" si="93"/>
        <v>14919898.559999999</v>
      </c>
      <c r="G355" s="46">
        <f t="shared" si="93"/>
        <v>16272382.799999999</v>
      </c>
      <c r="H355" s="46">
        <f t="shared" si="93"/>
        <v>1318690.6500000001</v>
      </c>
      <c r="I355" s="46">
        <f t="shared" si="93"/>
        <v>2633060.4700000002</v>
      </c>
      <c r="J355" s="46">
        <f t="shared" si="93"/>
        <v>3950746.15</v>
      </c>
      <c r="K355" s="46">
        <f t="shared" ref="K355:R355" si="94">SUM(K339:K354)</f>
        <v>5251817.99</v>
      </c>
      <c r="L355" s="46">
        <f t="shared" si="94"/>
        <v>6570274.6399999997</v>
      </c>
      <c r="M355" s="46">
        <f t="shared" si="94"/>
        <v>7900312.8399999999</v>
      </c>
      <c r="N355" s="46">
        <f t="shared" si="94"/>
        <v>9225825.4400000013</v>
      </c>
      <c r="O355" s="46">
        <f t="shared" si="94"/>
        <v>10534861.58</v>
      </c>
      <c r="P355" s="46">
        <f t="shared" si="94"/>
        <v>11875138.529999999</v>
      </c>
      <c r="Q355" s="46">
        <f t="shared" si="94"/>
        <v>13252445.399999997</v>
      </c>
      <c r="R355" s="46">
        <f t="shared" si="94"/>
        <v>8655719.6066666674</v>
      </c>
      <c r="Y355" s="51"/>
      <c r="Z355" s="51"/>
      <c r="AA355" s="51"/>
    </row>
    <row r="356" spans="1:29">
      <c r="D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7"/>
      <c r="Y356" s="51"/>
      <c r="Z356" s="51"/>
      <c r="AA356" s="51"/>
    </row>
    <row r="357" spans="1:29">
      <c r="A357" s="6" t="s">
        <v>284</v>
      </c>
      <c r="B357" s="6" t="s">
        <v>151</v>
      </c>
      <c r="C357" s="6" t="s">
        <v>375</v>
      </c>
      <c r="D357" s="41" t="s">
        <v>687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ref="R357:R377" si="95">((E357+Q357)+((F357+G357+H357+I357+J357+K357+L357+M357+N357+O357+P357)*2))/24</f>
        <v>0</v>
      </c>
      <c r="V357" s="49">
        <f t="shared" ref="V357:V377" si="96">R357</f>
        <v>0</v>
      </c>
      <c r="Y357" s="51"/>
      <c r="Z357" s="51"/>
      <c r="AA357" s="51"/>
      <c r="AC357" s="49">
        <f t="shared" ref="AC357:AC377" si="97">+R357</f>
        <v>0</v>
      </c>
    </row>
    <row r="358" spans="1:29">
      <c r="A358" s="6" t="s">
        <v>284</v>
      </c>
      <c r="B358" s="6" t="s">
        <v>153</v>
      </c>
      <c r="C358" s="6" t="s">
        <v>375</v>
      </c>
      <c r="D358" s="41" t="s">
        <v>689</v>
      </c>
      <c r="E358" s="45">
        <v>0</v>
      </c>
      <c r="F358" s="45">
        <v>0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7">
        <f t="shared" si="95"/>
        <v>0</v>
      </c>
      <c r="V358" s="49">
        <f t="shared" si="96"/>
        <v>0</v>
      </c>
      <c r="Y358" s="51"/>
      <c r="Z358" s="51"/>
      <c r="AA358" s="51"/>
      <c r="AC358" s="49">
        <f t="shared" si="97"/>
        <v>0</v>
      </c>
    </row>
    <row r="359" spans="1:29">
      <c r="A359" s="6" t="s">
        <v>284</v>
      </c>
      <c r="B359" s="6" t="s">
        <v>377</v>
      </c>
      <c r="D359" s="41" t="s">
        <v>691</v>
      </c>
      <c r="E359" s="45">
        <v>-35015.800000000003</v>
      </c>
      <c r="F359" s="45">
        <v>-38517.379999999997</v>
      </c>
      <c r="G359" s="45">
        <v>-42018.96</v>
      </c>
      <c r="H359" s="45">
        <v>-3501.58</v>
      </c>
      <c r="I359" s="45">
        <v>-7003.16</v>
      </c>
      <c r="J359" s="45">
        <v>-10504.74</v>
      </c>
      <c r="K359" s="45">
        <v>-14006.32</v>
      </c>
      <c r="L359" s="45">
        <v>-17507.900000000001</v>
      </c>
      <c r="M359" s="45">
        <v>-21009.48</v>
      </c>
      <c r="N359" s="45">
        <v>-24511.06</v>
      </c>
      <c r="O359" s="45">
        <v>-28012.639999999999</v>
      </c>
      <c r="P359" s="45">
        <v>-31514.22</v>
      </c>
      <c r="Q359" s="45">
        <v>-35015.800000000003</v>
      </c>
      <c r="R359" s="47">
        <f t="shared" si="95"/>
        <v>-22760.270000000004</v>
      </c>
      <c r="V359" s="49">
        <f t="shared" si="96"/>
        <v>-22760.270000000004</v>
      </c>
      <c r="Y359" s="51"/>
      <c r="Z359" s="51"/>
      <c r="AA359" s="51"/>
      <c r="AC359" s="49">
        <f t="shared" si="97"/>
        <v>-22760.270000000004</v>
      </c>
    </row>
    <row r="360" spans="1:29">
      <c r="A360" s="6" t="s">
        <v>293</v>
      </c>
      <c r="B360" s="6" t="s">
        <v>150</v>
      </c>
      <c r="C360" s="6" t="s">
        <v>375</v>
      </c>
      <c r="D360" s="41" t="s">
        <v>692</v>
      </c>
      <c r="E360" s="45">
        <v>-291841.81</v>
      </c>
      <c r="F360" s="45">
        <v>77384.039999999994</v>
      </c>
      <c r="G360" s="45">
        <v>485092.4</v>
      </c>
      <c r="H360" s="45">
        <v>394793.07</v>
      </c>
      <c r="I360" s="45">
        <v>742861.83</v>
      </c>
      <c r="J360" s="45">
        <v>927893.17</v>
      </c>
      <c r="K360" s="45">
        <v>916009.79</v>
      </c>
      <c r="L360" s="45">
        <v>761457.07</v>
      </c>
      <c r="M360" s="45">
        <v>444475.96</v>
      </c>
      <c r="N360" s="45">
        <v>64810.890000000101</v>
      </c>
      <c r="O360" s="45">
        <v>-343614.67</v>
      </c>
      <c r="P360" s="45">
        <v>-603739.74</v>
      </c>
      <c r="Q360" s="45">
        <v>-777297.64</v>
      </c>
      <c r="R360" s="47">
        <f t="shared" si="95"/>
        <v>277737.84041666664</v>
      </c>
      <c r="V360" s="49">
        <f t="shared" si="96"/>
        <v>277737.84041666664</v>
      </c>
      <c r="Y360" s="51"/>
      <c r="Z360" s="51"/>
      <c r="AA360" s="51"/>
      <c r="AC360" s="49">
        <f t="shared" si="97"/>
        <v>277737.84041666664</v>
      </c>
    </row>
    <row r="361" spans="1:29">
      <c r="A361" s="6" t="s">
        <v>293</v>
      </c>
      <c r="B361" s="6" t="s">
        <v>150</v>
      </c>
      <c r="C361" s="6" t="s">
        <v>376</v>
      </c>
      <c r="D361" s="41" t="s">
        <v>693</v>
      </c>
      <c r="E361" s="45">
        <v>99923.89</v>
      </c>
      <c r="F361" s="45">
        <v>274617.82</v>
      </c>
      <c r="G361" s="45">
        <v>521437.46</v>
      </c>
      <c r="H361" s="45">
        <v>232018.92</v>
      </c>
      <c r="I361" s="45">
        <v>506353.24</v>
      </c>
      <c r="J361" s="45">
        <v>667295.85</v>
      </c>
      <c r="K361" s="45">
        <v>718242.84</v>
      </c>
      <c r="L361" s="45">
        <v>691916.71</v>
      </c>
      <c r="M361" s="45">
        <v>580250.72</v>
      </c>
      <c r="N361" s="45">
        <v>494854.61</v>
      </c>
      <c r="O361" s="45">
        <v>362878.09</v>
      </c>
      <c r="P361" s="45">
        <v>275127.76</v>
      </c>
      <c r="Q361" s="45">
        <v>257659.34</v>
      </c>
      <c r="R361" s="47">
        <f t="shared" si="95"/>
        <v>458648.80291666667</v>
      </c>
      <c r="V361" s="49">
        <f t="shared" si="96"/>
        <v>458648.80291666667</v>
      </c>
      <c r="Y361" s="51"/>
      <c r="Z361" s="51"/>
      <c r="AA361" s="51"/>
      <c r="AC361" s="49">
        <f t="shared" si="97"/>
        <v>458648.80291666667</v>
      </c>
    </row>
    <row r="362" spans="1:29">
      <c r="A362" s="6" t="s">
        <v>293</v>
      </c>
      <c r="B362" s="6" t="s">
        <v>151</v>
      </c>
      <c r="C362" s="6" t="s">
        <v>375</v>
      </c>
      <c r="D362" s="41" t="s">
        <v>687</v>
      </c>
      <c r="E362" s="45">
        <v>81374.11</v>
      </c>
      <c r="F362" s="45">
        <v>76721.649999999994</v>
      </c>
      <c r="G362" s="45">
        <v>233562.31</v>
      </c>
      <c r="H362" s="45">
        <v>4826.43</v>
      </c>
      <c r="I362" s="45">
        <v>9140.2000000000007</v>
      </c>
      <c r="J362" s="45">
        <v>14351.92</v>
      </c>
      <c r="K362" s="45">
        <v>15286.96</v>
      </c>
      <c r="L362" s="45">
        <v>22577</v>
      </c>
      <c r="M362" s="45">
        <v>19442.669999999998</v>
      </c>
      <c r="N362" s="45">
        <v>25446.87</v>
      </c>
      <c r="O362" s="45">
        <v>30728.93</v>
      </c>
      <c r="P362" s="45">
        <v>48349.07</v>
      </c>
      <c r="Q362" s="45">
        <v>56944.39</v>
      </c>
      <c r="R362" s="47">
        <f t="shared" si="95"/>
        <v>47466.105000000003</v>
      </c>
      <c r="V362" s="49">
        <f t="shared" si="96"/>
        <v>47466.105000000003</v>
      </c>
      <c r="Y362" s="51"/>
      <c r="Z362" s="51"/>
      <c r="AA362" s="51"/>
      <c r="AC362" s="49">
        <f t="shared" si="97"/>
        <v>47466.105000000003</v>
      </c>
    </row>
    <row r="363" spans="1:29">
      <c r="A363" s="6" t="s">
        <v>293</v>
      </c>
      <c r="B363" s="6" t="s">
        <v>151</v>
      </c>
      <c r="C363" s="6" t="s">
        <v>376</v>
      </c>
      <c r="D363" s="41" t="s">
        <v>688</v>
      </c>
      <c r="E363" s="45">
        <v>63959.86</v>
      </c>
      <c r="F363" s="45">
        <v>76153.240000000005</v>
      </c>
      <c r="G363" s="45">
        <v>137241.26</v>
      </c>
      <c r="H363" s="45">
        <v>4240.42</v>
      </c>
      <c r="I363" s="45">
        <v>8106.95</v>
      </c>
      <c r="J363" s="45">
        <v>11585.54</v>
      </c>
      <c r="K363" s="45">
        <v>13688.48</v>
      </c>
      <c r="L363" s="45">
        <v>17789.169999999998</v>
      </c>
      <c r="M363" s="45">
        <v>18308.060000000001</v>
      </c>
      <c r="N363" s="45">
        <v>23168.42</v>
      </c>
      <c r="O363" s="45">
        <v>26514.23</v>
      </c>
      <c r="P363" s="45">
        <v>33795.449999999997</v>
      </c>
      <c r="Q363" s="45">
        <v>37692.089999999997</v>
      </c>
      <c r="R363" s="47">
        <f t="shared" si="95"/>
        <v>35118.099583333336</v>
      </c>
      <c r="V363" s="49">
        <f t="shared" si="96"/>
        <v>35118.099583333336</v>
      </c>
      <c r="Y363" s="51"/>
      <c r="Z363" s="51"/>
      <c r="AA363" s="51"/>
      <c r="AC363" s="49">
        <f t="shared" si="97"/>
        <v>35118.099583333336</v>
      </c>
    </row>
    <row r="364" spans="1:29">
      <c r="A364" s="6" t="s">
        <v>293</v>
      </c>
      <c r="B364" s="6" t="s">
        <v>152</v>
      </c>
      <c r="C364" s="6" t="s">
        <v>375</v>
      </c>
      <c r="D364" s="41" t="s">
        <v>694</v>
      </c>
      <c r="E364" s="45">
        <v>1214434.71</v>
      </c>
      <c r="F364" s="45">
        <v>1446864.87</v>
      </c>
      <c r="G364" s="45">
        <v>2116757.21</v>
      </c>
      <c r="H364" s="45">
        <v>31521.4</v>
      </c>
      <c r="I364" s="45">
        <v>146314.23000000001</v>
      </c>
      <c r="J364" s="45">
        <v>180397.05</v>
      </c>
      <c r="K364" s="45">
        <v>285108.34000000003</v>
      </c>
      <c r="L364" s="45">
        <v>504305.21</v>
      </c>
      <c r="M364" s="45">
        <v>688360.76</v>
      </c>
      <c r="N364" s="45">
        <v>804495.35999999999</v>
      </c>
      <c r="O364" s="45">
        <v>1040064.33</v>
      </c>
      <c r="P364" s="45">
        <v>1291336.8700000001</v>
      </c>
      <c r="Q364" s="45">
        <v>1561228.23</v>
      </c>
      <c r="R364" s="47">
        <f t="shared" si="95"/>
        <v>826946.42499999993</v>
      </c>
      <c r="V364" s="49">
        <f t="shared" si="96"/>
        <v>826946.42499999993</v>
      </c>
      <c r="Y364" s="51"/>
      <c r="Z364" s="51"/>
      <c r="AA364" s="51"/>
      <c r="AC364" s="49">
        <f t="shared" si="97"/>
        <v>826946.42499999993</v>
      </c>
    </row>
    <row r="365" spans="1:29">
      <c r="A365" s="6" t="s">
        <v>293</v>
      </c>
      <c r="B365" s="6" t="s">
        <v>152</v>
      </c>
      <c r="C365" s="6" t="s">
        <v>376</v>
      </c>
      <c r="D365" s="41" t="s">
        <v>695</v>
      </c>
      <c r="E365" s="45">
        <v>837364.85</v>
      </c>
      <c r="F365" s="45">
        <v>936447.8</v>
      </c>
      <c r="G365" s="45">
        <v>1145102.26</v>
      </c>
      <c r="H365" s="45">
        <v>31316.3</v>
      </c>
      <c r="I365" s="45">
        <v>94314.89</v>
      </c>
      <c r="J365" s="45">
        <v>129893.69</v>
      </c>
      <c r="K365" s="45">
        <v>171544.69</v>
      </c>
      <c r="L365" s="45">
        <v>774648.74</v>
      </c>
      <c r="M365" s="45">
        <v>890067.34</v>
      </c>
      <c r="N365" s="45">
        <v>960943.5</v>
      </c>
      <c r="O365" s="45">
        <v>1080219.6399999999</v>
      </c>
      <c r="P365" s="45">
        <v>1207952.1499999999</v>
      </c>
      <c r="Q365" s="45">
        <v>1315464.76</v>
      </c>
      <c r="R365" s="47">
        <f t="shared" si="95"/>
        <v>708238.81708333327</v>
      </c>
      <c r="V365" s="49">
        <f t="shared" si="96"/>
        <v>708238.81708333327</v>
      </c>
      <c r="Y365" s="51"/>
      <c r="Z365" s="51"/>
      <c r="AA365" s="51"/>
      <c r="AC365" s="49">
        <f t="shared" si="97"/>
        <v>708238.81708333327</v>
      </c>
    </row>
    <row r="366" spans="1:29">
      <c r="A366" s="6" t="s">
        <v>293</v>
      </c>
      <c r="B366" s="6" t="s">
        <v>153</v>
      </c>
      <c r="C366" s="6" t="s">
        <v>375</v>
      </c>
      <c r="D366" s="41" t="s">
        <v>689</v>
      </c>
      <c r="E366" s="45">
        <v>39.03</v>
      </c>
      <c r="F366" s="45">
        <v>42.95</v>
      </c>
      <c r="G366" s="45">
        <v>295168.48</v>
      </c>
      <c r="H366" s="45">
        <v>1342.5</v>
      </c>
      <c r="I366" s="45">
        <v>2685</v>
      </c>
      <c r="J366" s="45">
        <v>3897.92</v>
      </c>
      <c r="K366" s="45">
        <v>5107.6000000000004</v>
      </c>
      <c r="L366" s="45">
        <v>6239.74</v>
      </c>
      <c r="M366" s="45">
        <v>7452.02</v>
      </c>
      <c r="N366" s="45">
        <v>8660.17</v>
      </c>
      <c r="O366" s="45">
        <v>9288.44</v>
      </c>
      <c r="P366" s="45">
        <v>9641.9</v>
      </c>
      <c r="Q366" s="45">
        <v>10398.42</v>
      </c>
      <c r="R366" s="47">
        <f t="shared" si="95"/>
        <v>29562.120416666661</v>
      </c>
      <c r="V366" s="49">
        <f t="shared" si="96"/>
        <v>29562.120416666661</v>
      </c>
      <c r="Y366" s="51"/>
      <c r="Z366" s="51"/>
      <c r="AA366" s="51"/>
      <c r="AC366" s="49">
        <f t="shared" si="97"/>
        <v>29562.120416666661</v>
      </c>
    </row>
    <row r="367" spans="1:29">
      <c r="A367" s="6" t="s">
        <v>293</v>
      </c>
      <c r="B367" s="6" t="s">
        <v>153</v>
      </c>
      <c r="C367" s="6" t="s">
        <v>376</v>
      </c>
      <c r="D367" s="41" t="s">
        <v>690</v>
      </c>
      <c r="E367" s="45">
        <v>0</v>
      </c>
      <c r="F367" s="45">
        <v>0.01</v>
      </c>
      <c r="G367" s="45">
        <v>100652.67</v>
      </c>
      <c r="H367" s="45">
        <v>459.5</v>
      </c>
      <c r="I367" s="45">
        <v>919.01</v>
      </c>
      <c r="J367" s="45">
        <v>1332.3</v>
      </c>
      <c r="K367" s="45">
        <v>1745.57</v>
      </c>
      <c r="L367" s="45">
        <v>2132.63</v>
      </c>
      <c r="M367" s="45">
        <v>2545.92</v>
      </c>
      <c r="N367" s="45">
        <v>2959.19</v>
      </c>
      <c r="O367" s="45">
        <v>3173.45</v>
      </c>
      <c r="P367" s="45">
        <v>3293.96</v>
      </c>
      <c r="Q367" s="45">
        <v>3552.24</v>
      </c>
      <c r="R367" s="47">
        <f t="shared" si="95"/>
        <v>10082.5275</v>
      </c>
      <c r="V367" s="49">
        <f t="shared" si="96"/>
        <v>10082.5275</v>
      </c>
      <c r="Y367" s="51"/>
      <c r="Z367" s="51"/>
      <c r="AA367" s="51"/>
      <c r="AC367" s="49">
        <f t="shared" si="97"/>
        <v>10082.5275</v>
      </c>
    </row>
    <row r="368" spans="1:29">
      <c r="A368" s="6" t="s">
        <v>293</v>
      </c>
      <c r="B368" s="6" t="s">
        <v>154</v>
      </c>
      <c r="C368" s="6" t="s">
        <v>375</v>
      </c>
      <c r="D368" s="41" t="s">
        <v>696</v>
      </c>
      <c r="E368" s="45">
        <v>-1388379.21</v>
      </c>
      <c r="F368" s="45">
        <v>-1744758.26</v>
      </c>
      <c r="G368" s="45">
        <v>-2411249.15</v>
      </c>
      <c r="H368" s="45">
        <v>-107277.27</v>
      </c>
      <c r="I368" s="45">
        <v>-297769.09999999998</v>
      </c>
      <c r="J368" s="45">
        <v>-361713.6</v>
      </c>
      <c r="K368" s="45">
        <v>-427788.56</v>
      </c>
      <c r="L368" s="45">
        <v>-614576.86</v>
      </c>
      <c r="M368" s="45">
        <v>-680952.04</v>
      </c>
      <c r="N368" s="45">
        <v>-780202.09</v>
      </c>
      <c r="O368" s="45">
        <v>-876656.98</v>
      </c>
      <c r="P368" s="45">
        <v>-1044717.26</v>
      </c>
      <c r="Q368" s="45">
        <v>-1155839.81</v>
      </c>
      <c r="R368" s="47">
        <f t="shared" si="95"/>
        <v>-884980.88999999978</v>
      </c>
      <c r="V368" s="49">
        <f t="shared" si="96"/>
        <v>-884980.88999999978</v>
      </c>
      <c r="Y368" s="51"/>
      <c r="Z368" s="51"/>
      <c r="AA368" s="51"/>
      <c r="AC368" s="49">
        <f t="shared" si="97"/>
        <v>-884980.88999999978</v>
      </c>
    </row>
    <row r="369" spans="1:29">
      <c r="A369" s="6" t="s">
        <v>293</v>
      </c>
      <c r="B369" s="6" t="s">
        <v>154</v>
      </c>
      <c r="C369" s="6" t="s">
        <v>376</v>
      </c>
      <c r="D369" s="41" t="s">
        <v>697</v>
      </c>
      <c r="E369" s="45">
        <v>-790485.41</v>
      </c>
      <c r="F369" s="45">
        <v>-945657.56</v>
      </c>
      <c r="G369" s="45">
        <v>-1255819.98</v>
      </c>
      <c r="H369" s="45">
        <v>-109686.11</v>
      </c>
      <c r="I369" s="45">
        <v>-263038.57</v>
      </c>
      <c r="J369" s="45">
        <v>-356440.63</v>
      </c>
      <c r="K369" s="45">
        <v>-394042.44</v>
      </c>
      <c r="L369" s="45">
        <v>-973502.04</v>
      </c>
      <c r="M369" s="45">
        <v>-990646.75</v>
      </c>
      <c r="N369" s="45">
        <v>-1015215.15</v>
      </c>
      <c r="O369" s="45">
        <v>-1036211.08</v>
      </c>
      <c r="P369" s="45">
        <v>-1085698.95</v>
      </c>
      <c r="Q369" s="45">
        <v>-1124609.3799999999</v>
      </c>
      <c r="R369" s="47">
        <f t="shared" si="95"/>
        <v>-781958.88791666657</v>
      </c>
      <c r="V369" s="49">
        <f t="shared" si="96"/>
        <v>-781958.88791666657</v>
      </c>
      <c r="Y369" s="51"/>
      <c r="Z369" s="51"/>
      <c r="AA369" s="51"/>
      <c r="AC369" s="49">
        <f t="shared" si="97"/>
        <v>-781958.88791666657</v>
      </c>
    </row>
    <row r="370" spans="1:29">
      <c r="A370" s="6" t="s">
        <v>293</v>
      </c>
      <c r="B370" s="6" t="s">
        <v>155</v>
      </c>
      <c r="C370" s="6" t="s">
        <v>375</v>
      </c>
      <c r="D370" s="41" t="s">
        <v>698</v>
      </c>
      <c r="E370" s="45">
        <v>-2162.69</v>
      </c>
      <c r="F370" s="45">
        <v>-2378.9699999999998</v>
      </c>
      <c r="G370" s="45">
        <v>-170164.03</v>
      </c>
      <c r="H370" s="45">
        <v>-24.23</v>
      </c>
      <c r="I370" s="45">
        <v>-48.46</v>
      </c>
      <c r="J370" s="45">
        <v>-374.47</v>
      </c>
      <c r="K370" s="45">
        <v>-521.1</v>
      </c>
      <c r="L370" s="45">
        <v>-612.97</v>
      </c>
      <c r="M370" s="45">
        <v>-903.49</v>
      </c>
      <c r="N370" s="45">
        <v>-964.73</v>
      </c>
      <c r="O370" s="45">
        <v>-1103.8</v>
      </c>
      <c r="P370" s="45">
        <v>-1185.99</v>
      </c>
      <c r="Q370" s="45">
        <v>-1306.45</v>
      </c>
      <c r="R370" s="47">
        <f t="shared" si="95"/>
        <v>-15001.400833333333</v>
      </c>
      <c r="V370" s="49">
        <f t="shared" si="96"/>
        <v>-15001.400833333333</v>
      </c>
      <c r="Y370" s="51"/>
      <c r="Z370" s="51"/>
      <c r="AA370" s="51"/>
      <c r="AC370" s="49">
        <f t="shared" si="97"/>
        <v>-15001.400833333333</v>
      </c>
    </row>
    <row r="371" spans="1:29">
      <c r="A371" s="6" t="s">
        <v>293</v>
      </c>
      <c r="B371" s="6" t="s">
        <v>155</v>
      </c>
      <c r="C371" s="6" t="s">
        <v>376</v>
      </c>
      <c r="D371" s="41" t="s">
        <v>699</v>
      </c>
      <c r="E371" s="45">
        <v>-745</v>
      </c>
      <c r="F371" s="45">
        <v>-819.5</v>
      </c>
      <c r="G371" s="45">
        <v>-56800.43</v>
      </c>
      <c r="H371" s="45">
        <v>0</v>
      </c>
      <c r="I371" s="45">
        <v>0</v>
      </c>
      <c r="J371" s="45">
        <v>-104.13</v>
      </c>
      <c r="K371" s="45">
        <v>-146.86000000000001</v>
      </c>
      <c r="L371" s="45">
        <v>-188.51</v>
      </c>
      <c r="M371" s="45">
        <v>-289.70999999999998</v>
      </c>
      <c r="N371" s="45">
        <v>-304.57</v>
      </c>
      <c r="O371" s="45">
        <v>-352.69</v>
      </c>
      <c r="P371" s="45">
        <v>-381.26</v>
      </c>
      <c r="Q371" s="45">
        <v>-421.5</v>
      </c>
      <c r="R371" s="47">
        <f t="shared" si="95"/>
        <v>-4997.5758333333333</v>
      </c>
      <c r="V371" s="49">
        <f t="shared" si="96"/>
        <v>-4997.5758333333333</v>
      </c>
      <c r="Y371" s="51"/>
      <c r="Z371" s="51"/>
      <c r="AA371" s="51"/>
      <c r="AC371" s="49">
        <f t="shared" si="97"/>
        <v>-4997.5758333333333</v>
      </c>
    </row>
    <row r="372" spans="1:29">
      <c r="A372" s="6" t="s">
        <v>294</v>
      </c>
      <c r="B372" s="6" t="s">
        <v>150</v>
      </c>
      <c r="C372" s="6" t="s">
        <v>375</v>
      </c>
      <c r="D372" s="41" t="s">
        <v>692</v>
      </c>
      <c r="E372" s="45">
        <v>1493246.46</v>
      </c>
      <c r="F372" s="45">
        <v>3220221.33</v>
      </c>
      <c r="G372" s="45">
        <v>5466343.1399999997</v>
      </c>
      <c r="H372" s="45">
        <v>2263756.02</v>
      </c>
      <c r="I372" s="45">
        <v>4475938.3899999997</v>
      </c>
      <c r="J372" s="45">
        <v>5841516.9100000001</v>
      </c>
      <c r="K372" s="45">
        <v>6150206.8200000003</v>
      </c>
      <c r="L372" s="45">
        <v>5718706.5999999996</v>
      </c>
      <c r="M372" s="45">
        <v>4475861.24</v>
      </c>
      <c r="N372" s="45">
        <v>3594588.19</v>
      </c>
      <c r="O372" s="45">
        <v>2209885.88</v>
      </c>
      <c r="P372" s="45">
        <v>1183425.31</v>
      </c>
      <c r="Q372" s="45">
        <v>872131.19000000099</v>
      </c>
      <c r="R372" s="47">
        <f t="shared" si="95"/>
        <v>3815261.5545833339</v>
      </c>
      <c r="V372" s="49">
        <f t="shared" si="96"/>
        <v>3815261.5545833339</v>
      </c>
      <c r="Y372" s="51"/>
      <c r="Z372" s="51"/>
      <c r="AA372" s="51"/>
      <c r="AC372" s="49">
        <f t="shared" si="97"/>
        <v>3815261.5545833339</v>
      </c>
    </row>
    <row r="373" spans="1:29">
      <c r="A373" s="6" t="s">
        <v>294</v>
      </c>
      <c r="B373" s="6" t="s">
        <v>151</v>
      </c>
      <c r="C373" s="6" t="s">
        <v>375</v>
      </c>
      <c r="D373" s="41" t="s">
        <v>687</v>
      </c>
      <c r="E373" s="45">
        <v>649378.97</v>
      </c>
      <c r="F373" s="45">
        <v>675726.86</v>
      </c>
      <c r="G373" s="45">
        <v>1216827.98</v>
      </c>
      <c r="H373" s="45">
        <v>43621.1</v>
      </c>
      <c r="I373" s="45">
        <v>83483.16</v>
      </c>
      <c r="J373" s="45">
        <v>118014.99</v>
      </c>
      <c r="K373" s="45">
        <v>141106.39000000001</v>
      </c>
      <c r="L373" s="45">
        <v>180667.48</v>
      </c>
      <c r="M373" s="45">
        <v>189730.23</v>
      </c>
      <c r="N373" s="45">
        <v>239256.61</v>
      </c>
      <c r="O373" s="45">
        <v>272201.03999999998</v>
      </c>
      <c r="P373" s="45">
        <v>337770.1</v>
      </c>
      <c r="Q373" s="45">
        <v>373694.55</v>
      </c>
      <c r="R373" s="47">
        <f t="shared" si="95"/>
        <v>334161.89166666666</v>
      </c>
      <c r="V373" s="49">
        <f t="shared" si="96"/>
        <v>334161.89166666666</v>
      </c>
      <c r="Y373" s="51"/>
      <c r="Z373" s="51"/>
      <c r="AA373" s="51"/>
      <c r="AC373" s="49">
        <f t="shared" si="97"/>
        <v>334161.89166666666</v>
      </c>
    </row>
    <row r="374" spans="1:29">
      <c r="A374" s="6" t="s">
        <v>294</v>
      </c>
      <c r="B374" s="6" t="s">
        <v>152</v>
      </c>
      <c r="C374" s="6" t="s">
        <v>375</v>
      </c>
      <c r="D374" s="41" t="s">
        <v>694</v>
      </c>
      <c r="E374" s="45">
        <v>6678551.9400000004</v>
      </c>
      <c r="F374" s="45">
        <v>7433199.8799999999</v>
      </c>
      <c r="G374" s="45">
        <v>9612418.3699999992</v>
      </c>
      <c r="H374" s="45">
        <v>127932.19</v>
      </c>
      <c r="I374" s="45">
        <v>511893.5</v>
      </c>
      <c r="J374" s="45">
        <v>664192.76</v>
      </c>
      <c r="K374" s="45">
        <v>804796.61</v>
      </c>
      <c r="L374" s="45">
        <v>1019845.04</v>
      </c>
      <c r="M374" s="45">
        <v>1902276.5</v>
      </c>
      <c r="N374" s="45">
        <v>2361782.08</v>
      </c>
      <c r="O374" s="45">
        <v>3264245.02</v>
      </c>
      <c r="P374" s="45">
        <v>4255379.34</v>
      </c>
      <c r="Q374" s="45">
        <v>4987773.4400000004</v>
      </c>
      <c r="R374" s="47">
        <f t="shared" si="95"/>
        <v>3149260.3316666665</v>
      </c>
      <c r="V374" s="49">
        <f t="shared" si="96"/>
        <v>3149260.3316666665</v>
      </c>
      <c r="Y374" s="51"/>
      <c r="Z374" s="51"/>
      <c r="AA374" s="51"/>
      <c r="AC374" s="49">
        <f t="shared" si="97"/>
        <v>3149260.3316666665</v>
      </c>
    </row>
    <row r="375" spans="1:29">
      <c r="A375" s="6" t="s">
        <v>294</v>
      </c>
      <c r="B375" s="6" t="s">
        <v>153</v>
      </c>
      <c r="C375" s="6" t="s">
        <v>375</v>
      </c>
      <c r="D375" s="41" t="s">
        <v>689</v>
      </c>
      <c r="E375" s="45">
        <v>117.41</v>
      </c>
      <c r="F375" s="45">
        <v>129.16999999999999</v>
      </c>
      <c r="G375" s="45">
        <v>887871.47</v>
      </c>
      <c r="H375" s="45">
        <v>4003.97</v>
      </c>
      <c r="I375" s="45">
        <v>8007.95</v>
      </c>
      <c r="J375" s="45">
        <v>11625.47</v>
      </c>
      <c r="K375" s="45">
        <v>15233.33</v>
      </c>
      <c r="L375" s="45">
        <v>18613.490000000002</v>
      </c>
      <c r="M375" s="45">
        <v>22231.040000000001</v>
      </c>
      <c r="N375" s="45">
        <v>25834.58</v>
      </c>
      <c r="O375" s="45">
        <v>27709.32</v>
      </c>
      <c r="P375" s="45">
        <v>28764.06</v>
      </c>
      <c r="Q375" s="45">
        <v>31021.11</v>
      </c>
      <c r="R375" s="47">
        <f t="shared" si="95"/>
        <v>88799.425833333327</v>
      </c>
      <c r="V375" s="49">
        <f t="shared" si="96"/>
        <v>88799.425833333327</v>
      </c>
      <c r="Y375" s="51"/>
      <c r="Z375" s="51"/>
      <c r="AA375" s="51"/>
      <c r="AC375" s="49">
        <f t="shared" si="97"/>
        <v>88799.425833333327</v>
      </c>
    </row>
    <row r="376" spans="1:29">
      <c r="A376" s="6" t="s">
        <v>294</v>
      </c>
      <c r="B376" s="6" t="s">
        <v>154</v>
      </c>
      <c r="C376" s="6" t="s">
        <v>375</v>
      </c>
      <c r="D376" s="41" t="s">
        <v>696</v>
      </c>
      <c r="E376" s="45">
        <v>-9402208.8800000008</v>
      </c>
      <c r="F376" s="45">
        <v>-10948927.16</v>
      </c>
      <c r="G376" s="45">
        <v>-14016587.960000001</v>
      </c>
      <c r="H376" s="45">
        <v>-1194245</v>
      </c>
      <c r="I376" s="45">
        <v>-2979366.08</v>
      </c>
      <c r="J376" s="45">
        <v>-4108059.7</v>
      </c>
      <c r="K376" s="45">
        <v>-4586651.84</v>
      </c>
      <c r="L376" s="45">
        <v>-4779424.09</v>
      </c>
      <c r="M376" s="45">
        <v>-5009203.5999999996</v>
      </c>
      <c r="N376" s="45">
        <v>-5308984.3</v>
      </c>
      <c r="O376" s="45">
        <v>-5580157.2400000002</v>
      </c>
      <c r="P376" s="45">
        <v>-6113009.9100000001</v>
      </c>
      <c r="Q376" s="45">
        <v>-6572845.5899999999</v>
      </c>
      <c r="R376" s="47">
        <f t="shared" si="95"/>
        <v>-6051012.0095833326</v>
      </c>
      <c r="V376" s="49">
        <f t="shared" si="96"/>
        <v>-6051012.0095833326</v>
      </c>
      <c r="Y376" s="51"/>
      <c r="Z376" s="51"/>
      <c r="AA376" s="51"/>
      <c r="AC376" s="49">
        <f t="shared" si="97"/>
        <v>-6051012.0095833326</v>
      </c>
    </row>
    <row r="377" spans="1:29">
      <c r="A377" s="6" t="s">
        <v>294</v>
      </c>
      <c r="B377" s="6" t="s">
        <v>155</v>
      </c>
      <c r="C377" s="6" t="s">
        <v>375</v>
      </c>
      <c r="D377" s="41" t="s">
        <v>698</v>
      </c>
      <c r="E377" s="45">
        <v>-6505.4</v>
      </c>
      <c r="F377" s="45">
        <v>-7155.95</v>
      </c>
      <c r="G377" s="45">
        <v>-511856.07</v>
      </c>
      <c r="H377" s="45">
        <v>-72.27</v>
      </c>
      <c r="I377" s="45">
        <v>-144.53</v>
      </c>
      <c r="J377" s="45">
        <v>-1116.8499999999999</v>
      </c>
      <c r="K377" s="45">
        <v>-1554.2</v>
      </c>
      <c r="L377" s="45">
        <v>-2028.22</v>
      </c>
      <c r="M377" s="45">
        <v>-3002.04</v>
      </c>
      <c r="N377" s="45">
        <v>-3200.48</v>
      </c>
      <c r="O377" s="45">
        <v>-3666.3</v>
      </c>
      <c r="P377" s="45">
        <v>-3941.75</v>
      </c>
      <c r="Q377" s="45">
        <v>-4343.74</v>
      </c>
      <c r="R377" s="47">
        <f t="shared" si="95"/>
        <v>-45263.602500000001</v>
      </c>
      <c r="V377" s="49">
        <f t="shared" si="96"/>
        <v>-45263.602500000001</v>
      </c>
      <c r="Y377" s="51"/>
      <c r="Z377" s="51"/>
      <c r="AA377" s="51"/>
      <c r="AC377" s="49">
        <f t="shared" si="97"/>
        <v>-45263.602500000001</v>
      </c>
    </row>
    <row r="378" spans="1:29">
      <c r="D378" s="41" t="s">
        <v>156</v>
      </c>
      <c r="E378" s="46">
        <f t="shared" ref="E378:H378" si="98">SUM(E357:E377)</f>
        <v>-798952.97000000032</v>
      </c>
      <c r="F378" s="46">
        <f t="shared" si="98"/>
        <v>529294.83999999915</v>
      </c>
      <c r="G378" s="46">
        <f t="shared" si="98"/>
        <v>3753978.4299999964</v>
      </c>
      <c r="H378" s="46">
        <f t="shared" si="98"/>
        <v>1725025.3600000003</v>
      </c>
      <c r="I378" s="46">
        <f t="shared" ref="I378:R378" si="99">SUM(I357:I377)</f>
        <v>3042648.4499999997</v>
      </c>
      <c r="J378" s="46">
        <f t="shared" si="99"/>
        <v>3733683.4499999997</v>
      </c>
      <c r="K378" s="46">
        <f t="shared" si="99"/>
        <v>3813366.1000000006</v>
      </c>
      <c r="L378" s="46">
        <f t="shared" si="99"/>
        <v>3331058.2900000005</v>
      </c>
      <c r="M378" s="46">
        <f t="shared" si="99"/>
        <v>2534995.3500000006</v>
      </c>
      <c r="N378" s="46">
        <f t="shared" si="99"/>
        <v>1473418.0900000003</v>
      </c>
      <c r="O378" s="46">
        <f t="shared" si="99"/>
        <v>457132.9700000005</v>
      </c>
      <c r="P378" s="46">
        <f t="shared" si="99"/>
        <v>-209353.11000000034</v>
      </c>
      <c r="Q378" s="46">
        <f t="shared" si="99"/>
        <v>-164120.14999999735</v>
      </c>
      <c r="R378" s="46">
        <f t="shared" si="99"/>
        <v>1975309.3050000016</v>
      </c>
      <c r="Y378" s="51"/>
      <c r="Z378" s="51"/>
      <c r="AA378" s="51"/>
    </row>
    <row r="379" spans="1:29">
      <c r="D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7"/>
      <c r="Y379" s="51"/>
      <c r="Z379" s="51"/>
      <c r="AA379" s="51"/>
    </row>
    <row r="380" spans="1:29">
      <c r="D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7"/>
      <c r="Y380" s="51"/>
      <c r="Z380" s="51"/>
      <c r="AA380" s="51"/>
    </row>
    <row r="381" spans="1:29">
      <c r="A381" s="6" t="s">
        <v>284</v>
      </c>
      <c r="B381" s="6" t="s">
        <v>157</v>
      </c>
      <c r="D381" s="41" t="s">
        <v>158</v>
      </c>
      <c r="E381" s="45">
        <v>0</v>
      </c>
      <c r="F381" s="45">
        <v>0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7">
        <f t="shared" ref="R381:R390" si="100">((E381+Q381)+((F381+G381+H381+I381+J381+K381+L381+M381+N381+O381+P381)*2))/24</f>
        <v>0</v>
      </c>
      <c r="V381" s="49">
        <f t="shared" ref="V381:V390" si="101">R381</f>
        <v>0</v>
      </c>
      <c r="Y381" s="51"/>
      <c r="Z381" s="51"/>
      <c r="AA381" s="51"/>
      <c r="AC381" s="49">
        <f t="shared" ref="AC381:AC390" si="102">+R381</f>
        <v>0</v>
      </c>
    </row>
    <row r="382" spans="1:29">
      <c r="A382" s="6" t="s">
        <v>284</v>
      </c>
      <c r="B382" s="6" t="s">
        <v>159</v>
      </c>
      <c r="D382" s="41" t="s">
        <v>160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7">
        <f t="shared" si="100"/>
        <v>0</v>
      </c>
      <c r="V382" s="49">
        <f t="shared" si="101"/>
        <v>0</v>
      </c>
      <c r="Y382" s="51"/>
      <c r="Z382" s="51"/>
      <c r="AA382" s="51"/>
      <c r="AC382" s="49">
        <f t="shared" si="102"/>
        <v>0</v>
      </c>
    </row>
    <row r="383" spans="1:29">
      <c r="A383" s="42" t="s">
        <v>2</v>
      </c>
      <c r="B383" s="42" t="s">
        <v>2</v>
      </c>
      <c r="C383" s="6" t="s">
        <v>161</v>
      </c>
      <c r="D383" s="41" t="s">
        <v>162</v>
      </c>
      <c r="E383" s="45">
        <v>118593.3</v>
      </c>
      <c r="F383" s="45">
        <v>126224.7</v>
      </c>
      <c r="G383" s="45">
        <v>135910.32</v>
      </c>
      <c r="H383" s="45">
        <v>10040</v>
      </c>
      <c r="I383" s="45">
        <v>27540</v>
      </c>
      <c r="J383" s="45">
        <v>51015.55</v>
      </c>
      <c r="K383" s="45">
        <v>59877.55</v>
      </c>
      <c r="L383" s="45">
        <v>61476.1</v>
      </c>
      <c r="M383" s="45">
        <v>80000.289999999994</v>
      </c>
      <c r="N383" s="45">
        <v>106812.58</v>
      </c>
      <c r="O383" s="45">
        <v>113186.13</v>
      </c>
      <c r="P383" s="45">
        <v>129635.88</v>
      </c>
      <c r="Q383" s="45">
        <v>139158.01999999999</v>
      </c>
      <c r="R383" s="47">
        <f t="shared" si="100"/>
        <v>85882.896666666667</v>
      </c>
      <c r="V383" s="49">
        <f t="shared" si="101"/>
        <v>85882.896666666667</v>
      </c>
      <c r="Y383" s="51"/>
      <c r="Z383" s="51"/>
      <c r="AA383" s="51"/>
      <c r="AC383" s="49">
        <f t="shared" si="102"/>
        <v>85882.896666666667</v>
      </c>
    </row>
    <row r="384" spans="1:29">
      <c r="A384" s="57" t="s">
        <v>2</v>
      </c>
      <c r="B384" s="42" t="s">
        <v>2</v>
      </c>
      <c r="C384" s="6" t="s">
        <v>498</v>
      </c>
      <c r="D384" s="41" t="s">
        <v>497</v>
      </c>
      <c r="E384" s="45">
        <v>-390722.08</v>
      </c>
      <c r="F384" s="45">
        <v>-706071.87</v>
      </c>
      <c r="G384" s="45">
        <v>-6436487.3399999999</v>
      </c>
      <c r="H384" s="45">
        <v>74303.89</v>
      </c>
      <c r="I384" s="45">
        <v>74457.75</v>
      </c>
      <c r="J384" s="45">
        <v>-510219.4</v>
      </c>
      <c r="K384" s="45">
        <v>-720103.01</v>
      </c>
      <c r="L384" s="45">
        <v>-778264.05</v>
      </c>
      <c r="M384" s="45">
        <v>-924970.03</v>
      </c>
      <c r="N384" s="45">
        <v>-1024035.43</v>
      </c>
      <c r="O384" s="45">
        <v>-1112667.55</v>
      </c>
      <c r="P384" s="45">
        <v>-960505.36</v>
      </c>
      <c r="Q384" s="45">
        <v>-1209257.1200000001</v>
      </c>
      <c r="R384" s="47">
        <f t="shared" si="100"/>
        <v>-1152046</v>
      </c>
      <c r="V384" s="49">
        <f t="shared" si="101"/>
        <v>-1152046</v>
      </c>
      <c r="Y384" s="51"/>
      <c r="Z384" s="51"/>
      <c r="AA384" s="51"/>
      <c r="AC384" s="49">
        <f t="shared" si="102"/>
        <v>-1152046</v>
      </c>
    </row>
    <row r="385" spans="1:29">
      <c r="A385" s="42" t="s">
        <v>2</v>
      </c>
      <c r="B385" s="42" t="s">
        <v>2</v>
      </c>
      <c r="C385" s="6" t="s">
        <v>163</v>
      </c>
      <c r="D385" s="41" t="s">
        <v>164</v>
      </c>
      <c r="E385" s="45">
        <v>106.32</v>
      </c>
      <c r="F385" s="45">
        <v>54.94</v>
      </c>
      <c r="G385" s="45">
        <v>54.94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7">
        <f t="shared" si="100"/>
        <v>13.586666666666666</v>
      </c>
      <c r="V385" s="49">
        <f t="shared" si="101"/>
        <v>13.586666666666666</v>
      </c>
      <c r="Y385" s="51"/>
      <c r="Z385" s="51"/>
      <c r="AA385" s="51"/>
      <c r="AC385" s="49">
        <f t="shared" si="102"/>
        <v>13.586666666666666</v>
      </c>
    </row>
    <row r="386" spans="1:29">
      <c r="A386" s="42" t="s">
        <v>2</v>
      </c>
      <c r="B386" s="42" t="s">
        <v>2</v>
      </c>
      <c r="C386" s="6" t="s">
        <v>165</v>
      </c>
      <c r="D386" s="41" t="s">
        <v>700</v>
      </c>
      <c r="E386" s="45">
        <v>249185.38</v>
      </c>
      <c r="F386" s="45">
        <v>266685.38</v>
      </c>
      <c r="G386" s="45">
        <v>270185.38</v>
      </c>
      <c r="H386" s="45">
        <v>18307.650000000001</v>
      </c>
      <c r="I386" s="45">
        <v>29044.32</v>
      </c>
      <c r="J386" s="45">
        <v>39904.32</v>
      </c>
      <c r="K386" s="45">
        <v>50617.52</v>
      </c>
      <c r="L386" s="45">
        <v>63311.41</v>
      </c>
      <c r="M386" s="45">
        <v>81231.41</v>
      </c>
      <c r="N386" s="45">
        <v>84946.59</v>
      </c>
      <c r="O386" s="45">
        <v>99366.59</v>
      </c>
      <c r="P386" s="45">
        <v>104991.59</v>
      </c>
      <c r="Q386" s="45">
        <v>151201.59</v>
      </c>
      <c r="R386" s="47">
        <f t="shared" si="100"/>
        <v>109065.47041666666</v>
      </c>
      <c r="V386" s="49">
        <f t="shared" si="101"/>
        <v>109065.47041666666</v>
      </c>
      <c r="Y386" s="51"/>
      <c r="Z386" s="51"/>
      <c r="AA386" s="51"/>
      <c r="AC386" s="49">
        <f t="shared" si="102"/>
        <v>109065.47041666666</v>
      </c>
    </row>
    <row r="387" spans="1:29">
      <c r="A387" s="44" t="s">
        <v>2</v>
      </c>
      <c r="B387" s="44" t="s">
        <v>2</v>
      </c>
      <c r="C387" s="6" t="s">
        <v>166</v>
      </c>
      <c r="D387" s="41" t="s">
        <v>701</v>
      </c>
      <c r="E387" s="45">
        <v>0</v>
      </c>
      <c r="F387" s="45">
        <v>0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7">
        <f t="shared" si="100"/>
        <v>0</v>
      </c>
      <c r="V387" s="49">
        <f t="shared" si="101"/>
        <v>0</v>
      </c>
      <c r="Y387" s="51"/>
      <c r="Z387" s="51"/>
      <c r="AA387" s="51"/>
      <c r="AC387" s="49">
        <f t="shared" si="102"/>
        <v>0</v>
      </c>
    </row>
    <row r="388" spans="1:29">
      <c r="A388" s="43" t="s">
        <v>2</v>
      </c>
      <c r="B388" s="43" t="s">
        <v>2</v>
      </c>
      <c r="C388" s="6" t="s">
        <v>167</v>
      </c>
      <c r="D388" s="41" t="s">
        <v>168</v>
      </c>
      <c r="E388" s="45">
        <v>0</v>
      </c>
      <c r="F388" s="45">
        <v>0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7">
        <f t="shared" si="100"/>
        <v>0</v>
      </c>
      <c r="V388" s="49">
        <f t="shared" si="101"/>
        <v>0</v>
      </c>
      <c r="Y388" s="51"/>
      <c r="Z388" s="51"/>
      <c r="AA388" s="51"/>
      <c r="AC388" s="49">
        <f t="shared" si="102"/>
        <v>0</v>
      </c>
    </row>
    <row r="389" spans="1:29">
      <c r="A389" s="6" t="s">
        <v>2</v>
      </c>
      <c r="B389" s="6" t="s">
        <v>378</v>
      </c>
      <c r="C389" s="6" t="s">
        <v>167</v>
      </c>
      <c r="D389" s="36" t="s">
        <v>169</v>
      </c>
      <c r="E389" s="45">
        <v>0</v>
      </c>
      <c r="F389" s="45">
        <v>0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7">
        <f t="shared" si="100"/>
        <v>0</v>
      </c>
      <c r="V389" s="49">
        <f t="shared" si="101"/>
        <v>0</v>
      </c>
      <c r="Y389" s="51"/>
      <c r="Z389" s="51"/>
      <c r="AA389" s="51"/>
      <c r="AC389" s="49">
        <f t="shared" si="102"/>
        <v>0</v>
      </c>
    </row>
    <row r="390" spans="1:29">
      <c r="A390" s="6" t="s">
        <v>294</v>
      </c>
      <c r="B390" s="6" t="s">
        <v>170</v>
      </c>
      <c r="C390" s="6" t="s">
        <v>364</v>
      </c>
      <c r="D390" s="41" t="s">
        <v>702</v>
      </c>
      <c r="E390" s="45">
        <v>1116.98</v>
      </c>
      <c r="F390" s="45">
        <v>1116.98</v>
      </c>
      <c r="G390" s="45">
        <v>1116.98</v>
      </c>
      <c r="H390" s="45">
        <v>0</v>
      </c>
      <c r="I390" s="45">
        <v>0</v>
      </c>
      <c r="J390" s="45">
        <v>0</v>
      </c>
      <c r="K390" s="45">
        <v>459.24</v>
      </c>
      <c r="L390" s="45">
        <v>459.24</v>
      </c>
      <c r="M390" s="45">
        <v>459.24</v>
      </c>
      <c r="N390" s="45">
        <v>459.24</v>
      </c>
      <c r="O390" s="45">
        <v>459.24</v>
      </c>
      <c r="P390" s="45">
        <v>918.47</v>
      </c>
      <c r="Q390" s="45">
        <v>918.47</v>
      </c>
      <c r="R390" s="47">
        <f t="shared" si="100"/>
        <v>538.86291666666659</v>
      </c>
      <c r="V390" s="49">
        <f t="shared" si="101"/>
        <v>538.86291666666659</v>
      </c>
      <c r="Y390" s="51"/>
      <c r="Z390" s="51"/>
      <c r="AA390" s="51"/>
      <c r="AC390" s="49">
        <f t="shared" si="102"/>
        <v>538.86291666666659</v>
      </c>
    </row>
    <row r="391" spans="1:29">
      <c r="D391" s="41" t="s">
        <v>171</v>
      </c>
      <c r="E391" s="46">
        <f t="shared" ref="E391:H391" si="103">SUM(E381:E390)</f>
        <v>-21720.100000000017</v>
      </c>
      <c r="F391" s="46">
        <f t="shared" si="103"/>
        <v>-311989.87000000011</v>
      </c>
      <c r="G391" s="46">
        <f t="shared" si="103"/>
        <v>-6029219.7199999988</v>
      </c>
      <c r="H391" s="46">
        <f t="shared" si="103"/>
        <v>102651.54000000001</v>
      </c>
      <c r="I391" s="46">
        <f t="shared" ref="I391:R391" si="104">SUM(I381:I390)</f>
        <v>131042.07</v>
      </c>
      <c r="J391" s="46">
        <f t="shared" si="104"/>
        <v>-419299.53</v>
      </c>
      <c r="K391" s="46">
        <f t="shared" si="104"/>
        <v>-609148.69999999995</v>
      </c>
      <c r="L391" s="46">
        <f t="shared" si="104"/>
        <v>-653017.30000000005</v>
      </c>
      <c r="M391" s="46">
        <f t="shared" si="104"/>
        <v>-763279.09</v>
      </c>
      <c r="N391" s="46">
        <f t="shared" si="104"/>
        <v>-831817.02000000014</v>
      </c>
      <c r="O391" s="46">
        <f t="shared" si="104"/>
        <v>-899655.59000000008</v>
      </c>
      <c r="P391" s="46">
        <f t="shared" si="104"/>
        <v>-724959.42</v>
      </c>
      <c r="Q391" s="46">
        <f t="shared" si="104"/>
        <v>-917979.04000000015</v>
      </c>
      <c r="R391" s="46">
        <f t="shared" si="104"/>
        <v>-956545.18333333323</v>
      </c>
      <c r="Y391" s="51"/>
      <c r="Z391" s="51"/>
      <c r="AA391" s="51"/>
    </row>
    <row r="392" spans="1:29">
      <c r="D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7"/>
      <c r="Y392" s="51"/>
      <c r="Z392" s="51"/>
      <c r="AA392" s="51"/>
    </row>
    <row r="393" spans="1:29">
      <c r="A393" s="6" t="s">
        <v>284</v>
      </c>
      <c r="B393" s="6" t="s">
        <v>172</v>
      </c>
      <c r="C393" s="6" t="s">
        <v>143</v>
      </c>
      <c r="D393" s="41" t="s">
        <v>173</v>
      </c>
      <c r="E393" s="45">
        <v>8505000</v>
      </c>
      <c r="F393" s="45">
        <v>12095000</v>
      </c>
      <c r="G393" s="45">
        <v>12095000</v>
      </c>
      <c r="H393" s="45">
        <v>0</v>
      </c>
      <c r="I393" s="45">
        <v>3590000</v>
      </c>
      <c r="J393" s="45">
        <v>3590000</v>
      </c>
      <c r="K393" s="45">
        <v>3590000</v>
      </c>
      <c r="L393" s="45">
        <v>7180000</v>
      </c>
      <c r="M393" s="45">
        <v>7180000</v>
      </c>
      <c r="N393" s="45">
        <v>7180000</v>
      </c>
      <c r="O393" s="45">
        <v>10770000</v>
      </c>
      <c r="P393" s="45">
        <v>10770000</v>
      </c>
      <c r="Q393" s="45">
        <v>10770000</v>
      </c>
      <c r="R393" s="47">
        <f>((E393+Q393)+((F393+G393+H393+I393+J393+K393+L393+M393+N393+O393+P393)*2))/24</f>
        <v>7306458.333333333</v>
      </c>
      <c r="V393" s="49">
        <f>R393</f>
        <v>7306458.333333333</v>
      </c>
      <c r="Y393" s="51"/>
      <c r="Z393" s="51"/>
      <c r="AA393" s="51"/>
      <c r="AC393" s="49">
        <f>+R393</f>
        <v>7306458.333333333</v>
      </c>
    </row>
    <row r="394" spans="1:29">
      <c r="D394" s="41" t="s">
        <v>174</v>
      </c>
      <c r="E394" s="46">
        <f t="shared" ref="E394:R394" si="105">+E393</f>
        <v>8505000</v>
      </c>
      <c r="F394" s="46">
        <f t="shared" si="105"/>
        <v>12095000</v>
      </c>
      <c r="G394" s="46">
        <f t="shared" si="105"/>
        <v>12095000</v>
      </c>
      <c r="H394" s="46">
        <f t="shared" si="105"/>
        <v>0</v>
      </c>
      <c r="I394" s="46">
        <f t="shared" si="105"/>
        <v>3590000</v>
      </c>
      <c r="J394" s="46">
        <f t="shared" si="105"/>
        <v>3590000</v>
      </c>
      <c r="K394" s="46">
        <f t="shared" si="105"/>
        <v>3590000</v>
      </c>
      <c r="L394" s="46">
        <f t="shared" si="105"/>
        <v>7180000</v>
      </c>
      <c r="M394" s="46">
        <f t="shared" si="105"/>
        <v>7180000</v>
      </c>
      <c r="N394" s="46">
        <f t="shared" si="105"/>
        <v>7180000</v>
      </c>
      <c r="O394" s="46">
        <f t="shared" si="105"/>
        <v>10770000</v>
      </c>
      <c r="P394" s="46">
        <f t="shared" si="105"/>
        <v>10770000</v>
      </c>
      <c r="Q394" s="46">
        <f t="shared" si="105"/>
        <v>10770000</v>
      </c>
      <c r="R394" s="46">
        <f t="shared" si="105"/>
        <v>7306458.333333333</v>
      </c>
      <c r="Y394" s="51"/>
      <c r="Z394" s="51"/>
      <c r="AA394" s="51"/>
    </row>
    <row r="395" spans="1:29">
      <c r="D395" s="41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47"/>
      <c r="Y395" s="51"/>
      <c r="Z395" s="51"/>
      <c r="AA395" s="51"/>
    </row>
    <row r="396" spans="1:29" s="15" customFormat="1" ht="13.5" thickBot="1">
      <c r="D396" s="20" t="s">
        <v>175</v>
      </c>
      <c r="E396" s="16">
        <f t="shared" ref="E396:P396" si="106">+E394+E391+E378+E355+E337+E332+E314+E313+E311+E305+E223+E219+E199+E198+SUM(E180:E196)+E178+E166+E148+E121+E61+E44+E35+E32+E57</f>
        <v>1140082062.48</v>
      </c>
      <c r="F396" s="16">
        <f t="shared" si="106"/>
        <v>1197351789.9499998</v>
      </c>
      <c r="G396" s="16">
        <f t="shared" si="106"/>
        <v>1255579420.02</v>
      </c>
      <c r="H396" s="16">
        <f t="shared" si="106"/>
        <v>973205124.52999973</v>
      </c>
      <c r="I396" s="16">
        <f t="shared" si="106"/>
        <v>1020025267.05</v>
      </c>
      <c r="J396" s="16">
        <f t="shared" si="106"/>
        <v>1045163956.0999999</v>
      </c>
      <c r="K396" s="16">
        <f t="shared" si="106"/>
        <v>1057001858.4599999</v>
      </c>
      <c r="L396" s="16">
        <f t="shared" si="106"/>
        <v>1074129954.8100002</v>
      </c>
      <c r="M396" s="16">
        <f t="shared" si="106"/>
        <v>1089863025.5000002</v>
      </c>
      <c r="N396" s="16">
        <f t="shared" si="106"/>
        <v>1105960550.9100001</v>
      </c>
      <c r="O396" s="16">
        <f t="shared" si="106"/>
        <v>1132507051.27</v>
      </c>
      <c r="P396" s="16">
        <f t="shared" si="106"/>
        <v>1165320066.1399999</v>
      </c>
      <c r="Q396" s="16">
        <f>+Q394+Q391+Q378+Q355+Q337+Q332+Q314+Q313+Q311+Q305+Q223+Q219+Q199+Q198+SUM(Q180:Q196)+Q178+Q166+Q148+Q121+Q61+Q44+Q35+Q32+Q57</f>
        <v>1205093928.9300003</v>
      </c>
      <c r="R396" s="16">
        <f>+R394+R391+R378+R355+R337+R332+R314+R313+R311+R305+R223+R219+R199+R198+SUM(R180:R196)+R178+R166+R148+R121+R61+R44+R35+R32+R57</f>
        <v>1107391338.3704162</v>
      </c>
      <c r="Y396" s="52"/>
      <c r="Z396" s="52"/>
      <c r="AA396" s="52"/>
    </row>
    <row r="397" spans="1:29" ht="13.5" thickTop="1">
      <c r="D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7"/>
      <c r="Y397" s="51"/>
      <c r="Z397" s="51"/>
      <c r="AA397" s="51"/>
    </row>
    <row r="398" spans="1:29">
      <c r="D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7"/>
      <c r="Y398" s="51"/>
      <c r="Z398" s="51"/>
      <c r="AA398" s="51"/>
    </row>
    <row r="399" spans="1:29">
      <c r="A399" s="6" t="s">
        <v>284</v>
      </c>
      <c r="B399" s="6" t="s">
        <v>176</v>
      </c>
      <c r="C399" s="6" t="s">
        <v>385</v>
      </c>
      <c r="D399" s="3" t="s">
        <v>177</v>
      </c>
      <c r="E399" s="45">
        <v>-1000</v>
      </c>
      <c r="F399" s="45">
        <v>-1000</v>
      </c>
      <c r="G399" s="45">
        <v>-1000</v>
      </c>
      <c r="H399" s="45">
        <v>-1000</v>
      </c>
      <c r="I399" s="45">
        <v>-1000</v>
      </c>
      <c r="J399" s="45">
        <v>-1000</v>
      </c>
      <c r="K399" s="45">
        <v>-1000</v>
      </c>
      <c r="L399" s="45">
        <v>-1000</v>
      </c>
      <c r="M399" s="45">
        <v>-1000</v>
      </c>
      <c r="N399" s="45">
        <v>-1000</v>
      </c>
      <c r="O399" s="45">
        <v>-1000</v>
      </c>
      <c r="P399" s="45">
        <v>-1000</v>
      </c>
      <c r="Q399" s="45">
        <v>-1000</v>
      </c>
      <c r="R399" s="47">
        <f t="shared" ref="R399:R405" si="107">((E399+Q399)+((F399+G399+H399+I399+J399+K399+L399+M399+N399+O399+P399)*2))/24</f>
        <v>-1000</v>
      </c>
      <c r="U399" s="49"/>
      <c r="V399" s="49">
        <f>+R399</f>
        <v>-1000</v>
      </c>
      <c r="W399" s="49"/>
      <c r="Y399" s="51"/>
      <c r="Z399" s="51"/>
      <c r="AA399" s="51"/>
      <c r="AC399" s="49">
        <f>+R399</f>
        <v>-1000</v>
      </c>
    </row>
    <row r="400" spans="1:29">
      <c r="A400" s="6" t="s">
        <v>284</v>
      </c>
      <c r="B400" s="6" t="s">
        <v>386</v>
      </c>
      <c r="C400" s="6" t="s">
        <v>143</v>
      </c>
      <c r="D400" s="3" t="s">
        <v>178</v>
      </c>
      <c r="E400" s="45">
        <v>-40331709.530000001</v>
      </c>
      <c r="F400" s="45">
        <v>-40331709.530000001</v>
      </c>
      <c r="G400" s="45">
        <v>-40331709.530000001</v>
      </c>
      <c r="H400" s="45">
        <v>-52820556.490000002</v>
      </c>
      <c r="I400" s="45">
        <v>-52820556.490000002</v>
      </c>
      <c r="J400" s="45">
        <v>-52820556.490000002</v>
      </c>
      <c r="K400" s="45">
        <v>-52820556.490000002</v>
      </c>
      <c r="L400" s="45">
        <v>-52820556.490000002</v>
      </c>
      <c r="M400" s="45">
        <v>-52820556.490000002</v>
      </c>
      <c r="N400" s="45">
        <v>-52820556.490000002</v>
      </c>
      <c r="O400" s="45">
        <v>-52820556.490000002</v>
      </c>
      <c r="P400" s="45">
        <v>-52820556.490000002</v>
      </c>
      <c r="Q400" s="45">
        <v>-52820556.490000002</v>
      </c>
      <c r="R400" s="47">
        <f t="shared" si="107"/>
        <v>-50218713.373333335</v>
      </c>
      <c r="V400" s="49">
        <f>+R400</f>
        <v>-50218713.373333335</v>
      </c>
      <c r="W400" s="49"/>
      <c r="Y400" s="51"/>
      <c r="Z400" s="51"/>
      <c r="AA400" s="51"/>
      <c r="AC400" s="49">
        <f>+V400</f>
        <v>-50218713.373333335</v>
      </c>
    </row>
    <row r="401" spans="1:29">
      <c r="A401" s="6" t="s">
        <v>284</v>
      </c>
      <c r="B401" s="6" t="s">
        <v>386</v>
      </c>
      <c r="C401" s="6" t="s">
        <v>180</v>
      </c>
      <c r="D401" s="3" t="s">
        <v>181</v>
      </c>
      <c r="E401" s="45">
        <v>36044</v>
      </c>
      <c r="F401" s="45">
        <v>41503</v>
      </c>
      <c r="G401" s="45">
        <v>50221</v>
      </c>
      <c r="H401" s="45">
        <v>3197</v>
      </c>
      <c r="I401" s="45">
        <v>6394</v>
      </c>
      <c r="J401" s="45">
        <v>9591</v>
      </c>
      <c r="K401" s="45">
        <v>12788</v>
      </c>
      <c r="L401" s="45">
        <v>15985</v>
      </c>
      <c r="M401" s="45">
        <v>21968</v>
      </c>
      <c r="N401" s="45">
        <v>27951</v>
      </c>
      <c r="O401" s="45">
        <v>33934</v>
      </c>
      <c r="P401" s="45">
        <v>39917</v>
      </c>
      <c r="Q401" s="45">
        <v>45900</v>
      </c>
      <c r="R401" s="47">
        <f t="shared" si="107"/>
        <v>25368.416666666668</v>
      </c>
      <c r="U401" s="49"/>
      <c r="V401" s="49">
        <f t="shared" ref="V401:V405" si="108">+R401</f>
        <v>25368.416666666668</v>
      </c>
      <c r="W401" s="49"/>
      <c r="Y401" s="51"/>
      <c r="Z401" s="51"/>
      <c r="AA401" s="51"/>
      <c r="AC401" s="49">
        <f>+R401</f>
        <v>25368.416666666668</v>
      </c>
    </row>
    <row r="402" spans="1:29">
      <c r="A402" s="6" t="s">
        <v>284</v>
      </c>
      <c r="B402" s="6" t="s">
        <v>182</v>
      </c>
      <c r="C402" s="6" t="s">
        <v>143</v>
      </c>
      <c r="D402" s="3" t="s">
        <v>183</v>
      </c>
      <c r="E402" s="45">
        <v>-266117553.21000001</v>
      </c>
      <c r="F402" s="45">
        <v>-266117553.21000001</v>
      </c>
      <c r="G402" s="45">
        <v>-286117553.20999998</v>
      </c>
      <c r="H402" s="45">
        <v>-286117553.20999998</v>
      </c>
      <c r="I402" s="45">
        <v>-286117553.20999998</v>
      </c>
      <c r="J402" s="45">
        <v>-286117553.20999998</v>
      </c>
      <c r="K402" s="45">
        <v>-286117553.20999998</v>
      </c>
      <c r="L402" s="45">
        <v>-286117553.20999998</v>
      </c>
      <c r="M402" s="45">
        <v>-296117553.20999998</v>
      </c>
      <c r="N402" s="45">
        <v>-296117553.20999998</v>
      </c>
      <c r="O402" s="45">
        <v>-301117553.20999998</v>
      </c>
      <c r="P402" s="45">
        <v>-301117553.20999998</v>
      </c>
      <c r="Q402" s="45">
        <v>-301117553.20999998</v>
      </c>
      <c r="R402" s="47">
        <f t="shared" si="107"/>
        <v>-288409219.87666667</v>
      </c>
      <c r="U402" s="49"/>
      <c r="V402" s="49">
        <f t="shared" si="108"/>
        <v>-288409219.87666667</v>
      </c>
      <c r="W402" s="49"/>
      <c r="Y402" s="51"/>
      <c r="Z402" s="51"/>
      <c r="AA402" s="51"/>
      <c r="AC402" s="49">
        <f>+R402</f>
        <v>-288409219.87666667</v>
      </c>
    </row>
    <row r="403" spans="1:29">
      <c r="A403" s="6" t="s">
        <v>284</v>
      </c>
      <c r="B403" s="6" t="s">
        <v>532</v>
      </c>
      <c r="C403" s="6"/>
      <c r="D403" s="3" t="s">
        <v>185</v>
      </c>
      <c r="E403" s="45">
        <v>0</v>
      </c>
      <c r="F403" s="45">
        <v>0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7">
        <f t="shared" si="107"/>
        <v>0</v>
      </c>
      <c r="U403" s="49"/>
      <c r="V403" s="49">
        <f t="shared" si="108"/>
        <v>0</v>
      </c>
      <c r="W403" s="49"/>
      <c r="Y403" s="51"/>
      <c r="Z403" s="51"/>
      <c r="AA403" s="51"/>
      <c r="AC403" s="49">
        <f>+R403</f>
        <v>0</v>
      </c>
    </row>
    <row r="404" spans="1:29">
      <c r="A404" s="6" t="s">
        <v>284</v>
      </c>
      <c r="B404" s="6" t="s">
        <v>186</v>
      </c>
      <c r="C404" s="6" t="s">
        <v>179</v>
      </c>
      <c r="D404" s="3" t="s">
        <v>703</v>
      </c>
      <c r="E404" s="45">
        <v>-2506034.75</v>
      </c>
      <c r="F404" s="45">
        <v>-2506034.75</v>
      </c>
      <c r="G404" s="45">
        <v>1827414.09</v>
      </c>
      <c r="H404" s="45">
        <v>1827414.07</v>
      </c>
      <c r="I404" s="45">
        <v>1827414.07</v>
      </c>
      <c r="J404" s="45">
        <v>1827414.07</v>
      </c>
      <c r="K404" s="45">
        <v>1827414.07</v>
      </c>
      <c r="L404" s="45">
        <v>1827414.07</v>
      </c>
      <c r="M404" s="45">
        <v>1827414.07</v>
      </c>
      <c r="N404" s="45">
        <v>1827414.07</v>
      </c>
      <c r="O404" s="45">
        <v>1827414.07</v>
      </c>
      <c r="P404" s="45">
        <v>1827414.07</v>
      </c>
      <c r="Q404" s="45">
        <v>1827414.07</v>
      </c>
      <c r="R404" s="47">
        <f t="shared" si="107"/>
        <v>1285732.969166667</v>
      </c>
      <c r="U404" s="49"/>
      <c r="V404" s="49">
        <f t="shared" si="108"/>
        <v>1285732.969166667</v>
      </c>
      <c r="W404" s="49"/>
      <c r="Y404" s="51"/>
      <c r="Z404" s="51"/>
      <c r="AA404" s="51"/>
      <c r="AC404" s="49">
        <f>+R404</f>
        <v>1285732.969166667</v>
      </c>
    </row>
    <row r="405" spans="1:29">
      <c r="A405" s="6" t="s">
        <v>284</v>
      </c>
      <c r="B405" s="6" t="s">
        <v>186</v>
      </c>
      <c r="C405" s="6" t="s">
        <v>276</v>
      </c>
      <c r="D405" s="3" t="s">
        <v>704</v>
      </c>
      <c r="E405" s="45">
        <v>430592.4</v>
      </c>
      <c r="F405" s="45">
        <v>430592.4</v>
      </c>
      <c r="G405" s="45">
        <v>630608.81999999995</v>
      </c>
      <c r="H405" s="45">
        <v>630608.81000000006</v>
      </c>
      <c r="I405" s="45">
        <v>630608.81000000006</v>
      </c>
      <c r="J405" s="45">
        <v>630608.81000000006</v>
      </c>
      <c r="K405" s="45">
        <v>630608.81000000006</v>
      </c>
      <c r="L405" s="45">
        <v>630608.81000000006</v>
      </c>
      <c r="M405" s="45">
        <v>630608.81000000006</v>
      </c>
      <c r="N405" s="45">
        <v>630608.81000000006</v>
      </c>
      <c r="O405" s="45">
        <v>630608.81000000006</v>
      </c>
      <c r="P405" s="45">
        <v>630608.81000000006</v>
      </c>
      <c r="Q405" s="45">
        <v>630608.81000000006</v>
      </c>
      <c r="R405" s="47">
        <f t="shared" si="107"/>
        <v>605606.75958333351</v>
      </c>
      <c r="U405" s="49"/>
      <c r="V405" s="49">
        <f t="shared" si="108"/>
        <v>605606.75958333351</v>
      </c>
      <c r="W405" s="49"/>
      <c r="Y405" s="51"/>
      <c r="Z405" s="51"/>
      <c r="AA405" s="51"/>
      <c r="AC405" s="49">
        <f>+R405</f>
        <v>605606.75958333351</v>
      </c>
    </row>
    <row r="406" spans="1:29">
      <c r="D406" s="3" t="s">
        <v>187</v>
      </c>
      <c r="E406" s="46">
        <f t="shared" ref="E406:F406" si="109">SUM(E399:E405)</f>
        <v>-308489661.09000003</v>
      </c>
      <c r="F406" s="46">
        <f t="shared" si="109"/>
        <v>-308484202.09000003</v>
      </c>
      <c r="G406" s="46">
        <f t="shared" ref="G406:R406" si="110">SUM(G399:G405)</f>
        <v>-323942018.83000004</v>
      </c>
      <c r="H406" s="46">
        <f t="shared" si="110"/>
        <v>-336477889.81999999</v>
      </c>
      <c r="I406" s="46">
        <f t="shared" si="110"/>
        <v>-336474692.81999999</v>
      </c>
      <c r="J406" s="46">
        <f t="shared" si="110"/>
        <v>-336471495.81999999</v>
      </c>
      <c r="K406" s="46">
        <f t="shared" si="110"/>
        <v>-336468298.81999999</v>
      </c>
      <c r="L406" s="46">
        <f t="shared" si="110"/>
        <v>-336465101.81999999</v>
      </c>
      <c r="M406" s="46">
        <f t="shared" si="110"/>
        <v>-346459118.81999999</v>
      </c>
      <c r="N406" s="46">
        <f t="shared" si="110"/>
        <v>-346453135.81999999</v>
      </c>
      <c r="O406" s="46">
        <f t="shared" si="110"/>
        <v>-351447152.81999999</v>
      </c>
      <c r="P406" s="46">
        <f t="shared" si="110"/>
        <v>-351441169.81999999</v>
      </c>
      <c r="Q406" s="46">
        <f t="shared" si="110"/>
        <v>-351435186.81999999</v>
      </c>
      <c r="R406" s="46">
        <f t="shared" si="110"/>
        <v>-336712225.10458326</v>
      </c>
      <c r="Y406" s="51"/>
      <c r="Z406" s="51"/>
      <c r="AA406" s="51"/>
    </row>
    <row r="407" spans="1:29">
      <c r="D407" s="3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47"/>
      <c r="Y407" s="51"/>
      <c r="Z407" s="51"/>
      <c r="AA407" s="51"/>
    </row>
    <row r="408" spans="1:29">
      <c r="A408" s="6" t="s">
        <v>284</v>
      </c>
      <c r="B408" s="6" t="s">
        <v>387</v>
      </c>
      <c r="C408" s="6" t="s">
        <v>92</v>
      </c>
      <c r="D408" s="12" t="s">
        <v>188</v>
      </c>
      <c r="E408" s="45">
        <v>-20000000</v>
      </c>
      <c r="F408" s="45">
        <v>-20000000</v>
      </c>
      <c r="G408" s="45">
        <v>-20000000</v>
      </c>
      <c r="H408" s="45">
        <v>-20000000</v>
      </c>
      <c r="I408" s="45">
        <v>-20000000</v>
      </c>
      <c r="J408" s="45">
        <v>-20000000</v>
      </c>
      <c r="K408" s="45">
        <v>-20000000</v>
      </c>
      <c r="L408" s="45">
        <v>-20000000</v>
      </c>
      <c r="M408" s="45">
        <v>-20000000</v>
      </c>
      <c r="N408" s="45">
        <v>-20000000</v>
      </c>
      <c r="O408" s="45">
        <v>-20000000</v>
      </c>
      <c r="P408" s="45">
        <v>-20000000</v>
      </c>
      <c r="Q408" s="45">
        <v>-20000000</v>
      </c>
      <c r="R408" s="47">
        <f t="shared" ref="R408:R426" si="111">((E408+Q408)+((F408+G408+H408+I408+J408+K408+L408+M408+N408+O408+P408)*2))/24</f>
        <v>-20000000</v>
      </c>
      <c r="U408" s="49"/>
      <c r="V408" s="49">
        <f t="shared" ref="V408:V426" si="112">+R408</f>
        <v>-20000000</v>
      </c>
      <c r="W408" s="49"/>
      <c r="Y408" s="51"/>
      <c r="Z408" s="51"/>
      <c r="AA408" s="51"/>
      <c r="AC408" s="49">
        <f t="shared" ref="AC408:AC426" si="113">+R408</f>
        <v>-20000000</v>
      </c>
    </row>
    <row r="409" spans="1:29">
      <c r="A409" s="6" t="s">
        <v>284</v>
      </c>
      <c r="B409" s="6" t="s">
        <v>387</v>
      </c>
      <c r="C409" s="6" t="s">
        <v>94</v>
      </c>
      <c r="D409" s="12" t="s">
        <v>189</v>
      </c>
      <c r="E409" s="45">
        <v>-15000000</v>
      </c>
      <c r="F409" s="45">
        <v>-15000000</v>
      </c>
      <c r="G409" s="45">
        <v>-15000000</v>
      </c>
      <c r="H409" s="45">
        <v>-15000000</v>
      </c>
      <c r="I409" s="45">
        <v>-15000000</v>
      </c>
      <c r="J409" s="45">
        <v>-15000000</v>
      </c>
      <c r="K409" s="45">
        <v>-15000000</v>
      </c>
      <c r="L409" s="45">
        <v>-15000000</v>
      </c>
      <c r="M409" s="45">
        <v>-15000000</v>
      </c>
      <c r="N409" s="45">
        <v>-15000000</v>
      </c>
      <c r="O409" s="45">
        <v>-15000000</v>
      </c>
      <c r="P409" s="45">
        <v>-15000000</v>
      </c>
      <c r="Q409" s="45">
        <v>-15000000</v>
      </c>
      <c r="R409" s="47">
        <f t="shared" si="111"/>
        <v>-15000000</v>
      </c>
      <c r="U409" s="49"/>
      <c r="V409" s="49">
        <f t="shared" si="112"/>
        <v>-15000000</v>
      </c>
      <c r="W409" s="49"/>
      <c r="Y409" s="51"/>
      <c r="Z409" s="51"/>
      <c r="AA409" s="51"/>
      <c r="AC409" s="49">
        <f t="shared" si="113"/>
        <v>-15000000</v>
      </c>
    </row>
    <row r="410" spans="1:29">
      <c r="A410" s="6" t="s">
        <v>284</v>
      </c>
      <c r="B410" s="6" t="s">
        <v>387</v>
      </c>
      <c r="C410" s="6" t="s">
        <v>96</v>
      </c>
      <c r="D410" s="12" t="s">
        <v>190</v>
      </c>
      <c r="E410" s="45">
        <v>-24201000</v>
      </c>
      <c r="F410" s="45">
        <v>0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7">
        <f t="shared" si="111"/>
        <v>-1008375</v>
      </c>
      <c r="U410" s="49"/>
      <c r="V410" s="49">
        <f t="shared" si="112"/>
        <v>-1008375</v>
      </c>
      <c r="W410" s="49"/>
      <c r="Y410" s="51"/>
      <c r="Z410" s="51"/>
      <c r="AA410" s="51"/>
      <c r="AC410" s="49">
        <f t="shared" si="113"/>
        <v>-1008375</v>
      </c>
    </row>
    <row r="411" spans="1:29">
      <c r="A411" s="6" t="s">
        <v>284</v>
      </c>
      <c r="B411" s="6" t="s">
        <v>387</v>
      </c>
      <c r="C411" s="6" t="s">
        <v>98</v>
      </c>
      <c r="D411" s="12" t="s">
        <v>191</v>
      </c>
      <c r="E411" s="45">
        <v>0</v>
      </c>
      <c r="F411" s="45">
        <v>0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7">
        <f t="shared" si="111"/>
        <v>0</v>
      </c>
      <c r="U411" s="49"/>
      <c r="V411" s="49">
        <f t="shared" si="112"/>
        <v>0</v>
      </c>
      <c r="W411" s="49"/>
      <c r="Y411" s="51"/>
      <c r="Z411" s="51"/>
      <c r="AA411" s="51"/>
      <c r="AC411" s="49">
        <f t="shared" si="113"/>
        <v>0</v>
      </c>
    </row>
    <row r="412" spans="1:29">
      <c r="A412" s="6" t="s">
        <v>284</v>
      </c>
      <c r="B412" s="6" t="s">
        <v>387</v>
      </c>
      <c r="C412" s="6" t="s">
        <v>100</v>
      </c>
      <c r="D412" s="12" t="s">
        <v>192</v>
      </c>
      <c r="E412" s="45">
        <v>-40000000</v>
      </c>
      <c r="F412" s="45">
        <v>-40000000</v>
      </c>
      <c r="G412" s="45">
        <v>-40000000</v>
      </c>
      <c r="H412" s="45">
        <v>-40000000</v>
      </c>
      <c r="I412" s="45">
        <v>-40000000</v>
      </c>
      <c r="J412" s="45">
        <v>-40000000</v>
      </c>
      <c r="K412" s="45">
        <v>-40000000</v>
      </c>
      <c r="L412" s="45">
        <v>-40000000</v>
      </c>
      <c r="M412" s="45">
        <v>-40000000</v>
      </c>
      <c r="N412" s="45">
        <v>-40000000</v>
      </c>
      <c r="O412" s="45">
        <v>-40000000</v>
      </c>
      <c r="P412" s="45">
        <v>-40000000</v>
      </c>
      <c r="Q412" s="45">
        <v>-40000000</v>
      </c>
      <c r="R412" s="47">
        <f t="shared" si="111"/>
        <v>-40000000</v>
      </c>
      <c r="U412" s="49"/>
      <c r="V412" s="49">
        <f t="shared" si="112"/>
        <v>-40000000</v>
      </c>
      <c r="W412" s="49"/>
      <c r="Y412" s="51"/>
      <c r="Z412" s="51"/>
      <c r="AA412" s="51"/>
      <c r="AC412" s="49">
        <f t="shared" si="113"/>
        <v>-40000000</v>
      </c>
    </row>
    <row r="413" spans="1:29">
      <c r="A413" s="6" t="s">
        <v>284</v>
      </c>
      <c r="B413" s="6" t="s">
        <v>387</v>
      </c>
      <c r="C413" s="6" t="s">
        <v>102</v>
      </c>
      <c r="D413" s="13" t="s">
        <v>193</v>
      </c>
      <c r="E413" s="45">
        <v>-25000000</v>
      </c>
      <c r="F413" s="45">
        <v>-25000000</v>
      </c>
      <c r="G413" s="45">
        <v>-25000000</v>
      </c>
      <c r="H413" s="45">
        <v>-25000000</v>
      </c>
      <c r="I413" s="45">
        <v>-25000000</v>
      </c>
      <c r="J413" s="45">
        <v>-25000000</v>
      </c>
      <c r="K413" s="45">
        <v>-25000000</v>
      </c>
      <c r="L413" s="45">
        <v>-25000000</v>
      </c>
      <c r="M413" s="45">
        <v>-25000000</v>
      </c>
      <c r="N413" s="45">
        <v>-25000000</v>
      </c>
      <c r="O413" s="45">
        <v>-25000000</v>
      </c>
      <c r="P413" s="45">
        <v>-25000000</v>
      </c>
      <c r="Q413" s="45">
        <v>-25000000</v>
      </c>
      <c r="R413" s="47">
        <f t="shared" si="111"/>
        <v>-25000000</v>
      </c>
      <c r="U413" s="49"/>
      <c r="V413" s="49">
        <f t="shared" si="112"/>
        <v>-25000000</v>
      </c>
      <c r="W413" s="49"/>
      <c r="Y413" s="51"/>
      <c r="Z413" s="51"/>
      <c r="AA413" s="51"/>
      <c r="AC413" s="49">
        <f t="shared" si="113"/>
        <v>-25000000</v>
      </c>
    </row>
    <row r="414" spans="1:29">
      <c r="A414" s="6" t="s">
        <v>284</v>
      </c>
      <c r="B414" s="6" t="s">
        <v>387</v>
      </c>
      <c r="C414" s="6" t="s">
        <v>104</v>
      </c>
      <c r="D414" s="13" t="s">
        <v>194</v>
      </c>
      <c r="E414" s="45">
        <v>-25000000</v>
      </c>
      <c r="F414" s="45">
        <v>-25000000</v>
      </c>
      <c r="G414" s="45">
        <v>-25000000</v>
      </c>
      <c r="H414" s="45">
        <v>-25000000</v>
      </c>
      <c r="I414" s="45">
        <v>-25000000</v>
      </c>
      <c r="J414" s="45">
        <v>-25000000</v>
      </c>
      <c r="K414" s="45">
        <v>-25000000</v>
      </c>
      <c r="L414" s="45">
        <v>-25000000</v>
      </c>
      <c r="M414" s="45">
        <v>-25000000</v>
      </c>
      <c r="N414" s="45">
        <v>-25000000</v>
      </c>
      <c r="O414" s="45">
        <v>-25000000</v>
      </c>
      <c r="P414" s="45">
        <v>-25000000</v>
      </c>
      <c r="Q414" s="45">
        <v>-25000000</v>
      </c>
      <c r="R414" s="47">
        <f t="shared" si="111"/>
        <v>-25000000</v>
      </c>
      <c r="U414" s="49"/>
      <c r="V414" s="49">
        <f t="shared" si="112"/>
        <v>-25000000</v>
      </c>
      <c r="W414" s="49"/>
      <c r="Y414" s="51"/>
      <c r="Z414" s="51"/>
      <c r="AA414" s="51"/>
      <c r="AC414" s="49">
        <f t="shared" si="113"/>
        <v>-25000000</v>
      </c>
    </row>
    <row r="415" spans="1:29">
      <c r="A415" s="6" t="s">
        <v>284</v>
      </c>
      <c r="B415" s="6" t="s">
        <v>387</v>
      </c>
      <c r="C415" s="6" t="s">
        <v>107</v>
      </c>
      <c r="D415" s="13" t="s">
        <v>705</v>
      </c>
      <c r="E415" s="45">
        <v>-12500000</v>
      </c>
      <c r="F415" s="45">
        <v>-12500000</v>
      </c>
      <c r="G415" s="45">
        <v>-12500000</v>
      </c>
      <c r="H415" s="45">
        <v>-12500000</v>
      </c>
      <c r="I415" s="45">
        <v>-12500000</v>
      </c>
      <c r="J415" s="45">
        <v>-12500000</v>
      </c>
      <c r="K415" s="45">
        <v>-12500000</v>
      </c>
      <c r="L415" s="45">
        <v>-12500000</v>
      </c>
      <c r="M415" s="45">
        <v>-12500000</v>
      </c>
      <c r="N415" s="45">
        <v>-12500000</v>
      </c>
      <c r="O415" s="45">
        <v>-12500000</v>
      </c>
      <c r="P415" s="45">
        <v>-12500000</v>
      </c>
      <c r="Q415" s="45">
        <v>-12500000</v>
      </c>
      <c r="R415" s="47">
        <f t="shared" si="111"/>
        <v>-12500000</v>
      </c>
      <c r="U415" s="49"/>
      <c r="V415" s="49">
        <f t="shared" si="112"/>
        <v>-12500000</v>
      </c>
      <c r="W415" s="49"/>
      <c r="Y415" s="51"/>
      <c r="Z415" s="51"/>
      <c r="AA415" s="51"/>
      <c r="AC415" s="49">
        <f t="shared" si="113"/>
        <v>-12500000</v>
      </c>
    </row>
    <row r="416" spans="1:29">
      <c r="A416" s="6" t="s">
        <v>284</v>
      </c>
      <c r="B416" s="6" t="s">
        <v>387</v>
      </c>
      <c r="C416" s="6" t="s">
        <v>108</v>
      </c>
      <c r="D416" s="13" t="s">
        <v>706</v>
      </c>
      <c r="E416" s="45">
        <v>-12500000</v>
      </c>
      <c r="F416" s="45">
        <v>-12500000</v>
      </c>
      <c r="G416" s="45">
        <v>-12500000</v>
      </c>
      <c r="H416" s="45">
        <v>-12500000</v>
      </c>
      <c r="I416" s="45">
        <v>-12500000</v>
      </c>
      <c r="J416" s="45">
        <v>-12500000</v>
      </c>
      <c r="K416" s="45">
        <v>-12500000</v>
      </c>
      <c r="L416" s="45">
        <v>-12500000</v>
      </c>
      <c r="M416" s="45">
        <v>-12500000</v>
      </c>
      <c r="N416" s="45">
        <v>-12500000</v>
      </c>
      <c r="O416" s="45">
        <v>-12500000</v>
      </c>
      <c r="P416" s="45">
        <v>-12500000</v>
      </c>
      <c r="Q416" s="45">
        <v>-12500000</v>
      </c>
      <c r="R416" s="47">
        <f t="shared" si="111"/>
        <v>-12500000</v>
      </c>
      <c r="U416" s="49"/>
      <c r="V416" s="49">
        <f t="shared" si="112"/>
        <v>-12500000</v>
      </c>
      <c r="W416" s="49"/>
      <c r="Y416" s="51"/>
      <c r="Z416" s="51"/>
      <c r="AA416" s="51"/>
      <c r="AC416" s="49">
        <f t="shared" si="113"/>
        <v>-12500000</v>
      </c>
    </row>
    <row r="417" spans="1:30">
      <c r="A417" s="6" t="s">
        <v>284</v>
      </c>
      <c r="B417" s="6" t="s">
        <v>387</v>
      </c>
      <c r="C417" s="6" t="s">
        <v>109</v>
      </c>
      <c r="D417" s="13" t="s">
        <v>707</v>
      </c>
      <c r="E417" s="45">
        <v>-12500000</v>
      </c>
      <c r="F417" s="45">
        <v>-12500000</v>
      </c>
      <c r="G417" s="45">
        <v>-12500000</v>
      </c>
      <c r="H417" s="45">
        <v>-12500000</v>
      </c>
      <c r="I417" s="45">
        <v>-12500000</v>
      </c>
      <c r="J417" s="45">
        <v>-12500000</v>
      </c>
      <c r="K417" s="45">
        <v>-12500000</v>
      </c>
      <c r="L417" s="45">
        <v>-12500000</v>
      </c>
      <c r="M417" s="45">
        <v>-12500000</v>
      </c>
      <c r="N417" s="45">
        <v>-12500000</v>
      </c>
      <c r="O417" s="45">
        <v>-12500000</v>
      </c>
      <c r="P417" s="45">
        <v>-12500000</v>
      </c>
      <c r="Q417" s="45">
        <v>-12500000</v>
      </c>
      <c r="R417" s="47">
        <f t="shared" si="111"/>
        <v>-12500000</v>
      </c>
      <c r="U417" s="49"/>
      <c r="V417" s="49">
        <f t="shared" si="112"/>
        <v>-12500000</v>
      </c>
      <c r="W417" s="49"/>
      <c r="Y417" s="51"/>
      <c r="Z417" s="51"/>
      <c r="AA417" s="51"/>
      <c r="AC417" s="49">
        <f t="shared" si="113"/>
        <v>-12500000</v>
      </c>
    </row>
    <row r="418" spans="1:30">
      <c r="A418" s="6" t="s">
        <v>284</v>
      </c>
      <c r="B418" s="6" t="s">
        <v>387</v>
      </c>
      <c r="C418" s="6" t="s">
        <v>110</v>
      </c>
      <c r="D418" s="13" t="s">
        <v>708</v>
      </c>
      <c r="E418" s="45">
        <v>-12500000</v>
      </c>
      <c r="F418" s="45">
        <v>-12500000</v>
      </c>
      <c r="G418" s="45">
        <v>-12500000</v>
      </c>
      <c r="H418" s="45">
        <v>-12500000</v>
      </c>
      <c r="I418" s="45">
        <v>-12500000</v>
      </c>
      <c r="J418" s="45">
        <v>-12500000</v>
      </c>
      <c r="K418" s="45">
        <v>-12500000</v>
      </c>
      <c r="L418" s="45">
        <v>-12500000</v>
      </c>
      <c r="M418" s="45">
        <v>-12500000</v>
      </c>
      <c r="N418" s="45">
        <v>-12500000</v>
      </c>
      <c r="O418" s="45">
        <v>-12500000</v>
      </c>
      <c r="P418" s="45">
        <v>-12500000</v>
      </c>
      <c r="Q418" s="45">
        <v>-12500000</v>
      </c>
      <c r="R418" s="47">
        <f t="shared" si="111"/>
        <v>-12500000</v>
      </c>
      <c r="U418" s="49"/>
      <c r="V418" s="49">
        <f t="shared" si="112"/>
        <v>-12500000</v>
      </c>
      <c r="W418" s="49"/>
      <c r="Y418" s="51"/>
      <c r="Z418" s="51"/>
      <c r="AA418" s="51"/>
      <c r="AC418" s="49">
        <f t="shared" si="113"/>
        <v>-12500000</v>
      </c>
    </row>
    <row r="419" spans="1:30">
      <c r="A419" s="6" t="s">
        <v>284</v>
      </c>
      <c r="B419" s="6" t="s">
        <v>387</v>
      </c>
      <c r="C419" s="6" t="s">
        <v>893</v>
      </c>
      <c r="D419" s="13" t="s">
        <v>895</v>
      </c>
      <c r="E419" s="45">
        <v>-25000000</v>
      </c>
      <c r="F419" s="45">
        <v>-25000000</v>
      </c>
      <c r="G419" s="45">
        <v>-25000000</v>
      </c>
      <c r="H419" s="45">
        <v>-25000000</v>
      </c>
      <c r="I419" s="45">
        <v>-25000000</v>
      </c>
      <c r="J419" s="45">
        <v>-25000000</v>
      </c>
      <c r="K419" s="45">
        <v>-25000000</v>
      </c>
      <c r="L419" s="45">
        <v>-25000000</v>
      </c>
      <c r="M419" s="45">
        <v>-25000000</v>
      </c>
      <c r="N419" s="45">
        <v>-25000000</v>
      </c>
      <c r="O419" s="45">
        <v>-25000000</v>
      </c>
      <c r="P419" s="45">
        <v>-25000000</v>
      </c>
      <c r="Q419" s="45">
        <v>-25000000</v>
      </c>
      <c r="R419" s="47">
        <f t="shared" si="111"/>
        <v>-25000000</v>
      </c>
      <c r="U419" s="49"/>
      <c r="V419" s="49">
        <f t="shared" si="112"/>
        <v>-25000000</v>
      </c>
      <c r="W419" s="49"/>
      <c r="Y419" s="51"/>
      <c r="Z419" s="51"/>
      <c r="AA419" s="51"/>
      <c r="AC419" s="49">
        <f t="shared" si="113"/>
        <v>-25000000</v>
      </c>
    </row>
    <row r="420" spans="1:30">
      <c r="A420" s="6" t="s">
        <v>284</v>
      </c>
      <c r="B420" s="6" t="s">
        <v>387</v>
      </c>
      <c r="C420" s="6" t="s">
        <v>889</v>
      </c>
      <c r="D420" s="13" t="s">
        <v>896</v>
      </c>
      <c r="E420" s="45">
        <v>-20000000</v>
      </c>
      <c r="F420" s="45">
        <v>-20000000</v>
      </c>
      <c r="G420" s="45">
        <v>-20000000</v>
      </c>
      <c r="H420" s="45">
        <v>-20000000</v>
      </c>
      <c r="I420" s="45">
        <v>-20000000</v>
      </c>
      <c r="J420" s="45">
        <v>-20000000</v>
      </c>
      <c r="K420" s="45">
        <v>-20000000</v>
      </c>
      <c r="L420" s="45">
        <v>-20000000</v>
      </c>
      <c r="M420" s="45">
        <v>-20000000</v>
      </c>
      <c r="N420" s="45">
        <v>-20000000</v>
      </c>
      <c r="O420" s="45">
        <v>-20000000</v>
      </c>
      <c r="P420" s="45">
        <v>-20000000</v>
      </c>
      <c r="Q420" s="45">
        <v>-20000000</v>
      </c>
      <c r="R420" s="47">
        <f t="shared" si="111"/>
        <v>-20000000</v>
      </c>
      <c r="U420" s="49"/>
      <c r="V420" s="49">
        <f t="shared" si="112"/>
        <v>-20000000</v>
      </c>
      <c r="W420" s="49"/>
      <c r="Y420" s="51"/>
      <c r="Z420" s="51"/>
      <c r="AA420" s="51"/>
      <c r="AC420" s="49">
        <f t="shared" si="113"/>
        <v>-20000000</v>
      </c>
    </row>
    <row r="421" spans="1:30">
      <c r="A421" s="6" t="s">
        <v>284</v>
      </c>
      <c r="B421" s="6" t="s">
        <v>387</v>
      </c>
      <c r="C421" s="6" t="s">
        <v>890</v>
      </c>
      <c r="D421" s="13" t="s">
        <v>897</v>
      </c>
      <c r="E421" s="45">
        <v>-30000000</v>
      </c>
      <c r="F421" s="45">
        <v>-30000000</v>
      </c>
      <c r="G421" s="45">
        <v>-30000000</v>
      </c>
      <c r="H421" s="45">
        <v>-30000000</v>
      </c>
      <c r="I421" s="45">
        <v>-30000000</v>
      </c>
      <c r="J421" s="45">
        <v>-30000000</v>
      </c>
      <c r="K421" s="45">
        <v>-30000000</v>
      </c>
      <c r="L421" s="45">
        <v>-30000000</v>
      </c>
      <c r="M421" s="45">
        <v>-30000000</v>
      </c>
      <c r="N421" s="45">
        <v>-30000000</v>
      </c>
      <c r="O421" s="45">
        <v>-30000000</v>
      </c>
      <c r="P421" s="45">
        <v>-30000000</v>
      </c>
      <c r="Q421" s="45">
        <v>-30000000</v>
      </c>
      <c r="R421" s="47">
        <f t="shared" si="111"/>
        <v>-30000000</v>
      </c>
      <c r="U421" s="49"/>
      <c r="V421" s="49">
        <f t="shared" si="112"/>
        <v>-30000000</v>
      </c>
      <c r="W421" s="49"/>
      <c r="Y421" s="51"/>
      <c r="Z421" s="51"/>
      <c r="AA421" s="51"/>
      <c r="AC421" s="49">
        <f t="shared" si="113"/>
        <v>-30000000</v>
      </c>
    </row>
    <row r="422" spans="1:30">
      <c r="A422" s="6" t="s">
        <v>284</v>
      </c>
      <c r="B422" s="6" t="s">
        <v>387</v>
      </c>
      <c r="C422" s="6" t="s">
        <v>406</v>
      </c>
      <c r="D422" s="13" t="s">
        <v>950</v>
      </c>
      <c r="E422" s="45">
        <v>-30000000</v>
      </c>
      <c r="F422" s="45">
        <v>-30000000</v>
      </c>
      <c r="G422" s="45">
        <v>-30000000</v>
      </c>
      <c r="H422" s="45">
        <v>-30000000</v>
      </c>
      <c r="I422" s="45">
        <v>-30000000</v>
      </c>
      <c r="J422" s="45">
        <v>-30000000</v>
      </c>
      <c r="K422" s="45">
        <v>-30000000</v>
      </c>
      <c r="L422" s="45">
        <v>-30000000</v>
      </c>
      <c r="M422" s="45">
        <v>-30000000</v>
      </c>
      <c r="N422" s="45">
        <v>-30000000</v>
      </c>
      <c r="O422" s="45">
        <v>-30000000</v>
      </c>
      <c r="P422" s="45">
        <v>-30000000</v>
      </c>
      <c r="Q422" s="45">
        <v>-30000000</v>
      </c>
      <c r="R422" s="47">
        <f t="shared" si="111"/>
        <v>-30000000</v>
      </c>
      <c r="U422" s="49"/>
      <c r="V422" s="49">
        <f t="shared" si="112"/>
        <v>-30000000</v>
      </c>
      <c r="W422" s="49"/>
      <c r="Y422" s="51"/>
      <c r="Z422" s="51"/>
      <c r="AA422" s="51"/>
      <c r="AC422" s="49">
        <f t="shared" si="113"/>
        <v>-30000000</v>
      </c>
    </row>
    <row r="423" spans="1:30">
      <c r="A423" s="6" t="s">
        <v>284</v>
      </c>
      <c r="B423" s="6" t="s">
        <v>387</v>
      </c>
      <c r="C423" s="6" t="s">
        <v>407</v>
      </c>
      <c r="D423" s="13" t="s">
        <v>951</v>
      </c>
      <c r="E423" s="45">
        <v>-20000000</v>
      </c>
      <c r="F423" s="45">
        <v>-20000000</v>
      </c>
      <c r="G423" s="45">
        <v>-20000000</v>
      </c>
      <c r="H423" s="45">
        <v>-20000000</v>
      </c>
      <c r="I423" s="45">
        <v>-20000000</v>
      </c>
      <c r="J423" s="45">
        <v>-20000000</v>
      </c>
      <c r="K423" s="45">
        <v>-20000000</v>
      </c>
      <c r="L423" s="45">
        <v>-20000000</v>
      </c>
      <c r="M423" s="45">
        <v>-20000000</v>
      </c>
      <c r="N423" s="45">
        <v>-20000000</v>
      </c>
      <c r="O423" s="45">
        <v>-20000000</v>
      </c>
      <c r="P423" s="45">
        <v>-20000000</v>
      </c>
      <c r="Q423" s="45">
        <v>-20000000</v>
      </c>
      <c r="R423" s="47">
        <f t="shared" si="111"/>
        <v>-20000000</v>
      </c>
      <c r="U423" s="49"/>
      <c r="V423" s="49">
        <f t="shared" si="112"/>
        <v>-20000000</v>
      </c>
      <c r="W423" s="49"/>
      <c r="Y423" s="51"/>
      <c r="Z423" s="51"/>
      <c r="AA423" s="51"/>
      <c r="AC423" s="49">
        <f t="shared" si="113"/>
        <v>-20000000</v>
      </c>
    </row>
    <row r="424" spans="1:30">
      <c r="A424" s="6" t="s">
        <v>284</v>
      </c>
      <c r="B424" s="6" t="s">
        <v>387</v>
      </c>
      <c r="C424" s="6" t="s">
        <v>959</v>
      </c>
      <c r="D424" s="13" t="s">
        <v>961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111"/>
        <v>-25000000</v>
      </c>
      <c r="U424" s="49"/>
      <c r="V424" s="49">
        <f t="shared" si="112"/>
        <v>-25000000</v>
      </c>
      <c r="W424" s="49"/>
      <c r="Y424" s="51"/>
      <c r="Z424" s="51"/>
      <c r="AA424" s="51"/>
      <c r="AC424" s="49">
        <f t="shared" si="113"/>
        <v>-25000000</v>
      </c>
    </row>
    <row r="425" spans="1:30">
      <c r="A425" s="6" t="s">
        <v>284</v>
      </c>
      <c r="B425" s="6" t="s">
        <v>918</v>
      </c>
      <c r="C425" s="6" t="s">
        <v>98</v>
      </c>
      <c r="D425" s="12" t="s">
        <v>917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7">
        <f t="shared" si="111"/>
        <v>0</v>
      </c>
      <c r="U425" s="49"/>
      <c r="V425" s="49">
        <f t="shared" si="112"/>
        <v>0</v>
      </c>
      <c r="W425" s="49"/>
      <c r="Y425" s="51"/>
      <c r="Z425" s="51"/>
      <c r="AA425" s="51"/>
      <c r="AC425" s="49">
        <f t="shared" si="113"/>
        <v>0</v>
      </c>
    </row>
    <row r="426" spans="1:30">
      <c r="A426" s="6" t="s">
        <v>284</v>
      </c>
      <c r="B426" s="6" t="s">
        <v>388</v>
      </c>
      <c r="C426" s="6" t="s">
        <v>83</v>
      </c>
      <c r="D426" s="2" t="s">
        <v>195</v>
      </c>
      <c r="E426" s="45">
        <v>-45000000</v>
      </c>
      <c r="F426" s="45">
        <v>-76200000</v>
      </c>
      <c r="G426" s="45">
        <v>-54000000</v>
      </c>
      <c r="H426" s="45">
        <v>-50500000</v>
      </c>
      <c r="I426" s="45">
        <v>-48000000</v>
      </c>
      <c r="J426" s="45">
        <v>-30350000</v>
      </c>
      <c r="K426" s="45">
        <v>-30100000</v>
      </c>
      <c r="L426" s="45">
        <v>-25300000</v>
      </c>
      <c r="M426" s="45">
        <v>-25500000</v>
      </c>
      <c r="N426" s="45">
        <v>-29200000</v>
      </c>
      <c r="O426" s="45">
        <v>-34500000</v>
      </c>
      <c r="P426" s="45">
        <v>-49600000</v>
      </c>
      <c r="Q426" s="45">
        <v>-64200000</v>
      </c>
      <c r="R426" s="47">
        <f t="shared" si="111"/>
        <v>-42320833.333333336</v>
      </c>
      <c r="U426" s="49"/>
      <c r="V426" s="49">
        <f t="shared" si="112"/>
        <v>-42320833.333333336</v>
      </c>
      <c r="W426" s="49"/>
      <c r="Y426" s="51"/>
      <c r="Z426" s="51"/>
      <c r="AA426" s="51"/>
      <c r="AC426" s="49">
        <f t="shared" si="113"/>
        <v>-42320833.333333336</v>
      </c>
    </row>
    <row r="427" spans="1:30">
      <c r="D427" s="3" t="s">
        <v>196</v>
      </c>
      <c r="E427" s="46">
        <f t="shared" ref="E427:R427" si="114">SUM(E408:E426)</f>
        <v>-394201000</v>
      </c>
      <c r="F427" s="46">
        <f t="shared" si="114"/>
        <v>-401200000</v>
      </c>
      <c r="G427" s="46">
        <f t="shared" si="114"/>
        <v>-379000000</v>
      </c>
      <c r="H427" s="46">
        <f t="shared" si="114"/>
        <v>-375500000</v>
      </c>
      <c r="I427" s="46">
        <f t="shared" si="114"/>
        <v>-373000000</v>
      </c>
      <c r="J427" s="46">
        <f t="shared" si="114"/>
        <v>-355350000</v>
      </c>
      <c r="K427" s="46">
        <f t="shared" si="114"/>
        <v>-355100000</v>
      </c>
      <c r="L427" s="46">
        <f t="shared" si="114"/>
        <v>-350300000</v>
      </c>
      <c r="M427" s="46">
        <f t="shared" si="114"/>
        <v>-350500000</v>
      </c>
      <c r="N427" s="46">
        <f t="shared" si="114"/>
        <v>-354200000</v>
      </c>
      <c r="O427" s="46">
        <f t="shared" si="114"/>
        <v>-359500000</v>
      </c>
      <c r="P427" s="46">
        <f t="shared" si="114"/>
        <v>-374600000</v>
      </c>
      <c r="Q427" s="46">
        <f t="shared" si="114"/>
        <v>-389200000</v>
      </c>
      <c r="R427" s="46">
        <f t="shared" si="114"/>
        <v>-368329208.33333331</v>
      </c>
      <c r="Y427" s="51"/>
      <c r="Z427" s="51"/>
      <c r="AA427" s="51"/>
    </row>
    <row r="428" spans="1:30" s="59" customFormat="1">
      <c r="D428" s="3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7"/>
      <c r="Y428" s="60"/>
      <c r="Z428" s="60"/>
      <c r="AA428" s="60"/>
    </row>
    <row r="429" spans="1:30">
      <c r="A429" s="6" t="s">
        <v>284</v>
      </c>
      <c r="B429" s="6" t="s">
        <v>197</v>
      </c>
      <c r="C429" s="25" t="s">
        <v>2</v>
      </c>
      <c r="D429" s="3" t="s">
        <v>198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7">
        <f t="shared" ref="R429:R430" si="115">((E429+Q429)+((F429+G429+H429+I429+J429+K429+L429+M429+N429+O429+P429)*2))/24</f>
        <v>0</v>
      </c>
      <c r="U429" s="49"/>
      <c r="V429" s="49">
        <f t="shared" ref="V429:V430" si="116">+R429</f>
        <v>0</v>
      </c>
      <c r="W429" s="49"/>
      <c r="Y429" s="51"/>
      <c r="Z429" s="51"/>
      <c r="AA429" s="51"/>
      <c r="AC429" s="49">
        <f>+R429</f>
        <v>0</v>
      </c>
    </row>
    <row r="430" spans="1:30">
      <c r="A430" s="6" t="s">
        <v>284</v>
      </c>
      <c r="B430" s="6" t="s">
        <v>391</v>
      </c>
      <c r="C430" s="6" t="s">
        <v>392</v>
      </c>
      <c r="D430" s="2" t="s">
        <v>199</v>
      </c>
      <c r="E430" s="45">
        <v>0</v>
      </c>
      <c r="F430" s="45">
        <v>0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7">
        <f t="shared" si="115"/>
        <v>0</v>
      </c>
      <c r="U430" s="49"/>
      <c r="V430" s="49">
        <f t="shared" si="116"/>
        <v>0</v>
      </c>
      <c r="W430" s="49"/>
      <c r="Y430" s="51"/>
      <c r="Z430" s="51"/>
      <c r="AA430" s="51"/>
      <c r="AC430" s="49">
        <f>+R430</f>
        <v>0</v>
      </c>
    </row>
    <row r="431" spans="1:30">
      <c r="D431" s="3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7"/>
      <c r="Y431" s="51"/>
      <c r="Z431" s="51"/>
      <c r="AA431" s="51"/>
    </row>
    <row r="432" spans="1:30">
      <c r="A432" s="6" t="s">
        <v>284</v>
      </c>
      <c r="B432" s="6" t="s">
        <v>200</v>
      </c>
      <c r="C432" s="6" t="s">
        <v>143</v>
      </c>
      <c r="D432" s="3" t="s">
        <v>709</v>
      </c>
      <c r="E432" s="45">
        <v>-2518397.61</v>
      </c>
      <c r="F432" s="45">
        <v>-3147322.17</v>
      </c>
      <c r="G432" s="45">
        <v>-2255512.64</v>
      </c>
      <c r="H432" s="45">
        <v>-1300900.8400000001</v>
      </c>
      <c r="I432" s="45">
        <v>-1433511.53</v>
      </c>
      <c r="J432" s="45">
        <v>-1976059.79</v>
      </c>
      <c r="K432" s="45">
        <v>-2011464.3</v>
      </c>
      <c r="L432" s="45">
        <v>-1482564.09</v>
      </c>
      <c r="M432" s="45">
        <v>-2070401.1</v>
      </c>
      <c r="N432" s="45">
        <v>-1687719.16</v>
      </c>
      <c r="O432" s="45">
        <v>-2580793.7000000002</v>
      </c>
      <c r="P432" s="45">
        <v>-1421895.64</v>
      </c>
      <c r="Q432" s="45">
        <v>-2697619.64</v>
      </c>
      <c r="R432" s="47">
        <f t="shared" ref="R432:R446" si="117">((E432+Q432)+((F432+G432+H432+I432+J432+K432+L432+M432+N432+O432+P432)*2))/24</f>
        <v>-1998012.7987500001</v>
      </c>
      <c r="U432" s="49">
        <f t="shared" ref="U432:U446" si="118">+R432</f>
        <v>-1998012.7987500001</v>
      </c>
      <c r="V432" s="49"/>
      <c r="W432" s="49"/>
      <c r="Y432" s="51"/>
      <c r="Z432" s="51"/>
      <c r="AA432" s="51"/>
      <c r="AD432" s="49">
        <f t="shared" ref="AD432:AD447" si="119">+R432</f>
        <v>-1998012.7987500001</v>
      </c>
    </row>
    <row r="433" spans="1:30">
      <c r="A433" s="6" t="s">
        <v>284</v>
      </c>
      <c r="B433" s="6" t="s">
        <v>201</v>
      </c>
      <c r="C433" s="6" t="s">
        <v>202</v>
      </c>
      <c r="D433" s="21" t="s">
        <v>710</v>
      </c>
      <c r="E433" s="45">
        <v>-523753.18</v>
      </c>
      <c r="F433" s="45">
        <v>-666195.36</v>
      </c>
      <c r="G433" s="45">
        <v>-425566.02</v>
      </c>
      <c r="H433" s="45">
        <v>-170807.14</v>
      </c>
      <c r="I433" s="45">
        <v>-168313.85</v>
      </c>
      <c r="J433" s="45">
        <v>-178190.42</v>
      </c>
      <c r="K433" s="45">
        <v>-142751.28</v>
      </c>
      <c r="L433" s="45">
        <v>-265934.61</v>
      </c>
      <c r="M433" s="45">
        <v>-354952.95</v>
      </c>
      <c r="N433" s="45">
        <v>-154496.44</v>
      </c>
      <c r="O433" s="45">
        <v>-201992.41</v>
      </c>
      <c r="P433" s="45">
        <v>-108759.08</v>
      </c>
      <c r="Q433" s="45">
        <v>-289441.21000000002</v>
      </c>
      <c r="R433" s="47">
        <f t="shared" si="117"/>
        <v>-270379.72958333336</v>
      </c>
      <c r="U433" s="49">
        <f t="shared" si="118"/>
        <v>-270379.72958333336</v>
      </c>
      <c r="V433" s="49"/>
      <c r="W433" s="49"/>
      <c r="Y433" s="51"/>
      <c r="Z433" s="51"/>
      <c r="AA433" s="51"/>
      <c r="AD433" s="49">
        <f t="shared" si="119"/>
        <v>-270379.72958333336</v>
      </c>
    </row>
    <row r="434" spans="1:30">
      <c r="A434" s="6" t="s">
        <v>284</v>
      </c>
      <c r="B434" s="6" t="s">
        <v>201</v>
      </c>
      <c r="C434" s="6" t="s">
        <v>996</v>
      </c>
      <c r="D434" s="21" t="s">
        <v>997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7">
        <f t="shared" si="117"/>
        <v>0</v>
      </c>
      <c r="U434" s="49">
        <f t="shared" si="118"/>
        <v>0</v>
      </c>
      <c r="V434" s="49"/>
      <c r="W434" s="49"/>
      <c r="Y434" s="51"/>
      <c r="Z434" s="51"/>
      <c r="AA434" s="51"/>
      <c r="AD434" s="49">
        <f t="shared" si="119"/>
        <v>0</v>
      </c>
    </row>
    <row r="435" spans="1:30">
      <c r="A435" s="6" t="s">
        <v>284</v>
      </c>
      <c r="B435" s="6" t="s">
        <v>201</v>
      </c>
      <c r="C435" s="6" t="s">
        <v>396</v>
      </c>
      <c r="D435" s="3" t="s">
        <v>711</v>
      </c>
      <c r="E435" s="45">
        <v>-835916.68</v>
      </c>
      <c r="F435" s="45">
        <v>-715060.81</v>
      </c>
      <c r="G435" s="45">
        <v>-581594</v>
      </c>
      <c r="H435" s="45">
        <v>-609929.67000000004</v>
      </c>
      <c r="I435" s="45">
        <v>-851037.39</v>
      </c>
      <c r="J435" s="45">
        <v>-827923.68</v>
      </c>
      <c r="K435" s="45">
        <v>-872031.96</v>
      </c>
      <c r="L435" s="45">
        <v>-963888.04</v>
      </c>
      <c r="M435" s="45">
        <v>-1111479.69</v>
      </c>
      <c r="N435" s="45">
        <v>-846259.58</v>
      </c>
      <c r="O435" s="45">
        <v>-628342.04</v>
      </c>
      <c r="P435" s="45">
        <v>-860920.75</v>
      </c>
      <c r="Q435" s="45">
        <v>-939477.16</v>
      </c>
      <c r="R435" s="47">
        <f t="shared" si="117"/>
        <v>-813013.71083333332</v>
      </c>
      <c r="U435" s="49">
        <f t="shared" si="118"/>
        <v>-813013.71083333332</v>
      </c>
      <c r="V435" s="49"/>
      <c r="W435" s="49"/>
      <c r="Y435" s="51"/>
      <c r="Z435" s="51"/>
      <c r="AA435" s="51"/>
      <c r="AD435" s="49">
        <f t="shared" si="119"/>
        <v>-813013.71083333332</v>
      </c>
    </row>
    <row r="436" spans="1:30">
      <c r="A436" s="6" t="s">
        <v>284</v>
      </c>
      <c r="B436" s="6" t="s">
        <v>201</v>
      </c>
      <c r="C436" s="6" t="s">
        <v>394</v>
      </c>
      <c r="D436" s="18" t="s">
        <v>712</v>
      </c>
      <c r="E436" s="45">
        <v>-5719852.1900000004</v>
      </c>
      <c r="F436" s="45">
        <v>-3893496.12</v>
      </c>
      <c r="G436" s="45">
        <v>-4735591.24</v>
      </c>
      <c r="H436" s="45">
        <v>-3581286.11</v>
      </c>
      <c r="I436" s="45">
        <v>-3693484.63</v>
      </c>
      <c r="J436" s="45">
        <v>-3394692.66</v>
      </c>
      <c r="K436" s="45">
        <v>-2947797.49</v>
      </c>
      <c r="L436" s="45">
        <v>-3390369.91</v>
      </c>
      <c r="M436" s="45">
        <v>-4187213.57</v>
      </c>
      <c r="N436" s="45">
        <v>-3458060.64</v>
      </c>
      <c r="O436" s="45">
        <v>-4675503.72</v>
      </c>
      <c r="P436" s="45">
        <v>-4744542</v>
      </c>
      <c r="Q436" s="45">
        <v>-4887899.32</v>
      </c>
      <c r="R436" s="47">
        <f t="shared" si="117"/>
        <v>-4000492.820416667</v>
      </c>
      <c r="U436" s="49">
        <f t="shared" si="118"/>
        <v>-4000492.820416667</v>
      </c>
      <c r="V436" s="49"/>
      <c r="W436" s="49"/>
      <c r="Y436" s="51"/>
      <c r="Z436" s="51"/>
      <c r="AA436" s="51"/>
      <c r="AD436" s="49">
        <f t="shared" si="119"/>
        <v>-4000492.820416667</v>
      </c>
    </row>
    <row r="437" spans="1:30">
      <c r="A437" s="6" t="s">
        <v>284</v>
      </c>
      <c r="B437" s="6" t="s">
        <v>201</v>
      </c>
      <c r="C437" s="6" t="s">
        <v>393</v>
      </c>
      <c r="D437" s="3" t="s">
        <v>203</v>
      </c>
      <c r="E437" s="45">
        <v>-9681989.1400000006</v>
      </c>
      <c r="F437" s="45">
        <v>-16749658.789999999</v>
      </c>
      <c r="G437" s="45">
        <v>-21867233.859999999</v>
      </c>
      <c r="H437" s="45">
        <v>-20306459</v>
      </c>
      <c r="I437" s="45">
        <v>-14313058.52</v>
      </c>
      <c r="J437" s="45">
        <v>-15447819.17</v>
      </c>
      <c r="K437" s="45">
        <v>-11306824.619999999</v>
      </c>
      <c r="L437" s="45">
        <v>-11128641.75</v>
      </c>
      <c r="M437" s="45">
        <v>-7754183.4100000001</v>
      </c>
      <c r="N437" s="45">
        <v>-9485311.1400000006</v>
      </c>
      <c r="O437" s="45">
        <v>-9261031.0700000003</v>
      </c>
      <c r="P437" s="45">
        <v>-12556646.800000001</v>
      </c>
      <c r="Q437" s="45">
        <v>-15647916.060000001</v>
      </c>
      <c r="R437" s="47">
        <f t="shared" si="117"/>
        <v>-13570151.727500001</v>
      </c>
      <c r="U437" s="49">
        <f t="shared" si="118"/>
        <v>-13570151.727500001</v>
      </c>
      <c r="V437" s="49"/>
      <c r="W437" s="49"/>
      <c r="Y437" s="51"/>
      <c r="Z437" s="51"/>
      <c r="AA437" s="51"/>
      <c r="AD437" s="49">
        <f t="shared" si="119"/>
        <v>-13570151.727500001</v>
      </c>
    </row>
    <row r="438" spans="1:30">
      <c r="A438" s="6" t="s">
        <v>284</v>
      </c>
      <c r="B438" s="6" t="s">
        <v>201</v>
      </c>
      <c r="C438" s="6" t="s">
        <v>46</v>
      </c>
      <c r="D438" s="18" t="s">
        <v>713</v>
      </c>
      <c r="E438" s="45">
        <v>-192559.72</v>
      </c>
      <c r="F438" s="45">
        <v>-212960.53</v>
      </c>
      <c r="G438" s="45">
        <v>-232744.38</v>
      </c>
      <c r="H438" s="45">
        <v>0</v>
      </c>
      <c r="I438" s="45">
        <v>-20921.509999999998</v>
      </c>
      <c r="J438" s="45">
        <v>-42271.05</v>
      </c>
      <c r="K438" s="45">
        <v>-67476.84</v>
      </c>
      <c r="L438" s="45">
        <v>-89737.93</v>
      </c>
      <c r="M438" s="45">
        <v>-111750.8</v>
      </c>
      <c r="N438" s="45">
        <v>-134281.25</v>
      </c>
      <c r="O438" s="45">
        <v>-156166.74</v>
      </c>
      <c r="P438" s="45">
        <v>-178430.4</v>
      </c>
      <c r="Q438" s="45">
        <v>-200154.4</v>
      </c>
      <c r="R438" s="47">
        <f t="shared" si="117"/>
        <v>-120258.2075</v>
      </c>
      <c r="U438" s="49">
        <f t="shared" si="118"/>
        <v>-120258.2075</v>
      </c>
      <c r="V438" s="49"/>
      <c r="W438" s="49"/>
      <c r="Y438" s="51"/>
      <c r="Z438" s="51"/>
      <c r="AA438" s="51"/>
      <c r="AD438" s="49">
        <f t="shared" si="119"/>
        <v>-120258.2075</v>
      </c>
    </row>
    <row r="439" spans="1:30">
      <c r="A439" s="6" t="s">
        <v>284</v>
      </c>
      <c r="B439" s="6" t="s">
        <v>201</v>
      </c>
      <c r="C439" s="6" t="s">
        <v>399</v>
      </c>
      <c r="D439" s="3" t="s">
        <v>719</v>
      </c>
      <c r="E439" s="45">
        <v>6.42</v>
      </c>
      <c r="F439" s="45">
        <v>0</v>
      </c>
      <c r="G439" s="45">
        <v>0</v>
      </c>
      <c r="H439" s="45">
        <v>115</v>
      </c>
      <c r="I439" s="45">
        <v>115</v>
      </c>
      <c r="J439" s="45">
        <v>1002.07</v>
      </c>
      <c r="K439" s="45">
        <v>1004.14</v>
      </c>
      <c r="L439" s="45">
        <v>1008.28</v>
      </c>
      <c r="M439" s="45">
        <v>40.000000000000099</v>
      </c>
      <c r="N439" s="45">
        <v>1.13686837721616E-13</v>
      </c>
      <c r="O439" s="45">
        <v>2.07000000000011</v>
      </c>
      <c r="P439" s="45">
        <v>4.1400000000001098</v>
      </c>
      <c r="Q439" s="45">
        <v>4.1400000000001098</v>
      </c>
      <c r="R439" s="47">
        <f t="shared" si="117"/>
        <v>274.66500000000002</v>
      </c>
      <c r="U439" s="49">
        <f t="shared" si="118"/>
        <v>274.66500000000002</v>
      </c>
      <c r="V439" s="49"/>
      <c r="W439" s="49"/>
      <c r="Y439" s="51"/>
      <c r="Z439" s="51"/>
      <c r="AA439" s="51"/>
      <c r="AD439" s="49">
        <f t="shared" si="119"/>
        <v>274.66500000000002</v>
      </c>
    </row>
    <row r="440" spans="1:30">
      <c r="A440" s="6" t="s">
        <v>284</v>
      </c>
      <c r="B440" s="6" t="s">
        <v>201</v>
      </c>
      <c r="C440" s="6" t="s">
        <v>397</v>
      </c>
      <c r="D440" s="3" t="s">
        <v>714</v>
      </c>
      <c r="E440" s="45">
        <v>1.45519152283669E-11</v>
      </c>
      <c r="F440" s="45">
        <v>1.45519152283669E-11</v>
      </c>
      <c r="G440" s="45">
        <v>-108799.5</v>
      </c>
      <c r="H440" s="45">
        <v>-139098.99</v>
      </c>
      <c r="I440" s="45">
        <v>-136718.72</v>
      </c>
      <c r="J440" s="45">
        <v>-140876.9</v>
      </c>
      <c r="K440" s="45">
        <v>-777.67999999999302</v>
      </c>
      <c r="L440" s="45">
        <v>-777.67999999999302</v>
      </c>
      <c r="M440" s="45">
        <v>-777.67999999999302</v>
      </c>
      <c r="N440" s="45">
        <v>-135862.07</v>
      </c>
      <c r="O440" s="45">
        <v>-131690.16</v>
      </c>
      <c r="P440" s="45">
        <v>-777.68000000000802</v>
      </c>
      <c r="Q440" s="45">
        <v>-777.68000000000802</v>
      </c>
      <c r="R440" s="47">
        <f t="shared" si="117"/>
        <v>-66378.824999999997</v>
      </c>
      <c r="U440" s="49">
        <f t="shared" si="118"/>
        <v>-66378.824999999997</v>
      </c>
      <c r="V440" s="49"/>
      <c r="W440" s="49"/>
      <c r="Y440" s="51"/>
      <c r="Z440" s="51"/>
      <c r="AA440" s="51"/>
      <c r="AD440" s="49">
        <f t="shared" si="119"/>
        <v>-66378.824999999997</v>
      </c>
    </row>
    <row r="441" spans="1:30">
      <c r="A441" s="6" t="s">
        <v>284</v>
      </c>
      <c r="B441" s="6" t="s">
        <v>201</v>
      </c>
      <c r="C441" s="6" t="s">
        <v>398</v>
      </c>
      <c r="D441" s="3" t="s">
        <v>715</v>
      </c>
      <c r="E441" s="45">
        <v>-21488.98</v>
      </c>
      <c r="F441" s="45">
        <v>-19588.490000000002</v>
      </c>
      <c r="G441" s="45">
        <v>-19655.93</v>
      </c>
      <c r="H441" s="45">
        <v>-17289.07</v>
      </c>
      <c r="I441" s="45">
        <v>-15753.24</v>
      </c>
      <c r="J441" s="45">
        <v>-14332.11</v>
      </c>
      <c r="K441" s="45">
        <v>-12706.4</v>
      </c>
      <c r="L441" s="45">
        <v>-11248.88</v>
      </c>
      <c r="M441" s="45">
        <v>-7463.73</v>
      </c>
      <c r="N441" s="45">
        <v>-11482.9</v>
      </c>
      <c r="O441" s="45">
        <v>-12406.81</v>
      </c>
      <c r="P441" s="45">
        <v>-13985.69</v>
      </c>
      <c r="Q441" s="45">
        <v>-15941.82</v>
      </c>
      <c r="R441" s="47">
        <f t="shared" si="117"/>
        <v>-14552.387499999999</v>
      </c>
      <c r="U441" s="49">
        <f t="shared" si="118"/>
        <v>-14552.387499999999</v>
      </c>
      <c r="V441" s="49"/>
      <c r="W441" s="49"/>
      <c r="Y441" s="51"/>
      <c r="Z441" s="51"/>
      <c r="AA441" s="51"/>
      <c r="AD441" s="49">
        <f t="shared" si="119"/>
        <v>-14552.387499999999</v>
      </c>
    </row>
    <row r="442" spans="1:30">
      <c r="A442" s="6" t="s">
        <v>284</v>
      </c>
      <c r="B442" s="6" t="s">
        <v>201</v>
      </c>
      <c r="C442" s="6" t="s">
        <v>915</v>
      </c>
      <c r="D442" s="3" t="s">
        <v>916</v>
      </c>
      <c r="E442" s="45">
        <v>0</v>
      </c>
      <c r="F442" s="45">
        <v>0</v>
      </c>
      <c r="G442" s="45">
        <v>-220.5</v>
      </c>
      <c r="H442" s="45">
        <v>-358.96</v>
      </c>
      <c r="I442" s="45">
        <v>-358.96</v>
      </c>
      <c r="J442" s="45">
        <v>-5.6843418860808002E-14</v>
      </c>
      <c r="K442" s="45">
        <v>-5.6843418860808002E-14</v>
      </c>
      <c r="L442" s="45">
        <v>-5.6843418860808002E-14</v>
      </c>
      <c r="M442" s="45">
        <v>-5.6843418860808002E-14</v>
      </c>
      <c r="N442" s="45">
        <v>-220.5</v>
      </c>
      <c r="O442" s="45">
        <v>-220.5</v>
      </c>
      <c r="P442" s="45">
        <v>-5.6843418860808002E-14</v>
      </c>
      <c r="Q442" s="45">
        <v>-5.6843418860808002E-14</v>
      </c>
      <c r="R442" s="47">
        <f t="shared" si="117"/>
        <v>-114.95166666666667</v>
      </c>
      <c r="U442" s="49">
        <f t="shared" si="118"/>
        <v>-114.95166666666667</v>
      </c>
      <c r="V442" s="49"/>
      <c r="W442" s="49"/>
      <c r="Y442" s="51"/>
      <c r="Z442" s="51"/>
      <c r="AA442" s="51"/>
      <c r="AD442" s="49">
        <f t="shared" si="119"/>
        <v>-114.95166666666667</v>
      </c>
    </row>
    <row r="443" spans="1:30">
      <c r="A443" s="6" t="s">
        <v>284</v>
      </c>
      <c r="B443" s="6" t="s">
        <v>201</v>
      </c>
      <c r="C443" s="6" t="s">
        <v>400</v>
      </c>
      <c r="D443" s="3" t="s">
        <v>718</v>
      </c>
      <c r="E443" s="45">
        <v>0</v>
      </c>
      <c r="F443" s="45">
        <v>0</v>
      </c>
      <c r="G443" s="45">
        <v>0</v>
      </c>
      <c r="H443" s="45">
        <v>0</v>
      </c>
      <c r="I443" s="45">
        <v>-127963.25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7">
        <f t="shared" si="117"/>
        <v>-10663.604166666666</v>
      </c>
      <c r="U443" s="49">
        <f t="shared" si="118"/>
        <v>-10663.604166666666</v>
      </c>
      <c r="V443" s="49"/>
      <c r="W443" s="49"/>
      <c r="Y443" s="51"/>
      <c r="Z443" s="51"/>
      <c r="AA443" s="51"/>
      <c r="AD443" s="49">
        <f t="shared" si="119"/>
        <v>-10663.604166666666</v>
      </c>
    </row>
    <row r="444" spans="1:30">
      <c r="A444" s="6" t="s">
        <v>284</v>
      </c>
      <c r="B444" s="6" t="s">
        <v>201</v>
      </c>
      <c r="C444" s="6" t="s">
        <v>401</v>
      </c>
      <c r="D444" s="3" t="s">
        <v>717</v>
      </c>
      <c r="E444" s="45">
        <v>0</v>
      </c>
      <c r="F444" s="45">
        <v>0</v>
      </c>
      <c r="G444" s="45">
        <v>-19731.93</v>
      </c>
      <c r="H444" s="45">
        <v>-20099.07</v>
      </c>
      <c r="I444" s="45">
        <v>-19213.41</v>
      </c>
      <c r="J444" s="45">
        <v>-19719.669999999998</v>
      </c>
      <c r="K444" s="45">
        <v>0</v>
      </c>
      <c r="L444" s="45">
        <v>0</v>
      </c>
      <c r="M444" s="45">
        <v>0</v>
      </c>
      <c r="N444" s="45">
        <v>-19376.599999999999</v>
      </c>
      <c r="O444" s="45">
        <v>-20328.59</v>
      </c>
      <c r="P444" s="45">
        <v>0</v>
      </c>
      <c r="Q444" s="45">
        <v>0</v>
      </c>
      <c r="R444" s="47">
        <f t="shared" si="117"/>
        <v>-9872.4391666666652</v>
      </c>
      <c r="U444" s="49">
        <f t="shared" si="118"/>
        <v>-9872.4391666666652</v>
      </c>
      <c r="V444" s="49"/>
      <c r="W444" s="49"/>
      <c r="Y444" s="51"/>
      <c r="Z444" s="51"/>
      <c r="AA444" s="51"/>
      <c r="AD444" s="49">
        <f t="shared" si="119"/>
        <v>-9872.4391666666652</v>
      </c>
    </row>
    <row r="445" spans="1:30">
      <c r="A445" s="6" t="s">
        <v>284</v>
      </c>
      <c r="B445" s="6" t="s">
        <v>201</v>
      </c>
      <c r="C445" s="6" t="s">
        <v>395</v>
      </c>
      <c r="D445" s="3" t="s">
        <v>716</v>
      </c>
      <c r="E445" s="45">
        <v>893.469999999999</v>
      </c>
      <c r="F445" s="45">
        <v>-3186.93</v>
      </c>
      <c r="G445" s="45">
        <v>-4563.1000000000004</v>
      </c>
      <c r="H445" s="45">
        <v>-133.68</v>
      </c>
      <c r="I445" s="45">
        <v>-272.61</v>
      </c>
      <c r="J445" s="45">
        <v>-1744.34</v>
      </c>
      <c r="K445" s="45">
        <v>-2083.48</v>
      </c>
      <c r="L445" s="45">
        <v>-65.2000000000005</v>
      </c>
      <c r="M445" s="45">
        <v>-1795.25</v>
      </c>
      <c r="N445" s="45">
        <v>-4.5474735088646402E-13</v>
      </c>
      <c r="O445" s="45">
        <v>-2301.35</v>
      </c>
      <c r="P445" s="45">
        <v>-2015.79</v>
      </c>
      <c r="Q445" s="45">
        <v>-388.54</v>
      </c>
      <c r="R445" s="47">
        <f t="shared" si="117"/>
        <v>-1492.43875</v>
      </c>
      <c r="U445" s="49">
        <f t="shared" si="118"/>
        <v>-1492.43875</v>
      </c>
      <c r="V445" s="49"/>
      <c r="W445" s="49"/>
      <c r="Y445" s="51"/>
      <c r="Z445" s="51"/>
      <c r="AA445" s="51"/>
      <c r="AD445" s="49">
        <f t="shared" si="119"/>
        <v>-1492.43875</v>
      </c>
    </row>
    <row r="446" spans="1:30">
      <c r="A446" s="6" t="s">
        <v>284</v>
      </c>
      <c r="B446" s="6" t="s">
        <v>204</v>
      </c>
      <c r="C446" s="6" t="s">
        <v>143</v>
      </c>
      <c r="D446" s="3" t="s">
        <v>947</v>
      </c>
      <c r="E446" s="45">
        <v>-3480510.07</v>
      </c>
      <c r="F446" s="45">
        <v>-1771711.8</v>
      </c>
      <c r="G446" s="45">
        <v>-2087546.22</v>
      </c>
      <c r="H446" s="45">
        <v>-1091638.1200000001</v>
      </c>
      <c r="I446" s="45">
        <v>-653014.02</v>
      </c>
      <c r="J446" s="45">
        <v>-816844.98</v>
      </c>
      <c r="K446" s="45">
        <v>-1560321.86</v>
      </c>
      <c r="L446" s="45">
        <v>-1193790.1499999999</v>
      </c>
      <c r="M446" s="45">
        <v>-822294.59</v>
      </c>
      <c r="N446" s="45">
        <v>-2266457.8199999998</v>
      </c>
      <c r="O446" s="45">
        <v>-3169202.55</v>
      </c>
      <c r="P446" s="45">
        <v>-4873934.12</v>
      </c>
      <c r="Q446" s="45">
        <v>-3716705.79</v>
      </c>
      <c r="R446" s="47">
        <f t="shared" si="117"/>
        <v>-1992113.68</v>
      </c>
      <c r="U446" s="49">
        <f t="shared" si="118"/>
        <v>-1992113.68</v>
      </c>
      <c r="V446" s="49"/>
      <c r="W446" s="49"/>
      <c r="Y446" s="51"/>
      <c r="Z446" s="51"/>
      <c r="AA446" s="51"/>
      <c r="AD446" s="49">
        <f t="shared" si="119"/>
        <v>-1992113.68</v>
      </c>
    </row>
    <row r="447" spans="1:30" s="59" customFormat="1">
      <c r="D447" s="3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7"/>
      <c r="Y447" s="60"/>
      <c r="Z447" s="60"/>
      <c r="AA447" s="60"/>
      <c r="AD447" s="61">
        <f t="shared" si="119"/>
        <v>0</v>
      </c>
    </row>
    <row r="448" spans="1:30">
      <c r="A448" s="6" t="s">
        <v>284</v>
      </c>
      <c r="B448" s="6" t="s">
        <v>402</v>
      </c>
      <c r="C448" s="6" t="s">
        <v>379</v>
      </c>
      <c r="D448" s="10" t="s">
        <v>515</v>
      </c>
      <c r="E448" s="45">
        <v>-1449861.32</v>
      </c>
      <c r="F448" s="45">
        <v>-964182.72</v>
      </c>
      <c r="G448" s="45">
        <v>-1569700.6</v>
      </c>
      <c r="H448" s="45">
        <v>-3025617.36</v>
      </c>
      <c r="I448" s="45">
        <v>-1260396.45</v>
      </c>
      <c r="J448" s="45">
        <v>-1674889.06</v>
      </c>
      <c r="K448" s="45">
        <v>-1091644.6399999999</v>
      </c>
      <c r="L448" s="45">
        <v>-2175100.9900000002</v>
      </c>
      <c r="M448" s="45">
        <v>-1281238.8</v>
      </c>
      <c r="N448" s="45">
        <v>-2728860.16</v>
      </c>
      <c r="O448" s="45">
        <v>-1393472.05</v>
      </c>
      <c r="P448" s="45">
        <v>-1073319.77</v>
      </c>
      <c r="Q448" s="45">
        <v>-1212207.8500000001</v>
      </c>
      <c r="R448" s="47">
        <f t="shared" ref="R448:R457" si="120">((E448+Q448)+((F448+G448+H448+I448+J448+K448+L448+M448+N448+O448+P448)*2))/24</f>
        <v>-1630788.0987500001</v>
      </c>
      <c r="U448" s="49"/>
      <c r="V448" s="49"/>
      <c r="W448" s="49">
        <f t="shared" ref="W448:W457" si="121">+R448</f>
        <v>-1630788.0987500001</v>
      </c>
      <c r="Y448" s="51"/>
      <c r="Z448" s="51"/>
      <c r="AA448" s="51"/>
      <c r="AB448" s="49">
        <f t="shared" ref="AB448:AB457" si="122">+R448</f>
        <v>-1630788.0987500001</v>
      </c>
      <c r="AD448" s="49"/>
    </row>
    <row r="449" spans="1:30">
      <c r="A449" s="6" t="s">
        <v>284</v>
      </c>
      <c r="B449" s="6" t="s">
        <v>402</v>
      </c>
      <c r="C449" s="6" t="s">
        <v>516</v>
      </c>
      <c r="D449" s="10" t="s">
        <v>720</v>
      </c>
      <c r="E449" s="45">
        <v>-730654.02</v>
      </c>
      <c r="F449" s="45">
        <v>-399693.37</v>
      </c>
      <c r="G449" s="45">
        <v>-844192.45</v>
      </c>
      <c r="H449" s="45">
        <v>-1620149.36</v>
      </c>
      <c r="I449" s="45">
        <v>-1427044.33</v>
      </c>
      <c r="J449" s="45">
        <v>-771791.28</v>
      </c>
      <c r="K449" s="45">
        <v>-824537.14</v>
      </c>
      <c r="L449" s="45">
        <v>-565115.81999999995</v>
      </c>
      <c r="M449" s="45">
        <v>-816685.13</v>
      </c>
      <c r="N449" s="45">
        <v>-1513741.8</v>
      </c>
      <c r="O449" s="45">
        <v>-1241028.8799999999</v>
      </c>
      <c r="P449" s="45">
        <v>-1455875.4</v>
      </c>
      <c r="Q449" s="45">
        <v>-577734.65</v>
      </c>
      <c r="R449" s="47">
        <f t="shared" si="120"/>
        <v>-1011170.7745833332</v>
      </c>
      <c r="U449" s="49"/>
      <c r="V449" s="49"/>
      <c r="W449" s="49">
        <f t="shared" si="121"/>
        <v>-1011170.7745833332</v>
      </c>
      <c r="Y449" s="51"/>
      <c r="Z449" s="51"/>
      <c r="AA449" s="51"/>
      <c r="AB449" s="49">
        <f t="shared" si="122"/>
        <v>-1011170.7745833332</v>
      </c>
      <c r="AD449" s="49"/>
    </row>
    <row r="450" spans="1:30">
      <c r="A450" s="6" t="s">
        <v>284</v>
      </c>
      <c r="B450" s="6" t="s">
        <v>402</v>
      </c>
      <c r="C450" s="6" t="s">
        <v>937</v>
      </c>
      <c r="D450" s="3" t="s">
        <v>936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7">
        <f t="shared" si="120"/>
        <v>0</v>
      </c>
      <c r="U450" s="49"/>
      <c r="V450" s="49"/>
      <c r="W450" s="49">
        <f t="shared" si="121"/>
        <v>0</v>
      </c>
      <c r="Y450" s="51"/>
      <c r="Z450" s="51"/>
      <c r="AA450" s="51"/>
      <c r="AB450" s="49">
        <f t="shared" si="122"/>
        <v>0</v>
      </c>
      <c r="AD450" s="49"/>
    </row>
    <row r="451" spans="1:30">
      <c r="A451" s="6" t="s">
        <v>284</v>
      </c>
      <c r="B451" s="6" t="s">
        <v>402</v>
      </c>
      <c r="C451" s="6" t="s">
        <v>403</v>
      </c>
      <c r="D451" s="3" t="s">
        <v>721</v>
      </c>
      <c r="E451" s="45">
        <v>-721.99999999994895</v>
      </c>
      <c r="F451" s="45">
        <v>-222216.42</v>
      </c>
      <c r="G451" s="45">
        <v>-222638.92</v>
      </c>
      <c r="H451" s="45">
        <v>-1338398.3</v>
      </c>
      <c r="I451" s="45">
        <v>-1392508.13</v>
      </c>
      <c r="J451" s="45">
        <v>-21278.5699999998</v>
      </c>
      <c r="K451" s="45">
        <v>1.67347025126219E-10</v>
      </c>
      <c r="L451" s="45">
        <v>-10567.059999999799</v>
      </c>
      <c r="M451" s="45">
        <v>-17363.1799999998</v>
      </c>
      <c r="N451" s="45">
        <v>-694.29999999983204</v>
      </c>
      <c r="O451" s="45">
        <v>-694.29999999983204</v>
      </c>
      <c r="P451" s="45">
        <v>-13351.9099999998</v>
      </c>
      <c r="Q451" s="45">
        <v>-6282.4899999998297</v>
      </c>
      <c r="R451" s="47">
        <f t="shared" si="120"/>
        <v>-270267.77791666653</v>
      </c>
      <c r="U451" s="49"/>
      <c r="V451" s="49"/>
      <c r="W451" s="49">
        <f t="shared" si="121"/>
        <v>-270267.77791666653</v>
      </c>
      <c r="Y451" s="51"/>
      <c r="Z451" s="51"/>
      <c r="AA451" s="51"/>
      <c r="AB451" s="49">
        <f t="shared" si="122"/>
        <v>-270267.77791666653</v>
      </c>
      <c r="AD451" s="49"/>
    </row>
    <row r="452" spans="1:30">
      <c r="A452" s="6" t="s">
        <v>284</v>
      </c>
      <c r="B452" s="6" t="s">
        <v>402</v>
      </c>
      <c r="C452" s="6" t="s">
        <v>404</v>
      </c>
      <c r="D452" s="3" t="s">
        <v>205</v>
      </c>
      <c r="E452" s="45">
        <v>0</v>
      </c>
      <c r="F452" s="45">
        <v>0</v>
      </c>
      <c r="G452" s="45">
        <v>0</v>
      </c>
      <c r="H452" s="45">
        <v>-671</v>
      </c>
      <c r="I452" s="45">
        <v>-1342</v>
      </c>
      <c r="J452" s="45">
        <v>-671</v>
      </c>
      <c r="K452" s="45">
        <v>0</v>
      </c>
      <c r="L452" s="45">
        <v>0</v>
      </c>
      <c r="M452" s="45">
        <v>0</v>
      </c>
      <c r="N452" s="45">
        <v>-364</v>
      </c>
      <c r="O452" s="45">
        <v>-364</v>
      </c>
      <c r="P452" s="45">
        <v>0</v>
      </c>
      <c r="Q452" s="45">
        <v>0</v>
      </c>
      <c r="R452" s="47">
        <f t="shared" si="120"/>
        <v>-284.33333333333331</v>
      </c>
      <c r="U452" s="49"/>
      <c r="V452" s="49"/>
      <c r="W452" s="49">
        <f t="shared" si="121"/>
        <v>-284.33333333333331</v>
      </c>
      <c r="Y452" s="51"/>
      <c r="Z452" s="51"/>
      <c r="AA452" s="51"/>
      <c r="AB452" s="49">
        <f t="shared" si="122"/>
        <v>-284.33333333333331</v>
      </c>
      <c r="AD452" s="49"/>
    </row>
    <row r="453" spans="1:30">
      <c r="A453" s="6" t="s">
        <v>284</v>
      </c>
      <c r="B453" s="6" t="s">
        <v>402</v>
      </c>
      <c r="C453" s="6" t="s">
        <v>381</v>
      </c>
      <c r="D453" s="3" t="s">
        <v>208</v>
      </c>
      <c r="E453" s="45">
        <v>0</v>
      </c>
      <c r="F453" s="45">
        <v>0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7">
        <f t="shared" si="120"/>
        <v>0</v>
      </c>
      <c r="U453" s="49"/>
      <c r="V453" s="49"/>
      <c r="W453" s="49">
        <f t="shared" si="121"/>
        <v>0</v>
      </c>
      <c r="Y453" s="51"/>
      <c r="Z453" s="51"/>
      <c r="AA453" s="51"/>
      <c r="AB453" s="49">
        <f t="shared" si="122"/>
        <v>0</v>
      </c>
      <c r="AD453" s="49"/>
    </row>
    <row r="454" spans="1:30">
      <c r="A454" s="6" t="s">
        <v>284</v>
      </c>
      <c r="B454" s="6" t="s">
        <v>402</v>
      </c>
      <c r="C454" s="6" t="s">
        <v>382</v>
      </c>
      <c r="D454" s="3" t="s">
        <v>722</v>
      </c>
      <c r="E454" s="45">
        <v>-106146.07</v>
      </c>
      <c r="F454" s="45">
        <v>-95344.380000000107</v>
      </c>
      <c r="G454" s="45">
        <v>-104245.61</v>
      </c>
      <c r="H454" s="45">
        <v>-202556.09</v>
      </c>
      <c r="I454" s="45">
        <v>-132612.17000000001</v>
      </c>
      <c r="J454" s="45">
        <v>-34301.69</v>
      </c>
      <c r="K454" s="45">
        <v>-46859.27</v>
      </c>
      <c r="L454" s="45">
        <v>-122052.65</v>
      </c>
      <c r="M454" s="45">
        <v>-42011.87</v>
      </c>
      <c r="N454" s="45">
        <v>-48795.19</v>
      </c>
      <c r="O454" s="45">
        <v>-124439.01</v>
      </c>
      <c r="P454" s="45">
        <v>-140087.14000000001</v>
      </c>
      <c r="Q454" s="45">
        <v>-64443.32</v>
      </c>
      <c r="R454" s="47">
        <f t="shared" si="120"/>
        <v>-98216.647083333359</v>
      </c>
      <c r="U454" s="49"/>
      <c r="V454" s="49"/>
      <c r="W454" s="49">
        <f t="shared" si="121"/>
        <v>-98216.647083333359</v>
      </c>
      <c r="Y454" s="51"/>
      <c r="Z454" s="51"/>
      <c r="AA454" s="51"/>
      <c r="AB454" s="49">
        <f t="shared" si="122"/>
        <v>-98216.647083333359</v>
      </c>
      <c r="AD454" s="49"/>
    </row>
    <row r="455" spans="1:30">
      <c r="A455" s="6" t="s">
        <v>284</v>
      </c>
      <c r="B455" s="6" t="s">
        <v>402</v>
      </c>
      <c r="C455" s="6" t="s">
        <v>383</v>
      </c>
      <c r="D455" s="3" t="s">
        <v>723</v>
      </c>
      <c r="E455" s="45">
        <v>0</v>
      </c>
      <c r="F455" s="45">
        <v>0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7">
        <f t="shared" si="120"/>
        <v>0</v>
      </c>
      <c r="U455" s="49"/>
      <c r="V455" s="49"/>
      <c r="W455" s="49">
        <f t="shared" si="121"/>
        <v>0</v>
      </c>
      <c r="Y455" s="51"/>
      <c r="Z455" s="51"/>
      <c r="AA455" s="51"/>
      <c r="AB455" s="49">
        <f t="shared" si="122"/>
        <v>0</v>
      </c>
      <c r="AD455" s="49"/>
    </row>
    <row r="456" spans="1:30">
      <c r="A456" s="6" t="s">
        <v>284</v>
      </c>
      <c r="B456" s="6" t="s">
        <v>402</v>
      </c>
      <c r="C456" s="6" t="s">
        <v>384</v>
      </c>
      <c r="D456" s="10" t="s">
        <v>206</v>
      </c>
      <c r="E456" s="45">
        <v>-6027.54</v>
      </c>
      <c r="F456" s="45">
        <v>-5433.37</v>
      </c>
      <c r="G456" s="45">
        <v>-263.51999999999902</v>
      </c>
      <c r="H456" s="45">
        <v>-4121.7</v>
      </c>
      <c r="I456" s="45">
        <v>-5044.42</v>
      </c>
      <c r="J456" s="45">
        <v>-3796.8</v>
      </c>
      <c r="K456" s="45">
        <v>1211.44</v>
      </c>
      <c r="L456" s="45">
        <v>-417.45000000000101</v>
      </c>
      <c r="M456" s="45">
        <v>-7152.74</v>
      </c>
      <c r="N456" s="45">
        <v>1456.48</v>
      </c>
      <c r="O456" s="45">
        <v>-10136.299999999999</v>
      </c>
      <c r="P456" s="45">
        <v>-5650.09</v>
      </c>
      <c r="Q456" s="45">
        <v>-6515.55</v>
      </c>
      <c r="R456" s="47">
        <f t="shared" si="120"/>
        <v>-3801.6679166666668</v>
      </c>
      <c r="U456" s="49"/>
      <c r="V456" s="49"/>
      <c r="W456" s="49">
        <f t="shared" si="121"/>
        <v>-3801.6679166666668</v>
      </c>
      <c r="Y456" s="51"/>
      <c r="Z456" s="51"/>
      <c r="AA456" s="51"/>
      <c r="AB456" s="49">
        <f t="shared" si="122"/>
        <v>-3801.6679166666668</v>
      </c>
      <c r="AD456" s="49"/>
    </row>
    <row r="457" spans="1:30">
      <c r="A457" s="6" t="s">
        <v>284</v>
      </c>
      <c r="B457" s="6" t="s">
        <v>402</v>
      </c>
      <c r="C457" s="6" t="s">
        <v>380</v>
      </c>
      <c r="D457" s="10" t="s">
        <v>207</v>
      </c>
      <c r="E457" s="45">
        <v>-11.95</v>
      </c>
      <c r="F457" s="45">
        <v>-11.95</v>
      </c>
      <c r="G457" s="45">
        <v>-11.95</v>
      </c>
      <c r="H457" s="45">
        <v>-11.95</v>
      </c>
      <c r="I457" s="45">
        <v>-18.059999999999999</v>
      </c>
      <c r="J457" s="45">
        <v>-18.059999999999999</v>
      </c>
      <c r="K457" s="45">
        <v>-18.059999999999999</v>
      </c>
      <c r="L457" s="45">
        <v>-18.059999999999999</v>
      </c>
      <c r="M457" s="45">
        <v>-18.059999999999999</v>
      </c>
      <c r="N457" s="45">
        <v>-18.059999999999999</v>
      </c>
      <c r="O457" s="45">
        <v>-18.059999999999999</v>
      </c>
      <c r="P457" s="45">
        <v>-18.059999999999999</v>
      </c>
      <c r="Q457" s="45">
        <v>-18.059999999999999</v>
      </c>
      <c r="R457" s="47">
        <f t="shared" si="120"/>
        <v>-16.277916666666666</v>
      </c>
      <c r="U457" s="49"/>
      <c r="V457" s="49"/>
      <c r="W457" s="49">
        <f t="shared" si="121"/>
        <v>-16.277916666666666</v>
      </c>
      <c r="Y457" s="51"/>
      <c r="Z457" s="51"/>
      <c r="AA457" s="51"/>
      <c r="AB457" s="49">
        <f t="shared" si="122"/>
        <v>-16.277916666666666</v>
      </c>
      <c r="AD457" s="49"/>
    </row>
    <row r="458" spans="1:30">
      <c r="D458" s="3" t="s">
        <v>209</v>
      </c>
      <c r="E458" s="46">
        <f t="shared" ref="E458:H458" si="123">SUM(E448:E457)</f>
        <v>-2293422.9</v>
      </c>
      <c r="F458" s="46">
        <f t="shared" si="123"/>
        <v>-1686882.21</v>
      </c>
      <c r="G458" s="46">
        <f t="shared" si="123"/>
        <v>-2741053.05</v>
      </c>
      <c r="H458" s="46">
        <f t="shared" si="123"/>
        <v>-6191525.7599999998</v>
      </c>
      <c r="I458" s="46">
        <f t="shared" ref="I458:R458" si="124">SUM(I448:I457)</f>
        <v>-4218965.5599999996</v>
      </c>
      <c r="J458" s="46">
        <f t="shared" si="124"/>
        <v>-2506746.4599999995</v>
      </c>
      <c r="K458" s="46">
        <f t="shared" si="124"/>
        <v>-1961847.6699999997</v>
      </c>
      <c r="L458" s="46">
        <f t="shared" si="124"/>
        <v>-2873272.03</v>
      </c>
      <c r="M458" s="46">
        <f t="shared" si="124"/>
        <v>-2164469.7800000003</v>
      </c>
      <c r="N458" s="46">
        <f t="shared" si="124"/>
        <v>-4291017.0299999993</v>
      </c>
      <c r="O458" s="46">
        <f t="shared" si="124"/>
        <v>-2770152.5999999992</v>
      </c>
      <c r="P458" s="46">
        <f t="shared" si="124"/>
        <v>-2688302.3699999996</v>
      </c>
      <c r="Q458" s="46">
        <f t="shared" si="124"/>
        <v>-1867201.92</v>
      </c>
      <c r="R458" s="46">
        <f t="shared" si="124"/>
        <v>-3014545.5774999997</v>
      </c>
      <c r="Y458" s="51"/>
      <c r="Z458" s="51"/>
      <c r="AA458" s="51"/>
    </row>
    <row r="459" spans="1:30">
      <c r="D459" s="3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7"/>
      <c r="Y459" s="51"/>
      <c r="Z459" s="51"/>
      <c r="AA459" s="51"/>
    </row>
    <row r="460" spans="1:30">
      <c r="A460" s="6" t="s">
        <v>284</v>
      </c>
      <c r="B460" s="6" t="s">
        <v>211</v>
      </c>
      <c r="C460" s="6" t="s">
        <v>143</v>
      </c>
      <c r="D460" s="3" t="s">
        <v>724</v>
      </c>
      <c r="E460" s="45">
        <v>0</v>
      </c>
      <c r="F460" s="45">
        <v>0</v>
      </c>
      <c r="G460" s="45">
        <v>-139722.44</v>
      </c>
      <c r="H460" s="45">
        <v>-114348.67</v>
      </c>
      <c r="I460" s="45">
        <v>-396024.71</v>
      </c>
      <c r="J460" s="45">
        <v>257.20000000001198</v>
      </c>
      <c r="K460" s="45">
        <v>257.20000000001198</v>
      </c>
      <c r="L460" s="45">
        <v>257.20000000001198</v>
      </c>
      <c r="M460" s="45">
        <v>257.20000000001198</v>
      </c>
      <c r="N460" s="45">
        <v>-105535.73</v>
      </c>
      <c r="O460" s="45">
        <v>257.20000000001198</v>
      </c>
      <c r="P460" s="45">
        <v>257.20000000001198</v>
      </c>
      <c r="Q460" s="45">
        <v>257.20000000001198</v>
      </c>
      <c r="R460" s="47">
        <f t="shared" ref="R460:R465" si="125">((E460+Q460)+((F460+G460+H460+I460+J460+K460+L460+M460+N460+O460+P460)*2))/24</f>
        <v>-62829.979166666635</v>
      </c>
      <c r="U460" s="49">
        <f t="shared" ref="U460:U465" si="126">+R460</f>
        <v>-62829.979166666635</v>
      </c>
      <c r="V460" s="49"/>
      <c r="W460" s="49"/>
      <c r="Y460" s="51"/>
      <c r="Z460" s="51"/>
      <c r="AA460" s="51"/>
      <c r="AD460" s="49">
        <f t="shared" ref="AD460:AD465" si="127">+R460</f>
        <v>-62829.979166666635</v>
      </c>
    </row>
    <row r="461" spans="1:30">
      <c r="A461" s="6" t="s">
        <v>284</v>
      </c>
      <c r="B461" s="6" t="s">
        <v>211</v>
      </c>
      <c r="C461" s="6" t="s">
        <v>179</v>
      </c>
      <c r="D461" s="3" t="s">
        <v>725</v>
      </c>
      <c r="E461" s="45">
        <v>-1.45519152283669E-11</v>
      </c>
      <c r="F461" s="45">
        <v>-1.45519152283669E-11</v>
      </c>
      <c r="G461" s="45">
        <v>-66722.81</v>
      </c>
      <c r="H461" s="45">
        <v>-69497.05</v>
      </c>
      <c r="I461" s="45">
        <v>-148373.95000000001</v>
      </c>
      <c r="J461" s="45">
        <v>0</v>
      </c>
      <c r="K461" s="45">
        <v>0</v>
      </c>
      <c r="L461" s="45">
        <v>0</v>
      </c>
      <c r="M461" s="45">
        <v>0</v>
      </c>
      <c r="N461" s="45">
        <v>-71307.23</v>
      </c>
      <c r="O461" s="45">
        <v>0</v>
      </c>
      <c r="P461" s="45">
        <v>0</v>
      </c>
      <c r="Q461" s="45">
        <v>0</v>
      </c>
      <c r="R461" s="47">
        <f t="shared" si="125"/>
        <v>-29658.420000000002</v>
      </c>
      <c r="U461" s="49">
        <f t="shared" si="126"/>
        <v>-29658.420000000002</v>
      </c>
      <c r="V461" s="49"/>
      <c r="W461" s="49"/>
      <c r="Y461" s="51"/>
      <c r="Z461" s="51"/>
      <c r="AA461" s="51"/>
      <c r="AD461" s="49">
        <f t="shared" si="127"/>
        <v>-29658.420000000002</v>
      </c>
    </row>
    <row r="462" spans="1:30">
      <c r="A462" s="6" t="s">
        <v>284</v>
      </c>
      <c r="B462" s="6" t="s">
        <v>211</v>
      </c>
      <c r="C462" s="6" t="s">
        <v>180</v>
      </c>
      <c r="D462" s="3" t="s">
        <v>955</v>
      </c>
      <c r="E462" s="45">
        <v>0</v>
      </c>
      <c r="F462" s="45">
        <v>0</v>
      </c>
      <c r="G462" s="45">
        <v>-17986.45</v>
      </c>
      <c r="H462" s="45">
        <v>-16253.36</v>
      </c>
      <c r="I462" s="45">
        <v>-34700.26</v>
      </c>
      <c r="J462" s="45">
        <v>0</v>
      </c>
      <c r="K462" s="45">
        <v>0</v>
      </c>
      <c r="L462" s="45">
        <v>0</v>
      </c>
      <c r="M462" s="45">
        <v>0</v>
      </c>
      <c r="N462" s="45">
        <v>-16920.599999999999</v>
      </c>
      <c r="O462" s="45">
        <v>0</v>
      </c>
      <c r="P462" s="45">
        <v>0</v>
      </c>
      <c r="Q462" s="45">
        <v>0</v>
      </c>
      <c r="R462" s="47">
        <f t="shared" si="125"/>
        <v>-7155.0558333333347</v>
      </c>
      <c r="U462" s="49">
        <f t="shared" si="126"/>
        <v>-7155.0558333333347</v>
      </c>
      <c r="V462" s="49"/>
      <c r="W462" s="49"/>
      <c r="Y462" s="51"/>
      <c r="Z462" s="51"/>
      <c r="AA462" s="51"/>
      <c r="AD462" s="49">
        <f t="shared" si="127"/>
        <v>-7155.0558333333347</v>
      </c>
    </row>
    <row r="463" spans="1:30">
      <c r="A463" s="6" t="s">
        <v>284</v>
      </c>
      <c r="B463" s="6" t="s">
        <v>210</v>
      </c>
      <c r="C463" s="25" t="s">
        <v>227</v>
      </c>
      <c r="D463" s="3" t="s">
        <v>726</v>
      </c>
      <c r="E463" s="45">
        <v>0</v>
      </c>
      <c r="F463" s="45">
        <v>0</v>
      </c>
      <c r="G463" s="45">
        <v>-14968.48</v>
      </c>
      <c r="H463" s="45">
        <v>-12853.91</v>
      </c>
      <c r="I463" s="45">
        <v>-22392.1</v>
      </c>
      <c r="J463" s="45">
        <v>0</v>
      </c>
      <c r="K463" s="45">
        <v>0</v>
      </c>
      <c r="L463" s="45">
        <v>0</v>
      </c>
      <c r="M463" s="45">
        <v>0</v>
      </c>
      <c r="N463" s="45">
        <v>-14541.35</v>
      </c>
      <c r="O463" s="45">
        <v>0</v>
      </c>
      <c r="P463" s="45">
        <v>0</v>
      </c>
      <c r="Q463" s="45">
        <v>0</v>
      </c>
      <c r="R463" s="47">
        <f t="shared" si="125"/>
        <v>-5396.32</v>
      </c>
      <c r="U463" s="49">
        <f t="shared" si="126"/>
        <v>-5396.32</v>
      </c>
      <c r="V463" s="49"/>
      <c r="W463" s="49"/>
      <c r="Y463" s="51"/>
      <c r="Z463" s="51"/>
      <c r="AA463" s="51"/>
      <c r="AD463" s="49">
        <f t="shared" si="127"/>
        <v>-5396.32</v>
      </c>
    </row>
    <row r="464" spans="1:30">
      <c r="A464" s="6" t="s">
        <v>284</v>
      </c>
      <c r="B464" s="6" t="s">
        <v>210</v>
      </c>
      <c r="C464" s="25" t="s">
        <v>1005</v>
      </c>
      <c r="D464" s="3" t="s">
        <v>726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-198</v>
      </c>
      <c r="N464" s="45">
        <v>-582</v>
      </c>
      <c r="O464" s="45">
        <v>-499</v>
      </c>
      <c r="P464" s="45">
        <v>-606</v>
      </c>
      <c r="Q464" s="45">
        <v>-606</v>
      </c>
      <c r="R464" s="47">
        <f t="shared" si="125"/>
        <v>-182.33333333333334</v>
      </c>
      <c r="U464" s="49">
        <f t="shared" si="126"/>
        <v>-182.33333333333334</v>
      </c>
      <c r="V464" s="49"/>
      <c r="W464" s="49"/>
      <c r="Y464" s="51"/>
      <c r="Z464" s="51"/>
      <c r="AA464" s="51"/>
      <c r="AD464" s="49">
        <f t="shared" si="127"/>
        <v>-182.33333333333334</v>
      </c>
    </row>
    <row r="465" spans="1:30">
      <c r="A465" s="6" t="s">
        <v>284</v>
      </c>
      <c r="B465" s="6" t="s">
        <v>210</v>
      </c>
      <c r="C465" s="6" t="s">
        <v>531</v>
      </c>
      <c r="D465" s="3" t="s">
        <v>727</v>
      </c>
      <c r="E465" s="45">
        <v>-1833.62</v>
      </c>
      <c r="F465" s="45">
        <v>-826.85</v>
      </c>
      <c r="G465" s="45">
        <v>-1472.97</v>
      </c>
      <c r="H465" s="45">
        <v>-401.68</v>
      </c>
      <c r="I465" s="45">
        <v>-900.24</v>
      </c>
      <c r="J465" s="45">
        <v>-1306.21</v>
      </c>
      <c r="K465" s="45">
        <v>-391.53</v>
      </c>
      <c r="L465" s="45">
        <v>-804.08</v>
      </c>
      <c r="M465" s="45">
        <v>-1221.23</v>
      </c>
      <c r="N465" s="45">
        <v>-617.5</v>
      </c>
      <c r="O465" s="45">
        <v>-1047.48</v>
      </c>
      <c r="P465" s="45">
        <v>-1469.63</v>
      </c>
      <c r="Q465" s="45">
        <v>-427.08</v>
      </c>
      <c r="R465" s="47">
        <f t="shared" si="125"/>
        <v>-965.81249999999989</v>
      </c>
      <c r="U465" s="49">
        <f t="shared" si="126"/>
        <v>-965.81249999999989</v>
      </c>
      <c r="V465" s="49"/>
      <c r="W465" s="49"/>
      <c r="Y465" s="51"/>
      <c r="Z465" s="51"/>
      <c r="AA465" s="51"/>
      <c r="AD465" s="49">
        <f t="shared" si="127"/>
        <v>-965.81249999999989</v>
      </c>
    </row>
    <row r="466" spans="1:30">
      <c r="D466" s="3" t="s">
        <v>212</v>
      </c>
      <c r="E466" s="46">
        <f t="shared" ref="E466:F466" si="128">SUM(E460:E465)</f>
        <v>-1833.6200000000144</v>
      </c>
      <c r="F466" s="46">
        <f t="shared" si="128"/>
        <v>-826.85000000001457</v>
      </c>
      <c r="G466" s="46">
        <f t="shared" ref="G466:R466" si="129">SUM(G460:G465)</f>
        <v>-240873.15000000002</v>
      </c>
      <c r="H466" s="46">
        <f t="shared" si="129"/>
        <v>-213354.67</v>
      </c>
      <c r="I466" s="46">
        <f t="shared" si="129"/>
        <v>-602391.26</v>
      </c>
      <c r="J466" s="46">
        <f t="shared" si="129"/>
        <v>-1049.0099999999879</v>
      </c>
      <c r="K466" s="46">
        <f t="shared" si="129"/>
        <v>-134.32999999998799</v>
      </c>
      <c r="L466" s="46">
        <f t="shared" si="129"/>
        <v>-546.87999999998806</v>
      </c>
      <c r="M466" s="46">
        <f t="shared" si="129"/>
        <v>-1162.0299999999879</v>
      </c>
      <c r="N466" s="46">
        <f t="shared" si="129"/>
        <v>-209504.41</v>
      </c>
      <c r="O466" s="46">
        <f t="shared" si="129"/>
        <v>-1289.2799999999879</v>
      </c>
      <c r="P466" s="46">
        <f t="shared" si="129"/>
        <v>-1818.429999999988</v>
      </c>
      <c r="Q466" s="46">
        <f t="shared" si="129"/>
        <v>-775.87999999998806</v>
      </c>
      <c r="R466" s="46">
        <f t="shared" si="129"/>
        <v>-106187.92083333329</v>
      </c>
      <c r="Y466" s="51"/>
      <c r="Z466" s="51"/>
      <c r="AA466" s="51"/>
    </row>
    <row r="467" spans="1:30">
      <c r="D467" s="3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7"/>
      <c r="Y467" s="51"/>
      <c r="Z467" s="51"/>
      <c r="AA467" s="51"/>
    </row>
    <row r="468" spans="1:30">
      <c r="D468" s="3" t="s">
        <v>213</v>
      </c>
      <c r="E468" s="46">
        <f t="shared" ref="E468:N468" si="130">E429+E430+SUM(E432:E446)+E458+E466</f>
        <v>-25268824.199999999</v>
      </c>
      <c r="F468" s="46">
        <f t="shared" si="130"/>
        <v>-28866890.060000002</v>
      </c>
      <c r="G468" s="46">
        <f t="shared" si="130"/>
        <v>-35320685.519999996</v>
      </c>
      <c r="H468" s="46">
        <f t="shared" si="130"/>
        <v>-33642766.079999998</v>
      </c>
      <c r="I468" s="46">
        <f t="shared" si="130"/>
        <v>-26254863.460000001</v>
      </c>
      <c r="J468" s="46">
        <f t="shared" si="130"/>
        <v>-25367268.170000002</v>
      </c>
      <c r="K468" s="46">
        <f t="shared" si="130"/>
        <v>-20885213.769999992</v>
      </c>
      <c r="L468" s="46">
        <f t="shared" si="130"/>
        <v>-21399828.869999994</v>
      </c>
      <c r="M468" s="46">
        <f t="shared" si="130"/>
        <v>-18587904.580000002</v>
      </c>
      <c r="N468" s="46">
        <f t="shared" si="130"/>
        <v>-22700049.540000003</v>
      </c>
      <c r="O468" s="46">
        <f t="shared" ref="O468" si="131">O429+O430+SUM(O432:O446)+O458+O466</f>
        <v>-23611419.449999999</v>
      </c>
      <c r="P468" s="46">
        <f t="shared" ref="P468:R468" si="132">P429+P430+SUM(P432:P446)+P458+P466</f>
        <v>-27452024.609999999</v>
      </c>
      <c r="Q468" s="46">
        <f t="shared" si="132"/>
        <v>-30264295.279999997</v>
      </c>
      <c r="R468" s="46">
        <f t="shared" si="132"/>
        <v>-25987956.154166669</v>
      </c>
      <c r="Y468" s="51"/>
      <c r="Z468" s="51"/>
      <c r="AA468" s="51"/>
    </row>
    <row r="469" spans="1:30">
      <c r="D469" s="3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7"/>
      <c r="Y469" s="51"/>
      <c r="Z469" s="51"/>
      <c r="AA469" s="51"/>
    </row>
    <row r="470" spans="1:30">
      <c r="A470" s="6" t="s">
        <v>284</v>
      </c>
      <c r="B470" s="6" t="s">
        <v>228</v>
      </c>
      <c r="C470" s="6" t="s">
        <v>83</v>
      </c>
      <c r="D470" s="3" t="s">
        <v>920</v>
      </c>
      <c r="E470" s="45">
        <v>-32700</v>
      </c>
      <c r="F470" s="45">
        <v>-36500</v>
      </c>
      <c r="G470" s="45">
        <v>-36500</v>
      </c>
      <c r="H470" s="45">
        <v>-29000</v>
      </c>
      <c r="I470" s="45">
        <v>-29000</v>
      </c>
      <c r="J470" s="45">
        <v>-500</v>
      </c>
      <c r="K470" s="45">
        <v>-21800</v>
      </c>
      <c r="L470" s="45">
        <v>-600</v>
      </c>
      <c r="M470" s="45">
        <v>-85000</v>
      </c>
      <c r="N470" s="45">
        <v>-7650</v>
      </c>
      <c r="O470" s="45">
        <v>-8700</v>
      </c>
      <c r="P470" s="45">
        <v>-1600</v>
      </c>
      <c r="Q470" s="45">
        <v>-1900</v>
      </c>
      <c r="R470" s="47">
        <f t="shared" ref="R470:R533" si="133">((E470+Q470)+((F470+G470+H470+I470+J470+K470+L470+M470+N470+O470+P470)*2))/24</f>
        <v>-22845.833333333332</v>
      </c>
      <c r="U470" s="49">
        <f t="shared" ref="U470:U508" si="134">+R470</f>
        <v>-22845.833333333332</v>
      </c>
      <c r="V470" s="49"/>
      <c r="W470" s="49"/>
      <c r="Y470" s="51"/>
      <c r="Z470" s="51"/>
      <c r="AA470" s="51"/>
      <c r="AD470" s="49">
        <f t="shared" ref="AD470:AD508" si="135">+R470</f>
        <v>-22845.833333333332</v>
      </c>
    </row>
    <row r="471" spans="1:30">
      <c r="A471" s="6" t="s">
        <v>284</v>
      </c>
      <c r="B471" s="6" t="s">
        <v>415</v>
      </c>
      <c r="C471" s="6" t="s">
        <v>113</v>
      </c>
      <c r="D471" s="3" t="s">
        <v>229</v>
      </c>
      <c r="E471" s="45">
        <v>-24135</v>
      </c>
      <c r="F471" s="45">
        <v>-24135</v>
      </c>
      <c r="G471" s="45">
        <v>-24135</v>
      </c>
      <c r="H471" s="45">
        <v>-24135</v>
      </c>
      <c r="I471" s="45">
        <v>-24135</v>
      </c>
      <c r="J471" s="45">
        <v>-24135</v>
      </c>
      <c r="K471" s="45">
        <v>-24135</v>
      </c>
      <c r="L471" s="45">
        <v>-24135</v>
      </c>
      <c r="M471" s="45">
        <v>-24135</v>
      </c>
      <c r="N471" s="45">
        <v>-24135</v>
      </c>
      <c r="O471" s="45">
        <v>-24135</v>
      </c>
      <c r="P471" s="45">
        <v>-24135</v>
      </c>
      <c r="Q471" s="45">
        <v>0</v>
      </c>
      <c r="R471" s="47">
        <f t="shared" si="133"/>
        <v>-23129.375</v>
      </c>
      <c r="U471" s="49">
        <f t="shared" si="134"/>
        <v>-23129.375</v>
      </c>
      <c r="V471" s="49"/>
      <c r="W471" s="49"/>
      <c r="Y471" s="51"/>
      <c r="Z471" s="51"/>
      <c r="AA471" s="51"/>
      <c r="AD471" s="49">
        <f t="shared" si="135"/>
        <v>-23129.375</v>
      </c>
    </row>
    <row r="472" spans="1:30">
      <c r="A472" s="6" t="s">
        <v>284</v>
      </c>
      <c r="B472" s="6" t="s">
        <v>405</v>
      </c>
      <c r="C472" s="6" t="s">
        <v>282</v>
      </c>
      <c r="D472" s="3" t="s">
        <v>731</v>
      </c>
      <c r="E472" s="45">
        <v>0</v>
      </c>
      <c r="F472" s="45">
        <v>0</v>
      </c>
      <c r="G472" s="45">
        <v>30646.74</v>
      </c>
      <c r="H472" s="45">
        <v>-2676349.88</v>
      </c>
      <c r="I472" s="45">
        <v>-5280776.84</v>
      </c>
      <c r="J472" s="45">
        <v>-6869880.25</v>
      </c>
      <c r="K472" s="45">
        <v>-4656713.22</v>
      </c>
      <c r="L472" s="45">
        <v>-4117511.41</v>
      </c>
      <c r="M472" s="45">
        <v>-486363.36000000098</v>
      </c>
      <c r="N472" s="45">
        <v>-8.1490725278854401E-10</v>
      </c>
      <c r="O472" s="45">
        <v>-8.1490725278854401E-10</v>
      </c>
      <c r="P472" s="45">
        <v>-8.1490725278854401E-10</v>
      </c>
      <c r="Q472" s="45">
        <v>-8.1490725278854401E-10</v>
      </c>
      <c r="R472" s="47">
        <f t="shared" si="133"/>
        <v>-2004745.6849999998</v>
      </c>
      <c r="U472" s="49">
        <f t="shared" si="134"/>
        <v>-2004745.6849999998</v>
      </c>
      <c r="V472" s="49"/>
      <c r="W472" s="49"/>
      <c r="Y472" s="51"/>
      <c r="Z472" s="51"/>
      <c r="AA472" s="51"/>
      <c r="AD472" s="49">
        <f t="shared" si="135"/>
        <v>-2004745.6849999998</v>
      </c>
    </row>
    <row r="473" spans="1:30">
      <c r="A473" s="6" t="s">
        <v>284</v>
      </c>
      <c r="B473" s="6" t="s">
        <v>405</v>
      </c>
      <c r="C473" s="6" t="s">
        <v>875</v>
      </c>
      <c r="D473" s="3" t="s">
        <v>938</v>
      </c>
      <c r="E473" s="45">
        <v>0</v>
      </c>
      <c r="F473" s="45">
        <v>0</v>
      </c>
      <c r="G473" s="45">
        <v>-88263</v>
      </c>
      <c r="H473" s="45">
        <v>-88263</v>
      </c>
      <c r="I473" s="45">
        <v>-88263</v>
      </c>
      <c r="J473" s="45">
        <v>-90346</v>
      </c>
      <c r="K473" s="45">
        <v>109654</v>
      </c>
      <c r="L473" s="45">
        <v>-90346</v>
      </c>
      <c r="M473" s="45">
        <v>-92435</v>
      </c>
      <c r="N473" s="45">
        <v>0</v>
      </c>
      <c r="O473" s="45">
        <v>0</v>
      </c>
      <c r="P473" s="45">
        <v>0</v>
      </c>
      <c r="Q473" s="45">
        <v>0</v>
      </c>
      <c r="R473" s="47">
        <f t="shared" si="133"/>
        <v>-35688.5</v>
      </c>
      <c r="U473" s="49">
        <f t="shared" si="134"/>
        <v>-35688.5</v>
      </c>
      <c r="V473" s="49"/>
      <c r="W473" s="49"/>
      <c r="Y473" s="51"/>
      <c r="Z473" s="51"/>
      <c r="AA473" s="51"/>
      <c r="AD473" s="49">
        <f t="shared" si="135"/>
        <v>-35688.5</v>
      </c>
    </row>
    <row r="474" spans="1:30">
      <c r="A474" s="6" t="s">
        <v>284</v>
      </c>
      <c r="B474" s="6" t="s">
        <v>215</v>
      </c>
      <c r="C474" s="6" t="s">
        <v>281</v>
      </c>
      <c r="D474" s="3" t="s">
        <v>732</v>
      </c>
      <c r="E474" s="45">
        <v>-1.2732925824821E-11</v>
      </c>
      <c r="F474" s="45">
        <v>-1.2732925824821E-11</v>
      </c>
      <c r="G474" s="45">
        <v>-1.2732925824821E-11</v>
      </c>
      <c r="H474" s="45">
        <v>-187822.74</v>
      </c>
      <c r="I474" s="45">
        <v>-316198.45</v>
      </c>
      <c r="J474" s="45">
        <v>-110213.83</v>
      </c>
      <c r="K474" s="45">
        <v>-120579.5</v>
      </c>
      <c r="L474" s="45">
        <v>-129383.53</v>
      </c>
      <c r="M474" s="45">
        <v>-138156.66</v>
      </c>
      <c r="N474" s="45">
        <v>-158683.82999999999</v>
      </c>
      <c r="O474" s="45">
        <v>-98210.2</v>
      </c>
      <c r="P474" s="45">
        <v>-95139.9</v>
      </c>
      <c r="Q474" s="45">
        <v>-102046.61</v>
      </c>
      <c r="R474" s="47">
        <f t="shared" si="133"/>
        <v>-117117.66208333331</v>
      </c>
      <c r="U474" s="49">
        <f t="shared" si="134"/>
        <v>-117117.66208333331</v>
      </c>
      <c r="V474" s="49"/>
      <c r="W474" s="49"/>
      <c r="Y474" s="51"/>
      <c r="Z474" s="51"/>
      <c r="AA474" s="51"/>
      <c r="AD474" s="49">
        <f t="shared" si="135"/>
        <v>-117117.66208333331</v>
      </c>
    </row>
    <row r="475" spans="1:30">
      <c r="A475" s="6" t="s">
        <v>284</v>
      </c>
      <c r="B475" s="6" t="s">
        <v>215</v>
      </c>
      <c r="C475" s="6" t="s">
        <v>393</v>
      </c>
      <c r="D475" s="3" t="s">
        <v>733</v>
      </c>
      <c r="E475" s="45">
        <v>-86977.52</v>
      </c>
      <c r="F475" s="45">
        <v>-105424.06</v>
      </c>
      <c r="G475" s="45">
        <v>-116367.72</v>
      </c>
      <c r="H475" s="45">
        <v>-128413.14</v>
      </c>
      <c r="I475" s="45">
        <v>-27567.73</v>
      </c>
      <c r="J475" s="45">
        <v>-40638.5</v>
      </c>
      <c r="K475" s="45">
        <v>-38953.410000000003</v>
      </c>
      <c r="L475" s="45">
        <v>-43764.55</v>
      </c>
      <c r="M475" s="45">
        <v>-50816.13</v>
      </c>
      <c r="N475" s="45">
        <v>-57551.78</v>
      </c>
      <c r="O475" s="45">
        <v>-64219.79</v>
      </c>
      <c r="P475" s="45">
        <v>-70821.929999999993</v>
      </c>
      <c r="Q475" s="45">
        <v>-77152.009999999995</v>
      </c>
      <c r="R475" s="47">
        <f t="shared" si="133"/>
        <v>-68883.625416666662</v>
      </c>
      <c r="U475" s="49">
        <f t="shared" si="134"/>
        <v>-68883.625416666662</v>
      </c>
      <c r="V475" s="49"/>
      <c r="W475" s="49"/>
      <c r="Y475" s="51"/>
      <c r="Z475" s="51"/>
      <c r="AA475" s="51"/>
      <c r="AD475" s="49">
        <f t="shared" si="135"/>
        <v>-68883.625416666662</v>
      </c>
    </row>
    <row r="476" spans="1:30">
      <c r="A476" s="6" t="s">
        <v>284</v>
      </c>
      <c r="B476" s="6" t="s">
        <v>215</v>
      </c>
      <c r="C476" s="6" t="s">
        <v>941</v>
      </c>
      <c r="D476" s="3" t="s">
        <v>942</v>
      </c>
      <c r="E476" s="45">
        <v>-1096052.19</v>
      </c>
      <c r="F476" s="45">
        <v>-1229986.74</v>
      </c>
      <c r="G476" s="45">
        <v>-720542.66</v>
      </c>
      <c r="H476" s="45">
        <v>-662939.05000000005</v>
      </c>
      <c r="I476" s="45">
        <v>-662939.05000000005</v>
      </c>
      <c r="J476" s="45">
        <v>-662250.56000000006</v>
      </c>
      <c r="K476" s="45">
        <v>-662250.56000000006</v>
      </c>
      <c r="L476" s="45">
        <v>-662250.56000000006</v>
      </c>
      <c r="M476" s="45">
        <v>-662250.56000000006</v>
      </c>
      <c r="N476" s="45">
        <v>-662250.56000000006</v>
      </c>
      <c r="O476" s="45">
        <v>-662250.56000000006</v>
      </c>
      <c r="P476" s="45">
        <v>-449648.78</v>
      </c>
      <c r="Q476" s="45">
        <v>-449648.78</v>
      </c>
      <c r="R476" s="47">
        <f t="shared" si="133"/>
        <v>-706034.17708333349</v>
      </c>
      <c r="U476" s="49">
        <f t="shared" si="134"/>
        <v>-706034.17708333349</v>
      </c>
      <c r="V476" s="49"/>
      <c r="W476" s="49"/>
      <c r="Y476" s="51"/>
      <c r="Z476" s="51"/>
      <c r="AA476" s="51"/>
      <c r="AD476" s="49">
        <f t="shared" si="135"/>
        <v>-706034.17708333349</v>
      </c>
    </row>
    <row r="477" spans="1:30">
      <c r="A477" s="6" t="s">
        <v>284</v>
      </c>
      <c r="B477" s="6" t="s">
        <v>215</v>
      </c>
      <c r="C477" s="6" t="s">
        <v>945</v>
      </c>
      <c r="D477" s="3" t="s">
        <v>946</v>
      </c>
      <c r="E477" s="45">
        <v>-24205.08</v>
      </c>
      <c r="F477" s="45">
        <v>-25442.53</v>
      </c>
      <c r="G477" s="45">
        <v>-32452.03</v>
      </c>
      <c r="H477" s="45">
        <v>17356.52</v>
      </c>
      <c r="I477" s="45">
        <v>49667.12</v>
      </c>
      <c r="J477" s="45">
        <v>0</v>
      </c>
      <c r="K477" s="45">
        <v>-8381.9500000000007</v>
      </c>
      <c r="L477" s="45">
        <v>-10782.76</v>
      </c>
      <c r="M477" s="45">
        <v>-12878.3</v>
      </c>
      <c r="N477" s="45">
        <v>-17771.830000000002</v>
      </c>
      <c r="O477" s="45">
        <v>-3657.86</v>
      </c>
      <c r="P477" s="45">
        <v>-22800.39</v>
      </c>
      <c r="Q477" s="45">
        <v>-24572.34</v>
      </c>
      <c r="R477" s="47">
        <f t="shared" si="133"/>
        <v>-7627.7266666666665</v>
      </c>
      <c r="U477" s="49">
        <f t="shared" si="134"/>
        <v>-7627.7266666666665</v>
      </c>
      <c r="V477" s="49"/>
      <c r="W477" s="49"/>
      <c r="Y477" s="51"/>
      <c r="Z477" s="51"/>
      <c r="AA477" s="51"/>
      <c r="AD477" s="49">
        <f t="shared" si="135"/>
        <v>-7627.7266666666665</v>
      </c>
    </row>
    <row r="478" spans="1:30">
      <c r="A478" s="6" t="s">
        <v>284</v>
      </c>
      <c r="B478" s="6" t="s">
        <v>215</v>
      </c>
      <c r="C478" s="6" t="s">
        <v>282</v>
      </c>
      <c r="D478" s="3" t="s">
        <v>734</v>
      </c>
      <c r="E478" s="45">
        <v>-202.83000000000101</v>
      </c>
      <c r="F478" s="45">
        <v>-227.10000000000099</v>
      </c>
      <c r="G478" s="45">
        <v>-277.43000000000097</v>
      </c>
      <c r="H478" s="45">
        <v>-13669.29</v>
      </c>
      <c r="I478" s="45">
        <v>-14356.37</v>
      </c>
      <c r="J478" s="45">
        <v>-14303.28</v>
      </c>
      <c r="K478" s="45">
        <v>-120.700000000001</v>
      </c>
      <c r="L478" s="45">
        <v>-154.80000000000101</v>
      </c>
      <c r="M478" s="45">
        <v>-209.35000000000099</v>
      </c>
      <c r="N478" s="45">
        <v>-296.68000000000097</v>
      </c>
      <c r="O478" s="45">
        <v>-567.17000000000098</v>
      </c>
      <c r="P478" s="45">
        <v>-661.96000000000095</v>
      </c>
      <c r="Q478" s="45">
        <v>-116.770000000001</v>
      </c>
      <c r="R478" s="47">
        <f t="shared" si="133"/>
        <v>-3750.3275000000008</v>
      </c>
      <c r="U478" s="49">
        <f t="shared" si="134"/>
        <v>-3750.3275000000008</v>
      </c>
      <c r="V478" s="49"/>
      <c r="W478" s="49"/>
      <c r="Y478" s="51"/>
      <c r="Z478" s="51"/>
      <c r="AA478" s="51"/>
      <c r="AD478" s="49">
        <f t="shared" si="135"/>
        <v>-3750.3275000000008</v>
      </c>
    </row>
    <row r="479" spans="1:30">
      <c r="A479" s="6" t="s">
        <v>284</v>
      </c>
      <c r="B479" s="6" t="s">
        <v>215</v>
      </c>
      <c r="C479" s="6" t="s">
        <v>966</v>
      </c>
      <c r="D479" s="3" t="s">
        <v>967</v>
      </c>
      <c r="E479" s="45">
        <v>0</v>
      </c>
      <c r="F479" s="45">
        <v>0</v>
      </c>
      <c r="G479" s="45">
        <v>-87733.82</v>
      </c>
      <c r="H479" s="45">
        <v>-150264.24</v>
      </c>
      <c r="I479" s="45">
        <v>-128434.33</v>
      </c>
      <c r="J479" s="45">
        <v>-186370.86</v>
      </c>
      <c r="K479" s="45">
        <v>-244451.57</v>
      </c>
      <c r="L479" s="45">
        <v>-193601.69</v>
      </c>
      <c r="M479" s="45">
        <v>-111269.74</v>
      </c>
      <c r="N479" s="45">
        <v>-121316.19</v>
      </c>
      <c r="O479" s="45">
        <v>-59717.43</v>
      </c>
      <c r="P479" s="45">
        <v>-86429.81</v>
      </c>
      <c r="Q479" s="45">
        <v>-110499.54</v>
      </c>
      <c r="R479" s="47">
        <f t="shared" si="133"/>
        <v>-118736.62083333333</v>
      </c>
      <c r="U479" s="49">
        <f t="shared" si="134"/>
        <v>-118736.62083333333</v>
      </c>
      <c r="V479" s="49"/>
      <c r="W479" s="49"/>
      <c r="Y479" s="51"/>
      <c r="Z479" s="51"/>
      <c r="AA479" s="51"/>
      <c r="AD479" s="49">
        <f t="shared" si="135"/>
        <v>-118736.62083333333</v>
      </c>
    </row>
    <row r="480" spans="1:30">
      <c r="A480" s="6" t="s">
        <v>284</v>
      </c>
      <c r="B480" s="6" t="s">
        <v>215</v>
      </c>
      <c r="C480" s="6" t="s">
        <v>1005</v>
      </c>
      <c r="D480" s="3" t="s">
        <v>1016</v>
      </c>
      <c r="E480" s="45">
        <v>0</v>
      </c>
      <c r="F480" s="45">
        <v>0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-56.83</v>
      </c>
      <c r="P480" s="45">
        <v>-113.65</v>
      </c>
      <c r="Q480" s="45">
        <v>-167.91</v>
      </c>
      <c r="R480" s="47">
        <f t="shared" si="133"/>
        <v>-21.202916666666667</v>
      </c>
      <c r="U480" s="49">
        <f t="shared" si="134"/>
        <v>-21.202916666666667</v>
      </c>
      <c r="V480" s="49"/>
      <c r="W480" s="49"/>
      <c r="Y480" s="51"/>
      <c r="Z480" s="51"/>
      <c r="AA480" s="51"/>
      <c r="AD480" s="49">
        <f t="shared" si="135"/>
        <v>-21.202916666666667</v>
      </c>
    </row>
    <row r="481" spans="1:30">
      <c r="A481" s="6" t="s">
        <v>284</v>
      </c>
      <c r="B481" s="6" t="s">
        <v>215</v>
      </c>
      <c r="C481" s="6" t="s">
        <v>227</v>
      </c>
      <c r="D481" s="3" t="s">
        <v>736</v>
      </c>
      <c r="E481" s="45">
        <v>-451.67000000000297</v>
      </c>
      <c r="F481" s="45">
        <v>-586.79000000000303</v>
      </c>
      <c r="G481" s="45">
        <v>-761.080000000003</v>
      </c>
      <c r="H481" s="45">
        <v>-9136.56</v>
      </c>
      <c r="I481" s="45">
        <v>-16275.08</v>
      </c>
      <c r="J481" s="45">
        <v>-23299.74</v>
      </c>
      <c r="K481" s="45">
        <v>-10160.86</v>
      </c>
      <c r="L481" s="45">
        <v>-15660.59</v>
      </c>
      <c r="M481" s="45">
        <v>-18922.93</v>
      </c>
      <c r="N481" s="45">
        <v>-4776.18</v>
      </c>
      <c r="O481" s="45">
        <v>-5520.48</v>
      </c>
      <c r="P481" s="45">
        <v>-5695.4</v>
      </c>
      <c r="Q481" s="45">
        <v>-375.06</v>
      </c>
      <c r="R481" s="47">
        <f t="shared" si="133"/>
        <v>-9267.4212499999994</v>
      </c>
      <c r="U481" s="49">
        <f t="shared" si="134"/>
        <v>-9267.4212499999994</v>
      </c>
      <c r="V481" s="49"/>
      <c r="W481" s="49"/>
      <c r="Y481" s="51"/>
      <c r="Z481" s="51"/>
      <c r="AA481" s="51"/>
      <c r="AD481" s="49">
        <f t="shared" si="135"/>
        <v>-9267.4212499999994</v>
      </c>
    </row>
    <row r="482" spans="1:30">
      <c r="A482" s="6" t="s">
        <v>284</v>
      </c>
      <c r="B482" s="6" t="s">
        <v>215</v>
      </c>
      <c r="C482" s="6" t="s">
        <v>342</v>
      </c>
      <c r="D482" s="3" t="s">
        <v>737</v>
      </c>
      <c r="E482" s="45">
        <v>35572.04</v>
      </c>
      <c r="F482" s="45">
        <v>35291.589999999997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7">
        <f t="shared" si="133"/>
        <v>4423.1341666666667</v>
      </c>
      <c r="U482" s="49">
        <f t="shared" si="134"/>
        <v>4423.1341666666667</v>
      </c>
      <c r="V482" s="49"/>
      <c r="W482" s="49"/>
      <c r="Y482" s="51"/>
      <c r="Z482" s="51"/>
      <c r="AA482" s="51"/>
      <c r="AD482" s="49">
        <f t="shared" si="135"/>
        <v>4423.1341666666667</v>
      </c>
    </row>
    <row r="483" spans="1:30">
      <c r="A483" s="6" t="s">
        <v>284</v>
      </c>
      <c r="B483" s="6" t="s">
        <v>215</v>
      </c>
      <c r="C483" s="6" t="s">
        <v>517</v>
      </c>
      <c r="D483" s="3" t="s">
        <v>739</v>
      </c>
      <c r="E483" s="45">
        <v>-297.39</v>
      </c>
      <c r="F483" s="45">
        <v>-519.70000000000005</v>
      </c>
      <c r="G483" s="45">
        <v>-798.49</v>
      </c>
      <c r="H483" s="45">
        <v>-258.48</v>
      </c>
      <c r="I483" s="45">
        <v>-489.74</v>
      </c>
      <c r="J483" s="45">
        <v>-745.72</v>
      </c>
      <c r="K483" s="45">
        <v>-331.61</v>
      </c>
      <c r="L483" s="45">
        <v>-584.01</v>
      </c>
      <c r="M483" s="45">
        <v>-819.92</v>
      </c>
      <c r="N483" s="45">
        <v>-397.25</v>
      </c>
      <c r="O483" s="45">
        <v>-641.74</v>
      </c>
      <c r="P483" s="45">
        <v>-863.39</v>
      </c>
      <c r="Q483" s="45">
        <v>-317.58999999999997</v>
      </c>
      <c r="R483" s="47">
        <f t="shared" si="133"/>
        <v>-563.12833333333333</v>
      </c>
      <c r="U483" s="49">
        <f t="shared" si="134"/>
        <v>-563.12833333333333</v>
      </c>
      <c r="V483" s="49"/>
      <c r="W483" s="49"/>
      <c r="Y483" s="51"/>
      <c r="Z483" s="51"/>
      <c r="AA483" s="51"/>
      <c r="AD483" s="49">
        <f t="shared" si="135"/>
        <v>-563.12833333333333</v>
      </c>
    </row>
    <row r="484" spans="1:30">
      <c r="A484" s="6" t="s">
        <v>284</v>
      </c>
      <c r="B484" s="6" t="s">
        <v>215</v>
      </c>
      <c r="C484" s="6" t="s">
        <v>226</v>
      </c>
      <c r="D484" s="3" t="s">
        <v>735</v>
      </c>
      <c r="E484" s="45">
        <v>-1272.75</v>
      </c>
      <c r="F484" s="45">
        <v>-1818.18</v>
      </c>
      <c r="G484" s="45">
        <v>-2325.4299999999998</v>
      </c>
      <c r="H484" s="45">
        <v>-25233.87</v>
      </c>
      <c r="I484" s="45">
        <v>-47211.44</v>
      </c>
      <c r="J484" s="45">
        <v>-63962.38</v>
      </c>
      <c r="K484" s="45">
        <v>-20624.27</v>
      </c>
      <c r="L484" s="45">
        <v>-28561.81</v>
      </c>
      <c r="M484" s="45">
        <v>-35327.32</v>
      </c>
      <c r="N484" s="45">
        <v>-10837.15</v>
      </c>
      <c r="O484" s="45">
        <v>-13410.84</v>
      </c>
      <c r="P484" s="45">
        <v>-15089.14</v>
      </c>
      <c r="Q484" s="45">
        <v>-1539.6900000000101</v>
      </c>
      <c r="R484" s="47">
        <f t="shared" si="133"/>
        <v>-22150.670833333334</v>
      </c>
      <c r="U484" s="49">
        <f t="shared" si="134"/>
        <v>-22150.670833333334</v>
      </c>
      <c r="V484" s="49"/>
      <c r="W484" s="49"/>
      <c r="Y484" s="51"/>
      <c r="Z484" s="51"/>
      <c r="AA484" s="51"/>
      <c r="AD484" s="49">
        <f t="shared" si="135"/>
        <v>-22150.670833333334</v>
      </c>
    </row>
    <row r="485" spans="1:30">
      <c r="A485" s="6" t="s">
        <v>284</v>
      </c>
      <c r="B485" s="6" t="s">
        <v>215</v>
      </c>
      <c r="C485" s="6" t="s">
        <v>518</v>
      </c>
      <c r="D485" s="3" t="s">
        <v>738</v>
      </c>
      <c r="E485" s="45">
        <v>-119246.76</v>
      </c>
      <c r="F485" s="45">
        <v>-62318.5</v>
      </c>
      <c r="G485" s="45">
        <v>-44.969999999979301</v>
      </c>
      <c r="H485" s="45">
        <v>-44.97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7">
        <f t="shared" si="133"/>
        <v>-10169.318333333331</v>
      </c>
      <c r="U485" s="49">
        <f t="shared" si="134"/>
        <v>-10169.318333333331</v>
      </c>
      <c r="V485" s="49"/>
      <c r="W485" s="49"/>
      <c r="Y485" s="51"/>
      <c r="Z485" s="51"/>
      <c r="AA485" s="51"/>
      <c r="AD485" s="49">
        <f t="shared" si="135"/>
        <v>-10169.318333333331</v>
      </c>
    </row>
    <row r="486" spans="1:30">
      <c r="A486" s="6" t="s">
        <v>284</v>
      </c>
      <c r="B486" s="6" t="s">
        <v>215</v>
      </c>
      <c r="C486" s="6" t="s">
        <v>860</v>
      </c>
      <c r="D486" s="3" t="s">
        <v>738</v>
      </c>
      <c r="E486" s="45">
        <v>-34077.53</v>
      </c>
      <c r="F486" s="45">
        <v>-16111.36</v>
      </c>
      <c r="G486" s="45">
        <v>-25374.95</v>
      </c>
      <c r="H486" s="45">
        <v>-33561.58</v>
      </c>
      <c r="I486" s="45">
        <v>-21697.23</v>
      </c>
      <c r="J486" s="45">
        <v>-29740.2</v>
      </c>
      <c r="K486" s="45">
        <v>-37301.089999999997</v>
      </c>
      <c r="L486" s="45">
        <v>-17217.169999999998</v>
      </c>
      <c r="M486" s="45">
        <v>-25233.88</v>
      </c>
      <c r="N486" s="45">
        <v>-35607.629999999997</v>
      </c>
      <c r="O486" s="45">
        <v>-20321.93</v>
      </c>
      <c r="P486" s="45">
        <v>-28011.4</v>
      </c>
      <c r="Q486" s="45">
        <v>-35384.080000000002</v>
      </c>
      <c r="R486" s="47">
        <f t="shared" si="133"/>
        <v>-27075.768749999999</v>
      </c>
      <c r="U486" s="49">
        <f t="shared" si="134"/>
        <v>-27075.768749999999</v>
      </c>
      <c r="V486" s="49"/>
      <c r="W486" s="49"/>
      <c r="Y486" s="51"/>
      <c r="Z486" s="51"/>
      <c r="AA486" s="51"/>
      <c r="AD486" s="49">
        <f t="shared" si="135"/>
        <v>-27075.768749999999</v>
      </c>
    </row>
    <row r="487" spans="1:30">
      <c r="A487" s="6" t="s">
        <v>284</v>
      </c>
      <c r="B487" s="6" t="s">
        <v>216</v>
      </c>
      <c r="D487" s="3" t="s">
        <v>740</v>
      </c>
      <c r="E487" s="45">
        <v>-1782.87</v>
      </c>
      <c r="F487" s="45">
        <v>-4274.79</v>
      </c>
      <c r="G487" s="45">
        <v>-9745.14</v>
      </c>
      <c r="H487" s="45">
        <v>-5072.93</v>
      </c>
      <c r="I487" s="45">
        <v>-416.37999999999897</v>
      </c>
      <c r="J487" s="45">
        <v>-776.18999999999903</v>
      </c>
      <c r="K487" s="45">
        <v>-1908.52</v>
      </c>
      <c r="L487" s="45">
        <v>-994.00999999999897</v>
      </c>
      <c r="M487" s="45">
        <v>-4324.51</v>
      </c>
      <c r="N487" s="45">
        <v>-11903.47</v>
      </c>
      <c r="O487" s="45">
        <v>-1743.57</v>
      </c>
      <c r="P487" s="45">
        <v>-1375.19</v>
      </c>
      <c r="Q487" s="45">
        <v>-837.51</v>
      </c>
      <c r="R487" s="47">
        <f t="shared" si="133"/>
        <v>-3653.7408333333333</v>
      </c>
      <c r="U487" s="49">
        <f t="shared" si="134"/>
        <v>-3653.7408333333333</v>
      </c>
      <c r="V487" s="49"/>
      <c r="W487" s="49"/>
      <c r="Y487" s="51"/>
      <c r="Z487" s="51"/>
      <c r="AA487" s="51"/>
      <c r="AD487" s="49">
        <f t="shared" si="135"/>
        <v>-3653.7408333333333</v>
      </c>
    </row>
    <row r="488" spans="1:30">
      <c r="A488" s="6" t="s">
        <v>284</v>
      </c>
      <c r="B488" s="6" t="s">
        <v>216</v>
      </c>
      <c r="C488" s="6" t="s">
        <v>143</v>
      </c>
      <c r="D488" s="3" t="s">
        <v>741</v>
      </c>
      <c r="E488" s="45">
        <v>0</v>
      </c>
      <c r="F488" s="45">
        <v>0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7">
        <f t="shared" si="133"/>
        <v>0</v>
      </c>
      <c r="U488" s="49">
        <f t="shared" si="134"/>
        <v>0</v>
      </c>
      <c r="V488" s="49"/>
      <c r="W488" s="49"/>
      <c r="Y488" s="51"/>
      <c r="Z488" s="51"/>
      <c r="AA488" s="51"/>
      <c r="AD488" s="49">
        <f t="shared" si="135"/>
        <v>0</v>
      </c>
    </row>
    <row r="489" spans="1:30">
      <c r="A489" s="6" t="s">
        <v>284</v>
      </c>
      <c r="B489" s="6" t="s">
        <v>863</v>
      </c>
      <c r="C489" s="6" t="s">
        <v>2</v>
      </c>
      <c r="D489" s="3" t="s">
        <v>864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7">
        <f t="shared" si="133"/>
        <v>0</v>
      </c>
      <c r="U489" s="49">
        <f t="shared" si="134"/>
        <v>0</v>
      </c>
      <c r="V489" s="49"/>
      <c r="W489" s="49"/>
      <c r="Y489" s="51"/>
      <c r="Z489" s="51"/>
      <c r="AA489" s="51"/>
      <c r="AD489" s="49">
        <f t="shared" si="135"/>
        <v>0</v>
      </c>
    </row>
    <row r="490" spans="1:30">
      <c r="A490" s="6" t="s">
        <v>284</v>
      </c>
      <c r="B490" s="6" t="s">
        <v>222</v>
      </c>
      <c r="C490" s="6" t="s">
        <v>296</v>
      </c>
      <c r="D490" s="3" t="s">
        <v>505</v>
      </c>
      <c r="E490" s="45">
        <v>-10763.89</v>
      </c>
      <c r="F490" s="45">
        <v>-21180.560000000001</v>
      </c>
      <c r="G490" s="45">
        <v>3.6379788070917101E-12</v>
      </c>
      <c r="H490" s="45">
        <v>-10763.89</v>
      </c>
      <c r="I490" s="45">
        <v>-20486.11</v>
      </c>
      <c r="J490" s="45">
        <v>0</v>
      </c>
      <c r="K490" s="45">
        <v>-10416.67</v>
      </c>
      <c r="L490" s="45">
        <v>-21180.560000000001</v>
      </c>
      <c r="M490" s="45">
        <v>3.6379788070917101E-12</v>
      </c>
      <c r="N490" s="45">
        <v>-10763.89</v>
      </c>
      <c r="O490" s="45">
        <v>-21527.78</v>
      </c>
      <c r="P490" s="45">
        <v>3.6379788070917101E-12</v>
      </c>
      <c r="Q490" s="45">
        <v>-10763.89</v>
      </c>
      <c r="R490" s="47">
        <f t="shared" si="133"/>
        <v>-10590.279166666665</v>
      </c>
      <c r="U490" s="49">
        <f t="shared" si="134"/>
        <v>-10590.279166666665</v>
      </c>
      <c r="V490" s="49"/>
      <c r="W490" s="49"/>
      <c r="Y490" s="51"/>
      <c r="Z490" s="51"/>
      <c r="AA490" s="51"/>
      <c r="AD490" s="49">
        <f t="shared" si="135"/>
        <v>-10590.279166666665</v>
      </c>
    </row>
    <row r="491" spans="1:30">
      <c r="A491" s="6" t="s">
        <v>284</v>
      </c>
      <c r="B491" s="6" t="s">
        <v>222</v>
      </c>
      <c r="C491" s="6" t="s">
        <v>393</v>
      </c>
      <c r="D491" s="3" t="s">
        <v>506</v>
      </c>
      <c r="E491" s="45">
        <v>-76805.490000000005</v>
      </c>
      <c r="F491" s="45">
        <v>-122504.5</v>
      </c>
      <c r="G491" s="45">
        <v>-30509.360000000001</v>
      </c>
      <c r="H491" s="45">
        <v>-63688.72</v>
      </c>
      <c r="I491" s="45">
        <v>-108303.49</v>
      </c>
      <c r="J491" s="45">
        <v>-12379.75</v>
      </c>
      <c r="K491" s="45">
        <v>-42895.54</v>
      </c>
      <c r="L491" s="45">
        <v>-107904.45</v>
      </c>
      <c r="M491" s="45">
        <v>-2270.53999999998</v>
      </c>
      <c r="N491" s="45">
        <v>-74320.36</v>
      </c>
      <c r="O491" s="45">
        <v>-116990.25</v>
      </c>
      <c r="P491" s="45">
        <v>-3480.4499999999798</v>
      </c>
      <c r="Q491" s="45">
        <v>-115718.64</v>
      </c>
      <c r="R491" s="47">
        <f t="shared" si="133"/>
        <v>-65125.789583333324</v>
      </c>
      <c r="U491" s="49">
        <f t="shared" si="134"/>
        <v>-65125.789583333324</v>
      </c>
      <c r="V491" s="49"/>
      <c r="W491" s="49"/>
      <c r="Y491" s="51"/>
      <c r="Z491" s="51"/>
      <c r="AA491" s="51"/>
      <c r="AD491" s="49">
        <f t="shared" si="135"/>
        <v>-65125.789583333324</v>
      </c>
    </row>
    <row r="492" spans="1:30">
      <c r="A492" s="6" t="s">
        <v>284</v>
      </c>
      <c r="B492" s="6" t="s">
        <v>222</v>
      </c>
      <c r="C492" s="6" t="s">
        <v>92</v>
      </c>
      <c r="D492" s="3" t="s">
        <v>742</v>
      </c>
      <c r="E492" s="45">
        <v>-124666.67</v>
      </c>
      <c r="F492" s="45">
        <v>-249333.34</v>
      </c>
      <c r="G492" s="45">
        <v>-374000</v>
      </c>
      <c r="H492" s="45">
        <v>-498666.67</v>
      </c>
      <c r="I492" s="45">
        <v>-623333.34</v>
      </c>
      <c r="J492" s="45">
        <v>-748000</v>
      </c>
      <c r="K492" s="45">
        <v>-124666.67</v>
      </c>
      <c r="L492" s="45">
        <v>-249333.34</v>
      </c>
      <c r="M492" s="45">
        <v>-374000</v>
      </c>
      <c r="N492" s="45">
        <v>-498666.67</v>
      </c>
      <c r="O492" s="45">
        <v>-623333.34</v>
      </c>
      <c r="P492" s="45">
        <v>-748000</v>
      </c>
      <c r="Q492" s="45">
        <v>-124666.67</v>
      </c>
      <c r="R492" s="47">
        <f t="shared" si="133"/>
        <v>-436333.33666666667</v>
      </c>
      <c r="U492" s="49">
        <f t="shared" si="134"/>
        <v>-436333.33666666667</v>
      </c>
      <c r="V492" s="49"/>
      <c r="W492" s="49"/>
      <c r="Y492" s="51"/>
      <c r="Z492" s="51"/>
      <c r="AA492" s="51"/>
      <c r="AD492" s="49">
        <f t="shared" si="135"/>
        <v>-436333.33666666667</v>
      </c>
    </row>
    <row r="493" spans="1:30">
      <c r="A493" s="6" t="s">
        <v>284</v>
      </c>
      <c r="B493" s="6" t="s">
        <v>222</v>
      </c>
      <c r="C493" s="6" t="s">
        <v>94</v>
      </c>
      <c r="D493" s="3" t="s">
        <v>743</v>
      </c>
      <c r="E493" s="45">
        <v>-88725</v>
      </c>
      <c r="F493" s="45">
        <v>-177450</v>
      </c>
      <c r="G493" s="45">
        <v>-266175</v>
      </c>
      <c r="H493" s="45">
        <v>-354900</v>
      </c>
      <c r="I493" s="45">
        <v>-443625</v>
      </c>
      <c r="J493" s="45">
        <v>-532350</v>
      </c>
      <c r="K493" s="45">
        <v>-88725</v>
      </c>
      <c r="L493" s="45">
        <v>-177450</v>
      </c>
      <c r="M493" s="45">
        <v>-266175</v>
      </c>
      <c r="N493" s="45">
        <v>-354900</v>
      </c>
      <c r="O493" s="45">
        <v>-443625</v>
      </c>
      <c r="P493" s="45">
        <v>-532350</v>
      </c>
      <c r="Q493" s="45">
        <v>-88725</v>
      </c>
      <c r="R493" s="47">
        <f t="shared" si="133"/>
        <v>-310537.5</v>
      </c>
      <c r="U493" s="49">
        <f t="shared" si="134"/>
        <v>-310537.5</v>
      </c>
      <c r="V493" s="49"/>
      <c r="W493" s="49"/>
      <c r="Y493" s="51"/>
      <c r="Z493" s="51"/>
      <c r="AA493" s="51"/>
      <c r="AD493" s="49">
        <f t="shared" si="135"/>
        <v>-310537.5</v>
      </c>
    </row>
    <row r="494" spans="1:30">
      <c r="A494" s="6" t="s">
        <v>284</v>
      </c>
      <c r="B494" s="6" t="s">
        <v>222</v>
      </c>
      <c r="C494" s="6" t="s">
        <v>96</v>
      </c>
      <c r="D494" s="3" t="s">
        <v>744</v>
      </c>
      <c r="E494" s="45">
        <v>-317638.13</v>
      </c>
      <c r="F494" s="45">
        <v>0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7">
        <f t="shared" si="133"/>
        <v>-13234.922083333333</v>
      </c>
      <c r="U494" s="49">
        <f t="shared" si="134"/>
        <v>-13234.922083333333</v>
      </c>
      <c r="V494" s="49"/>
      <c r="W494" s="49"/>
      <c r="Y494" s="51"/>
      <c r="Z494" s="51"/>
      <c r="AA494" s="51"/>
      <c r="AD494" s="49">
        <f t="shared" si="135"/>
        <v>-13234.922083333333</v>
      </c>
    </row>
    <row r="495" spans="1:30">
      <c r="A495" s="6" t="s">
        <v>284</v>
      </c>
      <c r="B495" s="6" t="s">
        <v>222</v>
      </c>
      <c r="C495" s="6" t="s">
        <v>98</v>
      </c>
      <c r="D495" s="3" t="s">
        <v>745</v>
      </c>
      <c r="E495" s="45">
        <v>0</v>
      </c>
      <c r="F495" s="45">
        <v>0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7">
        <f t="shared" si="133"/>
        <v>0</v>
      </c>
      <c r="U495" s="49">
        <f t="shared" si="134"/>
        <v>0</v>
      </c>
      <c r="V495" s="49"/>
      <c r="W495" s="49"/>
      <c r="Y495" s="51"/>
      <c r="Z495" s="51"/>
      <c r="AA495" s="51"/>
      <c r="AD495" s="49">
        <f t="shared" si="135"/>
        <v>0</v>
      </c>
    </row>
    <row r="496" spans="1:30">
      <c r="A496" s="6" t="s">
        <v>284</v>
      </c>
      <c r="B496" s="6" t="s">
        <v>222</v>
      </c>
      <c r="C496" s="6" t="s">
        <v>100</v>
      </c>
      <c r="D496" s="3" t="s">
        <v>746</v>
      </c>
      <c r="E496" s="45">
        <v>-386000</v>
      </c>
      <c r="F496" s="45">
        <v>-579000</v>
      </c>
      <c r="G496" s="45">
        <v>-772000</v>
      </c>
      <c r="H496" s="45">
        <v>-965000</v>
      </c>
      <c r="I496" s="45">
        <v>-1158000</v>
      </c>
      <c r="J496" s="45">
        <v>-193000</v>
      </c>
      <c r="K496" s="45">
        <v>-386000</v>
      </c>
      <c r="L496" s="45">
        <v>-579000</v>
      </c>
      <c r="M496" s="45">
        <v>-772000</v>
      </c>
      <c r="N496" s="45">
        <v>-965000</v>
      </c>
      <c r="O496" s="45">
        <v>-1158000</v>
      </c>
      <c r="P496" s="45">
        <v>-193000</v>
      </c>
      <c r="Q496" s="45">
        <v>-386000</v>
      </c>
      <c r="R496" s="47">
        <f t="shared" si="133"/>
        <v>-675500</v>
      </c>
      <c r="U496" s="49">
        <f t="shared" si="134"/>
        <v>-675500</v>
      </c>
      <c r="V496" s="49"/>
      <c r="W496" s="49"/>
      <c r="Y496" s="51"/>
      <c r="Z496" s="51"/>
      <c r="AA496" s="51"/>
      <c r="AD496" s="49">
        <f t="shared" si="135"/>
        <v>-675500</v>
      </c>
    </row>
    <row r="497" spans="1:30">
      <c r="A497" s="6" t="s">
        <v>284</v>
      </c>
      <c r="B497" s="6" t="s">
        <v>222</v>
      </c>
      <c r="C497" s="6" t="s">
        <v>102</v>
      </c>
      <c r="D497" s="3" t="s">
        <v>747</v>
      </c>
      <c r="E497" s="45">
        <v>-171250</v>
      </c>
      <c r="F497" s="45">
        <v>-256875</v>
      </c>
      <c r="G497" s="45">
        <v>-342500</v>
      </c>
      <c r="H497" s="45">
        <v>-428125</v>
      </c>
      <c r="I497" s="45">
        <v>0</v>
      </c>
      <c r="J497" s="45">
        <v>-85625</v>
      </c>
      <c r="K497" s="45">
        <v>-171250</v>
      </c>
      <c r="L497" s="45">
        <v>-256875</v>
      </c>
      <c r="M497" s="45">
        <v>-342500</v>
      </c>
      <c r="N497" s="45">
        <v>-428125</v>
      </c>
      <c r="O497" s="45">
        <v>0</v>
      </c>
      <c r="P497" s="45">
        <v>-85625</v>
      </c>
      <c r="Q497" s="45">
        <v>-171250</v>
      </c>
      <c r="R497" s="47">
        <f t="shared" si="133"/>
        <v>-214062.5</v>
      </c>
      <c r="U497" s="49">
        <f t="shared" si="134"/>
        <v>-214062.5</v>
      </c>
      <c r="V497" s="49"/>
      <c r="W497" s="49"/>
      <c r="Y497" s="51"/>
      <c r="Z497" s="51"/>
      <c r="AA497" s="51"/>
      <c r="AD497" s="49">
        <f t="shared" si="135"/>
        <v>-214062.5</v>
      </c>
    </row>
    <row r="498" spans="1:30">
      <c r="A498" s="6" t="s">
        <v>284</v>
      </c>
      <c r="B498" s="6" t="s">
        <v>222</v>
      </c>
      <c r="C498" s="6" t="s">
        <v>104</v>
      </c>
      <c r="D498" s="3" t="s">
        <v>748</v>
      </c>
      <c r="E498" s="45">
        <v>-181666.66</v>
      </c>
      <c r="F498" s="45">
        <v>-272500</v>
      </c>
      <c r="G498" s="45">
        <v>-363333.33</v>
      </c>
      <c r="H498" s="45">
        <v>-454166.66</v>
      </c>
      <c r="I498" s="45">
        <v>-5.8207660913467401E-11</v>
      </c>
      <c r="J498" s="45">
        <v>-90833.330000000104</v>
      </c>
      <c r="K498" s="45">
        <v>-181666.66</v>
      </c>
      <c r="L498" s="45">
        <v>-272500</v>
      </c>
      <c r="M498" s="45">
        <v>-363333.33</v>
      </c>
      <c r="N498" s="45">
        <v>-454166.66</v>
      </c>
      <c r="O498" s="45">
        <v>-1.16415321826935E-10</v>
      </c>
      <c r="P498" s="45">
        <v>-90833.330000000104</v>
      </c>
      <c r="Q498" s="45">
        <v>-181666.66</v>
      </c>
      <c r="R498" s="47">
        <f t="shared" si="133"/>
        <v>-227083.33000000005</v>
      </c>
      <c r="U498" s="49">
        <f t="shared" si="134"/>
        <v>-227083.33000000005</v>
      </c>
      <c r="V498" s="49"/>
      <c r="W498" s="49"/>
      <c r="Y498" s="51"/>
      <c r="Z498" s="51"/>
      <c r="AA498" s="51"/>
      <c r="AD498" s="49">
        <f t="shared" si="135"/>
        <v>-227083.33000000005</v>
      </c>
    </row>
    <row r="499" spans="1:30">
      <c r="A499" s="6" t="s">
        <v>284</v>
      </c>
      <c r="B499" s="6" t="s">
        <v>222</v>
      </c>
      <c r="C499" s="6" t="s">
        <v>107</v>
      </c>
      <c r="D499" s="3" t="s">
        <v>749</v>
      </c>
      <c r="E499" s="45">
        <v>-213020.84</v>
      </c>
      <c r="F499" s="45">
        <v>2.91038304567337E-11</v>
      </c>
      <c r="G499" s="45">
        <v>-42604.17</v>
      </c>
      <c r="H499" s="45">
        <v>170416.66</v>
      </c>
      <c r="I499" s="45">
        <v>127812.5</v>
      </c>
      <c r="J499" s="45">
        <v>85208.33</v>
      </c>
      <c r="K499" s="45">
        <v>42604.160000000003</v>
      </c>
      <c r="L499" s="45">
        <v>255625</v>
      </c>
      <c r="M499" s="45">
        <v>213020.83</v>
      </c>
      <c r="N499" s="45">
        <v>426041.66</v>
      </c>
      <c r="O499" s="45">
        <v>383437.5</v>
      </c>
      <c r="P499" s="45">
        <v>340833.33</v>
      </c>
      <c r="Q499" s="45">
        <v>42604.159999999902</v>
      </c>
      <c r="R499" s="47">
        <f t="shared" si="133"/>
        <v>159765.62166666667</v>
      </c>
      <c r="U499" s="49">
        <f t="shared" si="134"/>
        <v>159765.62166666667</v>
      </c>
      <c r="V499" s="49"/>
      <c r="W499" s="49"/>
      <c r="Y499" s="51"/>
      <c r="Z499" s="51"/>
      <c r="AA499" s="51"/>
      <c r="AD499" s="49">
        <f t="shared" si="135"/>
        <v>159765.62166666667</v>
      </c>
    </row>
    <row r="500" spans="1:30">
      <c r="A500" s="6" t="s">
        <v>284</v>
      </c>
      <c r="B500" s="6" t="s">
        <v>222</v>
      </c>
      <c r="C500" s="6" t="s">
        <v>108</v>
      </c>
      <c r="D500" s="3" t="s">
        <v>750</v>
      </c>
      <c r="E500" s="45">
        <v>-220833.34</v>
      </c>
      <c r="F500" s="45">
        <v>2.91038304567337E-11</v>
      </c>
      <c r="G500" s="45">
        <v>-44166.67</v>
      </c>
      <c r="H500" s="45">
        <v>176666.66</v>
      </c>
      <c r="I500" s="45">
        <v>132500</v>
      </c>
      <c r="J500" s="45">
        <v>88333.33</v>
      </c>
      <c r="K500" s="45">
        <v>44166.66</v>
      </c>
      <c r="L500" s="45">
        <v>265000</v>
      </c>
      <c r="M500" s="45">
        <v>220833.33</v>
      </c>
      <c r="N500" s="45">
        <v>441666.66</v>
      </c>
      <c r="O500" s="45">
        <v>397500</v>
      </c>
      <c r="P500" s="45">
        <v>353333.33</v>
      </c>
      <c r="Q500" s="45">
        <v>44166.66</v>
      </c>
      <c r="R500" s="47">
        <f t="shared" si="133"/>
        <v>165624.99666666667</v>
      </c>
      <c r="U500" s="49">
        <f t="shared" si="134"/>
        <v>165624.99666666667</v>
      </c>
      <c r="V500" s="49"/>
      <c r="W500" s="49"/>
      <c r="Y500" s="51"/>
      <c r="Z500" s="51"/>
      <c r="AA500" s="51"/>
      <c r="AD500" s="49">
        <f t="shared" si="135"/>
        <v>165624.99666666667</v>
      </c>
    </row>
    <row r="501" spans="1:30">
      <c r="A501" s="6" t="s">
        <v>284</v>
      </c>
      <c r="B501" s="6" t="s">
        <v>222</v>
      </c>
      <c r="C501" s="6" t="s">
        <v>109</v>
      </c>
      <c r="D501" s="3" t="s">
        <v>751</v>
      </c>
      <c r="E501" s="45">
        <v>-127812.5</v>
      </c>
      <c r="F501" s="45">
        <v>-170416.67</v>
      </c>
      <c r="G501" s="45">
        <v>-213020.84</v>
      </c>
      <c r="H501" s="45">
        <v>-255625</v>
      </c>
      <c r="I501" s="45">
        <v>-298229.17</v>
      </c>
      <c r="J501" s="45">
        <v>-340833.34</v>
      </c>
      <c r="K501" s="45">
        <v>-383437.5</v>
      </c>
      <c r="L501" s="45">
        <v>-426041.67</v>
      </c>
      <c r="M501" s="45">
        <v>-468645.84</v>
      </c>
      <c r="N501" s="45">
        <v>-511250</v>
      </c>
      <c r="O501" s="45">
        <v>-553854.17000000004</v>
      </c>
      <c r="P501" s="45">
        <v>-596458.34</v>
      </c>
      <c r="Q501" s="45">
        <v>-383437.5</v>
      </c>
      <c r="R501" s="47">
        <f t="shared" si="133"/>
        <v>-372786.46166666667</v>
      </c>
      <c r="U501" s="49">
        <f t="shared" si="134"/>
        <v>-372786.46166666667</v>
      </c>
      <c r="V501" s="49"/>
      <c r="W501" s="49"/>
      <c r="Y501" s="51"/>
      <c r="Z501" s="51"/>
      <c r="AA501" s="51"/>
      <c r="AD501" s="49">
        <f t="shared" si="135"/>
        <v>-372786.46166666667</v>
      </c>
    </row>
    <row r="502" spans="1:30">
      <c r="A502" s="6" t="s">
        <v>284</v>
      </c>
      <c r="B502" s="6" t="s">
        <v>222</v>
      </c>
      <c r="C502" s="6" t="s">
        <v>110</v>
      </c>
      <c r="D502" s="3" t="s">
        <v>752</v>
      </c>
      <c r="E502" s="45">
        <v>-132500</v>
      </c>
      <c r="F502" s="45">
        <v>-176666.67</v>
      </c>
      <c r="G502" s="45">
        <v>-220833.34</v>
      </c>
      <c r="H502" s="45">
        <v>-265000</v>
      </c>
      <c r="I502" s="45">
        <v>-309166.67</v>
      </c>
      <c r="J502" s="45">
        <v>-353333.34</v>
      </c>
      <c r="K502" s="45">
        <v>-397500</v>
      </c>
      <c r="L502" s="45">
        <v>-441666.67</v>
      </c>
      <c r="M502" s="45">
        <v>-485833.34</v>
      </c>
      <c r="N502" s="45">
        <v>-530000</v>
      </c>
      <c r="O502" s="45">
        <v>-574166.67000000004</v>
      </c>
      <c r="P502" s="45">
        <v>-618333.34</v>
      </c>
      <c r="Q502" s="45">
        <v>-397500</v>
      </c>
      <c r="R502" s="47">
        <f t="shared" si="133"/>
        <v>-386458.33666666667</v>
      </c>
      <c r="U502" s="49">
        <f t="shared" si="134"/>
        <v>-386458.33666666667</v>
      </c>
      <c r="V502" s="49"/>
      <c r="W502" s="49"/>
      <c r="Y502" s="51"/>
      <c r="Z502" s="51"/>
      <c r="AA502" s="51"/>
      <c r="AD502" s="49">
        <f t="shared" si="135"/>
        <v>-386458.33666666667</v>
      </c>
    </row>
    <row r="503" spans="1:30">
      <c r="A503" s="6" t="s">
        <v>284</v>
      </c>
      <c r="B503" s="6" t="s">
        <v>222</v>
      </c>
      <c r="C503" s="6" t="s">
        <v>893</v>
      </c>
      <c r="D503" s="3" t="s">
        <v>894</v>
      </c>
      <c r="E503" s="45">
        <v>-377083.34</v>
      </c>
      <c r="F503" s="45">
        <v>-452500</v>
      </c>
      <c r="G503" s="45">
        <v>-75416.67</v>
      </c>
      <c r="H503" s="45">
        <v>-150833.34</v>
      </c>
      <c r="I503" s="45">
        <v>-226250</v>
      </c>
      <c r="J503" s="45">
        <v>-301666.67</v>
      </c>
      <c r="K503" s="45">
        <v>-377083.34</v>
      </c>
      <c r="L503" s="45">
        <v>-452500</v>
      </c>
      <c r="M503" s="45">
        <v>-75416.67</v>
      </c>
      <c r="N503" s="45">
        <v>-150833.34</v>
      </c>
      <c r="O503" s="45">
        <v>-226250</v>
      </c>
      <c r="P503" s="45">
        <v>-301666.67</v>
      </c>
      <c r="Q503" s="45">
        <v>-377083.34</v>
      </c>
      <c r="R503" s="47">
        <f t="shared" si="133"/>
        <v>-263958.33666666661</v>
      </c>
      <c r="U503" s="49">
        <f t="shared" si="134"/>
        <v>-263958.33666666661</v>
      </c>
      <c r="V503" s="49"/>
      <c r="W503" s="49"/>
      <c r="Y503" s="51"/>
      <c r="Z503" s="51"/>
      <c r="AA503" s="51"/>
      <c r="AD503" s="49">
        <f t="shared" si="135"/>
        <v>-263958.33666666661</v>
      </c>
    </row>
    <row r="504" spans="1:30">
      <c r="A504" s="6" t="s">
        <v>284</v>
      </c>
      <c r="B504" s="6" t="s">
        <v>222</v>
      </c>
      <c r="C504" s="6" t="s">
        <v>889</v>
      </c>
      <c r="D504" s="3" t="s">
        <v>891</v>
      </c>
      <c r="E504" s="45">
        <v>-318333.34000000003</v>
      </c>
      <c r="F504" s="45">
        <v>-382000</v>
      </c>
      <c r="G504" s="45">
        <v>-63666.67</v>
      </c>
      <c r="H504" s="45">
        <v>-127333.34</v>
      </c>
      <c r="I504" s="45">
        <v>-191000</v>
      </c>
      <c r="J504" s="45">
        <v>-254666.67</v>
      </c>
      <c r="K504" s="45">
        <v>-318333.34000000003</v>
      </c>
      <c r="L504" s="45">
        <v>-382000</v>
      </c>
      <c r="M504" s="45">
        <v>-63666.67</v>
      </c>
      <c r="N504" s="45">
        <v>-127333.34</v>
      </c>
      <c r="O504" s="45">
        <v>-191000</v>
      </c>
      <c r="P504" s="45">
        <v>-254666.67</v>
      </c>
      <c r="Q504" s="45">
        <v>-318333.34000000003</v>
      </c>
      <c r="R504" s="47">
        <f t="shared" si="133"/>
        <v>-222833.33666666667</v>
      </c>
      <c r="U504" s="49">
        <f t="shared" si="134"/>
        <v>-222833.33666666667</v>
      </c>
      <c r="V504" s="49"/>
      <c r="W504" s="49"/>
      <c r="Y504" s="51"/>
      <c r="Z504" s="51"/>
      <c r="AA504" s="51"/>
      <c r="AD504" s="49">
        <f t="shared" si="135"/>
        <v>-222833.33666666667</v>
      </c>
    </row>
    <row r="505" spans="1:30">
      <c r="A505" s="6" t="s">
        <v>284</v>
      </c>
      <c r="B505" s="6" t="s">
        <v>222</v>
      </c>
      <c r="C505" s="6" t="s">
        <v>890</v>
      </c>
      <c r="D505" s="3" t="s">
        <v>892</v>
      </c>
      <c r="E505" s="45">
        <v>-532500</v>
      </c>
      <c r="F505" s="45">
        <v>-639000</v>
      </c>
      <c r="G505" s="45">
        <v>-106500</v>
      </c>
      <c r="H505" s="45">
        <v>-213000</v>
      </c>
      <c r="I505" s="45">
        <v>-319500</v>
      </c>
      <c r="J505" s="45">
        <v>-426000</v>
      </c>
      <c r="K505" s="45">
        <v>-532500</v>
      </c>
      <c r="L505" s="45">
        <v>-639000</v>
      </c>
      <c r="M505" s="45">
        <v>-106500</v>
      </c>
      <c r="N505" s="45">
        <v>-213000</v>
      </c>
      <c r="O505" s="45">
        <v>-319500</v>
      </c>
      <c r="P505" s="45">
        <v>-426000</v>
      </c>
      <c r="Q505" s="45">
        <v>-532500</v>
      </c>
      <c r="R505" s="47">
        <f t="shared" si="133"/>
        <v>-372750</v>
      </c>
      <c r="U505" s="49">
        <f t="shared" si="134"/>
        <v>-372750</v>
      </c>
      <c r="V505" s="49"/>
      <c r="W505" s="49"/>
      <c r="Y505" s="51"/>
      <c r="Z505" s="51"/>
      <c r="AA505" s="51"/>
      <c r="AD505" s="49">
        <f t="shared" si="135"/>
        <v>-372750</v>
      </c>
    </row>
    <row r="506" spans="1:30">
      <c r="A506" s="6" t="s">
        <v>284</v>
      </c>
      <c r="B506" s="6" t="s">
        <v>222</v>
      </c>
      <c r="C506" s="6" t="s">
        <v>406</v>
      </c>
      <c r="D506" s="3" t="s">
        <v>952</v>
      </c>
      <c r="E506" s="45">
        <v>-447500</v>
      </c>
      <c r="F506" s="45">
        <v>-537000</v>
      </c>
      <c r="G506" s="45">
        <v>-89500</v>
      </c>
      <c r="H506" s="45">
        <v>-179000</v>
      </c>
      <c r="I506" s="45">
        <v>-268500</v>
      </c>
      <c r="J506" s="45">
        <v>-358000</v>
      </c>
      <c r="K506" s="45">
        <v>-447500</v>
      </c>
      <c r="L506" s="45">
        <v>-537000</v>
      </c>
      <c r="M506" s="45">
        <v>-89500</v>
      </c>
      <c r="N506" s="45">
        <v>-179000</v>
      </c>
      <c r="O506" s="45">
        <v>-268500</v>
      </c>
      <c r="P506" s="45">
        <v>-358000</v>
      </c>
      <c r="Q506" s="45">
        <v>-447500</v>
      </c>
      <c r="R506" s="47">
        <f t="shared" si="133"/>
        <v>-313250</v>
      </c>
      <c r="U506" s="49">
        <f t="shared" si="134"/>
        <v>-313250</v>
      </c>
      <c r="V506" s="49"/>
      <c r="W506" s="49"/>
      <c r="Y506" s="51"/>
      <c r="Z506" s="51"/>
      <c r="AA506" s="51"/>
      <c r="AD506" s="49">
        <f t="shared" si="135"/>
        <v>-313250</v>
      </c>
    </row>
    <row r="507" spans="1:30">
      <c r="A507" s="6" t="s">
        <v>284</v>
      </c>
      <c r="B507" s="6" t="s">
        <v>222</v>
      </c>
      <c r="C507" s="6" t="s">
        <v>407</v>
      </c>
      <c r="D507" s="3" t="s">
        <v>953</v>
      </c>
      <c r="E507" s="45">
        <v>-315000</v>
      </c>
      <c r="F507" s="45">
        <v>-378000</v>
      </c>
      <c r="G507" s="45">
        <v>-63000</v>
      </c>
      <c r="H507" s="45">
        <v>-126000</v>
      </c>
      <c r="I507" s="45">
        <v>-189000</v>
      </c>
      <c r="J507" s="45">
        <v>-252000</v>
      </c>
      <c r="K507" s="45">
        <v>-315000</v>
      </c>
      <c r="L507" s="45">
        <v>-378000</v>
      </c>
      <c r="M507" s="45">
        <v>-63000</v>
      </c>
      <c r="N507" s="45">
        <v>-126000</v>
      </c>
      <c r="O507" s="45">
        <v>-189000</v>
      </c>
      <c r="P507" s="45">
        <v>-252000</v>
      </c>
      <c r="Q507" s="45">
        <v>-315000</v>
      </c>
      <c r="R507" s="47">
        <f t="shared" si="133"/>
        <v>-220500</v>
      </c>
      <c r="U507" s="49">
        <f t="shared" si="134"/>
        <v>-220500</v>
      </c>
      <c r="V507" s="49"/>
      <c r="W507" s="49"/>
      <c r="Y507" s="51"/>
      <c r="Z507" s="51"/>
      <c r="AA507" s="51"/>
      <c r="AD507" s="49">
        <f t="shared" si="135"/>
        <v>-220500</v>
      </c>
    </row>
    <row r="508" spans="1:30">
      <c r="A508" s="6" t="s">
        <v>284</v>
      </c>
      <c r="B508" s="6" t="s">
        <v>222</v>
      </c>
      <c r="C508" s="6" t="s">
        <v>959</v>
      </c>
      <c r="D508" s="3" t="s">
        <v>964</v>
      </c>
      <c r="E508" s="45">
        <v>0</v>
      </c>
      <c r="F508" s="45">
        <v>-69583.33</v>
      </c>
      <c r="G508" s="45">
        <v>-139166.66</v>
      </c>
      <c r="H508" s="45">
        <v>-208750</v>
      </c>
      <c r="I508" s="45">
        <v>-278333.33</v>
      </c>
      <c r="J508" s="45">
        <v>-347916.66</v>
      </c>
      <c r="K508" s="45">
        <v>-5.8207660913467401E-11</v>
      </c>
      <c r="L508" s="45">
        <v>-69583.330000000104</v>
      </c>
      <c r="M508" s="45">
        <v>-139166.66</v>
      </c>
      <c r="N508" s="45">
        <v>-208750</v>
      </c>
      <c r="O508" s="45">
        <v>-278333.33</v>
      </c>
      <c r="P508" s="45">
        <v>-347916.66</v>
      </c>
      <c r="Q508" s="45">
        <v>-417500</v>
      </c>
      <c r="R508" s="47">
        <f t="shared" si="133"/>
        <v>-191354.16333333333</v>
      </c>
      <c r="U508" s="49">
        <f t="shared" si="134"/>
        <v>-191354.16333333333</v>
      </c>
      <c r="V508" s="49"/>
      <c r="W508" s="49"/>
      <c r="Y508" s="51"/>
      <c r="Z508" s="51"/>
      <c r="AA508" s="51"/>
      <c r="AD508" s="49">
        <f t="shared" si="135"/>
        <v>-191354.16333333333</v>
      </c>
    </row>
    <row r="509" spans="1:30">
      <c r="A509" s="6" t="s">
        <v>284</v>
      </c>
      <c r="B509" s="6" t="s">
        <v>218</v>
      </c>
      <c r="C509" s="6" t="s">
        <v>295</v>
      </c>
      <c r="D509" s="3" t="s">
        <v>219</v>
      </c>
      <c r="E509" s="45">
        <v>0</v>
      </c>
      <c r="F509" s="45">
        <v>-3590000</v>
      </c>
      <c r="G509" s="45">
        <v>-3590000</v>
      </c>
      <c r="H509" s="45">
        <v>0</v>
      </c>
      <c r="I509" s="45">
        <v>-3590000</v>
      </c>
      <c r="J509" s="45">
        <v>-3590000</v>
      </c>
      <c r="K509" s="45">
        <v>0</v>
      </c>
      <c r="L509" s="45">
        <v>-3590000</v>
      </c>
      <c r="M509" s="45">
        <v>-3590000</v>
      </c>
      <c r="N509" s="45">
        <v>0</v>
      </c>
      <c r="O509" s="45">
        <v>-3590000</v>
      </c>
      <c r="P509" s="45">
        <v>-3590000</v>
      </c>
      <c r="Q509" s="45">
        <v>0</v>
      </c>
      <c r="R509" s="47">
        <f t="shared" si="133"/>
        <v>-2393333.3333333335</v>
      </c>
      <c r="U509" s="61"/>
      <c r="V509" s="61">
        <f>+R509</f>
        <v>-2393333.3333333335</v>
      </c>
      <c r="W509" s="49"/>
      <c r="Y509" s="51"/>
      <c r="Z509" s="51"/>
      <c r="AA509" s="51"/>
      <c r="AC509" s="61">
        <f>+R509</f>
        <v>-2393333.3333333335</v>
      </c>
      <c r="AD509" s="49"/>
    </row>
    <row r="510" spans="1:30">
      <c r="A510" s="6" t="s">
        <v>284</v>
      </c>
      <c r="B510" s="6" t="s">
        <v>408</v>
      </c>
      <c r="C510" s="6" t="s">
        <v>343</v>
      </c>
      <c r="D510" s="62" t="s">
        <v>753</v>
      </c>
      <c r="E510" s="45">
        <v>0</v>
      </c>
      <c r="F510" s="45">
        <v>0</v>
      </c>
      <c r="G510" s="45">
        <v>-66090</v>
      </c>
      <c r="H510" s="45">
        <v>-66090</v>
      </c>
      <c r="I510" s="45">
        <v>-66090</v>
      </c>
      <c r="J510" s="45">
        <v>0</v>
      </c>
      <c r="K510" s="45">
        <v>0</v>
      </c>
      <c r="L510" s="45">
        <v>0</v>
      </c>
      <c r="M510" s="45">
        <v>-113050</v>
      </c>
      <c r="N510" s="45">
        <v>-113050</v>
      </c>
      <c r="O510" s="45">
        <v>-94962</v>
      </c>
      <c r="P510" s="45">
        <v>0</v>
      </c>
      <c r="Q510" s="45">
        <v>0</v>
      </c>
      <c r="R510" s="47">
        <f t="shared" si="133"/>
        <v>-43277.666666666664</v>
      </c>
      <c r="T510" s="49"/>
      <c r="U510" s="49">
        <f>R510-T510</f>
        <v>-43277.666666666664</v>
      </c>
      <c r="V510" s="49"/>
      <c r="W510" s="49"/>
      <c r="Y510" s="51"/>
      <c r="Z510" s="51"/>
      <c r="AA510" s="51"/>
      <c r="AD510" s="49">
        <f t="shared" ref="AD510:AD523" si="136">+R510</f>
        <v>-43277.666666666664</v>
      </c>
    </row>
    <row r="511" spans="1:30">
      <c r="A511" s="6" t="s">
        <v>284</v>
      </c>
      <c r="B511" s="6" t="s">
        <v>408</v>
      </c>
      <c r="C511" s="6" t="s">
        <v>409</v>
      </c>
      <c r="D511" s="3" t="s">
        <v>754</v>
      </c>
      <c r="E511" s="45">
        <v>-24478.29</v>
      </c>
      <c r="F511" s="45">
        <v>-43120.08</v>
      </c>
      <c r="G511" s="45">
        <v>-61761.87</v>
      </c>
      <c r="H511" s="45">
        <v>-21943.09</v>
      </c>
      <c r="I511" s="45">
        <v>-43886.18</v>
      </c>
      <c r="J511" s="45">
        <v>-67079.14</v>
      </c>
      <c r="K511" s="45">
        <v>-21318.16</v>
      </c>
      <c r="L511" s="45">
        <v>-44511.12</v>
      </c>
      <c r="M511" s="45">
        <v>-67704.08</v>
      </c>
      <c r="N511" s="45">
        <v>-21943.09</v>
      </c>
      <c r="O511" s="45">
        <v>-45136.05</v>
      </c>
      <c r="P511" s="45">
        <v>-68329.009999999995</v>
      </c>
      <c r="Q511" s="45">
        <v>-22568.03</v>
      </c>
      <c r="R511" s="47">
        <f t="shared" si="133"/>
        <v>-44187.919166666667</v>
      </c>
      <c r="U511" s="49">
        <f t="shared" ref="U511:U523" si="137">+R511</f>
        <v>-44187.919166666667</v>
      </c>
      <c r="V511" s="49"/>
      <c r="W511" s="49"/>
      <c r="Y511" s="51"/>
      <c r="Z511" s="51"/>
      <c r="AA511" s="51"/>
      <c r="AD511" s="49">
        <f t="shared" si="136"/>
        <v>-44187.919166666667</v>
      </c>
    </row>
    <row r="512" spans="1:30">
      <c r="A512" s="6" t="s">
        <v>284</v>
      </c>
      <c r="B512" s="6" t="s">
        <v>408</v>
      </c>
      <c r="C512" s="6" t="s">
        <v>410</v>
      </c>
      <c r="D512" s="3" t="s">
        <v>755</v>
      </c>
      <c r="E512" s="45">
        <v>-554325</v>
      </c>
      <c r="F512" s="45">
        <v>-554325</v>
      </c>
      <c r="G512" s="45">
        <v>-570707</v>
      </c>
      <c r="H512" s="45">
        <v>-570707</v>
      </c>
      <c r="I512" s="45">
        <v>-570707</v>
      </c>
      <c r="J512" s="45">
        <v>-570707</v>
      </c>
      <c r="K512" s="45">
        <v>-570707</v>
      </c>
      <c r="L512" s="45">
        <v>-570707</v>
      </c>
      <c r="M512" s="45">
        <v>-570707</v>
      </c>
      <c r="N512" s="45">
        <v>-570707</v>
      </c>
      <c r="O512" s="45">
        <v>-570707</v>
      </c>
      <c r="P512" s="45">
        <v>-570707</v>
      </c>
      <c r="Q512" s="45">
        <v>-570707</v>
      </c>
      <c r="R512" s="47">
        <f t="shared" si="133"/>
        <v>-568659.25</v>
      </c>
      <c r="U512" s="49">
        <f t="shared" si="137"/>
        <v>-568659.25</v>
      </c>
      <c r="V512" s="49"/>
      <c r="W512" s="49"/>
      <c r="Y512" s="51"/>
      <c r="Z512" s="51"/>
      <c r="AA512" s="51"/>
      <c r="AD512" s="49">
        <f t="shared" si="136"/>
        <v>-568659.25</v>
      </c>
    </row>
    <row r="513" spans="1:30">
      <c r="A513" s="6" t="s">
        <v>284</v>
      </c>
      <c r="B513" s="6" t="s">
        <v>223</v>
      </c>
      <c r="C513" s="6" t="s">
        <v>143</v>
      </c>
      <c r="D513" s="3" t="s">
        <v>756</v>
      </c>
      <c r="E513" s="45">
        <v>-1746137.36</v>
      </c>
      <c r="F513" s="45">
        <v>-1835241.4</v>
      </c>
      <c r="G513" s="45">
        <v>-1026586.12</v>
      </c>
      <c r="H513" s="45">
        <v>-1162725.33</v>
      </c>
      <c r="I513" s="45">
        <v>-1139089.24</v>
      </c>
      <c r="J513" s="45">
        <v>-1507548.46</v>
      </c>
      <c r="K513" s="45">
        <v>-1763851.32</v>
      </c>
      <c r="L513" s="45">
        <v>-1934689.15</v>
      </c>
      <c r="M513" s="45">
        <v>-2089262.6</v>
      </c>
      <c r="N513" s="45">
        <v>-1216303.5</v>
      </c>
      <c r="O513" s="45">
        <v>-1420637.14</v>
      </c>
      <c r="P513" s="45">
        <v>-1643497.37</v>
      </c>
      <c r="Q513" s="45">
        <v>-1770617.58</v>
      </c>
      <c r="R513" s="47">
        <f t="shared" si="133"/>
        <v>-1541484.0916666666</v>
      </c>
      <c r="U513" s="49">
        <f t="shared" si="137"/>
        <v>-1541484.0916666666</v>
      </c>
      <c r="V513" s="49"/>
      <c r="W513" s="49"/>
      <c r="Y513" s="51"/>
      <c r="Z513" s="51"/>
      <c r="AA513" s="51"/>
      <c r="AD513" s="49">
        <f t="shared" si="136"/>
        <v>-1541484.0916666666</v>
      </c>
    </row>
    <row r="514" spans="1:30">
      <c r="A514" s="6" t="s">
        <v>284</v>
      </c>
      <c r="B514" s="6" t="s">
        <v>223</v>
      </c>
      <c r="C514" s="6" t="s">
        <v>180</v>
      </c>
      <c r="D514" s="3" t="s">
        <v>757</v>
      </c>
      <c r="E514" s="45">
        <v>-1335651.52</v>
      </c>
      <c r="F514" s="45">
        <v>-1378091.8</v>
      </c>
      <c r="G514" s="45">
        <v>-1521146.44</v>
      </c>
      <c r="H514" s="45">
        <v>-1594988.02</v>
      </c>
      <c r="I514" s="45">
        <v>-293182.7</v>
      </c>
      <c r="J514" s="45">
        <v>-386566.98</v>
      </c>
      <c r="K514" s="45">
        <v>-472225</v>
      </c>
      <c r="L514" s="45">
        <v>-554923.80000000005</v>
      </c>
      <c r="M514" s="45">
        <v>-647095</v>
      </c>
      <c r="N514" s="45">
        <v>-735137.39</v>
      </c>
      <c r="O514" s="45">
        <v>-822295.23</v>
      </c>
      <c r="P514" s="45">
        <v>-891999.12</v>
      </c>
      <c r="Q514" s="45">
        <v>-960138.82</v>
      </c>
      <c r="R514" s="47">
        <f t="shared" si="133"/>
        <v>-870462.22083333321</v>
      </c>
      <c r="U514" s="49">
        <f t="shared" si="137"/>
        <v>-870462.22083333321</v>
      </c>
      <c r="V514" s="49"/>
      <c r="W514" s="49"/>
      <c r="Y514" s="51"/>
      <c r="Z514" s="51"/>
      <c r="AA514" s="51"/>
      <c r="AD514" s="49">
        <f t="shared" si="136"/>
        <v>-870462.22083333321</v>
      </c>
    </row>
    <row r="515" spans="1:30">
      <c r="A515" s="6" t="s">
        <v>284</v>
      </c>
      <c r="B515" s="6" t="s">
        <v>224</v>
      </c>
      <c r="C515" s="6" t="s">
        <v>143</v>
      </c>
      <c r="D515" s="3" t="s">
        <v>225</v>
      </c>
      <c r="E515" s="45">
        <v>-2092320.34</v>
      </c>
      <c r="F515" s="45">
        <v>-2091675.51</v>
      </c>
      <c r="G515" s="45">
        <v>-2449529.34</v>
      </c>
      <c r="H515" s="45">
        <v>-2434538.69</v>
      </c>
      <c r="I515" s="45">
        <v>-2456879.7400000002</v>
      </c>
      <c r="J515" s="45">
        <v>-2481640.12</v>
      </c>
      <c r="K515" s="45">
        <v>-2486159.4</v>
      </c>
      <c r="L515" s="45">
        <v>-2500756.27</v>
      </c>
      <c r="M515" s="45">
        <v>-2431744.7999999998</v>
      </c>
      <c r="N515" s="45">
        <v>-2453281.7599999998</v>
      </c>
      <c r="O515" s="45">
        <v>-2457622.6</v>
      </c>
      <c r="P515" s="45">
        <v>-2476305.1</v>
      </c>
      <c r="Q515" s="45">
        <v>-2525819.73</v>
      </c>
      <c r="R515" s="47">
        <f t="shared" si="133"/>
        <v>-2419100.280416667</v>
      </c>
      <c r="U515" s="49">
        <f t="shared" si="137"/>
        <v>-2419100.280416667</v>
      </c>
      <c r="V515" s="49"/>
      <c r="W515" s="49"/>
      <c r="Y515" s="51"/>
      <c r="Z515" s="51"/>
      <c r="AA515" s="51"/>
      <c r="AD515" s="49">
        <f t="shared" si="136"/>
        <v>-2419100.280416667</v>
      </c>
    </row>
    <row r="516" spans="1:30">
      <c r="A516" s="6" t="s">
        <v>284</v>
      </c>
      <c r="B516" s="6" t="s">
        <v>507</v>
      </c>
      <c r="C516" s="6" t="s">
        <v>143</v>
      </c>
      <c r="D516" s="3" t="s">
        <v>68</v>
      </c>
      <c r="E516" s="45">
        <v>-40693.849999999897</v>
      </c>
      <c r="F516" s="45">
        <v>-159437.01999999999</v>
      </c>
      <c r="G516" s="45">
        <v>-213748.65</v>
      </c>
      <c r="H516" s="45">
        <v>-21604.11</v>
      </c>
      <c r="I516" s="45">
        <v>-366890.1</v>
      </c>
      <c r="J516" s="45">
        <v>-126997.28</v>
      </c>
      <c r="K516" s="45">
        <v>-37025.379999999997</v>
      </c>
      <c r="L516" s="45">
        <v>-85808.35</v>
      </c>
      <c r="M516" s="45">
        <v>-547873.30000000005</v>
      </c>
      <c r="N516" s="45">
        <v>-210331.64</v>
      </c>
      <c r="O516" s="45">
        <v>-310179.94</v>
      </c>
      <c r="P516" s="45">
        <v>-304141.13</v>
      </c>
      <c r="Q516" s="45">
        <v>-751437.83</v>
      </c>
      <c r="R516" s="47">
        <f t="shared" si="133"/>
        <v>-231675.2283333333</v>
      </c>
      <c r="U516" s="49">
        <f t="shared" si="137"/>
        <v>-231675.2283333333</v>
      </c>
      <c r="V516" s="49"/>
      <c r="W516" s="49"/>
      <c r="Y516" s="51"/>
      <c r="Z516" s="51"/>
      <c r="AA516" s="51"/>
      <c r="AD516" s="49">
        <f t="shared" si="136"/>
        <v>-231675.2283333333</v>
      </c>
    </row>
    <row r="517" spans="1:30">
      <c r="A517" s="6" t="s">
        <v>284</v>
      </c>
      <c r="B517" s="6" t="s">
        <v>411</v>
      </c>
      <c r="C517" s="6" t="s">
        <v>412</v>
      </c>
      <c r="D517" s="3" t="s">
        <v>758</v>
      </c>
      <c r="E517" s="45">
        <v>-42483.74</v>
      </c>
      <c r="F517" s="45">
        <v>-41470.5</v>
      </c>
      <c r="G517" s="45">
        <v>-67919.5</v>
      </c>
      <c r="H517" s="45">
        <v>-58340.26</v>
      </c>
      <c r="I517" s="45">
        <v>-57636.88</v>
      </c>
      <c r="J517" s="45">
        <v>-67712.36</v>
      </c>
      <c r="K517" s="45">
        <v>-46798.82</v>
      </c>
      <c r="L517" s="45">
        <v>-51464.25</v>
      </c>
      <c r="M517" s="45">
        <v>-52947.18</v>
      </c>
      <c r="N517" s="45">
        <v>-59473.14</v>
      </c>
      <c r="O517" s="45">
        <v>-64421.56</v>
      </c>
      <c r="P517" s="45">
        <v>-39484.959999999999</v>
      </c>
      <c r="Q517" s="45">
        <v>-42335.77</v>
      </c>
      <c r="R517" s="47">
        <f t="shared" si="133"/>
        <v>-54173.263749999991</v>
      </c>
      <c r="U517" s="49">
        <f t="shared" si="137"/>
        <v>-54173.263749999991</v>
      </c>
      <c r="V517" s="49"/>
      <c r="W517" s="49"/>
      <c r="Y517" s="51"/>
      <c r="Z517" s="51"/>
      <c r="AA517" s="51"/>
      <c r="AD517" s="49">
        <f t="shared" si="136"/>
        <v>-54173.263749999991</v>
      </c>
    </row>
    <row r="518" spans="1:30">
      <c r="A518" s="6" t="s">
        <v>284</v>
      </c>
      <c r="B518" s="6" t="s">
        <v>411</v>
      </c>
      <c r="C518" s="6" t="s">
        <v>413</v>
      </c>
      <c r="D518" s="3" t="s">
        <v>759</v>
      </c>
      <c r="E518" s="45">
        <v>-907506.14</v>
      </c>
      <c r="F518" s="45">
        <v>-1059898.94</v>
      </c>
      <c r="G518" s="45">
        <v>-1228898.25</v>
      </c>
      <c r="H518" s="45">
        <v>-1381120.42</v>
      </c>
      <c r="I518" s="45">
        <v>-359188.71</v>
      </c>
      <c r="J518" s="45">
        <v>-527793</v>
      </c>
      <c r="K518" s="45">
        <v>-688821.78</v>
      </c>
      <c r="L518" s="45">
        <v>-842143.78</v>
      </c>
      <c r="M518" s="45">
        <v>-1006051.27</v>
      </c>
      <c r="N518" s="45">
        <v>-1171418.58</v>
      </c>
      <c r="O518" s="45">
        <v>-619197.32999999996</v>
      </c>
      <c r="P518" s="45">
        <v>-779553.9</v>
      </c>
      <c r="Q518" s="45">
        <v>-932669.24</v>
      </c>
      <c r="R518" s="47">
        <f t="shared" si="133"/>
        <v>-882014.47083333333</v>
      </c>
      <c r="U518" s="49">
        <f t="shared" si="137"/>
        <v>-882014.47083333333</v>
      </c>
      <c r="V518" s="49"/>
      <c r="W518" s="49"/>
      <c r="Y518" s="51"/>
      <c r="Z518" s="51"/>
      <c r="AA518" s="51"/>
      <c r="AD518" s="49">
        <f t="shared" si="136"/>
        <v>-882014.47083333333</v>
      </c>
    </row>
    <row r="519" spans="1:30">
      <c r="A519" s="6" t="s">
        <v>284</v>
      </c>
      <c r="B519" s="6" t="s">
        <v>411</v>
      </c>
      <c r="C519" s="6" t="s">
        <v>508</v>
      </c>
      <c r="D519" s="3" t="s">
        <v>760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7">
        <f t="shared" si="133"/>
        <v>0</v>
      </c>
      <c r="U519" s="49">
        <f t="shared" si="137"/>
        <v>0</v>
      </c>
      <c r="V519" s="49"/>
      <c r="W519" s="49"/>
      <c r="Y519" s="51"/>
      <c r="Z519" s="51"/>
      <c r="AA519" s="51"/>
      <c r="AD519" s="49">
        <f t="shared" si="136"/>
        <v>0</v>
      </c>
    </row>
    <row r="520" spans="1:30">
      <c r="A520" s="6" t="s">
        <v>284</v>
      </c>
      <c r="B520" s="6" t="s">
        <v>411</v>
      </c>
      <c r="C520" s="6" t="s">
        <v>414</v>
      </c>
      <c r="D520" s="3" t="s">
        <v>761</v>
      </c>
      <c r="E520" s="45">
        <v>-22678.69</v>
      </c>
      <c r="F520" s="45">
        <v>-28501.66</v>
      </c>
      <c r="G520" s="45">
        <v>-36542.800000000003</v>
      </c>
      <c r="H520" s="45">
        <v>-54029.67</v>
      </c>
      <c r="I520" s="45">
        <v>-58086.79</v>
      </c>
      <c r="J520" s="45">
        <v>-68033.91</v>
      </c>
      <c r="K520" s="45">
        <v>-73699.960000000006</v>
      </c>
      <c r="L520" s="45">
        <v>-76709.490000000005</v>
      </c>
      <c r="M520" s="45">
        <v>-81420.3</v>
      </c>
      <c r="N520" s="45">
        <v>-86850.73</v>
      </c>
      <c r="O520" s="45">
        <v>-92485.8</v>
      </c>
      <c r="P520" s="45">
        <v>-96274.29</v>
      </c>
      <c r="Q520" s="45">
        <v>-74866.55</v>
      </c>
      <c r="R520" s="47">
        <f t="shared" si="133"/>
        <v>-66784.001666666678</v>
      </c>
      <c r="U520" s="49">
        <f t="shared" si="137"/>
        <v>-66784.001666666678</v>
      </c>
      <c r="V520" s="49"/>
      <c r="W520" s="49"/>
      <c r="Y520" s="51"/>
      <c r="Z520" s="51"/>
      <c r="AA520" s="51"/>
      <c r="AD520" s="49">
        <f t="shared" si="136"/>
        <v>-66784.001666666678</v>
      </c>
    </row>
    <row r="521" spans="1:30">
      <c r="A521" s="6" t="s">
        <v>284</v>
      </c>
      <c r="B521" s="6" t="s">
        <v>426</v>
      </c>
      <c r="C521" s="6" t="s">
        <v>143</v>
      </c>
      <c r="D521" s="3" t="s">
        <v>84</v>
      </c>
      <c r="E521" s="45">
        <v>0</v>
      </c>
      <c r="F521" s="45">
        <v>-314565.40000000002</v>
      </c>
      <c r="G521" s="45">
        <v>-558997.84</v>
      </c>
      <c r="H521" s="45">
        <v>-423522.79</v>
      </c>
      <c r="I521" s="45">
        <v>-160182.17000000001</v>
      </c>
      <c r="J521" s="45">
        <v>2.91038304567337E-11</v>
      </c>
      <c r="K521" s="45">
        <v>2.91038304567337E-11</v>
      </c>
      <c r="L521" s="45">
        <v>2.91038304567337E-11</v>
      </c>
      <c r="M521" s="45">
        <v>2.91038304567337E-11</v>
      </c>
      <c r="N521" s="45">
        <v>2.91038304567337E-11</v>
      </c>
      <c r="O521" s="45">
        <v>2.91038304567337E-11</v>
      </c>
      <c r="P521" s="45">
        <v>2.91038304567337E-11</v>
      </c>
      <c r="Q521" s="45">
        <v>2.91038304567337E-11</v>
      </c>
      <c r="R521" s="47">
        <f t="shared" si="133"/>
        <v>-121439.01666666666</v>
      </c>
      <c r="U521" s="49">
        <f t="shared" si="137"/>
        <v>-121439.01666666666</v>
      </c>
      <c r="V521" s="49"/>
      <c r="W521" s="49"/>
      <c r="Y521" s="51"/>
      <c r="Z521" s="51"/>
      <c r="AA521" s="51"/>
      <c r="AD521" s="49">
        <f t="shared" si="136"/>
        <v>-121439.01666666666</v>
      </c>
    </row>
    <row r="522" spans="1:30">
      <c r="A522" s="6" t="s">
        <v>284</v>
      </c>
      <c r="B522" s="6" t="s">
        <v>430</v>
      </c>
      <c r="C522" s="6" t="s">
        <v>1014</v>
      </c>
      <c r="D522" s="3" t="s">
        <v>1015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-456492.6</v>
      </c>
      <c r="P522" s="45">
        <v>-456492.6</v>
      </c>
      <c r="Q522" s="45">
        <v>-456492.6</v>
      </c>
      <c r="R522" s="47">
        <f t="shared" si="133"/>
        <v>-95102.625</v>
      </c>
      <c r="U522" s="49">
        <f t="shared" si="137"/>
        <v>-95102.625</v>
      </c>
      <c r="V522" s="49"/>
      <c r="W522" s="49"/>
      <c r="Y522" s="51"/>
      <c r="Z522" s="51"/>
      <c r="AA522" s="51"/>
      <c r="AD522" s="49">
        <f t="shared" si="136"/>
        <v>-95102.625</v>
      </c>
    </row>
    <row r="523" spans="1:30">
      <c r="A523" s="6" t="s">
        <v>293</v>
      </c>
      <c r="B523" s="6" t="s">
        <v>230</v>
      </c>
      <c r="C523" s="25" t="s">
        <v>2</v>
      </c>
      <c r="D523" s="3" t="s">
        <v>766</v>
      </c>
      <c r="E523" s="45">
        <v>0</v>
      </c>
      <c r="F523" s="45">
        <v>0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7">
        <f t="shared" si="133"/>
        <v>0</v>
      </c>
      <c r="U523" s="49">
        <f t="shared" si="137"/>
        <v>0</v>
      </c>
      <c r="V523" s="49"/>
      <c r="W523" s="49"/>
      <c r="Y523" s="51"/>
      <c r="Z523" s="51"/>
      <c r="AA523" s="51"/>
      <c r="AD523" s="49">
        <f t="shared" si="136"/>
        <v>0</v>
      </c>
    </row>
    <row r="524" spans="1:30">
      <c r="A524" s="6" t="s">
        <v>293</v>
      </c>
      <c r="B524" s="6" t="s">
        <v>220</v>
      </c>
      <c r="C524" s="6" t="s">
        <v>385</v>
      </c>
      <c r="D524" s="3" t="s">
        <v>221</v>
      </c>
      <c r="E524" s="45">
        <v>-70638.52</v>
      </c>
      <c r="F524" s="45">
        <v>-73408.479999999996</v>
      </c>
      <c r="G524" s="45">
        <v>-67384.36</v>
      </c>
      <c r="H524" s="45">
        <v>-58554.19</v>
      </c>
      <c r="I524" s="45">
        <v>-58078</v>
      </c>
      <c r="J524" s="45">
        <v>-65674.009999999995</v>
      </c>
      <c r="K524" s="45">
        <v>-67834.64</v>
      </c>
      <c r="L524" s="45">
        <v>-66819.78</v>
      </c>
      <c r="M524" s="45">
        <v>-73617</v>
      </c>
      <c r="N524" s="45">
        <v>-71406</v>
      </c>
      <c r="O524" s="45">
        <v>-69542.17</v>
      </c>
      <c r="P524" s="45">
        <v>-70022</v>
      </c>
      <c r="Q524" s="45">
        <v>-76767.600000000006</v>
      </c>
      <c r="R524" s="47">
        <f t="shared" si="133"/>
        <v>-68003.640833333324</v>
      </c>
      <c r="U524" s="49"/>
      <c r="V524" s="49"/>
      <c r="W524" s="49">
        <f>+R524</f>
        <v>-68003.640833333324</v>
      </c>
      <c r="Y524" s="51"/>
      <c r="Z524" s="51"/>
      <c r="AA524" s="51"/>
      <c r="AB524" s="49">
        <f>+R524</f>
        <v>-68003.640833333324</v>
      </c>
      <c r="AD524" s="49"/>
    </row>
    <row r="525" spans="1:30">
      <c r="A525" s="6" t="s">
        <v>293</v>
      </c>
      <c r="B525" s="6" t="s">
        <v>405</v>
      </c>
      <c r="C525" s="6" t="s">
        <v>104</v>
      </c>
      <c r="D525" s="3" t="s">
        <v>214</v>
      </c>
      <c r="E525" s="45">
        <v>-2.91038304567337E-11</v>
      </c>
      <c r="F525" s="45">
        <v>-2.91038304567337E-11</v>
      </c>
      <c r="G525" s="45">
        <v>-185595.73</v>
      </c>
      <c r="H525" s="45">
        <v>-421855.07</v>
      </c>
      <c r="I525" s="45">
        <v>-850055.92</v>
      </c>
      <c r="J525" s="45">
        <v>-1014477.12</v>
      </c>
      <c r="K525" s="45">
        <v>-154527.04999999999</v>
      </c>
      <c r="L525" s="45">
        <v>67698.390000000101</v>
      </c>
      <c r="M525" s="45">
        <v>378845.49</v>
      </c>
      <c r="N525" s="45">
        <v>5.8207660913467401E-11</v>
      </c>
      <c r="O525" s="45">
        <v>5.8207660913467401E-11</v>
      </c>
      <c r="P525" s="45">
        <v>5.8207660913467401E-11</v>
      </c>
      <c r="Q525" s="45">
        <v>5.8207660913467401E-11</v>
      </c>
      <c r="R525" s="47">
        <f t="shared" si="133"/>
        <v>-181663.91749999998</v>
      </c>
      <c r="U525" s="49">
        <f t="shared" ref="U525:U542" si="138">+R525</f>
        <v>-181663.91749999998</v>
      </c>
      <c r="V525" s="49"/>
      <c r="W525" s="49"/>
      <c r="Y525" s="51"/>
      <c r="Z525" s="51"/>
      <c r="AA525" s="51"/>
      <c r="AD525" s="49">
        <f t="shared" ref="AD525:AD534" si="139">+R525</f>
        <v>-181663.91749999998</v>
      </c>
    </row>
    <row r="526" spans="1:30">
      <c r="A526" s="6" t="s">
        <v>293</v>
      </c>
      <c r="B526" s="6" t="s">
        <v>217</v>
      </c>
      <c r="C526" s="6" t="s">
        <v>281</v>
      </c>
      <c r="D526" s="3" t="s">
        <v>767</v>
      </c>
      <c r="E526" s="45">
        <v>-729524</v>
      </c>
      <c r="F526" s="45">
        <v>0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-176379</v>
      </c>
      <c r="O526" s="45">
        <v>-352758</v>
      </c>
      <c r="P526" s="45">
        <v>-529137</v>
      </c>
      <c r="Q526" s="45">
        <v>-705516</v>
      </c>
      <c r="R526" s="47">
        <f t="shared" si="133"/>
        <v>-147982.83333333334</v>
      </c>
      <c r="U526" s="49">
        <f t="shared" si="138"/>
        <v>-147982.83333333334</v>
      </c>
      <c r="V526" s="49"/>
      <c r="W526" s="49"/>
      <c r="Y526" s="51"/>
      <c r="Z526" s="51"/>
      <c r="AA526" s="51"/>
      <c r="AD526" s="49">
        <f t="shared" si="139"/>
        <v>-147982.83333333334</v>
      </c>
    </row>
    <row r="527" spans="1:30">
      <c r="A527" s="6" t="s">
        <v>293</v>
      </c>
      <c r="B527" s="6" t="s">
        <v>217</v>
      </c>
      <c r="C527" s="6" t="s">
        <v>102</v>
      </c>
      <c r="D527" s="3" t="s">
        <v>768</v>
      </c>
      <c r="E527" s="45">
        <v>-216800.66</v>
      </c>
      <c r="F527" s="45">
        <v>-500260.4</v>
      </c>
      <c r="G527" s="45">
        <v>-924639.48</v>
      </c>
      <c r="H527" s="45">
        <v>-673595.55</v>
      </c>
      <c r="I527" s="45">
        <v>-996757.05</v>
      </c>
      <c r="J527" s="45">
        <v>-1297382.07</v>
      </c>
      <c r="K527" s="45">
        <v>-450196.03</v>
      </c>
      <c r="L527" s="45">
        <v>-532245.62</v>
      </c>
      <c r="M527" s="45">
        <v>-615722.87</v>
      </c>
      <c r="N527" s="45">
        <v>-164222.47</v>
      </c>
      <c r="O527" s="45">
        <v>-234258.82</v>
      </c>
      <c r="P527" s="45">
        <v>-327845.89</v>
      </c>
      <c r="Q527" s="45">
        <v>-263947.75</v>
      </c>
      <c r="R527" s="47">
        <f t="shared" si="133"/>
        <v>-579791.70458333334</v>
      </c>
      <c r="U527" s="49">
        <f t="shared" si="138"/>
        <v>-579791.70458333334</v>
      </c>
      <c r="V527" s="49"/>
      <c r="W527" s="49"/>
      <c r="Y527" s="51"/>
      <c r="Z527" s="51"/>
      <c r="AA527" s="51"/>
      <c r="AD527" s="49">
        <f t="shared" si="139"/>
        <v>-579791.70458333334</v>
      </c>
    </row>
    <row r="528" spans="1:30">
      <c r="A528" s="6" t="s">
        <v>293</v>
      </c>
      <c r="B528" s="6" t="s">
        <v>217</v>
      </c>
      <c r="C528" s="6" t="s">
        <v>406</v>
      </c>
      <c r="D528" s="3" t="s">
        <v>772</v>
      </c>
      <c r="E528" s="45">
        <v>0</v>
      </c>
      <c r="F528" s="45">
        <v>0</v>
      </c>
      <c r="G528" s="45">
        <v>0</v>
      </c>
      <c r="H528" s="45">
        <v>-20377.2</v>
      </c>
      <c r="I528" s="45">
        <v>-40754.400000000001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7">
        <f t="shared" si="133"/>
        <v>-5094.3</v>
      </c>
      <c r="U528" s="49">
        <f t="shared" si="138"/>
        <v>-5094.3</v>
      </c>
      <c r="V528" s="49"/>
      <c r="W528" s="49"/>
      <c r="Y528" s="51"/>
      <c r="Z528" s="51"/>
      <c r="AA528" s="51"/>
      <c r="AD528" s="49">
        <f t="shared" si="139"/>
        <v>-5094.3</v>
      </c>
    </row>
    <row r="529" spans="1:30">
      <c r="A529" s="6" t="s">
        <v>293</v>
      </c>
      <c r="B529" s="6" t="s">
        <v>217</v>
      </c>
      <c r="C529" s="6" t="s">
        <v>874</v>
      </c>
      <c r="D529" s="3" t="s">
        <v>912</v>
      </c>
      <c r="E529" s="45">
        <v>0</v>
      </c>
      <c r="F529" s="45">
        <v>0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-6561.11</v>
      </c>
      <c r="O529" s="45">
        <v>-19683.330000000002</v>
      </c>
      <c r="P529" s="45">
        <v>-26244.44</v>
      </c>
      <c r="Q529" s="45">
        <v>0</v>
      </c>
      <c r="R529" s="47">
        <f t="shared" si="133"/>
        <v>-4374.0733333333337</v>
      </c>
      <c r="U529" s="49">
        <f t="shared" si="138"/>
        <v>-4374.0733333333337</v>
      </c>
      <c r="V529" s="49"/>
      <c r="W529" s="49"/>
      <c r="Y529" s="51"/>
      <c r="Z529" s="51"/>
      <c r="AA529" s="51"/>
      <c r="AD529" s="49">
        <f t="shared" si="139"/>
        <v>-4374.0733333333337</v>
      </c>
    </row>
    <row r="530" spans="1:30">
      <c r="A530" s="6" t="s">
        <v>293</v>
      </c>
      <c r="B530" s="6" t="s">
        <v>217</v>
      </c>
      <c r="C530" s="6" t="s">
        <v>943</v>
      </c>
      <c r="D530" s="3" t="s">
        <v>944</v>
      </c>
      <c r="E530" s="45">
        <v>-75000</v>
      </c>
      <c r="F530" s="45">
        <v>-75000</v>
      </c>
      <c r="G530" s="45">
        <v>-150000</v>
      </c>
      <c r="H530" s="45">
        <v>-150000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7">
        <f t="shared" si="133"/>
        <v>-34375</v>
      </c>
      <c r="U530" s="49">
        <f t="shared" si="138"/>
        <v>-34375</v>
      </c>
      <c r="V530" s="49"/>
      <c r="W530" s="49"/>
      <c r="Y530" s="51"/>
      <c r="Z530" s="51"/>
      <c r="AA530" s="51"/>
      <c r="AD530" s="49">
        <f t="shared" si="139"/>
        <v>-34375</v>
      </c>
    </row>
    <row r="531" spans="1:30">
      <c r="A531" s="6" t="s">
        <v>293</v>
      </c>
      <c r="B531" s="6" t="s">
        <v>411</v>
      </c>
      <c r="C531" s="6" t="s">
        <v>295</v>
      </c>
      <c r="D531" s="3" t="s">
        <v>762</v>
      </c>
      <c r="E531" s="45">
        <v>-239135.9</v>
      </c>
      <c r="F531" s="45">
        <v>-430821.37</v>
      </c>
      <c r="G531" s="45">
        <v>-506755.45</v>
      </c>
      <c r="H531" s="45">
        <v>-459198.34</v>
      </c>
      <c r="I531" s="45">
        <v>-485566.8</v>
      </c>
      <c r="J531" s="45">
        <v>-331260.26</v>
      </c>
      <c r="K531" s="45">
        <v>-216461.68</v>
      </c>
      <c r="L531" s="45">
        <v>-178538.83</v>
      </c>
      <c r="M531" s="45">
        <v>-109364.39</v>
      </c>
      <c r="N531" s="45">
        <v>-135483.95000000001</v>
      </c>
      <c r="O531" s="45">
        <v>-104857.13</v>
      </c>
      <c r="P531" s="45">
        <v>-145755.01</v>
      </c>
      <c r="Q531" s="45">
        <v>-263419.77</v>
      </c>
      <c r="R531" s="47">
        <f t="shared" si="133"/>
        <v>-279611.75375000009</v>
      </c>
      <c r="U531" s="49">
        <f t="shared" si="138"/>
        <v>-279611.75375000009</v>
      </c>
      <c r="V531" s="49"/>
      <c r="W531" s="49"/>
      <c r="Y531" s="51"/>
      <c r="Z531" s="51"/>
      <c r="AA531" s="51"/>
      <c r="AD531" s="49">
        <f t="shared" si="139"/>
        <v>-279611.75375000009</v>
      </c>
    </row>
    <row r="532" spans="1:30">
      <c r="A532" s="6" t="s">
        <v>293</v>
      </c>
      <c r="B532" s="6" t="s">
        <v>411</v>
      </c>
      <c r="C532" s="6" t="s">
        <v>83</v>
      </c>
      <c r="D532" s="3" t="s">
        <v>763</v>
      </c>
      <c r="E532" s="45">
        <v>-975545.69</v>
      </c>
      <c r="F532" s="45">
        <v>-969148.01</v>
      </c>
      <c r="G532" s="45">
        <v>-965203.02</v>
      </c>
      <c r="H532" s="45">
        <v>-957422.89</v>
      </c>
      <c r="I532" s="45">
        <v>-949196.01</v>
      </c>
      <c r="J532" s="45">
        <v>-943583.52</v>
      </c>
      <c r="K532" s="45">
        <v>-939915.97</v>
      </c>
      <c r="L532" s="45">
        <v>-936891.09</v>
      </c>
      <c r="M532" s="45">
        <v>-935038.15</v>
      </c>
      <c r="N532" s="45">
        <v>-932742.66</v>
      </c>
      <c r="O532" s="45">
        <v>-930966.08</v>
      </c>
      <c r="P532" s="45">
        <v>-928496.57</v>
      </c>
      <c r="Q532" s="45">
        <v>-924033.49</v>
      </c>
      <c r="R532" s="47">
        <f t="shared" si="133"/>
        <v>-944866.12999999989</v>
      </c>
      <c r="U532" s="49">
        <f t="shared" si="138"/>
        <v>-944866.12999999989</v>
      </c>
      <c r="V532" s="49"/>
      <c r="W532" s="49"/>
      <c r="Y532" s="51"/>
      <c r="Z532" s="51"/>
      <c r="AA532" s="51"/>
      <c r="AD532" s="49">
        <f t="shared" si="139"/>
        <v>-944866.12999999989</v>
      </c>
    </row>
    <row r="533" spans="1:30">
      <c r="A533" s="6" t="s">
        <v>293</v>
      </c>
      <c r="B533" s="6" t="s">
        <v>411</v>
      </c>
      <c r="C533" s="6" t="s">
        <v>67</v>
      </c>
      <c r="D533" s="3" t="s">
        <v>764</v>
      </c>
      <c r="E533" s="45">
        <v>14864.75</v>
      </c>
      <c r="F533" s="45">
        <v>11403.15</v>
      </c>
      <c r="G533" s="45">
        <v>19876.919999999998</v>
      </c>
      <c r="H533" s="45">
        <v>5206.47</v>
      </c>
      <c r="I533" s="45">
        <v>19393.41</v>
      </c>
      <c r="J533" s="45">
        <v>35801.53</v>
      </c>
      <c r="K533" s="45">
        <v>41596.22</v>
      </c>
      <c r="L533" s="45">
        <v>43519.76</v>
      </c>
      <c r="M533" s="45">
        <v>44863.07</v>
      </c>
      <c r="N533" s="45">
        <v>44789.97</v>
      </c>
      <c r="O533" s="45">
        <v>47228.800000000003</v>
      </c>
      <c r="P533" s="45">
        <v>45953.48</v>
      </c>
      <c r="Q533" s="45">
        <v>42786.79</v>
      </c>
      <c r="R533" s="47">
        <f t="shared" si="133"/>
        <v>32371.545833333334</v>
      </c>
      <c r="U533" s="49">
        <f t="shared" si="138"/>
        <v>32371.545833333334</v>
      </c>
      <c r="V533" s="49"/>
      <c r="W533" s="49"/>
      <c r="Y533" s="51"/>
      <c r="Z533" s="51"/>
      <c r="AA533" s="51"/>
      <c r="AD533" s="49">
        <f t="shared" si="139"/>
        <v>32371.545833333334</v>
      </c>
    </row>
    <row r="534" spans="1:30">
      <c r="A534" s="6" t="s">
        <v>293</v>
      </c>
      <c r="B534" s="6" t="s">
        <v>411</v>
      </c>
      <c r="C534" s="6" t="s">
        <v>113</v>
      </c>
      <c r="D534" s="3" t="s">
        <v>765</v>
      </c>
      <c r="E534" s="45">
        <v>502715.93</v>
      </c>
      <c r="F534" s="45">
        <v>502715.93</v>
      </c>
      <c r="G534" s="45">
        <v>495465.93</v>
      </c>
      <c r="H534" s="45">
        <v>495465.93</v>
      </c>
      <c r="I534" s="45">
        <v>495465.93</v>
      </c>
      <c r="J534" s="45">
        <v>495465.93</v>
      </c>
      <c r="K534" s="45">
        <v>495465.93</v>
      </c>
      <c r="L534" s="45">
        <v>495465.93</v>
      </c>
      <c r="M534" s="45">
        <v>495465.93</v>
      </c>
      <c r="N534" s="45">
        <v>495465.93</v>
      </c>
      <c r="O534" s="45">
        <v>495465.93</v>
      </c>
      <c r="P534" s="45">
        <v>495465.93</v>
      </c>
      <c r="Q534" s="45">
        <v>495465.93</v>
      </c>
      <c r="R534" s="47">
        <f t="shared" ref="R534:R561" si="140">((E534+Q534)+((F534+G534+H534+I534+J534+K534+L534+M534+N534+O534+P534)*2))/24</f>
        <v>496372.17999999993</v>
      </c>
      <c r="U534" s="49">
        <f t="shared" si="138"/>
        <v>496372.17999999993</v>
      </c>
      <c r="V534" s="49"/>
      <c r="W534" s="49"/>
      <c r="Y534" s="51"/>
      <c r="Z534" s="51"/>
      <c r="AA534" s="51"/>
      <c r="AD534" s="49">
        <f t="shared" si="139"/>
        <v>496372.17999999993</v>
      </c>
    </row>
    <row r="535" spans="1:30">
      <c r="A535" s="6" t="s">
        <v>293</v>
      </c>
      <c r="B535" s="6" t="s">
        <v>416</v>
      </c>
      <c r="C535" s="6" t="s">
        <v>83</v>
      </c>
      <c r="D535" s="3" t="s">
        <v>774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40"/>
        <v>0</v>
      </c>
      <c r="V535" s="49"/>
      <c r="W535" s="49">
        <f t="shared" ref="W535:W540" si="141">+R535</f>
        <v>0</v>
      </c>
      <c r="Y535" s="51"/>
      <c r="Z535" s="51"/>
      <c r="AA535" s="51"/>
      <c r="AB535" s="49">
        <f t="shared" ref="AB535:AB540" si="142">+W535</f>
        <v>0</v>
      </c>
    </row>
    <row r="536" spans="1:30">
      <c r="A536" s="6" t="s">
        <v>293</v>
      </c>
      <c r="B536" s="6" t="s">
        <v>416</v>
      </c>
      <c r="C536" s="6" t="s">
        <v>417</v>
      </c>
      <c r="D536" s="3" t="s">
        <v>775</v>
      </c>
      <c r="E536" s="45">
        <v>4996113.91</v>
      </c>
      <c r="F536" s="45">
        <v>14494.6699999999</v>
      </c>
      <c r="G536" s="45">
        <v>893069.05</v>
      </c>
      <c r="H536" s="45">
        <v>1546238.96</v>
      </c>
      <c r="I536" s="45">
        <v>2010879.77</v>
      </c>
      <c r="J536" s="45">
        <v>2307085.7000000002</v>
      </c>
      <c r="K536" s="45">
        <v>2456402.4500000002</v>
      </c>
      <c r="L536" s="45">
        <v>2683035.6800000002</v>
      </c>
      <c r="M536" s="45">
        <v>2843931.28</v>
      </c>
      <c r="N536" s="45">
        <v>2841551.83</v>
      </c>
      <c r="O536" s="45">
        <v>3146803.44</v>
      </c>
      <c r="P536" s="45">
        <v>3482423</v>
      </c>
      <c r="Q536" s="45">
        <v>4419478.66</v>
      </c>
      <c r="R536" s="47">
        <f t="shared" si="140"/>
        <v>2411142.67625</v>
      </c>
      <c r="V536" s="49"/>
      <c r="W536" s="49">
        <f t="shared" si="141"/>
        <v>2411142.67625</v>
      </c>
      <c r="Y536" s="51"/>
      <c r="Z536" s="51"/>
      <c r="AA536" s="51"/>
      <c r="AB536" s="49">
        <f t="shared" si="142"/>
        <v>2411142.67625</v>
      </c>
      <c r="AD536" s="49"/>
    </row>
    <row r="537" spans="1:30">
      <c r="A537" s="6" t="s">
        <v>293</v>
      </c>
      <c r="B537" s="6" t="s">
        <v>416</v>
      </c>
      <c r="C537" s="6" t="s">
        <v>418</v>
      </c>
      <c r="D537" s="3" t="s">
        <v>776</v>
      </c>
      <c r="E537" s="45">
        <v>-1431012.51</v>
      </c>
      <c r="F537" s="45">
        <v>1082148.8400000001</v>
      </c>
      <c r="G537" s="45">
        <v>471950.01</v>
      </c>
      <c r="H537" s="45">
        <v>-24036.44</v>
      </c>
      <c r="I537" s="45">
        <v>-572476.01</v>
      </c>
      <c r="J537" s="45">
        <v>-557306.72</v>
      </c>
      <c r="K537" s="45">
        <v>-170108.25</v>
      </c>
      <c r="L537" s="45">
        <v>74885.789999999994</v>
      </c>
      <c r="M537" s="45">
        <v>564934</v>
      </c>
      <c r="N537" s="45">
        <v>1027945.52</v>
      </c>
      <c r="O537" s="45">
        <v>1591291.89</v>
      </c>
      <c r="P537" s="45">
        <v>1994704.59</v>
      </c>
      <c r="Q537" s="45">
        <v>2016697.95</v>
      </c>
      <c r="R537" s="47">
        <f t="shared" si="140"/>
        <v>481397.99499999994</v>
      </c>
      <c r="V537" s="49"/>
      <c r="W537" s="49">
        <f t="shared" si="141"/>
        <v>481397.99499999994</v>
      </c>
      <c r="Y537" s="51"/>
      <c r="Z537" s="51"/>
      <c r="AA537" s="51"/>
      <c r="AB537" s="49">
        <f t="shared" si="142"/>
        <v>481397.99499999994</v>
      </c>
    </row>
    <row r="538" spans="1:30">
      <c r="A538" s="6" t="s">
        <v>293</v>
      </c>
      <c r="B538" s="6" t="s">
        <v>416</v>
      </c>
      <c r="C538" s="6" t="s">
        <v>419</v>
      </c>
      <c r="D538" s="3" t="s">
        <v>777</v>
      </c>
      <c r="E538" s="45">
        <v>374922.34999999899</v>
      </c>
      <c r="F538" s="45">
        <v>2392593.36</v>
      </c>
      <c r="G538" s="45">
        <v>1993693.98</v>
      </c>
      <c r="H538" s="45">
        <v>1577487.05</v>
      </c>
      <c r="I538" s="45">
        <v>1195670.3700000001</v>
      </c>
      <c r="J538" s="45">
        <v>808205.89</v>
      </c>
      <c r="K538" s="45">
        <v>532080.74</v>
      </c>
      <c r="L538" s="45">
        <v>376804.55</v>
      </c>
      <c r="M538" s="45">
        <v>252053.79</v>
      </c>
      <c r="N538" s="45">
        <v>178945.98</v>
      </c>
      <c r="O538" s="45">
        <v>112719.83</v>
      </c>
      <c r="P538" s="45">
        <v>33851.4200000001</v>
      </c>
      <c r="Q538" s="45">
        <v>-89581.039999999906</v>
      </c>
      <c r="R538" s="47">
        <f t="shared" si="140"/>
        <v>799731.46791666653</v>
      </c>
      <c r="V538" s="49"/>
      <c r="W538" s="49">
        <f t="shared" si="141"/>
        <v>799731.46791666653</v>
      </c>
      <c r="Y538" s="51"/>
      <c r="Z538" s="51"/>
      <c r="AA538" s="51"/>
      <c r="AB538" s="49">
        <f t="shared" si="142"/>
        <v>799731.46791666653</v>
      </c>
    </row>
    <row r="539" spans="1:30">
      <c r="A539" s="6" t="s">
        <v>293</v>
      </c>
      <c r="B539" s="6" t="s">
        <v>416</v>
      </c>
      <c r="C539" s="6" t="s">
        <v>969</v>
      </c>
      <c r="D539" s="3" t="s">
        <v>970</v>
      </c>
      <c r="E539" s="45">
        <v>0</v>
      </c>
      <c r="F539" s="45">
        <v>0</v>
      </c>
      <c r="G539" s="45">
        <v>-188000.76</v>
      </c>
      <c r="H539" s="45">
        <v>-202374.3</v>
      </c>
      <c r="I539" s="45">
        <v>-220055.45</v>
      </c>
      <c r="J539" s="45">
        <v>-254030.19</v>
      </c>
      <c r="K539" s="45">
        <v>-271749.28999999998</v>
      </c>
      <c r="L539" s="45">
        <v>-299375.63</v>
      </c>
      <c r="M539" s="45">
        <v>-313321.17</v>
      </c>
      <c r="N539" s="45">
        <v>-355501.07</v>
      </c>
      <c r="O539" s="45">
        <v>-362477.68</v>
      </c>
      <c r="P539" s="45">
        <v>-399749.65</v>
      </c>
      <c r="Q539" s="45">
        <v>-416277.45</v>
      </c>
      <c r="R539" s="47">
        <f t="shared" si="140"/>
        <v>-256231.15958333333</v>
      </c>
      <c r="V539" s="49"/>
      <c r="W539" s="49">
        <f t="shared" si="141"/>
        <v>-256231.15958333333</v>
      </c>
      <c r="Y539" s="51"/>
      <c r="Z539" s="51"/>
      <c r="AA539" s="51"/>
      <c r="AB539" s="49">
        <f t="shared" si="142"/>
        <v>-256231.15958333333</v>
      </c>
    </row>
    <row r="540" spans="1:30">
      <c r="A540" s="6" t="s">
        <v>293</v>
      </c>
      <c r="B540" s="6" t="s">
        <v>416</v>
      </c>
      <c r="C540" s="6" t="s">
        <v>420</v>
      </c>
      <c r="D540" s="3" t="s">
        <v>778</v>
      </c>
      <c r="E540" s="45">
        <v>-237194.61</v>
      </c>
      <c r="F540" s="45">
        <v>-230663.09</v>
      </c>
      <c r="G540" s="45">
        <v>-260938.27</v>
      </c>
      <c r="H540" s="45">
        <v>-245015.06</v>
      </c>
      <c r="I540" s="45">
        <v>-257925.24</v>
      </c>
      <c r="J540" s="45">
        <v>-158458.29</v>
      </c>
      <c r="K540" s="45">
        <v>-67944.52</v>
      </c>
      <c r="L540" s="45">
        <v>-49352.26</v>
      </c>
      <c r="M540" s="45">
        <v>-7230.1199999999799</v>
      </c>
      <c r="N540" s="45">
        <v>-25069.05</v>
      </c>
      <c r="O540" s="45">
        <v>-27216.84</v>
      </c>
      <c r="P540" s="45">
        <v>-48750.31</v>
      </c>
      <c r="Q540" s="45">
        <v>-116603.44</v>
      </c>
      <c r="R540" s="47">
        <f t="shared" si="140"/>
        <v>-129621.83958333333</v>
      </c>
      <c r="V540" s="49"/>
      <c r="W540" s="49">
        <f t="shared" si="141"/>
        <v>-129621.83958333333</v>
      </c>
      <c r="Y540" s="51"/>
      <c r="Z540" s="51"/>
      <c r="AA540" s="51"/>
      <c r="AB540" s="49">
        <f t="shared" si="142"/>
        <v>-129621.83958333333</v>
      </c>
    </row>
    <row r="541" spans="1:30">
      <c r="A541" s="6" t="s">
        <v>293</v>
      </c>
      <c r="B541" s="6" t="s">
        <v>416</v>
      </c>
      <c r="C541" s="6" t="s">
        <v>421</v>
      </c>
      <c r="D541" s="3" t="s">
        <v>231</v>
      </c>
      <c r="E541" s="45">
        <v>-128890.85</v>
      </c>
      <c r="F541" s="45">
        <v>1.45519152283669E-11</v>
      </c>
      <c r="G541" s="45">
        <v>1.45519152283669E-11</v>
      </c>
      <c r="H541" s="45">
        <v>0</v>
      </c>
      <c r="I541" s="45">
        <v>-20953.48</v>
      </c>
      <c r="J541" s="45">
        <v>-20526.599999999999</v>
      </c>
      <c r="K541" s="45">
        <v>-84278.93</v>
      </c>
      <c r="L541" s="45">
        <v>-79884.009999999995</v>
      </c>
      <c r="M541" s="45">
        <v>-111932.79</v>
      </c>
      <c r="N541" s="45">
        <v>-89566.81</v>
      </c>
      <c r="O541" s="45">
        <v>-283711.49</v>
      </c>
      <c r="P541" s="45">
        <v>-598762.23999999999</v>
      </c>
      <c r="Q541" s="45">
        <v>-355860.73</v>
      </c>
      <c r="R541" s="47">
        <f t="shared" si="140"/>
        <v>-127666.01166666666</v>
      </c>
      <c r="U541" s="61">
        <f t="shared" si="138"/>
        <v>-127666.01166666666</v>
      </c>
      <c r="V541" s="49"/>
      <c r="W541" s="49"/>
      <c r="Y541" s="51"/>
      <c r="Z541" s="51"/>
      <c r="AA541" s="51"/>
      <c r="AD541" s="49">
        <f>+R541</f>
        <v>-127666.01166666666</v>
      </c>
    </row>
    <row r="542" spans="1:30">
      <c r="A542" s="6" t="s">
        <v>294</v>
      </c>
      <c r="B542" s="6" t="s">
        <v>230</v>
      </c>
      <c r="C542" s="25" t="s">
        <v>2</v>
      </c>
      <c r="D542" s="3" t="s">
        <v>766</v>
      </c>
      <c r="E542" s="45">
        <v>0</v>
      </c>
      <c r="F542" s="45">
        <v>0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7">
        <f t="shared" si="140"/>
        <v>0</v>
      </c>
      <c r="U542" s="49">
        <f t="shared" si="138"/>
        <v>0</v>
      </c>
      <c r="V542" s="49"/>
      <c r="W542" s="49"/>
      <c r="Y542" s="51"/>
      <c r="Z542" s="51"/>
      <c r="AA542" s="51"/>
      <c r="AD542" s="49">
        <f>+R542</f>
        <v>0</v>
      </c>
    </row>
    <row r="543" spans="1:30">
      <c r="A543" s="6" t="s">
        <v>294</v>
      </c>
      <c r="B543" s="6" t="s">
        <v>220</v>
      </c>
      <c r="C543" s="6" t="s">
        <v>385</v>
      </c>
      <c r="D543" s="3" t="s">
        <v>221</v>
      </c>
      <c r="E543" s="45">
        <v>-462819.57</v>
      </c>
      <c r="F543" s="45">
        <v>-415481.42</v>
      </c>
      <c r="G543" s="45">
        <v>-372244.01</v>
      </c>
      <c r="H543" s="45">
        <v>-323801.59999999998</v>
      </c>
      <c r="I543" s="45">
        <v>-295902.81</v>
      </c>
      <c r="J543" s="45">
        <v>-260500.63</v>
      </c>
      <c r="K543" s="45">
        <v>-239213.06</v>
      </c>
      <c r="L543" s="45">
        <v>-216211.48</v>
      </c>
      <c r="M543" s="45">
        <v>-189365.87</v>
      </c>
      <c r="N543" s="45">
        <v>-160284.48000000001</v>
      </c>
      <c r="O543" s="45">
        <v>-126890.48</v>
      </c>
      <c r="P543" s="45">
        <v>-85470.48</v>
      </c>
      <c r="Q543" s="45">
        <v>-51980.480000000003</v>
      </c>
      <c r="R543" s="47">
        <f t="shared" si="140"/>
        <v>-245230.52874999997</v>
      </c>
      <c r="U543" s="49"/>
      <c r="V543" s="49"/>
      <c r="W543" s="49">
        <f>+R543</f>
        <v>-245230.52874999997</v>
      </c>
      <c r="Y543" s="51"/>
      <c r="Z543" s="51"/>
      <c r="AA543" s="51"/>
      <c r="AB543" s="49">
        <f>+R543</f>
        <v>-245230.52874999997</v>
      </c>
      <c r="AD543" s="49"/>
    </row>
    <row r="544" spans="1:30">
      <c r="A544" s="6" t="s">
        <v>294</v>
      </c>
      <c r="B544" s="6" t="s">
        <v>216</v>
      </c>
      <c r="C544" s="6" t="s">
        <v>143</v>
      </c>
      <c r="D544" s="3" t="s">
        <v>741</v>
      </c>
      <c r="E544" s="45">
        <v>-20.75</v>
      </c>
      <c r="F544" s="45">
        <v>-175.72</v>
      </c>
      <c r="G544" s="45">
        <v>-119.75</v>
      </c>
      <c r="H544" s="45">
        <v>-45.49</v>
      </c>
      <c r="I544" s="45">
        <v>7.1054273576010003E-15</v>
      </c>
      <c r="J544" s="45">
        <v>-35.76</v>
      </c>
      <c r="K544" s="45">
        <v>7.1054273576010003E-15</v>
      </c>
      <c r="L544" s="45">
        <v>7.1054273576010003E-15</v>
      </c>
      <c r="M544" s="45">
        <v>-5.7699999999999898</v>
      </c>
      <c r="N544" s="45">
        <v>-683.4</v>
      </c>
      <c r="O544" s="45">
        <v>-85.579999999999899</v>
      </c>
      <c r="P544" s="45">
        <v>-32.209999999999901</v>
      </c>
      <c r="Q544" s="45">
        <v>-29.219999999999899</v>
      </c>
      <c r="R544" s="47">
        <f t="shared" si="140"/>
        <v>-100.72208333333329</v>
      </c>
      <c r="U544" s="49">
        <f t="shared" ref="U544:U552" si="143">+R544</f>
        <v>-100.72208333333329</v>
      </c>
      <c r="V544" s="49"/>
      <c r="W544" s="49"/>
      <c r="Y544" s="51"/>
      <c r="Z544" s="51"/>
      <c r="AA544" s="51"/>
      <c r="AD544" s="49">
        <f t="shared" ref="AD544:AD552" si="144">+R544</f>
        <v>-100.72208333333329</v>
      </c>
    </row>
    <row r="545" spans="1:30">
      <c r="A545" s="6" t="s">
        <v>294</v>
      </c>
      <c r="B545" s="6" t="s">
        <v>217</v>
      </c>
      <c r="C545" s="6" t="s">
        <v>281</v>
      </c>
      <c r="D545" s="3" t="s">
        <v>767</v>
      </c>
      <c r="E545" s="45">
        <v>-2440473</v>
      </c>
      <c r="F545" s="45">
        <v>-2684520</v>
      </c>
      <c r="G545" s="45">
        <v>-2928567</v>
      </c>
      <c r="H545" s="45">
        <v>-3184817</v>
      </c>
      <c r="I545" s="45">
        <v>-3441067</v>
      </c>
      <c r="J545" s="45">
        <v>-3697317</v>
      </c>
      <c r="K545" s="45">
        <v>-2460648.58</v>
      </c>
      <c r="L545" s="45">
        <v>-2692784.58</v>
      </c>
      <c r="M545" s="45">
        <v>-2944211.58</v>
      </c>
      <c r="N545" s="45">
        <v>-3195638.58</v>
      </c>
      <c r="O545" s="45">
        <v>-3684429.71</v>
      </c>
      <c r="P545" s="45">
        <v>-2529847</v>
      </c>
      <c r="Q545" s="45">
        <v>-2810941</v>
      </c>
      <c r="R545" s="47">
        <f t="shared" si="140"/>
        <v>-3005796.2524999995</v>
      </c>
      <c r="U545" s="49">
        <f t="shared" si="143"/>
        <v>-3005796.2524999995</v>
      </c>
      <c r="V545" s="49"/>
      <c r="W545" s="49"/>
      <c r="Y545" s="51"/>
      <c r="Z545" s="51"/>
      <c r="AA545" s="51"/>
      <c r="AD545" s="49">
        <f t="shared" si="144"/>
        <v>-3005796.2524999995</v>
      </c>
    </row>
    <row r="546" spans="1:30">
      <c r="A546" s="6" t="s">
        <v>294</v>
      </c>
      <c r="B546" s="6" t="s">
        <v>217</v>
      </c>
      <c r="C546" s="6" t="s">
        <v>102</v>
      </c>
      <c r="D546" s="3" t="s">
        <v>768</v>
      </c>
      <c r="E546" s="45">
        <v>-9089.78999999999</v>
      </c>
      <c r="F546" s="45">
        <v>-17180.080000000002</v>
      </c>
      <c r="G546" s="45">
        <v>-33117.449999999997</v>
      </c>
      <c r="H546" s="45">
        <v>-31582.26</v>
      </c>
      <c r="I546" s="45">
        <v>-31522.44</v>
      </c>
      <c r="J546" s="45">
        <v>-37727.86</v>
      </c>
      <c r="K546" s="45">
        <v>-30406.09</v>
      </c>
      <c r="L546" s="45">
        <v>-17374.939999999999</v>
      </c>
      <c r="M546" s="45">
        <v>-31299.71</v>
      </c>
      <c r="N546" s="45">
        <v>-40750.9</v>
      </c>
      <c r="O546" s="45">
        <v>-48672.52</v>
      </c>
      <c r="P546" s="45">
        <v>-55953.35</v>
      </c>
      <c r="Q546" s="45">
        <v>-66448.289999999994</v>
      </c>
      <c r="R546" s="47">
        <f t="shared" si="140"/>
        <v>-34446.386666666665</v>
      </c>
      <c r="U546" s="49">
        <f t="shared" si="143"/>
        <v>-34446.386666666665</v>
      </c>
      <c r="V546" s="49"/>
      <c r="W546" s="49"/>
      <c r="Y546" s="51"/>
      <c r="Z546" s="51"/>
      <c r="AA546" s="51"/>
      <c r="AD546" s="49">
        <f t="shared" si="144"/>
        <v>-34446.386666666665</v>
      </c>
    </row>
    <row r="547" spans="1:30">
      <c r="A547" s="6" t="s">
        <v>294</v>
      </c>
      <c r="B547" s="6" t="s">
        <v>217</v>
      </c>
      <c r="C547" s="6" t="s">
        <v>104</v>
      </c>
      <c r="D547" s="3" t="s">
        <v>769</v>
      </c>
      <c r="E547" s="45">
        <v>-561363.71</v>
      </c>
      <c r="F547" s="45">
        <v>-1061337.74</v>
      </c>
      <c r="G547" s="45">
        <v>-1888309.22</v>
      </c>
      <c r="H547" s="45">
        <v>-1733116.81</v>
      </c>
      <c r="I547" s="45">
        <v>-1896412.51</v>
      </c>
      <c r="J547" s="45">
        <v>-2249616.64</v>
      </c>
      <c r="K547" s="45">
        <v>-1245853.53</v>
      </c>
      <c r="L547" s="45">
        <v>-932231.91</v>
      </c>
      <c r="M547" s="45">
        <v>-917060.82</v>
      </c>
      <c r="N547" s="45">
        <v>-431377.14</v>
      </c>
      <c r="O547" s="45">
        <v>-469614.28</v>
      </c>
      <c r="P547" s="45">
        <v>-555544.82999999996</v>
      </c>
      <c r="Q547" s="45">
        <v>-567752.85</v>
      </c>
      <c r="R547" s="47">
        <f t="shared" si="140"/>
        <v>-1162086.1424999998</v>
      </c>
      <c r="U547" s="49">
        <f t="shared" si="143"/>
        <v>-1162086.1424999998</v>
      </c>
      <c r="V547" s="49"/>
      <c r="W547" s="49"/>
      <c r="Y547" s="51"/>
      <c r="Z547" s="51"/>
      <c r="AA547" s="51"/>
      <c r="AD547" s="49">
        <f t="shared" si="144"/>
        <v>-1162086.1424999998</v>
      </c>
    </row>
    <row r="548" spans="1:30">
      <c r="A548" s="6" t="s">
        <v>294</v>
      </c>
      <c r="B548" s="6" t="s">
        <v>217</v>
      </c>
      <c r="C548" s="6" t="s">
        <v>77</v>
      </c>
      <c r="D548" s="3" t="s">
        <v>770</v>
      </c>
      <c r="E548" s="45">
        <v>-4223.1899999999996</v>
      </c>
      <c r="F548" s="45">
        <v>-7969.76</v>
      </c>
      <c r="G548" s="45">
        <v>-13181.04</v>
      </c>
      <c r="H548" s="45">
        <v>-11049.49</v>
      </c>
      <c r="I548" s="45">
        <v>-10655.24</v>
      </c>
      <c r="J548" s="45">
        <v>-11762.62</v>
      </c>
      <c r="K548" s="45">
        <v>-6628.42</v>
      </c>
      <c r="L548" s="45">
        <v>-3528.7</v>
      </c>
      <c r="M548" s="45">
        <v>-2987.82</v>
      </c>
      <c r="N548" s="45">
        <v>-2609.92</v>
      </c>
      <c r="O548" s="45">
        <v>-2757.56</v>
      </c>
      <c r="P548" s="45">
        <v>-3399.23</v>
      </c>
      <c r="Q548" s="45">
        <v>-5207.68</v>
      </c>
      <c r="R548" s="47">
        <f t="shared" si="140"/>
        <v>-6770.4362499999988</v>
      </c>
      <c r="U548" s="49">
        <f t="shared" si="143"/>
        <v>-6770.4362499999988</v>
      </c>
      <c r="V548" s="49"/>
      <c r="W548" s="49"/>
      <c r="Y548" s="51"/>
      <c r="Z548" s="51"/>
      <c r="AA548" s="51"/>
      <c r="AD548" s="49">
        <f t="shared" si="144"/>
        <v>-6770.4362499999988</v>
      </c>
    </row>
    <row r="549" spans="1:30">
      <c r="A549" s="6" t="s">
        <v>294</v>
      </c>
      <c r="B549" s="6" t="s">
        <v>217</v>
      </c>
      <c r="C549" s="6" t="s">
        <v>107</v>
      </c>
      <c r="D549" s="3" t="s">
        <v>771</v>
      </c>
      <c r="E549" s="45">
        <v>-221.27</v>
      </c>
      <c r="F549" s="45">
        <v>-621.78</v>
      </c>
      <c r="G549" s="45">
        <v>-1285.3599999999999</v>
      </c>
      <c r="H549" s="45">
        <v>-673.75</v>
      </c>
      <c r="I549" s="45">
        <v>-1294.49</v>
      </c>
      <c r="J549" s="45">
        <v>-2060.09</v>
      </c>
      <c r="K549" s="45">
        <v>-581.80999999999995</v>
      </c>
      <c r="L549" s="45">
        <v>-901.79</v>
      </c>
      <c r="M549" s="45">
        <v>-1203.31</v>
      </c>
      <c r="N549" s="45">
        <v>-235.91</v>
      </c>
      <c r="O549" s="45">
        <v>-463.74</v>
      </c>
      <c r="P549" s="45">
        <v>-711.82</v>
      </c>
      <c r="Q549" s="45">
        <v>-255.08</v>
      </c>
      <c r="R549" s="47">
        <f t="shared" si="140"/>
        <v>-856.0020833333333</v>
      </c>
      <c r="U549" s="49">
        <f t="shared" si="143"/>
        <v>-856.0020833333333</v>
      </c>
      <c r="V549" s="49"/>
      <c r="W549" s="49"/>
      <c r="Y549" s="51"/>
      <c r="Z549" s="51"/>
      <c r="AA549" s="51"/>
      <c r="AD549" s="49">
        <f t="shared" si="144"/>
        <v>-856.0020833333333</v>
      </c>
    </row>
    <row r="550" spans="1:30">
      <c r="A550" s="6" t="s">
        <v>294</v>
      </c>
      <c r="B550" s="6" t="s">
        <v>217</v>
      </c>
      <c r="C550" s="6" t="s">
        <v>406</v>
      </c>
      <c r="D550" s="3" t="s">
        <v>772</v>
      </c>
      <c r="E550" s="45">
        <v>-402956.87</v>
      </c>
      <c r="F550" s="45">
        <v>-445488.84</v>
      </c>
      <c r="G550" s="45">
        <v>-514851.97</v>
      </c>
      <c r="H550" s="45">
        <v>-588340.54</v>
      </c>
      <c r="I550" s="45">
        <v>-657878.93000000005</v>
      </c>
      <c r="J550" s="45">
        <v>-216969.55</v>
      </c>
      <c r="K550" s="45">
        <v>-271361.17</v>
      </c>
      <c r="L550" s="45">
        <v>-302905.7</v>
      </c>
      <c r="M550" s="45">
        <v>-329639.59999999998</v>
      </c>
      <c r="N550" s="45">
        <v>-349516.56</v>
      </c>
      <c r="O550" s="45">
        <v>-368481.34</v>
      </c>
      <c r="P550" s="45">
        <v>-388841.64</v>
      </c>
      <c r="Q550" s="45">
        <v>-417128.15</v>
      </c>
      <c r="R550" s="47">
        <f t="shared" si="140"/>
        <v>-403693.1958333333</v>
      </c>
      <c r="U550" s="49">
        <f t="shared" si="143"/>
        <v>-403693.1958333333</v>
      </c>
      <c r="V550" s="49"/>
      <c r="W550" s="49"/>
      <c r="Y550" s="51"/>
      <c r="Z550" s="51"/>
      <c r="AA550" s="51"/>
      <c r="AD550" s="49">
        <f t="shared" si="144"/>
        <v>-403693.1958333333</v>
      </c>
    </row>
    <row r="551" spans="1:30">
      <c r="A551" s="6" t="s">
        <v>294</v>
      </c>
      <c r="B551" s="6" t="s">
        <v>217</v>
      </c>
      <c r="C551" s="6" t="s">
        <v>407</v>
      </c>
      <c r="D551" s="3" t="s">
        <v>773</v>
      </c>
      <c r="E551" s="45">
        <v>-968999.26</v>
      </c>
      <c r="F551" s="45">
        <v>-1617356.62</v>
      </c>
      <c r="G551" s="45">
        <v>-2202829.41</v>
      </c>
      <c r="H551" s="45">
        <v>-2246185.64</v>
      </c>
      <c r="I551" s="45">
        <v>-2225473.4700000002</v>
      </c>
      <c r="J551" s="45">
        <v>-2042990.75</v>
      </c>
      <c r="K551" s="45">
        <v>-1353859.07</v>
      </c>
      <c r="L551" s="45">
        <v>-834130.39</v>
      </c>
      <c r="M551" s="45">
        <v>-620757.88</v>
      </c>
      <c r="N551" s="45">
        <v>-553369.56999999995</v>
      </c>
      <c r="O551" s="45">
        <v>-545833.04</v>
      </c>
      <c r="P551" s="45">
        <v>-641468.25</v>
      </c>
      <c r="Q551" s="45">
        <v>-1005233.05</v>
      </c>
      <c r="R551" s="47">
        <f t="shared" si="140"/>
        <v>-1322614.1870833335</v>
      </c>
      <c r="U551" s="49">
        <f t="shared" si="143"/>
        <v>-1322614.1870833335</v>
      </c>
      <c r="V551" s="49"/>
      <c r="W551" s="49"/>
      <c r="Y551" s="51"/>
      <c r="Z551" s="51"/>
      <c r="AA551" s="51"/>
      <c r="AD551" s="49">
        <f t="shared" si="144"/>
        <v>-1322614.1870833335</v>
      </c>
    </row>
    <row r="552" spans="1:30">
      <c r="A552" s="6" t="s">
        <v>294</v>
      </c>
      <c r="B552" s="6" t="s">
        <v>411</v>
      </c>
      <c r="C552" s="6" t="s">
        <v>67</v>
      </c>
      <c r="D552" s="3" t="s">
        <v>764</v>
      </c>
      <c r="E552" s="45">
        <v>-402042.56</v>
      </c>
      <c r="F552" s="45">
        <v>-427737.19</v>
      </c>
      <c r="G552" s="45">
        <v>-431477.83</v>
      </c>
      <c r="H552" s="45">
        <v>-425716.03</v>
      </c>
      <c r="I552" s="45">
        <v>-432912.75</v>
      </c>
      <c r="J552" s="45">
        <v>-379263.99</v>
      </c>
      <c r="K552" s="45">
        <v>-298773.36</v>
      </c>
      <c r="L552" s="45">
        <v>-255066.15</v>
      </c>
      <c r="M552" s="45">
        <v>-222047.79</v>
      </c>
      <c r="N552" s="45">
        <v>-217976.08</v>
      </c>
      <c r="O552" s="45">
        <v>-235645.04</v>
      </c>
      <c r="P552" s="45">
        <v>-247856.2</v>
      </c>
      <c r="Q552" s="45">
        <v>-219220.61</v>
      </c>
      <c r="R552" s="47">
        <f t="shared" si="140"/>
        <v>-323758.66625000001</v>
      </c>
      <c r="U552" s="49">
        <f t="shared" si="143"/>
        <v>-323758.66625000001</v>
      </c>
      <c r="V552" s="49"/>
      <c r="W552" s="49"/>
      <c r="Y552" s="51"/>
      <c r="Z552" s="51"/>
      <c r="AA552" s="51"/>
      <c r="AD552" s="49">
        <f t="shared" si="144"/>
        <v>-323758.66625000001</v>
      </c>
    </row>
    <row r="553" spans="1:30">
      <c r="A553" s="6" t="s">
        <v>294</v>
      </c>
      <c r="B553" s="6" t="s">
        <v>416</v>
      </c>
      <c r="C553" s="6" t="s">
        <v>83</v>
      </c>
      <c r="D553" s="3" t="s">
        <v>774</v>
      </c>
      <c r="E553" s="45">
        <v>0</v>
      </c>
      <c r="F553" s="45">
        <v>0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7">
        <f t="shared" si="140"/>
        <v>0</v>
      </c>
      <c r="V553" s="49"/>
      <c r="W553" s="49">
        <f t="shared" ref="W553:W560" si="145">+R553</f>
        <v>0</v>
      </c>
      <c r="Y553" s="51"/>
      <c r="Z553" s="51"/>
      <c r="AA553" s="51"/>
      <c r="AB553" s="49">
        <f t="shared" ref="AB553:AB560" si="146">+W553</f>
        <v>0</v>
      </c>
    </row>
    <row r="554" spans="1:30">
      <c r="A554" s="6" t="s">
        <v>294</v>
      </c>
      <c r="B554" s="6" t="s">
        <v>416</v>
      </c>
      <c r="C554" s="6" t="s">
        <v>423</v>
      </c>
      <c r="D554" s="3" t="s">
        <v>775</v>
      </c>
      <c r="E554" s="45">
        <v>11603146.210000001</v>
      </c>
      <c r="F554" s="45">
        <v>1308584.45</v>
      </c>
      <c r="G554" s="45">
        <v>4399649.2699999996</v>
      </c>
      <c r="H554" s="45">
        <v>6757442.71</v>
      </c>
      <c r="I554" s="45">
        <v>7438151.4100000001</v>
      </c>
      <c r="J554" s="45">
        <v>7546091.9100000001</v>
      </c>
      <c r="K554" s="45">
        <v>7502371.4800000004</v>
      </c>
      <c r="L554" s="45">
        <v>7552094.9299999997</v>
      </c>
      <c r="M554" s="45">
        <v>7763568.9500000002</v>
      </c>
      <c r="N554" s="45">
        <v>7570160.0999999996</v>
      </c>
      <c r="O554" s="45">
        <v>8588802.2899999991</v>
      </c>
      <c r="P554" s="45">
        <v>10068285.039999999</v>
      </c>
      <c r="Q554" s="45">
        <v>12931229.5</v>
      </c>
      <c r="R554" s="47">
        <f t="shared" si="140"/>
        <v>7396865.8662500009</v>
      </c>
      <c r="V554" s="49"/>
      <c r="W554" s="49">
        <f t="shared" si="145"/>
        <v>7396865.8662500009</v>
      </c>
      <c r="Y554" s="51"/>
      <c r="Z554" s="51"/>
      <c r="AA554" s="51"/>
      <c r="AB554" s="49">
        <f t="shared" si="146"/>
        <v>7396865.8662500009</v>
      </c>
    </row>
    <row r="555" spans="1:30">
      <c r="A555" s="6" t="s">
        <v>294</v>
      </c>
      <c r="B555" s="6" t="s">
        <v>416</v>
      </c>
      <c r="C555" s="6" t="s">
        <v>424</v>
      </c>
      <c r="D555" s="3" t="s">
        <v>776</v>
      </c>
      <c r="E555" s="45">
        <v>1789528.02</v>
      </c>
      <c r="F555" s="45">
        <v>3420360.2</v>
      </c>
      <c r="G555" s="45">
        <v>1440517.74</v>
      </c>
      <c r="H555" s="45">
        <v>-371923.47</v>
      </c>
      <c r="I555" s="45">
        <v>-2629689.58</v>
      </c>
      <c r="J555" s="45">
        <v>-3336449.26</v>
      </c>
      <c r="K555" s="45">
        <v>-2448680.69</v>
      </c>
      <c r="L555" s="45">
        <v>-563705.06000000099</v>
      </c>
      <c r="M555" s="45">
        <v>1948461.15</v>
      </c>
      <c r="N555" s="45">
        <v>4245983.5199999996</v>
      </c>
      <c r="O555" s="45">
        <v>6868033.7300000004</v>
      </c>
      <c r="P555" s="45">
        <v>9039135.9199999999</v>
      </c>
      <c r="Q555" s="45">
        <v>9842075.8300000001</v>
      </c>
      <c r="R555" s="47">
        <f t="shared" si="140"/>
        <v>1952320.5104166667</v>
      </c>
      <c r="V555" s="49"/>
      <c r="W555" s="49">
        <f t="shared" si="145"/>
        <v>1952320.5104166667</v>
      </c>
      <c r="Y555" s="51"/>
      <c r="Z555" s="51"/>
      <c r="AA555" s="51"/>
      <c r="AB555" s="49">
        <f t="shared" si="146"/>
        <v>1952320.5104166667</v>
      </c>
    </row>
    <row r="556" spans="1:30">
      <c r="A556" s="6" t="s">
        <v>294</v>
      </c>
      <c r="B556" s="6" t="s">
        <v>416</v>
      </c>
      <c r="C556" s="6" t="s">
        <v>425</v>
      </c>
      <c r="D556" s="3" t="s">
        <v>777</v>
      </c>
      <c r="E556" s="45">
        <v>0</v>
      </c>
      <c r="F556" s="45">
        <v>0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7">
        <f t="shared" si="140"/>
        <v>0</v>
      </c>
      <c r="V556" s="49"/>
      <c r="W556" s="49">
        <f t="shared" si="145"/>
        <v>0</v>
      </c>
      <c r="Y556" s="51"/>
      <c r="Z556" s="51"/>
      <c r="AA556" s="51"/>
      <c r="AB556" s="49">
        <f t="shared" si="146"/>
        <v>0</v>
      </c>
    </row>
    <row r="557" spans="1:30">
      <c r="A557" s="6" t="s">
        <v>294</v>
      </c>
      <c r="B557" s="6" t="s">
        <v>416</v>
      </c>
      <c r="C557" s="6" t="s">
        <v>877</v>
      </c>
      <c r="D557" s="3" t="s">
        <v>878</v>
      </c>
      <c r="E557" s="45">
        <v>28478724.620000001</v>
      </c>
      <c r="F557" s="45">
        <v>27151920.300000001</v>
      </c>
      <c r="G557" s="45">
        <v>24748844.07</v>
      </c>
      <c r="H557" s="45">
        <v>22201253.75</v>
      </c>
      <c r="I557" s="45">
        <v>19789347.920000002</v>
      </c>
      <c r="J557" s="45">
        <v>17197137.170000002</v>
      </c>
      <c r="K557" s="45">
        <v>15385335.060000001</v>
      </c>
      <c r="L557" s="45">
        <v>14459411.58</v>
      </c>
      <c r="M557" s="45">
        <v>13709869.68</v>
      </c>
      <c r="N557" s="45">
        <v>13241665.130000001</v>
      </c>
      <c r="O557" s="45">
        <v>12810967.85</v>
      </c>
      <c r="P557" s="45">
        <v>12325684.93</v>
      </c>
      <c r="Q557" s="45">
        <v>11519585.390000001</v>
      </c>
      <c r="R557" s="47">
        <f t="shared" si="140"/>
        <v>17751716.037083335</v>
      </c>
      <c r="V557" s="49"/>
      <c r="W557" s="49">
        <f t="shared" si="145"/>
        <v>17751716.037083335</v>
      </c>
      <c r="Y557" s="51"/>
      <c r="Z557" s="51"/>
      <c r="AA557" s="51"/>
      <c r="AB557" s="49">
        <f t="shared" si="146"/>
        <v>17751716.037083335</v>
      </c>
    </row>
    <row r="558" spans="1:30">
      <c r="A558" s="6" t="s">
        <v>294</v>
      </c>
      <c r="B558" s="6" t="s">
        <v>416</v>
      </c>
      <c r="C558" s="6" t="s">
        <v>926</v>
      </c>
      <c r="D558" s="3" t="s">
        <v>878</v>
      </c>
      <c r="E558" s="45">
        <v>26666408.949999999</v>
      </c>
      <c r="F558" s="45">
        <v>35375499.119999997</v>
      </c>
      <c r="G558" s="45">
        <v>33087820.699999999</v>
      </c>
      <c r="H558" s="45">
        <v>30660320</v>
      </c>
      <c r="I558" s="45">
        <v>28361059.620000001</v>
      </c>
      <c r="J558" s="45">
        <v>25890728.68</v>
      </c>
      <c r="K558" s="45">
        <v>24171086.739999998</v>
      </c>
      <c r="L558" s="45">
        <v>23305349.690000001</v>
      </c>
      <c r="M558" s="45">
        <v>22608684.850000001</v>
      </c>
      <c r="N558" s="45">
        <v>22183822.039999999</v>
      </c>
      <c r="O558" s="45">
        <v>21795146.34</v>
      </c>
      <c r="P558" s="45">
        <v>21353140.16</v>
      </c>
      <c r="Q558" s="45">
        <v>20603134.370000001</v>
      </c>
      <c r="R558" s="47">
        <f t="shared" si="140"/>
        <v>26035619.133333337</v>
      </c>
      <c r="V558" s="49"/>
      <c r="W558" s="49">
        <f t="shared" si="145"/>
        <v>26035619.133333337</v>
      </c>
      <c r="Y558" s="51"/>
      <c r="Z558" s="51"/>
      <c r="AA558" s="51"/>
      <c r="AB558" s="49">
        <f t="shared" si="146"/>
        <v>26035619.133333337</v>
      </c>
    </row>
    <row r="559" spans="1:30">
      <c r="A559" s="6" t="s">
        <v>294</v>
      </c>
      <c r="B559" s="6" t="s">
        <v>416</v>
      </c>
      <c r="C559" s="6" t="s">
        <v>971</v>
      </c>
      <c r="D559" s="3" t="s">
        <v>972</v>
      </c>
      <c r="E559" s="45">
        <v>0</v>
      </c>
      <c r="F559" s="45">
        <v>0</v>
      </c>
      <c r="G559" s="45">
        <v>-618733.23</v>
      </c>
      <c r="H559" s="45">
        <v>-689765.5</v>
      </c>
      <c r="I559" s="45">
        <v>-749174.48</v>
      </c>
      <c r="J559" s="45">
        <v>-857455.68</v>
      </c>
      <c r="K559" s="45">
        <v>-871749.46</v>
      </c>
      <c r="L559" s="45">
        <v>-922427.37</v>
      </c>
      <c r="M559" s="45">
        <v>-821326.42</v>
      </c>
      <c r="N559" s="45">
        <v>-900197.44</v>
      </c>
      <c r="O559" s="45">
        <v>-912232.55</v>
      </c>
      <c r="P559" s="45">
        <v>-985514.48</v>
      </c>
      <c r="Q559" s="45">
        <v>-1004254.12</v>
      </c>
      <c r="R559" s="47">
        <f t="shared" si="140"/>
        <v>-735891.97250000003</v>
      </c>
      <c r="V559" s="49"/>
      <c r="W559" s="49">
        <f t="shared" si="145"/>
        <v>-735891.97250000003</v>
      </c>
      <c r="Y559" s="51"/>
      <c r="Z559" s="51"/>
      <c r="AA559" s="51"/>
      <c r="AB559" s="49">
        <f t="shared" si="146"/>
        <v>-735891.97250000003</v>
      </c>
    </row>
    <row r="560" spans="1:30">
      <c r="A560" s="6" t="s">
        <v>294</v>
      </c>
      <c r="B560" s="6" t="s">
        <v>416</v>
      </c>
      <c r="C560" s="6" t="s">
        <v>420</v>
      </c>
      <c r="D560" s="3" t="s">
        <v>778</v>
      </c>
      <c r="E560" s="45">
        <v>-1531324.04</v>
      </c>
      <c r="F560" s="45">
        <v>-2995457.11</v>
      </c>
      <c r="G560" s="45">
        <v>-3252672.52</v>
      </c>
      <c r="H560" s="45">
        <v>-3121732</v>
      </c>
      <c r="I560" s="45">
        <v>-3363921.72</v>
      </c>
      <c r="J560" s="45">
        <v>-2209356.13</v>
      </c>
      <c r="K560" s="45">
        <v>-921265.41</v>
      </c>
      <c r="L560" s="45">
        <v>-615638.88</v>
      </c>
      <c r="M560" s="45">
        <v>-90853.359999999899</v>
      </c>
      <c r="N560" s="45">
        <v>-355773.19</v>
      </c>
      <c r="O560" s="45">
        <v>-390036.71</v>
      </c>
      <c r="P560" s="45">
        <v>-660253.72</v>
      </c>
      <c r="Q560" s="45">
        <v>-1581618.82</v>
      </c>
      <c r="R560" s="47">
        <f t="shared" si="140"/>
        <v>-1627786.0149999999</v>
      </c>
      <c r="V560" s="49"/>
      <c r="W560" s="49">
        <f t="shared" si="145"/>
        <v>-1627786.0149999999</v>
      </c>
      <c r="Y560" s="51"/>
      <c r="Z560" s="51"/>
      <c r="AA560" s="51"/>
      <c r="AB560" s="49">
        <f t="shared" si="146"/>
        <v>-1627786.0149999999</v>
      </c>
    </row>
    <row r="561" spans="1:30">
      <c r="A561" s="6" t="s">
        <v>294</v>
      </c>
      <c r="B561" s="6" t="s">
        <v>416</v>
      </c>
      <c r="C561" s="6" t="s">
        <v>422</v>
      </c>
      <c r="D561" s="3" t="s">
        <v>231</v>
      </c>
      <c r="E561" s="45">
        <v>-466236.26</v>
      </c>
      <c r="F561" s="45">
        <v>0</v>
      </c>
      <c r="G561" s="45">
        <v>0</v>
      </c>
      <c r="H561" s="45">
        <v>0</v>
      </c>
      <c r="I561" s="45">
        <v>-62155.67</v>
      </c>
      <c r="J561" s="45">
        <v>-60889.4</v>
      </c>
      <c r="K561" s="45">
        <v>-250002.07</v>
      </c>
      <c r="L561" s="45">
        <v>-236965.13</v>
      </c>
      <c r="M561" s="45">
        <v>-332033.53999999998</v>
      </c>
      <c r="N561" s="45">
        <v>-265687.88</v>
      </c>
      <c r="O561" s="45">
        <v>-841591.91</v>
      </c>
      <c r="P561" s="45">
        <v>-1776147.48</v>
      </c>
      <c r="Q561" s="45">
        <v>-1055612.9099999999</v>
      </c>
      <c r="R561" s="47">
        <f t="shared" si="140"/>
        <v>-382199.80541666667</v>
      </c>
      <c r="U561" s="61">
        <f>+R561</f>
        <v>-382199.80541666667</v>
      </c>
      <c r="V561" s="49"/>
      <c r="Y561" s="51"/>
      <c r="Z561" s="51"/>
      <c r="AA561" s="51"/>
      <c r="AD561" s="49">
        <f>+U561</f>
        <v>-382199.80541666667</v>
      </c>
    </row>
    <row r="562" spans="1:30">
      <c r="D562" s="3" t="s">
        <v>232</v>
      </c>
      <c r="E562" s="46">
        <f t="shared" ref="E562:N562" si="147">SUM(E509:E561)</f>
        <v>56306636.800000004</v>
      </c>
      <c r="F562" s="46">
        <f t="shared" si="147"/>
        <v>48210765.099999994</v>
      </c>
      <c r="G562" s="46">
        <f t="shared" si="147"/>
        <v>40653054.000000007</v>
      </c>
      <c r="H562" s="46">
        <f t="shared" si="147"/>
        <v>39512626.869999997</v>
      </c>
      <c r="I562" s="46">
        <f t="shared" si="147"/>
        <v>29898269.470000003</v>
      </c>
      <c r="J562" s="46">
        <f t="shared" si="147"/>
        <v>24881344.420000013</v>
      </c>
      <c r="K562" s="46">
        <f t="shared" si="147"/>
        <v>31601692.720000003</v>
      </c>
      <c r="L562" s="46">
        <f t="shared" si="147"/>
        <v>29069573.790000003</v>
      </c>
      <c r="M562" s="46">
        <f t="shared" si="147"/>
        <v>30743802.699999999</v>
      </c>
      <c r="N562" s="46">
        <f t="shared" si="147"/>
        <v>36760800.020000003</v>
      </c>
      <c r="O562" s="46">
        <f>SUM(O509:O561)</f>
        <v>34900116.850000001</v>
      </c>
      <c r="P562" s="46">
        <f>SUM(P509:P561)</f>
        <v>36916056.190000005</v>
      </c>
      <c r="Q562" s="46">
        <f>SUM(Q509:Q561)</f>
        <v>41765111.74000001</v>
      </c>
      <c r="R562" s="46">
        <f>SUM(R509:R561)</f>
        <v>36015331.366666675</v>
      </c>
      <c r="Y562" s="51"/>
      <c r="Z562" s="51"/>
      <c r="AA562" s="51"/>
    </row>
    <row r="563" spans="1:30">
      <c r="D563" s="3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7"/>
      <c r="Y563" s="51"/>
      <c r="Z563" s="51"/>
      <c r="AA563" s="51"/>
    </row>
    <row r="564" spans="1:30">
      <c r="A564" s="6" t="s">
        <v>284</v>
      </c>
      <c r="B564" s="6" t="s">
        <v>228</v>
      </c>
      <c r="C564" s="6" t="s">
        <v>67</v>
      </c>
      <c r="D564" s="3" t="s">
        <v>921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-29000</v>
      </c>
      <c r="K564" s="45">
        <v>-29000</v>
      </c>
      <c r="L564" s="45">
        <v>-29000</v>
      </c>
      <c r="M564" s="45">
        <v>-29000</v>
      </c>
      <c r="N564" s="45">
        <v>-29000</v>
      </c>
      <c r="O564" s="45">
        <v>-29000</v>
      </c>
      <c r="P564" s="45">
        <v>-29000</v>
      </c>
      <c r="Q564" s="45">
        <v>-29000</v>
      </c>
      <c r="R564" s="47">
        <f t="shared" ref="R564:R603" si="148">((E564+Q564)+((F564+G564+H564+I564+J564+K564+L564+M564+N564+O564+P564)*2))/24</f>
        <v>-18125</v>
      </c>
      <c r="U564" s="49">
        <f t="shared" ref="U564" si="149">+R564</f>
        <v>-18125</v>
      </c>
      <c r="V564" s="49"/>
      <c r="W564" s="49"/>
      <c r="Y564" s="51"/>
      <c r="Z564" s="51"/>
      <c r="AA564" s="51"/>
      <c r="AD564" s="49">
        <f t="shared" ref="AD564" si="150">+R564</f>
        <v>-18125</v>
      </c>
    </row>
    <row r="565" spans="1:30" s="72" customFormat="1">
      <c r="A565" s="68" t="s">
        <v>284</v>
      </c>
      <c r="B565" s="68" t="s">
        <v>233</v>
      </c>
      <c r="C565" s="68" t="s">
        <v>67</v>
      </c>
      <c r="D565" s="69" t="s">
        <v>973</v>
      </c>
      <c r="E565" s="70">
        <v>-5593676.6399999997</v>
      </c>
      <c r="F565" s="70">
        <v>-5597804.2999999998</v>
      </c>
      <c r="G565" s="70">
        <v>-5595028.96</v>
      </c>
      <c r="H565" s="70">
        <v>-5569569.54</v>
      </c>
      <c r="I565" s="70">
        <v>-5544110.1200000001</v>
      </c>
      <c r="J565" s="70">
        <v>-5521212.1600000001</v>
      </c>
      <c r="K565" s="70">
        <v>-5498314.2000000002</v>
      </c>
      <c r="L565" s="70">
        <v>-5476868.7000000002</v>
      </c>
      <c r="M565" s="70">
        <v>-5453970.7199999997</v>
      </c>
      <c r="N565" s="70">
        <v>-5431072.7599999998</v>
      </c>
      <c r="O565" s="70">
        <v>-5419201.7199999997</v>
      </c>
      <c r="P565" s="70">
        <v>-5412524.6200000001</v>
      </c>
      <c r="Q565" s="70">
        <v>-5398214.5800000001</v>
      </c>
      <c r="R565" s="71">
        <f t="shared" si="148"/>
        <v>-5501301.9508333327</v>
      </c>
      <c r="V565" s="73"/>
      <c r="W565" s="73">
        <f>+R565</f>
        <v>-5501301.9508333327</v>
      </c>
      <c r="Y565" s="74"/>
      <c r="Z565" s="74"/>
      <c r="AA565" s="74"/>
      <c r="AB565" s="73">
        <f>+R565</f>
        <v>-5501301.9508333327</v>
      </c>
    </row>
    <row r="566" spans="1:30" s="72" customFormat="1">
      <c r="A566" s="68" t="s">
        <v>284</v>
      </c>
      <c r="B566" s="68" t="s">
        <v>233</v>
      </c>
      <c r="C566" s="68" t="s">
        <v>277</v>
      </c>
      <c r="D566" s="69" t="s">
        <v>779</v>
      </c>
      <c r="E566" s="70">
        <v>0</v>
      </c>
      <c r="F566" s="70">
        <v>0</v>
      </c>
      <c r="G566" s="70">
        <v>0</v>
      </c>
      <c r="H566" s="70">
        <v>-1153.8399999999999</v>
      </c>
      <c r="I566" s="70">
        <v>-3461.52</v>
      </c>
      <c r="J566" s="70">
        <v>-5769.2</v>
      </c>
      <c r="K566" s="70">
        <v>-8136.8</v>
      </c>
      <c r="L566" s="70">
        <v>-10444.48</v>
      </c>
      <c r="M566" s="70">
        <v>-16051.86</v>
      </c>
      <c r="N566" s="70">
        <v>-16875.18</v>
      </c>
      <c r="O566" s="70">
        <v>-19541.27</v>
      </c>
      <c r="P566" s="70">
        <v>-21123.86</v>
      </c>
      <c r="Q566" s="70">
        <v>-23353.46</v>
      </c>
      <c r="R566" s="71">
        <f t="shared" si="148"/>
        <v>-9519.5616666666665</v>
      </c>
      <c r="V566" s="73"/>
      <c r="W566" s="73">
        <f>+R566</f>
        <v>-9519.5616666666665</v>
      </c>
      <c r="Y566" s="74"/>
      <c r="Z566" s="74"/>
      <c r="AA566" s="74"/>
      <c r="AB566" s="73">
        <f>+R566</f>
        <v>-9519.5616666666665</v>
      </c>
    </row>
    <row r="567" spans="1:30" s="72" customFormat="1">
      <c r="A567" s="68" t="s">
        <v>284</v>
      </c>
      <c r="B567" s="68" t="s">
        <v>233</v>
      </c>
      <c r="C567" s="68" t="s">
        <v>390</v>
      </c>
      <c r="D567" s="69" t="s">
        <v>780</v>
      </c>
      <c r="E567" s="70">
        <v>0</v>
      </c>
      <c r="F567" s="70">
        <v>0</v>
      </c>
      <c r="G567" s="70">
        <v>0</v>
      </c>
      <c r="H567" s="70">
        <v>0</v>
      </c>
      <c r="I567" s="70">
        <v>0</v>
      </c>
      <c r="J567" s="70">
        <v>0</v>
      </c>
      <c r="K567" s="70">
        <v>0</v>
      </c>
      <c r="L567" s="70">
        <v>0</v>
      </c>
      <c r="M567" s="70">
        <v>0</v>
      </c>
      <c r="N567" s="70">
        <v>0</v>
      </c>
      <c r="O567" s="70">
        <v>0</v>
      </c>
      <c r="P567" s="70">
        <v>0</v>
      </c>
      <c r="Q567" s="70">
        <v>0</v>
      </c>
      <c r="R567" s="71">
        <f t="shared" si="148"/>
        <v>0</v>
      </c>
      <c r="V567" s="73"/>
      <c r="W567" s="73">
        <f>+R567</f>
        <v>0</v>
      </c>
      <c r="Y567" s="74"/>
      <c r="Z567" s="74"/>
      <c r="AA567" s="74"/>
      <c r="AB567" s="73">
        <f>+R567</f>
        <v>0</v>
      </c>
    </row>
    <row r="568" spans="1:30" s="72" customFormat="1">
      <c r="A568" s="68" t="s">
        <v>284</v>
      </c>
      <c r="B568" s="68" t="s">
        <v>233</v>
      </c>
      <c r="C568" s="68" t="s">
        <v>389</v>
      </c>
      <c r="D568" s="69" t="s">
        <v>781</v>
      </c>
      <c r="E568" s="70">
        <v>-555072</v>
      </c>
      <c r="F568" s="70">
        <v>-555072</v>
      </c>
      <c r="G568" s="70">
        <v>-812911</v>
      </c>
      <c r="H568" s="70">
        <v>-812911</v>
      </c>
      <c r="I568" s="70">
        <v>-812911</v>
      </c>
      <c r="J568" s="70">
        <v>-812911</v>
      </c>
      <c r="K568" s="70">
        <v>-812911</v>
      </c>
      <c r="L568" s="70">
        <v>-812911</v>
      </c>
      <c r="M568" s="70">
        <v>-812911</v>
      </c>
      <c r="N568" s="70">
        <v>-812911</v>
      </c>
      <c r="O568" s="70">
        <v>-812911</v>
      </c>
      <c r="P568" s="70">
        <v>-812911</v>
      </c>
      <c r="Q568" s="70">
        <v>-812911</v>
      </c>
      <c r="R568" s="71">
        <f t="shared" si="148"/>
        <v>-780681.125</v>
      </c>
      <c r="V568" s="73"/>
      <c r="W568" s="73">
        <f>+R568</f>
        <v>-780681.125</v>
      </c>
      <c r="Y568" s="74"/>
      <c r="Z568" s="74"/>
      <c r="AA568" s="74"/>
      <c r="AB568" s="73">
        <f>+R568</f>
        <v>-780681.125</v>
      </c>
    </row>
    <row r="569" spans="1:30">
      <c r="A569" s="6" t="s">
        <v>284</v>
      </c>
      <c r="B569" s="6" t="s">
        <v>234</v>
      </c>
      <c r="C569" s="6" t="s">
        <v>429</v>
      </c>
      <c r="D569" s="3" t="s">
        <v>782</v>
      </c>
      <c r="E569" s="45">
        <v>-77694057.75</v>
      </c>
      <c r="F569" s="45">
        <v>-78042608.739999995</v>
      </c>
      <c r="G569" s="45">
        <v>-80731567.129999995</v>
      </c>
      <c r="H569" s="45">
        <v>-81083282.760000005</v>
      </c>
      <c r="I569" s="45">
        <v>-81436591.629999995</v>
      </c>
      <c r="J569" s="45">
        <v>-81806567.510000005</v>
      </c>
      <c r="K569" s="45">
        <v>-82168114.129999995</v>
      </c>
      <c r="L569" s="45">
        <v>-82531283.640000001</v>
      </c>
      <c r="M569" s="45">
        <v>-82896083.439999998</v>
      </c>
      <c r="N569" s="45">
        <v>-83262520.939999998</v>
      </c>
      <c r="O569" s="45">
        <v>-83630603.540000007</v>
      </c>
      <c r="P569" s="45">
        <v>-84000338.790000007</v>
      </c>
      <c r="Q569" s="45">
        <v>-84371734.159999996</v>
      </c>
      <c r="R569" s="47">
        <f t="shared" si="148"/>
        <v>-81885204.850416675</v>
      </c>
      <c r="U569" s="49"/>
      <c r="V569" s="49"/>
      <c r="W569" s="49">
        <f>+R569</f>
        <v>-81885204.850416675</v>
      </c>
      <c r="Y569" s="67">
        <f>+R569*$Z$4</f>
        <v>-61323829.912477046</v>
      </c>
      <c r="Z569" s="67">
        <f>+R569*$Z$5</f>
        <v>-20561374.937939625</v>
      </c>
      <c r="AA569" s="51"/>
      <c r="AD569" s="49"/>
    </row>
    <row r="570" spans="1:30">
      <c r="A570" s="6" t="s">
        <v>284</v>
      </c>
      <c r="B570" s="6" t="s">
        <v>215</v>
      </c>
      <c r="C570" s="6" t="s">
        <v>981</v>
      </c>
      <c r="D570" s="3" t="s">
        <v>982</v>
      </c>
      <c r="E570" s="45">
        <v>0</v>
      </c>
      <c r="F570" s="45">
        <v>0</v>
      </c>
      <c r="G570" s="45">
        <v>-662939.05000000005</v>
      </c>
      <c r="H570" s="45">
        <v>-662939.05000000005</v>
      </c>
      <c r="I570" s="45">
        <v>-662939.05000000005</v>
      </c>
      <c r="J570" s="45">
        <v>-662250.56000000006</v>
      </c>
      <c r="K570" s="45">
        <v>-662250.56000000006</v>
      </c>
      <c r="L570" s="45">
        <v>-662250.56000000006</v>
      </c>
      <c r="M570" s="45">
        <v>-662250.56000000006</v>
      </c>
      <c r="N570" s="45">
        <v>-662250.56000000006</v>
      </c>
      <c r="O570" s="45">
        <v>-662250.56000000006</v>
      </c>
      <c r="P570" s="45">
        <v>-449648.79</v>
      </c>
      <c r="Q570" s="45">
        <v>-449648.79</v>
      </c>
      <c r="R570" s="47">
        <f t="shared" si="148"/>
        <v>-553066.1412500001</v>
      </c>
      <c r="U570" s="49">
        <f t="shared" ref="U570" si="151">+R570</f>
        <v>-553066.1412500001</v>
      </c>
      <c r="V570" s="49"/>
      <c r="W570" s="49"/>
      <c r="Y570" s="51"/>
      <c r="Z570" s="51"/>
      <c r="AA570" s="51"/>
      <c r="AD570" s="49">
        <f t="shared" ref="AD570" si="152">+R570</f>
        <v>-553066.1412500001</v>
      </c>
    </row>
    <row r="571" spans="1:30">
      <c r="A571" s="6" t="s">
        <v>284</v>
      </c>
      <c r="B571" s="6" t="s">
        <v>426</v>
      </c>
      <c r="C571" s="6" t="s">
        <v>179</v>
      </c>
      <c r="D571" s="3" t="s">
        <v>115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7">
        <f t="shared" si="148"/>
        <v>0</v>
      </c>
      <c r="U571" s="49">
        <f>+R571</f>
        <v>0</v>
      </c>
      <c r="V571" s="49"/>
      <c r="W571" s="49"/>
      <c r="Y571" s="51"/>
      <c r="Z571" s="51"/>
      <c r="AA571" s="51"/>
      <c r="AD571" s="49">
        <f>+R571</f>
        <v>0</v>
      </c>
    </row>
    <row r="572" spans="1:30">
      <c r="A572" s="6" t="s">
        <v>284</v>
      </c>
      <c r="B572" s="6" t="s">
        <v>235</v>
      </c>
      <c r="C572" s="6" t="s">
        <v>202</v>
      </c>
      <c r="D572" s="3" t="s">
        <v>783</v>
      </c>
      <c r="E572" s="45">
        <v>-3061470.62</v>
      </c>
      <c r="F572" s="45">
        <v>-3061141.64</v>
      </c>
      <c r="G572" s="45">
        <v>-3061141.65</v>
      </c>
      <c r="H572" s="45">
        <v>-3062475.45</v>
      </c>
      <c r="I572" s="45">
        <v>-3063587.73</v>
      </c>
      <c r="J572" s="45">
        <v>-3071284.71</v>
      </c>
      <c r="K572" s="45">
        <v>-3071284.7</v>
      </c>
      <c r="L572" s="45">
        <v>-3076173.02</v>
      </c>
      <c r="M572" s="45">
        <v>-2941013.99</v>
      </c>
      <c r="N572" s="45">
        <v>-2941013.99</v>
      </c>
      <c r="O572" s="45">
        <v>-2941013.99</v>
      </c>
      <c r="P572" s="45">
        <v>-2941013.99</v>
      </c>
      <c r="Q572" s="45">
        <v>-3637013.27</v>
      </c>
      <c r="R572" s="47">
        <f t="shared" si="148"/>
        <v>-3048365.5670833341</v>
      </c>
      <c r="U572" s="49"/>
      <c r="V572" s="49"/>
      <c r="W572" s="49">
        <f>+R572</f>
        <v>-3048365.5670833341</v>
      </c>
      <c r="Y572" s="67">
        <f t="shared" ref="Y572:Y576" si="153">+R572*$Z$4</f>
        <v>-2282920.973188709</v>
      </c>
      <c r="Z572" s="67">
        <f t="shared" ref="Z572:Z576" si="154">+R572*$Z$5</f>
        <v>-765444.5938946252</v>
      </c>
      <c r="AA572" s="51"/>
      <c r="AB572" s="51"/>
      <c r="AD572" s="49"/>
    </row>
    <row r="573" spans="1:30">
      <c r="A573" s="6" t="s">
        <v>284</v>
      </c>
      <c r="B573" s="6" t="s">
        <v>235</v>
      </c>
      <c r="C573" s="6" t="s">
        <v>296</v>
      </c>
      <c r="D573" s="3" t="s">
        <v>784</v>
      </c>
      <c r="E573" s="45">
        <v>0</v>
      </c>
      <c r="F573" s="45">
        <v>0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7">
        <f t="shared" si="148"/>
        <v>0</v>
      </c>
      <c r="U573" s="49"/>
      <c r="V573" s="49"/>
      <c r="W573" s="49">
        <f>+R573</f>
        <v>0</v>
      </c>
      <c r="Y573" s="67">
        <f t="shared" si="153"/>
        <v>0</v>
      </c>
      <c r="Z573" s="67">
        <f t="shared" si="154"/>
        <v>0</v>
      </c>
      <c r="AA573" s="51"/>
      <c r="AD573" s="49"/>
    </row>
    <row r="574" spans="1:30">
      <c r="A574" s="6" t="s">
        <v>284</v>
      </c>
      <c r="B574" s="6" t="s">
        <v>235</v>
      </c>
      <c r="C574" s="6" t="s">
        <v>428</v>
      </c>
      <c r="D574" s="3" t="s">
        <v>785</v>
      </c>
      <c r="E574" s="45">
        <v>0</v>
      </c>
      <c r="F574" s="45">
        <v>0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7">
        <f t="shared" si="148"/>
        <v>0</v>
      </c>
      <c r="U574" s="49"/>
      <c r="V574" s="49"/>
      <c r="W574" s="49">
        <f>+R574</f>
        <v>0</v>
      </c>
      <c r="Y574" s="67">
        <f t="shared" si="153"/>
        <v>0</v>
      </c>
      <c r="Z574" s="67">
        <f t="shared" si="154"/>
        <v>0</v>
      </c>
      <c r="AA574" s="51"/>
      <c r="AD574" s="49"/>
    </row>
    <row r="575" spans="1:30">
      <c r="A575" s="6" t="s">
        <v>284</v>
      </c>
      <c r="B575" s="6" t="s">
        <v>235</v>
      </c>
      <c r="C575" s="6" t="s">
        <v>427</v>
      </c>
      <c r="D575" s="3" t="s">
        <v>786</v>
      </c>
      <c r="E575" s="45">
        <v>-269648.52</v>
      </c>
      <c r="F575" s="45">
        <v>-267224.96999999997</v>
      </c>
      <c r="G575" s="45">
        <v>-267224.96999999997</v>
      </c>
      <c r="H575" s="45">
        <v>-267224.96999999997</v>
      </c>
      <c r="I575" s="45">
        <v>-283342.58</v>
      </c>
      <c r="J575" s="45">
        <v>-280044.61</v>
      </c>
      <c r="K575" s="45">
        <v>-283369.61</v>
      </c>
      <c r="L575" s="45">
        <v>-259736.48</v>
      </c>
      <c r="M575" s="45">
        <v>-259736.48</v>
      </c>
      <c r="N575" s="45">
        <v>-259736.48</v>
      </c>
      <c r="O575" s="45">
        <v>-259736.48</v>
      </c>
      <c r="P575" s="45">
        <v>-238646.86</v>
      </c>
      <c r="Q575" s="45">
        <v>-238646.86</v>
      </c>
      <c r="R575" s="47">
        <f t="shared" si="148"/>
        <v>-265014.34833333333</v>
      </c>
      <c r="U575" s="49"/>
      <c r="V575" s="49"/>
      <c r="W575" s="49">
        <f>+R575</f>
        <v>-265014.34833333333</v>
      </c>
      <c r="Y575" s="67">
        <f t="shared" si="153"/>
        <v>-198469.24546683332</v>
      </c>
      <c r="Z575" s="67">
        <f t="shared" si="154"/>
        <v>-66545.10286649999</v>
      </c>
      <c r="AA575" s="51"/>
      <c r="AD575" s="49"/>
    </row>
    <row r="576" spans="1:30">
      <c r="A576" s="6" t="s">
        <v>284</v>
      </c>
      <c r="B576" s="6" t="s">
        <v>235</v>
      </c>
      <c r="C576" s="6" t="s">
        <v>297</v>
      </c>
      <c r="D576" s="3" t="s">
        <v>787</v>
      </c>
      <c r="E576" s="45">
        <v>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7">
        <f t="shared" si="148"/>
        <v>0</v>
      </c>
      <c r="U576" s="49"/>
      <c r="V576" s="49"/>
      <c r="W576" s="49">
        <f>+R576</f>
        <v>0</v>
      </c>
      <c r="Y576" s="67">
        <f t="shared" si="153"/>
        <v>0</v>
      </c>
      <c r="Z576" s="67">
        <f t="shared" si="154"/>
        <v>0</v>
      </c>
      <c r="AA576" s="51"/>
      <c r="AD576" s="49"/>
    </row>
    <row r="577" spans="1:30">
      <c r="A577" s="6" t="s">
        <v>284</v>
      </c>
      <c r="B577" s="6" t="s">
        <v>430</v>
      </c>
      <c r="C577" s="6" t="s">
        <v>433</v>
      </c>
      <c r="D577" s="3" t="s">
        <v>788</v>
      </c>
      <c r="E577" s="45">
        <v>70254.399999999994</v>
      </c>
      <c r="F577" s="45">
        <v>459.58000000000197</v>
      </c>
      <c r="G577" s="45">
        <v>455.180000000002</v>
      </c>
      <c r="H577" s="45">
        <v>451</v>
      </c>
      <c r="I577" s="45">
        <v>446.87</v>
      </c>
      <c r="J577" s="45">
        <v>440.1</v>
      </c>
      <c r="K577" s="45">
        <v>479.53</v>
      </c>
      <c r="L577" s="45">
        <v>475.47</v>
      </c>
      <c r="M577" s="45">
        <v>688.26</v>
      </c>
      <c r="N577" s="45">
        <v>503.41</v>
      </c>
      <c r="O577" s="45">
        <v>497.96</v>
      </c>
      <c r="P577" s="45">
        <v>-65169.48</v>
      </c>
      <c r="Q577" s="45">
        <v>-17027.580000000002</v>
      </c>
      <c r="R577" s="47">
        <f t="shared" si="148"/>
        <v>-2804.8924999999999</v>
      </c>
      <c r="U577" s="49">
        <f t="shared" ref="U577:U594" si="155">+R577</f>
        <v>-2804.8924999999999</v>
      </c>
      <c r="V577" s="49"/>
      <c r="W577" s="49"/>
      <c r="Y577" s="51"/>
      <c r="Z577" s="51"/>
      <c r="AA577" s="51"/>
      <c r="AD577" s="49">
        <f t="shared" ref="AD577:AD582" si="156">+R577</f>
        <v>-2804.8924999999999</v>
      </c>
    </row>
    <row r="578" spans="1:30">
      <c r="A578" s="6" t="s">
        <v>284</v>
      </c>
      <c r="B578" s="6" t="s">
        <v>430</v>
      </c>
      <c r="C578" s="6" t="s">
        <v>432</v>
      </c>
      <c r="D578" s="3" t="s">
        <v>789</v>
      </c>
      <c r="E578" s="45">
        <v>-6313632.5099999998</v>
      </c>
      <c r="F578" s="45">
        <v>-6275019.0899999999</v>
      </c>
      <c r="G578" s="45">
        <v>-6481555.6900000004</v>
      </c>
      <c r="H578" s="45">
        <v>-6426773.1100000003</v>
      </c>
      <c r="I578" s="45">
        <v>-6371990.5300000003</v>
      </c>
      <c r="J578" s="45">
        <v>-6317207.9400000004</v>
      </c>
      <c r="K578" s="45">
        <v>-6262425.3600000003</v>
      </c>
      <c r="L578" s="45">
        <v>-6207642.7800000003</v>
      </c>
      <c r="M578" s="45">
        <v>-6152860.1900000004</v>
      </c>
      <c r="N578" s="45">
        <v>-6098077.6100000003</v>
      </c>
      <c r="O578" s="45">
        <v>-6043295.0300000003</v>
      </c>
      <c r="P578" s="45">
        <v>-5988512.4400000004</v>
      </c>
      <c r="Q578" s="45">
        <v>-5933729.8600000003</v>
      </c>
      <c r="R578" s="47">
        <f t="shared" si="148"/>
        <v>-6229086.7462500008</v>
      </c>
      <c r="U578" s="49">
        <f t="shared" si="155"/>
        <v>-6229086.7462500008</v>
      </c>
      <c r="V578" s="49"/>
      <c r="W578" s="49"/>
      <c r="Y578" s="51"/>
      <c r="Z578" s="51"/>
      <c r="AA578" s="51"/>
      <c r="AD578" s="49">
        <f t="shared" si="156"/>
        <v>-6229086.7462500008</v>
      </c>
    </row>
    <row r="579" spans="1:30">
      <c r="A579" s="6" t="s">
        <v>284</v>
      </c>
      <c r="B579" s="6" t="s">
        <v>430</v>
      </c>
      <c r="C579" s="6" t="s">
        <v>434</v>
      </c>
      <c r="D579" s="3" t="s">
        <v>790</v>
      </c>
      <c r="E579" s="45">
        <v>0</v>
      </c>
      <c r="F579" s="45">
        <v>0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7">
        <f t="shared" si="148"/>
        <v>0</v>
      </c>
      <c r="U579" s="49">
        <f t="shared" si="155"/>
        <v>0</v>
      </c>
      <c r="V579" s="49"/>
      <c r="W579" s="49"/>
      <c r="Y579" s="51"/>
      <c r="Z579" s="51"/>
      <c r="AA579" s="51"/>
      <c r="AD579" s="49">
        <f t="shared" si="156"/>
        <v>0</v>
      </c>
    </row>
    <row r="580" spans="1:30">
      <c r="A580" s="6" t="s">
        <v>284</v>
      </c>
      <c r="B580" s="6" t="s">
        <v>430</v>
      </c>
      <c r="C580" s="6" t="s">
        <v>431</v>
      </c>
      <c r="D580" s="3" t="s">
        <v>888</v>
      </c>
      <c r="E580" s="45">
        <v>-1045610</v>
      </c>
      <c r="F580" s="45">
        <v>-1045610</v>
      </c>
      <c r="G580" s="45">
        <v>-1044516</v>
      </c>
      <c r="H580" s="45">
        <v>-1044516</v>
      </c>
      <c r="I580" s="45">
        <v>-1044516</v>
      </c>
      <c r="J580" s="45">
        <v>-1044516</v>
      </c>
      <c r="K580" s="45">
        <v>-1044516</v>
      </c>
      <c r="L580" s="45">
        <v>-1044516</v>
      </c>
      <c r="M580" s="45">
        <v>-1044516</v>
      </c>
      <c r="N580" s="45">
        <v>-1044516</v>
      </c>
      <c r="O580" s="45">
        <v>-1044516</v>
      </c>
      <c r="P580" s="45">
        <v>-1044516</v>
      </c>
      <c r="Q580" s="45">
        <v>-1044516</v>
      </c>
      <c r="R580" s="47">
        <f t="shared" si="148"/>
        <v>-1044652.75</v>
      </c>
      <c r="U580" s="49">
        <f t="shared" si="155"/>
        <v>-1044652.75</v>
      </c>
      <c r="V580" s="49"/>
      <c r="W580" s="49"/>
      <c r="Y580" s="51"/>
      <c r="Z580" s="51"/>
      <c r="AA580" s="51"/>
      <c r="AD580" s="49">
        <f t="shared" si="156"/>
        <v>-1044652.75</v>
      </c>
    </row>
    <row r="581" spans="1:30">
      <c r="A581" s="6" t="s">
        <v>284</v>
      </c>
      <c r="B581" s="6" t="s">
        <v>430</v>
      </c>
      <c r="C581" s="6" t="s">
        <v>886</v>
      </c>
      <c r="D581" s="3" t="s">
        <v>887</v>
      </c>
      <c r="E581" s="45">
        <v>197919</v>
      </c>
      <c r="F581" s="45">
        <v>197919</v>
      </c>
      <c r="G581" s="45">
        <v>253608</v>
      </c>
      <c r="H581" s="45">
        <v>253608</v>
      </c>
      <c r="I581" s="45">
        <v>253608</v>
      </c>
      <c r="J581" s="45">
        <v>253608</v>
      </c>
      <c r="K581" s="45">
        <v>253608</v>
      </c>
      <c r="L581" s="45">
        <v>253608</v>
      </c>
      <c r="M581" s="45">
        <v>253608</v>
      </c>
      <c r="N581" s="45">
        <v>253608</v>
      </c>
      <c r="O581" s="45">
        <v>253608</v>
      </c>
      <c r="P581" s="45">
        <v>253608</v>
      </c>
      <c r="Q581" s="45">
        <v>253608</v>
      </c>
      <c r="R581" s="47">
        <f t="shared" si="148"/>
        <v>246646.875</v>
      </c>
      <c r="U581" s="49">
        <f t="shared" si="155"/>
        <v>246646.875</v>
      </c>
      <c r="V581" s="49"/>
      <c r="W581" s="49"/>
      <c r="Y581" s="51"/>
      <c r="Z581" s="51"/>
      <c r="AA581" s="51"/>
      <c r="AD581" s="49">
        <f t="shared" si="156"/>
        <v>246646.875</v>
      </c>
    </row>
    <row r="582" spans="1:30">
      <c r="A582" s="6" t="s">
        <v>284</v>
      </c>
      <c r="B582" s="6" t="s">
        <v>430</v>
      </c>
      <c r="C582" s="6" t="s">
        <v>998</v>
      </c>
      <c r="D582" s="3" t="s">
        <v>1013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-456492.6</v>
      </c>
      <c r="L582" s="45">
        <v>-456492.6</v>
      </c>
      <c r="M582" s="45">
        <v>-456492.6</v>
      </c>
      <c r="N582" s="45">
        <v>-456492.6</v>
      </c>
      <c r="O582" s="45">
        <v>0</v>
      </c>
      <c r="P582" s="45">
        <v>0</v>
      </c>
      <c r="Q582" s="45">
        <v>0</v>
      </c>
      <c r="R582" s="47">
        <f t="shared" si="148"/>
        <v>-152164.19999999998</v>
      </c>
      <c r="U582" s="49">
        <f t="shared" si="155"/>
        <v>-152164.19999999998</v>
      </c>
      <c r="V582" s="49"/>
      <c r="W582" s="49"/>
      <c r="Y582" s="51"/>
      <c r="Z582" s="51"/>
      <c r="AA582" s="51"/>
      <c r="AD582" s="49">
        <f t="shared" si="156"/>
        <v>-152164.19999999998</v>
      </c>
    </row>
    <row r="583" spans="1:30">
      <c r="A583" s="6" t="s">
        <v>284</v>
      </c>
      <c r="B583" s="6" t="s">
        <v>435</v>
      </c>
      <c r="C583" s="6" t="s">
        <v>437</v>
      </c>
      <c r="D583" s="3" t="s">
        <v>237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-44148802.82</v>
      </c>
      <c r="L583" s="45">
        <v>-43924192.859999999</v>
      </c>
      <c r="M583" s="45">
        <v>-43699582.920000002</v>
      </c>
      <c r="N583" s="45">
        <v>-43474972.990000002</v>
      </c>
      <c r="O583" s="45">
        <v>-43250363.119999997</v>
      </c>
      <c r="P583" s="45">
        <v>-43025753.130000003</v>
      </c>
      <c r="Q583" s="45">
        <v>-42801143.210000001</v>
      </c>
      <c r="R583" s="47">
        <f t="shared" si="148"/>
        <v>-23577019.953749999</v>
      </c>
      <c r="V583" s="49"/>
      <c r="W583" s="49">
        <f>+R583</f>
        <v>-23577019.953749999</v>
      </c>
      <c r="Y583" s="51"/>
      <c r="Z583" s="51"/>
      <c r="AA583" s="51"/>
      <c r="AB583" s="49">
        <f>+W583</f>
        <v>-23577019.953749999</v>
      </c>
    </row>
    <row r="584" spans="1:30">
      <c r="A584" s="6" t="s">
        <v>284</v>
      </c>
      <c r="B584" s="6" t="s">
        <v>435</v>
      </c>
      <c r="C584" s="6" t="s">
        <v>438</v>
      </c>
      <c r="D584" s="18" t="s">
        <v>792</v>
      </c>
      <c r="E584" s="45">
        <v>-6995741.3200000003</v>
      </c>
      <c r="F584" s="45">
        <v>-6898976.8600000003</v>
      </c>
      <c r="G584" s="45">
        <v>-6802212.4699999997</v>
      </c>
      <c r="H584" s="45">
        <v>-6802212.5300000003</v>
      </c>
      <c r="I584" s="45">
        <v>-6608683.6699999999</v>
      </c>
      <c r="J584" s="45">
        <v>-6511919.3600000003</v>
      </c>
      <c r="K584" s="45">
        <v>-6415154.9800000004</v>
      </c>
      <c r="L584" s="45">
        <v>-6189020.4199999999</v>
      </c>
      <c r="M584" s="45">
        <v>-6093177.3499999996</v>
      </c>
      <c r="N584" s="45">
        <v>-5997334.3799999999</v>
      </c>
      <c r="O584" s="45">
        <v>-5901491.4100000001</v>
      </c>
      <c r="P584" s="45">
        <v>-5805648.5199999996</v>
      </c>
      <c r="Q584" s="45">
        <v>-5709805.5099999998</v>
      </c>
      <c r="R584" s="47">
        <f t="shared" si="148"/>
        <v>-6364883.7804166675</v>
      </c>
      <c r="V584" s="49"/>
      <c r="W584" s="49">
        <f>+R584</f>
        <v>-6364883.7804166675</v>
      </c>
      <c r="Y584" s="51"/>
      <c r="Z584" s="51"/>
      <c r="AA584" s="51"/>
      <c r="AB584" s="49">
        <f>+W584</f>
        <v>-6364883.7804166675</v>
      </c>
    </row>
    <row r="585" spans="1:30">
      <c r="A585" s="6" t="s">
        <v>284</v>
      </c>
      <c r="B585" s="6" t="s">
        <v>435</v>
      </c>
      <c r="C585" s="6" t="s">
        <v>436</v>
      </c>
      <c r="D585" s="18" t="s">
        <v>236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48"/>
        <v>0</v>
      </c>
      <c r="U585" s="49">
        <f t="shared" si="155"/>
        <v>0</v>
      </c>
      <c r="V585" s="49"/>
      <c r="W585" s="49"/>
      <c r="Y585" s="51"/>
      <c r="Z585" s="51"/>
      <c r="AA585" s="51"/>
      <c r="AD585" s="49">
        <f>+R585</f>
        <v>0</v>
      </c>
    </row>
    <row r="586" spans="1:30">
      <c r="A586" s="6" t="s">
        <v>293</v>
      </c>
      <c r="B586" s="6" t="s">
        <v>228</v>
      </c>
      <c r="C586" s="6" t="s">
        <v>113</v>
      </c>
      <c r="D586" s="3" t="s">
        <v>728</v>
      </c>
      <c r="E586" s="45">
        <v>-33750</v>
      </c>
      <c r="F586" s="45">
        <v>-33750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48"/>
        <v>-4218.75</v>
      </c>
      <c r="U586" s="49">
        <f t="shared" si="155"/>
        <v>-4218.75</v>
      </c>
      <c r="V586" s="49"/>
      <c r="W586" s="49"/>
      <c r="Y586" s="51"/>
      <c r="Z586" s="51"/>
      <c r="AA586" s="51"/>
      <c r="AD586" s="49">
        <f>+R586</f>
        <v>-4218.75</v>
      </c>
    </row>
    <row r="587" spans="1:30">
      <c r="A587" s="6" t="s">
        <v>293</v>
      </c>
      <c r="B587" s="6" t="s">
        <v>416</v>
      </c>
      <c r="C587" s="6" t="s">
        <v>922</v>
      </c>
      <c r="D587" s="18" t="s">
        <v>923</v>
      </c>
      <c r="E587" s="45">
        <v>0</v>
      </c>
      <c r="F587" s="45">
        <v>0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7">
        <f t="shared" si="148"/>
        <v>0</v>
      </c>
      <c r="U587" s="61">
        <f>+R587</f>
        <v>0</v>
      </c>
      <c r="V587" s="49"/>
      <c r="Y587" s="51"/>
      <c r="Z587" s="51"/>
      <c r="AA587" s="51"/>
      <c r="AB587" s="49"/>
      <c r="AD587" s="49">
        <f>+R587</f>
        <v>0</v>
      </c>
    </row>
    <row r="588" spans="1:30">
      <c r="A588" s="6" t="s">
        <v>293</v>
      </c>
      <c r="B588" s="6" t="s">
        <v>435</v>
      </c>
      <c r="C588" s="6" t="s">
        <v>420</v>
      </c>
      <c r="D588" s="18" t="s">
        <v>791</v>
      </c>
      <c r="E588" s="45">
        <v>77544.39</v>
      </c>
      <c r="F588" s="45">
        <v>44383.8</v>
      </c>
      <c r="G588" s="45">
        <v>50222.239999999998</v>
      </c>
      <c r="H588" s="45">
        <v>47414.74</v>
      </c>
      <c r="I588" s="45">
        <v>49833.69</v>
      </c>
      <c r="J588" s="45">
        <v>30451.54</v>
      </c>
      <c r="K588" s="45">
        <v>13098.39</v>
      </c>
      <c r="L588" s="45">
        <v>9451.2499999999909</v>
      </c>
      <c r="M588" s="45">
        <v>1377.3499999999899</v>
      </c>
      <c r="N588" s="45">
        <v>4703.74999999999</v>
      </c>
      <c r="O588" s="45">
        <v>5080.1099999999897</v>
      </c>
      <c r="P588" s="45">
        <v>9103.3699999999899</v>
      </c>
      <c r="Q588" s="45">
        <v>22224.62</v>
      </c>
      <c r="R588" s="47">
        <f t="shared" si="148"/>
        <v>26250.394583333331</v>
      </c>
      <c r="U588" s="49">
        <f t="shared" si="155"/>
        <v>26250.394583333331</v>
      </c>
      <c r="V588" s="49"/>
      <c r="W588" s="49"/>
      <c r="Y588" s="51"/>
      <c r="Z588" s="51"/>
      <c r="AA588" s="51"/>
      <c r="AD588" s="49">
        <f>+R588</f>
        <v>26250.394583333331</v>
      </c>
    </row>
    <row r="589" spans="1:30">
      <c r="A589" s="6" t="s">
        <v>293</v>
      </c>
      <c r="B589" s="6" t="s">
        <v>435</v>
      </c>
      <c r="C589" s="6" t="s">
        <v>879</v>
      </c>
      <c r="D589" s="18" t="s">
        <v>795</v>
      </c>
      <c r="E589" s="45">
        <v>-858467.52</v>
      </c>
      <c r="F589" s="45">
        <v>-856415.31</v>
      </c>
      <c r="G589" s="45">
        <v>-819703.76</v>
      </c>
      <c r="H589" s="45">
        <v>-779173.93</v>
      </c>
      <c r="I589" s="45">
        <v>-745868.62</v>
      </c>
      <c r="J589" s="45">
        <v>-711583.1</v>
      </c>
      <c r="K589" s="45">
        <v>-698571.88</v>
      </c>
      <c r="L589" s="45">
        <v>-708864.05</v>
      </c>
      <c r="M589" s="45">
        <v>-725192.83</v>
      </c>
      <c r="N589" s="45">
        <v>-750947.23</v>
      </c>
      <c r="O589" s="45">
        <v>-778316.79</v>
      </c>
      <c r="P589" s="45">
        <v>-803519.14</v>
      </c>
      <c r="Q589" s="45">
        <v>-819860.88</v>
      </c>
      <c r="R589" s="47">
        <f t="shared" si="148"/>
        <v>-768110.07</v>
      </c>
      <c r="W589" s="49">
        <f t="shared" ref="W589:W590" si="157">+R589</f>
        <v>-768110.07</v>
      </c>
      <c r="Y589" s="51"/>
      <c r="Z589" s="51"/>
      <c r="AA589" s="51"/>
      <c r="AB589" s="49">
        <f t="shared" ref="AB589:AB590" si="158">+W589</f>
        <v>-768110.07</v>
      </c>
    </row>
    <row r="590" spans="1:30">
      <c r="A590" s="6" t="s">
        <v>293</v>
      </c>
      <c r="B590" s="6" t="s">
        <v>435</v>
      </c>
      <c r="C590" s="6" t="s">
        <v>927</v>
      </c>
      <c r="D590" s="18" t="s">
        <v>928</v>
      </c>
      <c r="E590" s="45">
        <v>-158901.04999999999</v>
      </c>
      <c r="F590" s="45">
        <v>0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7">
        <f t="shared" si="148"/>
        <v>-6620.8770833333328</v>
      </c>
      <c r="W590" s="49">
        <f t="shared" si="157"/>
        <v>-6620.8770833333328</v>
      </c>
      <c r="Y590" s="51"/>
      <c r="Z590" s="51"/>
      <c r="AA590" s="51"/>
      <c r="AB590" s="49">
        <f t="shared" si="158"/>
        <v>-6620.8770833333328</v>
      </c>
    </row>
    <row r="591" spans="1:30">
      <c r="A591" s="6" t="s">
        <v>294</v>
      </c>
      <c r="B591" s="6" t="s">
        <v>228</v>
      </c>
      <c r="C591" s="6" t="s">
        <v>67</v>
      </c>
      <c r="D591" s="3" t="s">
        <v>729</v>
      </c>
      <c r="E591" s="45">
        <v>-19609399.280000001</v>
      </c>
      <c r="F591" s="45">
        <v>-19629318.190000001</v>
      </c>
      <c r="G591" s="45">
        <v>-20108879.920000002</v>
      </c>
      <c r="H591" s="45">
        <v>-20057193.449999999</v>
      </c>
      <c r="I591" s="45">
        <v>-20013882.449999999</v>
      </c>
      <c r="J591" s="45">
        <v>-19992093.670000002</v>
      </c>
      <c r="K591" s="45">
        <v>-19890232.859999999</v>
      </c>
      <c r="L591" s="45">
        <v>-19853235.859999999</v>
      </c>
      <c r="M591" s="45">
        <v>-19949367.73</v>
      </c>
      <c r="N591" s="45">
        <v>-19868374.43</v>
      </c>
      <c r="O591" s="45">
        <v>-19806279.920000002</v>
      </c>
      <c r="P591" s="45">
        <v>-19701234.920000002</v>
      </c>
      <c r="Q591" s="45">
        <v>-19748044.43</v>
      </c>
      <c r="R591" s="47">
        <f t="shared" si="148"/>
        <v>-19879067.93791667</v>
      </c>
      <c r="U591" s="49">
        <f t="shared" si="155"/>
        <v>-19879067.93791667</v>
      </c>
      <c r="V591" s="49"/>
      <c r="W591" s="49"/>
      <c r="Y591" s="51"/>
      <c r="Z591" s="51"/>
      <c r="AA591" s="51"/>
      <c r="AD591" s="49">
        <f>+R591</f>
        <v>-19879067.93791667</v>
      </c>
    </row>
    <row r="592" spans="1:30">
      <c r="A592" s="6" t="s">
        <v>294</v>
      </c>
      <c r="B592" s="6" t="s">
        <v>228</v>
      </c>
      <c r="C592" s="6" t="s">
        <v>113</v>
      </c>
      <c r="D592" s="3" t="s">
        <v>730</v>
      </c>
      <c r="E592" s="45">
        <v>-466500</v>
      </c>
      <c r="F592" s="45">
        <v>-466500</v>
      </c>
      <c r="G592" s="45">
        <v>-466500</v>
      </c>
      <c r="H592" s="45">
        <v>-466500</v>
      </c>
      <c r="I592" s="45">
        <v>-466500</v>
      </c>
      <c r="J592" s="45">
        <v>-466500</v>
      </c>
      <c r="K592" s="45">
        <v>-466500</v>
      </c>
      <c r="L592" s="45">
        <v>-466500</v>
      </c>
      <c r="M592" s="45">
        <v>-466500</v>
      </c>
      <c r="N592" s="45">
        <v>-466500</v>
      </c>
      <c r="O592" s="45">
        <v>-466500</v>
      </c>
      <c r="P592" s="45">
        <v>-466500</v>
      </c>
      <c r="Q592" s="45">
        <v>-466500</v>
      </c>
      <c r="R592" s="47">
        <f t="shared" si="148"/>
        <v>-466500</v>
      </c>
      <c r="U592" s="49">
        <f t="shared" si="155"/>
        <v>-466500</v>
      </c>
      <c r="V592" s="49"/>
      <c r="W592" s="49"/>
      <c r="Y592" s="51"/>
      <c r="Z592" s="51"/>
      <c r="AA592" s="51"/>
      <c r="AD592" s="49">
        <f>+R592</f>
        <v>-466500</v>
      </c>
    </row>
    <row r="593" spans="1:30">
      <c r="A593" s="6" t="s">
        <v>294</v>
      </c>
      <c r="B593" s="6" t="s">
        <v>416</v>
      </c>
      <c r="C593" s="6" t="s">
        <v>924</v>
      </c>
      <c r="D593" s="18" t="s">
        <v>923</v>
      </c>
      <c r="E593" s="45">
        <v>0</v>
      </c>
      <c r="F593" s="45">
        <v>0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7">
        <f t="shared" si="148"/>
        <v>0</v>
      </c>
      <c r="U593" s="61">
        <f>+R593</f>
        <v>0</v>
      </c>
      <c r="V593" s="49"/>
      <c r="Y593" s="51"/>
      <c r="Z593" s="51"/>
      <c r="AA593" s="51"/>
      <c r="AB593" s="49"/>
      <c r="AD593" s="49">
        <f>+R593</f>
        <v>0</v>
      </c>
    </row>
    <row r="594" spans="1:30">
      <c r="A594" s="6" t="s">
        <v>294</v>
      </c>
      <c r="B594" s="6" t="s">
        <v>435</v>
      </c>
      <c r="C594" s="6" t="s">
        <v>420</v>
      </c>
      <c r="D594" s="18" t="s">
        <v>791</v>
      </c>
      <c r="E594" s="45">
        <v>87254.78</v>
      </c>
      <c r="F594" s="45">
        <v>156700.14000000001</v>
      </c>
      <c r="G594" s="45">
        <v>169744.47</v>
      </c>
      <c r="H594" s="45">
        <v>162869.23000000001</v>
      </c>
      <c r="I594" s="45">
        <v>175589.86</v>
      </c>
      <c r="J594" s="45">
        <v>115107.17</v>
      </c>
      <c r="K594" s="45">
        <v>47944.76</v>
      </c>
      <c r="L594" s="45">
        <v>31830.68</v>
      </c>
      <c r="M594" s="45">
        <v>4685.0800000000099</v>
      </c>
      <c r="N594" s="45">
        <v>18179.560000000001</v>
      </c>
      <c r="O594" s="45">
        <v>19847.849999999999</v>
      </c>
      <c r="P594" s="45">
        <v>33711.96</v>
      </c>
      <c r="Q594" s="45">
        <v>81779.149999999994</v>
      </c>
      <c r="R594" s="47">
        <f t="shared" si="148"/>
        <v>85060.643750000003</v>
      </c>
      <c r="U594" s="49">
        <f t="shared" si="155"/>
        <v>85060.643750000003</v>
      </c>
      <c r="V594" s="49"/>
      <c r="W594" s="49"/>
      <c r="Y594" s="51"/>
      <c r="Z594" s="51"/>
      <c r="AA594" s="51"/>
      <c r="AD594" s="49">
        <f>+R594</f>
        <v>85060.643750000003</v>
      </c>
    </row>
    <row r="595" spans="1:30">
      <c r="A595" s="6" t="s">
        <v>294</v>
      </c>
      <c r="B595" s="6" t="s">
        <v>435</v>
      </c>
      <c r="C595" s="6" t="s">
        <v>437</v>
      </c>
      <c r="D595" s="3" t="s">
        <v>237</v>
      </c>
      <c r="E595" s="45">
        <v>-44892316.759999998</v>
      </c>
      <c r="F595" s="45">
        <v>-44726136.530000001</v>
      </c>
      <c r="G595" s="45">
        <v>-45047242.530000001</v>
      </c>
      <c r="H595" s="45">
        <v>-44822632.57</v>
      </c>
      <c r="I595" s="45">
        <v>-44598022.649999999</v>
      </c>
      <c r="J595" s="45">
        <v>-44373412.770000003</v>
      </c>
      <c r="K595" s="45">
        <v>7.4505805969238298E-9</v>
      </c>
      <c r="L595" s="45">
        <v>7.4505805969238298E-9</v>
      </c>
      <c r="M595" s="45">
        <v>7.4505805969238298E-9</v>
      </c>
      <c r="N595" s="45">
        <v>7.4505805969238298E-9</v>
      </c>
      <c r="O595" s="45">
        <v>7.4505805969238298E-9</v>
      </c>
      <c r="P595" s="45">
        <v>7.4505805969238298E-9</v>
      </c>
      <c r="Q595" s="45">
        <v>7.4505805969238298E-9</v>
      </c>
      <c r="R595" s="47">
        <f t="shared" si="148"/>
        <v>-20501133.785833333</v>
      </c>
      <c r="W595" s="49">
        <f>+R595</f>
        <v>-20501133.785833333</v>
      </c>
      <c r="Y595" s="51"/>
      <c r="Z595" s="51"/>
      <c r="AA595" s="51"/>
      <c r="AB595" s="49">
        <f t="shared" ref="AB595:AB602" si="159">+W595</f>
        <v>-20501133.785833333</v>
      </c>
    </row>
    <row r="596" spans="1:30">
      <c r="A596" s="6" t="s">
        <v>294</v>
      </c>
      <c r="B596" s="6" t="s">
        <v>435</v>
      </c>
      <c r="C596" s="6" t="s">
        <v>524</v>
      </c>
      <c r="D596" s="18" t="s">
        <v>793</v>
      </c>
      <c r="E596" s="45">
        <v>-883050.67</v>
      </c>
      <c r="F596" s="45">
        <v>-875351.97</v>
      </c>
      <c r="G596" s="45">
        <v>-756886.92</v>
      </c>
      <c r="H596" s="45">
        <v>-697105.84</v>
      </c>
      <c r="I596" s="45">
        <v>-648930.1</v>
      </c>
      <c r="J596" s="45">
        <v>-583019.43000000005</v>
      </c>
      <c r="K596" s="45">
        <v>-569908.18999999994</v>
      </c>
      <c r="L596" s="45">
        <v>-624603.68000000005</v>
      </c>
      <c r="M596" s="45">
        <v>-684019.95</v>
      </c>
      <c r="N596" s="45">
        <v>-757865.47</v>
      </c>
      <c r="O596" s="45">
        <v>-834871.44</v>
      </c>
      <c r="P596" s="45">
        <v>-908501.16</v>
      </c>
      <c r="Q596" s="45">
        <v>-964473.05</v>
      </c>
      <c r="R596" s="47">
        <f t="shared" si="148"/>
        <v>-738735.50083333335</v>
      </c>
      <c r="W596" s="49">
        <f t="shared" ref="W596:W603" si="160">+R596</f>
        <v>-738735.50083333335</v>
      </c>
      <c r="Y596" s="51"/>
      <c r="Z596" s="51"/>
      <c r="AA596" s="51"/>
      <c r="AB596" s="49">
        <f t="shared" si="159"/>
        <v>-738735.50083333335</v>
      </c>
    </row>
    <row r="597" spans="1:30">
      <c r="A597" s="6" t="s">
        <v>294</v>
      </c>
      <c r="B597" s="6" t="s">
        <v>435</v>
      </c>
      <c r="C597" s="6" t="s">
        <v>525</v>
      </c>
      <c r="D597" s="18" t="s">
        <v>794</v>
      </c>
      <c r="E597" s="45">
        <v>-149241.07</v>
      </c>
      <c r="F597" s="45">
        <v>-143082.29</v>
      </c>
      <c r="G597" s="45">
        <v>-102562.31</v>
      </c>
      <c r="H597" s="45">
        <v>-78704.94</v>
      </c>
      <c r="I597" s="45">
        <v>-58587.78</v>
      </c>
      <c r="J597" s="45">
        <v>-32796.720000000001</v>
      </c>
      <c r="K597" s="45">
        <v>-24118.15</v>
      </c>
      <c r="L597" s="45">
        <v>-37316.129999999997</v>
      </c>
      <c r="M597" s="45">
        <v>-98004.56</v>
      </c>
      <c r="N597" s="45">
        <v>-122392.7</v>
      </c>
      <c r="O597" s="45">
        <v>-147801.85999999999</v>
      </c>
      <c r="P597" s="45">
        <v>-172117.04</v>
      </c>
      <c r="Q597" s="45">
        <v>-190677.44</v>
      </c>
      <c r="R597" s="47">
        <f t="shared" si="148"/>
        <v>-98953.644583333342</v>
      </c>
      <c r="W597" s="49">
        <f t="shared" si="160"/>
        <v>-98953.644583333342</v>
      </c>
      <c r="Y597" s="51"/>
      <c r="Z597" s="51"/>
      <c r="AA597" s="51"/>
      <c r="AB597" s="49">
        <f t="shared" si="159"/>
        <v>-98953.644583333342</v>
      </c>
    </row>
    <row r="598" spans="1:30">
      <c r="A598" s="6" t="s">
        <v>294</v>
      </c>
      <c r="B598" s="6" t="s">
        <v>435</v>
      </c>
      <c r="C598" s="6" t="s">
        <v>526</v>
      </c>
      <c r="D598" s="18" t="s">
        <v>795</v>
      </c>
      <c r="E598" s="45">
        <v>-532815.56999999995</v>
      </c>
      <c r="F598" s="45">
        <v>-535516.96</v>
      </c>
      <c r="G598" s="45">
        <v>-492970.32</v>
      </c>
      <c r="H598" s="45">
        <v>-446177.14</v>
      </c>
      <c r="I598" s="45">
        <v>-405403.23</v>
      </c>
      <c r="J598" s="45">
        <v>-355513.52</v>
      </c>
      <c r="K598" s="45">
        <v>-333192.7</v>
      </c>
      <c r="L598" s="45">
        <v>-346087.37</v>
      </c>
      <c r="M598" s="45">
        <v>-361614.42</v>
      </c>
      <c r="N598" s="45">
        <v>-384762.88</v>
      </c>
      <c r="O598" s="45">
        <v>-409555.27</v>
      </c>
      <c r="P598" s="45">
        <v>-432587.05</v>
      </c>
      <c r="Q598" s="45">
        <v>-446345.75</v>
      </c>
      <c r="R598" s="47">
        <f t="shared" si="148"/>
        <v>-416080.12666666671</v>
      </c>
      <c r="W598" s="49">
        <f t="shared" si="160"/>
        <v>-416080.12666666671</v>
      </c>
      <c r="Y598" s="51"/>
      <c r="Z598" s="51"/>
      <c r="AA598" s="51"/>
      <c r="AB598" s="49">
        <f t="shared" si="159"/>
        <v>-416080.12666666671</v>
      </c>
    </row>
    <row r="599" spans="1:30">
      <c r="A599" s="6" t="s">
        <v>294</v>
      </c>
      <c r="B599" s="6" t="s">
        <v>435</v>
      </c>
      <c r="C599" s="6" t="s">
        <v>527</v>
      </c>
      <c r="D599" s="18" t="s">
        <v>796</v>
      </c>
      <c r="E599" s="45">
        <v>-108796.62</v>
      </c>
      <c r="F599" s="45">
        <v>-107656.69</v>
      </c>
      <c r="G599" s="45">
        <v>-91850.27</v>
      </c>
      <c r="H599" s="45">
        <v>-74678.58</v>
      </c>
      <c r="I599" s="45">
        <v>-59464.55</v>
      </c>
      <c r="J599" s="45">
        <v>-41268.32</v>
      </c>
      <c r="K599" s="45">
        <v>-32000.27</v>
      </c>
      <c r="L599" s="45">
        <v>-34179.870000000003</v>
      </c>
      <c r="M599" s="45">
        <v>-57935.51</v>
      </c>
      <c r="N599" s="45">
        <v>-65339.519999999997</v>
      </c>
      <c r="O599" s="45">
        <v>-73277.67</v>
      </c>
      <c r="P599" s="45">
        <v>-80644.66</v>
      </c>
      <c r="Q599" s="45">
        <v>-85015.51</v>
      </c>
      <c r="R599" s="47">
        <f t="shared" si="148"/>
        <v>-67933.497916666674</v>
      </c>
      <c r="W599" s="49">
        <f t="shared" si="160"/>
        <v>-67933.497916666674</v>
      </c>
      <c r="Y599" s="51"/>
      <c r="Z599" s="51"/>
      <c r="AA599" s="51"/>
      <c r="AB599" s="49">
        <f t="shared" si="159"/>
        <v>-67933.497916666674</v>
      </c>
    </row>
    <row r="600" spans="1:30">
      <c r="A600" s="6" t="s">
        <v>294</v>
      </c>
      <c r="B600" s="6" t="s">
        <v>435</v>
      </c>
      <c r="C600" s="6" t="s">
        <v>528</v>
      </c>
      <c r="D600" s="18" t="s">
        <v>797</v>
      </c>
      <c r="E600" s="45">
        <v>0</v>
      </c>
      <c r="F600" s="45">
        <v>0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7">
        <f t="shared" si="148"/>
        <v>0</v>
      </c>
      <c r="W600" s="49">
        <f t="shared" si="160"/>
        <v>0</v>
      </c>
      <c r="Y600" s="51"/>
      <c r="Z600" s="51"/>
      <c r="AA600" s="51"/>
      <c r="AB600" s="49">
        <f t="shared" si="159"/>
        <v>0</v>
      </c>
    </row>
    <row r="601" spans="1:30">
      <c r="A601" s="6" t="s">
        <v>294</v>
      </c>
      <c r="B601" s="6" t="s">
        <v>435</v>
      </c>
      <c r="C601" s="6" t="s">
        <v>529</v>
      </c>
      <c r="D601" s="18" t="s">
        <v>798</v>
      </c>
      <c r="E601" s="45">
        <v>0</v>
      </c>
      <c r="F601" s="45">
        <v>0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7">
        <f t="shared" si="148"/>
        <v>0</v>
      </c>
      <c r="W601" s="49">
        <f t="shared" si="160"/>
        <v>0</v>
      </c>
      <c r="Y601" s="51"/>
      <c r="Z601" s="51"/>
      <c r="AA601" s="51"/>
      <c r="AB601" s="49">
        <f t="shared" si="159"/>
        <v>0</v>
      </c>
    </row>
    <row r="602" spans="1:30">
      <c r="A602" s="6" t="s">
        <v>294</v>
      </c>
      <c r="B602" s="6" t="s">
        <v>435</v>
      </c>
      <c r="C602" s="6" t="s">
        <v>530</v>
      </c>
      <c r="D602" s="18" t="s">
        <v>799</v>
      </c>
      <c r="E602" s="45">
        <v>0</v>
      </c>
      <c r="F602" s="45">
        <v>0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si="148"/>
        <v>0</v>
      </c>
      <c r="W602" s="49">
        <f t="shared" si="160"/>
        <v>0</v>
      </c>
      <c r="Y602" s="51"/>
      <c r="Z602" s="51"/>
      <c r="AA602" s="51"/>
      <c r="AB602" s="49">
        <f t="shared" si="159"/>
        <v>0</v>
      </c>
    </row>
    <row r="603" spans="1:30">
      <c r="A603" s="6" t="s">
        <v>284</v>
      </c>
      <c r="B603" s="6" t="s">
        <v>79</v>
      </c>
      <c r="C603" s="6" t="s">
        <v>439</v>
      </c>
      <c r="D603" s="45" t="s">
        <v>238</v>
      </c>
      <c r="E603" s="45">
        <v>56349226.759999998</v>
      </c>
      <c r="F603" s="45">
        <v>56728157.149999999</v>
      </c>
      <c r="G603" s="45">
        <v>56601266.670000002</v>
      </c>
      <c r="H603" s="45">
        <v>56983361.68</v>
      </c>
      <c r="I603" s="45">
        <v>57367049.960000001</v>
      </c>
      <c r="J603" s="45">
        <v>57734405.770000003</v>
      </c>
      <c r="K603" s="45">
        <v>58129629.18</v>
      </c>
      <c r="L603" s="45">
        <v>58526475.5</v>
      </c>
      <c r="M603" s="45">
        <v>58924952.119999997</v>
      </c>
      <c r="N603" s="45">
        <v>59325066.43</v>
      </c>
      <c r="O603" s="45">
        <v>59726825.780000001</v>
      </c>
      <c r="P603" s="45">
        <v>60130237.810000002</v>
      </c>
      <c r="Q603" s="45">
        <v>60535310.009999998</v>
      </c>
      <c r="R603" s="47">
        <f t="shared" si="148"/>
        <v>58218308.036249995</v>
      </c>
      <c r="U603" s="49"/>
      <c r="V603" s="49"/>
      <c r="W603" s="49">
        <f t="shared" si="160"/>
        <v>58218308.036249995</v>
      </c>
      <c r="Y603" s="67">
        <f>+R603*$Z$4</f>
        <v>43599690.888347626</v>
      </c>
      <c r="Z603" s="67">
        <f>+R603*$Z$5</f>
        <v>14618617.147902373</v>
      </c>
      <c r="AA603" s="51"/>
    </row>
    <row r="604" spans="1:30">
      <c r="D604" s="17" t="s">
        <v>239</v>
      </c>
      <c r="E604" s="46">
        <f t="shared" ref="E604:R604" si="161">SUM(E564:E603)</f>
        <v>-112439948.56999999</v>
      </c>
      <c r="F604" s="46">
        <f t="shared" si="161"/>
        <v>-111989565.87</v>
      </c>
      <c r="G604" s="46">
        <f t="shared" si="161"/>
        <v>-116270396.39</v>
      </c>
      <c r="H604" s="46">
        <f t="shared" si="161"/>
        <v>-115707520.05000001</v>
      </c>
      <c r="I604" s="46">
        <f t="shared" si="161"/>
        <v>-114982264.82999998</v>
      </c>
      <c r="J604" s="46">
        <f t="shared" si="161"/>
        <v>-114484858</v>
      </c>
      <c r="K604" s="46">
        <f t="shared" si="161"/>
        <v>-114430536.94999999</v>
      </c>
      <c r="L604" s="46">
        <f t="shared" si="161"/>
        <v>-113929478.60000002</v>
      </c>
      <c r="M604" s="46">
        <f t="shared" si="161"/>
        <v>-113674971.29999995</v>
      </c>
      <c r="N604" s="46">
        <f t="shared" si="161"/>
        <v>-113300895.56999996</v>
      </c>
      <c r="O604" s="46">
        <f t="shared" si="161"/>
        <v>-112524667.37</v>
      </c>
      <c r="P604" s="46">
        <f t="shared" si="161"/>
        <v>-111973250.31</v>
      </c>
      <c r="Q604" s="46">
        <f t="shared" si="161"/>
        <v>-112294739.56</v>
      </c>
      <c r="R604" s="46">
        <f t="shared" si="161"/>
        <v>-113802979.10875002</v>
      </c>
      <c r="Y604" s="51"/>
      <c r="Z604" s="51"/>
      <c r="AA604" s="51"/>
    </row>
    <row r="605" spans="1:30">
      <c r="D605" s="3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7"/>
      <c r="Y605" s="51"/>
      <c r="Z605" s="51"/>
      <c r="AA605" s="51"/>
    </row>
    <row r="606" spans="1:30">
      <c r="A606" s="6" t="s">
        <v>284</v>
      </c>
      <c r="B606" s="6" t="s">
        <v>240</v>
      </c>
      <c r="C606" s="6" t="s">
        <v>143</v>
      </c>
      <c r="D606" s="3" t="s">
        <v>241</v>
      </c>
      <c r="E606" s="45">
        <v>-166894.24</v>
      </c>
      <c r="F606" s="45">
        <v>-163392.66</v>
      </c>
      <c r="G606" s="45">
        <v>-159891.07999999999</v>
      </c>
      <c r="H606" s="45">
        <v>-156389.5</v>
      </c>
      <c r="I606" s="45">
        <v>-152887.92000000001</v>
      </c>
      <c r="J606" s="45">
        <v>-149386.34</v>
      </c>
      <c r="K606" s="45">
        <v>-145884.76</v>
      </c>
      <c r="L606" s="45">
        <v>-142383.18</v>
      </c>
      <c r="M606" s="45">
        <v>-138881.60000000001</v>
      </c>
      <c r="N606" s="45">
        <v>-135380.01999999999</v>
      </c>
      <c r="O606" s="45">
        <v>-131878.44</v>
      </c>
      <c r="P606" s="45">
        <v>-128376.86</v>
      </c>
      <c r="Q606" s="45">
        <v>-124875.28</v>
      </c>
      <c r="R606" s="47">
        <f t="shared" ref="R606:R630" si="162">((E606+Q606)+((F606+G606+H606+I606+J606+K606+L606+M606+N606+O606+P606)*2))/24</f>
        <v>-145884.76</v>
      </c>
      <c r="U606" s="49"/>
      <c r="V606" s="49"/>
      <c r="W606" s="49">
        <f t="shared" ref="W606:W611" si="163">+R606</f>
        <v>-145884.76</v>
      </c>
      <c r="Y606" s="51"/>
      <c r="Z606" s="51"/>
      <c r="AA606" s="51"/>
      <c r="AB606" s="49">
        <f>+W606</f>
        <v>-145884.76</v>
      </c>
    </row>
    <row r="607" spans="1:30">
      <c r="A607" s="6" t="s">
        <v>284</v>
      </c>
      <c r="B607" s="6" t="s">
        <v>242</v>
      </c>
      <c r="C607" s="6" t="s">
        <v>440</v>
      </c>
      <c r="D607" s="3" t="s">
        <v>800</v>
      </c>
      <c r="E607" s="45">
        <v>9255846.8499999996</v>
      </c>
      <c r="F607" s="45">
        <v>9221845.7100000009</v>
      </c>
      <c r="G607" s="45">
        <v>9288097.2300000004</v>
      </c>
      <c r="H607" s="45">
        <v>9241816.75</v>
      </c>
      <c r="I607" s="45">
        <v>9195536.3300000001</v>
      </c>
      <c r="J607" s="45">
        <v>9149255.9100000001</v>
      </c>
      <c r="K607" s="45">
        <v>9102975.4100000001</v>
      </c>
      <c r="L607" s="45">
        <v>9056694.9600000009</v>
      </c>
      <c r="M607" s="45">
        <v>9010414.5099999998</v>
      </c>
      <c r="N607" s="45">
        <v>8964134.0800000001</v>
      </c>
      <c r="O607" s="45">
        <v>8917853.6500000004</v>
      </c>
      <c r="P607" s="45">
        <v>8871573.1799999997</v>
      </c>
      <c r="Q607" s="45">
        <v>8825292.7300000004</v>
      </c>
      <c r="R607" s="47">
        <f t="shared" si="162"/>
        <v>9088397.2924999986</v>
      </c>
      <c r="U607" s="49"/>
      <c r="V607" s="49"/>
      <c r="W607" s="49">
        <f t="shared" si="163"/>
        <v>9088397.2924999986</v>
      </c>
      <c r="Y607" s="51"/>
      <c r="Z607" s="51"/>
      <c r="AA607" s="51"/>
      <c r="AB607" s="49">
        <f>+W607</f>
        <v>9088397.2924999986</v>
      </c>
    </row>
    <row r="608" spans="1:30">
      <c r="A608" s="6" t="s">
        <v>284</v>
      </c>
      <c r="B608" s="6" t="s">
        <v>242</v>
      </c>
      <c r="C608" s="6" t="s">
        <v>441</v>
      </c>
      <c r="D608" s="3" t="s">
        <v>801</v>
      </c>
      <c r="E608" s="45">
        <v>35522321.119999997</v>
      </c>
      <c r="F608" s="45">
        <v>35390977.25</v>
      </c>
      <c r="G608" s="45">
        <v>35636756.560000002</v>
      </c>
      <c r="H608" s="45">
        <v>35457269.880000003</v>
      </c>
      <c r="I608" s="45">
        <v>35277783.219999999</v>
      </c>
      <c r="J608" s="45">
        <v>35098296.590000004</v>
      </c>
      <c r="K608" s="45">
        <v>34918809.93</v>
      </c>
      <c r="L608" s="45">
        <v>34739323.270000003</v>
      </c>
      <c r="M608" s="45">
        <v>34559836.590000004</v>
      </c>
      <c r="N608" s="45">
        <v>34380349.950000003</v>
      </c>
      <c r="O608" s="45">
        <v>34200863.299999997</v>
      </c>
      <c r="P608" s="45">
        <v>34021376.630000003</v>
      </c>
      <c r="Q608" s="45">
        <v>33841889.979999997</v>
      </c>
      <c r="R608" s="47">
        <f t="shared" si="162"/>
        <v>34863645.726666667</v>
      </c>
      <c r="U608" s="49"/>
      <c r="V608" s="49"/>
      <c r="W608" s="49">
        <f t="shared" si="163"/>
        <v>34863645.726666667</v>
      </c>
      <c r="Y608" s="51"/>
      <c r="Z608" s="51"/>
      <c r="AA608" s="51"/>
      <c r="AB608" s="49">
        <f>+W608</f>
        <v>34863645.726666667</v>
      </c>
    </row>
    <row r="609" spans="1:30">
      <c r="A609" s="6" t="s">
        <v>284</v>
      </c>
      <c r="B609" s="6" t="s">
        <v>242</v>
      </c>
      <c r="C609" s="6" t="s">
        <v>442</v>
      </c>
      <c r="D609" s="3" t="s">
        <v>802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7">
        <f t="shared" si="162"/>
        <v>0</v>
      </c>
      <c r="U609" s="49"/>
      <c r="V609" s="49"/>
      <c r="W609" s="49">
        <f t="shared" si="163"/>
        <v>0</v>
      </c>
      <c r="Y609" s="67">
        <f>+R609*$Z$4</f>
        <v>0</v>
      </c>
      <c r="Z609" s="67">
        <f>+R609*$Z$5</f>
        <v>0</v>
      </c>
      <c r="AA609" s="51"/>
    </row>
    <row r="610" spans="1:30">
      <c r="A610" s="6" t="s">
        <v>284</v>
      </c>
      <c r="B610" s="6" t="s">
        <v>242</v>
      </c>
      <c r="C610" s="6" t="s">
        <v>321</v>
      </c>
      <c r="D610" s="3" t="s">
        <v>803</v>
      </c>
      <c r="E610" s="45">
        <v>-511830.54</v>
      </c>
      <c r="F610" s="45">
        <v>-425615.17</v>
      </c>
      <c r="G610" s="45">
        <v>-71904.14</v>
      </c>
      <c r="H610" s="45">
        <v>-75869.34</v>
      </c>
      <c r="I610" s="45">
        <v>-81456.09</v>
      </c>
      <c r="J610" s="45">
        <v>-86099.75</v>
      </c>
      <c r="K610" s="45">
        <v>-83997.05</v>
      </c>
      <c r="L610" s="45">
        <v>48225.23</v>
      </c>
      <c r="M610" s="45">
        <v>64546.68</v>
      </c>
      <c r="N610" s="45">
        <v>213054.51</v>
      </c>
      <c r="O610" s="45">
        <v>208368.7</v>
      </c>
      <c r="P610" s="45">
        <v>363709.8</v>
      </c>
      <c r="Q610" s="45">
        <v>186940.83</v>
      </c>
      <c r="R610" s="47">
        <f t="shared" si="162"/>
        <v>-7456.7895833333314</v>
      </c>
      <c r="U610" s="49"/>
      <c r="V610" s="49"/>
      <c r="W610" s="49">
        <f t="shared" si="163"/>
        <v>-7456.7895833333314</v>
      </c>
      <c r="Y610" s="51"/>
      <c r="Z610" s="51"/>
      <c r="AA610" s="51"/>
      <c r="AB610" s="49">
        <f>+W610</f>
        <v>-7456.7895833333314</v>
      </c>
    </row>
    <row r="611" spans="1:30">
      <c r="A611" s="6" t="s">
        <v>284</v>
      </c>
      <c r="B611" s="6" t="s">
        <v>243</v>
      </c>
      <c r="C611" s="6" t="s">
        <v>440</v>
      </c>
      <c r="D611" s="3" t="s">
        <v>800</v>
      </c>
      <c r="E611" s="45">
        <v>1453825.62</v>
      </c>
      <c r="F611" s="45">
        <v>1432909.92</v>
      </c>
      <c r="G611" s="45">
        <v>1411994.28</v>
      </c>
      <c r="H611" s="45">
        <v>1411994.27</v>
      </c>
      <c r="I611" s="45">
        <v>1370162.93</v>
      </c>
      <c r="J611" s="45">
        <v>1349247.25</v>
      </c>
      <c r="K611" s="45">
        <v>1328331.6000000001</v>
      </c>
      <c r="L611" s="45">
        <v>1331166.28</v>
      </c>
      <c r="M611" s="45">
        <v>1310440.6200000001</v>
      </c>
      <c r="N611" s="45">
        <v>1289714.94</v>
      </c>
      <c r="O611" s="45">
        <v>1268989.28</v>
      </c>
      <c r="P611" s="45">
        <v>1248263.6299999999</v>
      </c>
      <c r="Q611" s="45">
        <v>1227537.98</v>
      </c>
      <c r="R611" s="47">
        <f t="shared" si="162"/>
        <v>1341158.0666666664</v>
      </c>
      <c r="U611" s="49"/>
      <c r="V611" s="49"/>
      <c r="W611" s="49">
        <f t="shared" si="163"/>
        <v>1341158.0666666664</v>
      </c>
      <c r="Y611" s="51"/>
      <c r="Z611" s="51"/>
      <c r="AA611" s="51"/>
      <c r="AB611" s="49">
        <f>+W611</f>
        <v>1341158.0666666664</v>
      </c>
      <c r="AD611" s="49"/>
    </row>
    <row r="612" spans="1:30">
      <c r="A612" s="6" t="s">
        <v>284</v>
      </c>
      <c r="B612" s="6" t="s">
        <v>243</v>
      </c>
      <c r="C612" s="6" t="s">
        <v>441</v>
      </c>
      <c r="D612" s="3" t="s">
        <v>801</v>
      </c>
      <c r="E612" s="45">
        <v>5520344.6100000003</v>
      </c>
      <c r="F612" s="45">
        <v>5439692.9400000004</v>
      </c>
      <c r="G612" s="45">
        <v>5359041.3499999996</v>
      </c>
      <c r="H612" s="45">
        <v>5359041.33</v>
      </c>
      <c r="I612" s="45">
        <v>5197738.03</v>
      </c>
      <c r="J612" s="45">
        <v>5117086.4400000004</v>
      </c>
      <c r="K612" s="45">
        <v>5036434.82</v>
      </c>
      <c r="L612" s="45">
        <v>4969022.25</v>
      </c>
      <c r="M612" s="45">
        <v>4888476.49</v>
      </c>
      <c r="N612" s="45">
        <v>4807930.78</v>
      </c>
      <c r="O612" s="45">
        <v>4727385.03</v>
      </c>
      <c r="P612" s="45">
        <v>4646839.33</v>
      </c>
      <c r="Q612" s="45">
        <v>4566293.59</v>
      </c>
      <c r="R612" s="47">
        <f t="shared" si="162"/>
        <v>5049333.9908333337</v>
      </c>
      <c r="V612" s="49"/>
      <c r="W612" s="49">
        <f>+R612</f>
        <v>5049333.9908333337</v>
      </c>
      <c r="Y612" s="51"/>
      <c r="Z612" s="51"/>
      <c r="AA612" s="51"/>
      <c r="AB612" s="49">
        <f>+W612</f>
        <v>5049333.9908333337</v>
      </c>
      <c r="AD612" s="49"/>
    </row>
    <row r="613" spans="1:30">
      <c r="A613" s="6" t="s">
        <v>284</v>
      </c>
      <c r="B613" s="6" t="s">
        <v>243</v>
      </c>
      <c r="C613" s="6" t="s">
        <v>446</v>
      </c>
      <c r="D613" s="3" t="s">
        <v>809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162"/>
        <v>0</v>
      </c>
      <c r="V613" s="49"/>
      <c r="W613" s="49">
        <f>+R613</f>
        <v>0</v>
      </c>
      <c r="Y613" s="67">
        <f>+R613*$Z$4</f>
        <v>0</v>
      </c>
      <c r="Z613" s="67">
        <f>+R613*$Z$5</f>
        <v>0</v>
      </c>
      <c r="AA613" s="51"/>
      <c r="AD613" s="49"/>
    </row>
    <row r="614" spans="1:30">
      <c r="A614" s="6" t="s">
        <v>284</v>
      </c>
      <c r="B614" s="6" t="s">
        <v>243</v>
      </c>
      <c r="C614" s="6" t="s">
        <v>500</v>
      </c>
      <c r="D614" s="3" t="s">
        <v>810</v>
      </c>
      <c r="E614" s="45">
        <v>-666160.87</v>
      </c>
      <c r="F614" s="45">
        <v>-666160.87</v>
      </c>
      <c r="G614" s="45">
        <v>485768.55</v>
      </c>
      <c r="H614" s="45">
        <v>485768.57</v>
      </c>
      <c r="I614" s="45">
        <v>485768.57</v>
      </c>
      <c r="J614" s="45">
        <v>485768.57</v>
      </c>
      <c r="K614" s="45">
        <v>485768.57</v>
      </c>
      <c r="L614" s="45">
        <v>485768.57</v>
      </c>
      <c r="M614" s="45">
        <v>485768.57</v>
      </c>
      <c r="N614" s="45">
        <v>485768.57</v>
      </c>
      <c r="O614" s="45">
        <v>485768.57</v>
      </c>
      <c r="P614" s="45">
        <v>485768.57</v>
      </c>
      <c r="Q614" s="45">
        <v>485768.57</v>
      </c>
      <c r="R614" s="47">
        <f t="shared" si="162"/>
        <v>341777.38833333331</v>
      </c>
      <c r="U614" s="49"/>
      <c r="V614" s="49"/>
      <c r="W614" s="49">
        <f>+R614</f>
        <v>341777.38833333331</v>
      </c>
      <c r="Y614" s="51"/>
      <c r="Z614" s="51"/>
      <c r="AA614" s="51"/>
      <c r="AB614" s="49">
        <f>+R614</f>
        <v>341777.38833333331</v>
      </c>
      <c r="AD614" s="49"/>
    </row>
    <row r="615" spans="1:30">
      <c r="A615" s="6" t="s">
        <v>284</v>
      </c>
      <c r="B615" s="6" t="s">
        <v>243</v>
      </c>
      <c r="C615" s="6" t="s">
        <v>321</v>
      </c>
      <c r="D615" s="3" t="s">
        <v>811</v>
      </c>
      <c r="E615" s="45">
        <v>-39843133.689999998</v>
      </c>
      <c r="F615" s="45">
        <v>-39005828.25</v>
      </c>
      <c r="G615" s="45">
        <v>-38467571.439999998</v>
      </c>
      <c r="H615" s="45">
        <v>-37297106.460000001</v>
      </c>
      <c r="I615" s="45">
        <v>-35499484.799999997</v>
      </c>
      <c r="J615" s="45">
        <v>-34476472.659999996</v>
      </c>
      <c r="K615" s="45">
        <v>-34224685.640000001</v>
      </c>
      <c r="L615" s="45">
        <v>-34426062.829999998</v>
      </c>
      <c r="M615" s="45">
        <v>-35312152.670000002</v>
      </c>
      <c r="N615" s="45">
        <v>-35655046.609999999</v>
      </c>
      <c r="O615" s="45">
        <v>-36617849.409999996</v>
      </c>
      <c r="P615" s="45">
        <v>-37518921.340000004</v>
      </c>
      <c r="Q615" s="45">
        <v>-37741432.409999996</v>
      </c>
      <c r="R615" s="47">
        <f t="shared" si="162"/>
        <v>-36441122.096666671</v>
      </c>
      <c r="U615" s="49">
        <f>+R615</f>
        <v>-36441122.096666671</v>
      </c>
      <c r="V615" s="49"/>
      <c r="W615" s="49"/>
      <c r="Y615" s="51"/>
      <c r="Z615" s="51"/>
      <c r="AA615" s="51"/>
      <c r="AD615" s="49">
        <f>+R615</f>
        <v>-36441122.096666671</v>
      </c>
    </row>
    <row r="616" spans="1:30">
      <c r="A616" s="6" t="s">
        <v>293</v>
      </c>
      <c r="B616" s="6" t="s">
        <v>242</v>
      </c>
      <c r="C616" s="6" t="s">
        <v>443</v>
      </c>
      <c r="D616" s="3" t="s">
        <v>804</v>
      </c>
      <c r="E616" s="45">
        <v>810126.97</v>
      </c>
      <c r="F616" s="45">
        <v>807150.99</v>
      </c>
      <c r="G616" s="45">
        <v>812949.72</v>
      </c>
      <c r="H616" s="45">
        <v>808898.99</v>
      </c>
      <c r="I616" s="45">
        <v>804848.24</v>
      </c>
      <c r="J616" s="45">
        <v>800797.49</v>
      </c>
      <c r="K616" s="45">
        <v>796746.78</v>
      </c>
      <c r="L616" s="45">
        <v>792696.02</v>
      </c>
      <c r="M616" s="45">
        <v>788645.29</v>
      </c>
      <c r="N616" s="45">
        <v>784594.53</v>
      </c>
      <c r="O616" s="45">
        <v>780543.8</v>
      </c>
      <c r="P616" s="45">
        <v>776493.05</v>
      </c>
      <c r="Q616" s="45">
        <v>772442.32</v>
      </c>
      <c r="R616" s="47">
        <f t="shared" si="162"/>
        <v>795470.79541666666</v>
      </c>
      <c r="U616" s="49"/>
      <c r="V616" s="49"/>
      <c r="W616" s="49">
        <f t="shared" ref="W616:W621" si="164">+R616</f>
        <v>795470.79541666666</v>
      </c>
      <c r="Y616" s="51"/>
      <c r="AA616" s="51"/>
      <c r="AB616" s="51">
        <f>+R616</f>
        <v>795470.79541666666</v>
      </c>
    </row>
    <row r="617" spans="1:30">
      <c r="A617" s="6" t="s">
        <v>293</v>
      </c>
      <c r="B617" s="6" t="s">
        <v>242</v>
      </c>
      <c r="C617" s="6" t="s">
        <v>444</v>
      </c>
      <c r="D617" s="3" t="s">
        <v>805</v>
      </c>
      <c r="E617" s="45">
        <v>-695978.18</v>
      </c>
      <c r="F617" s="45">
        <v>-693837.42</v>
      </c>
      <c r="G617" s="45">
        <v>-690560.98</v>
      </c>
      <c r="H617" s="45">
        <v>-685353.05</v>
      </c>
      <c r="I617" s="45">
        <v>-680145.14</v>
      </c>
      <c r="J617" s="45">
        <v>-674937.22</v>
      </c>
      <c r="K617" s="45">
        <v>-669729.30000000005</v>
      </c>
      <c r="L617" s="45">
        <v>-664521.39</v>
      </c>
      <c r="M617" s="45">
        <v>-659313.47</v>
      </c>
      <c r="N617" s="45">
        <v>-654105.56999999995</v>
      </c>
      <c r="O617" s="45">
        <v>-648897.63</v>
      </c>
      <c r="P617" s="45">
        <v>-643689.73</v>
      </c>
      <c r="Q617" s="45">
        <v>-638481.81999999995</v>
      </c>
      <c r="R617" s="47">
        <f t="shared" si="162"/>
        <v>-669360.07499999984</v>
      </c>
      <c r="U617" s="49"/>
      <c r="V617" s="49"/>
      <c r="W617" s="49">
        <f t="shared" si="164"/>
        <v>-669360.07499999984</v>
      </c>
      <c r="Y617" s="51"/>
      <c r="AA617" s="51"/>
      <c r="AB617" s="51">
        <f>+R617</f>
        <v>-669360.07499999984</v>
      </c>
    </row>
    <row r="618" spans="1:30">
      <c r="A618" s="6" t="s">
        <v>293</v>
      </c>
      <c r="B618" s="6" t="s">
        <v>242</v>
      </c>
      <c r="C618" s="6" t="s">
        <v>445</v>
      </c>
      <c r="D618" s="3" t="s">
        <v>806</v>
      </c>
      <c r="E618" s="45">
        <v>-4944671.34</v>
      </c>
      <c r="F618" s="45">
        <v>-4939699.74</v>
      </c>
      <c r="G618" s="45">
        <v>-4979230.4000000004</v>
      </c>
      <c r="H618" s="45">
        <v>-4998821.49</v>
      </c>
      <c r="I618" s="45">
        <v>-5018412.57</v>
      </c>
      <c r="J618" s="45">
        <v>-5038003.66</v>
      </c>
      <c r="K618" s="45">
        <v>-5057594.74</v>
      </c>
      <c r="L618" s="45">
        <v>-5077185.83</v>
      </c>
      <c r="M618" s="45">
        <v>-5096776.92</v>
      </c>
      <c r="N618" s="45">
        <v>-5116367.99</v>
      </c>
      <c r="O618" s="45">
        <v>-5135959.08</v>
      </c>
      <c r="P618" s="45">
        <v>-5155550.16</v>
      </c>
      <c r="Q618" s="45">
        <v>-5175141.25</v>
      </c>
      <c r="R618" s="47">
        <f t="shared" si="162"/>
        <v>-5056125.739583333</v>
      </c>
      <c r="U618" s="49"/>
      <c r="V618" s="49"/>
      <c r="W618" s="49">
        <f t="shared" si="164"/>
        <v>-5056125.739583333</v>
      </c>
      <c r="Y618" s="51"/>
      <c r="Z618" s="51">
        <f>+R618</f>
        <v>-5056125.739583333</v>
      </c>
      <c r="AA618" s="51"/>
    </row>
    <row r="619" spans="1:30">
      <c r="A619" s="6" t="s">
        <v>293</v>
      </c>
      <c r="B619" s="6" t="s">
        <v>242</v>
      </c>
      <c r="C619" s="1" t="s">
        <v>323</v>
      </c>
      <c r="D619" s="3" t="s">
        <v>807</v>
      </c>
      <c r="E619" s="45">
        <v>417481.68</v>
      </c>
      <c r="F619" s="45">
        <v>425027.74</v>
      </c>
      <c r="G619" s="45">
        <v>455986.67</v>
      </c>
      <c r="H619" s="45">
        <v>455639.61</v>
      </c>
      <c r="I619" s="45">
        <v>455150.64</v>
      </c>
      <c r="J619" s="45">
        <v>454744.18</v>
      </c>
      <c r="K619" s="45">
        <v>454928.24</v>
      </c>
      <c r="L619" s="45">
        <v>-10044.370000000001</v>
      </c>
      <c r="M619" s="45">
        <v>-8615.7900000000009</v>
      </c>
      <c r="N619" s="45">
        <v>4382.4800000000096</v>
      </c>
      <c r="O619" s="45">
        <v>3972.37</v>
      </c>
      <c r="P619" s="45">
        <v>17568.75</v>
      </c>
      <c r="Q619" s="45">
        <v>2096.86</v>
      </c>
      <c r="R619" s="47">
        <f t="shared" si="162"/>
        <v>243210.81583333333</v>
      </c>
      <c r="U619" s="49"/>
      <c r="V619" s="49"/>
      <c r="W619" s="49">
        <f t="shared" si="164"/>
        <v>243210.81583333333</v>
      </c>
      <c r="Y619" s="51"/>
      <c r="Z619" s="51"/>
      <c r="AA619" s="51"/>
      <c r="AB619" s="51">
        <f>+R619</f>
        <v>243210.81583333333</v>
      </c>
    </row>
    <row r="620" spans="1:30">
      <c r="A620" s="6" t="s">
        <v>293</v>
      </c>
      <c r="B620" s="6" t="s">
        <v>242</v>
      </c>
      <c r="C620" s="6" t="s">
        <v>442</v>
      </c>
      <c r="D620" s="3" t="s">
        <v>802</v>
      </c>
      <c r="E620" s="45">
        <v>-22861770.850000001</v>
      </c>
      <c r="F620" s="45">
        <v>-22809144.170000002</v>
      </c>
      <c r="G620" s="45">
        <v>-22996896.690000001</v>
      </c>
      <c r="H620" s="45">
        <v>-23061540.25</v>
      </c>
      <c r="I620" s="45">
        <v>-23056326.530000001</v>
      </c>
      <c r="J620" s="45">
        <v>-23051112.82</v>
      </c>
      <c r="K620" s="45">
        <v>-23045899.109999999</v>
      </c>
      <c r="L620" s="45">
        <v>-23040685.390000001</v>
      </c>
      <c r="M620" s="45">
        <v>-23035471.68</v>
      </c>
      <c r="N620" s="45">
        <v>-23030257.969999999</v>
      </c>
      <c r="O620" s="45">
        <v>-23025044.25</v>
      </c>
      <c r="P620" s="45">
        <v>-23019830.539999999</v>
      </c>
      <c r="Q620" s="45">
        <v>-23014616.829999998</v>
      </c>
      <c r="R620" s="47">
        <f t="shared" si="162"/>
        <v>-23009200.269999996</v>
      </c>
      <c r="U620" s="49"/>
      <c r="V620" s="49"/>
      <c r="W620" s="49">
        <f t="shared" si="164"/>
        <v>-23009200.269999996</v>
      </c>
      <c r="Y620" s="51"/>
      <c r="Z620" s="51">
        <f>+R620</f>
        <v>-23009200.269999996</v>
      </c>
      <c r="AA620" s="51"/>
    </row>
    <row r="621" spans="1:30">
      <c r="A621" s="6" t="s">
        <v>293</v>
      </c>
      <c r="B621" s="6" t="s">
        <v>242</v>
      </c>
      <c r="C621" s="1" t="s">
        <v>509</v>
      </c>
      <c r="D621" s="3" t="s">
        <v>808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162"/>
        <v>0</v>
      </c>
      <c r="U621" s="49"/>
      <c r="V621" s="49"/>
      <c r="W621" s="49">
        <f t="shared" si="164"/>
        <v>0</v>
      </c>
      <c r="Y621" s="51"/>
      <c r="Z621" s="51">
        <f>+R621</f>
        <v>0</v>
      </c>
      <c r="AA621" s="51"/>
    </row>
    <row r="622" spans="1:30">
      <c r="A622" s="6" t="s">
        <v>293</v>
      </c>
      <c r="B622" s="6" t="s">
        <v>243</v>
      </c>
      <c r="C622" s="6" t="s">
        <v>443</v>
      </c>
      <c r="D622" s="3" t="s">
        <v>804</v>
      </c>
      <c r="E622" s="45">
        <v>127247.49</v>
      </c>
      <c r="F622" s="45">
        <v>125416.84</v>
      </c>
      <c r="G622" s="45">
        <v>123586.16</v>
      </c>
      <c r="H622" s="45">
        <v>123586.16</v>
      </c>
      <c r="I622" s="45">
        <v>119924.84</v>
      </c>
      <c r="J622" s="45">
        <v>118094.17</v>
      </c>
      <c r="K622" s="45">
        <v>116263.51</v>
      </c>
      <c r="L622" s="45">
        <v>116511.62</v>
      </c>
      <c r="M622" s="45">
        <v>114697.58</v>
      </c>
      <c r="N622" s="45">
        <v>112883.55</v>
      </c>
      <c r="O622" s="45">
        <v>111069.51</v>
      </c>
      <c r="P622" s="45">
        <v>109255.48</v>
      </c>
      <c r="Q622" s="45">
        <v>107441.45</v>
      </c>
      <c r="R622" s="47">
        <f t="shared" si="162"/>
        <v>117386.15749999999</v>
      </c>
      <c r="V622" s="49"/>
      <c r="W622" s="49">
        <f>+R622</f>
        <v>117386.15749999999</v>
      </c>
      <c r="Y622" s="51"/>
      <c r="Z622" s="51"/>
      <c r="AA622" s="51"/>
      <c r="AB622" s="49">
        <f>+R622</f>
        <v>117386.15749999999</v>
      </c>
    </row>
    <row r="623" spans="1:30">
      <c r="A623" s="6" t="s">
        <v>293</v>
      </c>
      <c r="B623" s="6" t="s">
        <v>243</v>
      </c>
      <c r="C623" s="6" t="s">
        <v>444</v>
      </c>
      <c r="D623" s="3" t="s">
        <v>805</v>
      </c>
      <c r="E623" s="45">
        <v>-51191.09</v>
      </c>
      <c r="F623" s="45">
        <v>-49222.2</v>
      </c>
      <c r="G623" s="45">
        <v>-47253.36</v>
      </c>
      <c r="H623" s="45">
        <v>-47253.32</v>
      </c>
      <c r="I623" s="45">
        <v>-43315.56</v>
      </c>
      <c r="J623" s="45">
        <v>-41346.67</v>
      </c>
      <c r="K623" s="45">
        <v>-39377.769999999997</v>
      </c>
      <c r="L623" s="45">
        <v>38698.54</v>
      </c>
      <c r="M623" s="45">
        <v>41276.31</v>
      </c>
      <c r="N623" s="45">
        <v>43854.07</v>
      </c>
      <c r="O623" s="45">
        <v>46431.86</v>
      </c>
      <c r="P623" s="45">
        <v>49009.63</v>
      </c>
      <c r="Q623" s="45">
        <v>51587.38</v>
      </c>
      <c r="R623" s="47">
        <f t="shared" si="162"/>
        <v>-4025.0270833333329</v>
      </c>
      <c r="V623" s="49"/>
      <c r="W623" s="49">
        <f>+R623</f>
        <v>-4025.0270833333329</v>
      </c>
      <c r="Y623" s="51"/>
      <c r="Z623" s="51"/>
      <c r="AA623" s="51"/>
      <c r="AB623" s="49">
        <f>+R623</f>
        <v>-4025.0270833333329</v>
      </c>
    </row>
    <row r="624" spans="1:30">
      <c r="A624" s="6" t="s">
        <v>293</v>
      </c>
      <c r="B624" s="6" t="s">
        <v>243</v>
      </c>
      <c r="C624" s="6" t="s">
        <v>447</v>
      </c>
      <c r="D624" s="3" t="s">
        <v>812</v>
      </c>
      <c r="E624" s="45">
        <v>-12078.02</v>
      </c>
      <c r="F624" s="45">
        <v>-25578.94</v>
      </c>
      <c r="G624" s="45">
        <v>-25534.6</v>
      </c>
      <c r="H624" s="45">
        <v>-25444.57</v>
      </c>
      <c r="I624" s="45">
        <v>-25354.54</v>
      </c>
      <c r="J624" s="45">
        <v>-25264.51</v>
      </c>
      <c r="K624" s="45">
        <v>-25174.48</v>
      </c>
      <c r="L624" s="45">
        <v>-25084.45</v>
      </c>
      <c r="M624" s="45">
        <v>-24994.42</v>
      </c>
      <c r="N624" s="45">
        <v>-24904.39</v>
      </c>
      <c r="O624" s="45">
        <v>-24814.36</v>
      </c>
      <c r="P624" s="45">
        <v>-24724.33</v>
      </c>
      <c r="Q624" s="45">
        <v>-24634.3</v>
      </c>
      <c r="R624" s="47">
        <f t="shared" si="162"/>
        <v>-24602.479166666668</v>
      </c>
      <c r="V624" s="49"/>
      <c r="W624" s="49">
        <f>+R624</f>
        <v>-24602.479166666668</v>
      </c>
      <c r="Y624" s="51"/>
      <c r="Z624" s="49">
        <f>+R624</f>
        <v>-24602.479166666668</v>
      </c>
      <c r="AA624" s="51"/>
    </row>
    <row r="625" spans="1:30" s="59" customFormat="1">
      <c r="A625" s="75" t="s">
        <v>293</v>
      </c>
      <c r="B625" s="75" t="s">
        <v>243</v>
      </c>
      <c r="C625" s="75" t="s">
        <v>504</v>
      </c>
      <c r="D625" s="3" t="s">
        <v>813</v>
      </c>
      <c r="E625" s="45">
        <v>-58306.38</v>
      </c>
      <c r="F625" s="45">
        <v>-58306.38</v>
      </c>
      <c r="G625" s="45">
        <v>42517.36</v>
      </c>
      <c r="H625" s="45">
        <v>42517.36</v>
      </c>
      <c r="I625" s="45">
        <v>42517.36</v>
      </c>
      <c r="J625" s="45">
        <v>42517.36</v>
      </c>
      <c r="K625" s="45">
        <v>42517.36</v>
      </c>
      <c r="L625" s="45">
        <v>42517.36</v>
      </c>
      <c r="M625" s="45">
        <v>42517.36</v>
      </c>
      <c r="N625" s="45">
        <v>42517.36</v>
      </c>
      <c r="O625" s="45">
        <v>42517.36</v>
      </c>
      <c r="P625" s="45">
        <v>42517.36</v>
      </c>
      <c r="Q625" s="45">
        <v>42517.36</v>
      </c>
      <c r="R625" s="47">
        <f t="shared" si="162"/>
        <v>29914.392499999998</v>
      </c>
      <c r="V625" s="61"/>
      <c r="W625" s="61">
        <f>+R625</f>
        <v>29914.392499999998</v>
      </c>
      <c r="Y625" s="60"/>
      <c r="Z625" s="60"/>
      <c r="AA625" s="60"/>
      <c r="AB625" s="61">
        <f>+R625</f>
        <v>29914.392499999998</v>
      </c>
    </row>
    <row r="626" spans="1:30">
      <c r="A626" s="6" t="s">
        <v>293</v>
      </c>
      <c r="B626" s="6" t="s">
        <v>243</v>
      </c>
      <c r="C626" s="6" t="s">
        <v>323</v>
      </c>
      <c r="D626" s="3" t="s">
        <v>814</v>
      </c>
      <c r="E626" s="45">
        <v>-3228267.05</v>
      </c>
      <c r="F626" s="45">
        <v>-3164009.1</v>
      </c>
      <c r="G626" s="45">
        <v>-3125925.62</v>
      </c>
      <c r="H626" s="45">
        <v>-3023479.55</v>
      </c>
      <c r="I626" s="45">
        <v>-2884196.95</v>
      </c>
      <c r="J626" s="45">
        <v>-2803684.84</v>
      </c>
      <c r="K626" s="45">
        <v>-2790674.95</v>
      </c>
      <c r="L626" s="45">
        <v>-2616954.5099999998</v>
      </c>
      <c r="M626" s="45">
        <v>-2704137.98</v>
      </c>
      <c r="N626" s="45">
        <v>-2743777.7</v>
      </c>
      <c r="O626" s="45">
        <v>-2837675.57</v>
      </c>
      <c r="P626" s="45">
        <v>-2926170.35</v>
      </c>
      <c r="Q626" s="45">
        <v>-2955273.43</v>
      </c>
      <c r="R626" s="47">
        <f t="shared" si="162"/>
        <v>-2892704.78</v>
      </c>
      <c r="U626" s="49">
        <f>+R626</f>
        <v>-2892704.78</v>
      </c>
      <c r="V626" s="49"/>
      <c r="W626" s="49"/>
      <c r="Y626" s="51"/>
      <c r="Z626" s="51"/>
      <c r="AA626" s="51"/>
      <c r="AD626" s="49">
        <f>+R626</f>
        <v>-2892704.78</v>
      </c>
    </row>
    <row r="627" spans="1:30">
      <c r="A627" s="6" t="s">
        <v>293</v>
      </c>
      <c r="B627" s="6" t="s">
        <v>243</v>
      </c>
      <c r="C627" s="6" t="s">
        <v>446</v>
      </c>
      <c r="D627" s="3" t="s">
        <v>809</v>
      </c>
      <c r="E627" s="45">
        <v>-31959.23</v>
      </c>
      <c r="F627" s="45">
        <v>-67683.64</v>
      </c>
      <c r="G627" s="45">
        <v>-67566.31</v>
      </c>
      <c r="H627" s="45">
        <v>-66746.66</v>
      </c>
      <c r="I627" s="45">
        <v>-66510.490000000005</v>
      </c>
      <c r="J627" s="45">
        <v>-66274.31</v>
      </c>
      <c r="K627" s="45">
        <v>-66038.14</v>
      </c>
      <c r="L627" s="45">
        <v>-65801.960000000006</v>
      </c>
      <c r="M627" s="45">
        <v>-65565.789999999994</v>
      </c>
      <c r="N627" s="45">
        <v>-65329.62</v>
      </c>
      <c r="O627" s="45">
        <v>-65093.440000000002</v>
      </c>
      <c r="P627" s="45">
        <v>-64857.27</v>
      </c>
      <c r="Q627" s="45">
        <v>-64621.09</v>
      </c>
      <c r="R627" s="47">
        <f t="shared" si="162"/>
        <v>-64646.482500000013</v>
      </c>
      <c r="V627" s="49"/>
      <c r="W627" s="49">
        <f>+R627</f>
        <v>-64646.482500000013</v>
      </c>
      <c r="Y627" s="51"/>
      <c r="Z627" s="51">
        <f>+R627</f>
        <v>-64646.482500000013</v>
      </c>
      <c r="AA627" s="51"/>
      <c r="AD627" s="49"/>
    </row>
    <row r="628" spans="1:30">
      <c r="A628" s="6" t="s">
        <v>294</v>
      </c>
      <c r="B628" s="6" t="s">
        <v>242</v>
      </c>
      <c r="C628" s="6" t="s">
        <v>442</v>
      </c>
      <c r="D628" s="3" t="s">
        <v>802</v>
      </c>
      <c r="E628" s="45">
        <v>-77629529.560000002</v>
      </c>
      <c r="F628" s="45">
        <v>-77449100.540000096</v>
      </c>
      <c r="G628" s="45">
        <v>-78086633.830000103</v>
      </c>
      <c r="H628" s="45">
        <v>-77999143.159999996</v>
      </c>
      <c r="I628" s="45">
        <v>-77981509.739999995</v>
      </c>
      <c r="J628" s="45">
        <v>-77963876.340000004</v>
      </c>
      <c r="K628" s="45">
        <v>-77946242.930000007</v>
      </c>
      <c r="L628" s="45">
        <v>-77928609.519999996</v>
      </c>
      <c r="M628" s="45">
        <v>-77910976.109999999</v>
      </c>
      <c r="N628" s="45">
        <v>-77893342.709999993</v>
      </c>
      <c r="O628" s="45">
        <v>-77875709.299999997</v>
      </c>
      <c r="P628" s="45">
        <v>-77858075.890000001</v>
      </c>
      <c r="Q628" s="45">
        <v>-77840442.489999995</v>
      </c>
      <c r="R628" s="47">
        <f t="shared" si="162"/>
        <v>-77885683.841250017</v>
      </c>
      <c r="U628" s="49"/>
      <c r="V628" s="49"/>
      <c r="W628" s="49">
        <f t="shared" ref="W628" si="165">+R628</f>
        <v>-77885683.841250017</v>
      </c>
      <c r="Y628" s="51">
        <f>R628</f>
        <v>-77885683.841250017</v>
      </c>
      <c r="Z628" s="51"/>
      <c r="AA628" s="51"/>
    </row>
    <row r="629" spans="1:30">
      <c r="A629" s="6" t="s">
        <v>294</v>
      </c>
      <c r="B629" s="6" t="s">
        <v>242</v>
      </c>
      <c r="C629" s="6" t="s">
        <v>509</v>
      </c>
      <c r="D629" s="3" t="s">
        <v>808</v>
      </c>
      <c r="E629" s="45">
        <v>0</v>
      </c>
      <c r="F629" s="45">
        <v>0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7">
        <f t="shared" si="162"/>
        <v>0</v>
      </c>
      <c r="V629" s="49"/>
      <c r="W629" s="49">
        <f>+R629</f>
        <v>0</v>
      </c>
      <c r="Y629" s="51">
        <f>R629</f>
        <v>0</v>
      </c>
      <c r="Z629" s="51"/>
      <c r="AA629" s="51"/>
      <c r="AD629" s="49"/>
    </row>
    <row r="630" spans="1:30">
      <c r="A630" s="6" t="s">
        <v>294</v>
      </c>
      <c r="B630" s="6" t="s">
        <v>243</v>
      </c>
      <c r="C630" s="6" t="s">
        <v>446</v>
      </c>
      <c r="D630" s="3" t="s">
        <v>809</v>
      </c>
      <c r="E630" s="45">
        <v>-106033.89</v>
      </c>
      <c r="F630" s="45">
        <v>-224559.96</v>
      </c>
      <c r="G630" s="45">
        <v>-224170.69</v>
      </c>
      <c r="H630" s="45">
        <v>-223961.72</v>
      </c>
      <c r="I630" s="45">
        <v>-223169.27</v>
      </c>
      <c r="J630" s="45">
        <v>-222376.82</v>
      </c>
      <c r="K630" s="45">
        <v>-221584.37</v>
      </c>
      <c r="L630" s="45">
        <v>-220791.92</v>
      </c>
      <c r="M630" s="45">
        <v>-219999.46</v>
      </c>
      <c r="N630" s="45">
        <v>-219207.01</v>
      </c>
      <c r="O630" s="45">
        <v>-218414.56</v>
      </c>
      <c r="P630" s="45">
        <v>-217622.11</v>
      </c>
      <c r="Q630" s="45">
        <v>-216829.66</v>
      </c>
      <c r="R630" s="47">
        <f t="shared" si="162"/>
        <v>-216440.80541666664</v>
      </c>
      <c r="U630" s="49"/>
      <c r="V630" s="49"/>
      <c r="W630" s="49">
        <f>+R630</f>
        <v>-216440.80541666664</v>
      </c>
      <c r="Y630" s="51">
        <f>R630</f>
        <v>-216440.80541666664</v>
      </c>
      <c r="Z630" s="51"/>
      <c r="AA630" s="51"/>
    </row>
    <row r="631" spans="1:30">
      <c r="D631" s="3" t="s">
        <v>244</v>
      </c>
      <c r="E631" s="46">
        <f t="shared" ref="E631:F631" si="166">SUM(E606:E630)</f>
        <v>-97700610.590000004</v>
      </c>
      <c r="F631" s="46">
        <f t="shared" si="166"/>
        <v>-96899117.650000095</v>
      </c>
      <c r="G631" s="46">
        <f t="shared" ref="G631:R631" si="167">SUM(G606:G630)</f>
        <v>-95326441.260000095</v>
      </c>
      <c r="H631" s="46">
        <f t="shared" si="167"/>
        <v>-94274576.150000006</v>
      </c>
      <c r="I631" s="46">
        <f t="shared" si="167"/>
        <v>-92763339.439999998</v>
      </c>
      <c r="J631" s="46">
        <f t="shared" si="167"/>
        <v>-91983027.979999989</v>
      </c>
      <c r="K631" s="46">
        <f t="shared" si="167"/>
        <v>-92034107.020000011</v>
      </c>
      <c r="L631" s="46">
        <f t="shared" si="167"/>
        <v>-92597501.25</v>
      </c>
      <c r="M631" s="46">
        <f t="shared" si="167"/>
        <v>-93870265.890000001</v>
      </c>
      <c r="N631" s="46">
        <f t="shared" si="167"/>
        <v>-94408534.769999996</v>
      </c>
      <c r="O631" s="46">
        <f t="shared" si="167"/>
        <v>-95787572.609999985</v>
      </c>
      <c r="P631" s="46">
        <f t="shared" si="167"/>
        <v>-96925443.170000002</v>
      </c>
      <c r="Q631" s="46">
        <f t="shared" si="167"/>
        <v>-97686539.50999999</v>
      </c>
      <c r="R631" s="46">
        <f t="shared" si="167"/>
        <v>-94546958.520000026</v>
      </c>
      <c r="Y631" s="51"/>
      <c r="Z631" s="51"/>
      <c r="AA631" s="51"/>
    </row>
    <row r="632" spans="1:30" s="59" customFormat="1">
      <c r="D632" s="3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7"/>
      <c r="Y632" s="60"/>
      <c r="Z632" s="60"/>
      <c r="AA632" s="60"/>
    </row>
    <row r="633" spans="1:30">
      <c r="A633" s="1" t="s">
        <v>284</v>
      </c>
      <c r="B633" s="6" t="s">
        <v>252</v>
      </c>
      <c r="D633" s="2" t="s">
        <v>253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ref="R633:R696" si="168">((E633+Q633)+((F633+G633+H633+I633+J633+K633+L633+M633+N633+O633+P633)*2))/24</f>
        <v>0</v>
      </c>
      <c r="V633" s="49">
        <f>R633</f>
        <v>0</v>
      </c>
      <c r="Y633" s="51"/>
      <c r="Z633" s="51"/>
      <c r="AA633" s="51"/>
      <c r="AC633" s="61">
        <f t="shared" ref="AC633:AC700" si="169">+R633</f>
        <v>0</v>
      </c>
    </row>
    <row r="634" spans="1:30">
      <c r="A634" s="1" t="s">
        <v>284</v>
      </c>
      <c r="B634" s="6" t="s">
        <v>252</v>
      </c>
      <c r="C634" s="6" t="s">
        <v>882</v>
      </c>
      <c r="D634" s="2" t="s">
        <v>884</v>
      </c>
      <c r="E634" s="45">
        <v>-17000</v>
      </c>
      <c r="F634" s="45">
        <v>-18700</v>
      </c>
      <c r="G634" s="45">
        <v>-20400</v>
      </c>
      <c r="H634" s="45">
        <v>-1522</v>
      </c>
      <c r="I634" s="45">
        <v>-3044</v>
      </c>
      <c r="J634" s="45">
        <v>-4566</v>
      </c>
      <c r="K634" s="45">
        <v>-6088</v>
      </c>
      <c r="L634" s="45">
        <v>-7610</v>
      </c>
      <c r="M634" s="45">
        <v>-9132</v>
      </c>
      <c r="N634" s="45">
        <v>-10654</v>
      </c>
      <c r="O634" s="45">
        <v>-12176</v>
      </c>
      <c r="P634" s="45">
        <v>-13698</v>
      </c>
      <c r="Q634" s="45">
        <v>-15220</v>
      </c>
      <c r="R634" s="47">
        <f t="shared" si="168"/>
        <v>-10308.333333333334</v>
      </c>
      <c r="V634" s="49">
        <f t="shared" ref="V634:V697" si="170">R634</f>
        <v>-10308.333333333334</v>
      </c>
      <c r="Y634" s="51"/>
      <c r="Z634" s="51"/>
      <c r="AA634" s="51"/>
      <c r="AC634" s="61">
        <f t="shared" si="169"/>
        <v>-10308.333333333334</v>
      </c>
    </row>
    <row r="635" spans="1:30">
      <c r="A635" s="1" t="s">
        <v>284</v>
      </c>
      <c r="B635" s="6" t="s">
        <v>252</v>
      </c>
      <c r="C635" s="6" t="s">
        <v>934</v>
      </c>
      <c r="D635" s="2" t="s">
        <v>935</v>
      </c>
      <c r="E635" s="45">
        <v>-65580</v>
      </c>
      <c r="F635" s="45">
        <v>-72138</v>
      </c>
      <c r="G635" s="45">
        <v>-78696</v>
      </c>
      <c r="H635" s="45">
        <v>-5887</v>
      </c>
      <c r="I635" s="45">
        <v>-11774</v>
      </c>
      <c r="J635" s="45">
        <v>-17661</v>
      </c>
      <c r="K635" s="45">
        <v>-23548</v>
      </c>
      <c r="L635" s="45">
        <v>-29435</v>
      </c>
      <c r="M635" s="45">
        <v>-35322</v>
      </c>
      <c r="N635" s="45">
        <v>-41209</v>
      </c>
      <c r="O635" s="45">
        <v>-47096</v>
      </c>
      <c r="P635" s="45">
        <v>-52983</v>
      </c>
      <c r="Q635" s="45">
        <v>-58870</v>
      </c>
      <c r="R635" s="47">
        <f t="shared" si="168"/>
        <v>-39831.166666666664</v>
      </c>
      <c r="V635" s="49">
        <f t="shared" si="170"/>
        <v>-39831.166666666664</v>
      </c>
      <c r="Y635" s="51"/>
      <c r="Z635" s="51"/>
      <c r="AA635" s="51"/>
      <c r="AC635" s="61">
        <f t="shared" si="169"/>
        <v>-39831.166666666664</v>
      </c>
    </row>
    <row r="636" spans="1:30">
      <c r="A636" s="1" t="s">
        <v>284</v>
      </c>
      <c r="B636" s="6" t="s">
        <v>252</v>
      </c>
      <c r="C636" s="6" t="s">
        <v>883</v>
      </c>
      <c r="D636" s="2" t="s">
        <v>885</v>
      </c>
      <c r="E636" s="45">
        <v>-17390</v>
      </c>
      <c r="F636" s="45">
        <v>-19129</v>
      </c>
      <c r="G636" s="45">
        <v>-20868</v>
      </c>
      <c r="H636" s="45">
        <v>-1565</v>
      </c>
      <c r="I636" s="45">
        <v>-3130</v>
      </c>
      <c r="J636" s="45">
        <v>-4695</v>
      </c>
      <c r="K636" s="45">
        <v>-6260</v>
      </c>
      <c r="L636" s="45">
        <v>-7825</v>
      </c>
      <c r="M636" s="45">
        <v>-9390</v>
      </c>
      <c r="N636" s="45">
        <v>-10955</v>
      </c>
      <c r="O636" s="45">
        <v>-12520</v>
      </c>
      <c r="P636" s="45">
        <v>-14085</v>
      </c>
      <c r="Q636" s="45">
        <v>-15650</v>
      </c>
      <c r="R636" s="47">
        <f t="shared" si="168"/>
        <v>-10578.5</v>
      </c>
      <c r="V636" s="49">
        <f t="shared" si="170"/>
        <v>-10578.5</v>
      </c>
      <c r="Y636" s="51"/>
      <c r="Z636" s="51"/>
      <c r="AA636" s="51"/>
      <c r="AC636" s="61">
        <f t="shared" si="169"/>
        <v>-10578.5</v>
      </c>
    </row>
    <row r="637" spans="1:30">
      <c r="A637" s="6" t="s">
        <v>284</v>
      </c>
      <c r="B637" s="6" t="s">
        <v>254</v>
      </c>
      <c r="C637" s="6" t="s">
        <v>467</v>
      </c>
      <c r="D637" s="3" t="s">
        <v>815</v>
      </c>
      <c r="E637" s="45">
        <v>-3949.29</v>
      </c>
      <c r="F637" s="45">
        <v>-3949.29</v>
      </c>
      <c r="G637" s="45">
        <v>-3957.97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-112.21</v>
      </c>
      <c r="P637" s="45">
        <v>-245.44</v>
      </c>
      <c r="Q637" s="45">
        <v>-245.44</v>
      </c>
      <c r="R637" s="47">
        <f t="shared" si="168"/>
        <v>-863.52291666666667</v>
      </c>
      <c r="V637" s="49">
        <f t="shared" si="170"/>
        <v>-863.52291666666667</v>
      </c>
      <c r="Y637" s="51"/>
      <c r="Z637" s="51"/>
      <c r="AA637" s="51"/>
      <c r="AC637" s="61">
        <f t="shared" si="169"/>
        <v>-863.52291666666667</v>
      </c>
    </row>
    <row r="638" spans="1:30">
      <c r="A638" s="6" t="s">
        <v>293</v>
      </c>
      <c r="B638" s="6" t="s">
        <v>245</v>
      </c>
      <c r="C638" s="6" t="s">
        <v>448</v>
      </c>
      <c r="D638" s="3" t="s">
        <v>816</v>
      </c>
      <c r="E638" s="45">
        <v>-31408757.690000001</v>
      </c>
      <c r="F638" s="45">
        <v>-34848667.909999996</v>
      </c>
      <c r="G638" s="45">
        <v>-40896819.469999999</v>
      </c>
      <c r="H638" s="45">
        <v>-6425713.96</v>
      </c>
      <c r="I638" s="45">
        <v>-12366817.41</v>
      </c>
      <c r="J638" s="45">
        <v>-18485713.059999999</v>
      </c>
      <c r="K638" s="45">
        <v>-22946882.640000001</v>
      </c>
      <c r="L638" s="45">
        <v>-25553320.420000002</v>
      </c>
      <c r="M638" s="45">
        <v>-27674834.359999999</v>
      </c>
      <c r="N638" s="45">
        <v>-29036074.469999999</v>
      </c>
      <c r="O638" s="45">
        <v>-30259244.960000001</v>
      </c>
      <c r="P638" s="45">
        <v>-31625297.629999999</v>
      </c>
      <c r="Q638" s="45">
        <v>-33686755.539999999</v>
      </c>
      <c r="R638" s="47">
        <f t="shared" si="168"/>
        <v>-26055595.242083337</v>
      </c>
      <c r="V638" s="49">
        <f t="shared" si="170"/>
        <v>-26055595.242083337</v>
      </c>
      <c r="Y638" s="51"/>
      <c r="Z638" s="51"/>
      <c r="AA638" s="51"/>
      <c r="AC638" s="61">
        <f t="shared" si="169"/>
        <v>-26055595.242083337</v>
      </c>
    </row>
    <row r="639" spans="1:30">
      <c r="A639" s="6" t="s">
        <v>293</v>
      </c>
      <c r="B639" s="6" t="s">
        <v>245</v>
      </c>
      <c r="C639" s="6" t="s">
        <v>449</v>
      </c>
      <c r="D639" s="3" t="s">
        <v>818</v>
      </c>
      <c r="E639" s="45">
        <v>179857.35</v>
      </c>
      <c r="F639" s="45">
        <v>434098.24</v>
      </c>
      <c r="G639" s="45">
        <v>423195.53</v>
      </c>
      <c r="H639" s="45">
        <v>-20395.86</v>
      </c>
      <c r="I639" s="45">
        <v>275039.95</v>
      </c>
      <c r="J639" s="45">
        <v>190453.7</v>
      </c>
      <c r="K639" s="45">
        <v>377.71000000002101</v>
      </c>
      <c r="L639" s="45">
        <v>-41257.339999999997</v>
      </c>
      <c r="M639" s="45">
        <v>-126876.01</v>
      </c>
      <c r="N639" s="45">
        <v>298157.26</v>
      </c>
      <c r="O639" s="45">
        <v>252560.75</v>
      </c>
      <c r="P639" s="45">
        <v>199196.61</v>
      </c>
      <c r="Q639" s="45">
        <v>134241.98000000001</v>
      </c>
      <c r="R639" s="47">
        <f t="shared" si="168"/>
        <v>170133.35041666668</v>
      </c>
      <c r="V639" s="49">
        <f t="shared" si="170"/>
        <v>170133.35041666668</v>
      </c>
      <c r="Y639" s="51"/>
      <c r="Z639" s="51"/>
      <c r="AA639" s="51"/>
      <c r="AC639" s="61">
        <f t="shared" si="169"/>
        <v>170133.35041666668</v>
      </c>
    </row>
    <row r="640" spans="1:30">
      <c r="A640" s="6" t="s">
        <v>293</v>
      </c>
      <c r="B640" s="6" t="s">
        <v>245</v>
      </c>
      <c r="C640" s="6" t="s">
        <v>450</v>
      </c>
      <c r="D640" s="3" t="s">
        <v>819</v>
      </c>
      <c r="E640" s="45">
        <v>-2150037.58</v>
      </c>
      <c r="F640" s="45">
        <v>-2436294.4700000002</v>
      </c>
      <c r="G640" s="45">
        <v>-2817978.92</v>
      </c>
      <c r="H640" s="45">
        <v>-353007.6</v>
      </c>
      <c r="I640" s="45">
        <v>-685611.37</v>
      </c>
      <c r="J640" s="45">
        <v>-1038841.95</v>
      </c>
      <c r="K640" s="45">
        <v>-1329220.8799999999</v>
      </c>
      <c r="L640" s="45">
        <v>-1518650.7</v>
      </c>
      <c r="M640" s="45">
        <v>-1684466.94</v>
      </c>
      <c r="N640" s="45">
        <v>-1799125.01</v>
      </c>
      <c r="O640" s="45">
        <v>-1925782.69</v>
      </c>
      <c r="P640" s="45">
        <v>-2055473.49</v>
      </c>
      <c r="Q640" s="45">
        <v>-2233829.81</v>
      </c>
      <c r="R640" s="47">
        <f t="shared" si="168"/>
        <v>-1653032.3095833333</v>
      </c>
      <c r="V640" s="49">
        <f t="shared" si="170"/>
        <v>-1653032.3095833333</v>
      </c>
      <c r="Y640" s="51"/>
      <c r="Z640" s="51"/>
      <c r="AA640" s="51"/>
      <c r="AC640" s="61">
        <f t="shared" si="169"/>
        <v>-1653032.3095833333</v>
      </c>
    </row>
    <row r="641" spans="1:29">
      <c r="A641" s="6" t="s">
        <v>293</v>
      </c>
      <c r="B641" s="6" t="s">
        <v>245</v>
      </c>
      <c r="C641" s="6" t="s">
        <v>451</v>
      </c>
      <c r="D641" s="3" t="s">
        <v>820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si="168"/>
        <v>0</v>
      </c>
      <c r="V641" s="49">
        <f t="shared" si="170"/>
        <v>0</v>
      </c>
      <c r="Y641" s="51"/>
      <c r="Z641" s="51"/>
      <c r="AA641" s="51"/>
      <c r="AC641" s="61">
        <f t="shared" si="169"/>
        <v>0</v>
      </c>
    </row>
    <row r="642" spans="1:29">
      <c r="A642" s="6" t="s">
        <v>293</v>
      </c>
      <c r="B642" s="6" t="s">
        <v>245</v>
      </c>
      <c r="C642" s="6" t="s">
        <v>452</v>
      </c>
      <c r="D642" s="3" t="s">
        <v>821</v>
      </c>
      <c r="E642" s="45">
        <v>-16546766.84</v>
      </c>
      <c r="F642" s="45">
        <v>-18320428.91</v>
      </c>
      <c r="G642" s="45">
        <v>-21537722.329999998</v>
      </c>
      <c r="H642" s="45">
        <v>-3260015.63</v>
      </c>
      <c r="I642" s="45">
        <v>-6318512.4699999997</v>
      </c>
      <c r="J642" s="45">
        <v>-9573278.6099999994</v>
      </c>
      <c r="K642" s="45">
        <v>-11909526.49</v>
      </c>
      <c r="L642" s="45">
        <v>-13306968.07</v>
      </c>
      <c r="M642" s="45">
        <v>-14479097.529999999</v>
      </c>
      <c r="N642" s="45">
        <v>-15248876.6</v>
      </c>
      <c r="O642" s="45">
        <v>-15967885.529999999</v>
      </c>
      <c r="P642" s="45">
        <v>-16782393.77</v>
      </c>
      <c r="Q642" s="45">
        <v>-17873418.359999999</v>
      </c>
      <c r="R642" s="47">
        <f t="shared" si="168"/>
        <v>-13659566.545</v>
      </c>
      <c r="V642" s="49">
        <f t="shared" si="170"/>
        <v>-13659566.545</v>
      </c>
      <c r="Y642" s="51"/>
      <c r="Z642" s="51"/>
      <c r="AA642" s="51"/>
      <c r="AC642" s="61">
        <f t="shared" si="169"/>
        <v>-13659566.545</v>
      </c>
    </row>
    <row r="643" spans="1:29">
      <c r="A643" s="6" t="s">
        <v>293</v>
      </c>
      <c r="B643" s="6" t="s">
        <v>245</v>
      </c>
      <c r="C643" s="6" t="s">
        <v>453</v>
      </c>
      <c r="D643" s="3" t="s">
        <v>822</v>
      </c>
      <c r="E643" s="45">
        <v>-340951.79</v>
      </c>
      <c r="F643" s="45">
        <v>-393733.56</v>
      </c>
      <c r="G643" s="45">
        <v>-394986.07</v>
      </c>
      <c r="H643" s="45">
        <v>-84838.15</v>
      </c>
      <c r="I643" s="45">
        <v>37967.760000000002</v>
      </c>
      <c r="J643" s="45">
        <v>83231.03</v>
      </c>
      <c r="K643" s="45">
        <v>10001.379999999999</v>
      </c>
      <c r="L643" s="45">
        <v>9390.2999999999993</v>
      </c>
      <c r="M643" s="45">
        <v>-56787.95</v>
      </c>
      <c r="N643" s="45">
        <v>140468.96</v>
      </c>
      <c r="O643" s="45">
        <v>110202.4</v>
      </c>
      <c r="P643" s="45">
        <v>101990.07</v>
      </c>
      <c r="Q643" s="45">
        <v>72656.710000000006</v>
      </c>
      <c r="R643" s="47">
        <f t="shared" si="168"/>
        <v>-47603.447499999987</v>
      </c>
      <c r="V643" s="49">
        <f t="shared" si="170"/>
        <v>-47603.447499999987</v>
      </c>
      <c r="Y643" s="51"/>
      <c r="Z643" s="51"/>
      <c r="AA643" s="51"/>
      <c r="AC643" s="61">
        <f t="shared" si="169"/>
        <v>-47603.447499999987</v>
      </c>
    </row>
    <row r="644" spans="1:29">
      <c r="A644" s="6" t="s">
        <v>293</v>
      </c>
      <c r="B644" s="6" t="s">
        <v>245</v>
      </c>
      <c r="C644" s="6" t="s">
        <v>454</v>
      </c>
      <c r="D644" s="3" t="s">
        <v>823</v>
      </c>
      <c r="E644" s="45">
        <v>-4067.31</v>
      </c>
      <c r="F644" s="45">
        <v>-4067.31</v>
      </c>
      <c r="G644" s="45">
        <v>-4067.31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-66.45</v>
      </c>
      <c r="R644" s="47">
        <f t="shared" si="168"/>
        <v>-850.125</v>
      </c>
      <c r="V644" s="49">
        <f t="shared" si="170"/>
        <v>-850.125</v>
      </c>
      <c r="Y644" s="51"/>
      <c r="Z644" s="51"/>
      <c r="AA644" s="51"/>
      <c r="AC644" s="61">
        <f t="shared" si="169"/>
        <v>-850.125</v>
      </c>
    </row>
    <row r="645" spans="1:29">
      <c r="A645" s="6" t="s">
        <v>293</v>
      </c>
      <c r="B645" s="6" t="s">
        <v>245</v>
      </c>
      <c r="C645" s="6" t="s">
        <v>457</v>
      </c>
      <c r="D645" s="3" t="s">
        <v>824</v>
      </c>
      <c r="E645" s="45">
        <v>-1081922.2</v>
      </c>
      <c r="F645" s="45">
        <v>-1179819.83</v>
      </c>
      <c r="G645" s="45">
        <v>-1326947.18</v>
      </c>
      <c r="H645" s="45">
        <v>-181642.27</v>
      </c>
      <c r="I645" s="45">
        <v>-349401.9</v>
      </c>
      <c r="J645" s="45">
        <v>-512434.93</v>
      </c>
      <c r="K645" s="45">
        <v>-647470.4</v>
      </c>
      <c r="L645" s="45">
        <v>-747618.43</v>
      </c>
      <c r="M645" s="45">
        <v>-825350.71</v>
      </c>
      <c r="N645" s="45">
        <v>-885788.69</v>
      </c>
      <c r="O645" s="45">
        <v>-930805.55</v>
      </c>
      <c r="P645" s="45">
        <v>-994623.57</v>
      </c>
      <c r="Q645" s="45">
        <v>-1055392.94</v>
      </c>
      <c r="R645" s="47">
        <f t="shared" si="168"/>
        <v>-804213.41916666657</v>
      </c>
      <c r="V645" s="49">
        <f t="shared" si="170"/>
        <v>-804213.41916666657</v>
      </c>
      <c r="Y645" s="51"/>
      <c r="Z645" s="51"/>
      <c r="AA645" s="51"/>
      <c r="AC645" s="61">
        <f t="shared" si="169"/>
        <v>-804213.41916666657</v>
      </c>
    </row>
    <row r="646" spans="1:29">
      <c r="A646" s="25" t="s">
        <v>293</v>
      </c>
      <c r="B646" s="6" t="s">
        <v>246</v>
      </c>
      <c r="C646" s="6" t="s">
        <v>448</v>
      </c>
      <c r="D646" s="3" t="s">
        <v>836</v>
      </c>
      <c r="E646" s="45">
        <v>2164588.38</v>
      </c>
      <c r="F646" s="45">
        <v>434682.22000000102</v>
      </c>
      <c r="G646" s="45">
        <v>-3089.6899999990701</v>
      </c>
      <c r="H646" s="45">
        <v>151258.76999999999</v>
      </c>
      <c r="I646" s="45">
        <v>-137868.43</v>
      </c>
      <c r="J646" s="45">
        <v>1409834.66</v>
      </c>
      <c r="K646" s="45">
        <v>2730083.2</v>
      </c>
      <c r="L646" s="45">
        <v>3026894.88</v>
      </c>
      <c r="M646" s="45">
        <v>3640771.87</v>
      </c>
      <c r="N646" s="45">
        <v>3409598.71</v>
      </c>
      <c r="O646" s="45">
        <v>3389247.38</v>
      </c>
      <c r="P646" s="45">
        <v>3107732.74</v>
      </c>
      <c r="Q646" s="45">
        <v>2083127.64</v>
      </c>
      <c r="R646" s="47">
        <f t="shared" si="168"/>
        <v>1940250.36</v>
      </c>
      <c r="V646" s="49">
        <f t="shared" si="170"/>
        <v>1940250.36</v>
      </c>
      <c r="Y646" s="51"/>
      <c r="Z646" s="51"/>
      <c r="AA646" s="51"/>
      <c r="AC646" s="61">
        <f t="shared" si="169"/>
        <v>1940250.36</v>
      </c>
    </row>
    <row r="647" spans="1:29">
      <c r="A647" s="25" t="s">
        <v>293</v>
      </c>
      <c r="B647" s="6" t="s">
        <v>246</v>
      </c>
      <c r="C647" s="6" t="s">
        <v>452</v>
      </c>
      <c r="D647" s="3" t="s">
        <v>837</v>
      </c>
      <c r="E647" s="45">
        <v>1140194.02</v>
      </c>
      <c r="F647" s="45">
        <v>277798.86</v>
      </c>
      <c r="G647" s="45">
        <v>69474.13</v>
      </c>
      <c r="H647" s="45">
        <v>198871.7</v>
      </c>
      <c r="I647" s="45">
        <v>10797.36</v>
      </c>
      <c r="J647" s="45">
        <v>806467.7</v>
      </c>
      <c r="K647" s="45">
        <v>1605113.85</v>
      </c>
      <c r="L647" s="45">
        <v>1747483.5</v>
      </c>
      <c r="M647" s="45">
        <v>2119590</v>
      </c>
      <c r="N647" s="45">
        <v>1937627.6</v>
      </c>
      <c r="O647" s="45">
        <v>1909389.13</v>
      </c>
      <c r="P647" s="45">
        <v>1691826.45</v>
      </c>
      <c r="Q647" s="45">
        <v>1095713.68</v>
      </c>
      <c r="R647" s="47">
        <f t="shared" si="168"/>
        <v>1124366.1774999998</v>
      </c>
      <c r="V647" s="49">
        <f t="shared" si="170"/>
        <v>1124366.1774999998</v>
      </c>
      <c r="Y647" s="51"/>
      <c r="Z647" s="51"/>
      <c r="AA647" s="51"/>
      <c r="AC647" s="61">
        <f t="shared" si="169"/>
        <v>1124366.1774999998</v>
      </c>
    </row>
    <row r="648" spans="1:29">
      <c r="A648" s="25" t="s">
        <v>293</v>
      </c>
      <c r="B648" s="6" t="s">
        <v>246</v>
      </c>
      <c r="C648" s="6" t="s">
        <v>457</v>
      </c>
      <c r="D648" s="3" t="s">
        <v>838</v>
      </c>
      <c r="E648" s="45">
        <v>87626.94</v>
      </c>
      <c r="F648" s="45">
        <v>38331.339999999997</v>
      </c>
      <c r="G648" s="45">
        <v>3842.81</v>
      </c>
      <c r="H648" s="45">
        <v>13891.78</v>
      </c>
      <c r="I648" s="45">
        <v>18671.91</v>
      </c>
      <c r="J648" s="45">
        <v>46736.21</v>
      </c>
      <c r="K648" s="45">
        <v>81666.570000000007</v>
      </c>
      <c r="L648" s="45">
        <v>104115.31</v>
      </c>
      <c r="M648" s="45">
        <v>121438.8</v>
      </c>
      <c r="N648" s="45">
        <v>136862.35999999999</v>
      </c>
      <c r="O648" s="45">
        <v>138045.99</v>
      </c>
      <c r="P648" s="45">
        <v>121018.75</v>
      </c>
      <c r="Q648" s="45">
        <v>90364.11</v>
      </c>
      <c r="R648" s="47">
        <f t="shared" si="168"/>
        <v>76134.779583333337</v>
      </c>
      <c r="V648" s="49">
        <f t="shared" si="170"/>
        <v>76134.779583333337</v>
      </c>
      <c r="Y648" s="51"/>
      <c r="Z648" s="51"/>
      <c r="AA648" s="51"/>
      <c r="AC648" s="61">
        <f t="shared" si="169"/>
        <v>76134.779583333337</v>
      </c>
    </row>
    <row r="649" spans="1:29">
      <c r="A649" s="25" t="s">
        <v>293</v>
      </c>
      <c r="B649" s="6" t="s">
        <v>247</v>
      </c>
      <c r="C649" s="6" t="s">
        <v>463</v>
      </c>
      <c r="D649" s="3" t="s">
        <v>843</v>
      </c>
      <c r="E649" s="45">
        <v>-66647.740000000005</v>
      </c>
      <c r="F649" s="45">
        <v>-69072.740000000005</v>
      </c>
      <c r="G649" s="45">
        <v>-71847.740000000005</v>
      </c>
      <c r="H649" s="45">
        <v>-16501.45</v>
      </c>
      <c r="I649" s="45">
        <v>-26634.959999999999</v>
      </c>
      <c r="J649" s="45">
        <v>-35272.089999999997</v>
      </c>
      <c r="K649" s="45">
        <v>-41627.06</v>
      </c>
      <c r="L649" s="45">
        <v>-47318.239999999998</v>
      </c>
      <c r="M649" s="45">
        <v>-51706.94</v>
      </c>
      <c r="N649" s="45">
        <v>-55666.36</v>
      </c>
      <c r="O649" s="45">
        <v>-61550.03</v>
      </c>
      <c r="P649" s="45">
        <v>-65385.18</v>
      </c>
      <c r="Q649" s="45">
        <v>-70775.740000000005</v>
      </c>
      <c r="R649" s="47">
        <f t="shared" si="168"/>
        <v>-50941.210833333338</v>
      </c>
      <c r="V649" s="49">
        <f t="shared" si="170"/>
        <v>-50941.210833333338</v>
      </c>
      <c r="Y649" s="51"/>
      <c r="Z649" s="51"/>
      <c r="AA649" s="51"/>
      <c r="AC649" s="61">
        <f t="shared" si="169"/>
        <v>-50941.210833333338</v>
      </c>
    </row>
    <row r="650" spans="1:29">
      <c r="A650" s="25" t="s">
        <v>293</v>
      </c>
      <c r="B650" s="6" t="s">
        <v>247</v>
      </c>
      <c r="C650" s="6" t="s">
        <v>464</v>
      </c>
      <c r="D650" s="3" t="s">
        <v>844</v>
      </c>
      <c r="E650" s="45">
        <v>-78318.880000000005</v>
      </c>
      <c r="F650" s="45">
        <v>-18395.939999999999</v>
      </c>
      <c r="G650" s="45">
        <v>-17627.400000000001</v>
      </c>
      <c r="H650" s="45">
        <v>-3418.25</v>
      </c>
      <c r="I650" s="45">
        <v>-6162.81</v>
      </c>
      <c r="J650" s="45">
        <v>-6582.79</v>
      </c>
      <c r="K650" s="45">
        <v>-7681.01</v>
      </c>
      <c r="L650" s="45">
        <v>-13753.02</v>
      </c>
      <c r="M650" s="45">
        <v>-17503.73</v>
      </c>
      <c r="N650" s="45">
        <v>-21928.85</v>
      </c>
      <c r="O650" s="45">
        <v>-27503.49</v>
      </c>
      <c r="P650" s="45">
        <v>-32616.400000000001</v>
      </c>
      <c r="Q650" s="45">
        <v>-34669.949999999997</v>
      </c>
      <c r="R650" s="47">
        <f t="shared" si="168"/>
        <v>-19139.008749999997</v>
      </c>
      <c r="V650" s="49">
        <f t="shared" si="170"/>
        <v>-19139.008749999997</v>
      </c>
      <c r="Y650" s="51"/>
      <c r="Z650" s="51"/>
      <c r="AA650" s="51"/>
      <c r="AC650" s="61">
        <f t="shared" si="169"/>
        <v>-19139.008749999997</v>
      </c>
    </row>
    <row r="651" spans="1:29">
      <c r="A651" s="25" t="s">
        <v>293</v>
      </c>
      <c r="B651" s="6" t="s">
        <v>248</v>
      </c>
      <c r="C651" s="6" t="s">
        <v>465</v>
      </c>
      <c r="D651" s="3" t="s">
        <v>848</v>
      </c>
      <c r="E651" s="45">
        <v>-2317067.89</v>
      </c>
      <c r="F651" s="45">
        <v>-2572878.27</v>
      </c>
      <c r="G651" s="45">
        <v>-2807769.13</v>
      </c>
      <c r="H651" s="45">
        <v>-255703.2</v>
      </c>
      <c r="I651" s="45">
        <v>-517251.71</v>
      </c>
      <c r="J651" s="45">
        <v>-767925.5</v>
      </c>
      <c r="K651" s="45">
        <v>-1034768.19</v>
      </c>
      <c r="L651" s="45">
        <v>-1288267.8600000001</v>
      </c>
      <c r="M651" s="45">
        <v>-1524528.08</v>
      </c>
      <c r="N651" s="45">
        <v>-1756157.27</v>
      </c>
      <c r="O651" s="45">
        <v>-1993037.25</v>
      </c>
      <c r="P651" s="45">
        <v>-2229340.7599999998</v>
      </c>
      <c r="Q651" s="45">
        <v>-2475750.77</v>
      </c>
      <c r="R651" s="47">
        <f t="shared" si="168"/>
        <v>-1595336.3791666664</v>
      </c>
      <c r="V651" s="49">
        <f t="shared" si="170"/>
        <v>-1595336.3791666664</v>
      </c>
      <c r="Y651" s="51"/>
      <c r="Z651" s="51"/>
      <c r="AA651" s="51"/>
      <c r="AC651" s="61">
        <f t="shared" si="169"/>
        <v>-1595336.3791666664</v>
      </c>
    </row>
    <row r="652" spans="1:29">
      <c r="A652" s="25" t="s">
        <v>293</v>
      </c>
      <c r="B652" s="6" t="s">
        <v>248</v>
      </c>
      <c r="C652" s="6" t="s">
        <v>466</v>
      </c>
      <c r="D652" s="3" t="s">
        <v>849</v>
      </c>
      <c r="E652" s="45">
        <v>-1180478.55</v>
      </c>
      <c r="F652" s="45">
        <v>-1303576.45</v>
      </c>
      <c r="G652" s="45">
        <v>-1413471.32</v>
      </c>
      <c r="H652" s="45">
        <v>-112953.62</v>
      </c>
      <c r="I652" s="45">
        <v>-223184.23</v>
      </c>
      <c r="J652" s="45">
        <v>-338147.06</v>
      </c>
      <c r="K652" s="45">
        <v>-462085.9</v>
      </c>
      <c r="L652" s="45">
        <v>-579795.22</v>
      </c>
      <c r="M652" s="45">
        <v>-698302.11</v>
      </c>
      <c r="N652" s="45">
        <v>-820007.86</v>
      </c>
      <c r="O652" s="45">
        <v>-948629.88</v>
      </c>
      <c r="P652" s="45">
        <v>-1077561.24</v>
      </c>
      <c r="Q652" s="45">
        <v>-1206015.81</v>
      </c>
      <c r="R652" s="47">
        <f t="shared" si="168"/>
        <v>-764246.83916666673</v>
      </c>
      <c r="V652" s="49">
        <f t="shared" si="170"/>
        <v>-764246.83916666673</v>
      </c>
      <c r="Y652" s="51"/>
      <c r="Z652" s="51"/>
      <c r="AA652" s="51"/>
      <c r="AC652" s="61">
        <f t="shared" si="169"/>
        <v>-764246.83916666673</v>
      </c>
    </row>
    <row r="653" spans="1:29">
      <c r="A653" s="25" t="s">
        <v>293</v>
      </c>
      <c r="B653" s="6" t="s">
        <v>249</v>
      </c>
      <c r="C653" s="6" t="s">
        <v>465</v>
      </c>
      <c r="D653" s="3" t="s">
        <v>850</v>
      </c>
      <c r="E653" s="45">
        <v>-10018.99</v>
      </c>
      <c r="F653" s="45">
        <v>10383.41</v>
      </c>
      <c r="G653" s="45">
        <v>-10450.790000000001</v>
      </c>
      <c r="H653" s="45">
        <v>-5587.58</v>
      </c>
      <c r="I653" s="45">
        <v>6224.28</v>
      </c>
      <c r="J653" s="45">
        <v>-10821.43</v>
      </c>
      <c r="K653" s="45">
        <v>2755.23</v>
      </c>
      <c r="L653" s="45">
        <v>20123.61</v>
      </c>
      <c r="M653" s="45">
        <v>24578.71</v>
      </c>
      <c r="N653" s="45">
        <v>19454.96</v>
      </c>
      <c r="O653" s="45">
        <v>19907.939999999999</v>
      </c>
      <c r="P653" s="45">
        <v>9350.33</v>
      </c>
      <c r="Q653" s="45">
        <v>-9804.57</v>
      </c>
      <c r="R653" s="47">
        <f t="shared" si="168"/>
        <v>6333.9075000000003</v>
      </c>
      <c r="V653" s="49">
        <f t="shared" si="170"/>
        <v>6333.9075000000003</v>
      </c>
      <c r="Y653" s="51"/>
      <c r="Z653" s="51"/>
      <c r="AA653" s="51"/>
      <c r="AC653" s="61">
        <f t="shared" si="169"/>
        <v>6333.9075000000003</v>
      </c>
    </row>
    <row r="654" spans="1:29">
      <c r="A654" s="25" t="s">
        <v>293</v>
      </c>
      <c r="B654" s="6" t="s">
        <v>249</v>
      </c>
      <c r="C654" s="6" t="s">
        <v>466</v>
      </c>
      <c r="D654" s="3" t="s">
        <v>851</v>
      </c>
      <c r="E654" s="45">
        <v>8424.9599999999991</v>
      </c>
      <c r="F654" s="45">
        <v>21627.99</v>
      </c>
      <c r="G654" s="45">
        <v>18569.240000000002</v>
      </c>
      <c r="H654" s="45">
        <v>2723.01</v>
      </c>
      <c r="I654" s="45">
        <v>-2009.21</v>
      </c>
      <c r="J654" s="45">
        <v>-10985.22</v>
      </c>
      <c r="K654" s="45">
        <v>-4755.7</v>
      </c>
      <c r="L654" s="45">
        <v>-5553.27</v>
      </c>
      <c r="M654" s="45">
        <v>-8752.1299999999992</v>
      </c>
      <c r="N654" s="45">
        <v>-15668.4</v>
      </c>
      <c r="O654" s="45">
        <v>-15977.74</v>
      </c>
      <c r="P654" s="45">
        <v>-15500.95</v>
      </c>
      <c r="Q654" s="45">
        <v>-6786.41</v>
      </c>
      <c r="R654" s="47">
        <f t="shared" si="168"/>
        <v>-2955.2587499999991</v>
      </c>
      <c r="V654" s="49">
        <f t="shared" si="170"/>
        <v>-2955.2587499999991</v>
      </c>
      <c r="Y654" s="51"/>
      <c r="Z654" s="51"/>
      <c r="AA654" s="51"/>
      <c r="AC654" s="61">
        <f t="shared" si="169"/>
        <v>-2955.2587499999991</v>
      </c>
    </row>
    <row r="655" spans="1:29">
      <c r="A655" s="25" t="s">
        <v>293</v>
      </c>
      <c r="B655" s="6" t="s">
        <v>250</v>
      </c>
      <c r="C655" s="6"/>
      <c r="D655" s="3" t="s">
        <v>251</v>
      </c>
      <c r="E655" s="45">
        <v>-11000</v>
      </c>
      <c r="F655" s="45">
        <v>-12000</v>
      </c>
      <c r="G655" s="45">
        <v>-13000</v>
      </c>
      <c r="H655" s="45">
        <v>-1000</v>
      </c>
      <c r="I655" s="45">
        <v>-2000</v>
      </c>
      <c r="J655" s="45">
        <v>-3000</v>
      </c>
      <c r="K655" s="45">
        <v>-4000</v>
      </c>
      <c r="L655" s="45">
        <v>-5000</v>
      </c>
      <c r="M655" s="45">
        <v>-6000</v>
      </c>
      <c r="N655" s="45">
        <v>-7000</v>
      </c>
      <c r="O655" s="45">
        <v>-8000</v>
      </c>
      <c r="P655" s="45">
        <v>-9000</v>
      </c>
      <c r="Q655" s="45">
        <v>-10000</v>
      </c>
      <c r="R655" s="47">
        <f t="shared" si="168"/>
        <v>-6708.333333333333</v>
      </c>
      <c r="V655" s="49">
        <f t="shared" si="170"/>
        <v>-6708.333333333333</v>
      </c>
      <c r="Y655" s="51"/>
      <c r="Z655" s="51"/>
      <c r="AA655" s="51"/>
      <c r="AC655" s="61">
        <f t="shared" si="169"/>
        <v>-6708.333333333333</v>
      </c>
    </row>
    <row r="656" spans="1:29">
      <c r="A656" s="25" t="s">
        <v>293</v>
      </c>
      <c r="B656" s="6" t="s">
        <v>254</v>
      </c>
      <c r="C656" s="6" t="s">
        <v>461</v>
      </c>
      <c r="D656" s="3" t="s">
        <v>840</v>
      </c>
      <c r="E656" s="45">
        <v>0</v>
      </c>
      <c r="F656" s="45">
        <v>0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7">
        <f t="shared" si="168"/>
        <v>0</v>
      </c>
      <c r="V656" s="49">
        <f t="shared" si="170"/>
        <v>0</v>
      </c>
      <c r="Y656" s="51"/>
      <c r="Z656" s="51"/>
      <c r="AA656" s="51"/>
      <c r="AC656" s="61">
        <f t="shared" si="169"/>
        <v>0</v>
      </c>
    </row>
    <row r="657" spans="1:29">
      <c r="A657" s="25" t="s">
        <v>293</v>
      </c>
      <c r="B657" s="6" t="s">
        <v>254</v>
      </c>
      <c r="C657" s="6" t="s">
        <v>467</v>
      </c>
      <c r="D657" s="3" t="s">
        <v>815</v>
      </c>
      <c r="E657" s="45">
        <v>-735.22</v>
      </c>
      <c r="F657" s="45">
        <v>-735.22</v>
      </c>
      <c r="G657" s="45">
        <v>-735.22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-1028.22</v>
      </c>
      <c r="P657" s="45">
        <v>-1028.22</v>
      </c>
      <c r="Q657" s="45">
        <v>-1028.22</v>
      </c>
      <c r="R657" s="47">
        <f t="shared" si="168"/>
        <v>-367.38333333333338</v>
      </c>
      <c r="V657" s="49">
        <f t="shared" si="170"/>
        <v>-367.38333333333338</v>
      </c>
      <c r="Y657" s="51"/>
      <c r="Z657" s="51"/>
      <c r="AA657" s="51"/>
      <c r="AC657" s="61">
        <f t="shared" si="169"/>
        <v>-367.38333333333338</v>
      </c>
    </row>
    <row r="658" spans="1:29">
      <c r="A658" s="25" t="s">
        <v>293</v>
      </c>
      <c r="B658" s="6" t="s">
        <v>254</v>
      </c>
      <c r="C658" s="6" t="s">
        <v>462</v>
      </c>
      <c r="D658" s="3" t="s">
        <v>841</v>
      </c>
      <c r="E658" s="45">
        <v>-369.7</v>
      </c>
      <c r="F658" s="45">
        <v>-369.7</v>
      </c>
      <c r="G658" s="45">
        <v>-504.85</v>
      </c>
      <c r="H658" s="45">
        <v>0</v>
      </c>
      <c r="I658" s="45">
        <v>0</v>
      </c>
      <c r="J658" s="45">
        <v>0</v>
      </c>
      <c r="K658" s="45">
        <v>0</v>
      </c>
      <c r="L658" s="45">
        <v>-109</v>
      </c>
      <c r="M658" s="45">
        <v>-276.2</v>
      </c>
      <c r="N658" s="45">
        <v>-276.2</v>
      </c>
      <c r="O658" s="45">
        <v>-276.2</v>
      </c>
      <c r="P658" s="45">
        <v>-276.2</v>
      </c>
      <c r="Q658" s="45">
        <v>-276.2</v>
      </c>
      <c r="R658" s="47">
        <f t="shared" si="168"/>
        <v>-200.94166666666663</v>
      </c>
      <c r="V658" s="49">
        <f t="shared" si="170"/>
        <v>-200.94166666666663</v>
      </c>
      <c r="Y658" s="51"/>
      <c r="Z658" s="51"/>
      <c r="AA658" s="51"/>
      <c r="AC658" s="61">
        <f t="shared" si="169"/>
        <v>-200.94166666666663</v>
      </c>
    </row>
    <row r="659" spans="1:29">
      <c r="A659" s="25" t="s">
        <v>293</v>
      </c>
      <c r="B659" s="6" t="s">
        <v>254</v>
      </c>
      <c r="C659" s="6" t="s">
        <v>464</v>
      </c>
      <c r="D659" s="3" t="s">
        <v>842</v>
      </c>
      <c r="E659" s="45">
        <v>-2332.33</v>
      </c>
      <c r="F659" s="45">
        <v>-2332.33</v>
      </c>
      <c r="G659" s="45">
        <v>-2332.33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7">
        <f t="shared" si="168"/>
        <v>-485.90208333333334</v>
      </c>
      <c r="V659" s="49">
        <f t="shared" si="170"/>
        <v>-485.90208333333334</v>
      </c>
      <c r="Y659" s="51"/>
      <c r="Z659" s="51"/>
      <c r="AA659" s="51"/>
      <c r="AC659" s="61">
        <f t="shared" si="169"/>
        <v>-485.90208333333334</v>
      </c>
    </row>
    <row r="660" spans="1:29">
      <c r="A660" s="25" t="s">
        <v>293</v>
      </c>
      <c r="B660" s="6" t="s">
        <v>255</v>
      </c>
      <c r="C660" s="6"/>
      <c r="D660" s="3" t="s">
        <v>852</v>
      </c>
      <c r="E660" s="45">
        <v>-797324.02</v>
      </c>
      <c r="F660" s="45">
        <v>-824945.43</v>
      </c>
      <c r="G660" s="45">
        <v>-863840.52</v>
      </c>
      <c r="H660" s="45">
        <v>-34042.79</v>
      </c>
      <c r="I660" s="45">
        <v>-66378.12</v>
      </c>
      <c r="J660" s="45">
        <v>-77802.38</v>
      </c>
      <c r="K660" s="45">
        <v>-70139.539999999994</v>
      </c>
      <c r="L660" s="45">
        <v>-53142.76</v>
      </c>
      <c r="M660" s="45">
        <v>-25827.98</v>
      </c>
      <c r="N660" s="45">
        <v>-289.51999999999703</v>
      </c>
      <c r="O660" s="45">
        <v>29670.9</v>
      </c>
      <c r="P660" s="45">
        <v>53956.44</v>
      </c>
      <c r="Q660" s="45">
        <v>60792.04</v>
      </c>
      <c r="R660" s="47">
        <f t="shared" si="168"/>
        <v>-191753.97416666671</v>
      </c>
      <c r="V660" s="49">
        <f t="shared" si="170"/>
        <v>-191753.97416666671</v>
      </c>
      <c r="Y660" s="51"/>
      <c r="Z660" s="51"/>
      <c r="AA660" s="51"/>
      <c r="AC660" s="61">
        <f t="shared" si="169"/>
        <v>-191753.97416666671</v>
      </c>
    </row>
    <row r="661" spans="1:29">
      <c r="A661" s="25" t="s">
        <v>293</v>
      </c>
      <c r="B661" s="6" t="s">
        <v>255</v>
      </c>
      <c r="C661" s="6" t="s">
        <v>143</v>
      </c>
      <c r="D661" s="3" t="s">
        <v>859</v>
      </c>
      <c r="E661" s="45">
        <v>-114671.03</v>
      </c>
      <c r="F661" s="45">
        <v>-117742.83</v>
      </c>
      <c r="G661" s="45">
        <v>-121397.73</v>
      </c>
      <c r="H661" s="45">
        <v>-3679.54</v>
      </c>
      <c r="I661" s="45">
        <v>-7068.47</v>
      </c>
      <c r="J661" s="45">
        <v>-10547.58</v>
      </c>
      <c r="K661" s="45">
        <v>-13868.49</v>
      </c>
      <c r="L661" s="45">
        <v>-16925.96</v>
      </c>
      <c r="M661" s="45">
        <v>-19838.060000000001</v>
      </c>
      <c r="N661" s="45">
        <v>-22948.52</v>
      </c>
      <c r="O661" s="45">
        <v>-25915.74</v>
      </c>
      <c r="P661" s="45">
        <v>-29022.19</v>
      </c>
      <c r="Q661" s="45">
        <v>-32637.3</v>
      </c>
      <c r="R661" s="47">
        <f t="shared" si="168"/>
        <v>-38550.772916666669</v>
      </c>
      <c r="V661" s="49">
        <f t="shared" si="170"/>
        <v>-38550.772916666669</v>
      </c>
      <c r="Y661" s="51"/>
      <c r="Z661" s="51"/>
      <c r="AA661" s="51"/>
      <c r="AC661" s="61">
        <f t="shared" si="169"/>
        <v>-38550.772916666669</v>
      </c>
    </row>
    <row r="662" spans="1:29">
      <c r="A662" s="6" t="s">
        <v>294</v>
      </c>
      <c r="B662" s="6" t="s">
        <v>245</v>
      </c>
      <c r="C662" s="6" t="s">
        <v>448</v>
      </c>
      <c r="D662" s="3" t="s">
        <v>816</v>
      </c>
      <c r="E662" s="45">
        <v>-97675258.519999996</v>
      </c>
      <c r="F662" s="45">
        <v>-108395481.86</v>
      </c>
      <c r="G662" s="45">
        <v>-126773676.98</v>
      </c>
      <c r="H662" s="45">
        <v>-19503050.760000002</v>
      </c>
      <c r="I662" s="45">
        <v>-37986916.479999997</v>
      </c>
      <c r="J662" s="45">
        <v>-57487775.57</v>
      </c>
      <c r="K662" s="45">
        <v>-71239613.620000005</v>
      </c>
      <c r="L662" s="45">
        <v>-78489823.730000004</v>
      </c>
      <c r="M662" s="45">
        <v>-84373353.109999999</v>
      </c>
      <c r="N662" s="45">
        <v>-88277702.859999999</v>
      </c>
      <c r="O662" s="45">
        <v>-91818751.170000002</v>
      </c>
      <c r="P662" s="45">
        <v>-95701070.680000007</v>
      </c>
      <c r="Q662" s="45">
        <v>-101707743.01000001</v>
      </c>
      <c r="R662" s="47">
        <f t="shared" si="168"/>
        <v>-79978226.465416655</v>
      </c>
      <c r="V662" s="49">
        <f t="shared" si="170"/>
        <v>-79978226.465416655</v>
      </c>
      <c r="Y662" s="51"/>
      <c r="Z662" s="51"/>
      <c r="AA662" s="51"/>
      <c r="AC662" s="61">
        <f t="shared" si="169"/>
        <v>-79978226.465416655</v>
      </c>
    </row>
    <row r="663" spans="1:29">
      <c r="A663" s="6" t="s">
        <v>294</v>
      </c>
      <c r="B663" s="6" t="s">
        <v>245</v>
      </c>
      <c r="C663" s="6" t="s">
        <v>449</v>
      </c>
      <c r="D663" s="3" t="s">
        <v>825</v>
      </c>
      <c r="E663" s="45">
        <v>179463.29</v>
      </c>
      <c r="F663" s="45">
        <v>-162965.16</v>
      </c>
      <c r="G663" s="45">
        <v>-1348414.41</v>
      </c>
      <c r="H663" s="45">
        <v>-1288704.27</v>
      </c>
      <c r="I663" s="45">
        <v>-864553.88</v>
      </c>
      <c r="J663" s="45">
        <v>-868003.13</v>
      </c>
      <c r="K663" s="45">
        <v>-1446870.22</v>
      </c>
      <c r="L663" s="45">
        <v>-1705595.24</v>
      </c>
      <c r="M663" s="45">
        <v>-1936310.37</v>
      </c>
      <c r="N663" s="45">
        <v>-1681710.48</v>
      </c>
      <c r="O663" s="45">
        <v>-1804900.51</v>
      </c>
      <c r="P663" s="45">
        <v>-1805482.86</v>
      </c>
      <c r="Q663" s="45">
        <v>-1856806.97</v>
      </c>
      <c r="R663" s="47">
        <f t="shared" si="168"/>
        <v>-1312681.8641666665</v>
      </c>
      <c r="V663" s="49">
        <f t="shared" si="170"/>
        <v>-1312681.8641666665</v>
      </c>
      <c r="Y663" s="51"/>
      <c r="Z663" s="51"/>
      <c r="AA663" s="51"/>
      <c r="AC663" s="61">
        <f t="shared" si="169"/>
        <v>-1312681.8641666665</v>
      </c>
    </row>
    <row r="664" spans="1:29">
      <c r="A664" s="6" t="s">
        <v>294</v>
      </c>
      <c r="B664" s="6" t="s">
        <v>245</v>
      </c>
      <c r="C664" s="6" t="s">
        <v>519</v>
      </c>
      <c r="D664" s="3" t="s">
        <v>817</v>
      </c>
      <c r="E664" s="45">
        <v>-2532085.23</v>
      </c>
      <c r="F664" s="45">
        <v>-2806933.19</v>
      </c>
      <c r="G664" s="45">
        <v>-3292483.2</v>
      </c>
      <c r="H664" s="45">
        <v>-517342.92</v>
      </c>
      <c r="I664" s="45">
        <v>-1006135.9</v>
      </c>
      <c r="J664" s="45">
        <v>-1523246.44</v>
      </c>
      <c r="K664" s="45">
        <v>-1879804.72</v>
      </c>
      <c r="L664" s="45">
        <v>-2053878.05</v>
      </c>
      <c r="M664" s="45">
        <v>-2189689.83</v>
      </c>
      <c r="N664" s="45">
        <v>-2269836.56</v>
      </c>
      <c r="O664" s="45">
        <v>-2339797.31</v>
      </c>
      <c r="P664" s="45">
        <v>-2419256.5299999998</v>
      </c>
      <c r="Q664" s="45">
        <v>-2558638.5499999998</v>
      </c>
      <c r="R664" s="47">
        <f t="shared" si="168"/>
        <v>-2070313.8783333336</v>
      </c>
      <c r="V664" s="49">
        <f t="shared" si="170"/>
        <v>-2070313.8783333336</v>
      </c>
      <c r="Y664" s="51"/>
      <c r="Z664" s="51"/>
      <c r="AA664" s="51"/>
      <c r="AC664" s="61">
        <f t="shared" si="169"/>
        <v>-2070313.8783333336</v>
      </c>
    </row>
    <row r="665" spans="1:29">
      <c r="A665" s="6" t="s">
        <v>294</v>
      </c>
      <c r="B665" s="6" t="s">
        <v>245</v>
      </c>
      <c r="C665" s="6" t="s">
        <v>450</v>
      </c>
      <c r="D665" s="3" t="s">
        <v>819</v>
      </c>
      <c r="E665" s="45">
        <v>-9882150.6899999995</v>
      </c>
      <c r="F665" s="45">
        <v>-10816254.710000001</v>
      </c>
      <c r="G665" s="45">
        <v>-12197089.220000001</v>
      </c>
      <c r="H665" s="45">
        <v>-1324988.73</v>
      </c>
      <c r="I665" s="45">
        <v>-2577471.2599999998</v>
      </c>
      <c r="J665" s="45">
        <v>-3991275.62</v>
      </c>
      <c r="K665" s="45">
        <v>-5155594.4000000004</v>
      </c>
      <c r="L665" s="45">
        <v>-5887738.54</v>
      </c>
      <c r="M665" s="45">
        <v>-6687934.7599999998</v>
      </c>
      <c r="N665" s="45">
        <v>-7291129.8899999997</v>
      </c>
      <c r="O665" s="45">
        <v>-7907749.3200000003</v>
      </c>
      <c r="P665" s="45">
        <v>-8601043.5399999991</v>
      </c>
      <c r="Q665" s="45">
        <v>-9795171.6799999997</v>
      </c>
      <c r="R665" s="47">
        <f t="shared" si="168"/>
        <v>-6856410.9312500013</v>
      </c>
      <c r="V665" s="49">
        <f t="shared" si="170"/>
        <v>-6856410.9312500013</v>
      </c>
      <c r="Y665" s="51"/>
      <c r="Z665" s="51"/>
      <c r="AA665" s="51"/>
      <c r="AC665" s="61">
        <f t="shared" si="169"/>
        <v>-6856410.9312500013</v>
      </c>
    </row>
    <row r="666" spans="1:29">
      <c r="A666" s="6" t="s">
        <v>294</v>
      </c>
      <c r="B666" s="6" t="s">
        <v>245</v>
      </c>
      <c r="C666" s="6" t="s">
        <v>458</v>
      </c>
      <c r="D666" s="3" t="s">
        <v>826</v>
      </c>
      <c r="E666" s="45">
        <v>118821.14</v>
      </c>
      <c r="F666" s="45">
        <v>114553.99</v>
      </c>
      <c r="G666" s="45">
        <v>116266.14</v>
      </c>
      <c r="H666" s="45">
        <v>-67904.320000000007</v>
      </c>
      <c r="I666" s="45">
        <v>-73782.53</v>
      </c>
      <c r="J666" s="45">
        <v>-80619.710000000006</v>
      </c>
      <c r="K666" s="45">
        <v>-76340.47</v>
      </c>
      <c r="L666" s="45">
        <v>-93147.7</v>
      </c>
      <c r="M666" s="45">
        <v>-63813.62</v>
      </c>
      <c r="N666" s="45">
        <v>-55466.11</v>
      </c>
      <c r="O666" s="45">
        <v>-46428.23</v>
      </c>
      <c r="P666" s="45">
        <v>-36554.6</v>
      </c>
      <c r="Q666" s="45">
        <v>-41108.46</v>
      </c>
      <c r="R666" s="47">
        <f t="shared" si="168"/>
        <v>-27031.734999999997</v>
      </c>
      <c r="V666" s="49">
        <f t="shared" si="170"/>
        <v>-27031.734999999997</v>
      </c>
      <c r="Y666" s="51"/>
      <c r="Z666" s="51"/>
      <c r="AA666" s="51"/>
      <c r="AC666" s="61">
        <f t="shared" si="169"/>
        <v>-27031.734999999997</v>
      </c>
    </row>
    <row r="667" spans="1:29">
      <c r="A667" s="6" t="s">
        <v>294</v>
      </c>
      <c r="B667" s="6" t="s">
        <v>245</v>
      </c>
      <c r="C667" s="6" t="s">
        <v>520</v>
      </c>
      <c r="D667" s="3" t="s">
        <v>827</v>
      </c>
      <c r="E667" s="45">
        <v>-342205.19</v>
      </c>
      <c r="F667" s="45">
        <v>-373830.9</v>
      </c>
      <c r="G667" s="45">
        <v>-420513.53</v>
      </c>
      <c r="H667" s="45">
        <v>-44566.86</v>
      </c>
      <c r="I667" s="45">
        <v>-86589.94</v>
      </c>
      <c r="J667" s="45">
        <v>-134392.78</v>
      </c>
      <c r="K667" s="45">
        <v>-173632.97</v>
      </c>
      <c r="L667" s="45">
        <v>-197991.5</v>
      </c>
      <c r="M667" s="45">
        <v>-225182.22</v>
      </c>
      <c r="N667" s="45">
        <v>-245061.1</v>
      </c>
      <c r="O667" s="45">
        <v>-265589.03000000003</v>
      </c>
      <c r="P667" s="45">
        <v>-288662.19</v>
      </c>
      <c r="Q667" s="45">
        <v>-329505.2</v>
      </c>
      <c r="R667" s="47">
        <f t="shared" si="168"/>
        <v>-232655.68458333332</v>
      </c>
      <c r="V667" s="49">
        <f t="shared" si="170"/>
        <v>-232655.68458333332</v>
      </c>
      <c r="Y667" s="51"/>
      <c r="Z667" s="51"/>
      <c r="AA667" s="51"/>
      <c r="AC667" s="61">
        <f t="shared" si="169"/>
        <v>-232655.68458333332</v>
      </c>
    </row>
    <row r="668" spans="1:29">
      <c r="A668" s="6" t="s">
        <v>294</v>
      </c>
      <c r="B668" s="6" t="s">
        <v>245</v>
      </c>
      <c r="C668" s="6" t="s">
        <v>451</v>
      </c>
      <c r="D668" s="3" t="s">
        <v>820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68"/>
        <v>0</v>
      </c>
      <c r="V668" s="49">
        <f t="shared" si="170"/>
        <v>0</v>
      </c>
      <c r="Y668" s="51"/>
      <c r="Z668" s="51"/>
      <c r="AA668" s="51"/>
      <c r="AC668" s="61">
        <f t="shared" si="169"/>
        <v>0</v>
      </c>
    </row>
    <row r="669" spans="1:29">
      <c r="A669" s="6" t="s">
        <v>294</v>
      </c>
      <c r="B669" s="6" t="s">
        <v>245</v>
      </c>
      <c r="C669" s="6" t="s">
        <v>452</v>
      </c>
      <c r="D669" s="3" t="s">
        <v>821</v>
      </c>
      <c r="E669" s="45">
        <v>-72872341.769999996</v>
      </c>
      <c r="F669" s="45">
        <v>-79599471.959999993</v>
      </c>
      <c r="G669" s="45">
        <v>-91749073.480000004</v>
      </c>
      <c r="H669" s="45">
        <v>-12951596.279999999</v>
      </c>
      <c r="I669" s="45">
        <v>-25108655.010000002</v>
      </c>
      <c r="J669" s="45">
        <v>-38312547.600000001</v>
      </c>
      <c r="K669" s="45">
        <v>-47688717.549999997</v>
      </c>
      <c r="L669" s="45">
        <v>-52949600.340000004</v>
      </c>
      <c r="M669" s="45">
        <v>-57305888.609999999</v>
      </c>
      <c r="N669" s="45">
        <v>-60371141.060000002</v>
      </c>
      <c r="O669" s="45">
        <v>-63270401.979999997</v>
      </c>
      <c r="P669" s="45">
        <v>-66367666.780000001</v>
      </c>
      <c r="Q669" s="45">
        <v>-70645744.739999995</v>
      </c>
      <c r="R669" s="47">
        <f t="shared" si="168"/>
        <v>-55619483.658750005</v>
      </c>
      <c r="V669" s="49">
        <f t="shared" si="170"/>
        <v>-55619483.658750005</v>
      </c>
      <c r="Y669" s="51"/>
      <c r="Z669" s="51"/>
      <c r="AA669" s="51"/>
      <c r="AC669" s="61">
        <f t="shared" si="169"/>
        <v>-55619483.658750005</v>
      </c>
    </row>
    <row r="670" spans="1:29">
      <c r="A670" s="6" t="s">
        <v>294</v>
      </c>
      <c r="B670" s="6" t="s">
        <v>245</v>
      </c>
      <c r="C670" s="6" t="s">
        <v>453</v>
      </c>
      <c r="D670" s="3" t="s">
        <v>828</v>
      </c>
      <c r="E670" s="45">
        <v>-884913.46</v>
      </c>
      <c r="F670" s="45">
        <v>-1490470.59</v>
      </c>
      <c r="G670" s="45">
        <v>-1988745.98</v>
      </c>
      <c r="H670" s="45">
        <v>-754616.75</v>
      </c>
      <c r="I670" s="45">
        <v>-746329.43</v>
      </c>
      <c r="J670" s="45">
        <v>-536840.86</v>
      </c>
      <c r="K670" s="45">
        <v>-923125.91</v>
      </c>
      <c r="L670" s="45">
        <v>-904444.95</v>
      </c>
      <c r="M670" s="45">
        <v>-1193475.94</v>
      </c>
      <c r="N670" s="45">
        <v>-1101141.97</v>
      </c>
      <c r="O670" s="45">
        <v>-1252547.43</v>
      </c>
      <c r="P670" s="45">
        <v>-1325483.29</v>
      </c>
      <c r="Q670" s="45">
        <v>-1566002.99</v>
      </c>
      <c r="R670" s="47">
        <f t="shared" si="168"/>
        <v>-1120223.4437500001</v>
      </c>
      <c r="V670" s="49">
        <f t="shared" si="170"/>
        <v>-1120223.4437500001</v>
      </c>
      <c r="Y670" s="51"/>
      <c r="Z670" s="51"/>
      <c r="AA670" s="51"/>
      <c r="AC670" s="61">
        <f t="shared" si="169"/>
        <v>-1120223.4437500001</v>
      </c>
    </row>
    <row r="671" spans="1:29">
      <c r="A671" s="6" t="s">
        <v>294</v>
      </c>
      <c r="B671" s="6" t="s">
        <v>245</v>
      </c>
      <c r="C671" s="6" t="s">
        <v>521</v>
      </c>
      <c r="D671" s="3" t="s">
        <v>829</v>
      </c>
      <c r="E671" s="45">
        <v>-2218564.89</v>
      </c>
      <c r="F671" s="45">
        <v>-2412210.71</v>
      </c>
      <c r="G671" s="45">
        <v>-2766470.46</v>
      </c>
      <c r="H671" s="45">
        <v>-377985.39</v>
      </c>
      <c r="I671" s="45">
        <v>-732149.34</v>
      </c>
      <c r="J671" s="45">
        <v>-1117892.1299999999</v>
      </c>
      <c r="K671" s="45">
        <v>-1388976.85</v>
      </c>
      <c r="L671" s="45">
        <v>-1535818.25</v>
      </c>
      <c r="M671" s="45">
        <v>-1655358.9</v>
      </c>
      <c r="N671" s="45">
        <v>-1735979.24</v>
      </c>
      <c r="O671" s="45">
        <v>-1811624</v>
      </c>
      <c r="P671" s="45">
        <v>-1893318.79</v>
      </c>
      <c r="Q671" s="45">
        <v>-2010862.99</v>
      </c>
      <c r="R671" s="47">
        <f t="shared" si="168"/>
        <v>-1628541.5</v>
      </c>
      <c r="V671" s="49">
        <f t="shared" si="170"/>
        <v>-1628541.5</v>
      </c>
      <c r="Y671" s="51"/>
      <c r="Z671" s="51"/>
      <c r="AA671" s="51"/>
      <c r="AC671" s="61">
        <f t="shared" si="169"/>
        <v>-1628541.5</v>
      </c>
    </row>
    <row r="672" spans="1:29">
      <c r="A672" s="6" t="s">
        <v>294</v>
      </c>
      <c r="B672" s="6" t="s">
        <v>245</v>
      </c>
      <c r="C672" s="6" t="s">
        <v>454</v>
      </c>
      <c r="D672" s="3" t="s">
        <v>823</v>
      </c>
      <c r="E672" s="45">
        <v>-35511.550000000003</v>
      </c>
      <c r="F672" s="45">
        <v>-24219.53</v>
      </c>
      <c r="G672" s="45">
        <v>-39244.629999999997</v>
      </c>
      <c r="H672" s="45">
        <v>-843.85</v>
      </c>
      <c r="I672" s="45">
        <v>-843.85</v>
      </c>
      <c r="J672" s="45">
        <v>-5436.87</v>
      </c>
      <c r="K672" s="45">
        <v>-5121.99</v>
      </c>
      <c r="L672" s="45">
        <v>-5121.99</v>
      </c>
      <c r="M672" s="45">
        <v>-15766.88</v>
      </c>
      <c r="N672" s="45">
        <v>-15766.88</v>
      </c>
      <c r="O672" s="45">
        <v>-18873.52</v>
      </c>
      <c r="P672" s="45">
        <v>-22823.3</v>
      </c>
      <c r="Q672" s="45">
        <v>-30998.94</v>
      </c>
      <c r="R672" s="47">
        <f t="shared" si="168"/>
        <v>-15609.877916666666</v>
      </c>
      <c r="V672" s="49">
        <f t="shared" si="170"/>
        <v>-15609.877916666666</v>
      </c>
      <c r="Y672" s="51"/>
      <c r="Z672" s="51"/>
      <c r="AA672" s="51"/>
      <c r="AC672" s="61">
        <f t="shared" si="169"/>
        <v>-15609.877916666666</v>
      </c>
    </row>
    <row r="673" spans="1:29">
      <c r="A673" s="6" t="s">
        <v>294</v>
      </c>
      <c r="B673" s="6" t="s">
        <v>245</v>
      </c>
      <c r="C673" s="6" t="s">
        <v>455</v>
      </c>
      <c r="D673" s="3" t="s">
        <v>830</v>
      </c>
      <c r="E673" s="45">
        <v>-1389.51</v>
      </c>
      <c r="F673" s="45">
        <v>-1449.51</v>
      </c>
      <c r="G673" s="45">
        <v>-1509.51</v>
      </c>
      <c r="H673" s="45">
        <v>-60</v>
      </c>
      <c r="I673" s="45">
        <v>-120</v>
      </c>
      <c r="J673" s="45">
        <v>-180</v>
      </c>
      <c r="K673" s="45">
        <v>-240</v>
      </c>
      <c r="L673" s="45">
        <v>-300</v>
      </c>
      <c r="M673" s="45">
        <v>-360</v>
      </c>
      <c r="N673" s="45">
        <v>-420</v>
      </c>
      <c r="O673" s="45">
        <v>-480</v>
      </c>
      <c r="P673" s="45">
        <v>-540</v>
      </c>
      <c r="Q673" s="45">
        <v>-600</v>
      </c>
      <c r="R673" s="47">
        <f t="shared" si="168"/>
        <v>-554.48125000000005</v>
      </c>
      <c r="V673" s="49">
        <f t="shared" si="170"/>
        <v>-554.48125000000005</v>
      </c>
      <c r="Y673" s="51"/>
      <c r="Z673" s="51"/>
      <c r="AA673" s="51"/>
      <c r="AC673" s="61">
        <f t="shared" si="169"/>
        <v>-554.48125000000005</v>
      </c>
    </row>
    <row r="674" spans="1:29">
      <c r="A674" s="6" t="s">
        <v>294</v>
      </c>
      <c r="B674" s="6" t="s">
        <v>245</v>
      </c>
      <c r="C674" s="6" t="s">
        <v>459</v>
      </c>
      <c r="D674" s="3" t="s">
        <v>833</v>
      </c>
      <c r="E674" s="45">
        <v>-3138.28</v>
      </c>
      <c r="F674" s="45">
        <v>-3485.78</v>
      </c>
      <c r="G674" s="45">
        <v>-4001.81</v>
      </c>
      <c r="H674" s="45">
        <v>-565.59</v>
      </c>
      <c r="I674" s="45">
        <v>-1016.79</v>
      </c>
      <c r="J674" s="45">
        <v>-1517.07</v>
      </c>
      <c r="K674" s="45">
        <v>-1909.92</v>
      </c>
      <c r="L674" s="45">
        <v>-2195.0300000000002</v>
      </c>
      <c r="M674" s="45">
        <v>-2406.8200000000002</v>
      </c>
      <c r="N674" s="45">
        <v>-2594.13</v>
      </c>
      <c r="O674" s="45">
        <v>-2786.57</v>
      </c>
      <c r="P674" s="45">
        <v>-3012.97</v>
      </c>
      <c r="Q674" s="45">
        <v>-3458.41</v>
      </c>
      <c r="R674" s="47">
        <f t="shared" si="168"/>
        <v>-2399.2354166666669</v>
      </c>
      <c r="V674" s="49">
        <f t="shared" si="170"/>
        <v>-2399.2354166666669</v>
      </c>
      <c r="Y674" s="51"/>
      <c r="Z674" s="51"/>
      <c r="AA674" s="51"/>
      <c r="AC674" s="61">
        <f t="shared" si="169"/>
        <v>-2399.2354166666669</v>
      </c>
    </row>
    <row r="675" spans="1:29">
      <c r="A675" s="6" t="s">
        <v>294</v>
      </c>
      <c r="B675" s="6" t="s">
        <v>245</v>
      </c>
      <c r="C675" s="6" t="s">
        <v>522</v>
      </c>
      <c r="D675" s="3" t="s">
        <v>832</v>
      </c>
      <c r="E675" s="45">
        <v>-27.94</v>
      </c>
      <c r="F675" s="45">
        <v>-27.94</v>
      </c>
      <c r="G675" s="45">
        <v>-27.94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7">
        <f t="shared" si="168"/>
        <v>-5.8208333333333337</v>
      </c>
      <c r="V675" s="49">
        <f t="shared" si="170"/>
        <v>-5.8208333333333337</v>
      </c>
      <c r="Y675" s="51"/>
      <c r="Z675" s="51"/>
      <c r="AA675" s="51"/>
      <c r="AC675" s="61">
        <f t="shared" si="169"/>
        <v>-5.8208333333333337</v>
      </c>
    </row>
    <row r="676" spans="1:29">
      <c r="A676" s="6" t="s">
        <v>294</v>
      </c>
      <c r="B676" s="6" t="s">
        <v>245</v>
      </c>
      <c r="C676" s="6" t="s">
        <v>456</v>
      </c>
      <c r="D676" s="3" t="s">
        <v>831</v>
      </c>
      <c r="E676" s="45">
        <v>0</v>
      </c>
      <c r="F676" s="45">
        <v>0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7">
        <f t="shared" si="168"/>
        <v>0</v>
      </c>
      <c r="V676" s="49">
        <f t="shared" si="170"/>
        <v>0</v>
      </c>
      <c r="Y676" s="51"/>
      <c r="Z676" s="51"/>
      <c r="AA676" s="51"/>
      <c r="AC676" s="61">
        <f t="shared" si="169"/>
        <v>0</v>
      </c>
    </row>
    <row r="677" spans="1:29">
      <c r="A677" s="6" t="s">
        <v>294</v>
      </c>
      <c r="B677" s="6" t="s">
        <v>245</v>
      </c>
      <c r="C677" s="6" t="s">
        <v>457</v>
      </c>
      <c r="D677" s="3" t="s">
        <v>824</v>
      </c>
      <c r="E677" s="45">
        <v>-1059841.26</v>
      </c>
      <c r="F677" s="45">
        <v>-1172661.2</v>
      </c>
      <c r="G677" s="45">
        <v>-1310258.01</v>
      </c>
      <c r="H677" s="45">
        <v>-152474.85</v>
      </c>
      <c r="I677" s="45">
        <v>-307349.64</v>
      </c>
      <c r="J677" s="45">
        <v>-456626.71</v>
      </c>
      <c r="K677" s="45">
        <v>-604067.73</v>
      </c>
      <c r="L677" s="45">
        <v>-718215.18</v>
      </c>
      <c r="M677" s="45">
        <v>-810111.77</v>
      </c>
      <c r="N677" s="45">
        <v>-877588.64</v>
      </c>
      <c r="O677" s="45">
        <v>-935342.18</v>
      </c>
      <c r="P677" s="45">
        <v>-1002237.34</v>
      </c>
      <c r="Q677" s="45">
        <v>-1083577.81</v>
      </c>
      <c r="R677" s="47">
        <f t="shared" si="168"/>
        <v>-784886.89875000005</v>
      </c>
      <c r="V677" s="49">
        <f t="shared" si="170"/>
        <v>-784886.89875000005</v>
      </c>
      <c r="Y677" s="51"/>
      <c r="Z677" s="51"/>
      <c r="AA677" s="51"/>
      <c r="AC677" s="61">
        <f t="shared" si="169"/>
        <v>-784886.89875000005</v>
      </c>
    </row>
    <row r="678" spans="1:29">
      <c r="A678" s="6" t="s">
        <v>294</v>
      </c>
      <c r="B678" s="6" t="s">
        <v>245</v>
      </c>
      <c r="C678" s="6" t="s">
        <v>460</v>
      </c>
      <c r="D678" s="3" t="s">
        <v>834</v>
      </c>
      <c r="E678" s="45">
        <v>-6912.21</v>
      </c>
      <c r="F678" s="45">
        <v>-5432.63</v>
      </c>
      <c r="G678" s="45">
        <v>-4097.88</v>
      </c>
      <c r="H678" s="45">
        <v>698.84</v>
      </c>
      <c r="I678" s="45">
        <v>1683.18</v>
      </c>
      <c r="J678" s="45">
        <v>2614.09</v>
      </c>
      <c r="K678" s="45">
        <v>1566.87</v>
      </c>
      <c r="L678" s="45">
        <v>1010.39</v>
      </c>
      <c r="M678" s="45">
        <v>1205.26</v>
      </c>
      <c r="N678" s="45">
        <v>1116.69</v>
      </c>
      <c r="O678" s="45">
        <v>2478.7600000000002</v>
      </c>
      <c r="P678" s="45">
        <v>6343.87</v>
      </c>
      <c r="Q678" s="45">
        <v>11682.66</v>
      </c>
      <c r="R678" s="47">
        <f t="shared" si="168"/>
        <v>964.38875000000007</v>
      </c>
      <c r="V678" s="49">
        <f t="shared" si="170"/>
        <v>964.38875000000007</v>
      </c>
      <c r="Y678" s="51"/>
      <c r="Z678" s="51"/>
      <c r="AA678" s="51"/>
      <c r="AC678" s="61">
        <f t="shared" si="169"/>
        <v>964.38875000000007</v>
      </c>
    </row>
    <row r="679" spans="1:29">
      <c r="A679" s="6" t="s">
        <v>294</v>
      </c>
      <c r="B679" s="6" t="s">
        <v>245</v>
      </c>
      <c r="C679" s="6" t="s">
        <v>523</v>
      </c>
      <c r="D679" s="3" t="s">
        <v>835</v>
      </c>
      <c r="E679" s="45">
        <v>-44931.31</v>
      </c>
      <c r="F679" s="45">
        <v>-49634.79</v>
      </c>
      <c r="G679" s="45">
        <v>-55424.76</v>
      </c>
      <c r="H679" s="45">
        <v>-6424.65</v>
      </c>
      <c r="I679" s="45">
        <v>-12959.12</v>
      </c>
      <c r="J679" s="45">
        <v>-19237.22</v>
      </c>
      <c r="K679" s="45">
        <v>-25427.34</v>
      </c>
      <c r="L679" s="45">
        <v>-30172.880000000001</v>
      </c>
      <c r="M679" s="45">
        <v>-33951.65</v>
      </c>
      <c r="N679" s="45">
        <v>-36698.17</v>
      </c>
      <c r="O679" s="45">
        <v>-39032.120000000003</v>
      </c>
      <c r="P679" s="45">
        <v>-41739.82</v>
      </c>
      <c r="Q679" s="45">
        <v>-45090.48</v>
      </c>
      <c r="R679" s="47">
        <f t="shared" si="168"/>
        <v>-32976.117916666662</v>
      </c>
      <c r="V679" s="49">
        <f t="shared" si="170"/>
        <v>-32976.117916666662</v>
      </c>
      <c r="Y679" s="51"/>
      <c r="Z679" s="51"/>
      <c r="AA679" s="51"/>
      <c r="AC679" s="61">
        <f t="shared" si="169"/>
        <v>-32976.117916666662</v>
      </c>
    </row>
    <row r="680" spans="1:29">
      <c r="A680" s="6" t="s">
        <v>294</v>
      </c>
      <c r="B680" s="6" t="s">
        <v>246</v>
      </c>
      <c r="C680" s="6" t="s">
        <v>448</v>
      </c>
      <c r="D680" s="3" t="s">
        <v>836</v>
      </c>
      <c r="E680" s="45">
        <v>6627960.5499999998</v>
      </c>
      <c r="F680" s="45">
        <v>745661.68</v>
      </c>
      <c r="G680" s="45">
        <v>-10509.540000000299</v>
      </c>
      <c r="H680" s="45">
        <v>494118.74</v>
      </c>
      <c r="I680" s="45">
        <v>-421702.98</v>
      </c>
      <c r="J680" s="45">
        <v>3870226.5</v>
      </c>
      <c r="K680" s="45">
        <v>8511996.7799999993</v>
      </c>
      <c r="L680" s="45">
        <v>9696307.3399999999</v>
      </c>
      <c r="M680" s="45">
        <v>11486517.609999999</v>
      </c>
      <c r="N680" s="45">
        <v>10680379.01</v>
      </c>
      <c r="O680" s="45">
        <v>10611922.880000001</v>
      </c>
      <c r="P680" s="45">
        <v>9743282.6300000008</v>
      </c>
      <c r="Q680" s="45">
        <v>6412186.4000000004</v>
      </c>
      <c r="R680" s="47">
        <f t="shared" si="168"/>
        <v>5994022.84375</v>
      </c>
      <c r="V680" s="49">
        <f t="shared" si="170"/>
        <v>5994022.84375</v>
      </c>
      <c r="Y680" s="51"/>
      <c r="Z680" s="51"/>
      <c r="AA680" s="51"/>
      <c r="AC680" s="61">
        <f t="shared" si="169"/>
        <v>5994022.84375</v>
      </c>
    </row>
    <row r="681" spans="1:29">
      <c r="A681" s="6" t="s">
        <v>294</v>
      </c>
      <c r="B681" s="6" t="s">
        <v>246</v>
      </c>
      <c r="C681" s="6" t="s">
        <v>519</v>
      </c>
      <c r="D681" s="3" t="s">
        <v>861</v>
      </c>
      <c r="E681" s="45">
        <v>200443.07</v>
      </c>
      <c r="F681" s="45">
        <v>37242.22</v>
      </c>
      <c r="G681" s="45">
        <v>15941.51</v>
      </c>
      <c r="H681" s="45">
        <v>13918.91</v>
      </c>
      <c r="I681" s="45">
        <v>-11879.03</v>
      </c>
      <c r="J681" s="45">
        <v>109021.07</v>
      </c>
      <c r="K681" s="45">
        <v>239775.9</v>
      </c>
      <c r="L681" s="45">
        <v>273136.94</v>
      </c>
      <c r="M681" s="45">
        <v>323562.23999999999</v>
      </c>
      <c r="N681" s="45">
        <v>300844.82</v>
      </c>
      <c r="O681" s="45">
        <v>298915.69</v>
      </c>
      <c r="P681" s="45">
        <v>274436.95</v>
      </c>
      <c r="Q681" s="45">
        <v>180564.87</v>
      </c>
      <c r="R681" s="47">
        <f t="shared" si="168"/>
        <v>172118.4325</v>
      </c>
      <c r="V681" s="49">
        <f t="shared" si="170"/>
        <v>172118.4325</v>
      </c>
      <c r="Y681" s="51"/>
      <c r="Z681" s="51"/>
      <c r="AA681" s="51"/>
      <c r="AC681" s="61">
        <f t="shared" si="169"/>
        <v>172118.4325</v>
      </c>
    </row>
    <row r="682" spans="1:29">
      <c r="A682" s="6" t="s">
        <v>294</v>
      </c>
      <c r="B682" s="6" t="s">
        <v>246</v>
      </c>
      <c r="C682" s="6" t="s">
        <v>452</v>
      </c>
      <c r="D682" s="3" t="s">
        <v>837</v>
      </c>
      <c r="E682" s="45">
        <v>5353643.04</v>
      </c>
      <c r="F682" s="45">
        <v>3022066.45</v>
      </c>
      <c r="G682" s="45">
        <v>2154945.9300000002</v>
      </c>
      <c r="H682" s="45">
        <v>339193.35</v>
      </c>
      <c r="I682" s="45">
        <v>-206355.48</v>
      </c>
      <c r="J682" s="45">
        <v>2526163.98</v>
      </c>
      <c r="K682" s="45">
        <v>5707821.1399999997</v>
      </c>
      <c r="L682" s="45">
        <v>6389253.4299999997</v>
      </c>
      <c r="M682" s="45">
        <v>7784039.8700000001</v>
      </c>
      <c r="N682" s="45">
        <v>6999126.25</v>
      </c>
      <c r="O682" s="45">
        <v>6863075.1699999999</v>
      </c>
      <c r="P682" s="45">
        <v>6103191.7000000002</v>
      </c>
      <c r="Q682" s="45">
        <v>3841344.64</v>
      </c>
      <c r="R682" s="47">
        <f t="shared" si="168"/>
        <v>4356667.9691666672</v>
      </c>
      <c r="V682" s="49">
        <f t="shared" si="170"/>
        <v>4356667.9691666672</v>
      </c>
      <c r="Y682" s="51"/>
      <c r="Z682" s="51"/>
      <c r="AA682" s="51"/>
      <c r="AC682" s="61">
        <f t="shared" si="169"/>
        <v>4356667.9691666672</v>
      </c>
    </row>
    <row r="683" spans="1:29">
      <c r="A683" s="6" t="s">
        <v>294</v>
      </c>
      <c r="B683" s="6" t="s">
        <v>246</v>
      </c>
      <c r="C683" s="6" t="s">
        <v>521</v>
      </c>
      <c r="D683" s="3" t="s">
        <v>862</v>
      </c>
      <c r="E683" s="45">
        <v>139526.06</v>
      </c>
      <c r="F683" s="45">
        <v>72822.86</v>
      </c>
      <c r="G683" s="45">
        <v>48829.03</v>
      </c>
      <c r="H683" s="45">
        <v>9139.16</v>
      </c>
      <c r="I683" s="45">
        <v>-7711.49</v>
      </c>
      <c r="J683" s="45">
        <v>74702.55</v>
      </c>
      <c r="K683" s="45">
        <v>170775.07</v>
      </c>
      <c r="L683" s="45">
        <v>191233.56</v>
      </c>
      <c r="M683" s="45">
        <v>233220.78</v>
      </c>
      <c r="N683" s="45">
        <v>209286.94</v>
      </c>
      <c r="O683" s="45">
        <v>205182.41</v>
      </c>
      <c r="P683" s="45">
        <v>182077.08</v>
      </c>
      <c r="Q683" s="45">
        <v>113700.64</v>
      </c>
      <c r="R683" s="47">
        <f t="shared" si="168"/>
        <v>126347.60833333334</v>
      </c>
      <c r="V683" s="49">
        <f t="shared" si="170"/>
        <v>126347.60833333334</v>
      </c>
      <c r="Y683" s="51"/>
      <c r="Z683" s="51"/>
      <c r="AA683" s="51"/>
      <c r="AC683" s="61">
        <f t="shared" si="169"/>
        <v>126347.60833333334</v>
      </c>
    </row>
    <row r="684" spans="1:29">
      <c r="A684" s="6" t="s">
        <v>294</v>
      </c>
      <c r="B684" s="6" t="s">
        <v>246</v>
      </c>
      <c r="C684" s="6" t="s">
        <v>455</v>
      </c>
      <c r="D684" s="3" t="s">
        <v>839</v>
      </c>
      <c r="E684" s="45">
        <v>198.19</v>
      </c>
      <c r="F684" s="45">
        <v>198.19</v>
      </c>
      <c r="G684" s="45">
        <v>198.19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7">
        <f t="shared" si="168"/>
        <v>41.289583333333333</v>
      </c>
      <c r="V684" s="49">
        <f t="shared" si="170"/>
        <v>41.289583333333333</v>
      </c>
      <c r="Y684" s="51"/>
      <c r="Z684" s="51"/>
      <c r="AA684" s="51"/>
      <c r="AC684" s="61">
        <f t="shared" si="169"/>
        <v>41.289583333333333</v>
      </c>
    </row>
    <row r="685" spans="1:29">
      <c r="A685" s="6" t="s">
        <v>294</v>
      </c>
      <c r="B685" s="6" t="s">
        <v>246</v>
      </c>
      <c r="C685" s="6" t="s">
        <v>457</v>
      </c>
      <c r="D685" s="3" t="s">
        <v>838</v>
      </c>
      <c r="E685" s="45">
        <v>46833.61</v>
      </c>
      <c r="F685" s="45">
        <v>20681.52</v>
      </c>
      <c r="G685" s="45">
        <v>5119.1699999999901</v>
      </c>
      <c r="H685" s="45">
        <v>-2404.2399999999998</v>
      </c>
      <c r="I685" s="45">
        <v>2913.56</v>
      </c>
      <c r="J685" s="45">
        <v>6084.36</v>
      </c>
      <c r="K685" s="45">
        <v>41262.49</v>
      </c>
      <c r="L685" s="45">
        <v>64950.34</v>
      </c>
      <c r="M685" s="45">
        <v>90589.77</v>
      </c>
      <c r="N685" s="45">
        <v>100554.82</v>
      </c>
      <c r="O685" s="45">
        <v>90746.39</v>
      </c>
      <c r="P685" s="45">
        <v>74929.820000000007</v>
      </c>
      <c r="Q685" s="45">
        <v>36142.199999999997</v>
      </c>
      <c r="R685" s="47">
        <f t="shared" si="168"/>
        <v>44742.992083333338</v>
      </c>
      <c r="V685" s="49">
        <f t="shared" si="170"/>
        <v>44742.992083333338</v>
      </c>
      <c r="Y685" s="51"/>
      <c r="Z685" s="51"/>
      <c r="AA685" s="51"/>
      <c r="AC685" s="61">
        <f t="shared" si="169"/>
        <v>44742.992083333338</v>
      </c>
    </row>
    <row r="686" spans="1:29">
      <c r="A686" s="6" t="s">
        <v>294</v>
      </c>
      <c r="B686" s="6" t="s">
        <v>247</v>
      </c>
      <c r="C686" s="6" t="s">
        <v>461</v>
      </c>
      <c r="D686" s="3" t="s">
        <v>845</v>
      </c>
      <c r="E686" s="45">
        <v>-4820</v>
      </c>
      <c r="F686" s="45">
        <v>-2080</v>
      </c>
      <c r="G686" s="45">
        <v>-2795.78</v>
      </c>
      <c r="H686" s="45">
        <v>0</v>
      </c>
      <c r="I686" s="45">
        <v>-1451.28</v>
      </c>
      <c r="J686" s="45">
        <v>-1451.28</v>
      </c>
      <c r="K686" s="45">
        <v>-1451.28</v>
      </c>
      <c r="L686" s="45">
        <v>-2332.1999999999998</v>
      </c>
      <c r="M686" s="45">
        <v>-3989.34</v>
      </c>
      <c r="N686" s="45">
        <v>-3989.34</v>
      </c>
      <c r="O686" s="45">
        <v>-9952.48</v>
      </c>
      <c r="P686" s="45">
        <v>-9952.48</v>
      </c>
      <c r="Q686" s="45">
        <v>-9952.48</v>
      </c>
      <c r="R686" s="47">
        <f t="shared" si="168"/>
        <v>-3902.6416666666664</v>
      </c>
      <c r="V686" s="49">
        <f t="shared" si="170"/>
        <v>-3902.6416666666664</v>
      </c>
      <c r="Y686" s="51"/>
      <c r="Z686" s="51"/>
      <c r="AA686" s="51"/>
      <c r="AC686" s="61">
        <f t="shared" si="169"/>
        <v>-3902.6416666666664</v>
      </c>
    </row>
    <row r="687" spans="1:29">
      <c r="A687" s="6" t="s">
        <v>294</v>
      </c>
      <c r="B687" s="6" t="s">
        <v>247</v>
      </c>
      <c r="C687" s="6" t="s">
        <v>462</v>
      </c>
      <c r="D687" s="3" t="s">
        <v>847</v>
      </c>
      <c r="E687" s="45">
        <v>0</v>
      </c>
      <c r="F687" s="45">
        <v>0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7">
        <f t="shared" si="168"/>
        <v>0</v>
      </c>
      <c r="V687" s="49">
        <f t="shared" si="170"/>
        <v>0</v>
      </c>
      <c r="Y687" s="51"/>
      <c r="Z687" s="51"/>
      <c r="AA687" s="51"/>
      <c r="AC687" s="61">
        <f t="shared" si="169"/>
        <v>0</v>
      </c>
    </row>
    <row r="688" spans="1:29">
      <c r="A688" s="6" t="s">
        <v>294</v>
      </c>
      <c r="B688" s="6" t="s">
        <v>247</v>
      </c>
      <c r="C688" s="6" t="s">
        <v>463</v>
      </c>
      <c r="D688" s="3" t="s">
        <v>843</v>
      </c>
      <c r="E688" s="45">
        <v>-201456.02</v>
      </c>
      <c r="F688" s="45">
        <v>-207534.02</v>
      </c>
      <c r="G688" s="45">
        <v>-215718.02</v>
      </c>
      <c r="H688" s="45">
        <v>-13821.35</v>
      </c>
      <c r="I688" s="45">
        <v>-23864.240000000002</v>
      </c>
      <c r="J688" s="45">
        <v>-34548.449999999997</v>
      </c>
      <c r="K688" s="45">
        <v>-41286.129999999997</v>
      </c>
      <c r="L688" s="45">
        <v>-50830.04</v>
      </c>
      <c r="M688" s="45">
        <v>-59132.77</v>
      </c>
      <c r="N688" s="45">
        <v>-67791.61</v>
      </c>
      <c r="O688" s="45">
        <v>-76585.27</v>
      </c>
      <c r="P688" s="45">
        <v>-85052.62</v>
      </c>
      <c r="Q688" s="45">
        <v>-92331.81</v>
      </c>
      <c r="R688" s="47">
        <f t="shared" si="168"/>
        <v>-85254.869583333333</v>
      </c>
      <c r="V688" s="49">
        <f t="shared" si="170"/>
        <v>-85254.869583333333</v>
      </c>
      <c r="Y688" s="51"/>
      <c r="Z688" s="51"/>
      <c r="AA688" s="51"/>
      <c r="AC688" s="61">
        <f t="shared" si="169"/>
        <v>-85254.869583333333</v>
      </c>
    </row>
    <row r="689" spans="1:29">
      <c r="A689" s="6" t="s">
        <v>294</v>
      </c>
      <c r="B689" s="6" t="s">
        <v>247</v>
      </c>
      <c r="C689" s="6" t="s">
        <v>464</v>
      </c>
      <c r="D689" s="3" t="s">
        <v>846</v>
      </c>
      <c r="E689" s="45">
        <v>-71490.929999999993</v>
      </c>
      <c r="F689" s="45">
        <v>-75021.320000000007</v>
      </c>
      <c r="G689" s="45">
        <v>-80121.63</v>
      </c>
      <c r="H689" s="45">
        <v>0</v>
      </c>
      <c r="I689" s="45">
        <v>-5249.85</v>
      </c>
      <c r="J689" s="45">
        <v>-6734.25</v>
      </c>
      <c r="K689" s="45">
        <v>-15304.47</v>
      </c>
      <c r="L689" s="45">
        <v>-24999.45</v>
      </c>
      <c r="M689" s="45">
        <v>-36300.75</v>
      </c>
      <c r="N689" s="45">
        <v>-37243.31</v>
      </c>
      <c r="O689" s="45">
        <v>-47975.53</v>
      </c>
      <c r="P689" s="45">
        <v>-48335.519999999997</v>
      </c>
      <c r="Q689" s="45">
        <v>-48335.519999999997</v>
      </c>
      <c r="R689" s="47">
        <f t="shared" si="168"/>
        <v>-36433.275416666671</v>
      </c>
      <c r="V689" s="49">
        <f t="shared" si="170"/>
        <v>-36433.275416666671</v>
      </c>
      <c r="Y689" s="51"/>
      <c r="Z689" s="51"/>
      <c r="AA689" s="51"/>
      <c r="AC689" s="61">
        <f t="shared" si="169"/>
        <v>-36433.275416666671</v>
      </c>
    </row>
    <row r="690" spans="1:29">
      <c r="A690" s="6" t="s">
        <v>294</v>
      </c>
      <c r="B690" s="6" t="s">
        <v>248</v>
      </c>
      <c r="C690" s="6" t="s">
        <v>465</v>
      </c>
      <c r="D690" s="3" t="s">
        <v>848</v>
      </c>
      <c r="E690" s="45">
        <v>-13164647.119999999</v>
      </c>
      <c r="F690" s="45">
        <v>-14658962.880000001</v>
      </c>
      <c r="G690" s="45">
        <v>-16167612.210000001</v>
      </c>
      <c r="H690" s="45">
        <v>-1505456.04</v>
      </c>
      <c r="I690" s="45">
        <v>-3025559.55</v>
      </c>
      <c r="J690" s="45">
        <v>-4495064.49</v>
      </c>
      <c r="K690" s="45">
        <v>-6006620.2300000004</v>
      </c>
      <c r="L690" s="45">
        <v>-7447910.5300000003</v>
      </c>
      <c r="M690" s="45">
        <v>-8837079.3800000008</v>
      </c>
      <c r="N690" s="45">
        <v>-10194570.59</v>
      </c>
      <c r="O690" s="45">
        <v>-11509750.369999999</v>
      </c>
      <c r="P690" s="45">
        <v>-12871411.050000001</v>
      </c>
      <c r="Q690" s="45">
        <v>-14324254.220000001</v>
      </c>
      <c r="R690" s="47">
        <f t="shared" si="168"/>
        <v>-9205370.6658333335</v>
      </c>
      <c r="V690" s="49">
        <f t="shared" si="170"/>
        <v>-9205370.6658333335</v>
      </c>
      <c r="Y690" s="51"/>
      <c r="Z690" s="51"/>
      <c r="AA690" s="51"/>
      <c r="AC690" s="61">
        <f t="shared" si="169"/>
        <v>-9205370.6658333335</v>
      </c>
    </row>
    <row r="691" spans="1:29">
      <c r="A691" s="6" t="s">
        <v>294</v>
      </c>
      <c r="B691" s="6" t="s">
        <v>248</v>
      </c>
      <c r="C691" s="6" t="s">
        <v>466</v>
      </c>
      <c r="D691" s="3" t="s">
        <v>849</v>
      </c>
      <c r="E691" s="45">
        <v>-7518060.1699999999</v>
      </c>
      <c r="F691" s="45">
        <v>-8226859.6500000004</v>
      </c>
      <c r="G691" s="45">
        <v>-8856524.3300000001</v>
      </c>
      <c r="H691" s="45">
        <v>-769165.64</v>
      </c>
      <c r="I691" s="45">
        <v>-1465966.81</v>
      </c>
      <c r="J691" s="45">
        <v>-2165862.91</v>
      </c>
      <c r="K691" s="45">
        <v>-3027687.87</v>
      </c>
      <c r="L691" s="45">
        <v>-3792173.09</v>
      </c>
      <c r="M691" s="45">
        <v>-4471172.32</v>
      </c>
      <c r="N691" s="45">
        <v>-5295579.55</v>
      </c>
      <c r="O691" s="45">
        <v>-6240645.6500000004</v>
      </c>
      <c r="P691" s="45">
        <v>-7200446.9199999999</v>
      </c>
      <c r="Q691" s="45">
        <v>-8148782.9400000004</v>
      </c>
      <c r="R691" s="47">
        <f t="shared" si="168"/>
        <v>-4945458.8579166671</v>
      </c>
      <c r="V691" s="49">
        <f t="shared" si="170"/>
        <v>-4945458.8579166671</v>
      </c>
      <c r="Y691" s="51"/>
      <c r="Z691" s="51"/>
      <c r="AA691" s="51"/>
      <c r="AC691" s="61">
        <f t="shared" si="169"/>
        <v>-4945458.8579166671</v>
      </c>
    </row>
    <row r="692" spans="1:29">
      <c r="A692" s="6" t="s">
        <v>294</v>
      </c>
      <c r="B692" s="6" t="s">
        <v>249</v>
      </c>
      <c r="C692" s="6" t="s">
        <v>465</v>
      </c>
      <c r="D692" s="3" t="s">
        <v>850</v>
      </c>
      <c r="E692" s="45">
        <v>-156932.54999999999</v>
      </c>
      <c r="F692" s="45">
        <v>-173994.56</v>
      </c>
      <c r="G692" s="45">
        <v>-166615.41</v>
      </c>
      <c r="H692" s="45">
        <v>-8089.99</v>
      </c>
      <c r="I692" s="45">
        <v>38892.61</v>
      </c>
      <c r="J692" s="45">
        <v>-4682.8100000000004</v>
      </c>
      <c r="K692" s="45">
        <v>65557.289999999994</v>
      </c>
      <c r="L692" s="45">
        <v>117658.1</v>
      </c>
      <c r="M692" s="45">
        <v>149321.26999999999</v>
      </c>
      <c r="N692" s="45">
        <v>192294.14</v>
      </c>
      <c r="O692" s="45">
        <v>144701.1</v>
      </c>
      <c r="P692" s="45">
        <v>56042.2</v>
      </c>
      <c r="Q692" s="45">
        <v>-32782.050000000003</v>
      </c>
      <c r="R692" s="47">
        <f t="shared" si="168"/>
        <v>26352.22</v>
      </c>
      <c r="V692" s="49">
        <f t="shared" si="170"/>
        <v>26352.22</v>
      </c>
      <c r="Y692" s="51"/>
      <c r="Z692" s="51"/>
      <c r="AA692" s="51"/>
      <c r="AC692" s="61">
        <f t="shared" si="169"/>
        <v>26352.22</v>
      </c>
    </row>
    <row r="693" spans="1:29">
      <c r="A693" s="6" t="s">
        <v>294</v>
      </c>
      <c r="B693" s="6" t="s">
        <v>249</v>
      </c>
      <c r="C693" s="6" t="s">
        <v>466</v>
      </c>
      <c r="D693" s="3" t="s">
        <v>851</v>
      </c>
      <c r="E693" s="45">
        <v>142415.57999999999</v>
      </c>
      <c r="F693" s="45">
        <v>221465.71</v>
      </c>
      <c r="G693" s="45">
        <v>82089.179999999993</v>
      </c>
      <c r="H693" s="45">
        <v>72309.289999999994</v>
      </c>
      <c r="I693" s="45">
        <v>69204.97</v>
      </c>
      <c r="J693" s="45">
        <v>-92611.32</v>
      </c>
      <c r="K693" s="45">
        <v>4725.8599999999697</v>
      </c>
      <c r="L693" s="45">
        <v>90021.23</v>
      </c>
      <c r="M693" s="45">
        <v>-55222.05</v>
      </c>
      <c r="N693" s="45">
        <v>-175778.02</v>
      </c>
      <c r="O693" s="45">
        <v>-190528.67</v>
      </c>
      <c r="P693" s="45">
        <v>-177861.78</v>
      </c>
      <c r="Q693" s="45">
        <v>-18561.22</v>
      </c>
      <c r="R693" s="47">
        <f t="shared" si="168"/>
        <v>-7521.5350000000008</v>
      </c>
      <c r="V693" s="49">
        <f t="shared" si="170"/>
        <v>-7521.5350000000008</v>
      </c>
      <c r="Y693" s="51"/>
      <c r="Z693" s="51"/>
      <c r="AA693" s="51"/>
      <c r="AC693" s="61">
        <f t="shared" si="169"/>
        <v>-7521.5350000000008</v>
      </c>
    </row>
    <row r="694" spans="1:29">
      <c r="A694" s="6" t="s">
        <v>294</v>
      </c>
      <c r="B694" s="6" t="s">
        <v>250</v>
      </c>
      <c r="C694" s="6" t="s">
        <v>2</v>
      </c>
      <c r="D694" s="3" t="s">
        <v>251</v>
      </c>
      <c r="E694" s="45">
        <v>0</v>
      </c>
      <c r="F694" s="45">
        <v>0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7">
        <f t="shared" si="168"/>
        <v>0</v>
      </c>
      <c r="V694" s="49">
        <f t="shared" si="170"/>
        <v>0</v>
      </c>
      <c r="Y694" s="51"/>
      <c r="Z694" s="51"/>
      <c r="AA694" s="51"/>
      <c r="AC694" s="61">
        <f t="shared" si="169"/>
        <v>0</v>
      </c>
    </row>
    <row r="695" spans="1:29">
      <c r="A695" s="25" t="s">
        <v>294</v>
      </c>
      <c r="B695" s="6" t="s">
        <v>254</v>
      </c>
      <c r="C695" s="6" t="s">
        <v>461</v>
      </c>
      <c r="D695" s="3" t="s">
        <v>840</v>
      </c>
      <c r="E695" s="45">
        <v>-4044.02</v>
      </c>
      <c r="F695" s="45">
        <v>-4044.02</v>
      </c>
      <c r="G695" s="45">
        <v>-5076.74</v>
      </c>
      <c r="H695" s="45">
        <v>0</v>
      </c>
      <c r="I695" s="45">
        <v>0</v>
      </c>
      <c r="J695" s="45">
        <v>0</v>
      </c>
      <c r="K695" s="45">
        <v>-3085.84</v>
      </c>
      <c r="L695" s="45">
        <v>-3085.84</v>
      </c>
      <c r="M695" s="45">
        <v>-3085.84</v>
      </c>
      <c r="N695" s="45">
        <v>-7989.78</v>
      </c>
      <c r="O695" s="45">
        <v>-7989.78</v>
      </c>
      <c r="P695" s="45">
        <v>-9738.8799999999992</v>
      </c>
      <c r="Q695" s="45">
        <v>-11236.3</v>
      </c>
      <c r="R695" s="47">
        <f t="shared" si="168"/>
        <v>-4311.4066666666658</v>
      </c>
      <c r="V695" s="49">
        <f t="shared" si="170"/>
        <v>-4311.4066666666658</v>
      </c>
      <c r="Y695" s="51"/>
      <c r="Z695" s="51"/>
      <c r="AA695" s="51"/>
      <c r="AC695" s="61">
        <f t="shared" si="169"/>
        <v>-4311.4066666666658</v>
      </c>
    </row>
    <row r="696" spans="1:29">
      <c r="A696" s="25" t="s">
        <v>294</v>
      </c>
      <c r="B696" s="6" t="s">
        <v>254</v>
      </c>
      <c r="C696" s="6" t="s">
        <v>467</v>
      </c>
      <c r="D696" s="3" t="s">
        <v>815</v>
      </c>
      <c r="E696" s="45">
        <v>-176442.42</v>
      </c>
      <c r="F696" s="45">
        <v>-174326.42</v>
      </c>
      <c r="G696" s="45">
        <v>-41015.42</v>
      </c>
      <c r="H696" s="45">
        <v>-50</v>
      </c>
      <c r="I696" s="45">
        <v>-100</v>
      </c>
      <c r="J696" s="45">
        <v>-150</v>
      </c>
      <c r="K696" s="45">
        <v>-200</v>
      </c>
      <c r="L696" s="45">
        <v>-200</v>
      </c>
      <c r="M696" s="45">
        <v>-200</v>
      </c>
      <c r="N696" s="45">
        <v>-200</v>
      </c>
      <c r="O696" s="45">
        <v>-277.77999999999997</v>
      </c>
      <c r="P696" s="45">
        <v>-377.78</v>
      </c>
      <c r="Q696" s="45">
        <v>-377.78</v>
      </c>
      <c r="R696" s="47">
        <f t="shared" si="168"/>
        <v>-25458.958333333332</v>
      </c>
      <c r="V696" s="49">
        <f t="shared" si="170"/>
        <v>-25458.958333333332</v>
      </c>
      <c r="Y696" s="51"/>
      <c r="Z696" s="51"/>
      <c r="AA696" s="51"/>
      <c r="AC696" s="61">
        <f t="shared" si="169"/>
        <v>-25458.958333333332</v>
      </c>
    </row>
    <row r="697" spans="1:29">
      <c r="A697" s="25" t="s">
        <v>294</v>
      </c>
      <c r="B697" s="6" t="s">
        <v>254</v>
      </c>
      <c r="C697" s="6" t="s">
        <v>462</v>
      </c>
      <c r="D697" s="3" t="s">
        <v>841</v>
      </c>
      <c r="E697" s="45">
        <v>-1742.57</v>
      </c>
      <c r="F697" s="45">
        <v>-1742.57</v>
      </c>
      <c r="G697" s="45">
        <v>-2083.2199999999998</v>
      </c>
      <c r="H697" s="45">
        <v>-514.71</v>
      </c>
      <c r="I697" s="45">
        <v>-514.71</v>
      </c>
      <c r="J697" s="45">
        <v>-951.76</v>
      </c>
      <c r="K697" s="45">
        <v>-951.76</v>
      </c>
      <c r="L697" s="45">
        <v>-951.76</v>
      </c>
      <c r="M697" s="45">
        <v>-1016.69</v>
      </c>
      <c r="N697" s="45">
        <v>-1016.69</v>
      </c>
      <c r="O697" s="45">
        <v>-2003.01</v>
      </c>
      <c r="P697" s="45">
        <v>-2359.4</v>
      </c>
      <c r="Q697" s="45">
        <v>-2359.4</v>
      </c>
      <c r="R697" s="47">
        <f t="shared" ref="R697:R700" si="171">((E697+Q697)+((F697+G697+H697+I697+J697+K697+L697+M697+N697+O697+P697)*2))/24</f>
        <v>-1346.43875</v>
      </c>
      <c r="V697" s="49">
        <f t="shared" si="170"/>
        <v>-1346.43875</v>
      </c>
      <c r="Y697" s="51"/>
      <c r="Z697" s="51"/>
      <c r="AA697" s="51"/>
      <c r="AC697" s="61">
        <f t="shared" si="169"/>
        <v>-1346.43875</v>
      </c>
    </row>
    <row r="698" spans="1:29">
      <c r="A698" s="25" t="s">
        <v>294</v>
      </c>
      <c r="B698" s="6" t="s">
        <v>254</v>
      </c>
      <c r="C698" s="6" t="s">
        <v>464</v>
      </c>
      <c r="D698" s="3" t="s">
        <v>842</v>
      </c>
      <c r="E698" s="45">
        <v>-15628.66</v>
      </c>
      <c r="F698" s="45">
        <v>-14211.57</v>
      </c>
      <c r="G698" s="45">
        <v>-14211.57</v>
      </c>
      <c r="H698" s="45">
        <v>-327.29000000000002</v>
      </c>
      <c r="I698" s="45">
        <v>-1502.89</v>
      </c>
      <c r="J698" s="45">
        <v>-1502.89</v>
      </c>
      <c r="K698" s="45">
        <v>-1502.89</v>
      </c>
      <c r="L698" s="45">
        <v>-1983.67</v>
      </c>
      <c r="M698" s="45">
        <v>-1983.67</v>
      </c>
      <c r="N698" s="45">
        <v>-3560.54</v>
      </c>
      <c r="O698" s="45">
        <v>-6582.73</v>
      </c>
      <c r="P698" s="45">
        <v>-6582.73</v>
      </c>
      <c r="Q698" s="45">
        <v>-8342.73</v>
      </c>
      <c r="R698" s="47">
        <f t="shared" si="171"/>
        <v>-5494.8445833333317</v>
      </c>
      <c r="V698" s="49">
        <f t="shared" ref="V698:V700" si="172">R698</f>
        <v>-5494.8445833333317</v>
      </c>
      <c r="Y698" s="51"/>
      <c r="Z698" s="51"/>
      <c r="AA698" s="51"/>
      <c r="AC698" s="61">
        <f t="shared" si="169"/>
        <v>-5494.8445833333317</v>
      </c>
    </row>
    <row r="699" spans="1:29">
      <c r="A699" s="25" t="s">
        <v>294</v>
      </c>
      <c r="B699" s="6" t="s">
        <v>255</v>
      </c>
      <c r="C699" s="6"/>
      <c r="D699" s="3" t="s">
        <v>852</v>
      </c>
      <c r="E699" s="45">
        <v>487606.76</v>
      </c>
      <c r="F699" s="45">
        <v>452426.71</v>
      </c>
      <c r="G699" s="45">
        <v>279555.67</v>
      </c>
      <c r="H699" s="45">
        <v>-86282.559999999998</v>
      </c>
      <c r="I699" s="45">
        <v>-172852.39</v>
      </c>
      <c r="J699" s="45">
        <v>-208667.53</v>
      </c>
      <c r="K699" s="45">
        <v>-134037.53</v>
      </c>
      <c r="L699" s="45">
        <v>5817.0699999999797</v>
      </c>
      <c r="M699" s="45">
        <v>247399.34</v>
      </c>
      <c r="N699" s="45">
        <v>424612.24</v>
      </c>
      <c r="O699" s="45">
        <v>619214.91</v>
      </c>
      <c r="P699" s="45">
        <v>795182.35</v>
      </c>
      <c r="Q699" s="45">
        <v>897529.62</v>
      </c>
      <c r="R699" s="47">
        <f t="shared" si="171"/>
        <v>242911.37250000003</v>
      </c>
      <c r="V699" s="49">
        <f t="shared" si="172"/>
        <v>242911.37250000003</v>
      </c>
      <c r="Y699" s="51"/>
      <c r="Z699" s="51"/>
      <c r="AA699" s="51"/>
      <c r="AC699" s="61">
        <f t="shared" si="169"/>
        <v>242911.37250000003</v>
      </c>
    </row>
    <row r="700" spans="1:29">
      <c r="A700" s="25" t="s">
        <v>294</v>
      </c>
      <c r="B700" s="6" t="s">
        <v>255</v>
      </c>
      <c r="C700" s="6" t="s">
        <v>143</v>
      </c>
      <c r="D700" s="3" t="s">
        <v>859</v>
      </c>
      <c r="E700" s="45">
        <v>-504806.56</v>
      </c>
      <c r="F700" s="45">
        <v>-551367.89</v>
      </c>
      <c r="G700" s="45">
        <v>-608879.27</v>
      </c>
      <c r="H700" s="45">
        <v>-54445.52</v>
      </c>
      <c r="I700" s="45">
        <v>-104877.16</v>
      </c>
      <c r="J700" s="45">
        <v>-168367</v>
      </c>
      <c r="K700" s="45">
        <v>-229213.27</v>
      </c>
      <c r="L700" s="45">
        <v>-269986.05</v>
      </c>
      <c r="M700" s="45">
        <v>-325035.33</v>
      </c>
      <c r="N700" s="45">
        <v>-386956.58</v>
      </c>
      <c r="O700" s="45">
        <v>-448081.87</v>
      </c>
      <c r="P700" s="45">
        <v>-509569.75</v>
      </c>
      <c r="Q700" s="45">
        <v>-567322.37</v>
      </c>
      <c r="R700" s="47">
        <f t="shared" si="171"/>
        <v>-349403.67958333337</v>
      </c>
      <c r="V700" s="49">
        <f t="shared" si="172"/>
        <v>-349403.67958333337</v>
      </c>
      <c r="Y700" s="51"/>
      <c r="Z700" s="51"/>
      <c r="AA700" s="51"/>
      <c r="AC700" s="61">
        <f t="shared" si="169"/>
        <v>-349403.67958333337</v>
      </c>
    </row>
    <row r="701" spans="1:29">
      <c r="D701" s="3" t="s">
        <v>256</v>
      </c>
      <c r="E701" s="46">
        <f t="shared" ref="E701:H701" si="173">SUM(E633:E700)</f>
        <v>-248717126.94</v>
      </c>
      <c r="F701" s="46">
        <f t="shared" si="173"/>
        <v>-287719611.15999997</v>
      </c>
      <c r="G701" s="46">
        <f t="shared" si="173"/>
        <v>-337332678.37999994</v>
      </c>
      <c r="H701" s="46">
        <f t="shared" si="173"/>
        <v>-48903032.910000019</v>
      </c>
      <c r="I701" s="46">
        <f t="shared" ref="I701:R701" si="174">SUM(I633:I700)</f>
        <v>-95219914.539999992</v>
      </c>
      <c r="J701" s="46">
        <f t="shared" si="174"/>
        <v>-133488925.14999996</v>
      </c>
      <c r="K701" s="46">
        <f t="shared" si="174"/>
        <v>-159405227.91999996</v>
      </c>
      <c r="L701" s="46">
        <f t="shared" si="174"/>
        <v>-177653650.30000001</v>
      </c>
      <c r="M701" s="46">
        <f t="shared" si="174"/>
        <v>-191319579.83000001</v>
      </c>
      <c r="N701" s="46">
        <f t="shared" si="174"/>
        <v>-205019154.09000006</v>
      </c>
      <c r="O701" s="46">
        <f t="shared" si="174"/>
        <v>-217606956.20000005</v>
      </c>
      <c r="P701" s="46">
        <f t="shared" si="174"/>
        <v>-232908554.65000004</v>
      </c>
      <c r="Q701" s="46">
        <f t="shared" si="174"/>
        <v>-258697095.37000009</v>
      </c>
      <c r="R701" s="46">
        <f t="shared" si="174"/>
        <v>-195023699.69041669</v>
      </c>
      <c r="Y701" s="51"/>
      <c r="Z701" s="51"/>
      <c r="AA701" s="51"/>
    </row>
    <row r="702" spans="1:29">
      <c r="D702" s="3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7"/>
      <c r="Y702" s="51"/>
      <c r="Z702" s="51"/>
      <c r="AA702" s="51"/>
    </row>
    <row r="703" spans="1:29">
      <c r="A703" s="6" t="s">
        <v>284</v>
      </c>
      <c r="B703" s="6" t="s">
        <v>262</v>
      </c>
      <c r="D703" s="3" t="s">
        <v>263</v>
      </c>
      <c r="E703" s="45">
        <v>-5125.6400000000003</v>
      </c>
      <c r="F703" s="45">
        <v>-5432.72</v>
      </c>
      <c r="G703" s="45">
        <v>-5925.56</v>
      </c>
      <c r="H703" s="45">
        <v>-1235.31</v>
      </c>
      <c r="I703" s="45">
        <v>-1576.7</v>
      </c>
      <c r="J703" s="45">
        <v>-2155.4</v>
      </c>
      <c r="K703" s="45">
        <v>-2445.25</v>
      </c>
      <c r="L703" s="45">
        <v>-3009.5</v>
      </c>
      <c r="M703" s="45">
        <v>-3629.69</v>
      </c>
      <c r="N703" s="45">
        <v>-3967.52</v>
      </c>
      <c r="O703" s="45">
        <v>-4258.96</v>
      </c>
      <c r="P703" s="45">
        <v>-4621.8900000000003</v>
      </c>
      <c r="Q703" s="45">
        <v>-4800.49</v>
      </c>
      <c r="R703" s="47">
        <f t="shared" ref="R703:R713" si="175">((E703+Q703)+((F703+G703+H703+I703+J703+K703+L703+M703+N703+O703+P703)*2))/24</f>
        <v>-3601.7970833333334</v>
      </c>
      <c r="V703" s="49">
        <f t="shared" ref="V703:V713" si="176">R703</f>
        <v>-3601.7970833333334</v>
      </c>
      <c r="Y703" s="51"/>
      <c r="Z703" s="51"/>
      <c r="AA703" s="51"/>
      <c r="AC703" s="61">
        <f t="shared" ref="AC703:AC713" si="177">+R703</f>
        <v>-3601.7970833333334</v>
      </c>
    </row>
    <row r="704" spans="1:29">
      <c r="A704" s="6" t="s">
        <v>284</v>
      </c>
      <c r="B704" s="6" t="s">
        <v>468</v>
      </c>
      <c r="C704" s="6" t="s">
        <v>469</v>
      </c>
      <c r="D704" s="2" t="s">
        <v>257</v>
      </c>
      <c r="E704" s="45">
        <v>-3318.83</v>
      </c>
      <c r="F704" s="45">
        <v>-3457.73</v>
      </c>
      <c r="G704" s="45">
        <v>-3607.63</v>
      </c>
      <c r="H704" s="45">
        <v>-644.32000000000005</v>
      </c>
      <c r="I704" s="45">
        <v>-906.69</v>
      </c>
      <c r="J704" s="45">
        <v>-1148.93</v>
      </c>
      <c r="K704" s="45">
        <v>-1404.13</v>
      </c>
      <c r="L704" s="45">
        <v>-1653.65</v>
      </c>
      <c r="M704" s="45">
        <v>-1844.19</v>
      </c>
      <c r="N704" s="45">
        <v>-1983.59</v>
      </c>
      <c r="O704" s="45">
        <v>-2133.4699999999998</v>
      </c>
      <c r="P704" s="45">
        <v>-2246.52</v>
      </c>
      <c r="Q704" s="45">
        <v>-2365.83</v>
      </c>
      <c r="R704" s="47">
        <f t="shared" si="175"/>
        <v>-1989.4316666666666</v>
      </c>
      <c r="V704" s="49">
        <f t="shared" si="176"/>
        <v>-1989.4316666666666</v>
      </c>
      <c r="Y704" s="51"/>
      <c r="Z704" s="51"/>
      <c r="AA704" s="51"/>
      <c r="AC704" s="61">
        <f t="shared" si="177"/>
        <v>-1989.4316666666666</v>
      </c>
    </row>
    <row r="705" spans="1:30">
      <c r="A705" s="6" t="s">
        <v>284</v>
      </c>
      <c r="B705" s="6" t="s">
        <v>468</v>
      </c>
      <c r="C705" s="6" t="s">
        <v>533</v>
      </c>
      <c r="D705" s="2" t="s">
        <v>855</v>
      </c>
      <c r="E705" s="45">
        <v>-5706.72</v>
      </c>
      <c r="F705" s="45">
        <v>-5706.72</v>
      </c>
      <c r="G705" s="45">
        <v>-5706.72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-91.66</v>
      </c>
      <c r="Q705" s="45">
        <v>-91.66</v>
      </c>
      <c r="R705" s="47">
        <f t="shared" si="175"/>
        <v>-1200.3575000000001</v>
      </c>
      <c r="V705" s="49">
        <f t="shared" si="176"/>
        <v>-1200.3575000000001</v>
      </c>
      <c r="Y705" s="51"/>
      <c r="Z705" s="51"/>
      <c r="AA705" s="51"/>
      <c r="AC705" s="61">
        <f t="shared" si="177"/>
        <v>-1200.3575000000001</v>
      </c>
    </row>
    <row r="706" spans="1:30">
      <c r="A706" s="6" t="s">
        <v>284</v>
      </c>
      <c r="B706" s="6" t="s">
        <v>260</v>
      </c>
      <c r="D706" s="3" t="s">
        <v>856</v>
      </c>
      <c r="E706" s="45">
        <v>-29396.77</v>
      </c>
      <c r="F706" s="45">
        <v>-29396.77</v>
      </c>
      <c r="G706" s="45">
        <v>-29359.65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175"/>
        <v>-6121.2337499999994</v>
      </c>
      <c r="V706" s="49">
        <f t="shared" si="176"/>
        <v>-6121.2337499999994</v>
      </c>
      <c r="Y706" s="51"/>
      <c r="Z706" s="51"/>
      <c r="AA706" s="51"/>
      <c r="AC706" s="61">
        <f t="shared" si="177"/>
        <v>-6121.2337499999994</v>
      </c>
    </row>
    <row r="707" spans="1:30">
      <c r="A707" s="6" t="s">
        <v>284</v>
      </c>
      <c r="B707" s="6" t="s">
        <v>258</v>
      </c>
      <c r="D707" s="3" t="s">
        <v>259</v>
      </c>
      <c r="E707" s="45">
        <v>-1615.75</v>
      </c>
      <c r="F707" s="45">
        <v>-1615.75</v>
      </c>
      <c r="G707" s="45">
        <v>-1633.15</v>
      </c>
      <c r="H707" s="45">
        <v>-10257.200000000001</v>
      </c>
      <c r="I707" s="45">
        <v>-10257.200000000001</v>
      </c>
      <c r="J707" s="45">
        <v>-10428.89</v>
      </c>
      <c r="K707" s="45">
        <v>-10653.2</v>
      </c>
      <c r="L707" s="45">
        <v>-10653.2</v>
      </c>
      <c r="M707" s="45">
        <v>-10653.2</v>
      </c>
      <c r="N707" s="45">
        <v>-10653.33</v>
      </c>
      <c r="O707" s="45">
        <v>-10653.33</v>
      </c>
      <c r="P707" s="45">
        <v>-10934.77</v>
      </c>
      <c r="Q707" s="45">
        <v>-10934.77</v>
      </c>
      <c r="R707" s="47">
        <f>((E707+Q707)+((F707+G707+H707+I707+J707+K707+L707+M707+N707+O707+P707)*2))/24</f>
        <v>-8722.373333333333</v>
      </c>
      <c r="V707" s="49">
        <f t="shared" si="176"/>
        <v>-8722.373333333333</v>
      </c>
      <c r="Y707" s="51"/>
      <c r="Z707" s="51"/>
      <c r="AA707" s="51"/>
      <c r="AC707" s="61">
        <f t="shared" si="177"/>
        <v>-8722.373333333333</v>
      </c>
    </row>
    <row r="708" spans="1:30">
      <c r="A708" s="6" t="s">
        <v>284</v>
      </c>
      <c r="B708" s="6" t="s">
        <v>258</v>
      </c>
      <c r="C708" s="6" t="s">
        <v>471</v>
      </c>
      <c r="D708" s="3" t="s">
        <v>857</v>
      </c>
      <c r="E708" s="45">
        <v>-4468.75</v>
      </c>
      <c r="F708" s="45">
        <v>-4747.8500000000004</v>
      </c>
      <c r="G708" s="45">
        <v>-4756.04</v>
      </c>
      <c r="H708" s="45">
        <v>-208.35</v>
      </c>
      <c r="I708" s="45">
        <v>-521.79</v>
      </c>
      <c r="J708" s="45">
        <v>-779.8</v>
      </c>
      <c r="K708" s="45">
        <v>-1417.66</v>
      </c>
      <c r="L708" s="45">
        <v>-1554.55</v>
      </c>
      <c r="M708" s="45">
        <v>-2714.32</v>
      </c>
      <c r="N708" s="45">
        <v>-3004.61</v>
      </c>
      <c r="O708" s="45">
        <v>-3110.75</v>
      </c>
      <c r="P708" s="45">
        <v>-3196.25</v>
      </c>
      <c r="Q708" s="45">
        <v>-3373.75</v>
      </c>
      <c r="R708" s="47">
        <f t="shared" si="175"/>
        <v>-2494.4349999999999</v>
      </c>
      <c r="V708" s="49">
        <f t="shared" si="176"/>
        <v>-2494.4349999999999</v>
      </c>
      <c r="Y708" s="51"/>
      <c r="Z708" s="51"/>
      <c r="AA708" s="51"/>
      <c r="AC708" s="61">
        <f t="shared" si="177"/>
        <v>-2494.4349999999999</v>
      </c>
    </row>
    <row r="709" spans="1:30">
      <c r="A709" s="6" t="s">
        <v>284</v>
      </c>
      <c r="B709" s="6" t="s">
        <v>261</v>
      </c>
      <c r="D709" s="3" t="s">
        <v>858</v>
      </c>
      <c r="E709" s="45">
        <v>-672846.26</v>
      </c>
      <c r="F709" s="45">
        <v>-742192.3</v>
      </c>
      <c r="G709" s="45">
        <v>-775997.25</v>
      </c>
      <c r="H709" s="45">
        <v>-7655.29</v>
      </c>
      <c r="I709" s="45">
        <v>-13171.87</v>
      </c>
      <c r="J709" s="45">
        <v>-20140</v>
      </c>
      <c r="K709" s="45">
        <v>-29266.93</v>
      </c>
      <c r="L709" s="45">
        <v>-38020.93</v>
      </c>
      <c r="M709" s="45">
        <v>-49065.97</v>
      </c>
      <c r="N709" s="45">
        <v>-60822.78</v>
      </c>
      <c r="O709" s="45">
        <v>-79045.539999999994</v>
      </c>
      <c r="P709" s="45">
        <v>-97008.41</v>
      </c>
      <c r="Q709" s="45">
        <v>-149967.26999999999</v>
      </c>
      <c r="R709" s="47">
        <f t="shared" si="175"/>
        <v>-193649.50291666668</v>
      </c>
      <c r="V709" s="49">
        <f t="shared" si="176"/>
        <v>-193649.50291666668</v>
      </c>
      <c r="Y709" s="51"/>
      <c r="Z709" s="51"/>
      <c r="AA709" s="51"/>
      <c r="AC709" s="61">
        <f t="shared" si="177"/>
        <v>-193649.50291666668</v>
      </c>
    </row>
    <row r="710" spans="1:30">
      <c r="A710" s="6" t="s">
        <v>293</v>
      </c>
      <c r="B710" s="6" t="s">
        <v>468</v>
      </c>
      <c r="C710" s="6" t="s">
        <v>296</v>
      </c>
      <c r="D710" s="2" t="s">
        <v>853</v>
      </c>
      <c r="E710" s="45">
        <v>-192665.21</v>
      </c>
      <c r="F710" s="45">
        <v>-196032.55</v>
      </c>
      <c r="G710" s="45">
        <v>-198557.92</v>
      </c>
      <c r="H710" s="45">
        <v>-2624.99</v>
      </c>
      <c r="I710" s="45">
        <v>-8481.91</v>
      </c>
      <c r="J710" s="45">
        <v>-20992.04</v>
      </c>
      <c r="K710" s="45">
        <v>-23321.08</v>
      </c>
      <c r="L710" s="45">
        <v>-27867.439999999999</v>
      </c>
      <c r="M710" s="45">
        <v>-31083.42</v>
      </c>
      <c r="N710" s="45">
        <v>-39636.69</v>
      </c>
      <c r="O710" s="45">
        <v>-41176.31</v>
      </c>
      <c r="P710" s="45">
        <v>-48361.84</v>
      </c>
      <c r="Q710" s="45">
        <v>-50880.81</v>
      </c>
      <c r="R710" s="47">
        <f t="shared" si="175"/>
        <v>-63325.766666666656</v>
      </c>
      <c r="V710" s="49">
        <f t="shared" si="176"/>
        <v>-63325.766666666656</v>
      </c>
      <c r="Y710" s="51"/>
      <c r="Z710" s="51"/>
      <c r="AA710" s="51"/>
      <c r="AC710" s="61">
        <f t="shared" si="177"/>
        <v>-63325.766666666656</v>
      </c>
    </row>
    <row r="711" spans="1:30">
      <c r="A711" s="6" t="s">
        <v>293</v>
      </c>
      <c r="B711" s="6" t="s">
        <v>468</v>
      </c>
      <c r="C711" s="6" t="s">
        <v>470</v>
      </c>
      <c r="D711" s="2" t="s">
        <v>854</v>
      </c>
      <c r="E711" s="45">
        <v>-232589.47</v>
      </c>
      <c r="F711" s="45">
        <v>-251879.15</v>
      </c>
      <c r="G711" s="45">
        <v>-272801.17</v>
      </c>
      <c r="H711" s="45">
        <v>-21194.91</v>
      </c>
      <c r="I711" s="45">
        <v>-41572.160000000003</v>
      </c>
      <c r="J711" s="45">
        <v>-60644.1</v>
      </c>
      <c r="K711" s="45">
        <v>-80726.75</v>
      </c>
      <c r="L711" s="45">
        <v>-105052.47</v>
      </c>
      <c r="M711" s="45">
        <v>-131679.07</v>
      </c>
      <c r="N711" s="45">
        <v>-163814.37</v>
      </c>
      <c r="O711" s="45">
        <v>-194658.41</v>
      </c>
      <c r="P711" s="45">
        <v>-233105.99</v>
      </c>
      <c r="Q711" s="45">
        <v>-277044.81</v>
      </c>
      <c r="R711" s="47">
        <f t="shared" si="175"/>
        <v>-150995.47416666665</v>
      </c>
      <c r="V711" s="49">
        <f t="shared" si="176"/>
        <v>-150995.47416666665</v>
      </c>
      <c r="Y711" s="51"/>
      <c r="Z711" s="51"/>
      <c r="AA711" s="51"/>
      <c r="AC711" s="61">
        <f t="shared" si="177"/>
        <v>-150995.47416666665</v>
      </c>
    </row>
    <row r="712" spans="1:30">
      <c r="A712" s="6" t="s">
        <v>294</v>
      </c>
      <c r="B712" s="6" t="s">
        <v>468</v>
      </c>
      <c r="C712" s="6" t="s">
        <v>296</v>
      </c>
      <c r="D712" s="2" t="s">
        <v>853</v>
      </c>
      <c r="E712" s="45">
        <v>-255424.8</v>
      </c>
      <c r="F712" s="45">
        <v>-270646.39</v>
      </c>
      <c r="G712" s="45">
        <v>-283848.56</v>
      </c>
      <c r="H712" s="45">
        <v>-2634.46</v>
      </c>
      <c r="I712" s="45">
        <v>-4717.17</v>
      </c>
      <c r="J712" s="45">
        <v>-6130.41</v>
      </c>
      <c r="K712" s="45">
        <v>-13390.25</v>
      </c>
      <c r="L712" s="45">
        <v>-18069.54</v>
      </c>
      <c r="M712" s="45">
        <v>-43685.85</v>
      </c>
      <c r="N712" s="45">
        <v>-120573.19</v>
      </c>
      <c r="O712" s="45">
        <v>-123680.49</v>
      </c>
      <c r="P712" s="45">
        <v>-124449.23</v>
      </c>
      <c r="Q712" s="45">
        <v>-115916.27</v>
      </c>
      <c r="R712" s="47">
        <f t="shared" si="175"/>
        <v>-99791.339583333334</v>
      </c>
      <c r="V712" s="49">
        <f t="shared" si="176"/>
        <v>-99791.339583333334</v>
      </c>
      <c r="Y712" s="51"/>
      <c r="Z712" s="51"/>
      <c r="AA712" s="51"/>
      <c r="AC712" s="61">
        <f t="shared" si="177"/>
        <v>-99791.339583333334</v>
      </c>
    </row>
    <row r="713" spans="1:30">
      <c r="A713" s="6" t="s">
        <v>294</v>
      </c>
      <c r="B713" s="6" t="s">
        <v>468</v>
      </c>
      <c r="C713" s="6" t="s">
        <v>470</v>
      </c>
      <c r="D713" s="2" t="s">
        <v>854</v>
      </c>
      <c r="E713" s="45">
        <v>-2740440.94</v>
      </c>
      <c r="F713" s="45">
        <v>-2935997.06</v>
      </c>
      <c r="G713" s="45">
        <v>-3136992.3</v>
      </c>
      <c r="H713" s="45">
        <v>-194934.05</v>
      </c>
      <c r="I713" s="45">
        <v>-365747.81</v>
      </c>
      <c r="J713" s="45">
        <v>-537080.22</v>
      </c>
      <c r="K713" s="45">
        <v>-689279.29</v>
      </c>
      <c r="L713" s="45">
        <v>-843128.57</v>
      </c>
      <c r="M713" s="45">
        <v>-994335.52</v>
      </c>
      <c r="N713" s="45">
        <v>-1157546.57</v>
      </c>
      <c r="O713" s="45">
        <v>-1324385.97</v>
      </c>
      <c r="P713" s="45">
        <v>-1495113.47</v>
      </c>
      <c r="Q713" s="45">
        <v>-1680376.36</v>
      </c>
      <c r="R713" s="47">
        <f t="shared" si="175"/>
        <v>-1323745.79</v>
      </c>
      <c r="V713" s="49">
        <f t="shared" si="176"/>
        <v>-1323745.79</v>
      </c>
      <c r="Y713" s="51"/>
      <c r="Z713" s="51"/>
      <c r="AA713" s="51"/>
      <c r="AC713" s="61">
        <f t="shared" si="177"/>
        <v>-1323745.79</v>
      </c>
    </row>
    <row r="714" spans="1:30">
      <c r="D714" s="3" t="s">
        <v>264</v>
      </c>
      <c r="E714" s="46">
        <f t="shared" ref="E714:H714" si="178">SUM(E703:E713)</f>
        <v>-4143599.1399999997</v>
      </c>
      <c r="F714" s="46">
        <f t="shared" si="178"/>
        <v>-4447104.99</v>
      </c>
      <c r="G714" s="46">
        <f t="shared" si="178"/>
        <v>-4719185.95</v>
      </c>
      <c r="H714" s="46">
        <f t="shared" si="178"/>
        <v>-241388.87999999998</v>
      </c>
      <c r="I714" s="46">
        <f t="shared" ref="I714:R714" si="179">SUM(I703:I713)</f>
        <v>-446953.3</v>
      </c>
      <c r="J714" s="46">
        <f t="shared" si="179"/>
        <v>-659499.79</v>
      </c>
      <c r="K714" s="46">
        <f t="shared" si="179"/>
        <v>-851904.54</v>
      </c>
      <c r="L714" s="46">
        <f t="shared" si="179"/>
        <v>-1049009.8499999999</v>
      </c>
      <c r="M714" s="46">
        <f t="shared" si="179"/>
        <v>-1268691.23</v>
      </c>
      <c r="N714" s="46">
        <f t="shared" si="179"/>
        <v>-1562002.6500000001</v>
      </c>
      <c r="O714" s="46">
        <f t="shared" si="179"/>
        <v>-1783103.23</v>
      </c>
      <c r="P714" s="46">
        <f t="shared" si="179"/>
        <v>-2019130.0299999998</v>
      </c>
      <c r="Q714" s="46">
        <f t="shared" si="179"/>
        <v>-2295752.02</v>
      </c>
      <c r="R714" s="46">
        <f t="shared" si="179"/>
        <v>-1855637.5016666667</v>
      </c>
      <c r="Y714" s="51"/>
      <c r="Z714" s="51"/>
      <c r="AA714" s="51"/>
    </row>
    <row r="715" spans="1:30">
      <c r="D715" s="3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7"/>
      <c r="Y715" s="51"/>
      <c r="Z715" s="51"/>
      <c r="AA715" s="51"/>
    </row>
    <row r="716" spans="1:30" s="15" customFormat="1" ht="13.5" thickBot="1">
      <c r="D716" s="19" t="s">
        <v>265</v>
      </c>
      <c r="E716" s="16">
        <f t="shared" ref="E716:N716" si="180">+E714+E701+E631+E604+E562+SUM(E470:E508)+E468+E427+E406</f>
        <v>-1140082062.48</v>
      </c>
      <c r="F716" s="16">
        <f t="shared" si="180"/>
        <v>-1197351789.9500003</v>
      </c>
      <c r="G716" s="16">
        <f t="shared" si="180"/>
        <v>-1255579420.02</v>
      </c>
      <c r="H716" s="16">
        <f t="shared" si="180"/>
        <v>-973205124.52999997</v>
      </c>
      <c r="I716" s="16">
        <f t="shared" si="180"/>
        <v>-1020025267.05</v>
      </c>
      <c r="J716" s="16">
        <f t="shared" si="180"/>
        <v>-1045163956.0999999</v>
      </c>
      <c r="K716" s="16">
        <f t="shared" si="180"/>
        <v>-1057001858.4599998</v>
      </c>
      <c r="L716" s="16">
        <f t="shared" si="180"/>
        <v>-1074129954.8099999</v>
      </c>
      <c r="M716" s="16">
        <f t="shared" si="180"/>
        <v>-1089863025.5</v>
      </c>
      <c r="N716" s="16">
        <f t="shared" si="180"/>
        <v>-1105960550.9100001</v>
      </c>
      <c r="O716" s="16">
        <f>+O714+O701+O631+O604+O562+SUM(O470:O508)+O468+O427+O406</f>
        <v>-1132507051.27</v>
      </c>
      <c r="P716" s="16">
        <f>+P714+P701+P631+P604+P562+SUM(P470:P508)+P468+P427+P406</f>
        <v>-1165320066.1400001</v>
      </c>
      <c r="Q716" s="16">
        <f>+Q714+Q701+Q631+Q604+Q562+SUM(Q470:Q508)+Q468+Q427+Q406</f>
        <v>-1205093928.9300001</v>
      </c>
      <c r="R716" s="16">
        <f>+R714+R701+R631+R604+R562+SUM(R470:R508)+R468+R427+R406</f>
        <v>-1107391338.3704166</v>
      </c>
      <c r="Y716" s="52"/>
      <c r="Z716" s="52"/>
      <c r="AA716" s="52"/>
    </row>
    <row r="717" spans="1:30" ht="13.5" thickTop="1">
      <c r="Y717" s="51"/>
      <c r="Z717" s="51"/>
      <c r="AA717" s="51"/>
    </row>
    <row r="718" spans="1:30">
      <c r="Y718" s="51"/>
      <c r="Z718" s="51"/>
      <c r="AA718" s="51"/>
    </row>
    <row r="719" spans="1:30">
      <c r="D719" s="80" t="s">
        <v>1043</v>
      </c>
      <c r="E719" s="49">
        <f t="shared" ref="E719:N719" si="181">E716+E396</f>
        <v>0</v>
      </c>
      <c r="F719" s="49">
        <f t="shared" si="181"/>
        <v>0</v>
      </c>
      <c r="G719" s="49">
        <f t="shared" si="181"/>
        <v>0</v>
      </c>
      <c r="H719" s="49">
        <f t="shared" si="181"/>
        <v>0</v>
      </c>
      <c r="I719" s="49">
        <f t="shared" si="181"/>
        <v>0</v>
      </c>
      <c r="J719" s="49">
        <f t="shared" si="181"/>
        <v>0</v>
      </c>
      <c r="K719" s="49">
        <f t="shared" si="181"/>
        <v>0</v>
      </c>
      <c r="L719" s="49">
        <f t="shared" si="181"/>
        <v>0</v>
      </c>
      <c r="M719" s="49">
        <f t="shared" si="181"/>
        <v>0</v>
      </c>
      <c r="N719" s="49">
        <f t="shared" si="181"/>
        <v>0</v>
      </c>
      <c r="O719" s="49">
        <f>O716+O396</f>
        <v>0</v>
      </c>
      <c r="P719" s="49">
        <f>P716+P396</f>
        <v>0</v>
      </c>
      <c r="Q719" s="49">
        <f>Q716+Q396</f>
        <v>0</v>
      </c>
      <c r="R719" s="49">
        <f>R716+R396</f>
        <v>0</v>
      </c>
      <c r="T719" s="50">
        <f>SUM(T10:T714)</f>
        <v>142203108.21499997</v>
      </c>
      <c r="U719" s="50">
        <f>SUM(U10:U714)</f>
        <v>-112804335.11208332</v>
      </c>
      <c r="V719" s="50">
        <f>SUM(V10:V714)</f>
        <v>-711286217.69166625</v>
      </c>
      <c r="W719" s="50">
        <f>SUM(W10:W714)</f>
        <v>681887444.58874953</v>
      </c>
      <c r="Y719" s="52">
        <f t="shared" ref="Y719:AD719" si="182">SUM(Y10:Y714)</f>
        <v>443345899.58151394</v>
      </c>
      <c r="Z719" s="52">
        <f t="shared" si="182"/>
        <v>146555180.5430693</v>
      </c>
      <c r="AA719" s="52">
        <f t="shared" si="182"/>
        <v>0</v>
      </c>
      <c r="AB719" s="50">
        <f t="shared" si="182"/>
        <v>91986364.464166641</v>
      </c>
      <c r="AC719" s="50">
        <f t="shared" si="182"/>
        <v>-711286217.69166625</v>
      </c>
      <c r="AD719" s="50">
        <f t="shared" si="182"/>
        <v>29398773.102916591</v>
      </c>
    </row>
    <row r="720" spans="1:30">
      <c r="D720" s="25" t="s">
        <v>487</v>
      </c>
      <c r="U720" s="50">
        <f>+T719+U719</f>
        <v>29398773.102916658</v>
      </c>
      <c r="AC720" s="49">
        <f>+AB719+Z719+Y719</f>
        <v>681887444.58874989</v>
      </c>
    </row>
    <row r="721" spans="4:30">
      <c r="W721" s="49"/>
      <c r="Y721" s="49"/>
      <c r="AD721" s="49"/>
    </row>
    <row r="722" spans="4:30">
      <c r="D722" s="25" t="s">
        <v>488</v>
      </c>
      <c r="M722" s="49"/>
      <c r="N722" s="49"/>
      <c r="O722" s="49"/>
      <c r="P722" s="49"/>
      <c r="Q722" s="49"/>
      <c r="Y722" s="53">
        <f>+Y719/AC720</f>
        <v>0.65017460447434738</v>
      </c>
      <c r="Z722" s="53">
        <f>+Z719/AC720</f>
        <v>0.214925764810727</v>
      </c>
      <c r="AA722" s="64" t="s">
        <v>479</v>
      </c>
      <c r="AB722" s="64">
        <f>+AD719/-AC719</f>
        <v>4.1331846971988703E-2</v>
      </c>
    </row>
    <row r="723" spans="4:30">
      <c r="U723" s="49"/>
    </row>
    <row r="724" spans="4:30">
      <c r="D724" s="25" t="s">
        <v>489</v>
      </c>
      <c r="Y724" s="54">
        <f>Y722*AD719</f>
        <v>19114335.674219877</v>
      </c>
      <c r="Z724" s="63">
        <f>+AD719*Z722</f>
        <v>6318553.7936413782</v>
      </c>
      <c r="AA724" s="51"/>
      <c r="AB724" s="51">
        <f>+U720*AB722</f>
        <v>1215105.5910539688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E722"/>
  <sheetViews>
    <sheetView zoomScaleNormal="100" workbookViewId="0">
      <pane xSplit="4" ySplit="9" topLeftCell="X715" activePane="bottomRight" state="frozen"/>
      <selection activeCell="D756" sqref="D756"/>
      <selection pane="topRight" activeCell="D756" sqref="D756"/>
      <selection pane="bottomLeft" activeCell="D756" sqref="D756"/>
      <selection pane="bottomRight" activeCell="D717" sqref="D717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983</v>
      </c>
      <c r="J2" s="24" t="s">
        <v>983</v>
      </c>
      <c r="K2" s="24" t="s">
        <v>983</v>
      </c>
      <c r="L2" s="24" t="s">
        <v>983</v>
      </c>
      <c r="M2" s="24" t="s">
        <v>983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280</v>
      </c>
      <c r="F5" s="14" t="s">
        <v>281</v>
      </c>
      <c r="G5" s="14" t="s">
        <v>282</v>
      </c>
      <c r="H5" s="14" t="s">
        <v>92</v>
      </c>
      <c r="I5" s="14" t="s">
        <v>143</v>
      </c>
      <c r="J5" s="14" t="s">
        <v>179</v>
      </c>
      <c r="K5" s="14" t="s">
        <v>180</v>
      </c>
      <c r="L5" s="14" t="s">
        <v>276</v>
      </c>
      <c r="M5" s="14" t="s">
        <v>277</v>
      </c>
      <c r="N5" s="14" t="s">
        <v>278</v>
      </c>
      <c r="O5" s="14" t="s">
        <v>279</v>
      </c>
      <c r="P5" s="14" t="s">
        <v>9</v>
      </c>
      <c r="Q5" s="14" t="s">
        <v>280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957</v>
      </c>
      <c r="F9" s="23" t="s">
        <v>958</v>
      </c>
      <c r="G9" s="23" t="s">
        <v>962</v>
      </c>
      <c r="H9" s="23" t="s">
        <v>965</v>
      </c>
      <c r="I9" s="23" t="s">
        <v>984</v>
      </c>
      <c r="J9" s="23" t="s">
        <v>991</v>
      </c>
      <c r="K9" s="23" t="s">
        <v>994</v>
      </c>
      <c r="L9" s="23" t="s">
        <v>995</v>
      </c>
      <c r="M9" s="23" t="s">
        <v>1003</v>
      </c>
      <c r="N9" s="23" t="s">
        <v>1004</v>
      </c>
      <c r="O9" s="23" t="s">
        <v>1006</v>
      </c>
      <c r="P9" s="23" t="s">
        <v>1012</v>
      </c>
      <c r="Q9" s="23" t="s">
        <v>1017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1116166185.8599999</v>
      </c>
      <c r="F10" s="45">
        <v>1116932697.9000001</v>
      </c>
      <c r="G10" s="45">
        <v>1118156214.0899999</v>
      </c>
      <c r="H10" s="45">
        <v>1181190214.3099999</v>
      </c>
      <c r="I10" s="45">
        <v>1176359415.3699999</v>
      </c>
      <c r="J10" s="45">
        <v>1176536981.45</v>
      </c>
      <c r="K10" s="45">
        <v>1180217523.51</v>
      </c>
      <c r="L10" s="45">
        <v>1188366509.1600001</v>
      </c>
      <c r="M10" s="45">
        <v>1189994147.4200001</v>
      </c>
      <c r="N10" s="45">
        <v>1198843248.6300001</v>
      </c>
      <c r="O10" s="45">
        <v>1207835302.6199999</v>
      </c>
      <c r="P10" s="45">
        <v>1211420509.3</v>
      </c>
      <c r="Q10" s="45">
        <v>1212876638.6800001</v>
      </c>
      <c r="R10" s="47">
        <f>((E10+Q10)+((F10+G10+H10+I10+J10+K10+L10+M10+N10+O10+P10)*2))/24</f>
        <v>1175864514.6691666</v>
      </c>
      <c r="T10" s="49"/>
      <c r="W10" s="49">
        <f>+R10</f>
        <v>1175864514.6691666</v>
      </c>
      <c r="Y10" s="67">
        <f>+R10*$Z$4</f>
        <v>880604935.03573883</v>
      </c>
      <c r="Z10" s="67">
        <f>+R10*$Z$5</f>
        <v>295259579.63342774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29198499.489999998</v>
      </c>
      <c r="I12" s="45">
        <v>29198499.489999998</v>
      </c>
      <c r="J12" s="45">
        <v>29198499.489999998</v>
      </c>
      <c r="K12" s="45">
        <v>29198499.18</v>
      </c>
      <c r="L12" s="45">
        <v>29198499.18</v>
      </c>
      <c r="M12" s="45">
        <v>29198499.18</v>
      </c>
      <c r="N12" s="45">
        <v>29198499.18</v>
      </c>
      <c r="O12" s="45">
        <v>29198499.18</v>
      </c>
      <c r="P12" s="45">
        <v>29198499.18</v>
      </c>
      <c r="Q12" s="45">
        <v>29198499.18</v>
      </c>
      <c r="R12" s="47">
        <f t="shared" si="0"/>
        <v>28602526.726250004</v>
      </c>
      <c r="T12" s="49"/>
      <c r="W12" s="49">
        <f t="shared" si="1"/>
        <v>28602526.726250004</v>
      </c>
      <c r="Y12" s="67">
        <f t="shared" si="2"/>
        <v>21420432.265288629</v>
      </c>
      <c r="Z12" s="67">
        <f t="shared" si="3"/>
        <v>7182094.4609613754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1423907.27</v>
      </c>
      <c r="K13" s="45">
        <v>1423907.27</v>
      </c>
      <c r="L13" s="45">
        <v>1423907.27</v>
      </c>
      <c r="M13" s="45">
        <v>1423907.27</v>
      </c>
      <c r="N13" s="45">
        <v>1423907.27</v>
      </c>
      <c r="O13" s="45">
        <v>1423907.27</v>
      </c>
      <c r="P13" s="45">
        <v>1423907.27</v>
      </c>
      <c r="Q13" s="45">
        <v>1423907.27</v>
      </c>
      <c r="R13" s="47">
        <f t="shared" si="0"/>
        <v>889942.04374999984</v>
      </c>
      <c r="T13" s="49"/>
      <c r="W13" s="49">
        <f t="shared" si="1"/>
        <v>889942.04374999984</v>
      </c>
      <c r="Y13" s="67">
        <f t="shared" si="2"/>
        <v>666477.59656437486</v>
      </c>
      <c r="Z13" s="67">
        <f t="shared" si="3"/>
        <v>223464.44718562494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54532434.450000003</v>
      </c>
      <c r="F14" s="45">
        <v>61047627.030000001</v>
      </c>
      <c r="G14" s="45">
        <v>71392210.099999994</v>
      </c>
      <c r="H14" s="45">
        <v>50743909.159999996</v>
      </c>
      <c r="I14" s="45">
        <v>51342915.100000001</v>
      </c>
      <c r="J14" s="45">
        <v>52880679.960000001</v>
      </c>
      <c r="K14" s="45">
        <v>52611421.359999999</v>
      </c>
      <c r="L14" s="45">
        <v>47864645.049999997</v>
      </c>
      <c r="M14" s="45">
        <v>48422951.670000002</v>
      </c>
      <c r="N14" s="45">
        <v>44072852.43</v>
      </c>
      <c r="O14" s="45">
        <v>37669298.229999997</v>
      </c>
      <c r="P14" s="45">
        <v>38069032.899999999</v>
      </c>
      <c r="Q14" s="45">
        <v>41116955.049999997</v>
      </c>
      <c r="R14" s="47">
        <f>((E14+Q14)+((F14+G14+H14+I14+J14+K14+L14+M14+N14+O14+P14)*2))/24</f>
        <v>50328519.811666667</v>
      </c>
      <c r="T14" s="49"/>
      <c r="W14" s="49">
        <f>+R14</f>
        <v>50328519.811666667</v>
      </c>
      <c r="Y14" s="67">
        <f>+R14*$Z$4</f>
        <v>37691028.48695717</v>
      </c>
      <c r="Z14" s="67">
        <f>+R14*$Z$5</f>
        <v>12637491.324709499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45009545.090000004</v>
      </c>
      <c r="F15" s="45">
        <v>48549183.509999998</v>
      </c>
      <c r="G15" s="45">
        <v>42890821.390000001</v>
      </c>
      <c r="H15" s="45">
        <v>7469181.9500000002</v>
      </c>
      <c r="I15" s="45">
        <v>7841410.9199999999</v>
      </c>
      <c r="J15" s="45">
        <v>9127816.8300000001</v>
      </c>
      <c r="K15" s="45">
        <v>9918565.6999999993</v>
      </c>
      <c r="L15" s="45">
        <v>11427308.300000001</v>
      </c>
      <c r="M15" s="45">
        <v>13800824.17</v>
      </c>
      <c r="N15" s="45">
        <v>15020662.720000001</v>
      </c>
      <c r="O15" s="45">
        <v>16481271.960000001</v>
      </c>
      <c r="P15" s="45">
        <v>20253541.84</v>
      </c>
      <c r="Q15" s="45">
        <v>22257030.300000001</v>
      </c>
      <c r="R15" s="47">
        <f>((E15+Q15)+((F15+G15+H15+I15+J15+K15+L15+M15+N15+O15+P15)*2))/24</f>
        <v>19701156.415416669</v>
      </c>
      <c r="T15" s="49"/>
      <c r="W15" s="49">
        <f>+R15</f>
        <v>19701156.415416669</v>
      </c>
      <c r="Y15" s="51"/>
      <c r="Z15" s="51"/>
      <c r="AA15" s="51"/>
      <c r="AB15" s="49">
        <f>+R15</f>
        <v>19701156.415416669</v>
      </c>
    </row>
    <row r="16" spans="1:30">
      <c r="D16" s="41" t="s">
        <v>7</v>
      </c>
      <c r="E16" s="46">
        <f t="shared" ref="E16:I16" si="4">SUM(E10:E15)</f>
        <v>1242045996.4299998</v>
      </c>
      <c r="F16" s="46">
        <f t="shared" si="4"/>
        <v>1252867339.47</v>
      </c>
      <c r="G16" s="46">
        <f t="shared" si="4"/>
        <v>1258777076.6099999</v>
      </c>
      <c r="H16" s="46">
        <f t="shared" si="4"/>
        <v>1268601804.9100001</v>
      </c>
      <c r="I16" s="46">
        <f t="shared" si="4"/>
        <v>1264742240.8799999</v>
      </c>
      <c r="J16" s="46">
        <f t="shared" ref="J16:R16" si="5">SUM(J10:J15)</f>
        <v>1269167885</v>
      </c>
      <c r="K16" s="46">
        <f t="shared" si="5"/>
        <v>1273369917.02</v>
      </c>
      <c r="L16" s="46">
        <f t="shared" si="5"/>
        <v>1278280868.96</v>
      </c>
      <c r="M16" s="46">
        <f t="shared" si="5"/>
        <v>1282840329.7100003</v>
      </c>
      <c r="N16" s="46">
        <f t="shared" si="5"/>
        <v>1288559170.2300003</v>
      </c>
      <c r="O16" s="46">
        <f t="shared" si="5"/>
        <v>1292608279.26</v>
      </c>
      <c r="P16" s="46">
        <f t="shared" si="5"/>
        <v>1300365490.49</v>
      </c>
      <c r="Q16" s="46">
        <f t="shared" si="5"/>
        <v>1306873030.48</v>
      </c>
      <c r="R16" s="46">
        <f t="shared" si="5"/>
        <v>1275386659.66625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2392018.02</v>
      </c>
      <c r="F18" s="45">
        <v>2216441.59</v>
      </c>
      <c r="G18" s="45">
        <v>2630635.06</v>
      </c>
      <c r="H18" s="45">
        <v>361121.20999999897</v>
      </c>
      <c r="I18" s="45">
        <v>1109909.78</v>
      </c>
      <c r="J18" s="45">
        <v>1231080.96</v>
      </c>
      <c r="K18" s="45">
        <v>1135493.18</v>
      </c>
      <c r="L18" s="45">
        <v>1158170.32</v>
      </c>
      <c r="M18" s="45">
        <v>1215010.8</v>
      </c>
      <c r="N18" s="45">
        <v>1304583.08</v>
      </c>
      <c r="O18" s="45">
        <v>1327943.18</v>
      </c>
      <c r="P18" s="45">
        <v>1835398.54</v>
      </c>
      <c r="Q18" s="45">
        <v>1467907.82</v>
      </c>
      <c r="R18" s="47">
        <f>((E18+Q18)+((F18+G18+H18+I18+J18+K18+L18+M18+N18+O18+P18)*2))/24</f>
        <v>1454645.8849999998</v>
      </c>
      <c r="T18" s="49"/>
      <c r="W18" s="49">
        <f>+R18</f>
        <v>1454645.8849999998</v>
      </c>
      <c r="Y18" s="67">
        <f>+R18*$Z$4</f>
        <v>1089384.3032764997</v>
      </c>
      <c r="Z18" s="67">
        <f>+R18*$Z$5</f>
        <v>365261.58172349993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-355573536.50999999</v>
      </c>
      <c r="F19" s="45">
        <v>-357480153.54000002</v>
      </c>
      <c r="G19" s="45">
        <v>-359513297.08999997</v>
      </c>
      <c r="H19" s="45">
        <v>-360812241.13</v>
      </c>
      <c r="I19" s="45">
        <v>-355196599.49000001</v>
      </c>
      <c r="J19" s="45">
        <v>-356993403.43000001</v>
      </c>
      <c r="K19" s="45">
        <v>-358315459.63</v>
      </c>
      <c r="L19" s="45">
        <v>-359536352.63</v>
      </c>
      <c r="M19" s="45">
        <v>-360985597.97000003</v>
      </c>
      <c r="N19" s="45">
        <v>-362685996.01999998</v>
      </c>
      <c r="O19" s="45">
        <v>-364367566.44999999</v>
      </c>
      <c r="P19" s="45">
        <v>-365896259.95999998</v>
      </c>
      <c r="Q19" s="45">
        <v>-364506000.97000003</v>
      </c>
      <c r="R19" s="47">
        <f>((E19+Q19)+((F19+G19+H19+I19+J19+K19+L19+M19+N19+O19+P19)*2))/24</f>
        <v>-360151891.33999997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6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-4962620.5599999996</v>
      </c>
      <c r="F21" s="45">
        <v>-4993000.04</v>
      </c>
      <c r="G21" s="45">
        <v>-5023379.4400000004</v>
      </c>
      <c r="H21" s="45">
        <v>-5068199.03</v>
      </c>
      <c r="I21" s="45">
        <v>-5098578.41</v>
      </c>
      <c r="J21" s="45">
        <v>-5128957.82</v>
      </c>
      <c r="K21" s="45">
        <v>-5126337.4400000004</v>
      </c>
      <c r="L21" s="45">
        <v>-5160014.2300000004</v>
      </c>
      <c r="M21" s="45">
        <v>-5193691.04</v>
      </c>
      <c r="N21" s="45">
        <v>-5227367.8600000003</v>
      </c>
      <c r="O21" s="45">
        <v>-5261044.67</v>
      </c>
      <c r="P21" s="45">
        <v>-5294721.42</v>
      </c>
      <c r="Q21" s="45">
        <v>-5328398.2</v>
      </c>
      <c r="R21" s="47">
        <f t="shared" si="6"/>
        <v>-5143400.0650000004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-23367182.390000001</v>
      </c>
      <c r="F22" s="45">
        <v>-23656494.52</v>
      </c>
      <c r="G22" s="45">
        <v>-23922460.760000002</v>
      </c>
      <c r="H22" s="45">
        <v>-24188839.18</v>
      </c>
      <c r="I22" s="45">
        <v>-24776811.420000002</v>
      </c>
      <c r="J22" s="45">
        <v>-25095271.719999999</v>
      </c>
      <c r="K22" s="45">
        <v>-25413841.649999999</v>
      </c>
      <c r="L22" s="45">
        <v>-25732600.300000001</v>
      </c>
      <c r="M22" s="45">
        <v>-26111560.760000002</v>
      </c>
      <c r="N22" s="45">
        <v>-26445464.68</v>
      </c>
      <c r="O22" s="45">
        <v>-26788598.27</v>
      </c>
      <c r="P22" s="45">
        <v>-27131604.82</v>
      </c>
      <c r="Q22" s="45">
        <v>-30471028</v>
      </c>
      <c r="R22" s="47">
        <f>((E22+Q22)+((F22+G22+H22+I22+J22+K22+L22+M22+N22+O22+P22)*2))/24</f>
        <v>-25515221.106250003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I24" si="7">SUM(E18:E23)</f>
        <v>-381511321.44</v>
      </c>
      <c r="F24" s="37">
        <f t="shared" si="7"/>
        <v>-383913206.51000005</v>
      </c>
      <c r="G24" s="37">
        <f t="shared" si="7"/>
        <v>-385828502.22999996</v>
      </c>
      <c r="H24" s="37">
        <f t="shared" si="7"/>
        <v>-389708158.13</v>
      </c>
      <c r="I24" s="37">
        <f t="shared" si="7"/>
        <v>-383962079.54000008</v>
      </c>
      <c r="J24" s="37">
        <f t="shared" ref="J24:R24" si="8">SUM(J18:J23)</f>
        <v>-385986552.00999999</v>
      </c>
      <c r="K24" s="37">
        <f t="shared" si="8"/>
        <v>-387720145.53999996</v>
      </c>
      <c r="L24" s="37">
        <f t="shared" si="8"/>
        <v>-389270796.84000003</v>
      </c>
      <c r="M24" s="37">
        <f t="shared" si="8"/>
        <v>-391075838.97000003</v>
      </c>
      <c r="N24" s="37">
        <f t="shared" si="8"/>
        <v>-393054245.48000002</v>
      </c>
      <c r="O24" s="37">
        <f t="shared" si="8"/>
        <v>-395089266.20999998</v>
      </c>
      <c r="P24" s="37">
        <f t="shared" si="8"/>
        <v>-396487187.65999997</v>
      </c>
      <c r="Q24" s="37">
        <f t="shared" si="8"/>
        <v>-398837519.35000002</v>
      </c>
      <c r="R24" s="37">
        <f t="shared" si="8"/>
        <v>-389355866.62624997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-1116022.25</v>
      </c>
      <c r="F26" s="45">
        <v>-1135830.5</v>
      </c>
      <c r="G26" s="45">
        <v>-1158006.53</v>
      </c>
      <c r="H26" s="45">
        <v>-952412.58</v>
      </c>
      <c r="I26" s="45">
        <v>-954911.45</v>
      </c>
      <c r="J26" s="45">
        <v>-987475.79</v>
      </c>
      <c r="K26" s="45">
        <v>-1012318.21</v>
      </c>
      <c r="L26" s="45">
        <v>-994452.33</v>
      </c>
      <c r="M26" s="45">
        <v>-1009062.06</v>
      </c>
      <c r="N26" s="45">
        <v>-1033008.31</v>
      </c>
      <c r="O26" s="45">
        <v>-1055140.48</v>
      </c>
      <c r="P26" s="45">
        <v>-1059386.1399999999</v>
      </c>
      <c r="Q26" s="45">
        <v>-1074772.21</v>
      </c>
      <c r="R26" s="47">
        <f>((E26+Q26)+((F26+G26+H26+I26+J26+K26+L26+M26+N26+O26+P26)*2))/24</f>
        <v>-1037283.4675000003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-145245081.83000001</v>
      </c>
      <c r="F27" s="45">
        <v>-145730762.49000001</v>
      </c>
      <c r="G27" s="45">
        <v>-146162343.5</v>
      </c>
      <c r="H27" s="45">
        <v>-145311809.69999999</v>
      </c>
      <c r="I27" s="45">
        <v>-146165291.44</v>
      </c>
      <c r="J27" s="45">
        <v>-146997090.16999999</v>
      </c>
      <c r="K27" s="45">
        <v>-147734746.78999999</v>
      </c>
      <c r="L27" s="45">
        <v>-148628385.25999999</v>
      </c>
      <c r="M27" s="45">
        <v>-149447056.25</v>
      </c>
      <c r="N27" s="45">
        <v>-150247718.43000001</v>
      </c>
      <c r="O27" s="45">
        <v>-151073869.62</v>
      </c>
      <c r="P27" s="45">
        <v>-151931417.05000001</v>
      </c>
      <c r="Q27" s="45">
        <v>-152826331.38999999</v>
      </c>
      <c r="R27" s="47">
        <f>((E27+Q27)+((F27+G27+H27+I27+J27+K27+L27+M27+N27+O27+P27)*2))/24</f>
        <v>-148205516.4425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9">+E26+E27</f>
        <v>-146361104.08000001</v>
      </c>
      <c r="F28" s="38">
        <f t="shared" si="9"/>
        <v>-146866592.99000001</v>
      </c>
      <c r="G28" s="38">
        <f t="shared" si="9"/>
        <v>-147320350.03</v>
      </c>
      <c r="H28" s="38">
        <f t="shared" si="9"/>
        <v>-146264222.28</v>
      </c>
      <c r="I28" s="38">
        <f t="shared" si="9"/>
        <v>-147120202.88999999</v>
      </c>
      <c r="J28" s="38">
        <f t="shared" si="9"/>
        <v>-147984565.95999998</v>
      </c>
      <c r="K28" s="38">
        <f t="shared" si="9"/>
        <v>-148747065</v>
      </c>
      <c r="L28" s="38">
        <f t="shared" si="9"/>
        <v>-149622837.59</v>
      </c>
      <c r="M28" s="38">
        <f t="shared" si="9"/>
        <v>-150456118.31</v>
      </c>
      <c r="N28" s="38">
        <f t="shared" si="9"/>
        <v>-151280726.74000001</v>
      </c>
      <c r="O28" s="38">
        <f t="shared" si="9"/>
        <v>-152129010.09999999</v>
      </c>
      <c r="P28" s="38">
        <f t="shared" si="9"/>
        <v>-152990803.19</v>
      </c>
      <c r="Q28" s="38">
        <f t="shared" si="9"/>
        <v>-153901103.59999999</v>
      </c>
      <c r="R28" s="38">
        <f t="shared" si="9"/>
        <v>-149242799.91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10">+E28+E24</f>
        <v>-527872425.51999998</v>
      </c>
      <c r="F30" s="39">
        <f t="shared" si="10"/>
        <v>-530779799.50000006</v>
      </c>
      <c r="G30" s="39">
        <f t="shared" si="10"/>
        <v>-533148852.25999999</v>
      </c>
      <c r="H30" s="39">
        <f t="shared" si="10"/>
        <v>-535972380.40999997</v>
      </c>
      <c r="I30" s="39">
        <f t="shared" si="10"/>
        <v>-531082282.43000007</v>
      </c>
      <c r="J30" s="39">
        <f t="shared" si="10"/>
        <v>-533971117.96999997</v>
      </c>
      <c r="K30" s="39">
        <f t="shared" si="10"/>
        <v>-536467210.53999996</v>
      </c>
      <c r="L30" s="39">
        <f t="shared" si="10"/>
        <v>-538893634.43000007</v>
      </c>
      <c r="M30" s="39">
        <f t="shared" si="10"/>
        <v>-541531957.27999997</v>
      </c>
      <c r="N30" s="39">
        <f t="shared" si="10"/>
        <v>-544334972.22000003</v>
      </c>
      <c r="O30" s="39">
        <f t="shared" si="10"/>
        <v>-547218276.30999994</v>
      </c>
      <c r="P30" s="39">
        <f t="shared" si="10"/>
        <v>-549477990.8499999</v>
      </c>
      <c r="Q30" s="39">
        <f t="shared" si="10"/>
        <v>-552738622.95000005</v>
      </c>
      <c r="R30" s="39">
        <f t="shared" si="10"/>
        <v>-538598666.53625</v>
      </c>
      <c r="W30" s="49">
        <f>+R30-R18</f>
        <v>-540053312.42124999</v>
      </c>
      <c r="Y30" s="67">
        <f>SUM(R30-R18)*$Z$4</f>
        <v>-404445925.67227411</v>
      </c>
      <c r="Z30" s="67">
        <f>SUM(R30-R18)*$Z$5</f>
        <v>-135607386.74897587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11">+E16+E30</f>
        <v>714173570.90999985</v>
      </c>
      <c r="F32" s="9">
        <f t="shared" si="11"/>
        <v>722087539.97000003</v>
      </c>
      <c r="G32" s="9">
        <f t="shared" si="11"/>
        <v>725628224.3499999</v>
      </c>
      <c r="H32" s="9">
        <f t="shared" si="11"/>
        <v>732629424.50000012</v>
      </c>
      <c r="I32" s="9">
        <f t="shared" si="11"/>
        <v>733659958.44999981</v>
      </c>
      <c r="J32" s="9">
        <f t="shared" si="11"/>
        <v>735196767.02999997</v>
      </c>
      <c r="K32" s="9">
        <f t="shared" si="11"/>
        <v>736902706.48000002</v>
      </c>
      <c r="L32" s="9">
        <f t="shared" si="11"/>
        <v>739387234.52999997</v>
      </c>
      <c r="M32" s="9">
        <f t="shared" si="11"/>
        <v>741308372.43000031</v>
      </c>
      <c r="N32" s="9">
        <f t="shared" si="11"/>
        <v>744224198.01000023</v>
      </c>
      <c r="O32" s="9">
        <f t="shared" si="11"/>
        <v>745390002.95000005</v>
      </c>
      <c r="P32" s="9">
        <f t="shared" si="11"/>
        <v>750887499.6400001</v>
      </c>
      <c r="Q32" s="9">
        <f t="shared" si="11"/>
        <v>754134407.52999997</v>
      </c>
      <c r="R32" s="9">
        <f t="shared" si="11"/>
        <v>736787993.13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530542.47</v>
      </c>
      <c r="F39" s="45">
        <v>530546.98</v>
      </c>
      <c r="G39" s="45">
        <v>530551.34</v>
      </c>
      <c r="H39" s="45">
        <v>530557.93999999994</v>
      </c>
      <c r="I39" s="45">
        <v>530562.44999999995</v>
      </c>
      <c r="J39" s="45">
        <v>531010.27</v>
      </c>
      <c r="K39" s="45">
        <v>3341740.85</v>
      </c>
      <c r="L39" s="45">
        <v>3341745.21</v>
      </c>
      <c r="M39" s="45">
        <v>3431180.58</v>
      </c>
      <c r="N39" s="45">
        <v>3431208.78</v>
      </c>
      <c r="O39" s="45">
        <v>1103583.8999999999</v>
      </c>
      <c r="P39" s="45">
        <v>1103593.27</v>
      </c>
      <c r="Q39" s="45">
        <v>1103602.3400000001</v>
      </c>
      <c r="R39" s="47">
        <f>((E39+Q39)+((F39+G39+H39+I39+J39+K39+L39+M39+N39+O39+P39)*2))/24</f>
        <v>1601946.1645833331</v>
      </c>
      <c r="T39" s="49"/>
      <c r="W39" s="49">
        <f>+R39</f>
        <v>1601946.1645833331</v>
      </c>
      <c r="Y39" s="51"/>
      <c r="Z39" s="51"/>
      <c r="AA39" s="51"/>
      <c r="AB39" s="49">
        <f>+R39</f>
        <v>1601946.1645833331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12097438.98</v>
      </c>
      <c r="F40" s="45">
        <v>12051098.880000001</v>
      </c>
      <c r="G40" s="45">
        <v>12213349.59</v>
      </c>
      <c r="H40" s="45">
        <v>12327925.800000001</v>
      </c>
      <c r="I40" s="45">
        <v>12313260.26</v>
      </c>
      <c r="J40" s="45">
        <v>12334603.68</v>
      </c>
      <c r="K40" s="45">
        <v>10148672.5</v>
      </c>
      <c r="L40" s="45">
        <v>10252301.76</v>
      </c>
      <c r="M40" s="45">
        <v>10255545.689999999</v>
      </c>
      <c r="N40" s="45">
        <v>10347586.970000001</v>
      </c>
      <c r="O40" s="45">
        <v>10399649.300000001</v>
      </c>
      <c r="P40" s="45">
        <v>10459494.01</v>
      </c>
      <c r="Q40" s="45">
        <v>10470007.33</v>
      </c>
      <c r="R40" s="47">
        <f>((E40+Q40)+((F40+G40+H40+I40+J40+K40+L40+M40+N40+O40+P40)*2))/24</f>
        <v>11198934.299583333</v>
      </c>
      <c r="T40" s="49"/>
      <c r="W40" s="49">
        <f>+R40</f>
        <v>11198934.299583333</v>
      </c>
      <c r="Y40" s="51"/>
      <c r="Z40" s="51"/>
      <c r="AA40" s="51"/>
      <c r="AB40" s="49">
        <f>+R40</f>
        <v>11198934.299583333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2">((E41+Q41)+((F41+G41+H41+I41+J41+K41+L41+M41+N41+O41+P41)*2))/24</f>
        <v>0</v>
      </c>
      <c r="T41" s="49"/>
      <c r="W41" s="49">
        <f t="shared" ref="W41:W42" si="13">+R41</f>
        <v>0</v>
      </c>
      <c r="Y41" s="51"/>
      <c r="Z41" s="51"/>
      <c r="AA41" s="51"/>
      <c r="AB41" s="49">
        <f t="shared" ref="AB41:AB42" si="14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2307.6799999999998</v>
      </c>
      <c r="K42" s="45">
        <v>4675.28</v>
      </c>
      <c r="L42" s="45">
        <v>8076.88</v>
      </c>
      <c r="M42" s="45">
        <v>10384.56</v>
      </c>
      <c r="N42" s="45">
        <v>12692.24</v>
      </c>
      <c r="O42" s="45">
        <v>14999.92</v>
      </c>
      <c r="P42" s="45">
        <v>18461.439999999999</v>
      </c>
      <c r="Q42" s="45">
        <v>20730.080000000002</v>
      </c>
      <c r="R42" s="47">
        <f t="shared" si="12"/>
        <v>6830.253333333334</v>
      </c>
      <c r="T42" s="49"/>
      <c r="W42" s="49">
        <f t="shared" si="13"/>
        <v>6830.253333333334</v>
      </c>
      <c r="Y42" s="51"/>
      <c r="Z42" s="51"/>
      <c r="AA42" s="51"/>
      <c r="AB42" s="49">
        <f t="shared" si="14"/>
        <v>6830.253333333334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59.92</v>
      </c>
      <c r="M43" s="45">
        <v>59.92</v>
      </c>
      <c r="N43" s="45">
        <v>3359.62</v>
      </c>
      <c r="O43" s="45">
        <v>4021.12</v>
      </c>
      <c r="P43" s="45">
        <v>4379.53</v>
      </c>
      <c r="Q43" s="45">
        <v>3693.48</v>
      </c>
      <c r="R43" s="47">
        <f>((E43+Q43)+((F43+G43+H43+I43+J43+K43+L43+M43+N43+O43+P43)*2))/24</f>
        <v>1143.9041666666667</v>
      </c>
      <c r="T43" s="49"/>
      <c r="W43" s="49">
        <f>+R43</f>
        <v>1143.9041666666667</v>
      </c>
      <c r="Y43" s="51"/>
      <c r="Z43" s="51"/>
      <c r="AA43" s="51"/>
      <c r="AB43" s="49">
        <f>+R43</f>
        <v>1143.9041666666667</v>
      </c>
    </row>
    <row r="44" spans="1:30">
      <c r="D44" s="3" t="s">
        <v>31</v>
      </c>
      <c r="E44" s="46">
        <f t="shared" ref="E44:I44" si="15">SUM(E37:E43)</f>
        <v>12825945.960000001</v>
      </c>
      <c r="F44" s="46">
        <f t="shared" si="15"/>
        <v>12779610.370000001</v>
      </c>
      <c r="G44" s="46">
        <f t="shared" si="15"/>
        <v>12941865.439999999</v>
      </c>
      <c r="H44" s="46">
        <f t="shared" si="15"/>
        <v>13056448.25</v>
      </c>
      <c r="I44" s="46">
        <f t="shared" si="15"/>
        <v>13041787.219999999</v>
      </c>
      <c r="J44" s="46">
        <f t="shared" ref="J44:R44" si="16">SUM(J37:J43)</f>
        <v>13065886.139999999</v>
      </c>
      <c r="K44" s="46">
        <f t="shared" si="16"/>
        <v>13693053.139999999</v>
      </c>
      <c r="L44" s="46">
        <f t="shared" si="16"/>
        <v>13800148.280000001</v>
      </c>
      <c r="M44" s="46">
        <f t="shared" si="16"/>
        <v>13895135.26</v>
      </c>
      <c r="N44" s="46">
        <f t="shared" si="16"/>
        <v>13992812.120000001</v>
      </c>
      <c r="O44" s="46">
        <f t="shared" si="16"/>
        <v>11720218.75</v>
      </c>
      <c r="P44" s="46">
        <f t="shared" si="16"/>
        <v>11783892.759999998</v>
      </c>
      <c r="Q44" s="46">
        <f t="shared" si="16"/>
        <v>11795997.74</v>
      </c>
      <c r="R44" s="46">
        <f t="shared" si="16"/>
        <v>13006819.131666666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-119686.53</v>
      </c>
      <c r="F46" s="45">
        <v>500818.9</v>
      </c>
      <c r="G46" s="45">
        <v>339528.83</v>
      </c>
      <c r="H46" s="45">
        <v>2523372.85</v>
      </c>
      <c r="I46" s="45">
        <v>2216024.09</v>
      </c>
      <c r="J46" s="45">
        <v>2192038.92</v>
      </c>
      <c r="K46" s="45">
        <v>2361086.4300000002</v>
      </c>
      <c r="L46" s="45">
        <v>1272920.22</v>
      </c>
      <c r="M46" s="45">
        <v>662931</v>
      </c>
      <c r="N46" s="45">
        <v>1065367.56</v>
      </c>
      <c r="O46" s="45">
        <v>474820.33</v>
      </c>
      <c r="P46" s="45">
        <v>860727.94</v>
      </c>
      <c r="Q46" s="45">
        <v>289681.40999999997</v>
      </c>
      <c r="R46" s="47">
        <f t="shared" ref="R46:R55" si="17">((E46+Q46)+((F46+G46+H46+I46+J46+K46+L46+M46+N46+O46+P46)*2))/24</f>
        <v>1212886.2091666667</v>
      </c>
      <c r="T46" s="49">
        <f t="shared" ref="T46:T55" si="18">+R46</f>
        <v>1212886.2091666667</v>
      </c>
      <c r="Y46" s="51"/>
      <c r="Z46" s="51"/>
      <c r="AA46" s="51"/>
      <c r="AD46" s="49">
        <f t="shared" ref="AD46:AD55" si="19">+R46</f>
        <v>1212886.2091666667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-755930</v>
      </c>
      <c r="F47" s="45">
        <v>-862685.39</v>
      </c>
      <c r="G47" s="45">
        <v>-537742.41</v>
      </c>
      <c r="H47" s="45">
        <v>-852173.71</v>
      </c>
      <c r="I47" s="45">
        <v>-1380188.62</v>
      </c>
      <c r="J47" s="45">
        <v>-2239549.2000000002</v>
      </c>
      <c r="K47" s="45">
        <v>-1111225.6399999999</v>
      </c>
      <c r="L47" s="45">
        <v>-1973128.15</v>
      </c>
      <c r="M47" s="45">
        <v>-1247228.3600000001</v>
      </c>
      <c r="N47" s="45">
        <v>-702779.78</v>
      </c>
      <c r="O47" s="45">
        <v>-409026.05</v>
      </c>
      <c r="P47" s="45">
        <v>-1407806.98</v>
      </c>
      <c r="Q47" s="45">
        <v>-516286.4</v>
      </c>
      <c r="R47" s="47">
        <f t="shared" si="17"/>
        <v>-1113303.5408333333</v>
      </c>
      <c r="T47" s="49">
        <f t="shared" si="18"/>
        <v>-1113303.5408333333</v>
      </c>
      <c r="U47" s="49"/>
      <c r="Y47" s="51"/>
      <c r="Z47" s="51"/>
      <c r="AA47" s="51"/>
      <c r="AD47" s="49">
        <f t="shared" si="19"/>
        <v>-1113303.5408333333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-573.24</v>
      </c>
      <c r="F48" s="45">
        <v>0</v>
      </c>
      <c r="G48" s="45">
        <v>0</v>
      </c>
      <c r="H48" s="45">
        <v>0</v>
      </c>
      <c r="I48" s="45">
        <v>1543422</v>
      </c>
      <c r="J48" s="45">
        <v>-8359.2600000000093</v>
      </c>
      <c r="K48" s="45">
        <v>-11499.5</v>
      </c>
      <c r="L48" s="45">
        <v>-16461.41</v>
      </c>
      <c r="M48" s="45">
        <v>-1.09139364212751E-11</v>
      </c>
      <c r="N48" s="45">
        <v>-40.0000000000109</v>
      </c>
      <c r="O48" s="45">
        <v>-1931.1900000000101</v>
      </c>
      <c r="P48" s="45">
        <v>-1.09139364212751E-11</v>
      </c>
      <c r="Q48" s="45">
        <v>2461.03999999999</v>
      </c>
      <c r="R48" s="47">
        <f t="shared" si="17"/>
        <v>125506.21166666667</v>
      </c>
      <c r="T48" s="49">
        <f t="shared" si="18"/>
        <v>125506.21166666667</v>
      </c>
      <c r="U48" s="49"/>
      <c r="Y48" s="51"/>
      <c r="Z48" s="51"/>
      <c r="AA48" s="51"/>
      <c r="AD48" s="49">
        <f t="shared" si="19"/>
        <v>125506.21166666667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281672.58</v>
      </c>
      <c r="F49" s="45">
        <v>2833374.09</v>
      </c>
      <c r="G49" s="45">
        <v>591846.66</v>
      </c>
      <c r="H49" s="45">
        <v>2157006.89</v>
      </c>
      <c r="I49" s="45">
        <v>-1569885.42</v>
      </c>
      <c r="J49" s="45">
        <v>757680.1</v>
      </c>
      <c r="K49" s="45">
        <v>937787.48</v>
      </c>
      <c r="L49" s="45">
        <v>1391049.63</v>
      </c>
      <c r="M49" s="45">
        <v>576086.67000000004</v>
      </c>
      <c r="N49" s="45">
        <v>320557.65000000002</v>
      </c>
      <c r="O49" s="45">
        <v>232205.39</v>
      </c>
      <c r="P49" s="45">
        <v>207373.91</v>
      </c>
      <c r="Q49" s="45">
        <v>304806.26</v>
      </c>
      <c r="R49" s="47">
        <f t="shared" si="17"/>
        <v>727360.20583333343</v>
      </c>
      <c r="T49" s="49">
        <f t="shared" si="18"/>
        <v>727360.20583333343</v>
      </c>
      <c r="U49" s="49"/>
      <c r="Y49" s="51"/>
      <c r="Z49" s="51"/>
      <c r="AA49" s="51"/>
      <c r="AD49" s="49">
        <f t="shared" si="19"/>
        <v>727360.20583333343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7"/>
        <v>0</v>
      </c>
      <c r="T50" s="49">
        <f t="shared" si="18"/>
        <v>0</v>
      </c>
      <c r="U50" s="49"/>
      <c r="Y50" s="51"/>
      <c r="Z50" s="51"/>
      <c r="AA50" s="51"/>
      <c r="AD50" s="49">
        <f t="shared" si="19"/>
        <v>0</v>
      </c>
    </row>
    <row r="51" spans="1:30">
      <c r="A51" s="6" t="s">
        <v>284</v>
      </c>
      <c r="B51" s="6" t="s">
        <v>32</v>
      </c>
      <c r="C51" s="6" t="s">
        <v>534</v>
      </c>
      <c r="D51" s="41" t="s">
        <v>535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7"/>
        <v>0</v>
      </c>
      <c r="T51" s="49">
        <f t="shared" si="18"/>
        <v>0</v>
      </c>
      <c r="U51" s="49"/>
      <c r="Y51" s="51"/>
      <c r="Z51" s="51"/>
      <c r="AA51" s="51"/>
      <c r="AD51" s="49">
        <f t="shared" si="19"/>
        <v>0</v>
      </c>
    </row>
    <row r="52" spans="1:30">
      <c r="A52" s="6" t="s">
        <v>284</v>
      </c>
      <c r="B52" s="6" t="s">
        <v>34</v>
      </c>
      <c r="C52" s="6" t="s">
        <v>289</v>
      </c>
      <c r="D52" s="41" t="s">
        <v>551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7"/>
        <v>0</v>
      </c>
      <c r="T52" s="49">
        <f t="shared" si="18"/>
        <v>0</v>
      </c>
      <c r="U52" s="49"/>
      <c r="Y52" s="51"/>
      <c r="Z52" s="51"/>
      <c r="AA52" s="51"/>
      <c r="AD52" s="49">
        <f t="shared" si="19"/>
        <v>0</v>
      </c>
    </row>
    <row r="53" spans="1:30">
      <c r="A53" s="6" t="s">
        <v>284</v>
      </c>
      <c r="B53" s="6" t="s">
        <v>34</v>
      </c>
      <c r="C53" s="6" t="s">
        <v>290</v>
      </c>
      <c r="D53" s="41" t="s">
        <v>552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7"/>
        <v>0</v>
      </c>
      <c r="T53" s="49">
        <f t="shared" si="18"/>
        <v>0</v>
      </c>
      <c r="U53" s="49"/>
      <c r="Y53" s="51"/>
      <c r="Z53" s="51"/>
      <c r="AA53" s="51"/>
      <c r="AD53" s="49">
        <f t="shared" si="19"/>
        <v>0</v>
      </c>
    </row>
    <row r="54" spans="1:30">
      <c r="A54" s="6" t="s">
        <v>284</v>
      </c>
      <c r="B54" s="6" t="s">
        <v>34</v>
      </c>
      <c r="C54" s="1" t="s">
        <v>291</v>
      </c>
      <c r="D54" s="41" t="s">
        <v>554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7"/>
        <v>0</v>
      </c>
      <c r="T54" s="49">
        <f t="shared" si="18"/>
        <v>0</v>
      </c>
      <c r="U54" s="49"/>
      <c r="Y54" s="51"/>
      <c r="Z54" s="51"/>
      <c r="AA54" s="51"/>
      <c r="AD54" s="49">
        <f t="shared" si="19"/>
        <v>0</v>
      </c>
    </row>
    <row r="55" spans="1:30">
      <c r="A55" s="6" t="s">
        <v>284</v>
      </c>
      <c r="B55" s="6" t="s">
        <v>34</v>
      </c>
      <c r="C55" s="6" t="s">
        <v>292</v>
      </c>
      <c r="D55" s="41" t="s">
        <v>553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7"/>
        <v>0</v>
      </c>
      <c r="T55" s="49">
        <f t="shared" si="18"/>
        <v>0</v>
      </c>
      <c r="U55" s="49"/>
      <c r="Y55" s="51"/>
      <c r="Z55" s="51"/>
      <c r="AA55" s="51"/>
      <c r="AD55" s="49">
        <f t="shared" si="19"/>
        <v>0</v>
      </c>
    </row>
    <row r="56" spans="1:30">
      <c r="D56" s="3" t="s">
        <v>35</v>
      </c>
      <c r="E56" s="46">
        <f t="shared" ref="E56:R56" si="20">SUM(E46:E55)</f>
        <v>-594517.18999999994</v>
      </c>
      <c r="F56" s="46">
        <f t="shared" si="20"/>
        <v>2471507.5999999996</v>
      </c>
      <c r="G56" s="46">
        <f t="shared" si="20"/>
        <v>393633.08</v>
      </c>
      <c r="H56" s="46">
        <f t="shared" si="20"/>
        <v>3828206.0300000003</v>
      </c>
      <c r="I56" s="46">
        <f t="shared" si="20"/>
        <v>809372.04999999981</v>
      </c>
      <c r="J56" s="46">
        <f t="shared" si="20"/>
        <v>701810.55999999971</v>
      </c>
      <c r="K56" s="46">
        <f t="shared" si="20"/>
        <v>2176148.7700000005</v>
      </c>
      <c r="L56" s="46">
        <f t="shared" si="20"/>
        <v>674380.28999999992</v>
      </c>
      <c r="M56" s="46">
        <f t="shared" si="20"/>
        <v>-8210.6900000000605</v>
      </c>
      <c r="N56" s="46">
        <f t="shared" si="20"/>
        <v>683105.43</v>
      </c>
      <c r="O56" s="46">
        <f t="shared" si="20"/>
        <v>296068.48000000004</v>
      </c>
      <c r="P56" s="46">
        <f t="shared" si="20"/>
        <v>-339705.13</v>
      </c>
      <c r="Q56" s="46">
        <f t="shared" si="20"/>
        <v>80662.309999999939</v>
      </c>
      <c r="R56" s="46">
        <f t="shared" si="20"/>
        <v>952449.08583333355</v>
      </c>
      <c r="Y56" s="51"/>
      <c r="Z56" s="51"/>
      <c r="AA56" s="51"/>
    </row>
    <row r="57" spans="1:30">
      <c r="D57" s="3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7"/>
      <c r="Y57" s="51"/>
      <c r="Z57" s="51"/>
      <c r="AA57" s="51"/>
    </row>
    <row r="58" spans="1:30">
      <c r="A58" s="6" t="s">
        <v>284</v>
      </c>
      <c r="B58" s="6" t="s">
        <v>36</v>
      </c>
      <c r="C58" s="6" t="s">
        <v>541</v>
      </c>
      <c r="D58" s="41" t="s">
        <v>925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7">
        <f>((E58+Q58)+((F58+G58+H58+I58+J58+K58+L58+M58+N58+O58+P58)*2))/24</f>
        <v>0</v>
      </c>
      <c r="T58" s="49">
        <f>+R58</f>
        <v>0</v>
      </c>
      <c r="U58" s="49"/>
      <c r="Y58" s="51"/>
      <c r="Z58" s="51"/>
      <c r="AA58" s="51"/>
      <c r="AD58" s="49">
        <f>+R58</f>
        <v>0</v>
      </c>
    </row>
    <row r="59" spans="1:30">
      <c r="A59" s="6" t="s">
        <v>284</v>
      </c>
      <c r="B59" s="6" t="s">
        <v>36</v>
      </c>
      <c r="C59" s="6" t="s">
        <v>542</v>
      </c>
      <c r="D59" s="41" t="s">
        <v>555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D60" s="3" t="s">
        <v>37</v>
      </c>
      <c r="E60" s="46">
        <f t="shared" ref="E60:F60" si="21">SUM(E58:E59)</f>
        <v>0</v>
      </c>
      <c r="F60" s="46">
        <f t="shared" si="21"/>
        <v>0</v>
      </c>
      <c r="G60" s="46">
        <f t="shared" ref="G60:R60" si="22">SUM(G58:G59)</f>
        <v>0</v>
      </c>
      <c r="H60" s="46">
        <f t="shared" si="22"/>
        <v>0</v>
      </c>
      <c r="I60" s="46">
        <f t="shared" si="22"/>
        <v>0</v>
      </c>
      <c r="J60" s="46">
        <f t="shared" si="22"/>
        <v>0</v>
      </c>
      <c r="K60" s="46">
        <f t="shared" si="22"/>
        <v>0</v>
      </c>
      <c r="L60" s="46">
        <f t="shared" si="22"/>
        <v>0</v>
      </c>
      <c r="M60" s="46">
        <f t="shared" si="22"/>
        <v>0</v>
      </c>
      <c r="N60" s="46">
        <f t="shared" si="22"/>
        <v>0</v>
      </c>
      <c r="O60" s="46">
        <f t="shared" si="22"/>
        <v>0</v>
      </c>
      <c r="P60" s="46">
        <f t="shared" si="22"/>
        <v>0</v>
      </c>
      <c r="Q60" s="46">
        <f t="shared" si="22"/>
        <v>0</v>
      </c>
      <c r="R60" s="46">
        <f t="shared" si="22"/>
        <v>0</v>
      </c>
      <c r="Y60" s="51"/>
      <c r="Z60" s="51"/>
      <c r="AA60" s="51"/>
    </row>
    <row r="61" spans="1:30">
      <c r="D61" s="3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7"/>
      <c r="Y61" s="51"/>
      <c r="Z61" s="51"/>
      <c r="AA61" s="51"/>
    </row>
    <row r="62" spans="1:30">
      <c r="A62" s="6" t="s">
        <v>284</v>
      </c>
      <c r="B62" s="6" t="s">
        <v>38</v>
      </c>
      <c r="C62" s="6" t="s">
        <v>143</v>
      </c>
      <c r="D62" s="41" t="s">
        <v>556</v>
      </c>
      <c r="E62" s="45">
        <v>-9926.48</v>
      </c>
      <c r="F62" s="45">
        <v>-15549.33</v>
      </c>
      <c r="G62" s="45">
        <v>-10545.98</v>
      </c>
      <c r="H62" s="45">
        <v>-24214.47</v>
      </c>
      <c r="I62" s="45">
        <v>-20695.169999999998</v>
      </c>
      <c r="J62" s="45">
        <v>-6339.37</v>
      </c>
      <c r="K62" s="45">
        <v>-21310.1</v>
      </c>
      <c r="L62" s="45">
        <v>-13602.01</v>
      </c>
      <c r="M62" s="45">
        <v>-11151.53</v>
      </c>
      <c r="N62" s="45">
        <v>-19177.150000000001</v>
      </c>
      <c r="O62" s="45">
        <v>-8581.9599999999991</v>
      </c>
      <c r="P62" s="45">
        <v>-5952.64</v>
      </c>
      <c r="Q62" s="45">
        <v>-3860.5</v>
      </c>
      <c r="R62" s="47">
        <f t="shared" ref="R62:R77" si="23">((E62+Q62)+((F62+G62+H62+I62+J62+K62+L62+M62+N62+O62+P62)*2))/24</f>
        <v>-13667.766666666665</v>
      </c>
      <c r="T62" s="49">
        <f t="shared" ref="T62:T77" si="24">+R62</f>
        <v>-13667.766666666665</v>
      </c>
      <c r="U62" s="49"/>
      <c r="Y62" s="51"/>
      <c r="Z62" s="51"/>
      <c r="AA62" s="51"/>
      <c r="AD62" s="49">
        <f>+R62</f>
        <v>-13667.766666666665</v>
      </c>
    </row>
    <row r="63" spans="1:30">
      <c r="A63" s="6" t="s">
        <v>284</v>
      </c>
      <c r="B63" s="6" t="s">
        <v>39</v>
      </c>
      <c r="C63" s="6" t="s">
        <v>295</v>
      </c>
      <c r="D63" s="41" t="s">
        <v>557</v>
      </c>
      <c r="E63" s="45">
        <v>1782798.65</v>
      </c>
      <c r="F63" s="45">
        <v>1433647.07</v>
      </c>
      <c r="G63" s="45">
        <v>1786995.48</v>
      </c>
      <c r="H63" s="45">
        <v>1434094.23</v>
      </c>
      <c r="I63" s="45">
        <v>1385664.89</v>
      </c>
      <c r="J63" s="45">
        <v>1746852.88</v>
      </c>
      <c r="K63" s="45">
        <v>2524138.15</v>
      </c>
      <c r="L63" s="45">
        <v>1319839.78</v>
      </c>
      <c r="M63" s="45">
        <v>1540001.05</v>
      </c>
      <c r="N63" s="45">
        <v>1234853.6100000001</v>
      </c>
      <c r="O63" s="45">
        <v>970478.52</v>
      </c>
      <c r="P63" s="45">
        <v>897298.7</v>
      </c>
      <c r="Q63" s="45">
        <v>1207032.83</v>
      </c>
      <c r="R63" s="47">
        <f t="shared" si="23"/>
        <v>1480731.6749999998</v>
      </c>
      <c r="T63" s="49">
        <f t="shared" si="24"/>
        <v>1480731.6749999998</v>
      </c>
      <c r="U63" s="49"/>
      <c r="Y63" s="51"/>
      <c r="Z63" s="51"/>
      <c r="AA63" s="51"/>
      <c r="AD63" s="49">
        <f>+R63</f>
        <v>1480731.6749999998</v>
      </c>
    </row>
    <row r="64" spans="1:30">
      <c r="A64" s="6" t="s">
        <v>293</v>
      </c>
      <c r="B64" s="6" t="s">
        <v>39</v>
      </c>
      <c r="C64" s="6" t="s">
        <v>295</v>
      </c>
      <c r="D64" s="41" t="s">
        <v>1018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7">
        <f t="shared" si="23"/>
        <v>0</v>
      </c>
      <c r="T64" s="49">
        <f t="shared" si="24"/>
        <v>0</v>
      </c>
      <c r="U64" s="49"/>
      <c r="Y64" s="51"/>
      <c r="Z64" s="51"/>
      <c r="AA64" s="51"/>
      <c r="AD64" s="49">
        <f t="shared" ref="AD64:AD65" si="25">+R64</f>
        <v>0</v>
      </c>
    </row>
    <row r="65" spans="1:30">
      <c r="A65" s="6" t="s">
        <v>294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3"/>
        <v>0</v>
      </c>
      <c r="T65" s="49">
        <f t="shared" si="24"/>
        <v>0</v>
      </c>
      <c r="U65" s="49"/>
      <c r="Y65" s="51"/>
      <c r="Z65" s="51"/>
      <c r="AA65" s="51"/>
      <c r="AD65" s="49">
        <f t="shared" si="25"/>
        <v>0</v>
      </c>
    </row>
    <row r="66" spans="1:30">
      <c r="A66" s="6" t="s">
        <v>284</v>
      </c>
      <c r="B66" s="6" t="s">
        <v>39</v>
      </c>
      <c r="C66" s="6" t="s">
        <v>83</v>
      </c>
      <c r="D66" s="41" t="s">
        <v>558</v>
      </c>
      <c r="E66" s="45">
        <v>-1908.63</v>
      </c>
      <c r="F66" s="45">
        <v>-1908.63</v>
      </c>
      <c r="G66" s="45">
        <v>-1908.63</v>
      </c>
      <c r="H66" s="45">
        <v>-1908.63</v>
      </c>
      <c r="I66" s="45">
        <v>-1908.63</v>
      </c>
      <c r="J66" s="45">
        <v>-1908.63</v>
      </c>
      <c r="K66" s="45">
        <v>-1908.63</v>
      </c>
      <c r="L66" s="45">
        <v>-1908.63</v>
      </c>
      <c r="M66" s="45">
        <v>-1908.63</v>
      </c>
      <c r="N66" s="45">
        <v>-1908.63</v>
      </c>
      <c r="O66" s="45">
        <v>-1908.63</v>
      </c>
      <c r="P66" s="45">
        <v>-1908.63</v>
      </c>
      <c r="Q66" s="45">
        <v>-1908.63</v>
      </c>
      <c r="R66" s="47">
        <f t="shared" si="23"/>
        <v>-1908.6300000000008</v>
      </c>
      <c r="T66" s="49">
        <f t="shared" si="24"/>
        <v>-1908.6300000000008</v>
      </c>
      <c r="U66" s="49"/>
      <c r="V66" s="49"/>
      <c r="Y66" s="51"/>
      <c r="Z66" s="51"/>
      <c r="AA66" s="51"/>
      <c r="AD66" s="49">
        <f>+R66</f>
        <v>-1908.6300000000008</v>
      </c>
    </row>
    <row r="67" spans="1:30">
      <c r="A67" s="6" t="s">
        <v>284</v>
      </c>
      <c r="B67" s="6" t="s">
        <v>39</v>
      </c>
      <c r="C67" s="6" t="s">
        <v>113</v>
      </c>
      <c r="D67" s="41" t="s">
        <v>559</v>
      </c>
      <c r="E67" s="45">
        <v>324.86</v>
      </c>
      <c r="F67" s="45">
        <v>128.31</v>
      </c>
      <c r="G67" s="45">
        <v>183.76</v>
      </c>
      <c r="H67" s="45">
        <v>14.1099999999999</v>
      </c>
      <c r="I67" s="45">
        <v>87.19</v>
      </c>
      <c r="J67" s="45">
        <v>293.11</v>
      </c>
      <c r="K67" s="45">
        <v>144.32</v>
      </c>
      <c r="L67" s="45">
        <v>114.82</v>
      </c>
      <c r="M67" s="45">
        <v>637.85</v>
      </c>
      <c r="N67" s="45">
        <v>363.69</v>
      </c>
      <c r="O67" s="45">
        <v>101.1</v>
      </c>
      <c r="P67" s="45">
        <v>50.01</v>
      </c>
      <c r="Q67" s="45">
        <v>409.47</v>
      </c>
      <c r="R67" s="47">
        <f t="shared" si="23"/>
        <v>207.11958333333334</v>
      </c>
      <c r="T67" s="49">
        <f t="shared" si="24"/>
        <v>207.11958333333334</v>
      </c>
      <c r="U67" s="49"/>
      <c r="Y67" s="51"/>
      <c r="Z67" s="51"/>
      <c r="AA67" s="51"/>
      <c r="AD67" s="49">
        <f>+R67</f>
        <v>207.11958333333334</v>
      </c>
    </row>
    <row r="68" spans="1:30">
      <c r="A68" s="6" t="s">
        <v>284</v>
      </c>
      <c r="B68" s="6" t="s">
        <v>39</v>
      </c>
      <c r="C68" s="6" t="s">
        <v>69</v>
      </c>
      <c r="D68" s="41" t="s">
        <v>560</v>
      </c>
      <c r="E68" s="45">
        <v>8084.01</v>
      </c>
      <c r="F68" s="45">
        <v>8084.01</v>
      </c>
      <c r="G68" s="45">
        <v>8084.01</v>
      </c>
      <c r="H68" s="45">
        <v>18914.39</v>
      </c>
      <c r="I68" s="45">
        <v>18914.39</v>
      </c>
      <c r="J68" s="45">
        <v>8084.01</v>
      </c>
      <c r="K68" s="45">
        <v>8084.01</v>
      </c>
      <c r="L68" s="45">
        <v>14484.01</v>
      </c>
      <c r="M68" s="45">
        <v>14484.01</v>
      </c>
      <c r="N68" s="45">
        <v>8084.01</v>
      </c>
      <c r="O68" s="45">
        <v>8084.01</v>
      </c>
      <c r="P68" s="45">
        <v>8284.6299999999992</v>
      </c>
      <c r="Q68" s="45">
        <v>8284.6299999999992</v>
      </c>
      <c r="R68" s="47">
        <f t="shared" si="23"/>
        <v>10980.817499999999</v>
      </c>
      <c r="T68" s="49">
        <f t="shared" si="24"/>
        <v>10980.817499999999</v>
      </c>
      <c r="U68" s="49"/>
      <c r="Y68" s="51"/>
      <c r="Z68" s="51"/>
      <c r="AA68" s="51"/>
      <c r="AD68" s="49">
        <f>+R68</f>
        <v>10980.817499999999</v>
      </c>
    </row>
    <row r="69" spans="1:30">
      <c r="A69" s="6" t="s">
        <v>284</v>
      </c>
      <c r="B69" s="6" t="s">
        <v>39</v>
      </c>
      <c r="C69" s="6" t="s">
        <v>1019</v>
      </c>
      <c r="D69" s="41" t="s">
        <v>1020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234268.44</v>
      </c>
      <c r="R69" s="47">
        <f t="shared" si="23"/>
        <v>9761.1849999999995</v>
      </c>
      <c r="T69" s="49">
        <f t="shared" si="24"/>
        <v>9761.1849999999995</v>
      </c>
      <c r="U69" s="49"/>
      <c r="Y69" s="51"/>
      <c r="Z69" s="51"/>
      <c r="AA69" s="51"/>
      <c r="AD69" s="49">
        <f>+R69</f>
        <v>9761.1849999999995</v>
      </c>
    </row>
    <row r="70" spans="1:30">
      <c r="A70" s="6" t="s">
        <v>284</v>
      </c>
      <c r="B70" s="6" t="s">
        <v>39</v>
      </c>
      <c r="C70" s="6" t="s">
        <v>390</v>
      </c>
      <c r="D70" s="41" t="s">
        <v>865</v>
      </c>
      <c r="E70" s="45">
        <v>7602542.7800000003</v>
      </c>
      <c r="F70" s="45">
        <v>7328243.0499999998</v>
      </c>
      <c r="G70" s="45">
        <v>5185959.7</v>
      </c>
      <c r="H70" s="45">
        <v>9.3132257461547893E-10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719044.18</v>
      </c>
      <c r="P70" s="45">
        <v>2473945.56</v>
      </c>
      <c r="Q70" s="45">
        <v>5678592</v>
      </c>
      <c r="R70" s="47">
        <f t="shared" si="23"/>
        <v>1862313.3233333335</v>
      </c>
      <c r="T70" s="49">
        <f t="shared" si="24"/>
        <v>1862313.3233333335</v>
      </c>
      <c r="U70" s="49"/>
      <c r="Y70" s="51"/>
      <c r="Z70" s="51"/>
      <c r="AA70" s="51"/>
      <c r="AD70" s="49">
        <f t="shared" ref="AD70:AD72" si="26">+R70</f>
        <v>1862313.3233333335</v>
      </c>
    </row>
    <row r="71" spans="1:30">
      <c r="A71" s="6" t="s">
        <v>284</v>
      </c>
      <c r="B71" s="6" t="s">
        <v>39</v>
      </c>
      <c r="C71" s="6" t="s">
        <v>102</v>
      </c>
      <c r="D71" s="41" t="s">
        <v>867</v>
      </c>
      <c r="E71" s="45">
        <v>-110576.21</v>
      </c>
      <c r="F71" s="45">
        <v>-110576.21</v>
      </c>
      <c r="G71" s="45">
        <v>-86189.01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-92435</v>
      </c>
      <c r="P71" s="45">
        <v>-92435</v>
      </c>
      <c r="Q71" s="45">
        <v>-94534</v>
      </c>
      <c r="R71" s="47">
        <f>((E71+Q71)+((F71+G71+H71+I71+J71+K71+L71+M71+N71+O71+P71)*2))/24</f>
        <v>-40349.193749999999</v>
      </c>
      <c r="T71" s="49">
        <f>+R71</f>
        <v>-40349.193749999999</v>
      </c>
      <c r="U71" s="49"/>
      <c r="Y71" s="51"/>
      <c r="Z71" s="51"/>
      <c r="AA71" s="51"/>
      <c r="AD71" s="49">
        <f>+R71</f>
        <v>-40349.193749999999</v>
      </c>
    </row>
    <row r="72" spans="1:30">
      <c r="A72" s="6" t="s">
        <v>293</v>
      </c>
      <c r="B72" s="6" t="s">
        <v>39</v>
      </c>
      <c r="C72" s="6" t="s">
        <v>389</v>
      </c>
      <c r="D72" s="41" t="s">
        <v>866</v>
      </c>
      <c r="E72" s="45">
        <v>708650.39</v>
      </c>
      <c r="F72" s="45">
        <v>685132.24</v>
      </c>
      <c r="G72" s="45">
        <v>498244.93</v>
      </c>
      <c r="H72" s="45">
        <v>-1.16415321826935E-10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659381.24</v>
      </c>
      <c r="P72" s="45">
        <v>788011.95</v>
      </c>
      <c r="Q72" s="45">
        <v>1284481.06</v>
      </c>
      <c r="R72" s="47">
        <f t="shared" si="23"/>
        <v>302278.00708333333</v>
      </c>
      <c r="T72" s="49">
        <f t="shared" si="24"/>
        <v>302278.00708333333</v>
      </c>
      <c r="U72" s="49"/>
      <c r="Y72" s="51"/>
      <c r="Z72" s="51"/>
      <c r="AA72" s="51"/>
      <c r="AD72" s="49">
        <f t="shared" si="26"/>
        <v>302278.00708333333</v>
      </c>
    </row>
    <row r="73" spans="1:30">
      <c r="A73" s="6" t="s">
        <v>284</v>
      </c>
      <c r="B73" s="6" t="s">
        <v>40</v>
      </c>
      <c r="C73" s="6"/>
      <c r="D73" s="41" t="s">
        <v>41</v>
      </c>
      <c r="E73" s="31">
        <v>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5">
        <f t="shared" si="23"/>
        <v>0</v>
      </c>
      <c r="T73" s="49">
        <f t="shared" si="24"/>
        <v>0</v>
      </c>
      <c r="U73" s="49"/>
      <c r="Y73" s="51"/>
      <c r="Z73" s="51"/>
      <c r="AA73" s="51"/>
      <c r="AD73" s="49"/>
    </row>
    <row r="74" spans="1:30">
      <c r="A74" s="6" t="s">
        <v>293</v>
      </c>
      <c r="B74" s="6" t="s">
        <v>38</v>
      </c>
      <c r="C74" s="6" t="s">
        <v>143</v>
      </c>
      <c r="D74" s="41" t="s">
        <v>564</v>
      </c>
      <c r="E74" s="45">
        <v>490255.71</v>
      </c>
      <c r="F74" s="45">
        <v>488631.43</v>
      </c>
      <c r="G74" s="45">
        <v>2084360.55</v>
      </c>
      <c r="H74" s="45">
        <v>4526229.6500000004</v>
      </c>
      <c r="I74" s="45">
        <v>5740202.6699999999</v>
      </c>
      <c r="J74" s="45">
        <v>6036127.29</v>
      </c>
      <c r="K74" s="45">
        <v>5309476.5</v>
      </c>
      <c r="L74" s="45">
        <v>4037487.84</v>
      </c>
      <c r="M74" s="45">
        <v>2458904.25</v>
      </c>
      <c r="N74" s="45">
        <v>1905706.56</v>
      </c>
      <c r="O74" s="45">
        <v>953419.68</v>
      </c>
      <c r="P74" s="45">
        <v>427008.3</v>
      </c>
      <c r="Q74" s="45">
        <v>243238.42</v>
      </c>
      <c r="R74" s="47">
        <f t="shared" si="23"/>
        <v>2861191.8154166662</v>
      </c>
      <c r="T74" s="49">
        <f t="shared" si="24"/>
        <v>2861191.8154166662</v>
      </c>
      <c r="U74" s="49"/>
      <c r="Y74" s="51"/>
      <c r="Z74" s="51"/>
      <c r="AA74" s="51"/>
      <c r="AD74" s="49">
        <f t="shared" ref="AD74:AD77" si="27">+R74</f>
        <v>2861191.8154166662</v>
      </c>
    </row>
    <row r="75" spans="1:30">
      <c r="A75" s="6" t="s">
        <v>293</v>
      </c>
      <c r="B75" s="6" t="s">
        <v>38</v>
      </c>
      <c r="C75" s="6" t="s">
        <v>179</v>
      </c>
      <c r="D75" s="41" t="s">
        <v>563</v>
      </c>
      <c r="E75" s="45">
        <v>75705.55</v>
      </c>
      <c r="F75" s="45">
        <v>21093.439999999999</v>
      </c>
      <c r="G75" s="45">
        <v>292235.65000000002</v>
      </c>
      <c r="H75" s="45">
        <v>30899.66</v>
      </c>
      <c r="I75" s="45">
        <v>20959</v>
      </c>
      <c r="J75" s="45">
        <v>83372</v>
      </c>
      <c r="K75" s="45">
        <v>66364.740000000005</v>
      </c>
      <c r="L75" s="45">
        <v>43903.040000000001</v>
      </c>
      <c r="M75" s="45">
        <v>4983.38</v>
      </c>
      <c r="N75" s="45">
        <v>6369.06</v>
      </c>
      <c r="O75" s="45">
        <v>30894.5</v>
      </c>
      <c r="P75" s="45">
        <v>24838.639999999999</v>
      </c>
      <c r="Q75" s="45">
        <v>40390.07</v>
      </c>
      <c r="R75" s="47">
        <f t="shared" si="23"/>
        <v>56996.743333333347</v>
      </c>
      <c r="T75" s="49">
        <f t="shared" si="24"/>
        <v>56996.743333333347</v>
      </c>
      <c r="U75" s="49"/>
      <c r="Y75" s="51"/>
      <c r="Z75" s="51"/>
      <c r="AA75" s="51"/>
      <c r="AD75" s="49">
        <f t="shared" si="27"/>
        <v>56996.743333333347</v>
      </c>
    </row>
    <row r="76" spans="1:30">
      <c r="A76" s="6" t="s">
        <v>294</v>
      </c>
      <c r="B76" s="6" t="s">
        <v>38</v>
      </c>
      <c r="C76" s="6" t="s">
        <v>143</v>
      </c>
      <c r="D76" s="41" t="s">
        <v>564</v>
      </c>
      <c r="E76" s="45">
        <v>1728277.3</v>
      </c>
      <c r="F76" s="45">
        <v>1529001.3</v>
      </c>
      <c r="G76" s="45">
        <v>6471737.1100000003</v>
      </c>
      <c r="H76" s="45">
        <v>13408823.939999999</v>
      </c>
      <c r="I76" s="45">
        <v>18101880.379999999</v>
      </c>
      <c r="J76" s="45">
        <v>21396977.559999999</v>
      </c>
      <c r="K76" s="45">
        <v>18384667.02</v>
      </c>
      <c r="L76" s="45">
        <v>14375404.67</v>
      </c>
      <c r="M76" s="45">
        <v>8611194.4399999995</v>
      </c>
      <c r="N76" s="45">
        <v>6668364.25</v>
      </c>
      <c r="O76" s="45">
        <v>3500550.94</v>
      </c>
      <c r="P76" s="45">
        <v>1659617.83</v>
      </c>
      <c r="Q76" s="45">
        <v>1195682.56</v>
      </c>
      <c r="R76" s="47">
        <f t="shared" si="23"/>
        <v>9630849.9474999998</v>
      </c>
      <c r="T76" s="49">
        <f t="shared" si="24"/>
        <v>9630849.9474999998</v>
      </c>
      <c r="U76" s="49"/>
      <c r="Y76" s="51"/>
      <c r="Z76" s="51"/>
      <c r="AA76" s="51"/>
      <c r="AD76" s="49">
        <f t="shared" si="27"/>
        <v>9630849.9474999998</v>
      </c>
    </row>
    <row r="77" spans="1:30">
      <c r="A77" s="6" t="s">
        <v>294</v>
      </c>
      <c r="B77" s="6" t="s">
        <v>38</v>
      </c>
      <c r="C77" s="6" t="s">
        <v>179</v>
      </c>
      <c r="D77" s="41" t="s">
        <v>563</v>
      </c>
      <c r="E77" s="55">
        <v>236409.73</v>
      </c>
      <c r="F77" s="55">
        <v>252521.38</v>
      </c>
      <c r="G77" s="55">
        <v>1372894.86</v>
      </c>
      <c r="H77" s="55">
        <v>288410.87</v>
      </c>
      <c r="I77" s="55">
        <v>212072.06</v>
      </c>
      <c r="J77" s="55">
        <v>342360.49</v>
      </c>
      <c r="K77" s="55">
        <v>120255.26</v>
      </c>
      <c r="L77" s="55">
        <v>249902.77</v>
      </c>
      <c r="M77" s="55">
        <v>212918.94</v>
      </c>
      <c r="N77" s="55">
        <v>259713.43</v>
      </c>
      <c r="O77" s="55">
        <v>376651.84</v>
      </c>
      <c r="P77" s="55">
        <v>80059.78</v>
      </c>
      <c r="Q77" s="55">
        <v>139747.1</v>
      </c>
      <c r="R77" s="56">
        <f t="shared" si="23"/>
        <v>329653.34125</v>
      </c>
      <c r="T77" s="49">
        <f t="shared" si="24"/>
        <v>329653.34125</v>
      </c>
      <c r="U77" s="49"/>
      <c r="Y77" s="51"/>
      <c r="Z77" s="51"/>
      <c r="AA77" s="51"/>
      <c r="AD77" s="49">
        <f t="shared" si="27"/>
        <v>329653.34125</v>
      </c>
    </row>
    <row r="78" spans="1:30">
      <c r="D78" s="3" t="s">
        <v>42</v>
      </c>
      <c r="E78" s="45">
        <f t="shared" ref="E78:R78" si="28">SUM(E62:E77)</f>
        <v>12510637.660000004</v>
      </c>
      <c r="F78" s="45">
        <f t="shared" si="28"/>
        <v>11618448.060000001</v>
      </c>
      <c r="G78" s="45">
        <f t="shared" si="28"/>
        <v>17602052.43</v>
      </c>
      <c r="H78" s="45">
        <f t="shared" si="28"/>
        <v>19681263.750000004</v>
      </c>
      <c r="I78" s="45">
        <f t="shared" si="28"/>
        <v>25457176.779999997</v>
      </c>
      <c r="J78" s="45">
        <f t="shared" si="28"/>
        <v>29605819.339999996</v>
      </c>
      <c r="K78" s="45">
        <f t="shared" si="28"/>
        <v>26389911.27</v>
      </c>
      <c r="L78" s="45">
        <f t="shared" si="28"/>
        <v>20025626.289999999</v>
      </c>
      <c r="M78" s="45">
        <f t="shared" si="28"/>
        <v>12830063.76</v>
      </c>
      <c r="N78" s="45">
        <f t="shared" si="28"/>
        <v>10062368.83</v>
      </c>
      <c r="O78" s="45">
        <f t="shared" si="28"/>
        <v>7115680.4199999999</v>
      </c>
      <c r="P78" s="45">
        <f t="shared" si="28"/>
        <v>6258819.1299999999</v>
      </c>
      <c r="Q78" s="45">
        <f t="shared" si="28"/>
        <v>9931823.4500000011</v>
      </c>
      <c r="R78" s="45">
        <f t="shared" si="28"/>
        <v>16489038.384583334</v>
      </c>
      <c r="Y78" s="51"/>
      <c r="Z78" s="51"/>
      <c r="AA78" s="51"/>
    </row>
    <row r="79" spans="1:30">
      <c r="D79" s="3" t="s">
        <v>43</v>
      </c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7"/>
      <c r="Y79" s="51"/>
      <c r="Z79" s="51"/>
      <c r="AA79" s="51"/>
    </row>
    <row r="80" spans="1:30">
      <c r="A80" s="6" t="s">
        <v>284</v>
      </c>
      <c r="B80" s="6" t="s">
        <v>44</v>
      </c>
      <c r="C80" s="6" t="s">
        <v>33</v>
      </c>
      <c r="D80" s="3" t="s">
        <v>45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7">
        <f t="shared" ref="R80:R81" si="29">((E80+Q80)+((F80+G80+H80+I80+J80+K80+L80+M80+N80+O80+P80)*2))/24</f>
        <v>0</v>
      </c>
      <c r="T80" s="49">
        <f t="shared" ref="T80:T81" si="30">+R80</f>
        <v>0</v>
      </c>
      <c r="U80" s="49"/>
      <c r="Y80" s="51"/>
      <c r="Z80" s="51"/>
      <c r="AA80" s="51"/>
    </row>
    <row r="81" spans="1:28">
      <c r="A81" s="6" t="s">
        <v>284</v>
      </c>
      <c r="B81" s="6" t="s">
        <v>44</v>
      </c>
      <c r="C81" s="6" t="s">
        <v>46</v>
      </c>
      <c r="D81" s="3" t="s">
        <v>47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7">
        <f t="shared" si="29"/>
        <v>0</v>
      </c>
      <c r="T81" s="49">
        <f t="shared" si="30"/>
        <v>0</v>
      </c>
      <c r="U81" s="49"/>
      <c r="Y81" s="51"/>
      <c r="Z81" s="51"/>
      <c r="AA81" s="51"/>
    </row>
    <row r="82" spans="1:28">
      <c r="D82" s="3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7"/>
      <c r="Y82" s="51"/>
      <c r="Z82" s="51"/>
      <c r="AA82" s="51"/>
    </row>
    <row r="83" spans="1:28">
      <c r="A83" s="6" t="s">
        <v>284</v>
      </c>
      <c r="B83" s="6" t="s">
        <v>48</v>
      </c>
      <c r="C83" s="6" t="s">
        <v>379</v>
      </c>
      <c r="D83" s="3" t="s">
        <v>49</v>
      </c>
      <c r="E83" s="45">
        <v>31360.13</v>
      </c>
      <c r="F83" s="45">
        <v>31360.13</v>
      </c>
      <c r="G83" s="45">
        <v>8452.1200000000008</v>
      </c>
      <c r="H83" s="45">
        <v>1.8189894035458601E-12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ref="R83:R91" si="31">((E83+Q83)+((F83+G83+H83+I83+J83+K83+L83+M83+N83+O83+P83)*2))/24</f>
        <v>4624.3595833333338</v>
      </c>
      <c r="W83" s="49">
        <f t="shared" ref="W83:W91" si="32">+R83</f>
        <v>4624.3595833333338</v>
      </c>
      <c r="Y83" s="51"/>
      <c r="Z83" s="51"/>
      <c r="AA83" s="51"/>
      <c r="AB83" s="49">
        <f t="shared" ref="AB83:AB91" si="33">+R83</f>
        <v>4624.3595833333338</v>
      </c>
    </row>
    <row r="84" spans="1:28">
      <c r="A84" s="6" t="s">
        <v>284</v>
      </c>
      <c r="B84" s="6" t="s">
        <v>48</v>
      </c>
      <c r="C84" s="6" t="s">
        <v>516</v>
      </c>
      <c r="D84" s="3" t="s">
        <v>536</v>
      </c>
      <c r="E84" s="45">
        <v>5.8207660913467401E-11</v>
      </c>
      <c r="F84" s="45">
        <v>5.8207660913467401E-11</v>
      </c>
      <c r="G84" s="45">
        <v>76906.220000000103</v>
      </c>
      <c r="H84" s="45">
        <v>223678.02</v>
      </c>
      <c r="I84" s="45">
        <v>220044.53</v>
      </c>
      <c r="J84" s="45">
        <v>220044.53</v>
      </c>
      <c r="K84" s="45">
        <v>167020.67000000001</v>
      </c>
      <c r="L84" s="45">
        <v>166854.94</v>
      </c>
      <c r="M84" s="45">
        <v>20075.22</v>
      </c>
      <c r="N84" s="45">
        <v>19875.22</v>
      </c>
      <c r="O84" s="45">
        <v>20083.14</v>
      </c>
      <c r="P84" s="45">
        <v>-2.91038304567337E-11</v>
      </c>
      <c r="Q84" s="45">
        <v>644.45999999997105</v>
      </c>
      <c r="R84" s="47">
        <f t="shared" si="31"/>
        <v>94575.393333333326</v>
      </c>
      <c r="T84" s="49"/>
      <c r="W84" s="49">
        <f t="shared" si="32"/>
        <v>94575.393333333326</v>
      </c>
      <c r="Y84" s="51"/>
      <c r="Z84" s="51"/>
      <c r="AA84" s="51"/>
      <c r="AB84" s="49">
        <f t="shared" si="33"/>
        <v>94575.393333333326</v>
      </c>
    </row>
    <row r="85" spans="1:28">
      <c r="A85" s="6" t="s">
        <v>284</v>
      </c>
      <c r="B85" s="6" t="s">
        <v>48</v>
      </c>
      <c r="C85" s="6" t="s">
        <v>403</v>
      </c>
      <c r="D85" s="3" t="s">
        <v>537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7920.25</v>
      </c>
      <c r="M85" s="45">
        <v>0</v>
      </c>
      <c r="N85" s="45">
        <v>0</v>
      </c>
      <c r="O85" s="45">
        <v>0</v>
      </c>
      <c r="P85" s="45">
        <v>13256.73</v>
      </c>
      <c r="Q85" s="45">
        <v>13256.73</v>
      </c>
      <c r="R85" s="47">
        <f t="shared" si="31"/>
        <v>2317.1120833333334</v>
      </c>
      <c r="T85" s="49"/>
      <c r="W85" s="49">
        <f t="shared" si="32"/>
        <v>2317.1120833333334</v>
      </c>
      <c r="Y85" s="51"/>
      <c r="Z85" s="51"/>
      <c r="AA85" s="51"/>
      <c r="AB85" s="49">
        <f t="shared" si="33"/>
        <v>2317.1120833333334</v>
      </c>
    </row>
    <row r="86" spans="1:28">
      <c r="A86" s="6" t="s">
        <v>284</v>
      </c>
      <c r="B86" s="6" t="s">
        <v>48</v>
      </c>
      <c r="C86" s="6" t="s">
        <v>404</v>
      </c>
      <c r="D86" s="3" t="s">
        <v>561</v>
      </c>
      <c r="E86" s="45">
        <v>-6558</v>
      </c>
      <c r="F86" s="45">
        <v>0</v>
      </c>
      <c r="G86" s="45">
        <v>-6558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7">
        <f t="shared" si="31"/>
        <v>-819.75</v>
      </c>
      <c r="T86" s="49"/>
      <c r="W86" s="49">
        <f t="shared" si="32"/>
        <v>-819.75</v>
      </c>
      <c r="Y86" s="51"/>
      <c r="Z86" s="51"/>
      <c r="AA86" s="51"/>
      <c r="AB86" s="49">
        <f t="shared" si="33"/>
        <v>-819.75</v>
      </c>
    </row>
    <row r="87" spans="1:28">
      <c r="A87" s="6" t="s">
        <v>284</v>
      </c>
      <c r="B87" s="6" t="s">
        <v>48</v>
      </c>
      <c r="C87" s="6" t="s">
        <v>381</v>
      </c>
      <c r="D87" s="3" t="s">
        <v>51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7">
        <f t="shared" si="31"/>
        <v>0</v>
      </c>
      <c r="T87" s="49"/>
      <c r="W87" s="49">
        <f t="shared" si="32"/>
        <v>0</v>
      </c>
      <c r="Y87" s="51"/>
      <c r="Z87" s="51"/>
      <c r="AA87" s="51"/>
      <c r="AB87" s="49">
        <f t="shared" si="33"/>
        <v>0</v>
      </c>
    </row>
    <row r="88" spans="1:28">
      <c r="A88" s="6" t="s">
        <v>284</v>
      </c>
      <c r="B88" s="6" t="s">
        <v>48</v>
      </c>
      <c r="C88" s="6" t="s">
        <v>382</v>
      </c>
      <c r="D88" s="3" t="s">
        <v>52</v>
      </c>
      <c r="E88" s="45">
        <v>8452.1200000000008</v>
      </c>
      <c r="F88" s="45">
        <v>173092.12</v>
      </c>
      <c r="G88" s="45">
        <v>196000.13</v>
      </c>
      <c r="H88" s="45">
        <v>0</v>
      </c>
      <c r="I88" s="45">
        <v>0</v>
      </c>
      <c r="J88" s="45">
        <v>0</v>
      </c>
      <c r="K88" s="45">
        <v>54064.97</v>
      </c>
      <c r="L88" s="45">
        <v>54064.97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31"/>
        <v>40120.687499999993</v>
      </c>
      <c r="T88" s="49"/>
      <c r="W88" s="49">
        <f t="shared" si="32"/>
        <v>40120.687499999993</v>
      </c>
      <c r="Y88" s="51"/>
      <c r="Z88" s="51"/>
      <c r="AA88" s="51"/>
      <c r="AB88" s="49">
        <f t="shared" si="33"/>
        <v>40120.687499999993</v>
      </c>
    </row>
    <row r="89" spans="1:28">
      <c r="A89" s="6" t="s">
        <v>284</v>
      </c>
      <c r="B89" s="6" t="s">
        <v>48</v>
      </c>
      <c r="C89" s="6" t="s">
        <v>383</v>
      </c>
      <c r="D89" s="3" t="s">
        <v>53</v>
      </c>
      <c r="E89" s="45">
        <v>0</v>
      </c>
      <c r="F89" s="45">
        <v>0</v>
      </c>
      <c r="G89" s="45">
        <v>-284.52999999999997</v>
      </c>
      <c r="H89" s="45">
        <v>-284.52999999999997</v>
      </c>
      <c r="I89" s="45">
        <v>-284.52999999999997</v>
      </c>
      <c r="J89" s="45">
        <v>-284.52999999999997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31"/>
        <v>-94.84333333333332</v>
      </c>
      <c r="T89" s="49"/>
      <c r="W89" s="49">
        <f t="shared" si="32"/>
        <v>-94.84333333333332</v>
      </c>
      <c r="Y89" s="51"/>
      <c r="Z89" s="51"/>
      <c r="AA89" s="51"/>
      <c r="AB89" s="49">
        <f t="shared" si="33"/>
        <v>-94.84333333333332</v>
      </c>
    </row>
    <row r="90" spans="1:28">
      <c r="A90" s="6" t="s">
        <v>284</v>
      </c>
      <c r="B90" s="6" t="s">
        <v>48</v>
      </c>
      <c r="C90" s="6" t="s">
        <v>384</v>
      </c>
      <c r="D90" s="3" t="s">
        <v>54</v>
      </c>
      <c r="E90" s="45">
        <v>18085.240000000002</v>
      </c>
      <c r="F90" s="45">
        <v>0</v>
      </c>
      <c r="G90" s="45">
        <v>18611.349999999999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7">
        <f t="shared" si="31"/>
        <v>2304.4974999999999</v>
      </c>
      <c r="T90" s="49"/>
      <c r="W90" s="49">
        <f t="shared" si="32"/>
        <v>2304.4974999999999</v>
      </c>
      <c r="Y90" s="51"/>
      <c r="Z90" s="51"/>
      <c r="AA90" s="51"/>
      <c r="AB90" s="49">
        <f t="shared" si="33"/>
        <v>2304.4974999999999</v>
      </c>
    </row>
    <row r="91" spans="1:28">
      <c r="A91" s="6" t="s">
        <v>284</v>
      </c>
      <c r="B91" s="6" t="s">
        <v>48</v>
      </c>
      <c r="C91" s="6" t="s">
        <v>380</v>
      </c>
      <c r="D91" s="3" t="s">
        <v>50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7">
        <f t="shared" si="31"/>
        <v>0</v>
      </c>
      <c r="T91" s="49"/>
      <c r="W91" s="49">
        <f t="shared" si="32"/>
        <v>0</v>
      </c>
      <c r="Y91" s="51"/>
      <c r="Z91" s="51"/>
      <c r="AA91" s="51"/>
      <c r="AB91" s="49">
        <f t="shared" si="33"/>
        <v>0</v>
      </c>
    </row>
    <row r="92" spans="1:28">
      <c r="D92" s="3" t="s">
        <v>55</v>
      </c>
      <c r="E92" s="46">
        <f t="shared" ref="E92:I92" si="34">SUM(E80:E91)</f>
        <v>51339.490000000063</v>
      </c>
      <c r="F92" s="46">
        <f t="shared" si="34"/>
        <v>204452.25000000006</v>
      </c>
      <c r="G92" s="46">
        <f t="shared" si="34"/>
        <v>293127.29000000004</v>
      </c>
      <c r="H92" s="46">
        <f t="shared" si="34"/>
        <v>223393.49</v>
      </c>
      <c r="I92" s="46">
        <f t="shared" si="34"/>
        <v>219760</v>
      </c>
      <c r="J92" s="46">
        <f t="shared" ref="J92:R92" si="35">SUM(J80:J91)</f>
        <v>219760</v>
      </c>
      <c r="K92" s="46">
        <f t="shared" si="35"/>
        <v>221085.64</v>
      </c>
      <c r="L92" s="46">
        <f t="shared" si="35"/>
        <v>228840.16</v>
      </c>
      <c r="M92" s="46">
        <f t="shared" si="35"/>
        <v>20075.22</v>
      </c>
      <c r="N92" s="46">
        <f t="shared" si="35"/>
        <v>19875.22</v>
      </c>
      <c r="O92" s="46">
        <f t="shared" si="35"/>
        <v>20083.14</v>
      </c>
      <c r="P92" s="46">
        <f t="shared" si="35"/>
        <v>13256.72999999997</v>
      </c>
      <c r="Q92" s="46">
        <f t="shared" si="35"/>
        <v>13901.189999999971</v>
      </c>
      <c r="R92" s="46">
        <f t="shared" si="35"/>
        <v>143027.45666666667</v>
      </c>
      <c r="Y92" s="51"/>
      <c r="Z92" s="51"/>
      <c r="AA92" s="51"/>
    </row>
    <row r="93" spans="1:28">
      <c r="D93" s="3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7"/>
      <c r="Y93" s="51"/>
      <c r="Z93" s="51"/>
      <c r="AA93" s="51"/>
    </row>
    <row r="94" spans="1:28">
      <c r="A94" s="6" t="s">
        <v>284</v>
      </c>
      <c r="B94" s="6" t="s">
        <v>56</v>
      </c>
      <c r="D94" s="3" t="s">
        <v>57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7">
        <f>((E94+Q94)+((F94+G94+H94+I94+J94+K94+L94+M94+N94+O94+P94)*2))/24</f>
        <v>0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D96" s="3" t="s">
        <v>58</v>
      </c>
      <c r="E96" s="45">
        <f t="shared" ref="E96:R96" si="36">+E94+E92+E78</f>
        <v>12561977.150000004</v>
      </c>
      <c r="F96" s="45">
        <f t="shared" si="36"/>
        <v>11822900.310000001</v>
      </c>
      <c r="G96" s="45">
        <f t="shared" si="36"/>
        <v>17895179.719999999</v>
      </c>
      <c r="H96" s="45">
        <f t="shared" si="36"/>
        <v>19904657.240000002</v>
      </c>
      <c r="I96" s="45">
        <f t="shared" si="36"/>
        <v>25676936.779999997</v>
      </c>
      <c r="J96" s="45">
        <f t="shared" si="36"/>
        <v>29825579.339999996</v>
      </c>
      <c r="K96" s="45">
        <f t="shared" si="36"/>
        <v>26610996.91</v>
      </c>
      <c r="L96" s="45">
        <f t="shared" si="36"/>
        <v>20254466.449999999</v>
      </c>
      <c r="M96" s="45">
        <f t="shared" si="36"/>
        <v>12850138.98</v>
      </c>
      <c r="N96" s="45">
        <f t="shared" si="36"/>
        <v>10082244.050000001</v>
      </c>
      <c r="O96" s="45">
        <f t="shared" si="36"/>
        <v>7135763.5599999996</v>
      </c>
      <c r="P96" s="45">
        <f t="shared" si="36"/>
        <v>6272075.8599999994</v>
      </c>
      <c r="Q96" s="45">
        <f t="shared" si="36"/>
        <v>9945724.6400000006</v>
      </c>
      <c r="R96" s="45">
        <f t="shared" si="36"/>
        <v>16632065.841250001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A98" s="6" t="s">
        <v>284</v>
      </c>
      <c r="B98" s="6" t="s">
        <v>61</v>
      </c>
      <c r="C98" s="6" t="s">
        <v>202</v>
      </c>
      <c r="D98" s="41" t="s">
        <v>572</v>
      </c>
      <c r="E98" s="45">
        <v>-15000</v>
      </c>
      <c r="F98" s="45">
        <v>-15000</v>
      </c>
      <c r="G98" s="45">
        <v>-15000</v>
      </c>
      <c r="H98" s="45">
        <v>-15000</v>
      </c>
      <c r="I98" s="45">
        <v>-15000</v>
      </c>
      <c r="J98" s="45">
        <v>-15000</v>
      </c>
      <c r="K98" s="45">
        <v>-15000</v>
      </c>
      <c r="L98" s="45">
        <v>-15000</v>
      </c>
      <c r="M98" s="45">
        <v>-15000</v>
      </c>
      <c r="N98" s="45">
        <v>-15000</v>
      </c>
      <c r="O98" s="45">
        <v>-15000</v>
      </c>
      <c r="P98" s="45">
        <v>-15000</v>
      </c>
      <c r="Q98" s="45">
        <v>-15000</v>
      </c>
      <c r="R98" s="47">
        <f t="shared" ref="R98:R116" si="37">((E98+Q98)+((F98+G98+H98+I98+J98+K98+L98+M98+N98+O98+P98)*2))/24</f>
        <v>-15000</v>
      </c>
      <c r="T98" s="49">
        <f t="shared" ref="T98:T116" si="38">+R98</f>
        <v>-15000</v>
      </c>
      <c r="Y98" s="51"/>
      <c r="Z98" s="51"/>
      <c r="AA98" s="51"/>
      <c r="AD98" s="49">
        <f t="shared" ref="AD98:AD116" si="39">+R98</f>
        <v>-15000</v>
      </c>
    </row>
    <row r="99" spans="1:30">
      <c r="A99" s="6" t="s">
        <v>284</v>
      </c>
      <c r="B99" s="6" t="s">
        <v>61</v>
      </c>
      <c r="C99" s="6" t="s">
        <v>296</v>
      </c>
      <c r="D99" s="41" t="s">
        <v>573</v>
      </c>
      <c r="E99" s="45">
        <v>5105</v>
      </c>
      <c r="F99" s="45">
        <v>11564.29</v>
      </c>
      <c r="G99" s="45">
        <v>11564.29</v>
      </c>
      <c r="H99" s="45">
        <v>15785.61</v>
      </c>
      <c r="I99" s="45">
        <v>0</v>
      </c>
      <c r="J99" s="45">
        <v>61132.28</v>
      </c>
      <c r="K99" s="45">
        <v>61132.28</v>
      </c>
      <c r="L99" s="45">
        <v>61977.9</v>
      </c>
      <c r="M99" s="45">
        <v>61977.9</v>
      </c>
      <c r="N99" s="45">
        <v>65864.53</v>
      </c>
      <c r="O99" s="45">
        <v>72182.100000000006</v>
      </c>
      <c r="P99" s="45">
        <v>96332.67</v>
      </c>
      <c r="Q99" s="45">
        <v>94412.79</v>
      </c>
      <c r="R99" s="47">
        <f t="shared" si="37"/>
        <v>47439.395416666659</v>
      </c>
      <c r="T99" s="49">
        <f t="shared" si="38"/>
        <v>47439.395416666659</v>
      </c>
      <c r="Y99" s="51"/>
      <c r="Z99" s="51"/>
      <c r="AA99" s="51"/>
      <c r="AD99" s="49">
        <f t="shared" si="39"/>
        <v>47439.395416666659</v>
      </c>
    </row>
    <row r="100" spans="1:30">
      <c r="A100" s="6" t="s">
        <v>284</v>
      </c>
      <c r="B100" s="6" t="s">
        <v>61</v>
      </c>
      <c r="C100" s="6" t="s">
        <v>297</v>
      </c>
      <c r="D100" s="41" t="s">
        <v>574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7">
        <f t="shared" si="37"/>
        <v>0</v>
      </c>
      <c r="T100" s="49">
        <f t="shared" si="38"/>
        <v>0</v>
      </c>
      <c r="Y100" s="51"/>
      <c r="Z100" s="51"/>
      <c r="AA100" s="51"/>
      <c r="AD100" s="49">
        <f t="shared" si="39"/>
        <v>0</v>
      </c>
    </row>
    <row r="101" spans="1:30">
      <c r="A101" s="6" t="s">
        <v>284</v>
      </c>
      <c r="B101" s="6" t="s">
        <v>61</v>
      </c>
      <c r="C101" s="6" t="s">
        <v>298</v>
      </c>
      <c r="D101" s="41" t="s">
        <v>575</v>
      </c>
      <c r="E101" s="31">
        <v>0</v>
      </c>
      <c r="F101" s="31">
        <v>0</v>
      </c>
      <c r="G101" s="31">
        <v>0</v>
      </c>
      <c r="H101" s="31">
        <v>-15785.61</v>
      </c>
      <c r="I101" s="31">
        <v>0</v>
      </c>
      <c r="J101" s="31">
        <v>-61132.28</v>
      </c>
      <c r="K101" s="31">
        <v>-61132.28</v>
      </c>
      <c r="L101" s="31">
        <v>-61132.28</v>
      </c>
      <c r="M101" s="31">
        <v>-61132.28</v>
      </c>
      <c r="N101" s="31">
        <v>-61132.28</v>
      </c>
      <c r="O101" s="31">
        <v>-61132.28</v>
      </c>
      <c r="P101" s="31">
        <v>-96332.67</v>
      </c>
      <c r="Q101" s="31">
        <v>-96332.67</v>
      </c>
      <c r="R101" s="35">
        <f t="shared" si="37"/>
        <v>-43923.191250000003</v>
      </c>
      <c r="T101" s="49">
        <f t="shared" si="38"/>
        <v>-43923.191250000003</v>
      </c>
      <c r="Y101" s="51"/>
      <c r="Z101" s="51"/>
      <c r="AA101" s="51"/>
      <c r="AD101" s="49">
        <f t="shared" si="39"/>
        <v>-43923.191250000003</v>
      </c>
    </row>
    <row r="102" spans="1:30">
      <c r="A102" s="6" t="s">
        <v>293</v>
      </c>
      <c r="B102" s="6" t="s">
        <v>59</v>
      </c>
      <c r="C102" s="6" t="s">
        <v>202</v>
      </c>
      <c r="D102" s="41" t="s">
        <v>562</v>
      </c>
      <c r="E102" s="45">
        <v>-128198.71</v>
      </c>
      <c r="F102" s="45">
        <v>-128198.71</v>
      </c>
      <c r="G102" s="45">
        <v>-128198.71</v>
      </c>
      <c r="H102" s="45">
        <v>-128198.71</v>
      </c>
      <c r="I102" s="45">
        <v>-300989.82</v>
      </c>
      <c r="J102" s="45">
        <v>-300989.82</v>
      </c>
      <c r="K102" s="45">
        <v>-300989.82</v>
      </c>
      <c r="L102" s="45">
        <v>-300989.82</v>
      </c>
      <c r="M102" s="45">
        <v>-300989.82</v>
      </c>
      <c r="N102" s="45">
        <v>-300989.82</v>
      </c>
      <c r="O102" s="45">
        <v>-300989.82</v>
      </c>
      <c r="P102" s="45">
        <v>-300989.82</v>
      </c>
      <c r="Q102" s="45">
        <v>-300989.82</v>
      </c>
      <c r="R102" s="47">
        <f t="shared" si="37"/>
        <v>-250592.41291666668</v>
      </c>
      <c r="T102" s="49">
        <f t="shared" si="38"/>
        <v>-250592.41291666668</v>
      </c>
      <c r="Y102" s="51"/>
      <c r="Z102" s="51"/>
      <c r="AA102" s="51"/>
      <c r="AD102" s="49">
        <f t="shared" si="39"/>
        <v>-250592.41291666668</v>
      </c>
    </row>
    <row r="103" spans="1:30">
      <c r="A103" s="6" t="s">
        <v>293</v>
      </c>
      <c r="B103" s="6" t="s">
        <v>59</v>
      </c>
      <c r="C103" s="6" t="s">
        <v>296</v>
      </c>
      <c r="D103" s="41" t="s">
        <v>565</v>
      </c>
      <c r="E103" s="45">
        <v>166632.99</v>
      </c>
      <c r="F103" s="45">
        <v>187630.14</v>
      </c>
      <c r="G103" s="45">
        <v>201301.82</v>
      </c>
      <c r="H103" s="45">
        <v>215926.51</v>
      </c>
      <c r="I103" s="45">
        <v>9332.3300000000199</v>
      </c>
      <c r="J103" s="45">
        <v>28520.76</v>
      </c>
      <c r="K103" s="45">
        <v>46340.59</v>
      </c>
      <c r="L103" s="45">
        <v>59645.56</v>
      </c>
      <c r="M103" s="45">
        <v>91909.36</v>
      </c>
      <c r="N103" s="45">
        <v>120988.83</v>
      </c>
      <c r="O103" s="45">
        <v>146473.53</v>
      </c>
      <c r="P103" s="45">
        <v>175619.65</v>
      </c>
      <c r="Q103" s="45">
        <v>197038</v>
      </c>
      <c r="R103" s="47">
        <f t="shared" si="37"/>
        <v>122127.04791666665</v>
      </c>
      <c r="T103" s="49">
        <f t="shared" si="38"/>
        <v>122127.04791666665</v>
      </c>
      <c r="Y103" s="51"/>
      <c r="Z103" s="51"/>
      <c r="AA103" s="51"/>
      <c r="AD103" s="49">
        <f t="shared" si="39"/>
        <v>122127.04791666665</v>
      </c>
    </row>
    <row r="104" spans="1:30">
      <c r="A104" s="6" t="s">
        <v>293</v>
      </c>
      <c r="B104" s="6" t="s">
        <v>59</v>
      </c>
      <c r="C104" s="6" t="s">
        <v>297</v>
      </c>
      <c r="D104" s="41" t="s">
        <v>566</v>
      </c>
      <c r="E104" s="45">
        <v>-47341.55</v>
      </c>
      <c r="F104" s="45">
        <v>-55390.2</v>
      </c>
      <c r="G104" s="45">
        <v>-59973.43</v>
      </c>
      <c r="H104" s="45">
        <v>-63995.82</v>
      </c>
      <c r="I104" s="45">
        <v>-6183.26</v>
      </c>
      <c r="J104" s="45">
        <v>-9292.69</v>
      </c>
      <c r="K104" s="45">
        <v>-13574.66</v>
      </c>
      <c r="L104" s="45">
        <v>-20944.62</v>
      </c>
      <c r="M104" s="45">
        <v>-27775.919999999998</v>
      </c>
      <c r="N104" s="45">
        <v>-33073.089999999997</v>
      </c>
      <c r="O104" s="45">
        <v>-36625.760000000002</v>
      </c>
      <c r="P104" s="45">
        <v>-41185.360000000001</v>
      </c>
      <c r="Q104" s="45">
        <v>-46065.22</v>
      </c>
      <c r="R104" s="47">
        <f t="shared" si="37"/>
        <v>-34559.849583333336</v>
      </c>
      <c r="T104" s="49">
        <f t="shared" si="38"/>
        <v>-34559.849583333336</v>
      </c>
      <c r="Y104" s="51"/>
      <c r="Z104" s="51"/>
      <c r="AA104" s="51"/>
      <c r="AD104" s="49">
        <f t="shared" si="39"/>
        <v>-34559.849583333336</v>
      </c>
    </row>
    <row r="105" spans="1:30">
      <c r="A105" s="6" t="s">
        <v>293</v>
      </c>
      <c r="B105" s="6" t="s">
        <v>59</v>
      </c>
      <c r="C105" s="6" t="s">
        <v>298</v>
      </c>
      <c r="D105" s="41" t="s">
        <v>567</v>
      </c>
      <c r="E105" s="45">
        <v>-191267.21</v>
      </c>
      <c r="F105" s="45">
        <v>-200357.72</v>
      </c>
      <c r="G105" s="45">
        <v>-221664.12</v>
      </c>
      <c r="H105" s="45">
        <v>-324721.8</v>
      </c>
      <c r="I105" s="45">
        <v>-18918.87</v>
      </c>
      <c r="J105" s="45">
        <v>-39534.74</v>
      </c>
      <c r="K105" s="45">
        <v>-47405.2</v>
      </c>
      <c r="L105" s="45">
        <v>-42362.95</v>
      </c>
      <c r="M105" s="45">
        <v>-71653.87</v>
      </c>
      <c r="N105" s="45">
        <v>-78780.100000000006</v>
      </c>
      <c r="O105" s="45">
        <v>-107196.96</v>
      </c>
      <c r="P105" s="45">
        <v>-83192.820000000007</v>
      </c>
      <c r="Q105" s="45">
        <v>-38549.1</v>
      </c>
      <c r="R105" s="47">
        <f t="shared" si="37"/>
        <v>-112558.10875</v>
      </c>
      <c r="T105" s="49">
        <f t="shared" si="38"/>
        <v>-112558.10875</v>
      </c>
      <c r="Y105" s="51"/>
      <c r="Z105" s="51"/>
      <c r="AA105" s="51"/>
      <c r="AD105" s="49">
        <f t="shared" si="39"/>
        <v>-112558.10875</v>
      </c>
    </row>
    <row r="106" spans="1:30">
      <c r="A106" s="6" t="s">
        <v>293</v>
      </c>
      <c r="B106" s="6" t="s">
        <v>60</v>
      </c>
      <c r="C106" s="6" t="s">
        <v>202</v>
      </c>
      <c r="D106" s="41" t="s">
        <v>568</v>
      </c>
      <c r="E106" s="45">
        <v>-7449</v>
      </c>
      <c r="F106" s="45">
        <v>-7449</v>
      </c>
      <c r="G106" s="45">
        <v>-7449</v>
      </c>
      <c r="H106" s="45">
        <v>-7449</v>
      </c>
      <c r="I106" s="45">
        <v>-1918.96</v>
      </c>
      <c r="J106" s="45">
        <v>-1918.96</v>
      </c>
      <c r="K106" s="45">
        <v>-1918.96</v>
      </c>
      <c r="L106" s="45">
        <v>-1918.96</v>
      </c>
      <c r="M106" s="45">
        <v>-1918.96</v>
      </c>
      <c r="N106" s="45">
        <v>-1918.96</v>
      </c>
      <c r="O106" s="45">
        <v>-1918.96</v>
      </c>
      <c r="P106" s="45">
        <v>-1918.96</v>
      </c>
      <c r="Q106" s="45">
        <v>-1918.96</v>
      </c>
      <c r="R106" s="47">
        <f t="shared" si="37"/>
        <v>-3531.8883333333324</v>
      </c>
      <c r="T106" s="49">
        <f t="shared" si="38"/>
        <v>-3531.8883333333324</v>
      </c>
      <c r="Y106" s="51"/>
      <c r="Z106" s="51"/>
      <c r="AA106" s="51"/>
      <c r="AD106" s="49">
        <f t="shared" si="39"/>
        <v>-3531.8883333333324</v>
      </c>
    </row>
    <row r="107" spans="1:30">
      <c r="A107" s="6" t="s">
        <v>293</v>
      </c>
      <c r="B107" s="6" t="s">
        <v>60</v>
      </c>
      <c r="C107" s="6" t="s">
        <v>296</v>
      </c>
      <c r="D107" s="41" t="s">
        <v>569</v>
      </c>
      <c r="E107" s="45">
        <v>5</v>
      </c>
      <c r="F107" s="45">
        <v>5</v>
      </c>
      <c r="G107" s="45">
        <v>5</v>
      </c>
      <c r="H107" s="45">
        <v>5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7">
        <f t="shared" si="37"/>
        <v>1.4583333333333333</v>
      </c>
      <c r="T107" s="49">
        <f t="shared" si="38"/>
        <v>1.4583333333333333</v>
      </c>
      <c r="Y107" s="51"/>
      <c r="Z107" s="51"/>
      <c r="AA107" s="51"/>
      <c r="AD107" s="49">
        <f t="shared" si="39"/>
        <v>1.4583333333333333</v>
      </c>
    </row>
    <row r="108" spans="1:30">
      <c r="A108" s="6" t="s">
        <v>293</v>
      </c>
      <c r="B108" s="6" t="s">
        <v>60</v>
      </c>
      <c r="C108" s="6" t="s">
        <v>298</v>
      </c>
      <c r="D108" s="41" t="s">
        <v>571</v>
      </c>
      <c r="E108" s="45">
        <v>0</v>
      </c>
      <c r="F108" s="45">
        <v>0</v>
      </c>
      <c r="G108" s="45">
        <v>0</v>
      </c>
      <c r="H108" s="45">
        <v>5525.04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7">
        <f t="shared" si="37"/>
        <v>460.42</v>
      </c>
      <c r="T108" s="49">
        <f t="shared" si="38"/>
        <v>460.42</v>
      </c>
      <c r="Y108" s="51"/>
      <c r="Z108" s="51"/>
      <c r="AA108" s="51"/>
      <c r="AD108" s="49">
        <f t="shared" si="39"/>
        <v>460.42</v>
      </c>
    </row>
    <row r="109" spans="1:30">
      <c r="A109" s="6" t="s">
        <v>294</v>
      </c>
      <c r="B109" s="6" t="s">
        <v>59</v>
      </c>
      <c r="C109" s="6" t="s">
        <v>202</v>
      </c>
      <c r="D109" s="41" t="s">
        <v>562</v>
      </c>
      <c r="E109" s="45">
        <v>-340156.45</v>
      </c>
      <c r="F109" s="45">
        <v>-340156.45</v>
      </c>
      <c r="G109" s="45">
        <v>-340156.45</v>
      </c>
      <c r="H109" s="45">
        <v>-340156.45</v>
      </c>
      <c r="I109" s="45">
        <v>-925523.64</v>
      </c>
      <c r="J109" s="45">
        <v>-925523.64</v>
      </c>
      <c r="K109" s="45">
        <v>-925523.64</v>
      </c>
      <c r="L109" s="45">
        <v>-925523.64</v>
      </c>
      <c r="M109" s="45">
        <v>-925523.64</v>
      </c>
      <c r="N109" s="45">
        <v>-925523.64</v>
      </c>
      <c r="O109" s="45">
        <v>-925523.64</v>
      </c>
      <c r="P109" s="45">
        <v>-925523.64</v>
      </c>
      <c r="Q109" s="45">
        <v>-925523.64</v>
      </c>
      <c r="R109" s="47">
        <f t="shared" si="37"/>
        <v>-754791.5429166666</v>
      </c>
      <c r="T109" s="49">
        <f t="shared" si="38"/>
        <v>-754791.5429166666</v>
      </c>
      <c r="Y109" s="51"/>
      <c r="Z109" s="51"/>
      <c r="AA109" s="51"/>
      <c r="AD109" s="49">
        <f t="shared" si="39"/>
        <v>-754791.5429166666</v>
      </c>
    </row>
    <row r="110" spans="1:30">
      <c r="A110" s="6" t="s">
        <v>294</v>
      </c>
      <c r="B110" s="6" t="s">
        <v>59</v>
      </c>
      <c r="C110" s="6" t="s">
        <v>296</v>
      </c>
      <c r="D110" s="41" t="s">
        <v>565</v>
      </c>
      <c r="E110" s="45">
        <v>471108.29</v>
      </c>
      <c r="F110" s="45">
        <v>502403.61</v>
      </c>
      <c r="G110" s="45">
        <v>537962.71</v>
      </c>
      <c r="H110" s="45">
        <v>573545.80000000005</v>
      </c>
      <c r="I110" s="45">
        <v>37155.460000000101</v>
      </c>
      <c r="J110" s="45">
        <v>82552.110000000102</v>
      </c>
      <c r="K110" s="45">
        <v>138036.63</v>
      </c>
      <c r="L110" s="45">
        <v>177197.69</v>
      </c>
      <c r="M110" s="45">
        <v>251419.74</v>
      </c>
      <c r="N110" s="45">
        <v>328863.77</v>
      </c>
      <c r="O110" s="45">
        <v>384938.89</v>
      </c>
      <c r="P110" s="45">
        <v>478619.82</v>
      </c>
      <c r="Q110" s="45">
        <v>519537.95</v>
      </c>
      <c r="R110" s="47">
        <f t="shared" si="37"/>
        <v>332334.94583333336</v>
      </c>
      <c r="T110" s="49">
        <f t="shared" si="38"/>
        <v>332334.94583333336</v>
      </c>
      <c r="Y110" s="51"/>
      <c r="Z110" s="51"/>
      <c r="AA110" s="51"/>
      <c r="AD110" s="49">
        <f t="shared" si="39"/>
        <v>332334.94583333336</v>
      </c>
    </row>
    <row r="111" spans="1:30">
      <c r="A111" s="6" t="s">
        <v>294</v>
      </c>
      <c r="B111" s="6" t="s">
        <v>59</v>
      </c>
      <c r="C111" s="6" t="s">
        <v>297</v>
      </c>
      <c r="D111" s="41" t="s">
        <v>566</v>
      </c>
      <c r="E111" s="45">
        <v>-140796.48000000001</v>
      </c>
      <c r="F111" s="45">
        <v>-159806.22</v>
      </c>
      <c r="G111" s="45">
        <v>-175045.94</v>
      </c>
      <c r="H111" s="45">
        <v>-186454.91</v>
      </c>
      <c r="I111" s="45">
        <v>-9645.20999999999</v>
      </c>
      <c r="J111" s="45">
        <v>-19271.98</v>
      </c>
      <c r="K111" s="45">
        <v>-31703.56</v>
      </c>
      <c r="L111" s="45">
        <v>-53178.35</v>
      </c>
      <c r="M111" s="45">
        <v>-69202.05</v>
      </c>
      <c r="N111" s="45">
        <v>-81910.100000000006</v>
      </c>
      <c r="O111" s="45">
        <v>-89304.04</v>
      </c>
      <c r="P111" s="45">
        <v>-105321.57</v>
      </c>
      <c r="Q111" s="45">
        <v>-113559.87</v>
      </c>
      <c r="R111" s="47">
        <f t="shared" si="37"/>
        <v>-92335.17541666668</v>
      </c>
      <c r="T111" s="49">
        <f t="shared" si="38"/>
        <v>-92335.17541666668</v>
      </c>
      <c r="Y111" s="51"/>
      <c r="Z111" s="51"/>
      <c r="AA111" s="51"/>
      <c r="AD111" s="49">
        <f t="shared" si="39"/>
        <v>-92335.17541666668</v>
      </c>
    </row>
    <row r="112" spans="1:30">
      <c r="A112" s="6" t="s">
        <v>294</v>
      </c>
      <c r="B112" s="6" t="s">
        <v>59</v>
      </c>
      <c r="C112" s="6" t="s">
        <v>298</v>
      </c>
      <c r="D112" s="41" t="s">
        <v>567</v>
      </c>
      <c r="E112" s="45">
        <v>-554610.69999999995</v>
      </c>
      <c r="F112" s="45">
        <v>-541155.49</v>
      </c>
      <c r="G112" s="45">
        <v>-636733.51</v>
      </c>
      <c r="H112" s="45">
        <v>-972458.08</v>
      </c>
      <c r="I112" s="45">
        <v>-115024.67</v>
      </c>
      <c r="J112" s="45">
        <v>-275626.05</v>
      </c>
      <c r="K112" s="45">
        <v>-319831.96999999997</v>
      </c>
      <c r="L112" s="45">
        <v>-298766.8</v>
      </c>
      <c r="M112" s="45">
        <v>-368948.2</v>
      </c>
      <c r="N112" s="45">
        <v>-601950.96</v>
      </c>
      <c r="O112" s="45">
        <v>-548598.37</v>
      </c>
      <c r="P112" s="45">
        <v>-587630.44999999995</v>
      </c>
      <c r="Q112" s="45">
        <v>-555437.31999999995</v>
      </c>
      <c r="R112" s="47">
        <f t="shared" si="37"/>
        <v>-485145.71333333332</v>
      </c>
      <c r="T112" s="49">
        <f t="shared" si="38"/>
        <v>-485145.71333333332</v>
      </c>
      <c r="Y112" s="51"/>
      <c r="Z112" s="51"/>
      <c r="AA112" s="51"/>
      <c r="AD112" s="49">
        <f t="shared" si="39"/>
        <v>-485145.71333333332</v>
      </c>
    </row>
    <row r="113" spans="1:30">
      <c r="A113" s="6" t="s">
        <v>294</v>
      </c>
      <c r="B113" s="6" t="s">
        <v>60</v>
      </c>
      <c r="C113" s="6" t="s">
        <v>202</v>
      </c>
      <c r="D113" s="41" t="s">
        <v>568</v>
      </c>
      <c r="E113" s="45">
        <v>-22551</v>
      </c>
      <c r="F113" s="45">
        <v>-22551</v>
      </c>
      <c r="G113" s="45">
        <v>-22551</v>
      </c>
      <c r="H113" s="45">
        <v>-22551</v>
      </c>
      <c r="I113" s="45">
        <v>-28081.040000000001</v>
      </c>
      <c r="J113" s="45">
        <v>-28081.040000000001</v>
      </c>
      <c r="K113" s="45">
        <v>-28081.040000000001</v>
      </c>
      <c r="L113" s="45">
        <v>-28081.040000000001</v>
      </c>
      <c r="M113" s="45">
        <v>-28081.040000000001</v>
      </c>
      <c r="N113" s="45">
        <v>-28081.040000000001</v>
      </c>
      <c r="O113" s="45">
        <v>-28081.040000000001</v>
      </c>
      <c r="P113" s="45">
        <v>-28081.040000000001</v>
      </c>
      <c r="Q113" s="45">
        <v>-28081.040000000001</v>
      </c>
      <c r="R113" s="47">
        <f t="shared" si="37"/>
        <v>-26468.111666666668</v>
      </c>
      <c r="T113" s="49">
        <f t="shared" si="38"/>
        <v>-26468.111666666668</v>
      </c>
      <c r="Y113" s="51"/>
      <c r="Z113" s="51"/>
      <c r="AA113" s="51"/>
      <c r="AD113" s="49">
        <f t="shared" si="39"/>
        <v>-26468.111666666668</v>
      </c>
    </row>
    <row r="114" spans="1:30">
      <c r="A114" s="6" t="s">
        <v>294</v>
      </c>
      <c r="B114" s="6" t="s">
        <v>60</v>
      </c>
      <c r="C114" s="6" t="s">
        <v>296</v>
      </c>
      <c r="D114" s="41" t="s">
        <v>569</v>
      </c>
      <c r="E114" s="45">
        <v>429.47000000000099</v>
      </c>
      <c r="F114" s="45">
        <v>429.47000000000099</v>
      </c>
      <c r="G114" s="45">
        <v>429.47000000000099</v>
      </c>
      <c r="H114" s="45">
        <v>-5566.04</v>
      </c>
      <c r="I114" s="45">
        <v>0</v>
      </c>
      <c r="J114" s="45">
        <v>0</v>
      </c>
      <c r="K114" s="45">
        <v>0</v>
      </c>
      <c r="L114" s="45">
        <v>-1398.95</v>
      </c>
      <c r="M114" s="45">
        <v>-1398.95</v>
      </c>
      <c r="N114" s="45">
        <v>-1398.95</v>
      </c>
      <c r="O114" s="45">
        <v>-1398.95</v>
      </c>
      <c r="P114" s="45">
        <v>-1398.95</v>
      </c>
      <c r="Q114" s="45">
        <v>-1398.95</v>
      </c>
      <c r="R114" s="47">
        <f t="shared" si="37"/>
        <v>-1015.5491666666666</v>
      </c>
      <c r="T114" s="49">
        <f t="shared" si="38"/>
        <v>-1015.5491666666666</v>
      </c>
      <c r="Y114" s="51"/>
      <c r="Z114" s="51"/>
      <c r="AA114" s="51"/>
      <c r="AD114" s="49">
        <f t="shared" si="39"/>
        <v>-1015.5491666666666</v>
      </c>
    </row>
    <row r="115" spans="1:30">
      <c r="A115" s="6" t="s">
        <v>294</v>
      </c>
      <c r="B115" s="6" t="s">
        <v>60</v>
      </c>
      <c r="C115" s="6" t="s">
        <v>297</v>
      </c>
      <c r="D115" s="41" t="s">
        <v>570</v>
      </c>
      <c r="E115" s="45">
        <v>-180.6</v>
      </c>
      <c r="F115" s="45">
        <v>-180.6</v>
      </c>
      <c r="G115" s="45">
        <v>-180.6</v>
      </c>
      <c r="H115" s="45">
        <v>-180.6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7">
        <f t="shared" si="37"/>
        <v>-52.67499999999999</v>
      </c>
      <c r="T115" s="49">
        <f t="shared" si="38"/>
        <v>-52.67499999999999</v>
      </c>
      <c r="Y115" s="51"/>
      <c r="Z115" s="51"/>
      <c r="AA115" s="51"/>
      <c r="AD115" s="49">
        <f t="shared" si="39"/>
        <v>-52.67499999999999</v>
      </c>
    </row>
    <row r="116" spans="1:30">
      <c r="A116" s="6" t="s">
        <v>294</v>
      </c>
      <c r="B116" s="6" t="s">
        <v>60</v>
      </c>
      <c r="C116" s="6" t="s">
        <v>298</v>
      </c>
      <c r="D116" s="41" t="s">
        <v>571</v>
      </c>
      <c r="E116" s="55">
        <v>0</v>
      </c>
      <c r="F116" s="55">
        <v>0</v>
      </c>
      <c r="G116" s="55">
        <v>0</v>
      </c>
      <c r="H116" s="55">
        <v>216.6</v>
      </c>
      <c r="I116" s="55">
        <v>0</v>
      </c>
      <c r="J116" s="55">
        <v>0</v>
      </c>
      <c r="K116" s="55">
        <v>0</v>
      </c>
      <c r="L116" s="55">
        <v>0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6">
        <f t="shared" si="37"/>
        <v>18.05</v>
      </c>
      <c r="T116" s="49">
        <f t="shared" si="38"/>
        <v>18.05</v>
      </c>
      <c r="Y116" s="51"/>
      <c r="Z116" s="51"/>
      <c r="AA116" s="51"/>
      <c r="AD116" s="49">
        <f t="shared" si="39"/>
        <v>18.05</v>
      </c>
    </row>
    <row r="117" spans="1:30">
      <c r="D117" s="3" t="s">
        <v>62</v>
      </c>
      <c r="E117" s="31">
        <f t="shared" ref="E117:I117" si="40">SUM(E98:E116)</f>
        <v>-804270.95000000007</v>
      </c>
      <c r="F117" s="31">
        <f t="shared" si="40"/>
        <v>-768212.88</v>
      </c>
      <c r="G117" s="31">
        <f t="shared" si="40"/>
        <v>-855689.47000000009</v>
      </c>
      <c r="H117" s="31">
        <f t="shared" si="40"/>
        <v>-1271513.46</v>
      </c>
      <c r="I117" s="31">
        <f t="shared" si="40"/>
        <v>-1374797.6799999997</v>
      </c>
      <c r="J117" s="31">
        <f t="shared" ref="J117:R117" si="41">SUM(J98:J116)</f>
        <v>-1504166.05</v>
      </c>
      <c r="K117" s="31">
        <f t="shared" si="41"/>
        <v>-1499651.6300000001</v>
      </c>
      <c r="L117" s="31">
        <f t="shared" si="41"/>
        <v>-1450476.2600000002</v>
      </c>
      <c r="M117" s="31">
        <f t="shared" si="41"/>
        <v>-1466317.73</v>
      </c>
      <c r="N117" s="31">
        <f t="shared" si="41"/>
        <v>-1614041.8099999998</v>
      </c>
      <c r="O117" s="31">
        <f t="shared" si="41"/>
        <v>-1512175.3</v>
      </c>
      <c r="P117" s="31">
        <f t="shared" si="41"/>
        <v>-1436003.1400000001</v>
      </c>
      <c r="Q117" s="31">
        <f t="shared" si="41"/>
        <v>-1311867.8500000001</v>
      </c>
      <c r="R117" s="31">
        <f t="shared" si="41"/>
        <v>-1317592.9008333331</v>
      </c>
      <c r="Y117" s="51"/>
      <c r="Z117" s="51"/>
      <c r="AA117" s="51"/>
    </row>
    <row r="118" spans="1:30">
      <c r="D118" s="3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Y118" s="51"/>
      <c r="Z118" s="51"/>
      <c r="AA118" s="51"/>
    </row>
    <row r="119" spans="1:30">
      <c r="D119" s="3" t="s">
        <v>63</v>
      </c>
      <c r="E119" s="46">
        <f t="shared" ref="E119:R119" si="42">+E96+E117</f>
        <v>11757706.200000005</v>
      </c>
      <c r="F119" s="46">
        <f t="shared" si="42"/>
        <v>11054687.43</v>
      </c>
      <c r="G119" s="46">
        <f t="shared" si="42"/>
        <v>17039490.25</v>
      </c>
      <c r="H119" s="46">
        <f t="shared" si="42"/>
        <v>18633143.780000001</v>
      </c>
      <c r="I119" s="46">
        <f t="shared" si="42"/>
        <v>24302139.099999998</v>
      </c>
      <c r="J119" s="46">
        <f t="shared" si="42"/>
        <v>28321413.289999995</v>
      </c>
      <c r="K119" s="46">
        <f t="shared" si="42"/>
        <v>25111345.280000001</v>
      </c>
      <c r="L119" s="46">
        <f t="shared" si="42"/>
        <v>18803990.189999998</v>
      </c>
      <c r="M119" s="46">
        <f t="shared" si="42"/>
        <v>11383821.25</v>
      </c>
      <c r="N119" s="46">
        <f t="shared" si="42"/>
        <v>8468202.2400000002</v>
      </c>
      <c r="O119" s="46">
        <f t="shared" si="42"/>
        <v>5623588.2599999998</v>
      </c>
      <c r="P119" s="46">
        <f t="shared" si="42"/>
        <v>4836072.7199999988</v>
      </c>
      <c r="Q119" s="46">
        <f t="shared" si="42"/>
        <v>8633856.790000001</v>
      </c>
      <c r="R119" s="46">
        <f t="shared" si="42"/>
        <v>15314472.940416668</v>
      </c>
      <c r="Y119" s="51"/>
      <c r="Z119" s="51"/>
      <c r="AA119" s="51"/>
    </row>
    <row r="120" spans="1:30">
      <c r="D120" s="3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7"/>
      <c r="Y120" s="51"/>
      <c r="Z120" s="51"/>
      <c r="AA120" s="51"/>
    </row>
    <row r="121" spans="1:30">
      <c r="A121" s="6" t="s">
        <v>284</v>
      </c>
      <c r="B121" s="6" t="s">
        <v>64</v>
      </c>
      <c r="C121" s="6" t="s">
        <v>234</v>
      </c>
      <c r="D121" s="41" t="s">
        <v>576</v>
      </c>
      <c r="E121" s="45">
        <v>839752.87</v>
      </c>
      <c r="F121" s="45">
        <v>742786.37</v>
      </c>
      <c r="G121" s="45">
        <v>738621.33</v>
      </c>
      <c r="H121" s="45">
        <v>838523.46</v>
      </c>
      <c r="I121" s="45">
        <v>805421.26</v>
      </c>
      <c r="J121" s="45">
        <v>801726.35</v>
      </c>
      <c r="K121" s="45">
        <v>777100.99</v>
      </c>
      <c r="L121" s="45">
        <v>712474.9</v>
      </c>
      <c r="M121" s="45">
        <v>846900.93</v>
      </c>
      <c r="N121" s="45">
        <v>695025.31</v>
      </c>
      <c r="O121" s="45">
        <v>642199.31999999995</v>
      </c>
      <c r="P121" s="45">
        <v>624274.87</v>
      </c>
      <c r="Q121" s="45">
        <v>665739.86</v>
      </c>
      <c r="R121" s="47">
        <f t="shared" ref="R121:R145" si="43">((E121+Q121)+((F121+G121+H121+I121+J121+K121+L121+M121+N121+O121+P121)*2))/24</f>
        <v>748150.12124999997</v>
      </c>
      <c r="T121" s="49">
        <f t="shared" ref="T121:T145" si="44">+R121</f>
        <v>748150.12124999997</v>
      </c>
      <c r="Y121" s="51"/>
      <c r="Z121" s="51"/>
      <c r="AA121" s="51"/>
      <c r="AD121" s="49">
        <f t="shared" ref="AD121:AD145" si="45">+R121</f>
        <v>748150.12124999997</v>
      </c>
    </row>
    <row r="122" spans="1:30">
      <c r="A122" s="6" t="s">
        <v>299</v>
      </c>
      <c r="B122" s="6" t="s">
        <v>64</v>
      </c>
      <c r="C122" s="6" t="s">
        <v>234</v>
      </c>
      <c r="D122" s="41" t="s">
        <v>577</v>
      </c>
      <c r="E122" s="45">
        <v>350204.64</v>
      </c>
      <c r="F122" s="45">
        <v>349576.85</v>
      </c>
      <c r="G122" s="45">
        <v>349501.81</v>
      </c>
      <c r="H122" s="45">
        <v>348607.83</v>
      </c>
      <c r="I122" s="45">
        <v>336447</v>
      </c>
      <c r="J122" s="45">
        <v>336505.27</v>
      </c>
      <c r="K122" s="45">
        <v>335769.68</v>
      </c>
      <c r="L122" s="45">
        <v>336652.46</v>
      </c>
      <c r="M122" s="45">
        <v>375792.98</v>
      </c>
      <c r="N122" s="45">
        <v>403488.72</v>
      </c>
      <c r="O122" s="45">
        <v>413458.29</v>
      </c>
      <c r="P122" s="45">
        <v>427434.77</v>
      </c>
      <c r="Q122" s="45">
        <v>433454.58</v>
      </c>
      <c r="R122" s="47">
        <f t="shared" si="43"/>
        <v>367088.77249999996</v>
      </c>
      <c r="T122" s="49">
        <f t="shared" si="44"/>
        <v>367088.77249999996</v>
      </c>
      <c r="Y122" s="51"/>
      <c r="Z122" s="51"/>
      <c r="AA122" s="51"/>
      <c r="AD122" s="49">
        <f t="shared" si="45"/>
        <v>367088.77249999996</v>
      </c>
    </row>
    <row r="123" spans="1:30">
      <c r="A123" s="6" t="s">
        <v>300</v>
      </c>
      <c r="B123" s="6" t="s">
        <v>64</v>
      </c>
      <c r="C123" s="6" t="s">
        <v>234</v>
      </c>
      <c r="D123" s="41" t="s">
        <v>578</v>
      </c>
      <c r="E123" s="45">
        <v>773243.75</v>
      </c>
      <c r="F123" s="45">
        <v>639862.42000000004</v>
      </c>
      <c r="G123" s="45">
        <v>602465.01</v>
      </c>
      <c r="H123" s="45">
        <v>536867.38</v>
      </c>
      <c r="I123" s="45">
        <v>527256.5</v>
      </c>
      <c r="J123" s="45">
        <v>545265.25</v>
      </c>
      <c r="K123" s="45">
        <v>545275.87</v>
      </c>
      <c r="L123" s="45">
        <v>551247.93999999994</v>
      </c>
      <c r="M123" s="45">
        <v>512147.93</v>
      </c>
      <c r="N123" s="45">
        <v>517329.76</v>
      </c>
      <c r="O123" s="45">
        <v>524638.59</v>
      </c>
      <c r="P123" s="45">
        <v>503245.38</v>
      </c>
      <c r="Q123" s="45">
        <v>478674.61</v>
      </c>
      <c r="R123" s="47">
        <f t="shared" si="43"/>
        <v>552630.10083333321</v>
      </c>
      <c r="T123" s="49">
        <f t="shared" si="44"/>
        <v>552630.10083333321</v>
      </c>
      <c r="Y123" s="51"/>
      <c r="Z123" s="51"/>
      <c r="AA123" s="51"/>
      <c r="AD123" s="49">
        <f t="shared" si="45"/>
        <v>552630.10083333321</v>
      </c>
    </row>
    <row r="124" spans="1:30">
      <c r="A124" s="6" t="s">
        <v>301</v>
      </c>
      <c r="B124" s="6" t="s">
        <v>64</v>
      </c>
      <c r="C124" s="6" t="s">
        <v>234</v>
      </c>
      <c r="D124" s="41" t="s">
        <v>579</v>
      </c>
      <c r="E124" s="45">
        <v>638594.02</v>
      </c>
      <c r="F124" s="45">
        <v>695467</v>
      </c>
      <c r="G124" s="45">
        <v>644298.36</v>
      </c>
      <c r="H124" s="45">
        <v>616072.66</v>
      </c>
      <c r="I124" s="45">
        <v>650977.96</v>
      </c>
      <c r="J124" s="45">
        <v>631269.37</v>
      </c>
      <c r="K124" s="45">
        <v>665210.46</v>
      </c>
      <c r="L124" s="45">
        <v>586713.12</v>
      </c>
      <c r="M124" s="45">
        <v>589598.51</v>
      </c>
      <c r="N124" s="45">
        <v>628230.67000000004</v>
      </c>
      <c r="O124" s="45">
        <v>671674.37</v>
      </c>
      <c r="P124" s="45">
        <v>685477.24</v>
      </c>
      <c r="Q124" s="45">
        <v>701185.71</v>
      </c>
      <c r="R124" s="47">
        <f t="shared" si="43"/>
        <v>644573.29874999996</v>
      </c>
      <c r="T124" s="49">
        <f t="shared" si="44"/>
        <v>644573.29874999996</v>
      </c>
      <c r="Y124" s="51"/>
      <c r="Z124" s="51"/>
      <c r="AA124" s="51"/>
      <c r="AD124" s="49">
        <f t="shared" si="45"/>
        <v>644573.29874999996</v>
      </c>
    </row>
    <row r="125" spans="1:30">
      <c r="A125" s="6" t="s">
        <v>302</v>
      </c>
      <c r="B125" s="6" t="s">
        <v>64</v>
      </c>
      <c r="C125" s="6" t="s">
        <v>234</v>
      </c>
      <c r="D125" s="41" t="s">
        <v>580</v>
      </c>
      <c r="E125" s="45">
        <v>646793.18000000005</v>
      </c>
      <c r="F125" s="45">
        <v>624871.37</v>
      </c>
      <c r="G125" s="45">
        <v>589435.04</v>
      </c>
      <c r="H125" s="45">
        <v>512563.57</v>
      </c>
      <c r="I125" s="45">
        <v>512678.99</v>
      </c>
      <c r="J125" s="45">
        <v>511109.7</v>
      </c>
      <c r="K125" s="45">
        <v>514904.42</v>
      </c>
      <c r="L125" s="45">
        <v>536253.4</v>
      </c>
      <c r="M125" s="45">
        <v>553229.91</v>
      </c>
      <c r="N125" s="45">
        <v>548661.66</v>
      </c>
      <c r="O125" s="45">
        <v>544844.59</v>
      </c>
      <c r="P125" s="45">
        <v>542523.81000000006</v>
      </c>
      <c r="Q125" s="45">
        <v>534143.46</v>
      </c>
      <c r="R125" s="47">
        <f t="shared" si="43"/>
        <v>548462.06500000006</v>
      </c>
      <c r="T125" s="49">
        <f t="shared" si="44"/>
        <v>548462.06500000006</v>
      </c>
      <c r="Y125" s="51"/>
      <c r="Z125" s="51"/>
      <c r="AA125" s="51"/>
      <c r="AD125" s="49">
        <f t="shared" si="45"/>
        <v>548462.06500000006</v>
      </c>
    </row>
    <row r="126" spans="1:30">
      <c r="A126" s="6" t="s">
        <v>303</v>
      </c>
      <c r="B126" s="6" t="s">
        <v>64</v>
      </c>
      <c r="C126" s="6" t="s">
        <v>234</v>
      </c>
      <c r="D126" s="41" t="s">
        <v>581</v>
      </c>
      <c r="E126" s="45">
        <v>91094.399999999994</v>
      </c>
      <c r="F126" s="45">
        <v>96983.38</v>
      </c>
      <c r="G126" s="45">
        <v>96941.57</v>
      </c>
      <c r="H126" s="45">
        <v>99132.08</v>
      </c>
      <c r="I126" s="45">
        <v>99132.08</v>
      </c>
      <c r="J126" s="45">
        <v>98249.21</v>
      </c>
      <c r="K126" s="45">
        <v>97432.960000000006</v>
      </c>
      <c r="L126" s="45">
        <v>93450.49</v>
      </c>
      <c r="M126" s="45">
        <v>98155.76</v>
      </c>
      <c r="N126" s="45">
        <v>97503.02</v>
      </c>
      <c r="O126" s="45">
        <v>99438.720000000001</v>
      </c>
      <c r="P126" s="45">
        <v>102700.31</v>
      </c>
      <c r="Q126" s="45">
        <v>104144.28</v>
      </c>
      <c r="R126" s="47">
        <f t="shared" si="43"/>
        <v>98061.576666666675</v>
      </c>
      <c r="T126" s="49">
        <f t="shared" si="44"/>
        <v>98061.576666666675</v>
      </c>
      <c r="Y126" s="51"/>
      <c r="Z126" s="51"/>
      <c r="AA126" s="51"/>
      <c r="AD126" s="49">
        <f t="shared" si="45"/>
        <v>98061.576666666675</v>
      </c>
    </row>
    <row r="127" spans="1:30">
      <c r="A127" s="6" t="s">
        <v>304</v>
      </c>
      <c r="B127" s="6" t="s">
        <v>64</v>
      </c>
      <c r="C127" s="6" t="s">
        <v>234</v>
      </c>
      <c r="D127" s="41" t="s">
        <v>582</v>
      </c>
      <c r="E127" s="45">
        <v>336424.47</v>
      </c>
      <c r="F127" s="45">
        <v>300765.96000000002</v>
      </c>
      <c r="G127" s="45">
        <v>243296.42</v>
      </c>
      <c r="H127" s="45">
        <v>395535.87</v>
      </c>
      <c r="I127" s="45">
        <v>314496.84999999998</v>
      </c>
      <c r="J127" s="45">
        <v>321489.48</v>
      </c>
      <c r="K127" s="45">
        <v>278813.62</v>
      </c>
      <c r="L127" s="45">
        <v>307016.89</v>
      </c>
      <c r="M127" s="45">
        <v>330502.3</v>
      </c>
      <c r="N127" s="45">
        <v>300629.88</v>
      </c>
      <c r="O127" s="45">
        <v>306245.59000000003</v>
      </c>
      <c r="P127" s="45">
        <v>331577.42</v>
      </c>
      <c r="Q127" s="45">
        <v>331933.86</v>
      </c>
      <c r="R127" s="47">
        <f t="shared" si="43"/>
        <v>313712.45374999999</v>
      </c>
      <c r="T127" s="49">
        <f t="shared" si="44"/>
        <v>313712.45374999999</v>
      </c>
      <c r="Y127" s="51"/>
      <c r="Z127" s="51"/>
      <c r="AA127" s="51"/>
      <c r="AD127" s="49">
        <f t="shared" si="45"/>
        <v>313712.45374999999</v>
      </c>
    </row>
    <row r="128" spans="1:30">
      <c r="A128" s="6" t="s">
        <v>305</v>
      </c>
      <c r="B128" s="6" t="s">
        <v>64</v>
      </c>
      <c r="C128" s="6" t="s">
        <v>234</v>
      </c>
      <c r="D128" s="41" t="s">
        <v>583</v>
      </c>
      <c r="E128" s="45">
        <v>257116.02</v>
      </c>
      <c r="F128" s="45">
        <v>285835.65999999997</v>
      </c>
      <c r="G128" s="45">
        <v>284281.18</v>
      </c>
      <c r="H128" s="45">
        <v>315890.34999999998</v>
      </c>
      <c r="I128" s="45">
        <v>312504.11</v>
      </c>
      <c r="J128" s="45">
        <v>302783.69</v>
      </c>
      <c r="K128" s="45">
        <v>324260.46000000002</v>
      </c>
      <c r="L128" s="45">
        <v>337906.42</v>
      </c>
      <c r="M128" s="45">
        <v>362973.47</v>
      </c>
      <c r="N128" s="45">
        <v>438965.67</v>
      </c>
      <c r="O128" s="45">
        <v>438897.33</v>
      </c>
      <c r="P128" s="45">
        <v>449678.74</v>
      </c>
      <c r="Q128" s="45">
        <v>837899.3</v>
      </c>
      <c r="R128" s="47">
        <f t="shared" si="43"/>
        <v>366790.39500000002</v>
      </c>
      <c r="T128" s="49">
        <f t="shared" si="44"/>
        <v>366790.39500000002</v>
      </c>
      <c r="Y128" s="51"/>
      <c r="Z128" s="51"/>
      <c r="AA128" s="51"/>
      <c r="AD128" s="49">
        <f t="shared" si="45"/>
        <v>366790.39500000002</v>
      </c>
    </row>
    <row r="129" spans="1:30">
      <c r="A129" s="6" t="s">
        <v>316</v>
      </c>
      <c r="B129" s="6" t="s">
        <v>64</v>
      </c>
      <c r="C129" s="6" t="s">
        <v>234</v>
      </c>
      <c r="D129" s="41" t="s">
        <v>584</v>
      </c>
      <c r="E129" s="45">
        <v>169509.3</v>
      </c>
      <c r="F129" s="45">
        <v>158741.06</v>
      </c>
      <c r="G129" s="45">
        <v>163936.69</v>
      </c>
      <c r="H129" s="45">
        <v>163671.53</v>
      </c>
      <c r="I129" s="45">
        <v>161967.92000000001</v>
      </c>
      <c r="J129" s="45">
        <v>163388.82</v>
      </c>
      <c r="K129" s="45">
        <v>158930.01999999999</v>
      </c>
      <c r="L129" s="45">
        <v>145231.37</v>
      </c>
      <c r="M129" s="45">
        <v>154005.04999999999</v>
      </c>
      <c r="N129" s="45">
        <v>153495.46</v>
      </c>
      <c r="O129" s="45">
        <v>151676.87</v>
      </c>
      <c r="P129" s="45">
        <v>144968.81</v>
      </c>
      <c r="Q129" s="45">
        <v>139975.65</v>
      </c>
      <c r="R129" s="47">
        <f t="shared" si="43"/>
        <v>156229.67291666669</v>
      </c>
      <c r="T129" s="49">
        <f t="shared" si="44"/>
        <v>156229.67291666669</v>
      </c>
      <c r="Y129" s="51"/>
      <c r="Z129" s="51"/>
      <c r="AA129" s="51"/>
      <c r="AD129" s="49">
        <f t="shared" si="45"/>
        <v>156229.67291666669</v>
      </c>
    </row>
    <row r="130" spans="1:30">
      <c r="A130" s="6" t="s">
        <v>306</v>
      </c>
      <c r="B130" s="6" t="s">
        <v>64</v>
      </c>
      <c r="C130" s="6" t="s">
        <v>234</v>
      </c>
      <c r="D130" s="41" t="s">
        <v>585</v>
      </c>
      <c r="E130" s="45">
        <v>680965.99</v>
      </c>
      <c r="F130" s="45">
        <v>648988.14</v>
      </c>
      <c r="G130" s="45">
        <v>517961.54</v>
      </c>
      <c r="H130" s="45">
        <v>521911.43</v>
      </c>
      <c r="I130" s="45">
        <v>524180.69</v>
      </c>
      <c r="J130" s="45">
        <v>523557.41</v>
      </c>
      <c r="K130" s="45">
        <v>534850.93000000005</v>
      </c>
      <c r="L130" s="45">
        <v>528537.36</v>
      </c>
      <c r="M130" s="45">
        <v>511688.03</v>
      </c>
      <c r="N130" s="45">
        <v>529581.61</v>
      </c>
      <c r="O130" s="45">
        <v>697407.54</v>
      </c>
      <c r="P130" s="45">
        <v>689569.23</v>
      </c>
      <c r="Q130" s="45">
        <v>841350.51</v>
      </c>
      <c r="R130" s="47">
        <f t="shared" si="43"/>
        <v>582449.34666666668</v>
      </c>
      <c r="T130" s="49">
        <f t="shared" si="44"/>
        <v>582449.34666666668</v>
      </c>
      <c r="Y130" s="51"/>
      <c r="Z130" s="51"/>
      <c r="AA130" s="51"/>
      <c r="AD130" s="49">
        <f t="shared" si="45"/>
        <v>582449.34666666668</v>
      </c>
    </row>
    <row r="131" spans="1:30">
      <c r="A131" s="6" t="s">
        <v>539</v>
      </c>
      <c r="B131" s="6" t="s">
        <v>64</v>
      </c>
      <c r="C131" s="6" t="s">
        <v>234</v>
      </c>
      <c r="D131" s="41" t="s">
        <v>586</v>
      </c>
      <c r="E131" s="45">
        <v>9126.7000000000007</v>
      </c>
      <c r="F131" s="45">
        <v>-68.360000000000596</v>
      </c>
      <c r="G131" s="45">
        <v>-2.0000000000578701E-2</v>
      </c>
      <c r="H131" s="45">
        <v>-5.7866558766939095E-13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6019.09</v>
      </c>
      <c r="O131" s="45">
        <v>336.75</v>
      </c>
      <c r="P131" s="45">
        <v>0</v>
      </c>
      <c r="Q131" s="45">
        <v>0</v>
      </c>
      <c r="R131" s="47">
        <f t="shared" si="43"/>
        <v>904.23416666666651</v>
      </c>
      <c r="T131" s="49">
        <f t="shared" si="44"/>
        <v>904.23416666666651</v>
      </c>
      <c r="Y131" s="51"/>
      <c r="Z131" s="51"/>
      <c r="AA131" s="51"/>
      <c r="AD131" s="49">
        <f t="shared" si="45"/>
        <v>904.23416666666651</v>
      </c>
    </row>
    <row r="132" spans="1:30">
      <c r="A132" s="6" t="s">
        <v>307</v>
      </c>
      <c r="B132" s="6" t="s">
        <v>64</v>
      </c>
      <c r="C132" s="6" t="s">
        <v>234</v>
      </c>
      <c r="D132" s="41" t="s">
        <v>587</v>
      </c>
      <c r="E132" s="45">
        <v>291743.63</v>
      </c>
      <c r="F132" s="45">
        <v>296334.49</v>
      </c>
      <c r="G132" s="45">
        <v>318175.26</v>
      </c>
      <c r="H132" s="45">
        <v>309707.19</v>
      </c>
      <c r="I132" s="45">
        <v>303012.90000000002</v>
      </c>
      <c r="J132" s="45">
        <v>307390.95</v>
      </c>
      <c r="K132" s="45">
        <v>328757.59000000003</v>
      </c>
      <c r="L132" s="45">
        <v>364458.39</v>
      </c>
      <c r="M132" s="45">
        <v>362859.6</v>
      </c>
      <c r="N132" s="45">
        <v>365399.06</v>
      </c>
      <c r="O132" s="45">
        <v>368668.63</v>
      </c>
      <c r="P132" s="45">
        <v>366657.44</v>
      </c>
      <c r="Q132" s="45">
        <v>397827.05</v>
      </c>
      <c r="R132" s="47">
        <f t="shared" si="43"/>
        <v>336350.57</v>
      </c>
      <c r="T132" s="49">
        <f t="shared" si="44"/>
        <v>336350.57</v>
      </c>
      <c r="Y132" s="51"/>
      <c r="Z132" s="51"/>
      <c r="AA132" s="51"/>
      <c r="AD132" s="49">
        <f t="shared" si="45"/>
        <v>336350.57</v>
      </c>
    </row>
    <row r="133" spans="1:30">
      <c r="A133" s="6" t="s">
        <v>308</v>
      </c>
      <c r="B133" s="6" t="s">
        <v>64</v>
      </c>
      <c r="C133" s="6" t="s">
        <v>234</v>
      </c>
      <c r="D133" s="41" t="s">
        <v>588</v>
      </c>
      <c r="E133" s="45">
        <v>217039.55</v>
      </c>
      <c r="F133" s="45">
        <v>234465.33</v>
      </c>
      <c r="G133" s="45">
        <v>241585.06</v>
      </c>
      <c r="H133" s="45">
        <v>247272.13</v>
      </c>
      <c r="I133" s="45">
        <v>246645.34</v>
      </c>
      <c r="J133" s="45">
        <v>241760.04</v>
      </c>
      <c r="K133" s="45">
        <v>241369.97</v>
      </c>
      <c r="L133" s="45">
        <v>237157.73</v>
      </c>
      <c r="M133" s="45">
        <v>251686.14</v>
      </c>
      <c r="N133" s="45">
        <v>251659.37</v>
      </c>
      <c r="O133" s="45">
        <v>257577.14</v>
      </c>
      <c r="P133" s="45">
        <v>265754.7</v>
      </c>
      <c r="Q133" s="45">
        <v>266269.86</v>
      </c>
      <c r="R133" s="47">
        <f t="shared" si="43"/>
        <v>246548.97125000003</v>
      </c>
      <c r="T133" s="49">
        <f t="shared" si="44"/>
        <v>246548.97125000003</v>
      </c>
      <c r="Y133" s="51"/>
      <c r="Z133" s="51"/>
      <c r="AA133" s="51"/>
      <c r="AD133" s="49">
        <f t="shared" si="45"/>
        <v>246548.97125000003</v>
      </c>
    </row>
    <row r="134" spans="1:30">
      <c r="A134" s="6" t="s">
        <v>315</v>
      </c>
      <c r="B134" s="6" t="s">
        <v>64</v>
      </c>
      <c r="C134" s="6" t="s">
        <v>234</v>
      </c>
      <c r="D134" s="41" t="s">
        <v>589</v>
      </c>
      <c r="E134" s="45">
        <v>374702.56</v>
      </c>
      <c r="F134" s="45">
        <v>378283.61</v>
      </c>
      <c r="G134" s="45">
        <v>162952.39000000001</v>
      </c>
      <c r="H134" s="45">
        <v>132183.98000000001</v>
      </c>
      <c r="I134" s="45">
        <v>141124.78</v>
      </c>
      <c r="J134" s="45">
        <v>143260.04999999999</v>
      </c>
      <c r="K134" s="45">
        <v>142249.39000000001</v>
      </c>
      <c r="L134" s="45">
        <v>153379.96</v>
      </c>
      <c r="M134" s="45">
        <v>151291.95000000001</v>
      </c>
      <c r="N134" s="45">
        <v>158988.44</v>
      </c>
      <c r="O134" s="45">
        <v>156819.71</v>
      </c>
      <c r="P134" s="45">
        <v>157129.54999999999</v>
      </c>
      <c r="Q134" s="45">
        <v>157655.79999999999</v>
      </c>
      <c r="R134" s="47">
        <f t="shared" si="43"/>
        <v>178653.58250000002</v>
      </c>
      <c r="T134" s="49">
        <f t="shared" si="44"/>
        <v>178653.58250000002</v>
      </c>
      <c r="Y134" s="51"/>
      <c r="Z134" s="51"/>
      <c r="AA134" s="51"/>
      <c r="AD134" s="49">
        <f t="shared" si="45"/>
        <v>178653.58250000002</v>
      </c>
    </row>
    <row r="135" spans="1:30">
      <c r="A135" s="6" t="s">
        <v>309</v>
      </c>
      <c r="B135" s="6" t="s">
        <v>64</v>
      </c>
      <c r="C135" s="6" t="s">
        <v>234</v>
      </c>
      <c r="D135" s="41" t="s">
        <v>590</v>
      </c>
      <c r="E135" s="45">
        <v>55175.94</v>
      </c>
      <c r="F135" s="45">
        <v>54228.62</v>
      </c>
      <c r="G135" s="45">
        <v>59093.08</v>
      </c>
      <c r="H135" s="45">
        <v>58614.74</v>
      </c>
      <c r="I135" s="45">
        <v>58314.7</v>
      </c>
      <c r="J135" s="45">
        <v>63566.85</v>
      </c>
      <c r="K135" s="45">
        <v>63249.02</v>
      </c>
      <c r="L135" s="45">
        <v>64463.67</v>
      </c>
      <c r="M135" s="45">
        <v>62297.46</v>
      </c>
      <c r="N135" s="45">
        <v>61288.92</v>
      </c>
      <c r="O135" s="45">
        <v>60792.15</v>
      </c>
      <c r="P135" s="45">
        <v>62969.75</v>
      </c>
      <c r="Q135" s="45">
        <v>77498.94</v>
      </c>
      <c r="R135" s="47">
        <f t="shared" si="43"/>
        <v>61268.033333333347</v>
      </c>
      <c r="T135" s="49">
        <f t="shared" si="44"/>
        <v>61268.033333333347</v>
      </c>
      <c r="Y135" s="51"/>
      <c r="Z135" s="51"/>
      <c r="AA135" s="51"/>
      <c r="AD135" s="49">
        <f t="shared" si="45"/>
        <v>61268.033333333347</v>
      </c>
    </row>
    <row r="136" spans="1:30">
      <c r="A136" s="6" t="s">
        <v>310</v>
      </c>
      <c r="B136" s="6" t="s">
        <v>64</v>
      </c>
      <c r="C136" s="6" t="s">
        <v>234</v>
      </c>
      <c r="D136" s="41" t="s">
        <v>591</v>
      </c>
      <c r="E136" s="45">
        <v>399936.78</v>
      </c>
      <c r="F136" s="45">
        <v>395975.98</v>
      </c>
      <c r="G136" s="45">
        <v>385246.13</v>
      </c>
      <c r="H136" s="45">
        <v>383543.8</v>
      </c>
      <c r="I136" s="45">
        <v>353386.37</v>
      </c>
      <c r="J136" s="45">
        <v>353570.78</v>
      </c>
      <c r="K136" s="45">
        <v>348611.31</v>
      </c>
      <c r="L136" s="45">
        <v>489073.73</v>
      </c>
      <c r="M136" s="45">
        <v>457285.72</v>
      </c>
      <c r="N136" s="45">
        <v>459866.65</v>
      </c>
      <c r="O136" s="45">
        <v>526915.37</v>
      </c>
      <c r="P136" s="45">
        <v>246239.18</v>
      </c>
      <c r="Q136" s="45">
        <v>355500.67</v>
      </c>
      <c r="R136" s="47">
        <f t="shared" si="43"/>
        <v>398119.47874999995</v>
      </c>
      <c r="T136" s="49">
        <f t="shared" si="44"/>
        <v>398119.47874999995</v>
      </c>
      <c r="Y136" s="51"/>
      <c r="Z136" s="51"/>
      <c r="AA136" s="51"/>
      <c r="AD136" s="49">
        <f t="shared" si="45"/>
        <v>398119.47874999995</v>
      </c>
    </row>
    <row r="137" spans="1:30">
      <c r="A137" s="6" t="s">
        <v>538</v>
      </c>
      <c r="B137" s="6" t="s">
        <v>64</v>
      </c>
      <c r="C137" s="6" t="s">
        <v>234</v>
      </c>
      <c r="D137" s="41" t="s">
        <v>592</v>
      </c>
      <c r="E137" s="45">
        <v>-0.01</v>
      </c>
      <c r="F137" s="45">
        <v>-0.01</v>
      </c>
      <c r="G137" s="45">
        <v>-0.01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1539.68</v>
      </c>
      <c r="P137" s="45">
        <v>-10.389999999999899</v>
      </c>
      <c r="Q137" s="45">
        <v>-10.389999999999899</v>
      </c>
      <c r="R137" s="47">
        <f t="shared" si="43"/>
        <v>127.00583333333334</v>
      </c>
      <c r="T137" s="49">
        <f t="shared" si="44"/>
        <v>127.00583333333334</v>
      </c>
      <c r="Y137" s="51"/>
      <c r="Z137" s="51"/>
      <c r="AA137" s="51"/>
      <c r="AD137" s="49">
        <f t="shared" si="45"/>
        <v>127.00583333333334</v>
      </c>
    </row>
    <row r="138" spans="1:30">
      <c r="A138" s="6" t="s">
        <v>284</v>
      </c>
      <c r="B138" s="6" t="s">
        <v>64</v>
      </c>
      <c r="C138" s="6" t="s">
        <v>311</v>
      </c>
      <c r="D138" s="41" t="s">
        <v>593</v>
      </c>
      <c r="E138" s="45">
        <v>431265.29</v>
      </c>
      <c r="F138" s="45">
        <v>402327.86</v>
      </c>
      <c r="G138" s="45">
        <v>402327.86</v>
      </c>
      <c r="H138" s="45">
        <v>402327.86</v>
      </c>
      <c r="I138" s="45">
        <v>294795.90999999997</v>
      </c>
      <c r="J138" s="45">
        <v>295543.87</v>
      </c>
      <c r="K138" s="45">
        <v>395041.4</v>
      </c>
      <c r="L138" s="45">
        <v>352369.06</v>
      </c>
      <c r="M138" s="45">
        <v>352369.06</v>
      </c>
      <c r="N138" s="45">
        <v>352369.06</v>
      </c>
      <c r="O138" s="45">
        <v>334817.51</v>
      </c>
      <c r="P138" s="45">
        <v>334817.15000000002</v>
      </c>
      <c r="Q138" s="45">
        <v>334817.15000000002</v>
      </c>
      <c r="R138" s="47">
        <f t="shared" si="43"/>
        <v>358512.31833333336</v>
      </c>
      <c r="T138" s="49">
        <f t="shared" si="44"/>
        <v>358512.31833333336</v>
      </c>
      <c r="Y138" s="51"/>
      <c r="Z138" s="51"/>
      <c r="AA138" s="51"/>
      <c r="AD138" s="49">
        <f t="shared" si="45"/>
        <v>358512.31833333336</v>
      </c>
    </row>
    <row r="139" spans="1:30">
      <c r="A139" s="6" t="s">
        <v>294</v>
      </c>
      <c r="B139" s="6" t="s">
        <v>64</v>
      </c>
      <c r="C139" s="6" t="s">
        <v>312</v>
      </c>
      <c r="D139" s="41" t="s">
        <v>911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7">
        <f t="shared" si="43"/>
        <v>0</v>
      </c>
      <c r="T139" s="49">
        <f t="shared" si="44"/>
        <v>0</v>
      </c>
      <c r="Y139" s="51"/>
      <c r="Z139" s="51"/>
      <c r="AA139" s="51"/>
      <c r="AD139" s="49">
        <f t="shared" si="45"/>
        <v>0</v>
      </c>
    </row>
    <row r="140" spans="1:30">
      <c r="A140" s="6" t="s">
        <v>284</v>
      </c>
      <c r="B140" s="6" t="s">
        <v>65</v>
      </c>
      <c r="C140" s="6" t="s">
        <v>313</v>
      </c>
      <c r="D140" s="41" t="s">
        <v>594</v>
      </c>
      <c r="E140" s="45">
        <v>19954.2</v>
      </c>
      <c r="F140" s="45">
        <v>21422.04</v>
      </c>
      <c r="G140" s="45">
        <v>22693.34</v>
      </c>
      <c r="H140" s="45">
        <v>0</v>
      </c>
      <c r="I140" s="45">
        <v>2185.2600000000002</v>
      </c>
      <c r="J140" s="45">
        <v>2808.18</v>
      </c>
      <c r="K140" s="45">
        <v>3415.14</v>
      </c>
      <c r="L140" s="45">
        <v>3828.57</v>
      </c>
      <c r="M140" s="45">
        <v>4751.9799999999996</v>
      </c>
      <c r="N140" s="45">
        <v>6423.76</v>
      </c>
      <c r="O140" s="45">
        <v>7151.81</v>
      </c>
      <c r="P140" s="45">
        <v>8000.46</v>
      </c>
      <c r="Q140" s="45">
        <v>10438.31</v>
      </c>
      <c r="R140" s="47">
        <f t="shared" si="43"/>
        <v>8156.3995833333347</v>
      </c>
      <c r="T140" s="49">
        <f t="shared" si="44"/>
        <v>8156.3995833333347</v>
      </c>
      <c r="Y140" s="51"/>
      <c r="Z140" s="51"/>
      <c r="AA140" s="51"/>
      <c r="AD140" s="49">
        <f t="shared" si="45"/>
        <v>8156.3995833333347</v>
      </c>
    </row>
    <row r="141" spans="1:30">
      <c r="A141" s="6" t="s">
        <v>284</v>
      </c>
      <c r="B141" s="6" t="s">
        <v>65</v>
      </c>
      <c r="C141" s="6" t="s">
        <v>317</v>
      </c>
      <c r="D141" s="41" t="s">
        <v>596</v>
      </c>
      <c r="E141" s="45">
        <v>0</v>
      </c>
      <c r="F141" s="45">
        <v>2657.77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43"/>
        <v>221.48083333333332</v>
      </c>
      <c r="T141" s="49">
        <f t="shared" si="44"/>
        <v>221.48083333333332</v>
      </c>
      <c r="Y141" s="51"/>
      <c r="Z141" s="51"/>
      <c r="AA141" s="51"/>
      <c r="AD141" s="49">
        <f t="shared" si="45"/>
        <v>221.48083333333332</v>
      </c>
    </row>
    <row r="142" spans="1:30">
      <c r="A142" s="6" t="s">
        <v>284</v>
      </c>
      <c r="B142" s="6" t="s">
        <v>65</v>
      </c>
      <c r="C142" s="6" t="s">
        <v>314</v>
      </c>
      <c r="D142" s="41" t="s">
        <v>595</v>
      </c>
      <c r="E142" s="45">
        <v>18503.55</v>
      </c>
      <c r="F142" s="45">
        <v>19963.8</v>
      </c>
      <c r="G142" s="45">
        <v>108871.14</v>
      </c>
      <c r="H142" s="45">
        <v>0</v>
      </c>
      <c r="I142" s="45">
        <v>3088.08</v>
      </c>
      <c r="J142" s="45">
        <v>2072.1</v>
      </c>
      <c r="K142" s="45">
        <v>2072.1</v>
      </c>
      <c r="L142" s="45">
        <v>18436.29</v>
      </c>
      <c r="M142" s="45">
        <v>16842.63</v>
      </c>
      <c r="N142" s="45">
        <v>19413.77</v>
      </c>
      <c r="O142" s="45">
        <v>19150.05</v>
      </c>
      <c r="P142" s="45">
        <v>17195.63</v>
      </c>
      <c r="Q142" s="45">
        <v>17195.09</v>
      </c>
      <c r="R142" s="47">
        <f t="shared" si="43"/>
        <v>20412.909166666668</v>
      </c>
      <c r="T142" s="49">
        <f t="shared" si="44"/>
        <v>20412.909166666668</v>
      </c>
      <c r="Y142" s="51"/>
      <c r="Z142" s="51"/>
      <c r="AA142" s="51"/>
      <c r="AD142" s="49">
        <f t="shared" si="45"/>
        <v>20412.909166666668</v>
      </c>
    </row>
    <row r="143" spans="1:30">
      <c r="A143" s="6" t="s">
        <v>284</v>
      </c>
      <c r="B143" s="6" t="s">
        <v>66</v>
      </c>
      <c r="C143" s="6" t="s">
        <v>67</v>
      </c>
      <c r="D143" s="41" t="s">
        <v>68</v>
      </c>
      <c r="E143" s="45">
        <v>249999.72</v>
      </c>
      <c r="F143" s="45">
        <v>403622.03</v>
      </c>
      <c r="G143" s="45">
        <v>561446.74</v>
      </c>
      <c r="H143" s="45">
        <v>704148.41</v>
      </c>
      <c r="I143" s="45">
        <v>395860.73</v>
      </c>
      <c r="J143" s="45">
        <v>5.8207660913467401E-11</v>
      </c>
      <c r="K143" s="45">
        <v>145813.76999999999</v>
      </c>
      <c r="L143" s="45">
        <v>458684.34</v>
      </c>
      <c r="M143" s="45">
        <v>10691.940000000101</v>
      </c>
      <c r="N143" s="45">
        <v>27221.6700000001</v>
      </c>
      <c r="O143" s="45">
        <v>190856.03</v>
      </c>
      <c r="P143" s="45">
        <v>25634.440000000101</v>
      </c>
      <c r="Q143" s="45">
        <v>143798.51</v>
      </c>
      <c r="R143" s="47">
        <f t="shared" si="43"/>
        <v>260073.26791666666</v>
      </c>
      <c r="T143" s="49">
        <f t="shared" si="44"/>
        <v>260073.26791666666</v>
      </c>
      <c r="Y143" s="51"/>
      <c r="Z143" s="51"/>
      <c r="AA143" s="51"/>
      <c r="AD143" s="49">
        <f t="shared" si="45"/>
        <v>260073.26791666666</v>
      </c>
    </row>
    <row r="144" spans="1:30">
      <c r="A144" s="6" t="s">
        <v>284</v>
      </c>
      <c r="B144" s="6" t="s">
        <v>66</v>
      </c>
      <c r="C144" s="6" t="s">
        <v>69</v>
      </c>
      <c r="D144" s="41" t="s">
        <v>70</v>
      </c>
      <c r="E144" s="45">
        <v>114006.99</v>
      </c>
      <c r="F144" s="45">
        <v>21946.95</v>
      </c>
      <c r="G144" s="45">
        <v>52377.72</v>
      </c>
      <c r="H144" s="45">
        <v>85356.52</v>
      </c>
      <c r="I144" s="45">
        <v>22170.59</v>
      </c>
      <c r="J144" s="45">
        <v>51489.86</v>
      </c>
      <c r="K144" s="45">
        <v>75895.759999999995</v>
      </c>
      <c r="L144" s="45">
        <v>103857.31</v>
      </c>
      <c r="M144" s="45">
        <v>129841.49</v>
      </c>
      <c r="N144" s="45">
        <v>159442.51</v>
      </c>
      <c r="O144" s="45">
        <v>50467.16</v>
      </c>
      <c r="P144" s="45">
        <v>80254.63</v>
      </c>
      <c r="Q144" s="45">
        <v>19507.61</v>
      </c>
      <c r="R144" s="47">
        <f t="shared" si="43"/>
        <v>74988.150000000009</v>
      </c>
      <c r="T144" s="49">
        <f t="shared" si="44"/>
        <v>74988.150000000009</v>
      </c>
      <c r="Y144" s="51"/>
      <c r="Z144" s="51"/>
      <c r="AA144" s="51"/>
      <c r="AD144" s="49">
        <f t="shared" si="45"/>
        <v>74988.150000000009</v>
      </c>
    </row>
    <row r="145" spans="1:30">
      <c r="A145" s="6" t="s">
        <v>284</v>
      </c>
      <c r="B145" s="6" t="s">
        <v>71</v>
      </c>
      <c r="C145" s="6" t="s">
        <v>83</v>
      </c>
      <c r="D145" s="41" t="s">
        <v>72</v>
      </c>
      <c r="E145" s="45">
        <v>1946410.87</v>
      </c>
      <c r="F145" s="45">
        <v>2071749.67</v>
      </c>
      <c r="G145" s="45">
        <v>2041318.9</v>
      </c>
      <c r="H145" s="45">
        <v>2008340.1</v>
      </c>
      <c r="I145" s="45">
        <v>2096782.82</v>
      </c>
      <c r="J145" s="45">
        <v>1513348.55</v>
      </c>
      <c r="K145" s="45">
        <v>1488942.65</v>
      </c>
      <c r="L145" s="45">
        <v>1460981.1</v>
      </c>
      <c r="M145" s="45">
        <v>1979705.04</v>
      </c>
      <c r="N145" s="45">
        <v>1950104.02</v>
      </c>
      <c r="O145" s="45">
        <v>2098741.21</v>
      </c>
      <c r="P145" s="45">
        <v>2068953.74</v>
      </c>
      <c r="Q145" s="45">
        <v>2157102.63</v>
      </c>
      <c r="R145" s="47">
        <f t="shared" si="43"/>
        <v>1902560.3791666667</v>
      </c>
      <c r="T145" s="49">
        <f t="shared" si="44"/>
        <v>1902560.3791666667</v>
      </c>
      <c r="Y145" s="51"/>
      <c r="Z145" s="51"/>
      <c r="AA145" s="51"/>
      <c r="AD145" s="49">
        <f t="shared" si="45"/>
        <v>1902560.3791666667</v>
      </c>
    </row>
    <row r="146" spans="1:30">
      <c r="D146" s="41" t="s">
        <v>73</v>
      </c>
      <c r="E146" s="46">
        <f t="shared" ref="E146:I146" si="46">SUM(E121:E145)</f>
        <v>8911564.4100000001</v>
      </c>
      <c r="F146" s="46">
        <f t="shared" si="46"/>
        <v>8846787.9900000021</v>
      </c>
      <c r="G146" s="46">
        <f t="shared" si="46"/>
        <v>8586826.5399999991</v>
      </c>
      <c r="H146" s="46">
        <f t="shared" si="46"/>
        <v>8680270.8900000006</v>
      </c>
      <c r="I146" s="46">
        <f t="shared" si="46"/>
        <v>8162430.8400000017</v>
      </c>
      <c r="J146" s="46">
        <f t="shared" ref="J146:R146" si="47">SUM(J121:J145)</f>
        <v>7210155.7799999993</v>
      </c>
      <c r="K146" s="46">
        <f t="shared" si="47"/>
        <v>7467967.5099999979</v>
      </c>
      <c r="L146" s="46">
        <f t="shared" si="47"/>
        <v>7842174.5</v>
      </c>
      <c r="M146" s="46">
        <f t="shared" si="47"/>
        <v>8114617.8799999999</v>
      </c>
      <c r="N146" s="46">
        <f t="shared" si="47"/>
        <v>8131108.0799999982</v>
      </c>
      <c r="O146" s="46">
        <f t="shared" si="47"/>
        <v>8564314.4100000001</v>
      </c>
      <c r="P146" s="46">
        <f t="shared" si="47"/>
        <v>8135046.8600000013</v>
      </c>
      <c r="Q146" s="46">
        <f t="shared" si="47"/>
        <v>9006103.0500000007</v>
      </c>
      <c r="R146" s="46">
        <f t="shared" si="47"/>
        <v>8225044.5841666665</v>
      </c>
      <c r="Y146" s="51"/>
      <c r="Z146" s="51"/>
      <c r="AA146" s="51"/>
    </row>
    <row r="147" spans="1:30">
      <c r="D147" s="3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7"/>
      <c r="Y147" s="51"/>
      <c r="Z147" s="51"/>
      <c r="AA147" s="51"/>
    </row>
    <row r="148" spans="1:30">
      <c r="A148" s="6" t="s">
        <v>284</v>
      </c>
      <c r="B148" s="6" t="s">
        <v>74</v>
      </c>
      <c r="C148" s="6" t="s">
        <v>282</v>
      </c>
      <c r="D148" s="41" t="s">
        <v>75</v>
      </c>
      <c r="E148" s="45">
        <v>312127.48</v>
      </c>
      <c r="F148" s="45">
        <v>198995.66</v>
      </c>
      <c r="G148" s="45">
        <v>299824.02</v>
      </c>
      <c r="H148" s="45">
        <v>182791.93</v>
      </c>
      <c r="I148" s="45">
        <v>1370679.08</v>
      </c>
      <c r="J148" s="45">
        <v>1280030.31</v>
      </c>
      <c r="K148" s="45">
        <v>1177753.79</v>
      </c>
      <c r="L148" s="45">
        <v>1045178.8</v>
      </c>
      <c r="M148" s="45">
        <v>906622.26</v>
      </c>
      <c r="N148" s="45">
        <v>780947.3</v>
      </c>
      <c r="O148" s="45">
        <v>648533.06999999995</v>
      </c>
      <c r="P148" s="45">
        <v>493773.58</v>
      </c>
      <c r="Q148" s="45">
        <v>376226.85</v>
      </c>
      <c r="R148" s="47">
        <f t="shared" ref="R148:R163" si="48">((E148+Q148)+((F148+G148+H148+I148+J148+K148+L148+M148+N148+O148+P148)*2))/24</f>
        <v>727442.24708333332</v>
      </c>
      <c r="T148" s="49">
        <f t="shared" ref="T148:T163" si="49">+R148</f>
        <v>727442.24708333332</v>
      </c>
      <c r="Y148" s="51"/>
      <c r="Z148" s="51"/>
      <c r="AA148" s="51"/>
      <c r="AD148" s="49">
        <f t="shared" ref="AD148:AD163" si="50">+R148</f>
        <v>727442.24708333332</v>
      </c>
    </row>
    <row r="149" spans="1:30">
      <c r="A149" s="6" t="s">
        <v>284</v>
      </c>
      <c r="B149" s="6" t="s">
        <v>76</v>
      </c>
      <c r="C149" s="6" t="s">
        <v>69</v>
      </c>
      <c r="D149" s="41" t="s">
        <v>604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7">
        <f t="shared" si="48"/>
        <v>0</v>
      </c>
      <c r="T149" s="49">
        <f t="shared" si="49"/>
        <v>0</v>
      </c>
      <c r="Y149" s="51"/>
      <c r="Z149" s="51"/>
      <c r="AA149" s="51"/>
      <c r="AD149" s="49">
        <f t="shared" si="50"/>
        <v>0</v>
      </c>
    </row>
    <row r="150" spans="1:30">
      <c r="A150" s="6" t="s">
        <v>284</v>
      </c>
      <c r="B150" s="6" t="s">
        <v>76</v>
      </c>
      <c r="C150" s="6" t="s">
        <v>320</v>
      </c>
      <c r="D150" s="41" t="s">
        <v>490</v>
      </c>
      <c r="E150" s="45">
        <v>0</v>
      </c>
      <c r="F150" s="45">
        <v>0</v>
      </c>
      <c r="G150" s="45">
        <v>5308.07</v>
      </c>
      <c r="H150" s="45">
        <v>211022.38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25855.14</v>
      </c>
      <c r="O150" s="45">
        <v>25855.14</v>
      </c>
      <c r="P150" s="45">
        <v>25375.96</v>
      </c>
      <c r="Q150" s="45">
        <v>25375.96</v>
      </c>
      <c r="R150" s="47">
        <f t="shared" si="48"/>
        <v>25508.722500000003</v>
      </c>
      <c r="T150" s="49">
        <f t="shared" si="49"/>
        <v>25508.722500000003</v>
      </c>
      <c r="Y150" s="51"/>
      <c r="Z150" s="51"/>
      <c r="AA150" s="51"/>
      <c r="AD150" s="49">
        <f t="shared" si="50"/>
        <v>25508.722500000003</v>
      </c>
    </row>
    <row r="151" spans="1:30">
      <c r="A151" s="6" t="s">
        <v>284</v>
      </c>
      <c r="B151" s="6" t="s">
        <v>76</v>
      </c>
      <c r="C151" s="6" t="s">
        <v>543</v>
      </c>
      <c r="D151" s="41" t="s">
        <v>599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48"/>
        <v>0</v>
      </c>
      <c r="T151" s="49">
        <f t="shared" si="49"/>
        <v>0</v>
      </c>
      <c r="Y151" s="51"/>
      <c r="Z151" s="51"/>
      <c r="AA151" s="51"/>
      <c r="AD151" s="49">
        <f t="shared" si="50"/>
        <v>0</v>
      </c>
    </row>
    <row r="152" spans="1:30">
      <c r="A152" s="6" t="s">
        <v>284</v>
      </c>
      <c r="B152" s="6" t="s">
        <v>76</v>
      </c>
      <c r="C152" s="6" t="s">
        <v>98</v>
      </c>
      <c r="D152" s="11" t="s">
        <v>597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7">
        <f t="shared" si="48"/>
        <v>0</v>
      </c>
      <c r="T152" s="49">
        <f t="shared" si="49"/>
        <v>0</v>
      </c>
      <c r="Y152" s="51"/>
      <c r="Z152" s="51"/>
      <c r="AA152" s="51"/>
      <c r="AD152" s="49">
        <f t="shared" si="50"/>
        <v>0</v>
      </c>
    </row>
    <row r="153" spans="1:30">
      <c r="A153" s="6" t="s">
        <v>284</v>
      </c>
      <c r="B153" s="6" t="s">
        <v>76</v>
      </c>
      <c r="C153" s="6" t="s">
        <v>102</v>
      </c>
      <c r="D153" s="11" t="s">
        <v>598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8"/>
        <v>0</v>
      </c>
      <c r="T153" s="49">
        <f t="shared" si="49"/>
        <v>0</v>
      </c>
      <c r="Y153" s="51"/>
      <c r="Z153" s="51"/>
      <c r="AA153" s="51"/>
      <c r="AD153" s="49">
        <f t="shared" si="50"/>
        <v>0</v>
      </c>
    </row>
    <row r="154" spans="1:30">
      <c r="A154" s="6" t="s">
        <v>284</v>
      </c>
      <c r="B154" s="6" t="s">
        <v>76</v>
      </c>
      <c r="C154" s="6" t="s">
        <v>77</v>
      </c>
      <c r="D154" s="11" t="s">
        <v>78</v>
      </c>
      <c r="E154" s="45">
        <v>3359964.43</v>
      </c>
      <c r="F154" s="45">
        <v>2968197.33</v>
      </c>
      <c r="G154" s="45">
        <v>2824385.07</v>
      </c>
      <c r="H154" s="45">
        <v>2990098.25</v>
      </c>
      <c r="I154" s="45">
        <v>3210234.06</v>
      </c>
      <c r="J154" s="45">
        <v>975792.04</v>
      </c>
      <c r="K154" s="45">
        <v>51004.51</v>
      </c>
      <c r="L154" s="45">
        <v>199707.71</v>
      </c>
      <c r="M154" s="45">
        <v>2276613.31</v>
      </c>
      <c r="N154" s="45">
        <v>2844282.22</v>
      </c>
      <c r="O154" s="45">
        <v>4019671.66</v>
      </c>
      <c r="P154" s="45">
        <v>5645756</v>
      </c>
      <c r="Q154" s="45">
        <v>8238362.7400000002</v>
      </c>
      <c r="R154" s="47">
        <f t="shared" si="48"/>
        <v>2817075.4787499998</v>
      </c>
      <c r="T154" s="49">
        <f t="shared" si="49"/>
        <v>2817075.4787499998</v>
      </c>
      <c r="Y154" s="51"/>
      <c r="Z154" s="51"/>
      <c r="AA154" s="51"/>
      <c r="AD154" s="49">
        <f t="shared" si="50"/>
        <v>2817075.4787499998</v>
      </c>
    </row>
    <row r="155" spans="1:30">
      <c r="A155" s="6" t="s">
        <v>284</v>
      </c>
      <c r="B155" s="6" t="s">
        <v>76</v>
      </c>
      <c r="C155" s="6" t="s">
        <v>107</v>
      </c>
      <c r="D155" s="11" t="s">
        <v>491</v>
      </c>
      <c r="E155" s="45">
        <v>0</v>
      </c>
      <c r="F155" s="45">
        <v>46628.33</v>
      </c>
      <c r="G155" s="45">
        <v>46628.33</v>
      </c>
      <c r="H155" s="45">
        <v>243628.33</v>
      </c>
      <c r="I155" s="45">
        <v>46628.33</v>
      </c>
      <c r="J155" s="45">
        <v>-1.45519152283669E-11</v>
      </c>
      <c r="K155" s="45">
        <v>-1.45519152283669E-11</v>
      </c>
      <c r="L155" s="45">
        <v>-1.45519152283669E-11</v>
      </c>
      <c r="M155" s="45">
        <v>-1.45519152283669E-11</v>
      </c>
      <c r="N155" s="45">
        <v>-1.45519152283669E-11</v>
      </c>
      <c r="O155" s="45">
        <v>-1.45519152283669E-11</v>
      </c>
      <c r="P155" s="45">
        <v>-1.45519152283669E-11</v>
      </c>
      <c r="Q155" s="45">
        <v>-1.45519152283669E-11</v>
      </c>
      <c r="R155" s="47">
        <f t="shared" si="48"/>
        <v>31959.443333333333</v>
      </c>
      <c r="T155" s="49">
        <f t="shared" si="49"/>
        <v>31959.443333333333</v>
      </c>
      <c r="Y155" s="51"/>
      <c r="Z155" s="51"/>
      <c r="AA155" s="51"/>
      <c r="AD155" s="49">
        <f t="shared" si="50"/>
        <v>31959.443333333333</v>
      </c>
    </row>
    <row r="156" spans="1:30">
      <c r="A156" s="6" t="s">
        <v>284</v>
      </c>
      <c r="B156" s="6" t="s">
        <v>80</v>
      </c>
      <c r="C156" s="6" t="s">
        <v>83</v>
      </c>
      <c r="D156" s="41" t="s">
        <v>81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7">
        <f t="shared" si="48"/>
        <v>0</v>
      </c>
      <c r="T156" s="49">
        <f t="shared" si="49"/>
        <v>0</v>
      </c>
      <c r="Y156" s="51"/>
      <c r="Z156" s="51"/>
      <c r="AA156" s="51"/>
      <c r="AD156" s="49">
        <f t="shared" si="50"/>
        <v>0</v>
      </c>
    </row>
    <row r="157" spans="1:30">
      <c r="A157" s="6" t="s">
        <v>284</v>
      </c>
      <c r="B157" s="6" t="s">
        <v>82</v>
      </c>
      <c r="C157" s="6" t="s">
        <v>83</v>
      </c>
      <c r="D157" s="41" t="s">
        <v>84</v>
      </c>
      <c r="E157" s="45">
        <v>246339.07</v>
      </c>
      <c r="F157" s="45">
        <v>595127.11</v>
      </c>
      <c r="G157" s="45">
        <v>0</v>
      </c>
      <c r="H157" s="45">
        <v>0</v>
      </c>
      <c r="I157" s="45">
        <v>0</v>
      </c>
      <c r="J157" s="45">
        <v>83109.149999999994</v>
      </c>
      <c r="K157" s="45">
        <v>81416</v>
      </c>
      <c r="L157" s="45">
        <v>334281</v>
      </c>
      <c r="M157" s="45">
        <v>316849.14</v>
      </c>
      <c r="N157" s="45">
        <v>443966.33</v>
      </c>
      <c r="O157" s="45">
        <v>355254.69</v>
      </c>
      <c r="P157" s="45">
        <v>1125303.3999999999</v>
      </c>
      <c r="Q157" s="45">
        <v>2374909.7200000002</v>
      </c>
      <c r="R157" s="47">
        <f t="shared" si="48"/>
        <v>387160.93458333332</v>
      </c>
      <c r="T157" s="61">
        <f t="shared" si="49"/>
        <v>387160.93458333332</v>
      </c>
      <c r="Y157" s="51"/>
      <c r="Z157" s="51"/>
      <c r="AA157" s="51"/>
      <c r="AD157" s="49">
        <f t="shared" si="50"/>
        <v>387160.93458333332</v>
      </c>
    </row>
    <row r="158" spans="1:30">
      <c r="A158" s="6" t="s">
        <v>293</v>
      </c>
      <c r="B158" s="6" t="s">
        <v>76</v>
      </c>
      <c r="C158" s="6" t="s">
        <v>83</v>
      </c>
      <c r="D158" s="41" t="s">
        <v>601</v>
      </c>
      <c r="E158" s="45">
        <v>61131.59</v>
      </c>
      <c r="F158" s="45">
        <v>40754.39</v>
      </c>
      <c r="G158" s="45">
        <v>20377.189999999999</v>
      </c>
      <c r="H158" s="45">
        <v>-1.00000000311411E-2</v>
      </c>
      <c r="I158" s="45">
        <v>-0.01</v>
      </c>
      <c r="J158" s="45">
        <v>-0.01</v>
      </c>
      <c r="K158" s="45">
        <v>205714.97</v>
      </c>
      <c r="L158" s="45">
        <v>182857.75</v>
      </c>
      <c r="M158" s="45">
        <v>160000.53</v>
      </c>
      <c r="N158" s="45">
        <v>137143.31</v>
      </c>
      <c r="O158" s="45">
        <v>114286.09</v>
      </c>
      <c r="P158" s="45">
        <v>91428.87</v>
      </c>
      <c r="Q158" s="45">
        <v>68571.649999999994</v>
      </c>
      <c r="R158" s="47">
        <f t="shared" si="48"/>
        <v>84784.557499999981</v>
      </c>
      <c r="T158" s="49">
        <f t="shared" si="49"/>
        <v>84784.557499999981</v>
      </c>
      <c r="Y158" s="51"/>
      <c r="Z158" s="51"/>
      <c r="AA158" s="51"/>
      <c r="AD158" s="49">
        <f t="shared" si="50"/>
        <v>84784.557499999981</v>
      </c>
    </row>
    <row r="159" spans="1:30">
      <c r="A159" s="6" t="s">
        <v>293</v>
      </c>
      <c r="B159" s="6" t="s">
        <v>76</v>
      </c>
      <c r="C159" s="6" t="s">
        <v>67</v>
      </c>
      <c r="D159" s="41" t="s">
        <v>602</v>
      </c>
      <c r="E159" s="45">
        <v>52488.88</v>
      </c>
      <c r="F159" s="45">
        <v>45927.77</v>
      </c>
      <c r="G159" s="45">
        <v>39366.660000000003</v>
      </c>
      <c r="H159" s="45">
        <v>32805.550000000003</v>
      </c>
      <c r="I159" s="45">
        <v>26244.44</v>
      </c>
      <c r="J159" s="45">
        <v>19683.330000000002</v>
      </c>
      <c r="K159" s="45">
        <v>13122.22</v>
      </c>
      <c r="L159" s="45">
        <v>6561.11</v>
      </c>
      <c r="M159" s="45">
        <v>1.8189894035458601E-12</v>
      </c>
      <c r="N159" s="45">
        <v>-6561.11</v>
      </c>
      <c r="O159" s="45">
        <v>-6561.11</v>
      </c>
      <c r="P159" s="45">
        <v>1.8189894035458601E-12</v>
      </c>
      <c r="Q159" s="45">
        <v>92963</v>
      </c>
      <c r="R159" s="47">
        <f t="shared" si="48"/>
        <v>20276.233333333334</v>
      </c>
      <c r="T159" s="49">
        <f t="shared" si="49"/>
        <v>20276.233333333334</v>
      </c>
      <c r="Y159" s="51"/>
      <c r="Z159" s="51"/>
      <c r="AA159" s="51"/>
      <c r="AD159" s="49">
        <f t="shared" si="50"/>
        <v>20276.233333333334</v>
      </c>
    </row>
    <row r="160" spans="1:30">
      <c r="A160" s="6" t="s">
        <v>293</v>
      </c>
      <c r="B160" s="6" t="s">
        <v>76</v>
      </c>
      <c r="C160" s="6" t="s">
        <v>113</v>
      </c>
      <c r="D160" s="41" t="s">
        <v>603</v>
      </c>
      <c r="E160" s="45">
        <v>0</v>
      </c>
      <c r="F160" s="45">
        <v>0</v>
      </c>
      <c r="G160" s="45">
        <v>1284577</v>
      </c>
      <c r="H160" s="45">
        <v>1101066</v>
      </c>
      <c r="I160" s="45">
        <v>917555</v>
      </c>
      <c r="J160" s="45">
        <v>734044</v>
      </c>
      <c r="K160" s="45">
        <v>550533</v>
      </c>
      <c r="L160" s="45">
        <v>367022</v>
      </c>
      <c r="M160" s="45">
        <v>183511</v>
      </c>
      <c r="N160" s="45">
        <v>0</v>
      </c>
      <c r="O160" s="45">
        <v>0</v>
      </c>
      <c r="P160" s="45">
        <v>0</v>
      </c>
      <c r="Q160" s="45">
        <v>0</v>
      </c>
      <c r="R160" s="47">
        <f t="shared" si="48"/>
        <v>428192.33333333331</v>
      </c>
      <c r="T160" s="49">
        <f t="shared" si="49"/>
        <v>428192.33333333331</v>
      </c>
      <c r="Y160" s="51"/>
      <c r="Z160" s="51"/>
      <c r="AA160" s="51"/>
      <c r="AD160" s="49">
        <f t="shared" si="50"/>
        <v>428192.33333333331</v>
      </c>
    </row>
    <row r="161" spans="1:30">
      <c r="A161" s="6" t="s">
        <v>293</v>
      </c>
      <c r="B161" s="6" t="s">
        <v>76</v>
      </c>
      <c r="C161" s="6" t="s">
        <v>100</v>
      </c>
      <c r="D161" s="11" t="s">
        <v>600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7">
        <f t="shared" si="48"/>
        <v>0</v>
      </c>
      <c r="T161" s="49">
        <f t="shared" si="49"/>
        <v>0</v>
      </c>
      <c r="Y161" s="51"/>
      <c r="Z161" s="51"/>
      <c r="AA161" s="51"/>
      <c r="AD161" s="49">
        <f t="shared" si="50"/>
        <v>0</v>
      </c>
    </row>
    <row r="162" spans="1:30">
      <c r="A162" s="6" t="s">
        <v>293</v>
      </c>
      <c r="B162" s="6" t="s">
        <v>79</v>
      </c>
      <c r="C162" s="6" t="s">
        <v>318</v>
      </c>
      <c r="D162" s="41" t="s">
        <v>605</v>
      </c>
      <c r="E162" s="45">
        <v>0</v>
      </c>
      <c r="F162" s="45">
        <v>0</v>
      </c>
      <c r="G162" s="45">
        <v>68260.69</v>
      </c>
      <c r="H162" s="45">
        <v>140934.53</v>
      </c>
      <c r="I162" s="45">
        <v>106778.56</v>
      </c>
      <c r="J162" s="45">
        <v>40385.129999999997</v>
      </c>
      <c r="K162" s="45">
        <v>7.2759576141834308E-12</v>
      </c>
      <c r="L162" s="45">
        <v>7.2759576141834308E-12</v>
      </c>
      <c r="M162" s="45">
        <v>7.2759576141834308E-12</v>
      </c>
      <c r="N162" s="45">
        <v>7.2759576141834308E-12</v>
      </c>
      <c r="O162" s="45">
        <v>7.2759576141834308E-12</v>
      </c>
      <c r="P162" s="45">
        <v>7.2759576141834308E-12</v>
      </c>
      <c r="Q162" s="45">
        <v>7.2759576141834308E-12</v>
      </c>
      <c r="R162" s="47">
        <f t="shared" si="48"/>
        <v>29696.575833333336</v>
      </c>
      <c r="T162" s="49">
        <f t="shared" si="49"/>
        <v>29696.575833333336</v>
      </c>
      <c r="Y162" s="51"/>
      <c r="Z162" s="51"/>
      <c r="AA162" s="51"/>
      <c r="AD162" s="49">
        <f t="shared" si="50"/>
        <v>29696.575833333336</v>
      </c>
    </row>
    <row r="163" spans="1:30">
      <c r="A163" s="6" t="s">
        <v>294</v>
      </c>
      <c r="B163" s="6" t="s">
        <v>79</v>
      </c>
      <c r="C163" s="6" t="s">
        <v>319</v>
      </c>
      <c r="D163" s="41" t="s">
        <v>605</v>
      </c>
      <c r="E163" s="45">
        <v>0</v>
      </c>
      <c r="F163" s="45">
        <v>0</v>
      </c>
      <c r="G163" s="45">
        <v>246304.71</v>
      </c>
      <c r="H163" s="45">
        <v>418063.31</v>
      </c>
      <c r="I163" s="45">
        <v>316744.23</v>
      </c>
      <c r="J163" s="45">
        <v>119797.04</v>
      </c>
      <c r="K163" s="45">
        <v>-1.45519152283669E-11</v>
      </c>
      <c r="L163" s="45">
        <v>-1.45519152283669E-11</v>
      </c>
      <c r="M163" s="45">
        <v>-1.45519152283669E-11</v>
      </c>
      <c r="N163" s="45">
        <v>-1.45519152283669E-11</v>
      </c>
      <c r="O163" s="45">
        <v>-1.45519152283669E-11</v>
      </c>
      <c r="P163" s="45">
        <v>-1.45519152283669E-11</v>
      </c>
      <c r="Q163" s="45">
        <v>-1.45519152283669E-11</v>
      </c>
      <c r="R163" s="47">
        <f t="shared" si="48"/>
        <v>91742.440833333341</v>
      </c>
      <c r="T163" s="49">
        <f t="shared" si="49"/>
        <v>91742.440833333341</v>
      </c>
      <c r="Y163" s="51"/>
      <c r="Z163" s="51"/>
      <c r="AA163" s="51"/>
      <c r="AD163" s="49">
        <f t="shared" si="50"/>
        <v>91742.440833333341</v>
      </c>
    </row>
    <row r="164" spans="1:30">
      <c r="D164" s="41" t="s">
        <v>85</v>
      </c>
      <c r="E164" s="46">
        <f t="shared" ref="E164:R164" si="51">SUM(E148:E163)</f>
        <v>4032051.4499999997</v>
      </c>
      <c r="F164" s="46">
        <f t="shared" si="51"/>
        <v>3895630.5900000003</v>
      </c>
      <c r="G164" s="46">
        <f t="shared" si="51"/>
        <v>4835031.74</v>
      </c>
      <c r="H164" s="46">
        <f t="shared" si="51"/>
        <v>5320410.2699999996</v>
      </c>
      <c r="I164" s="46">
        <f t="shared" si="51"/>
        <v>5994863.6900000013</v>
      </c>
      <c r="J164" s="46">
        <f t="shared" si="51"/>
        <v>3252840.99</v>
      </c>
      <c r="K164" s="46">
        <f t="shared" si="51"/>
        <v>2079544.49</v>
      </c>
      <c r="L164" s="46">
        <f t="shared" si="51"/>
        <v>2135608.37</v>
      </c>
      <c r="M164" s="46">
        <f t="shared" si="51"/>
        <v>3843596.24</v>
      </c>
      <c r="N164" s="46">
        <f t="shared" si="51"/>
        <v>4225633.1899999995</v>
      </c>
      <c r="O164" s="46">
        <f t="shared" si="51"/>
        <v>5157039.54</v>
      </c>
      <c r="P164" s="46">
        <f t="shared" si="51"/>
        <v>7381637.8099999996</v>
      </c>
      <c r="Q164" s="46">
        <f t="shared" si="51"/>
        <v>11176409.920000002</v>
      </c>
      <c r="R164" s="46">
        <f t="shared" si="51"/>
        <v>4643838.9670833331</v>
      </c>
      <c r="Y164" s="51"/>
      <c r="Z164" s="51"/>
      <c r="AA164" s="51"/>
    </row>
    <row r="165" spans="1:30">
      <c r="D165" s="3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7"/>
      <c r="Y165" s="51"/>
      <c r="Z165" s="51"/>
      <c r="AA165" s="51"/>
    </row>
    <row r="166" spans="1:30">
      <c r="A166" s="6" t="s">
        <v>293</v>
      </c>
      <c r="B166" s="6" t="s">
        <v>86</v>
      </c>
      <c r="C166" s="6" t="s">
        <v>83</v>
      </c>
      <c r="D166" s="41" t="s">
        <v>606</v>
      </c>
      <c r="E166" s="45">
        <v>528249.82999999996</v>
      </c>
      <c r="F166" s="45">
        <v>1688408</v>
      </c>
      <c r="G166" s="45">
        <v>3602492.96</v>
      </c>
      <c r="H166" s="45">
        <v>4079218.54</v>
      </c>
      <c r="I166" s="45">
        <v>3907535.72</v>
      </c>
      <c r="J166" s="45">
        <v>4224990.29</v>
      </c>
      <c r="K166" s="45">
        <v>2544711.04</v>
      </c>
      <c r="L166" s="45">
        <v>1103928.83</v>
      </c>
      <c r="M166" s="45">
        <v>782326.85</v>
      </c>
      <c r="N166" s="45">
        <v>112358.08</v>
      </c>
      <c r="O166" s="45">
        <v>367250.74</v>
      </c>
      <c r="P166" s="45">
        <v>390448.62</v>
      </c>
      <c r="Q166" s="45">
        <v>700598.23</v>
      </c>
      <c r="R166" s="47">
        <f t="shared" ref="R166:R175" si="52">((E166+Q166)+((F166+G166+H166+I166+J166+K166+L166+M166+N166+O166+P166)*2))/24</f>
        <v>1951507.8083333336</v>
      </c>
      <c r="T166" s="49">
        <f t="shared" ref="T166:T175" si="53">+R166</f>
        <v>1951507.8083333336</v>
      </c>
      <c r="Y166" s="51"/>
      <c r="Z166" s="51"/>
      <c r="AA166" s="51"/>
      <c r="AD166" s="49">
        <f t="shared" ref="AD166:AD175" si="54">+R166</f>
        <v>1951507.8083333336</v>
      </c>
    </row>
    <row r="167" spans="1:30">
      <c r="A167" s="6" t="s">
        <v>293</v>
      </c>
      <c r="B167" s="6" t="s">
        <v>86</v>
      </c>
      <c r="C167" s="6" t="s">
        <v>67</v>
      </c>
      <c r="D167" s="41" t="s">
        <v>607</v>
      </c>
      <c r="E167" s="45">
        <v>401064.62</v>
      </c>
      <c r="F167" s="45">
        <v>1092583.6299999999</v>
      </c>
      <c r="G167" s="45">
        <v>2059195.74</v>
      </c>
      <c r="H167" s="45">
        <v>2341346.5099999998</v>
      </c>
      <c r="I167" s="45">
        <v>2130978.17</v>
      </c>
      <c r="J167" s="45">
        <v>2312768.06</v>
      </c>
      <c r="K167" s="45">
        <v>1498319.09</v>
      </c>
      <c r="L167" s="45">
        <v>674081.84</v>
      </c>
      <c r="M167" s="45">
        <v>510928.3</v>
      </c>
      <c r="N167" s="45">
        <v>125849.67</v>
      </c>
      <c r="O167" s="45">
        <v>290260.67</v>
      </c>
      <c r="P167" s="45">
        <v>316985.28999999998</v>
      </c>
      <c r="Q167" s="45">
        <v>549031.06000000006</v>
      </c>
      <c r="R167" s="47">
        <f t="shared" si="52"/>
        <v>1152362.0674999999</v>
      </c>
      <c r="T167" s="49">
        <f t="shared" si="53"/>
        <v>1152362.0674999999</v>
      </c>
      <c r="Y167" s="51"/>
      <c r="Z167" s="51"/>
      <c r="AA167" s="51"/>
      <c r="AD167" s="49">
        <f t="shared" si="54"/>
        <v>1152362.0674999999</v>
      </c>
    </row>
    <row r="168" spans="1:30">
      <c r="A168" s="6" t="s">
        <v>293</v>
      </c>
      <c r="B168" s="6" t="s">
        <v>86</v>
      </c>
      <c r="C168" s="6" t="s">
        <v>113</v>
      </c>
      <c r="D168" s="41" t="s">
        <v>608</v>
      </c>
      <c r="E168" s="45">
        <v>3123.14</v>
      </c>
      <c r="F168" s="45">
        <v>92042.91</v>
      </c>
      <c r="G168" s="45">
        <v>51771.42</v>
      </c>
      <c r="H168" s="45">
        <v>9017.9700000000103</v>
      </c>
      <c r="I168" s="45">
        <v>8632.33</v>
      </c>
      <c r="J168" s="45">
        <v>8389.57</v>
      </c>
      <c r="K168" s="45">
        <v>6987.1</v>
      </c>
      <c r="L168" s="45">
        <v>5213.4399999999996</v>
      </c>
      <c r="M168" s="45">
        <v>4072.95</v>
      </c>
      <c r="N168" s="45">
        <v>3196.02</v>
      </c>
      <c r="O168" s="45">
        <v>2420.14</v>
      </c>
      <c r="P168" s="45">
        <v>2355.34</v>
      </c>
      <c r="Q168" s="45">
        <v>3222.9</v>
      </c>
      <c r="R168" s="47">
        <f t="shared" si="52"/>
        <v>16439.350833333334</v>
      </c>
      <c r="T168" s="49">
        <f t="shared" si="53"/>
        <v>16439.350833333334</v>
      </c>
      <c r="Y168" s="51"/>
      <c r="Z168" s="51"/>
      <c r="AA168" s="51"/>
      <c r="AD168" s="49">
        <f t="shared" si="54"/>
        <v>16439.350833333334</v>
      </c>
    </row>
    <row r="169" spans="1:30">
      <c r="A169" s="6" t="s">
        <v>293</v>
      </c>
      <c r="B169" s="6" t="s">
        <v>87</v>
      </c>
      <c r="C169" s="6" t="s">
        <v>113</v>
      </c>
      <c r="D169" s="41" t="s">
        <v>609</v>
      </c>
      <c r="E169" s="45">
        <v>241295.2</v>
      </c>
      <c r="F169" s="45">
        <v>258534.7</v>
      </c>
      <c r="G169" s="45">
        <v>238132.3</v>
      </c>
      <c r="H169" s="45">
        <v>258966.5</v>
      </c>
      <c r="I169" s="45">
        <v>264554.08</v>
      </c>
      <c r="J169" s="45">
        <v>252742.22</v>
      </c>
      <c r="K169" s="45">
        <v>269787.93</v>
      </c>
      <c r="L169" s="45">
        <v>256211.27</v>
      </c>
      <c r="M169" s="45">
        <v>238842.89</v>
      </c>
      <c r="N169" s="45">
        <v>234387.79</v>
      </c>
      <c r="O169" s="45">
        <v>239511.54</v>
      </c>
      <c r="P169" s="45">
        <v>239058.56</v>
      </c>
      <c r="Q169" s="45">
        <v>249616.17</v>
      </c>
      <c r="R169" s="47">
        <f t="shared" si="52"/>
        <v>249682.12208333335</v>
      </c>
      <c r="T169" s="49">
        <f t="shared" si="53"/>
        <v>249682.12208333335</v>
      </c>
      <c r="Y169" s="51"/>
      <c r="Z169" s="51"/>
      <c r="AA169" s="51"/>
      <c r="AD169" s="49">
        <f t="shared" si="54"/>
        <v>249682.12208333335</v>
      </c>
    </row>
    <row r="170" spans="1:30">
      <c r="A170" s="6" t="s">
        <v>293</v>
      </c>
      <c r="B170" s="6" t="s">
        <v>87</v>
      </c>
      <c r="C170" s="6" t="s">
        <v>69</v>
      </c>
      <c r="D170" s="41" t="s">
        <v>610</v>
      </c>
      <c r="E170" s="45">
        <v>127546.4</v>
      </c>
      <c r="F170" s="45">
        <v>123097.9</v>
      </c>
      <c r="G170" s="45">
        <v>109894.87</v>
      </c>
      <c r="H170" s="45">
        <v>112953.62</v>
      </c>
      <c r="I170" s="45">
        <v>110230.61</v>
      </c>
      <c r="J170" s="45">
        <v>114962.83</v>
      </c>
      <c r="K170" s="45">
        <v>123938.84</v>
      </c>
      <c r="L170" s="45">
        <v>117709.32</v>
      </c>
      <c r="M170" s="45">
        <v>118506.89</v>
      </c>
      <c r="N170" s="45">
        <v>121705.75</v>
      </c>
      <c r="O170" s="45">
        <v>128622.02</v>
      </c>
      <c r="P170" s="45">
        <v>128931.36</v>
      </c>
      <c r="Q170" s="45">
        <v>128454.57</v>
      </c>
      <c r="R170" s="47">
        <f t="shared" si="52"/>
        <v>119879.54125000001</v>
      </c>
      <c r="T170" s="49">
        <f t="shared" si="53"/>
        <v>119879.54125000001</v>
      </c>
      <c r="Y170" s="51"/>
      <c r="Z170" s="51"/>
      <c r="AA170" s="51"/>
      <c r="AD170" s="49">
        <f t="shared" si="54"/>
        <v>119879.54125000001</v>
      </c>
    </row>
    <row r="171" spans="1:30">
      <c r="A171" s="6" t="s">
        <v>294</v>
      </c>
      <c r="B171" s="6" t="s">
        <v>86</v>
      </c>
      <c r="C171" s="6" t="s">
        <v>83</v>
      </c>
      <c r="D171" s="41" t="s">
        <v>606</v>
      </c>
      <c r="E171" s="45">
        <v>1704191.24</v>
      </c>
      <c r="F171" s="45">
        <v>5398890.3700000001</v>
      </c>
      <c r="G171" s="45">
        <v>11271031.82</v>
      </c>
      <c r="H171" s="45">
        <v>12043489.82</v>
      </c>
      <c r="I171" s="45">
        <v>11538728.52</v>
      </c>
      <c r="J171" s="45">
        <v>12474275.67</v>
      </c>
      <c r="K171" s="45">
        <v>8089904.46</v>
      </c>
      <c r="L171" s="45">
        <v>3348157.44</v>
      </c>
      <c r="M171" s="45">
        <v>2138338.62</v>
      </c>
      <c r="N171" s="45">
        <v>309572.53999999998</v>
      </c>
      <c r="O171" s="45">
        <v>1133081.1599999999</v>
      </c>
      <c r="P171" s="45">
        <v>1203012.33</v>
      </c>
      <c r="Q171" s="45">
        <v>2090369.33</v>
      </c>
      <c r="R171" s="47">
        <f t="shared" si="52"/>
        <v>5903813.5862499997</v>
      </c>
      <c r="T171" s="49">
        <f t="shared" si="53"/>
        <v>5903813.5862499997</v>
      </c>
      <c r="Y171" s="51"/>
      <c r="Z171" s="51"/>
      <c r="AA171" s="51"/>
      <c r="AD171" s="49">
        <f t="shared" si="54"/>
        <v>5903813.5862499997</v>
      </c>
    </row>
    <row r="172" spans="1:30">
      <c r="A172" s="6" t="s">
        <v>294</v>
      </c>
      <c r="B172" s="6" t="s">
        <v>86</v>
      </c>
      <c r="C172" s="6" t="s">
        <v>67</v>
      </c>
      <c r="D172" s="41" t="s">
        <v>607</v>
      </c>
      <c r="E172" s="45">
        <v>1782254.23</v>
      </c>
      <c r="F172" s="45">
        <v>4973893.0199999996</v>
      </c>
      <c r="G172" s="45">
        <v>7134095.25</v>
      </c>
      <c r="H172" s="45">
        <v>7937370.2199999997</v>
      </c>
      <c r="I172" s="45">
        <v>7647688.1299999999</v>
      </c>
      <c r="J172" s="45">
        <v>8199937.5999999996</v>
      </c>
      <c r="K172" s="45">
        <v>5480595.7000000002</v>
      </c>
      <c r="L172" s="45">
        <v>2304513.4300000002</v>
      </c>
      <c r="M172" s="45">
        <v>1628870.37</v>
      </c>
      <c r="N172" s="45">
        <v>245612.06999999899</v>
      </c>
      <c r="O172" s="45">
        <v>1034278.12</v>
      </c>
      <c r="P172" s="45">
        <v>1170143.7</v>
      </c>
      <c r="Q172" s="45">
        <v>1932367.55</v>
      </c>
      <c r="R172" s="47">
        <f t="shared" si="52"/>
        <v>4134525.7083333335</v>
      </c>
      <c r="T172" s="49">
        <f t="shared" si="53"/>
        <v>4134525.7083333335</v>
      </c>
      <c r="Y172" s="51"/>
      <c r="Z172" s="51"/>
      <c r="AA172" s="51"/>
      <c r="AD172" s="49">
        <f t="shared" si="54"/>
        <v>4134525.7083333335</v>
      </c>
    </row>
    <row r="173" spans="1:30">
      <c r="A173" s="6" t="s">
        <v>294</v>
      </c>
      <c r="B173" s="6" t="s">
        <v>86</v>
      </c>
      <c r="C173" s="6" t="s">
        <v>113</v>
      </c>
      <c r="D173" s="41" t="s">
        <v>608</v>
      </c>
      <c r="E173" s="45">
        <v>478432.73</v>
      </c>
      <c r="F173" s="45">
        <v>150025.57999999999</v>
      </c>
      <c r="G173" s="45">
        <v>208091.36</v>
      </c>
      <c r="H173" s="45">
        <v>291088.88</v>
      </c>
      <c r="I173" s="45">
        <v>242680.47</v>
      </c>
      <c r="J173" s="45">
        <v>232924.7</v>
      </c>
      <c r="K173" s="45">
        <v>205201.81</v>
      </c>
      <c r="L173" s="45">
        <v>151133.28</v>
      </c>
      <c r="M173" s="45">
        <v>118805.27</v>
      </c>
      <c r="N173" s="45">
        <v>75835.23</v>
      </c>
      <c r="O173" s="45">
        <v>65392.73</v>
      </c>
      <c r="P173" s="45">
        <v>75962.899999999994</v>
      </c>
      <c r="Q173" s="45">
        <v>92631.59</v>
      </c>
      <c r="R173" s="47">
        <f t="shared" si="52"/>
        <v>175222.86416666667</v>
      </c>
      <c r="T173" s="49">
        <f t="shared" si="53"/>
        <v>175222.86416666667</v>
      </c>
      <c r="Y173" s="51"/>
      <c r="Z173" s="51"/>
      <c r="AA173" s="51"/>
      <c r="AD173" s="49">
        <f t="shared" si="54"/>
        <v>175222.86416666667</v>
      </c>
    </row>
    <row r="174" spans="1:30">
      <c r="A174" s="6" t="s">
        <v>294</v>
      </c>
      <c r="B174" s="6" t="s">
        <v>87</v>
      </c>
      <c r="C174" s="1" t="s">
        <v>113</v>
      </c>
      <c r="D174" s="41" t="s">
        <v>609</v>
      </c>
      <c r="E174" s="45">
        <v>1390882.26</v>
      </c>
      <c r="F174" s="45">
        <v>1507856.02</v>
      </c>
      <c r="G174" s="45">
        <v>1525325.79</v>
      </c>
      <c r="H174" s="45">
        <v>1517775.64</v>
      </c>
      <c r="I174" s="45">
        <v>1526435.8400000001</v>
      </c>
      <c r="J174" s="45">
        <v>1480142.59</v>
      </c>
      <c r="K174" s="45">
        <v>1522791.73</v>
      </c>
      <c r="L174" s="45">
        <v>1451791.46</v>
      </c>
      <c r="M174" s="45">
        <v>1399070.4</v>
      </c>
      <c r="N174" s="45">
        <v>1366973.98</v>
      </c>
      <c r="O174" s="45">
        <v>1323083.72</v>
      </c>
      <c r="P174" s="45">
        <v>1370892.15</v>
      </c>
      <c r="Q174" s="45">
        <v>1460111.1</v>
      </c>
      <c r="R174" s="47">
        <f t="shared" si="52"/>
        <v>1451469.666666667</v>
      </c>
      <c r="T174" s="49">
        <f t="shared" si="53"/>
        <v>1451469.666666667</v>
      </c>
      <c r="Y174" s="51"/>
      <c r="Z174" s="51"/>
      <c r="AA174" s="51"/>
      <c r="AD174" s="49">
        <f t="shared" si="54"/>
        <v>1451469.666666667</v>
      </c>
    </row>
    <row r="175" spans="1:30">
      <c r="A175" s="6" t="s">
        <v>294</v>
      </c>
      <c r="B175" s="6" t="s">
        <v>87</v>
      </c>
      <c r="C175" s="6" t="s">
        <v>69</v>
      </c>
      <c r="D175" s="41" t="s">
        <v>610</v>
      </c>
      <c r="E175" s="45">
        <v>891485.2</v>
      </c>
      <c r="F175" s="45">
        <v>714401.69</v>
      </c>
      <c r="G175" s="45">
        <v>632811.80000000005</v>
      </c>
      <c r="H175" s="45">
        <v>775920.99</v>
      </c>
      <c r="I175" s="45">
        <v>701956.39</v>
      </c>
      <c r="J175" s="45">
        <v>704778.66</v>
      </c>
      <c r="K175" s="45">
        <v>869972.05</v>
      </c>
      <c r="L175" s="45">
        <v>772558.18</v>
      </c>
      <c r="M175" s="45">
        <v>681544.11</v>
      </c>
      <c r="N175" s="45">
        <v>831728.97</v>
      </c>
      <c r="O175" s="45">
        <v>955372.43</v>
      </c>
      <c r="P175" s="45">
        <v>969658.46</v>
      </c>
      <c r="Q175" s="45">
        <v>956539.23</v>
      </c>
      <c r="R175" s="47">
        <f t="shared" si="52"/>
        <v>794559.66208333336</v>
      </c>
      <c r="T175" s="49">
        <f t="shared" si="53"/>
        <v>794559.66208333336</v>
      </c>
      <c r="Y175" s="51"/>
      <c r="Z175" s="51"/>
      <c r="AA175" s="51"/>
      <c r="AD175" s="49">
        <f t="shared" si="54"/>
        <v>794559.66208333336</v>
      </c>
    </row>
    <row r="176" spans="1:30">
      <c r="D176" s="41" t="s">
        <v>88</v>
      </c>
      <c r="E176" s="46">
        <f t="shared" ref="E176:H176" si="55">SUM(E166:E175)</f>
        <v>7548524.8500000006</v>
      </c>
      <c r="F176" s="46">
        <f t="shared" si="55"/>
        <v>15999733.819999998</v>
      </c>
      <c r="G176" s="46">
        <f t="shared" si="55"/>
        <v>26832843.309999999</v>
      </c>
      <c r="H176" s="46">
        <f t="shared" si="55"/>
        <v>29367148.689999998</v>
      </c>
      <c r="I176" s="46">
        <f t="shared" ref="I176:Q176" si="56">SUM(I166:I175)</f>
        <v>28079420.259999998</v>
      </c>
      <c r="J176" s="46">
        <f t="shared" si="56"/>
        <v>30005912.190000001</v>
      </c>
      <c r="K176" s="46">
        <f t="shared" si="56"/>
        <v>20612209.75</v>
      </c>
      <c r="L176" s="46">
        <f t="shared" si="56"/>
        <v>10185298.49</v>
      </c>
      <c r="M176" s="46">
        <f t="shared" si="56"/>
        <v>7621306.6499999994</v>
      </c>
      <c r="N176" s="46">
        <f t="shared" si="56"/>
        <v>3427220.0999999987</v>
      </c>
      <c r="O176" s="46">
        <f t="shared" si="56"/>
        <v>5539273.2699999996</v>
      </c>
      <c r="P176" s="46">
        <f t="shared" si="56"/>
        <v>5867448.71</v>
      </c>
      <c r="Q176" s="46">
        <f t="shared" si="56"/>
        <v>8162941.7300000004</v>
      </c>
      <c r="R176" s="46">
        <f>SUM(R166:R175)</f>
        <v>15949462.377499999</v>
      </c>
      <c r="Y176" s="51"/>
      <c r="Z176" s="51"/>
      <c r="AA176" s="51"/>
    </row>
    <row r="177" spans="1:30">
      <c r="D177" s="3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7"/>
      <c r="Y177" s="51"/>
      <c r="Z177" s="51"/>
      <c r="AA177" s="51"/>
    </row>
    <row r="178" spans="1:30">
      <c r="A178" s="6" t="s">
        <v>284</v>
      </c>
      <c r="B178" s="6" t="s">
        <v>89</v>
      </c>
      <c r="C178" s="6" t="s">
        <v>440</v>
      </c>
      <c r="D178" s="41" t="s">
        <v>612</v>
      </c>
      <c r="E178" s="45">
        <v>-62625.02</v>
      </c>
      <c r="F178" s="45">
        <v>-61663.12</v>
      </c>
      <c r="G178" s="45">
        <v>-60701.21</v>
      </c>
      <c r="H178" s="45">
        <v>-59739.33</v>
      </c>
      <c r="I178" s="45">
        <v>-59739.33</v>
      </c>
      <c r="J178" s="45">
        <v>-57815.51</v>
      </c>
      <c r="K178" s="45">
        <v>-56853.599999999999</v>
      </c>
      <c r="L178" s="45">
        <v>-55891.7</v>
      </c>
      <c r="M178" s="45">
        <v>-54929.81</v>
      </c>
      <c r="N178" s="45">
        <v>-53967.92</v>
      </c>
      <c r="O178" s="45">
        <v>-53006.03</v>
      </c>
      <c r="P178" s="45">
        <v>-52044.1</v>
      </c>
      <c r="Q178" s="45">
        <v>-51082.2</v>
      </c>
      <c r="R178" s="47">
        <f t="shared" ref="R178:R194" si="57">((E178+Q178)+((F178+G178+H178+I178+J178+K178+L178+M178+N178+O178+P178)*2))/24</f>
        <v>-56933.772499999992</v>
      </c>
      <c r="W178" s="49">
        <f>+R178</f>
        <v>-56933.772499999992</v>
      </c>
      <c r="Y178" s="51"/>
      <c r="Z178" s="51"/>
      <c r="AA178" s="51"/>
      <c r="AB178" s="49">
        <f>+W178</f>
        <v>-56933.772499999992</v>
      </c>
    </row>
    <row r="179" spans="1:30">
      <c r="A179" s="6" t="s">
        <v>284</v>
      </c>
      <c r="B179" s="6" t="s">
        <v>89</v>
      </c>
      <c r="C179" s="6" t="s">
        <v>441</v>
      </c>
      <c r="D179" s="41" t="s">
        <v>611</v>
      </c>
      <c r="E179" s="45">
        <v>-237162.53</v>
      </c>
      <c r="F179" s="45">
        <v>-233496.28</v>
      </c>
      <c r="G179" s="45">
        <v>-229830.02</v>
      </c>
      <c r="H179" s="45">
        <v>-226163.76</v>
      </c>
      <c r="I179" s="45">
        <v>-226163.73</v>
      </c>
      <c r="J179" s="45">
        <v>-218831.22</v>
      </c>
      <c r="K179" s="45">
        <v>-215164.92</v>
      </c>
      <c r="L179" s="45">
        <v>-211498.7</v>
      </c>
      <c r="M179" s="45">
        <v>-207832.46</v>
      </c>
      <c r="N179" s="45">
        <v>-204166.25</v>
      </c>
      <c r="O179" s="45">
        <v>-200499.97</v>
      </c>
      <c r="P179" s="45">
        <v>-196833.72</v>
      </c>
      <c r="Q179" s="45">
        <v>-193167.48</v>
      </c>
      <c r="R179" s="47">
        <f t="shared" si="57"/>
        <v>-215470.50291666668</v>
      </c>
      <c r="W179" s="49">
        <f>+R179</f>
        <v>-215470.50291666668</v>
      </c>
      <c r="Y179" s="51"/>
      <c r="Z179" s="51"/>
      <c r="AA179" s="51"/>
      <c r="AB179" s="49">
        <f>+W179</f>
        <v>-215470.50291666668</v>
      </c>
    </row>
    <row r="180" spans="1:30">
      <c r="A180" s="6" t="s">
        <v>284</v>
      </c>
      <c r="B180" s="6" t="s">
        <v>89</v>
      </c>
      <c r="C180" s="6" t="s">
        <v>499</v>
      </c>
      <c r="D180" s="41" t="s">
        <v>613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7">
        <f t="shared" si="57"/>
        <v>0</v>
      </c>
      <c r="W180" s="49">
        <f>+R180</f>
        <v>0</v>
      </c>
      <c r="Y180" s="67">
        <f>+R180*$Z$4</f>
        <v>0</v>
      </c>
      <c r="Z180" s="67">
        <f>+R180*$Z$5</f>
        <v>0</v>
      </c>
      <c r="AA180" s="51"/>
      <c r="AB180" s="49"/>
    </row>
    <row r="181" spans="1:30">
      <c r="A181" s="6" t="s">
        <v>284</v>
      </c>
      <c r="B181" s="6" t="s">
        <v>89</v>
      </c>
      <c r="C181" s="6" t="s">
        <v>500</v>
      </c>
      <c r="D181" s="41" t="s">
        <v>614</v>
      </c>
      <c r="E181" s="45">
        <v>1408808.24</v>
      </c>
      <c r="F181" s="45">
        <v>1409659.41</v>
      </c>
      <c r="G181" s="45">
        <v>1410510.56</v>
      </c>
      <c r="H181" s="45">
        <v>953296.83</v>
      </c>
      <c r="I181" s="45">
        <v>948046.85</v>
      </c>
      <c r="J181" s="45">
        <v>942796.86</v>
      </c>
      <c r="K181" s="45">
        <v>939264.75</v>
      </c>
      <c r="L181" s="45">
        <v>935031.19</v>
      </c>
      <c r="M181" s="45">
        <v>931084.78</v>
      </c>
      <c r="N181" s="45">
        <v>927519.29</v>
      </c>
      <c r="O181" s="45">
        <v>922967.28</v>
      </c>
      <c r="P181" s="45">
        <v>921069.16</v>
      </c>
      <c r="Q181" s="45">
        <v>920018.6</v>
      </c>
      <c r="R181" s="47">
        <f t="shared" si="57"/>
        <v>1033805.0316666666</v>
      </c>
      <c r="W181" s="49">
        <f>+R181</f>
        <v>1033805.0316666666</v>
      </c>
      <c r="Y181" s="51"/>
      <c r="Z181" s="51"/>
      <c r="AA181" s="51"/>
      <c r="AB181" s="49">
        <f>+W181</f>
        <v>1033805.0316666666</v>
      </c>
    </row>
    <row r="182" spans="1:30">
      <c r="A182" s="6" t="s">
        <v>284</v>
      </c>
      <c r="B182" s="6" t="s">
        <v>89</v>
      </c>
      <c r="C182" s="6" t="s">
        <v>321</v>
      </c>
      <c r="D182" s="41" t="s">
        <v>615</v>
      </c>
      <c r="E182" s="45">
        <v>5798605.25</v>
      </c>
      <c r="F182" s="45">
        <v>5842695.25</v>
      </c>
      <c r="G182" s="45">
        <v>5780985.6799999997</v>
      </c>
      <c r="H182" s="45">
        <v>6428812.5300000003</v>
      </c>
      <c r="I182" s="45">
        <v>6384654.3700000001</v>
      </c>
      <c r="J182" s="45">
        <v>6343157.7699999996</v>
      </c>
      <c r="K182" s="45">
        <v>6323038.3499999996</v>
      </c>
      <c r="L182" s="45">
        <v>6349481.5700000003</v>
      </c>
      <c r="M182" s="45">
        <v>6343108.21</v>
      </c>
      <c r="N182" s="45">
        <v>6359875.3499999996</v>
      </c>
      <c r="O182" s="45">
        <v>6338545.71</v>
      </c>
      <c r="P182" s="45">
        <v>6477156.4800000004</v>
      </c>
      <c r="Q182" s="45">
        <v>6636995.6699999999</v>
      </c>
      <c r="R182" s="47">
        <f t="shared" si="57"/>
        <v>6265775.9775</v>
      </c>
      <c r="T182" s="49">
        <f t="shared" ref="T182:T190" si="58">+R182</f>
        <v>6265775.9775</v>
      </c>
      <c r="Y182" s="51"/>
      <c r="Z182" s="51"/>
      <c r="AA182" s="51"/>
      <c r="AD182" s="49">
        <f>+R182</f>
        <v>6265775.9775</v>
      </c>
    </row>
    <row r="183" spans="1:30">
      <c r="A183" s="6" t="s">
        <v>284</v>
      </c>
      <c r="B183" s="6" t="s">
        <v>89</v>
      </c>
      <c r="C183" s="6" t="s">
        <v>322</v>
      </c>
      <c r="D183" s="41" t="s">
        <v>616</v>
      </c>
      <c r="E183" s="45">
        <v>1341764.53</v>
      </c>
      <c r="F183" s="45">
        <v>1399994.64</v>
      </c>
      <c r="G183" s="45">
        <v>1379131.5</v>
      </c>
      <c r="H183" s="45">
        <v>1552823.13</v>
      </c>
      <c r="I183" s="45">
        <v>1548399.41</v>
      </c>
      <c r="J183" s="45">
        <v>1257947.25</v>
      </c>
      <c r="K183" s="45">
        <v>1244157.55</v>
      </c>
      <c r="L183" s="45">
        <v>1242967.08</v>
      </c>
      <c r="M183" s="45">
        <v>1282148.6499999999</v>
      </c>
      <c r="N183" s="45">
        <v>1372479.19</v>
      </c>
      <c r="O183" s="45">
        <v>1391376.03</v>
      </c>
      <c r="P183" s="45">
        <v>1429640.28</v>
      </c>
      <c r="Q183" s="45">
        <v>1453828.52</v>
      </c>
      <c r="R183" s="47">
        <f t="shared" si="57"/>
        <v>1374905.1029166665</v>
      </c>
      <c r="T183" s="49">
        <f t="shared" si="58"/>
        <v>1374905.1029166665</v>
      </c>
      <c r="Y183" s="51"/>
      <c r="Z183" s="51"/>
      <c r="AA183" s="51"/>
      <c r="AD183" s="49">
        <f>+R183</f>
        <v>1374905.1029166665</v>
      </c>
    </row>
    <row r="184" spans="1:30">
      <c r="A184" s="6" t="s">
        <v>293</v>
      </c>
      <c r="B184" s="6" t="s">
        <v>89</v>
      </c>
      <c r="C184" s="6" t="s">
        <v>443</v>
      </c>
      <c r="D184" s="41" t="s">
        <v>617</v>
      </c>
      <c r="E184" s="45">
        <v>-5481.32</v>
      </c>
      <c r="F184" s="45">
        <v>-5397.13</v>
      </c>
      <c r="G184" s="45">
        <v>-5312.94</v>
      </c>
      <c r="H184" s="45">
        <v>-5228.75</v>
      </c>
      <c r="I184" s="45">
        <v>-5228.75</v>
      </c>
      <c r="J184" s="45">
        <v>-5060.3599999999997</v>
      </c>
      <c r="K184" s="45">
        <v>-4976.17</v>
      </c>
      <c r="L184" s="45">
        <v>-4891.9799999999996</v>
      </c>
      <c r="M184" s="45">
        <v>-4807.79</v>
      </c>
      <c r="N184" s="45">
        <v>-4723.6000000000004</v>
      </c>
      <c r="O184" s="45">
        <v>-4639.41</v>
      </c>
      <c r="P184" s="45">
        <v>-4555.22</v>
      </c>
      <c r="Q184" s="45">
        <v>-4471.0200000000004</v>
      </c>
      <c r="R184" s="47">
        <f t="shared" si="57"/>
        <v>-4983.189166666667</v>
      </c>
      <c r="W184" s="49">
        <f>+R184</f>
        <v>-4983.189166666667</v>
      </c>
      <c r="Y184" s="51"/>
      <c r="Z184" s="51"/>
      <c r="AA184" s="51"/>
      <c r="AB184" s="49">
        <f>+W184</f>
        <v>-4983.189166666667</v>
      </c>
    </row>
    <row r="185" spans="1:30">
      <c r="A185" s="6" t="s">
        <v>293</v>
      </c>
      <c r="B185" s="6" t="s">
        <v>89</v>
      </c>
      <c r="C185" s="6" t="s">
        <v>444</v>
      </c>
      <c r="D185" s="41" t="s">
        <v>618</v>
      </c>
      <c r="E185" s="45">
        <v>1573.14</v>
      </c>
      <c r="F185" s="45">
        <v>1525.47</v>
      </c>
      <c r="G185" s="45">
        <v>1477.78</v>
      </c>
      <c r="H185" s="45">
        <v>1430.13</v>
      </c>
      <c r="I185" s="45">
        <v>1430.15</v>
      </c>
      <c r="J185" s="45">
        <v>1334.77</v>
      </c>
      <c r="K185" s="45">
        <v>1287.1099999999999</v>
      </c>
      <c r="L185" s="45">
        <v>1239.45</v>
      </c>
      <c r="M185" s="45">
        <v>1191.79</v>
      </c>
      <c r="N185" s="45">
        <v>1144.1199999999999</v>
      </c>
      <c r="O185" s="45">
        <v>1096.45</v>
      </c>
      <c r="P185" s="45">
        <v>1048.77</v>
      </c>
      <c r="Q185" s="45">
        <v>1001.15</v>
      </c>
      <c r="R185" s="47">
        <f t="shared" si="57"/>
        <v>1291.0945833333335</v>
      </c>
      <c r="W185" s="49">
        <f>+R185</f>
        <v>1291.0945833333335</v>
      </c>
      <c r="Y185" s="51"/>
      <c r="Z185" s="51"/>
      <c r="AA185" s="51"/>
      <c r="AB185" s="49">
        <f>+W185</f>
        <v>1291.0945833333335</v>
      </c>
    </row>
    <row r="186" spans="1:30">
      <c r="A186" s="6" t="s">
        <v>293</v>
      </c>
      <c r="B186" s="6" t="s">
        <v>89</v>
      </c>
      <c r="C186" s="6" t="s">
        <v>502</v>
      </c>
      <c r="D186" s="41" t="s">
        <v>619</v>
      </c>
      <c r="E186" s="45">
        <v>55255.59</v>
      </c>
      <c r="F186" s="45">
        <v>55255.59</v>
      </c>
      <c r="G186" s="45">
        <v>55249.65</v>
      </c>
      <c r="H186" s="45">
        <v>55249.65</v>
      </c>
      <c r="I186" s="45">
        <v>55273.72</v>
      </c>
      <c r="J186" s="45">
        <v>55293.8</v>
      </c>
      <c r="K186" s="45">
        <v>55432.72</v>
      </c>
      <c r="L186" s="45">
        <v>55432.72</v>
      </c>
      <c r="M186" s="45">
        <v>55520.94</v>
      </c>
      <c r="N186" s="45">
        <v>53081.49</v>
      </c>
      <c r="O186" s="45">
        <v>53081.49</v>
      </c>
      <c r="P186" s="45">
        <v>53081.49</v>
      </c>
      <c r="Q186" s="45">
        <v>53081.49</v>
      </c>
      <c r="R186" s="47">
        <f t="shared" si="57"/>
        <v>54676.816666666673</v>
      </c>
      <c r="W186" s="49">
        <f>+R186</f>
        <v>54676.816666666673</v>
      </c>
      <c r="Y186" s="51"/>
      <c r="Z186" s="49">
        <f>+W186</f>
        <v>54676.816666666673</v>
      </c>
      <c r="AA186" s="51"/>
    </row>
    <row r="187" spans="1:30">
      <c r="A187" s="6" t="s">
        <v>293</v>
      </c>
      <c r="B187" s="6" t="s">
        <v>89</v>
      </c>
      <c r="C187" s="6" t="s">
        <v>503</v>
      </c>
      <c r="D187" s="41" t="s">
        <v>620</v>
      </c>
      <c r="E187" s="45">
        <v>-1573.15</v>
      </c>
      <c r="F187" s="45">
        <v>-1525.48</v>
      </c>
      <c r="G187" s="45">
        <v>-1477.81</v>
      </c>
      <c r="H187" s="45">
        <v>-1430.13</v>
      </c>
      <c r="I187" s="45">
        <v>-1430.13</v>
      </c>
      <c r="J187" s="45">
        <v>-1334.79</v>
      </c>
      <c r="K187" s="45">
        <v>-1287.1199999999999</v>
      </c>
      <c r="L187" s="45">
        <v>-1239.45</v>
      </c>
      <c r="M187" s="45">
        <v>-1191.78</v>
      </c>
      <c r="N187" s="45">
        <v>-1144.0999999999999</v>
      </c>
      <c r="O187" s="45">
        <v>-1096.43</v>
      </c>
      <c r="P187" s="45">
        <v>-1048.76</v>
      </c>
      <c r="Q187" s="45">
        <v>-1001.09</v>
      </c>
      <c r="R187" s="47">
        <f t="shared" si="57"/>
        <v>-1291.0916666666669</v>
      </c>
      <c r="W187" s="49">
        <f>+R187</f>
        <v>-1291.0916666666669</v>
      </c>
      <c r="Y187" s="51"/>
      <c r="Z187" s="49">
        <f>+W187</f>
        <v>-1291.0916666666669</v>
      </c>
      <c r="AA187" s="51"/>
    </row>
    <row r="188" spans="1:30">
      <c r="A188" s="6" t="s">
        <v>293</v>
      </c>
      <c r="B188" s="6" t="s">
        <v>89</v>
      </c>
      <c r="C188" s="6" t="s">
        <v>504</v>
      </c>
      <c r="D188" s="41" t="s">
        <v>621</v>
      </c>
      <c r="E188" s="45">
        <v>123307.3</v>
      </c>
      <c r="F188" s="45">
        <v>123381.81</v>
      </c>
      <c r="G188" s="45">
        <v>123456.3</v>
      </c>
      <c r="H188" s="45">
        <v>83438.23</v>
      </c>
      <c r="I188" s="45">
        <v>82978.73</v>
      </c>
      <c r="J188" s="45">
        <v>82519.22</v>
      </c>
      <c r="K188" s="45">
        <v>82210.06</v>
      </c>
      <c r="L188" s="45">
        <v>81839.520000000004</v>
      </c>
      <c r="M188" s="45">
        <v>81494.11</v>
      </c>
      <c r="N188" s="45">
        <v>81182.02</v>
      </c>
      <c r="O188" s="45">
        <v>80783.61</v>
      </c>
      <c r="P188" s="45">
        <v>80617.47</v>
      </c>
      <c r="Q188" s="45">
        <v>80525.53</v>
      </c>
      <c r="R188" s="47">
        <f t="shared" si="57"/>
        <v>90484.791249999995</v>
      </c>
      <c r="W188" s="49">
        <f>+R188</f>
        <v>90484.791249999995</v>
      </c>
      <c r="Y188" s="51"/>
      <c r="Z188" s="51"/>
      <c r="AA188" s="51"/>
      <c r="AB188" s="49">
        <f>+W188</f>
        <v>90484.791249999995</v>
      </c>
    </row>
    <row r="189" spans="1:30">
      <c r="A189" s="6" t="s">
        <v>293</v>
      </c>
      <c r="B189" s="6" t="s">
        <v>89</v>
      </c>
      <c r="C189" s="6" t="s">
        <v>323</v>
      </c>
      <c r="D189" s="41" t="s">
        <v>622</v>
      </c>
      <c r="E189" s="45">
        <v>507528.53</v>
      </c>
      <c r="F189" s="45">
        <v>511387.55</v>
      </c>
      <c r="G189" s="45">
        <v>505986.37</v>
      </c>
      <c r="H189" s="45">
        <v>562688.04</v>
      </c>
      <c r="I189" s="45">
        <v>558823.04</v>
      </c>
      <c r="J189" s="45">
        <v>555191.01</v>
      </c>
      <c r="K189" s="45">
        <v>553430.04</v>
      </c>
      <c r="L189" s="45">
        <v>555744.5</v>
      </c>
      <c r="M189" s="45">
        <v>555186.66</v>
      </c>
      <c r="N189" s="45">
        <v>556654.22</v>
      </c>
      <c r="O189" s="45">
        <v>554787.31999999995</v>
      </c>
      <c r="P189" s="45">
        <v>566919.36</v>
      </c>
      <c r="Q189" s="45">
        <v>580909.42000000004</v>
      </c>
      <c r="R189" s="47">
        <f t="shared" si="57"/>
        <v>548418.0904166667</v>
      </c>
      <c r="T189" s="49">
        <f t="shared" si="58"/>
        <v>548418.0904166667</v>
      </c>
      <c r="Y189" s="51"/>
      <c r="Z189" s="51"/>
      <c r="AA189" s="51"/>
      <c r="AD189" s="49">
        <f>+R189</f>
        <v>548418.0904166667</v>
      </c>
    </row>
    <row r="190" spans="1:30">
      <c r="A190" s="6" t="s">
        <v>293</v>
      </c>
      <c r="B190" s="6" t="s">
        <v>89</v>
      </c>
      <c r="C190" s="6" t="s">
        <v>324</v>
      </c>
      <c r="D190" s="41" t="s">
        <v>623</v>
      </c>
      <c r="E190" s="45">
        <v>117439.24</v>
      </c>
      <c r="F190" s="45">
        <v>122535.89</v>
      </c>
      <c r="G190" s="45">
        <v>120709.85</v>
      </c>
      <c r="H190" s="45">
        <v>135912.37</v>
      </c>
      <c r="I190" s="45">
        <v>135525.17000000001</v>
      </c>
      <c r="J190" s="45">
        <v>110103.07</v>
      </c>
      <c r="K190" s="45">
        <v>108896.12</v>
      </c>
      <c r="L190" s="45">
        <v>108791.9</v>
      </c>
      <c r="M190" s="45">
        <v>112221.3</v>
      </c>
      <c r="N190" s="45">
        <v>120127.57</v>
      </c>
      <c r="O190" s="45">
        <v>121781.53</v>
      </c>
      <c r="P190" s="45">
        <v>125130.65</v>
      </c>
      <c r="Q190" s="45">
        <v>127247.73</v>
      </c>
      <c r="R190" s="47">
        <f t="shared" si="57"/>
        <v>120339.90875000002</v>
      </c>
      <c r="T190" s="49">
        <f t="shared" si="58"/>
        <v>120339.90875000002</v>
      </c>
      <c r="Y190" s="51"/>
      <c r="Z190" s="51"/>
      <c r="AA190" s="51"/>
      <c r="AD190" s="49">
        <f>+R190</f>
        <v>120339.90875000002</v>
      </c>
    </row>
    <row r="191" spans="1:30">
      <c r="A191" s="6" t="s">
        <v>293</v>
      </c>
      <c r="B191" s="6" t="s">
        <v>89</v>
      </c>
      <c r="C191" s="6" t="s">
        <v>499</v>
      </c>
      <c r="D191" s="41" t="s">
        <v>613</v>
      </c>
      <c r="E191" s="45">
        <v>47290.23</v>
      </c>
      <c r="F191" s="45">
        <v>47290.23</v>
      </c>
      <c r="G191" s="45">
        <v>47222.39</v>
      </c>
      <c r="H191" s="45">
        <v>47222.39</v>
      </c>
      <c r="I191" s="45">
        <v>47222.39</v>
      </c>
      <c r="J191" s="45">
        <v>47451.75</v>
      </c>
      <c r="K191" s="45">
        <v>49038.94</v>
      </c>
      <c r="L191" s="45">
        <v>49038.94</v>
      </c>
      <c r="M191" s="45">
        <v>50046.96</v>
      </c>
      <c r="N191" s="45">
        <v>47562.44</v>
      </c>
      <c r="O191" s="45">
        <v>47562.44</v>
      </c>
      <c r="P191" s="45">
        <v>47562.44</v>
      </c>
      <c r="Q191" s="45">
        <v>47562.44</v>
      </c>
      <c r="R191" s="47">
        <f t="shared" si="57"/>
        <v>47887.303749999999</v>
      </c>
      <c r="W191" s="49">
        <f>+R191</f>
        <v>47887.303749999999</v>
      </c>
      <c r="Y191" s="51"/>
      <c r="Z191" s="49">
        <f>+W191</f>
        <v>47887.303749999999</v>
      </c>
      <c r="AA191" s="51"/>
    </row>
    <row r="192" spans="1:30">
      <c r="A192" s="6" t="s">
        <v>293</v>
      </c>
      <c r="B192" s="6" t="s">
        <v>89</v>
      </c>
      <c r="C192" s="6" t="s">
        <v>501</v>
      </c>
      <c r="D192" s="41" t="s">
        <v>624</v>
      </c>
      <c r="E192" s="45">
        <v>36810.54</v>
      </c>
      <c r="F192" s="45">
        <v>35447.19</v>
      </c>
      <c r="G192" s="45">
        <v>34083.839999999997</v>
      </c>
      <c r="H192" s="45">
        <v>32720.48</v>
      </c>
      <c r="I192" s="45">
        <v>32720.48</v>
      </c>
      <c r="J192" s="45">
        <v>29993.78</v>
      </c>
      <c r="K192" s="45">
        <v>28630.42</v>
      </c>
      <c r="L192" s="45">
        <v>27267.07</v>
      </c>
      <c r="M192" s="45">
        <v>25903.72</v>
      </c>
      <c r="N192" s="45">
        <v>24540.36</v>
      </c>
      <c r="O192" s="45">
        <v>23177.01</v>
      </c>
      <c r="P192" s="45">
        <v>21813.66</v>
      </c>
      <c r="Q192" s="45">
        <v>20450.3</v>
      </c>
      <c r="R192" s="47">
        <f t="shared" si="57"/>
        <v>28744.035833333332</v>
      </c>
      <c r="W192" s="49">
        <f>+R192</f>
        <v>28744.035833333332</v>
      </c>
      <c r="Y192" s="51"/>
      <c r="Z192" s="49">
        <f>+W192</f>
        <v>28744.035833333332</v>
      </c>
      <c r="AA192" s="51"/>
    </row>
    <row r="193" spans="1:29">
      <c r="A193" s="6" t="s">
        <v>294</v>
      </c>
      <c r="B193" s="6" t="s">
        <v>89</v>
      </c>
      <c r="C193" s="6" t="s">
        <v>499</v>
      </c>
      <c r="D193" s="41" t="s">
        <v>613</v>
      </c>
      <c r="E193" s="45">
        <v>584014.9</v>
      </c>
      <c r="F193" s="45">
        <v>584014.9</v>
      </c>
      <c r="G193" s="45">
        <v>584014.9</v>
      </c>
      <c r="H193" s="45">
        <v>584014.9</v>
      </c>
      <c r="I193" s="45">
        <v>584289.93999999994</v>
      </c>
      <c r="J193" s="45">
        <v>584289.93999999994</v>
      </c>
      <c r="K193" s="45">
        <v>584289.93999999994</v>
      </c>
      <c r="L193" s="45">
        <v>584289.93999999994</v>
      </c>
      <c r="M193" s="45">
        <v>584289.93999999994</v>
      </c>
      <c r="N193" s="45">
        <v>558903.35</v>
      </c>
      <c r="O193" s="45">
        <v>558903.35</v>
      </c>
      <c r="P193" s="45">
        <v>558903.35</v>
      </c>
      <c r="Q193" s="45">
        <v>558903.35</v>
      </c>
      <c r="R193" s="47">
        <f t="shared" si="57"/>
        <v>576805.2979166666</v>
      </c>
      <c r="W193" s="49">
        <f>+R193</f>
        <v>576805.2979166666</v>
      </c>
      <c r="Y193" s="49">
        <f>+W193</f>
        <v>576805.2979166666</v>
      </c>
      <c r="Z193" s="51"/>
      <c r="AA193" s="51"/>
    </row>
    <row r="194" spans="1:29">
      <c r="A194" s="6" t="s">
        <v>294</v>
      </c>
      <c r="B194" s="6" t="s">
        <v>89</v>
      </c>
      <c r="C194" s="6" t="s">
        <v>501</v>
      </c>
      <c r="D194" s="41" t="s">
        <v>624</v>
      </c>
      <c r="E194" s="45">
        <v>200352.05</v>
      </c>
      <c r="F194" s="45">
        <v>198049.15</v>
      </c>
      <c r="G194" s="45">
        <v>195746.25</v>
      </c>
      <c r="H194" s="45">
        <v>193443.36</v>
      </c>
      <c r="I194" s="45">
        <v>193443.36</v>
      </c>
      <c r="J194" s="45">
        <v>188837.56</v>
      </c>
      <c r="K194" s="45">
        <v>186534.67</v>
      </c>
      <c r="L194" s="45">
        <v>184231.77</v>
      </c>
      <c r="M194" s="45">
        <v>181928.87</v>
      </c>
      <c r="N194" s="45">
        <v>179625.98</v>
      </c>
      <c r="O194" s="45">
        <v>177323.08</v>
      </c>
      <c r="P194" s="45">
        <v>175020.18</v>
      </c>
      <c r="Q194" s="45">
        <v>172717.29</v>
      </c>
      <c r="R194" s="47">
        <f t="shared" si="57"/>
        <v>186726.57499999998</v>
      </c>
      <c r="W194" s="49">
        <f>+R194</f>
        <v>186726.57499999998</v>
      </c>
      <c r="Y194" s="49">
        <f>+W194</f>
        <v>186726.57499999998</v>
      </c>
      <c r="Z194" s="51"/>
      <c r="AA194" s="51"/>
    </row>
    <row r="195" spans="1:29">
      <c r="D195" s="3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7"/>
      <c r="Y195" s="51"/>
      <c r="Z195" s="51"/>
      <c r="AA195" s="51"/>
    </row>
    <row r="196" spans="1:29">
      <c r="A196" s="25" t="s">
        <v>293</v>
      </c>
      <c r="B196" s="6" t="s">
        <v>90</v>
      </c>
      <c r="C196" s="6" t="s">
        <v>67</v>
      </c>
      <c r="D196" s="41" t="s">
        <v>625</v>
      </c>
      <c r="E196" s="45">
        <v>0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7">
        <f>((E196+Q196)+((F196+G196+H196+I196+J196+K196+L196+M196+N196+O196+P196)*2))/24</f>
        <v>0</v>
      </c>
      <c r="T196" s="49"/>
      <c r="W196" s="49">
        <f>+R196</f>
        <v>0</v>
      </c>
      <c r="Y196" s="51"/>
      <c r="Z196" s="51"/>
      <c r="AA196" s="51"/>
      <c r="AB196" s="49">
        <f>+R196</f>
        <v>0</v>
      </c>
    </row>
    <row r="197" spans="1:29">
      <c r="A197" s="25" t="s">
        <v>294</v>
      </c>
      <c r="B197" s="6" t="s">
        <v>90</v>
      </c>
      <c r="C197" s="6" t="s">
        <v>83</v>
      </c>
      <c r="D197" s="41" t="s">
        <v>625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7">
        <f>((E197+Q197)+((F197+G197+H197+I197+J197+K197+L197+M197+N197+O197+P197)*2))/24</f>
        <v>0</v>
      </c>
      <c r="T197" s="49"/>
      <c r="W197" s="49">
        <f>+R197</f>
        <v>0</v>
      </c>
      <c r="Y197" s="51"/>
      <c r="Z197" s="51"/>
      <c r="AA197" s="51"/>
      <c r="AB197" s="49">
        <f>+R197</f>
        <v>0</v>
      </c>
    </row>
    <row r="198" spans="1:29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7"/>
      <c r="Y198" s="51"/>
      <c r="Z198" s="51"/>
      <c r="AA198" s="51"/>
    </row>
    <row r="199" spans="1:29">
      <c r="A199" s="6" t="s">
        <v>284</v>
      </c>
      <c r="B199" s="1" t="s">
        <v>91</v>
      </c>
      <c r="C199" s="6" t="s">
        <v>92</v>
      </c>
      <c r="D199" s="41" t="s">
        <v>93</v>
      </c>
      <c r="E199" s="45">
        <v>46714.91</v>
      </c>
      <c r="F199" s="45">
        <v>46155.45</v>
      </c>
      <c r="G199" s="45">
        <v>45595.99</v>
      </c>
      <c r="H199" s="45">
        <v>45036.53</v>
      </c>
      <c r="I199" s="45">
        <v>44477.07</v>
      </c>
      <c r="J199" s="45">
        <v>43917.61</v>
      </c>
      <c r="K199" s="45">
        <v>43358.15</v>
      </c>
      <c r="L199" s="45">
        <v>42798.69</v>
      </c>
      <c r="M199" s="45">
        <v>42239.23</v>
      </c>
      <c r="N199" s="45">
        <v>41679.769999999997</v>
      </c>
      <c r="O199" s="45">
        <v>41120.31</v>
      </c>
      <c r="P199" s="45">
        <v>40560.85</v>
      </c>
      <c r="Q199" s="45">
        <v>40001.39</v>
      </c>
      <c r="R199" s="47">
        <f t="shared" ref="R199:R216" si="59">((E199+Q199)+((F199+G199+H199+I199+J199+K199+L199+M199+N199+O199+P199)*2))/24</f>
        <v>43358.15</v>
      </c>
      <c r="T199" s="49"/>
      <c r="V199" s="49">
        <f t="shared" ref="V199:V216" si="60">+R199</f>
        <v>43358.15</v>
      </c>
      <c r="Y199" s="51"/>
      <c r="Z199" s="51"/>
      <c r="AA199" s="51"/>
      <c r="AC199" s="49">
        <f t="shared" ref="AC199:AC216" si="61">+R199</f>
        <v>43358.15</v>
      </c>
    </row>
    <row r="200" spans="1:29">
      <c r="A200" s="6" t="s">
        <v>284</v>
      </c>
      <c r="B200" s="1" t="s">
        <v>91</v>
      </c>
      <c r="C200" s="6" t="s">
        <v>94</v>
      </c>
      <c r="D200" s="41" t="s">
        <v>95</v>
      </c>
      <c r="E200" s="45">
        <v>42378.22</v>
      </c>
      <c r="F200" s="45">
        <v>41958.62</v>
      </c>
      <c r="G200" s="45">
        <v>41539.019999999997</v>
      </c>
      <c r="H200" s="45">
        <v>41119.42</v>
      </c>
      <c r="I200" s="45">
        <v>40699.82</v>
      </c>
      <c r="J200" s="45">
        <v>40280.22</v>
      </c>
      <c r="K200" s="45">
        <v>39860.620000000003</v>
      </c>
      <c r="L200" s="45">
        <v>39441.019999999997</v>
      </c>
      <c r="M200" s="45">
        <v>39021.42</v>
      </c>
      <c r="N200" s="45">
        <v>38601.82</v>
      </c>
      <c r="O200" s="45">
        <v>38182.22</v>
      </c>
      <c r="P200" s="45">
        <v>37762.620000000003</v>
      </c>
      <c r="Q200" s="45">
        <v>37343.019999999997</v>
      </c>
      <c r="R200" s="47">
        <f t="shared" si="59"/>
        <v>39860.619999999995</v>
      </c>
      <c r="T200" s="49"/>
      <c r="V200" s="49">
        <f t="shared" si="60"/>
        <v>39860.619999999995</v>
      </c>
      <c r="Y200" s="51"/>
      <c r="Z200" s="51"/>
      <c r="AA200" s="51"/>
      <c r="AC200" s="49">
        <f t="shared" si="61"/>
        <v>39860.619999999995</v>
      </c>
    </row>
    <row r="201" spans="1:29">
      <c r="A201" s="6" t="s">
        <v>284</v>
      </c>
      <c r="B201" s="1" t="s">
        <v>91</v>
      </c>
      <c r="C201" s="6" t="s">
        <v>96</v>
      </c>
      <c r="D201" s="41" t="s">
        <v>97</v>
      </c>
      <c r="E201" s="45">
        <v>754898.95</v>
      </c>
      <c r="F201" s="45">
        <v>750510</v>
      </c>
      <c r="G201" s="45">
        <v>-3.4924596548080398E-10</v>
      </c>
      <c r="H201" s="45">
        <v>-3.4924596548080398E-10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7">
        <f t="shared" si="59"/>
        <v>93996.622916666602</v>
      </c>
      <c r="T201" s="49"/>
      <c r="V201" s="49">
        <f t="shared" si="60"/>
        <v>93996.622916666602</v>
      </c>
      <c r="Y201" s="51"/>
      <c r="Z201" s="51"/>
      <c r="AA201" s="51"/>
      <c r="AC201" s="49">
        <f t="shared" si="61"/>
        <v>93996.622916666602</v>
      </c>
    </row>
    <row r="202" spans="1:29">
      <c r="A202" s="6" t="s">
        <v>284</v>
      </c>
      <c r="B202" s="1" t="s">
        <v>91</v>
      </c>
      <c r="C202" s="6" t="s">
        <v>98</v>
      </c>
      <c r="D202" s="41" t="s">
        <v>99</v>
      </c>
      <c r="E202" s="45">
        <v>1.8189894035458601E-12</v>
      </c>
      <c r="F202" s="45">
        <v>1.8189894035458601E-12</v>
      </c>
      <c r="G202" s="45">
        <v>1.8189894035458601E-12</v>
      </c>
      <c r="H202" s="45">
        <v>1.8189894035458601E-12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7">
        <f t="shared" si="59"/>
        <v>5.3053857603420918E-13</v>
      </c>
      <c r="T202" s="49"/>
      <c r="V202" s="49">
        <f t="shared" si="60"/>
        <v>5.3053857603420918E-13</v>
      </c>
      <c r="Y202" s="51"/>
      <c r="Z202" s="51"/>
      <c r="AA202" s="51"/>
      <c r="AC202" s="49">
        <f t="shared" si="61"/>
        <v>5.3053857603420918E-13</v>
      </c>
    </row>
    <row r="203" spans="1:29">
      <c r="A203" s="6" t="s">
        <v>284</v>
      </c>
      <c r="B203" s="1" t="s">
        <v>91</v>
      </c>
      <c r="C203" s="6" t="s">
        <v>100</v>
      </c>
      <c r="D203" s="41" t="s">
        <v>101</v>
      </c>
      <c r="E203" s="45">
        <v>127607.58</v>
      </c>
      <c r="F203" s="45">
        <v>126960.08</v>
      </c>
      <c r="G203" s="45">
        <v>126312.58</v>
      </c>
      <c r="H203" s="45">
        <v>125665.08</v>
      </c>
      <c r="I203" s="45">
        <v>125017.58</v>
      </c>
      <c r="J203" s="45">
        <v>124370.08</v>
      </c>
      <c r="K203" s="45">
        <v>123722.58</v>
      </c>
      <c r="L203" s="45">
        <v>123075.08</v>
      </c>
      <c r="M203" s="45">
        <v>122427.58</v>
      </c>
      <c r="N203" s="45">
        <v>121780.08</v>
      </c>
      <c r="O203" s="45">
        <v>121132.58</v>
      </c>
      <c r="P203" s="45">
        <v>120485.08</v>
      </c>
      <c r="Q203" s="45">
        <v>119837.58</v>
      </c>
      <c r="R203" s="47">
        <f t="shared" si="59"/>
        <v>123722.58000000002</v>
      </c>
      <c r="T203" s="49"/>
      <c r="V203" s="49">
        <f t="shared" si="60"/>
        <v>123722.58000000002</v>
      </c>
      <c r="Y203" s="51"/>
      <c r="Z203" s="51"/>
      <c r="AA203" s="51"/>
      <c r="AC203" s="49">
        <f t="shared" si="61"/>
        <v>123722.58000000002</v>
      </c>
    </row>
    <row r="204" spans="1:29">
      <c r="A204" s="6" t="s">
        <v>284</v>
      </c>
      <c r="B204" s="1" t="s">
        <v>91</v>
      </c>
      <c r="C204" s="6" t="s">
        <v>102</v>
      </c>
      <c r="D204" s="27" t="s">
        <v>103</v>
      </c>
      <c r="E204" s="45">
        <v>60822.52</v>
      </c>
      <c r="F204" s="45">
        <v>59773.85</v>
      </c>
      <c r="G204" s="45">
        <v>58725.18</v>
      </c>
      <c r="H204" s="45">
        <v>57676.51</v>
      </c>
      <c r="I204" s="45">
        <v>56627.839999999997</v>
      </c>
      <c r="J204" s="45">
        <v>55579.17</v>
      </c>
      <c r="K204" s="45">
        <v>54530.5</v>
      </c>
      <c r="L204" s="45">
        <v>53481.83</v>
      </c>
      <c r="M204" s="45">
        <v>52433.16</v>
      </c>
      <c r="N204" s="45">
        <v>51384.49</v>
      </c>
      <c r="O204" s="45">
        <v>50335.82</v>
      </c>
      <c r="P204" s="45">
        <v>49287.15</v>
      </c>
      <c r="Q204" s="45">
        <v>48238.48</v>
      </c>
      <c r="R204" s="47">
        <f t="shared" si="59"/>
        <v>54530.5</v>
      </c>
      <c r="T204" s="49"/>
      <c r="V204" s="49">
        <f t="shared" si="60"/>
        <v>54530.5</v>
      </c>
      <c r="Y204" s="51"/>
      <c r="Z204" s="51"/>
      <c r="AA204" s="51"/>
      <c r="AC204" s="49">
        <f t="shared" si="61"/>
        <v>54530.5</v>
      </c>
    </row>
    <row r="205" spans="1:29">
      <c r="A205" s="6" t="s">
        <v>284</v>
      </c>
      <c r="B205" s="1" t="s">
        <v>91</v>
      </c>
      <c r="C205" s="6" t="s">
        <v>104</v>
      </c>
      <c r="D205" s="27" t="s">
        <v>105</v>
      </c>
      <c r="E205" s="45">
        <v>78859.960000000094</v>
      </c>
      <c r="F205" s="45">
        <v>78021.030000000101</v>
      </c>
      <c r="G205" s="45">
        <v>77182.100000000093</v>
      </c>
      <c r="H205" s="45">
        <v>76343.1700000001</v>
      </c>
      <c r="I205" s="45">
        <v>75504.240000000005</v>
      </c>
      <c r="J205" s="45">
        <v>74665.31</v>
      </c>
      <c r="K205" s="45">
        <v>73826.38</v>
      </c>
      <c r="L205" s="45">
        <v>72987.45</v>
      </c>
      <c r="M205" s="45">
        <v>72148.52</v>
      </c>
      <c r="N205" s="45">
        <v>71309.59</v>
      </c>
      <c r="O205" s="45">
        <v>70470.66</v>
      </c>
      <c r="P205" s="45">
        <v>69631.730000000098</v>
      </c>
      <c r="Q205" s="45">
        <v>68792.800000000105</v>
      </c>
      <c r="R205" s="47">
        <f t="shared" si="59"/>
        <v>73826.380000000048</v>
      </c>
      <c r="T205" s="49"/>
      <c r="V205" s="49">
        <f t="shared" si="60"/>
        <v>73826.380000000048</v>
      </c>
      <c r="Y205" s="51"/>
      <c r="Z205" s="51"/>
      <c r="AA205" s="51"/>
      <c r="AC205" s="49">
        <f t="shared" si="61"/>
        <v>73826.380000000048</v>
      </c>
    </row>
    <row r="206" spans="1:29">
      <c r="A206" s="6" t="s">
        <v>284</v>
      </c>
      <c r="B206" s="1" t="s">
        <v>91</v>
      </c>
      <c r="C206" s="6" t="s">
        <v>77</v>
      </c>
      <c r="D206" s="27" t="s">
        <v>106</v>
      </c>
      <c r="E206" s="45">
        <v>290208.78999999998</v>
      </c>
      <c r="F206" s="45">
        <v>283613.14</v>
      </c>
      <c r="G206" s="45">
        <v>277017.49</v>
      </c>
      <c r="H206" s="45">
        <v>270421.84000000003</v>
      </c>
      <c r="I206" s="45">
        <v>263826.19</v>
      </c>
      <c r="J206" s="45">
        <v>257230.54</v>
      </c>
      <c r="K206" s="45">
        <v>250634.89</v>
      </c>
      <c r="L206" s="45">
        <v>244039.24</v>
      </c>
      <c r="M206" s="45">
        <v>237443.59</v>
      </c>
      <c r="N206" s="45">
        <v>230847.94</v>
      </c>
      <c r="O206" s="45">
        <v>224252.29</v>
      </c>
      <c r="P206" s="45">
        <v>217656.64</v>
      </c>
      <c r="Q206" s="45">
        <v>211060.99</v>
      </c>
      <c r="R206" s="47">
        <f t="shared" si="59"/>
        <v>250634.89</v>
      </c>
      <c r="T206" s="49"/>
      <c r="V206" s="49">
        <f t="shared" si="60"/>
        <v>250634.89</v>
      </c>
      <c r="Y206" s="51"/>
      <c r="Z206" s="51"/>
      <c r="AA206" s="51"/>
      <c r="AC206" s="49">
        <f t="shared" si="61"/>
        <v>250634.89</v>
      </c>
    </row>
    <row r="207" spans="1:29">
      <c r="A207" s="6" t="s">
        <v>284</v>
      </c>
      <c r="B207" s="1" t="s">
        <v>91</v>
      </c>
      <c r="C207" s="6" t="s">
        <v>107</v>
      </c>
      <c r="D207" s="27" t="s">
        <v>626</v>
      </c>
      <c r="E207" s="45">
        <v>50137.55</v>
      </c>
      <c r="F207" s="45">
        <v>49964.06</v>
      </c>
      <c r="G207" s="45">
        <v>49790.57</v>
      </c>
      <c r="H207" s="45">
        <v>49617.08</v>
      </c>
      <c r="I207" s="45">
        <v>49443.59</v>
      </c>
      <c r="J207" s="45">
        <v>49270.1</v>
      </c>
      <c r="K207" s="45">
        <v>49096.61</v>
      </c>
      <c r="L207" s="45">
        <v>48923.12</v>
      </c>
      <c r="M207" s="45">
        <v>48749.63</v>
      </c>
      <c r="N207" s="45">
        <v>48576.14</v>
      </c>
      <c r="O207" s="45">
        <v>48402.65</v>
      </c>
      <c r="P207" s="45">
        <v>48229.16</v>
      </c>
      <c r="Q207" s="45">
        <v>48055.67</v>
      </c>
      <c r="R207" s="47">
        <f t="shared" si="59"/>
        <v>49096.610000000008</v>
      </c>
      <c r="T207" s="49"/>
      <c r="V207" s="49">
        <f t="shared" si="60"/>
        <v>49096.610000000008</v>
      </c>
      <c r="Y207" s="51"/>
      <c r="Z207" s="51"/>
      <c r="AA207" s="51"/>
      <c r="AC207" s="49">
        <f t="shared" si="61"/>
        <v>49096.610000000008</v>
      </c>
    </row>
    <row r="208" spans="1:29">
      <c r="A208" s="6" t="s">
        <v>284</v>
      </c>
      <c r="B208" s="1" t="s">
        <v>91</v>
      </c>
      <c r="C208" s="6" t="s">
        <v>108</v>
      </c>
      <c r="D208" s="27" t="s">
        <v>627</v>
      </c>
      <c r="E208" s="45">
        <v>52067.040000000001</v>
      </c>
      <c r="F208" s="45">
        <v>51939.74</v>
      </c>
      <c r="G208" s="45">
        <v>51812.44</v>
      </c>
      <c r="H208" s="45">
        <v>51685.14</v>
      </c>
      <c r="I208" s="45">
        <v>51557.84</v>
      </c>
      <c r="J208" s="45">
        <v>51430.54</v>
      </c>
      <c r="K208" s="45">
        <v>51303.24</v>
      </c>
      <c r="L208" s="45">
        <v>51175.94</v>
      </c>
      <c r="M208" s="45">
        <v>51048.639999999999</v>
      </c>
      <c r="N208" s="45">
        <v>50921.34</v>
      </c>
      <c r="O208" s="45">
        <v>50794.04</v>
      </c>
      <c r="P208" s="45">
        <v>50666.74</v>
      </c>
      <c r="Q208" s="45">
        <v>50539.44</v>
      </c>
      <c r="R208" s="47">
        <f t="shared" si="59"/>
        <v>51303.24</v>
      </c>
      <c r="T208" s="49"/>
      <c r="V208" s="49">
        <f t="shared" si="60"/>
        <v>51303.24</v>
      </c>
      <c r="Y208" s="51"/>
      <c r="Z208" s="51"/>
      <c r="AA208" s="51"/>
      <c r="AC208" s="49">
        <f t="shared" si="61"/>
        <v>51303.24</v>
      </c>
    </row>
    <row r="209" spans="1:30">
      <c r="A209" s="6" t="s">
        <v>284</v>
      </c>
      <c r="B209" s="1" t="s">
        <v>91</v>
      </c>
      <c r="C209" s="6" t="s">
        <v>109</v>
      </c>
      <c r="D209" s="27" t="s">
        <v>628</v>
      </c>
      <c r="E209" s="45">
        <v>50484.53</v>
      </c>
      <c r="F209" s="45">
        <v>50311.040000000001</v>
      </c>
      <c r="G209" s="45">
        <v>50137.55</v>
      </c>
      <c r="H209" s="45">
        <v>49964.06</v>
      </c>
      <c r="I209" s="45">
        <v>49790.57</v>
      </c>
      <c r="J209" s="45">
        <v>49617.08</v>
      </c>
      <c r="K209" s="45">
        <v>49443.59</v>
      </c>
      <c r="L209" s="45">
        <v>49270.1</v>
      </c>
      <c r="M209" s="45">
        <v>49096.61</v>
      </c>
      <c r="N209" s="45">
        <v>48923.12</v>
      </c>
      <c r="O209" s="45">
        <v>48749.63</v>
      </c>
      <c r="P209" s="45">
        <v>48576.14</v>
      </c>
      <c r="Q209" s="45">
        <v>48402.65</v>
      </c>
      <c r="R209" s="47">
        <f t="shared" si="59"/>
        <v>49443.59</v>
      </c>
      <c r="T209" s="49"/>
      <c r="V209" s="49">
        <f t="shared" si="60"/>
        <v>49443.59</v>
      </c>
      <c r="Y209" s="51"/>
      <c r="Z209" s="51"/>
      <c r="AA209" s="51"/>
      <c r="AC209" s="49">
        <f t="shared" si="61"/>
        <v>49443.59</v>
      </c>
    </row>
    <row r="210" spans="1:30">
      <c r="A210" s="6" t="s">
        <v>284</v>
      </c>
      <c r="B210" s="1" t="s">
        <v>91</v>
      </c>
      <c r="C210" s="6" t="s">
        <v>110</v>
      </c>
      <c r="D210" s="27" t="s">
        <v>629</v>
      </c>
      <c r="E210" s="45">
        <v>52321.64</v>
      </c>
      <c r="F210" s="45">
        <v>52194.34</v>
      </c>
      <c r="G210" s="45">
        <v>52067.040000000001</v>
      </c>
      <c r="H210" s="45">
        <v>51939.74</v>
      </c>
      <c r="I210" s="45">
        <v>51812.44</v>
      </c>
      <c r="J210" s="45">
        <v>51685.14</v>
      </c>
      <c r="K210" s="45">
        <v>51557.84</v>
      </c>
      <c r="L210" s="45">
        <v>51430.54</v>
      </c>
      <c r="M210" s="45">
        <v>51303.24</v>
      </c>
      <c r="N210" s="45">
        <v>51175.94</v>
      </c>
      <c r="O210" s="45">
        <v>51048.639999999999</v>
      </c>
      <c r="P210" s="45">
        <v>50921.34</v>
      </c>
      <c r="Q210" s="45">
        <v>50794.04</v>
      </c>
      <c r="R210" s="47">
        <f t="shared" si="59"/>
        <v>51557.84</v>
      </c>
      <c r="T210" s="49"/>
      <c r="V210" s="49">
        <f t="shared" si="60"/>
        <v>51557.84</v>
      </c>
      <c r="Y210" s="51"/>
      <c r="Z210" s="51"/>
      <c r="AA210" s="51"/>
      <c r="AC210" s="49">
        <f t="shared" si="61"/>
        <v>51557.84</v>
      </c>
    </row>
    <row r="211" spans="1:30">
      <c r="A211" s="6" t="s">
        <v>284</v>
      </c>
      <c r="B211" s="1" t="s">
        <v>91</v>
      </c>
      <c r="C211" s="6" t="s">
        <v>893</v>
      </c>
      <c r="D211" s="27" t="s">
        <v>903</v>
      </c>
      <c r="E211" s="45">
        <v>111331.53</v>
      </c>
      <c r="F211" s="45">
        <v>110261.04</v>
      </c>
      <c r="G211" s="45">
        <v>109190.55</v>
      </c>
      <c r="H211" s="45">
        <v>108120.06</v>
      </c>
      <c r="I211" s="45">
        <v>107049.57</v>
      </c>
      <c r="J211" s="45">
        <v>105979.08</v>
      </c>
      <c r="K211" s="45">
        <v>104908.59</v>
      </c>
      <c r="L211" s="45">
        <v>103838.1</v>
      </c>
      <c r="M211" s="45">
        <v>102767.61</v>
      </c>
      <c r="N211" s="45">
        <v>101697.12</v>
      </c>
      <c r="O211" s="45">
        <v>100626.63</v>
      </c>
      <c r="P211" s="45">
        <v>99556.14</v>
      </c>
      <c r="Q211" s="45">
        <v>98485.65</v>
      </c>
      <c r="R211" s="47">
        <f t="shared" si="59"/>
        <v>104908.59000000001</v>
      </c>
      <c r="T211" s="49"/>
      <c r="V211" s="49">
        <f t="shared" si="60"/>
        <v>104908.59000000001</v>
      </c>
      <c r="Y211" s="51"/>
      <c r="Z211" s="51"/>
      <c r="AA211" s="51"/>
      <c r="AC211" s="49">
        <f t="shared" si="61"/>
        <v>104908.59000000001</v>
      </c>
    </row>
    <row r="212" spans="1:30">
      <c r="A212" s="6" t="s">
        <v>284</v>
      </c>
      <c r="B212" s="1" t="s">
        <v>91</v>
      </c>
      <c r="C212" s="6" t="s">
        <v>889</v>
      </c>
      <c r="D212" s="27" t="s">
        <v>904</v>
      </c>
      <c r="E212" s="45">
        <v>93632.620000000097</v>
      </c>
      <c r="F212" s="45">
        <v>93061.690000000104</v>
      </c>
      <c r="G212" s="45">
        <v>92490.760000000097</v>
      </c>
      <c r="H212" s="45">
        <v>91919.830000000104</v>
      </c>
      <c r="I212" s="45">
        <v>91348.9</v>
      </c>
      <c r="J212" s="45">
        <v>90777.97</v>
      </c>
      <c r="K212" s="45">
        <v>90207.039999999994</v>
      </c>
      <c r="L212" s="45">
        <v>89636.11</v>
      </c>
      <c r="M212" s="45">
        <v>89065.18</v>
      </c>
      <c r="N212" s="45">
        <v>88494.25</v>
      </c>
      <c r="O212" s="45">
        <v>87923.320000000094</v>
      </c>
      <c r="P212" s="45">
        <v>87352.390000000101</v>
      </c>
      <c r="Q212" s="45">
        <v>86781.460000000094</v>
      </c>
      <c r="R212" s="47">
        <f t="shared" si="59"/>
        <v>90207.040000000037</v>
      </c>
      <c r="T212" s="49"/>
      <c r="V212" s="49">
        <f t="shared" si="60"/>
        <v>90207.040000000037</v>
      </c>
      <c r="Y212" s="51"/>
      <c r="Z212" s="51"/>
      <c r="AA212" s="51"/>
      <c r="AC212" s="49">
        <f t="shared" si="61"/>
        <v>90207.040000000037</v>
      </c>
    </row>
    <row r="213" spans="1:30">
      <c r="A213" s="6" t="s">
        <v>284</v>
      </c>
      <c r="B213" s="1" t="s">
        <v>91</v>
      </c>
      <c r="C213" s="6" t="s">
        <v>890</v>
      </c>
      <c r="D213" s="27" t="s">
        <v>905</v>
      </c>
      <c r="E213" s="45">
        <v>147300.04</v>
      </c>
      <c r="F213" s="45">
        <v>146871.84</v>
      </c>
      <c r="G213" s="45">
        <v>146443.64000000001</v>
      </c>
      <c r="H213" s="45">
        <v>146015.44</v>
      </c>
      <c r="I213" s="45">
        <v>145587.24</v>
      </c>
      <c r="J213" s="45">
        <v>145159.04000000001</v>
      </c>
      <c r="K213" s="45">
        <v>144730.84</v>
      </c>
      <c r="L213" s="45">
        <v>144302.64000000001</v>
      </c>
      <c r="M213" s="45">
        <v>143874.44</v>
      </c>
      <c r="N213" s="45">
        <v>143446.24</v>
      </c>
      <c r="O213" s="45">
        <v>143018.04</v>
      </c>
      <c r="P213" s="45">
        <v>142589.84</v>
      </c>
      <c r="Q213" s="45">
        <v>142161.64000000001</v>
      </c>
      <c r="R213" s="47">
        <f t="shared" si="59"/>
        <v>144730.84</v>
      </c>
      <c r="T213" s="49"/>
      <c r="V213" s="49">
        <f t="shared" si="60"/>
        <v>144730.84</v>
      </c>
      <c r="Y213" s="51"/>
      <c r="Z213" s="51"/>
      <c r="AA213" s="51"/>
      <c r="AC213" s="49">
        <f t="shared" si="61"/>
        <v>144730.84</v>
      </c>
    </row>
    <row r="214" spans="1:30">
      <c r="A214" s="6" t="s">
        <v>284</v>
      </c>
      <c r="B214" s="1" t="s">
        <v>91</v>
      </c>
      <c r="C214" s="6" t="s">
        <v>406</v>
      </c>
      <c r="D214" s="27" t="s">
        <v>948</v>
      </c>
      <c r="E214" s="45">
        <v>128124.14</v>
      </c>
      <c r="F214" s="45">
        <v>127764.24</v>
      </c>
      <c r="G214" s="45">
        <v>127404.34</v>
      </c>
      <c r="H214" s="45">
        <v>127044.44</v>
      </c>
      <c r="I214" s="45">
        <v>126684.54</v>
      </c>
      <c r="J214" s="45">
        <v>126324.64</v>
      </c>
      <c r="K214" s="45">
        <v>125964.74</v>
      </c>
      <c r="L214" s="45">
        <v>125604.84</v>
      </c>
      <c r="M214" s="45">
        <v>125244.94</v>
      </c>
      <c r="N214" s="45">
        <v>124885.04</v>
      </c>
      <c r="O214" s="45">
        <v>124525.14</v>
      </c>
      <c r="P214" s="45">
        <v>124165.24</v>
      </c>
      <c r="Q214" s="45">
        <v>123805.34</v>
      </c>
      <c r="R214" s="47">
        <f t="shared" si="59"/>
        <v>125964.73999999999</v>
      </c>
      <c r="T214" s="49"/>
      <c r="V214" s="49">
        <f t="shared" si="60"/>
        <v>125964.73999999999</v>
      </c>
      <c r="Y214" s="51"/>
      <c r="Z214" s="51"/>
      <c r="AA214" s="51"/>
      <c r="AC214" s="49">
        <f t="shared" si="61"/>
        <v>125964.73999999999</v>
      </c>
    </row>
    <row r="215" spans="1:30">
      <c r="A215" s="6" t="s">
        <v>284</v>
      </c>
      <c r="B215" s="1" t="s">
        <v>91</v>
      </c>
      <c r="C215" s="6" t="s">
        <v>407</v>
      </c>
      <c r="D215" s="27" t="s">
        <v>949</v>
      </c>
      <c r="E215" s="45">
        <v>85656.03</v>
      </c>
      <c r="F215" s="45">
        <v>85476.08</v>
      </c>
      <c r="G215" s="45">
        <v>85296.13</v>
      </c>
      <c r="H215" s="45">
        <v>85116.18</v>
      </c>
      <c r="I215" s="45">
        <v>84936.23</v>
      </c>
      <c r="J215" s="45">
        <v>84756.28</v>
      </c>
      <c r="K215" s="45">
        <v>84576.33</v>
      </c>
      <c r="L215" s="45">
        <v>84396.38</v>
      </c>
      <c r="M215" s="45">
        <v>84216.43</v>
      </c>
      <c r="N215" s="45">
        <v>84036.479999999996</v>
      </c>
      <c r="O215" s="45">
        <v>83856.53</v>
      </c>
      <c r="P215" s="45">
        <v>83676.58</v>
      </c>
      <c r="Q215" s="45">
        <v>83496.63</v>
      </c>
      <c r="R215" s="47">
        <f t="shared" si="59"/>
        <v>84576.33</v>
      </c>
      <c r="T215" s="49"/>
      <c r="V215" s="49">
        <f t="shared" si="60"/>
        <v>84576.33</v>
      </c>
      <c r="Y215" s="51"/>
      <c r="Z215" s="51"/>
      <c r="AA215" s="51"/>
      <c r="AC215" s="49">
        <f t="shared" si="61"/>
        <v>84576.33</v>
      </c>
    </row>
    <row r="216" spans="1:30">
      <c r="A216" s="6" t="s">
        <v>284</v>
      </c>
      <c r="B216" s="1" t="s">
        <v>91</v>
      </c>
      <c r="C216" s="6" t="s">
        <v>959</v>
      </c>
      <c r="D216" s="27" t="s">
        <v>960</v>
      </c>
      <c r="E216" s="55">
        <v>0</v>
      </c>
      <c r="F216" s="55">
        <v>122380.51</v>
      </c>
      <c r="G216" s="55">
        <v>132675.96</v>
      </c>
      <c r="H216" s="55">
        <v>144583.67000000001</v>
      </c>
      <c r="I216" s="55">
        <v>144280.56</v>
      </c>
      <c r="J216" s="55">
        <v>143977.45000000001</v>
      </c>
      <c r="K216" s="55">
        <v>143674.34</v>
      </c>
      <c r="L216" s="55">
        <v>143371.23000000001</v>
      </c>
      <c r="M216" s="55">
        <v>143068.12</v>
      </c>
      <c r="N216" s="55">
        <v>144457.70000000001</v>
      </c>
      <c r="O216" s="55">
        <v>144151</v>
      </c>
      <c r="P216" s="55">
        <v>143844.29999999999</v>
      </c>
      <c r="Q216" s="55">
        <v>143537.60000000001</v>
      </c>
      <c r="R216" s="56">
        <f t="shared" si="59"/>
        <v>135186.13666666666</v>
      </c>
      <c r="T216" s="49"/>
      <c r="V216" s="49">
        <f t="shared" si="60"/>
        <v>135186.13666666666</v>
      </c>
      <c r="Y216" s="51"/>
      <c r="Z216" s="51"/>
      <c r="AA216" s="51"/>
      <c r="AC216" s="49">
        <f t="shared" si="61"/>
        <v>135186.13666666666</v>
      </c>
    </row>
    <row r="217" spans="1:30">
      <c r="D217" s="28" t="s">
        <v>111</v>
      </c>
      <c r="E217" s="45">
        <f t="shared" ref="E217:R217" si="62">SUM(E199:E216)</f>
        <v>2172546.0500000003</v>
      </c>
      <c r="F217" s="45">
        <f t="shared" si="62"/>
        <v>2277216.75</v>
      </c>
      <c r="G217" s="45">
        <f t="shared" si="62"/>
        <v>1523681.3399999999</v>
      </c>
      <c r="H217" s="45">
        <f t="shared" si="62"/>
        <v>1522268.1899999997</v>
      </c>
      <c r="I217" s="45">
        <f t="shared" si="62"/>
        <v>1508644.2200000002</v>
      </c>
      <c r="J217" s="45">
        <f t="shared" si="62"/>
        <v>1495020.2499999998</v>
      </c>
      <c r="K217" s="45">
        <f t="shared" si="62"/>
        <v>1481396.28</v>
      </c>
      <c r="L217" s="45">
        <f t="shared" si="62"/>
        <v>1467772.31</v>
      </c>
      <c r="M217" s="45">
        <f t="shared" si="62"/>
        <v>1454148.3399999999</v>
      </c>
      <c r="N217" s="45">
        <f t="shared" si="62"/>
        <v>1442217.0599999998</v>
      </c>
      <c r="O217" s="45">
        <f t="shared" si="62"/>
        <v>1428589.5</v>
      </c>
      <c r="P217" s="45">
        <f t="shared" si="62"/>
        <v>1414961.9400000004</v>
      </c>
      <c r="Q217" s="45">
        <f t="shared" si="62"/>
        <v>1401334.3800000004</v>
      </c>
      <c r="R217" s="45">
        <f t="shared" si="62"/>
        <v>1566904.6995833335</v>
      </c>
      <c r="Y217" s="51"/>
      <c r="Z217" s="51"/>
      <c r="AA217" s="51"/>
    </row>
    <row r="218" spans="1:30">
      <c r="D218" s="29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7"/>
      <c r="Y218" s="51"/>
      <c r="Z218" s="51"/>
      <c r="AA218" s="51"/>
    </row>
    <row r="219" spans="1:30">
      <c r="A219" s="6" t="s">
        <v>284</v>
      </c>
      <c r="B219" s="6" t="s">
        <v>112</v>
      </c>
      <c r="C219" s="6" t="s">
        <v>69</v>
      </c>
      <c r="D219" s="41" t="s">
        <v>114</v>
      </c>
      <c r="E219" s="45">
        <v>672601.85</v>
      </c>
      <c r="F219" s="45">
        <v>669187.63</v>
      </c>
      <c r="G219" s="45">
        <v>665773.41</v>
      </c>
      <c r="H219" s="45">
        <v>662359.18999999994</v>
      </c>
      <c r="I219" s="45">
        <v>658944.97</v>
      </c>
      <c r="J219" s="45">
        <v>655530.75</v>
      </c>
      <c r="K219" s="45">
        <v>652116.53</v>
      </c>
      <c r="L219" s="45">
        <v>648702.31000000006</v>
      </c>
      <c r="M219" s="45">
        <v>645288.09</v>
      </c>
      <c r="N219" s="45">
        <v>641873.87</v>
      </c>
      <c r="O219" s="45">
        <v>638459.65</v>
      </c>
      <c r="P219" s="45">
        <v>635045.43000000005</v>
      </c>
      <c r="Q219" s="45">
        <v>631631.21</v>
      </c>
      <c r="R219" s="47">
        <f>((E219+Q219)+((F219+G219+H219+I219+J219+K219+L219+M219+N219+O219+P219)*2))/24</f>
        <v>652116.53000000014</v>
      </c>
      <c r="T219" s="49"/>
      <c r="V219" s="49">
        <f>+R219</f>
        <v>652116.53000000014</v>
      </c>
      <c r="Y219" s="51"/>
      <c r="Z219" s="51"/>
      <c r="AA219" s="51"/>
      <c r="AC219" s="49">
        <f>+R219</f>
        <v>652116.53000000014</v>
      </c>
    </row>
    <row r="220" spans="1:30">
      <c r="A220" s="6" t="s">
        <v>284</v>
      </c>
      <c r="B220" s="6" t="s">
        <v>112</v>
      </c>
      <c r="C220" s="6" t="s">
        <v>390</v>
      </c>
      <c r="D220" s="41" t="s">
        <v>963</v>
      </c>
      <c r="E220" s="45">
        <v>0</v>
      </c>
      <c r="F220" s="45">
        <v>0</v>
      </c>
      <c r="G220" s="45">
        <v>751441.23</v>
      </c>
      <c r="H220" s="45">
        <v>752398.69</v>
      </c>
      <c r="I220" s="45">
        <v>750824.63</v>
      </c>
      <c r="J220" s="45">
        <v>749250.57</v>
      </c>
      <c r="K220" s="45">
        <v>747676.51</v>
      </c>
      <c r="L220" s="45">
        <v>746102.45</v>
      </c>
      <c r="M220" s="45">
        <v>744528.39</v>
      </c>
      <c r="N220" s="45">
        <v>742954.33</v>
      </c>
      <c r="O220" s="45">
        <v>741380.27</v>
      </c>
      <c r="P220" s="45">
        <v>739806.20999999903</v>
      </c>
      <c r="Q220" s="45">
        <v>738232.14999999898</v>
      </c>
      <c r="R220" s="47">
        <f>((E220+Q220)+((F220+G220+H220+I220+J220+K220+L220+M220+N220+O220+P220)*2))/24</f>
        <v>652956.61291666655</v>
      </c>
      <c r="T220" s="49"/>
      <c r="V220" s="49">
        <f>+R220</f>
        <v>652956.61291666655</v>
      </c>
      <c r="Y220" s="51"/>
      <c r="Z220" s="51"/>
      <c r="AA220" s="51"/>
      <c r="AC220" s="49">
        <f>+R220</f>
        <v>652956.61291666655</v>
      </c>
    </row>
    <row r="221" spans="1:30">
      <c r="D221" s="41" t="s">
        <v>111</v>
      </c>
      <c r="E221" s="46">
        <f t="shared" ref="E221:M221" si="63">SUM(E219:E220)</f>
        <v>672601.85</v>
      </c>
      <c r="F221" s="46">
        <f t="shared" si="63"/>
        <v>669187.63</v>
      </c>
      <c r="G221" s="46">
        <f t="shared" si="63"/>
        <v>1417214.6400000001</v>
      </c>
      <c r="H221" s="46">
        <f t="shared" si="63"/>
        <v>1414757.88</v>
      </c>
      <c r="I221" s="46">
        <f t="shared" si="63"/>
        <v>1409769.6</v>
      </c>
      <c r="J221" s="46">
        <f t="shared" si="63"/>
        <v>1404781.3199999998</v>
      </c>
      <c r="K221" s="46">
        <f t="shared" si="63"/>
        <v>1399793.04</v>
      </c>
      <c r="L221" s="46">
        <f t="shared" si="63"/>
        <v>1394804.76</v>
      </c>
      <c r="M221" s="46">
        <f t="shared" si="63"/>
        <v>1389816.48</v>
      </c>
      <c r="N221" s="46">
        <f t="shared" ref="N221:R221" si="64">SUM(N219:N220)</f>
        <v>1384828.2</v>
      </c>
      <c r="O221" s="46">
        <f t="shared" si="64"/>
        <v>1379839.92</v>
      </c>
      <c r="P221" s="46">
        <f t="shared" si="64"/>
        <v>1374851.6399999992</v>
      </c>
      <c r="Q221" s="46">
        <f t="shared" si="64"/>
        <v>1369863.3599999989</v>
      </c>
      <c r="R221" s="46">
        <f t="shared" si="64"/>
        <v>1305073.1429166668</v>
      </c>
      <c r="Y221" s="51"/>
      <c r="Z221" s="51"/>
      <c r="AA221" s="51"/>
    </row>
    <row r="222" spans="1:30">
      <c r="D222" s="3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7"/>
      <c r="Y222" s="51"/>
      <c r="Z222" s="51"/>
      <c r="AA222" s="51"/>
    </row>
    <row r="223" spans="1:30">
      <c r="A223" s="6" t="s">
        <v>284</v>
      </c>
      <c r="B223" s="6" t="s">
        <v>82</v>
      </c>
      <c r="C223" s="6" t="s">
        <v>67</v>
      </c>
      <c r="D223" s="41" t="s">
        <v>115</v>
      </c>
      <c r="E223" s="45">
        <v>31398.87</v>
      </c>
      <c r="F223" s="45">
        <v>0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7">
        <f t="shared" ref="R223:R286" si="65">((E223+Q223)+((F223+G223+H223+I223+J223+K223+L223+M223+N223+O223+P223)*2))/24</f>
        <v>1308.2862499999999</v>
      </c>
      <c r="T223" s="61">
        <f t="shared" ref="T223:T266" si="66">+R223</f>
        <v>1308.2862499999999</v>
      </c>
      <c r="Y223" s="51"/>
      <c r="Z223" s="51"/>
      <c r="AA223" s="51"/>
      <c r="AD223" s="49">
        <f t="shared" ref="AD223:AD267" si="67">+R223</f>
        <v>1308.2862499999999</v>
      </c>
    </row>
    <row r="224" spans="1:30">
      <c r="A224" s="6" t="s">
        <v>284</v>
      </c>
      <c r="B224" s="6" t="s">
        <v>494</v>
      </c>
      <c r="C224" s="6" t="s">
        <v>2</v>
      </c>
      <c r="D224" s="41" t="s">
        <v>495</v>
      </c>
      <c r="E224" s="45">
        <v>77811.31</v>
      </c>
      <c r="F224" s="45">
        <v>181507.58</v>
      </c>
      <c r="G224" s="45">
        <v>181507.58</v>
      </c>
      <c r="H224" s="45">
        <v>2.91038304567337E-11</v>
      </c>
      <c r="I224" s="45">
        <v>3003.46</v>
      </c>
      <c r="J224" s="45">
        <v>3003.46</v>
      </c>
      <c r="K224" s="45">
        <v>3003.46</v>
      </c>
      <c r="L224" s="45">
        <v>3003.46</v>
      </c>
      <c r="M224" s="45">
        <v>3003.46</v>
      </c>
      <c r="N224" s="45">
        <v>3003.46</v>
      </c>
      <c r="O224" s="45">
        <v>3003.46</v>
      </c>
      <c r="P224" s="45">
        <v>12278.46</v>
      </c>
      <c r="Q224" s="45">
        <v>12278.46</v>
      </c>
      <c r="R224" s="47">
        <f t="shared" si="65"/>
        <v>36780.227083333353</v>
      </c>
      <c r="T224" s="49">
        <f t="shared" si="66"/>
        <v>36780.227083333353</v>
      </c>
      <c r="Y224" s="51"/>
      <c r="Z224" s="51"/>
      <c r="AA224" s="51"/>
      <c r="AD224" s="49">
        <f t="shared" si="67"/>
        <v>36780.227083333353</v>
      </c>
    </row>
    <row r="225" spans="1:30">
      <c r="A225" s="6" t="s">
        <v>284</v>
      </c>
      <c r="B225" s="6" t="s">
        <v>116</v>
      </c>
      <c r="C225" s="6" t="s">
        <v>326</v>
      </c>
      <c r="D225" s="41" t="s">
        <v>906</v>
      </c>
      <c r="E225" s="45">
        <v>38966901</v>
      </c>
      <c r="F225" s="45">
        <v>38966901</v>
      </c>
      <c r="G225" s="45">
        <v>38966901</v>
      </c>
      <c r="H225" s="45">
        <v>39212051</v>
      </c>
      <c r="I225" s="45">
        <v>39212051</v>
      </c>
      <c r="J225" s="45">
        <v>39212051</v>
      </c>
      <c r="K225" s="45">
        <v>39212051</v>
      </c>
      <c r="L225" s="45">
        <v>39212051</v>
      </c>
      <c r="M225" s="45">
        <v>39212051</v>
      </c>
      <c r="N225" s="45">
        <v>39212051</v>
      </c>
      <c r="O225" s="45">
        <v>39212051</v>
      </c>
      <c r="P225" s="45">
        <v>39212051</v>
      </c>
      <c r="Q225" s="45">
        <v>39212051</v>
      </c>
      <c r="R225" s="47">
        <f t="shared" si="65"/>
        <v>39160978.083333336</v>
      </c>
      <c r="T225" s="49">
        <f t="shared" si="66"/>
        <v>39160978.083333336</v>
      </c>
      <c r="Y225" s="51"/>
      <c r="Z225" s="51"/>
      <c r="AA225" s="51"/>
      <c r="AD225" s="49">
        <f t="shared" si="67"/>
        <v>39160978.083333336</v>
      </c>
    </row>
    <row r="226" spans="1:30">
      <c r="A226" s="6" t="s">
        <v>284</v>
      </c>
      <c r="B226" s="6" t="s">
        <v>116</v>
      </c>
      <c r="C226" s="6" t="s">
        <v>327</v>
      </c>
      <c r="D226" s="41" t="s">
        <v>492</v>
      </c>
      <c r="E226" s="45">
        <v>1045610</v>
      </c>
      <c r="F226" s="45">
        <v>1045610</v>
      </c>
      <c r="G226" s="45">
        <v>1045610</v>
      </c>
      <c r="H226" s="45">
        <v>1044516</v>
      </c>
      <c r="I226" s="45">
        <v>1044516</v>
      </c>
      <c r="J226" s="45">
        <v>1044516</v>
      </c>
      <c r="K226" s="45">
        <v>1044516</v>
      </c>
      <c r="L226" s="45">
        <v>1044516</v>
      </c>
      <c r="M226" s="45">
        <v>1044516</v>
      </c>
      <c r="N226" s="45">
        <v>1044516</v>
      </c>
      <c r="O226" s="45">
        <v>1044516</v>
      </c>
      <c r="P226" s="45">
        <v>1044516</v>
      </c>
      <c r="Q226" s="45">
        <v>1044516</v>
      </c>
      <c r="R226" s="47">
        <f t="shared" si="65"/>
        <v>1044743.9166666666</v>
      </c>
      <c r="T226" s="49">
        <f t="shared" si="66"/>
        <v>1044743.9166666666</v>
      </c>
      <c r="Y226" s="51"/>
      <c r="Z226" s="51"/>
      <c r="AA226" s="51"/>
      <c r="AD226" s="49">
        <f t="shared" si="67"/>
        <v>1044743.9166666666</v>
      </c>
    </row>
    <row r="227" spans="1:30">
      <c r="A227" s="6" t="s">
        <v>284</v>
      </c>
      <c r="B227" s="6" t="s">
        <v>116</v>
      </c>
      <c r="C227" s="6" t="s">
        <v>909</v>
      </c>
      <c r="D227" s="41" t="s">
        <v>910</v>
      </c>
      <c r="E227" s="45">
        <v>-197919</v>
      </c>
      <c r="F227" s="45">
        <v>-197919</v>
      </c>
      <c r="G227" s="45">
        <v>-197919</v>
      </c>
      <c r="H227" s="45">
        <v>-253608</v>
      </c>
      <c r="I227" s="45">
        <v>-253608</v>
      </c>
      <c r="J227" s="45">
        <v>-253608</v>
      </c>
      <c r="K227" s="45">
        <v>-253608</v>
      </c>
      <c r="L227" s="45">
        <v>-253608</v>
      </c>
      <c r="M227" s="45">
        <v>-253608</v>
      </c>
      <c r="N227" s="45">
        <v>-253608</v>
      </c>
      <c r="O227" s="45">
        <v>-253608</v>
      </c>
      <c r="P227" s="45">
        <v>-253608</v>
      </c>
      <c r="Q227" s="45">
        <v>-253608</v>
      </c>
      <c r="R227" s="47">
        <f t="shared" si="65"/>
        <v>-242006.125</v>
      </c>
      <c r="T227" s="49">
        <f t="shared" si="66"/>
        <v>-242006.125</v>
      </c>
      <c r="Y227" s="51"/>
      <c r="Z227" s="51"/>
      <c r="AA227" s="51"/>
      <c r="AD227" s="49">
        <f t="shared" si="67"/>
        <v>-242006.125</v>
      </c>
    </row>
    <row r="228" spans="1:30">
      <c r="A228" s="6" t="s">
        <v>284</v>
      </c>
      <c r="B228" s="6" t="s">
        <v>116</v>
      </c>
      <c r="C228" s="6" t="s">
        <v>907</v>
      </c>
      <c r="D228" s="41" t="s">
        <v>908</v>
      </c>
      <c r="E228" s="45">
        <v>1644093</v>
      </c>
      <c r="F228" s="45">
        <v>1644093</v>
      </c>
      <c r="G228" s="45">
        <v>1644093</v>
      </c>
      <c r="H228" s="45">
        <v>2115746</v>
      </c>
      <c r="I228" s="45">
        <v>2115746</v>
      </c>
      <c r="J228" s="45">
        <v>2115746</v>
      </c>
      <c r="K228" s="45">
        <v>2115746</v>
      </c>
      <c r="L228" s="45">
        <v>2115746</v>
      </c>
      <c r="M228" s="45">
        <v>2115746</v>
      </c>
      <c r="N228" s="45">
        <v>2115746</v>
      </c>
      <c r="O228" s="45">
        <v>2115746</v>
      </c>
      <c r="P228" s="45">
        <v>2115746</v>
      </c>
      <c r="Q228" s="45">
        <v>2115746</v>
      </c>
      <c r="R228" s="47">
        <f t="shared" si="65"/>
        <v>2017484.9583333333</v>
      </c>
      <c r="T228" s="49">
        <f t="shared" si="66"/>
        <v>2017484.9583333333</v>
      </c>
      <c r="Y228" s="51"/>
      <c r="Z228" s="51"/>
      <c r="AA228" s="51"/>
      <c r="AD228" s="49">
        <f t="shared" si="67"/>
        <v>2017484.9583333333</v>
      </c>
    </row>
    <row r="229" spans="1:30">
      <c r="A229" s="6" t="s">
        <v>293</v>
      </c>
      <c r="B229" s="6" t="s">
        <v>116</v>
      </c>
      <c r="C229" s="6" t="s">
        <v>325</v>
      </c>
      <c r="D229" s="41" t="s">
        <v>631</v>
      </c>
      <c r="E229" s="45">
        <v>0</v>
      </c>
      <c r="F229" s="45">
        <v>0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7">
        <f t="shared" si="65"/>
        <v>0</v>
      </c>
      <c r="T229" s="49">
        <f t="shared" si="66"/>
        <v>0</v>
      </c>
      <c r="Y229" s="51"/>
      <c r="Z229" s="51"/>
      <c r="AA229" s="51"/>
      <c r="AD229" s="49">
        <f t="shared" si="67"/>
        <v>0</v>
      </c>
    </row>
    <row r="230" spans="1:30">
      <c r="A230" s="6" t="s">
        <v>293</v>
      </c>
      <c r="B230" s="6" t="s">
        <v>116</v>
      </c>
      <c r="C230" s="6" t="s">
        <v>493</v>
      </c>
      <c r="D230" s="41" t="s">
        <v>630</v>
      </c>
      <c r="E230" s="45">
        <v>0</v>
      </c>
      <c r="F230" s="45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7">
        <f t="shared" si="65"/>
        <v>0</v>
      </c>
      <c r="T230" s="49">
        <f t="shared" si="66"/>
        <v>0</v>
      </c>
      <c r="Y230" s="51"/>
      <c r="Z230" s="51"/>
      <c r="AA230" s="51"/>
      <c r="AD230" s="49">
        <f t="shared" si="67"/>
        <v>0</v>
      </c>
    </row>
    <row r="231" spans="1:30">
      <c r="A231" s="6" t="s">
        <v>293</v>
      </c>
      <c r="B231" s="6" t="s">
        <v>116</v>
      </c>
      <c r="C231" s="6" t="s">
        <v>939</v>
      </c>
      <c r="D231" s="41" t="s">
        <v>940</v>
      </c>
      <c r="E231" s="45">
        <v>225000</v>
      </c>
      <c r="F231" s="45">
        <v>231200.13</v>
      </c>
      <c r="G231" s="45">
        <v>231951</v>
      </c>
      <c r="H231" s="45">
        <v>308383.19</v>
      </c>
      <c r="I231" s="45">
        <v>310287.31</v>
      </c>
      <c r="J231" s="45">
        <v>312017.78000000003</v>
      </c>
      <c r="K231" s="45">
        <v>313843.95</v>
      </c>
      <c r="L231" s="45">
        <v>315667.94</v>
      </c>
      <c r="M231" s="45">
        <v>317563.69</v>
      </c>
      <c r="N231" s="45">
        <v>319409.3</v>
      </c>
      <c r="O231" s="45">
        <v>321327.51</v>
      </c>
      <c r="P231" s="45">
        <v>323257.24</v>
      </c>
      <c r="Q231" s="45">
        <v>325135.94</v>
      </c>
      <c r="R231" s="47">
        <f t="shared" si="65"/>
        <v>298331.41749999998</v>
      </c>
      <c r="T231" s="49">
        <f t="shared" si="66"/>
        <v>298331.41749999998</v>
      </c>
      <c r="Y231" s="51"/>
      <c r="Z231" s="51"/>
      <c r="AA231" s="51"/>
      <c r="AD231" s="49">
        <f t="shared" si="67"/>
        <v>298331.41749999998</v>
      </c>
    </row>
    <row r="232" spans="1:30">
      <c r="A232" s="6" t="s">
        <v>293</v>
      </c>
      <c r="B232" s="6" t="s">
        <v>116</v>
      </c>
      <c r="C232" s="6" t="s">
        <v>968</v>
      </c>
      <c r="D232" s="41" t="s">
        <v>1007</v>
      </c>
      <c r="E232" s="45">
        <v>0</v>
      </c>
      <c r="F232" s="45">
        <v>0</v>
      </c>
      <c r="G232" s="45">
        <v>0</v>
      </c>
      <c r="H232" s="45">
        <v>160988.04999999999</v>
      </c>
      <c r="I232" s="45">
        <v>140537.39000000001</v>
      </c>
      <c r="J232" s="45">
        <v>128227.95</v>
      </c>
      <c r="K232" s="45">
        <v>109917.12</v>
      </c>
      <c r="L232" s="45">
        <v>88971.48</v>
      </c>
      <c r="M232" s="45">
        <v>105435.17</v>
      </c>
      <c r="N232" s="45">
        <v>266602.48</v>
      </c>
      <c r="O232" s="45">
        <v>0</v>
      </c>
      <c r="P232" s="45">
        <v>0</v>
      </c>
      <c r="Q232" s="45">
        <v>0</v>
      </c>
      <c r="R232" s="47">
        <f t="shared" si="65"/>
        <v>83389.97</v>
      </c>
      <c r="T232" s="49">
        <f t="shared" si="66"/>
        <v>83389.97</v>
      </c>
      <c r="Y232" s="51"/>
      <c r="Z232" s="51"/>
      <c r="AA232" s="51"/>
      <c r="AD232" s="49">
        <f t="shared" si="67"/>
        <v>83389.97</v>
      </c>
    </row>
    <row r="233" spans="1:30">
      <c r="A233" s="6" t="s">
        <v>293</v>
      </c>
      <c r="B233" s="6" t="s">
        <v>116</v>
      </c>
      <c r="C233" s="6" t="s">
        <v>1000</v>
      </c>
      <c r="D233" s="41" t="s">
        <v>1001</v>
      </c>
      <c r="E233" s="45">
        <v>0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159100.89000000001</v>
      </c>
      <c r="M233" s="45">
        <v>236635.93</v>
      </c>
      <c r="N233" s="45">
        <v>343881.48</v>
      </c>
      <c r="O233" s="45">
        <v>392415.04</v>
      </c>
      <c r="P233" s="45">
        <v>473765.88</v>
      </c>
      <c r="Q233" s="45">
        <v>548243.93999999994</v>
      </c>
      <c r="R233" s="47">
        <f t="shared" si="65"/>
        <v>156660.09916666668</v>
      </c>
      <c r="T233" s="49">
        <f t="shared" si="66"/>
        <v>156660.09916666668</v>
      </c>
      <c r="Y233" s="51"/>
      <c r="Z233" s="51"/>
      <c r="AA233" s="51"/>
      <c r="AD233" s="49">
        <f t="shared" si="67"/>
        <v>156660.09916666668</v>
      </c>
    </row>
    <row r="234" spans="1:30">
      <c r="A234" s="6" t="s">
        <v>293</v>
      </c>
      <c r="B234" s="6" t="s">
        <v>116</v>
      </c>
      <c r="C234" s="6" t="s">
        <v>1009</v>
      </c>
      <c r="D234" s="41" t="s">
        <v>1008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299767.62</v>
      </c>
      <c r="P234" s="45">
        <v>284397.46000000002</v>
      </c>
      <c r="Q234" s="45">
        <v>254172.96</v>
      </c>
      <c r="R234" s="47">
        <f t="shared" si="65"/>
        <v>59270.96333333334</v>
      </c>
      <c r="T234" s="49">
        <f t="shared" si="66"/>
        <v>59270.96333333334</v>
      </c>
      <c r="Y234" s="51"/>
      <c r="Z234" s="51"/>
      <c r="AA234" s="51"/>
      <c r="AD234" s="49">
        <f t="shared" si="67"/>
        <v>59270.96333333334</v>
      </c>
    </row>
    <row r="235" spans="1:30">
      <c r="A235" s="6" t="s">
        <v>294</v>
      </c>
      <c r="B235" s="6" t="s">
        <v>116</v>
      </c>
      <c r="C235" s="6" t="s">
        <v>326</v>
      </c>
      <c r="D235" s="41" t="s">
        <v>906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si="65"/>
        <v>0</v>
      </c>
      <c r="T235" s="49">
        <f t="shared" si="66"/>
        <v>0</v>
      </c>
      <c r="Y235" s="51"/>
      <c r="Z235" s="51"/>
      <c r="AA235" s="51"/>
      <c r="AD235" s="49">
        <f t="shared" si="67"/>
        <v>0</v>
      </c>
    </row>
    <row r="236" spans="1:30">
      <c r="A236" s="6" t="s">
        <v>294</v>
      </c>
      <c r="B236" s="6" t="s">
        <v>116</v>
      </c>
      <c r="C236" s="6" t="s">
        <v>327</v>
      </c>
      <c r="D236" s="41" t="s">
        <v>492</v>
      </c>
      <c r="E236" s="45">
        <v>0</v>
      </c>
      <c r="F236" s="45">
        <v>0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7">
        <f t="shared" si="65"/>
        <v>0</v>
      </c>
      <c r="T236" s="49">
        <f t="shared" si="66"/>
        <v>0</v>
      </c>
      <c r="Y236" s="51"/>
      <c r="Z236" s="51"/>
      <c r="AA236" s="51"/>
      <c r="AD236" s="49">
        <f t="shared" si="67"/>
        <v>0</v>
      </c>
    </row>
    <row r="237" spans="1:30">
      <c r="A237" s="6" t="s">
        <v>294</v>
      </c>
      <c r="B237" s="6" t="s">
        <v>116</v>
      </c>
      <c r="C237" s="6" t="s">
        <v>909</v>
      </c>
      <c r="D237" s="41" t="s">
        <v>910</v>
      </c>
      <c r="E237" s="45">
        <v>0</v>
      </c>
      <c r="F237" s="45">
        <v>0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7">
        <f t="shared" si="65"/>
        <v>0</v>
      </c>
      <c r="T237" s="49">
        <f t="shared" si="66"/>
        <v>0</v>
      </c>
      <c r="Y237" s="51"/>
      <c r="Z237" s="51"/>
      <c r="AA237" s="51"/>
      <c r="AD237" s="49">
        <f t="shared" si="67"/>
        <v>0</v>
      </c>
    </row>
    <row r="238" spans="1:30">
      <c r="A238" s="6" t="s">
        <v>294</v>
      </c>
      <c r="B238" s="6" t="s">
        <v>116</v>
      </c>
      <c r="C238" s="6" t="s">
        <v>907</v>
      </c>
      <c r="D238" s="41" t="s">
        <v>908</v>
      </c>
      <c r="E238" s="45">
        <v>0</v>
      </c>
      <c r="F238" s="45">
        <v>0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7">
        <f t="shared" si="65"/>
        <v>0</v>
      </c>
      <c r="T238" s="49">
        <f t="shared" si="66"/>
        <v>0</v>
      </c>
      <c r="Y238" s="51"/>
      <c r="Z238" s="51"/>
      <c r="AA238" s="51"/>
      <c r="AD238" s="49">
        <f t="shared" si="67"/>
        <v>0</v>
      </c>
    </row>
    <row r="239" spans="1:30">
      <c r="A239" s="6" t="s">
        <v>294</v>
      </c>
      <c r="B239" s="6" t="s">
        <v>116</v>
      </c>
      <c r="C239" s="6" t="s">
        <v>510</v>
      </c>
      <c r="D239" s="41" t="s">
        <v>633</v>
      </c>
      <c r="E239" s="45">
        <v>1020386.3</v>
      </c>
      <c r="F239" s="45">
        <v>1165748.8500000001</v>
      </c>
      <c r="G239" s="45">
        <v>349981.48</v>
      </c>
      <c r="H239" s="45">
        <v>395851.5</v>
      </c>
      <c r="I239" s="45">
        <v>450693.42</v>
      </c>
      <c r="J239" s="45">
        <v>520590.93</v>
      </c>
      <c r="K239" s="45">
        <v>633631.4</v>
      </c>
      <c r="L239" s="45">
        <v>659123.98</v>
      </c>
      <c r="M239" s="45">
        <v>687814.09</v>
      </c>
      <c r="N239" s="45">
        <v>903041.84</v>
      </c>
      <c r="O239" s="45">
        <v>978262.48</v>
      </c>
      <c r="P239" s="45">
        <v>1040009.1</v>
      </c>
      <c r="Q239" s="45">
        <v>1134395.21</v>
      </c>
      <c r="R239" s="47">
        <f t="shared" si="65"/>
        <v>738511.65208333323</v>
      </c>
      <c r="W239" s="49">
        <f>+R239</f>
        <v>738511.65208333323</v>
      </c>
      <c r="Y239" s="51"/>
      <c r="Z239" s="51"/>
      <c r="AA239" s="51"/>
      <c r="AB239" s="49">
        <f>+R239</f>
        <v>738511.65208333323</v>
      </c>
    </row>
    <row r="240" spans="1:30">
      <c r="A240" s="6" t="s">
        <v>294</v>
      </c>
      <c r="B240" s="6" t="s">
        <v>116</v>
      </c>
      <c r="C240" s="6" t="s">
        <v>511</v>
      </c>
      <c r="D240" s="41" t="s">
        <v>632</v>
      </c>
      <c r="E240" s="45">
        <v>1089035.4099999999</v>
      </c>
      <c r="F240" s="45">
        <v>1092041.45</v>
      </c>
      <c r="G240" s="45">
        <v>165652.1</v>
      </c>
      <c r="H240" s="45">
        <v>199854.33</v>
      </c>
      <c r="I240" s="45">
        <v>265861.94</v>
      </c>
      <c r="J240" s="45">
        <v>266524.77</v>
      </c>
      <c r="K240" s="45">
        <v>354488.7</v>
      </c>
      <c r="L240" s="45">
        <v>422193.5</v>
      </c>
      <c r="M240" s="45">
        <v>504517.54</v>
      </c>
      <c r="N240" s="45">
        <v>619732.35</v>
      </c>
      <c r="O240" s="45">
        <v>692572.94</v>
      </c>
      <c r="P240" s="45">
        <v>720665.86</v>
      </c>
      <c r="Q240" s="45">
        <v>742165.64</v>
      </c>
      <c r="R240" s="47">
        <f t="shared" si="65"/>
        <v>518308.83375000005</v>
      </c>
      <c r="W240" s="49">
        <f>+R240</f>
        <v>518308.83375000005</v>
      </c>
      <c r="Y240" s="51"/>
      <c r="Z240" s="51"/>
      <c r="AA240" s="51"/>
      <c r="AB240" s="49">
        <f>+R240</f>
        <v>518308.83375000005</v>
      </c>
    </row>
    <row r="241" spans="1:30">
      <c r="A241" s="6" t="s">
        <v>294</v>
      </c>
      <c r="B241" s="6" t="s">
        <v>116</v>
      </c>
      <c r="C241" s="6" t="s">
        <v>512</v>
      </c>
      <c r="D241" s="41" t="s">
        <v>634</v>
      </c>
      <c r="E241" s="45">
        <v>2715173.78</v>
      </c>
      <c r="F241" s="45">
        <v>2939906.89</v>
      </c>
      <c r="G241" s="45">
        <v>557664.93000000005</v>
      </c>
      <c r="H241" s="45">
        <v>672490.62</v>
      </c>
      <c r="I241" s="45">
        <v>803898.99</v>
      </c>
      <c r="J241" s="45">
        <v>1099233.55</v>
      </c>
      <c r="K241" s="45">
        <v>1369598.1</v>
      </c>
      <c r="L241" s="45">
        <v>1563737.85</v>
      </c>
      <c r="M241" s="45">
        <v>1728041.34</v>
      </c>
      <c r="N241" s="45">
        <v>1898818.44</v>
      </c>
      <c r="O241" s="45">
        <v>2120916.62</v>
      </c>
      <c r="P241" s="45">
        <v>2289546.89</v>
      </c>
      <c r="Q241" s="45">
        <v>2415385.75</v>
      </c>
      <c r="R241" s="47">
        <f t="shared" si="65"/>
        <v>1634094.49875</v>
      </c>
      <c r="W241" s="49">
        <f>+R241</f>
        <v>1634094.49875</v>
      </c>
      <c r="Y241" s="51"/>
      <c r="Z241" s="51"/>
      <c r="AA241" s="51"/>
      <c r="AB241" s="49">
        <f>+R241</f>
        <v>1634094.49875</v>
      </c>
    </row>
    <row r="242" spans="1:30">
      <c r="A242" s="6" t="s">
        <v>294</v>
      </c>
      <c r="B242" s="6" t="s">
        <v>116</v>
      </c>
      <c r="C242" s="6" t="s">
        <v>513</v>
      </c>
      <c r="D242" s="41" t="s">
        <v>635</v>
      </c>
      <c r="E242" s="45">
        <v>2693570.72</v>
      </c>
      <c r="F242" s="45">
        <v>2878941.41</v>
      </c>
      <c r="G242" s="45">
        <v>602434.58000000101</v>
      </c>
      <c r="H242" s="45">
        <v>758750.66</v>
      </c>
      <c r="I242" s="45">
        <v>1043133.82</v>
      </c>
      <c r="J242" s="45">
        <v>1320854.46</v>
      </c>
      <c r="K242" s="45">
        <v>1724210.09</v>
      </c>
      <c r="L242" s="45">
        <v>1934955.66</v>
      </c>
      <c r="M242" s="45">
        <v>2185467.8199999998</v>
      </c>
      <c r="N242" s="45">
        <v>2431927.34</v>
      </c>
      <c r="O242" s="45">
        <v>2610833.7599999998</v>
      </c>
      <c r="P242" s="45">
        <v>2782207.95</v>
      </c>
      <c r="Q242" s="45">
        <v>3056480.39</v>
      </c>
      <c r="R242" s="47">
        <f t="shared" si="65"/>
        <v>1929061.9254166668</v>
      </c>
      <c r="W242" s="49">
        <f>+R242</f>
        <v>1929061.9254166668</v>
      </c>
      <c r="Y242" s="51"/>
      <c r="Z242" s="51"/>
      <c r="AA242" s="51"/>
      <c r="AB242" s="49">
        <f>+R242</f>
        <v>1929061.9254166668</v>
      </c>
    </row>
    <row r="243" spans="1:30">
      <c r="A243" s="6" t="s">
        <v>294</v>
      </c>
      <c r="B243" s="6" t="s">
        <v>116</v>
      </c>
      <c r="C243" s="6" t="s">
        <v>514</v>
      </c>
      <c r="D243" s="41" t="s">
        <v>636</v>
      </c>
      <c r="E243" s="45">
        <v>205249.52</v>
      </c>
      <c r="F243" s="45">
        <v>-230085.94</v>
      </c>
      <c r="G243" s="45">
        <v>5837826.0499999998</v>
      </c>
      <c r="H243" s="45">
        <v>4952099.62</v>
      </c>
      <c r="I243" s="45">
        <v>4084621.47</v>
      </c>
      <c r="J243" s="45">
        <v>3199331.96</v>
      </c>
      <c r="K243" s="45">
        <v>2496580.29</v>
      </c>
      <c r="L243" s="45">
        <v>2087935.94</v>
      </c>
      <c r="M243" s="45">
        <v>1812787.61</v>
      </c>
      <c r="N243" s="45">
        <v>1637607.32</v>
      </c>
      <c r="O243" s="45">
        <v>1420557.43</v>
      </c>
      <c r="P243" s="45">
        <v>1256937.3999999999</v>
      </c>
      <c r="Q243" s="45">
        <v>1033140.73</v>
      </c>
      <c r="R243" s="47">
        <f t="shared" si="65"/>
        <v>2431282.8562499997</v>
      </c>
      <c r="W243" s="49">
        <f>+R243</f>
        <v>2431282.8562499997</v>
      </c>
      <c r="Y243" s="51"/>
      <c r="Z243" s="51"/>
      <c r="AA243" s="51"/>
      <c r="AB243" s="49">
        <f>+R243</f>
        <v>2431282.8562499997</v>
      </c>
    </row>
    <row r="244" spans="1:30">
      <c r="A244" s="6" t="s">
        <v>284</v>
      </c>
      <c r="B244" s="6" t="s">
        <v>117</v>
      </c>
      <c r="C244" s="6" t="s">
        <v>328</v>
      </c>
      <c r="D244" s="41" t="s">
        <v>637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7">
        <f t="shared" si="65"/>
        <v>0</v>
      </c>
      <c r="T244" s="49">
        <f t="shared" si="66"/>
        <v>0</v>
      </c>
      <c r="Y244" s="51"/>
      <c r="Z244" s="51"/>
      <c r="AA244" s="51"/>
      <c r="AD244" s="49">
        <f t="shared" si="67"/>
        <v>0</v>
      </c>
    </row>
    <row r="245" spans="1:30">
      <c r="A245" s="6" t="s">
        <v>284</v>
      </c>
      <c r="B245" s="6" t="s">
        <v>117</v>
      </c>
      <c r="C245" s="1" t="s">
        <v>329</v>
      </c>
      <c r="D245" s="41" t="s">
        <v>649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7">
        <f t="shared" si="65"/>
        <v>0</v>
      </c>
      <c r="T245" s="49">
        <f t="shared" si="66"/>
        <v>0</v>
      </c>
      <c r="Y245" s="51"/>
      <c r="Z245" s="51"/>
      <c r="AA245" s="51"/>
      <c r="AD245" s="49">
        <f t="shared" si="67"/>
        <v>0</v>
      </c>
    </row>
    <row r="246" spans="1:30">
      <c r="A246" s="6" t="s">
        <v>284</v>
      </c>
      <c r="B246" s="6" t="s">
        <v>117</v>
      </c>
      <c r="C246" s="6" t="s">
        <v>330</v>
      </c>
      <c r="D246" s="41" t="s">
        <v>650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5"/>
        <v>0</v>
      </c>
      <c r="T246" s="49">
        <f t="shared" si="66"/>
        <v>0</v>
      </c>
      <c r="Y246" s="51"/>
      <c r="Z246" s="51"/>
      <c r="AA246" s="51"/>
      <c r="AD246" s="49">
        <f t="shared" si="67"/>
        <v>0</v>
      </c>
    </row>
    <row r="247" spans="1:30">
      <c r="A247" s="6" t="s">
        <v>284</v>
      </c>
      <c r="B247" s="6" t="s">
        <v>117</v>
      </c>
      <c r="C247" s="6" t="s">
        <v>331</v>
      </c>
      <c r="D247" s="41" t="s">
        <v>638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5"/>
        <v>0</v>
      </c>
      <c r="T247" s="49">
        <f t="shared" si="66"/>
        <v>0</v>
      </c>
      <c r="Y247" s="51"/>
      <c r="Z247" s="51"/>
      <c r="AA247" s="51"/>
      <c r="AD247" s="49">
        <f t="shared" si="67"/>
        <v>0</v>
      </c>
    </row>
    <row r="248" spans="1:30">
      <c r="A248" s="6" t="s">
        <v>284</v>
      </c>
      <c r="B248" s="6" t="s">
        <v>117</v>
      </c>
      <c r="C248" s="6" t="s">
        <v>332</v>
      </c>
      <c r="D248" s="41" t="s">
        <v>651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5"/>
        <v>0</v>
      </c>
      <c r="T248" s="49">
        <f t="shared" si="66"/>
        <v>0</v>
      </c>
      <c r="Y248" s="51"/>
      <c r="Z248" s="51"/>
      <c r="AA248" s="51"/>
      <c r="AD248" s="49">
        <f t="shared" si="67"/>
        <v>0</v>
      </c>
    </row>
    <row r="249" spans="1:30">
      <c r="A249" s="6" t="s">
        <v>284</v>
      </c>
      <c r="B249" s="6" t="s">
        <v>117</v>
      </c>
      <c r="C249" s="6" t="s">
        <v>333</v>
      </c>
      <c r="D249" s="41" t="s">
        <v>652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5"/>
        <v>0</v>
      </c>
      <c r="T249" s="49">
        <f t="shared" si="66"/>
        <v>0</v>
      </c>
      <c r="Y249" s="51"/>
      <c r="Z249" s="51"/>
      <c r="AA249" s="51"/>
      <c r="AD249" s="49">
        <f t="shared" si="67"/>
        <v>0</v>
      </c>
    </row>
    <row r="250" spans="1:30">
      <c r="A250" s="6" t="s">
        <v>284</v>
      </c>
      <c r="B250" s="6" t="s">
        <v>117</v>
      </c>
      <c r="C250" s="6" t="s">
        <v>334</v>
      </c>
      <c r="D250" s="41" t="s">
        <v>639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5"/>
        <v>0</v>
      </c>
      <c r="T250" s="49">
        <f t="shared" si="66"/>
        <v>0</v>
      </c>
      <c r="Y250" s="51"/>
      <c r="Z250" s="51"/>
      <c r="AA250" s="51"/>
      <c r="AD250" s="49">
        <f t="shared" si="67"/>
        <v>0</v>
      </c>
    </row>
    <row r="251" spans="1:30">
      <c r="A251" s="6" t="s">
        <v>284</v>
      </c>
      <c r="B251" s="6" t="s">
        <v>117</v>
      </c>
      <c r="C251" s="6" t="s">
        <v>27</v>
      </c>
      <c r="D251" s="41" t="s">
        <v>653</v>
      </c>
      <c r="E251" s="45">
        <v>0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7">
        <f t="shared" si="65"/>
        <v>0</v>
      </c>
      <c r="T251" s="49">
        <f t="shared" si="66"/>
        <v>0</v>
      </c>
      <c r="Y251" s="51"/>
      <c r="Z251" s="51"/>
      <c r="AA251" s="51"/>
      <c r="AD251" s="49">
        <f t="shared" si="67"/>
        <v>0</v>
      </c>
    </row>
    <row r="252" spans="1:30">
      <c r="A252" s="6" t="s">
        <v>284</v>
      </c>
      <c r="B252" s="6" t="s">
        <v>117</v>
      </c>
      <c r="C252" s="1" t="s">
        <v>335</v>
      </c>
      <c r="D252" s="41" t="s">
        <v>654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7">
        <f t="shared" si="65"/>
        <v>0</v>
      </c>
      <c r="T252" s="49">
        <f t="shared" si="66"/>
        <v>0</v>
      </c>
      <c r="Y252" s="51"/>
      <c r="Z252" s="51"/>
      <c r="AA252" s="51"/>
      <c r="AD252" s="49">
        <f t="shared" si="67"/>
        <v>0</v>
      </c>
    </row>
    <row r="253" spans="1:30">
      <c r="A253" s="6" t="s">
        <v>284</v>
      </c>
      <c r="B253" s="6" t="s">
        <v>117</v>
      </c>
      <c r="C253" s="6" t="s">
        <v>184</v>
      </c>
      <c r="D253" s="41" t="s">
        <v>640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7">
        <f t="shared" si="65"/>
        <v>0</v>
      </c>
      <c r="T253" s="49">
        <f t="shared" si="66"/>
        <v>0</v>
      </c>
      <c r="Y253" s="51"/>
      <c r="Z253" s="51"/>
      <c r="AA253" s="51"/>
      <c r="AD253" s="49">
        <f t="shared" si="67"/>
        <v>0</v>
      </c>
    </row>
    <row r="254" spans="1:30">
      <c r="A254" s="6" t="s">
        <v>284</v>
      </c>
      <c r="B254" s="6" t="s">
        <v>117</v>
      </c>
      <c r="C254" s="6" t="s">
        <v>336</v>
      </c>
      <c r="D254" s="41" t="s">
        <v>641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7">
        <f t="shared" si="65"/>
        <v>0</v>
      </c>
      <c r="T254" s="49">
        <f t="shared" si="66"/>
        <v>0</v>
      </c>
      <c r="Y254" s="51"/>
      <c r="Z254" s="51"/>
      <c r="AA254" s="51"/>
      <c r="AD254" s="49">
        <f t="shared" si="67"/>
        <v>0</v>
      </c>
    </row>
    <row r="255" spans="1:30">
      <c r="A255" s="6" t="s">
        <v>284</v>
      </c>
      <c r="B255" s="6" t="s">
        <v>117</v>
      </c>
      <c r="C255" s="6" t="s">
        <v>337</v>
      </c>
      <c r="D255" s="41" t="s">
        <v>655</v>
      </c>
      <c r="E255" s="45">
        <v>0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7">
        <f t="shared" si="65"/>
        <v>0</v>
      </c>
      <c r="T255" s="49">
        <f t="shared" si="66"/>
        <v>0</v>
      </c>
      <c r="Y255" s="51"/>
      <c r="Z255" s="51"/>
      <c r="AA255" s="51"/>
      <c r="AD255" s="49">
        <f t="shared" si="67"/>
        <v>0</v>
      </c>
    </row>
    <row r="256" spans="1:30">
      <c r="A256" s="6" t="s">
        <v>284</v>
      </c>
      <c r="B256" s="6" t="s">
        <v>117</v>
      </c>
      <c r="C256" s="6" t="s">
        <v>234</v>
      </c>
      <c r="D256" s="41" t="s">
        <v>642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5"/>
        <v>0</v>
      </c>
      <c r="T256" s="49">
        <f t="shared" si="66"/>
        <v>0</v>
      </c>
      <c r="Y256" s="51"/>
      <c r="Z256" s="51"/>
      <c r="AA256" s="51"/>
      <c r="AD256" s="49">
        <f t="shared" si="67"/>
        <v>0</v>
      </c>
    </row>
    <row r="257" spans="1:30">
      <c r="A257" s="6" t="s">
        <v>284</v>
      </c>
      <c r="B257" s="6" t="s">
        <v>117</v>
      </c>
      <c r="C257" s="6" t="s">
        <v>312</v>
      </c>
      <c r="D257" s="41" t="s">
        <v>643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5"/>
        <v>0</v>
      </c>
      <c r="T257" s="49">
        <f t="shared" si="66"/>
        <v>0</v>
      </c>
      <c r="Y257" s="51"/>
      <c r="Z257" s="51"/>
      <c r="AA257" s="51"/>
      <c r="AD257" s="49">
        <f t="shared" si="67"/>
        <v>0</v>
      </c>
    </row>
    <row r="258" spans="1:30">
      <c r="A258" s="6" t="s">
        <v>284</v>
      </c>
      <c r="B258" s="6" t="s">
        <v>117</v>
      </c>
      <c r="C258" s="6" t="s">
        <v>338</v>
      </c>
      <c r="D258" s="41" t="s">
        <v>644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5"/>
        <v>0</v>
      </c>
      <c r="T258" s="49">
        <f t="shared" si="66"/>
        <v>0</v>
      </c>
      <c r="Y258" s="51"/>
      <c r="Z258" s="51"/>
      <c r="AA258" s="51"/>
      <c r="AD258" s="49">
        <f t="shared" si="67"/>
        <v>0</v>
      </c>
    </row>
    <row r="259" spans="1:30">
      <c r="A259" s="6" t="s">
        <v>284</v>
      </c>
      <c r="B259" s="6" t="s">
        <v>117</v>
      </c>
      <c r="C259" s="6" t="s">
        <v>339</v>
      </c>
      <c r="D259" s="41" t="s">
        <v>645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5"/>
        <v>0</v>
      </c>
      <c r="T259" s="49">
        <f t="shared" si="66"/>
        <v>0</v>
      </c>
      <c r="Y259" s="51"/>
      <c r="Z259" s="51"/>
      <c r="AA259" s="51"/>
      <c r="AD259" s="49">
        <f t="shared" si="67"/>
        <v>0</v>
      </c>
    </row>
    <row r="260" spans="1:30">
      <c r="A260" s="6" t="s">
        <v>284</v>
      </c>
      <c r="B260" s="6" t="s">
        <v>117</v>
      </c>
      <c r="C260" s="1" t="s">
        <v>340</v>
      </c>
      <c r="D260" s="41" t="s">
        <v>656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5"/>
        <v>0</v>
      </c>
      <c r="T260" s="49">
        <f t="shared" si="66"/>
        <v>0</v>
      </c>
      <c r="Y260" s="51"/>
      <c r="Z260" s="51"/>
      <c r="AA260" s="51"/>
      <c r="AD260" s="49">
        <f t="shared" si="67"/>
        <v>0</v>
      </c>
    </row>
    <row r="261" spans="1:30">
      <c r="A261" s="6" t="s">
        <v>284</v>
      </c>
      <c r="B261" s="6" t="s">
        <v>117</v>
      </c>
      <c r="C261" s="6" t="s">
        <v>341</v>
      </c>
      <c r="D261" s="41" t="s">
        <v>657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5"/>
        <v>0</v>
      </c>
      <c r="T261" s="49">
        <f t="shared" si="66"/>
        <v>0</v>
      </c>
      <c r="Y261" s="51"/>
      <c r="Z261" s="51"/>
      <c r="AA261" s="51"/>
      <c r="AD261" s="49">
        <f t="shared" si="67"/>
        <v>0</v>
      </c>
    </row>
    <row r="262" spans="1:30">
      <c r="A262" s="6" t="s">
        <v>284</v>
      </c>
      <c r="B262" s="6" t="s">
        <v>117</v>
      </c>
      <c r="C262" s="6" t="s">
        <v>985</v>
      </c>
      <c r="D262" s="41" t="s">
        <v>986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5"/>
        <v>0</v>
      </c>
      <c r="T262" s="49">
        <f t="shared" si="66"/>
        <v>0</v>
      </c>
      <c r="Y262" s="51"/>
      <c r="Z262" s="51"/>
      <c r="AA262" s="51"/>
      <c r="AD262" s="49">
        <f t="shared" si="67"/>
        <v>0</v>
      </c>
    </row>
    <row r="263" spans="1:30">
      <c r="A263" s="6" t="s">
        <v>284</v>
      </c>
      <c r="B263" s="6" t="s">
        <v>117</v>
      </c>
      <c r="C263" s="6" t="s">
        <v>227</v>
      </c>
      <c r="D263" s="41" t="s">
        <v>646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65"/>
        <v>0</v>
      </c>
      <c r="T263" s="49">
        <f t="shared" si="66"/>
        <v>0</v>
      </c>
      <c r="Y263" s="51"/>
      <c r="Z263" s="51"/>
      <c r="AA263" s="51"/>
      <c r="AD263" s="49">
        <f t="shared" si="67"/>
        <v>0</v>
      </c>
    </row>
    <row r="264" spans="1:30">
      <c r="A264" s="6" t="s">
        <v>284</v>
      </c>
      <c r="B264" s="6" t="s">
        <v>117</v>
      </c>
      <c r="C264" s="6" t="s">
        <v>342</v>
      </c>
      <c r="D264" s="41" t="s">
        <v>647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65"/>
        <v>0</v>
      </c>
      <c r="T264" s="49">
        <f t="shared" si="66"/>
        <v>0</v>
      </c>
      <c r="Y264" s="51"/>
      <c r="Z264" s="51"/>
      <c r="AA264" s="51"/>
      <c r="AD264" s="49">
        <f t="shared" si="67"/>
        <v>0</v>
      </c>
    </row>
    <row r="265" spans="1:30">
      <c r="A265" s="6" t="s">
        <v>284</v>
      </c>
      <c r="B265" s="6" t="s">
        <v>117</v>
      </c>
      <c r="C265" s="6" t="s">
        <v>226</v>
      </c>
      <c r="D265" s="41" t="s">
        <v>648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65"/>
        <v>0</v>
      </c>
      <c r="T265" s="49">
        <f t="shared" si="66"/>
        <v>0</v>
      </c>
      <c r="Y265" s="51"/>
      <c r="Z265" s="51"/>
      <c r="AA265" s="51"/>
      <c r="AD265" s="49">
        <f t="shared" si="67"/>
        <v>0</v>
      </c>
    </row>
    <row r="266" spans="1:30">
      <c r="A266" s="6" t="s">
        <v>2</v>
      </c>
      <c r="B266" s="40" t="s">
        <v>881</v>
      </c>
      <c r="C266" s="25" t="s">
        <v>2</v>
      </c>
      <c r="D266" s="41" t="s">
        <v>118</v>
      </c>
      <c r="E266" s="45">
        <v>-69592.879999999903</v>
      </c>
      <c r="F266" s="45">
        <v>-142374.1</v>
      </c>
      <c r="G266" s="45">
        <v>-95839.039999999906</v>
      </c>
      <c r="H266" s="45">
        <v>43665.620000000097</v>
      </c>
      <c r="I266" s="45">
        <v>-68812.460000000006</v>
      </c>
      <c r="J266" s="45">
        <v>12648.4</v>
      </c>
      <c r="K266" s="45">
        <v>-11373.25</v>
      </c>
      <c r="L266" s="45">
        <v>-4487.8899999999903</v>
      </c>
      <c r="M266" s="45">
        <v>-14720.62</v>
      </c>
      <c r="N266" s="45">
        <v>26612.84</v>
      </c>
      <c r="O266" s="45">
        <v>51535.5</v>
      </c>
      <c r="P266" s="45">
        <v>-104276.74</v>
      </c>
      <c r="Q266" s="45">
        <v>22638.73</v>
      </c>
      <c r="R266" s="47">
        <f t="shared" si="65"/>
        <v>-27574.901249999981</v>
      </c>
      <c r="T266" s="49">
        <f t="shared" si="66"/>
        <v>-27574.901249999981</v>
      </c>
      <c r="Y266" s="51"/>
      <c r="Z266" s="51"/>
      <c r="AA266" s="51"/>
      <c r="AD266" s="49">
        <f t="shared" si="67"/>
        <v>-27574.901249999981</v>
      </c>
    </row>
    <row r="267" spans="1:30">
      <c r="A267" s="6" t="s">
        <v>284</v>
      </c>
      <c r="B267" s="6" t="s">
        <v>79</v>
      </c>
      <c r="C267" s="6" t="s">
        <v>344</v>
      </c>
      <c r="D267" s="41" t="s">
        <v>658</v>
      </c>
      <c r="E267" s="45">
        <v>4748100.4000000004</v>
      </c>
      <c r="F267" s="45">
        <v>4778452.43</v>
      </c>
      <c r="G267" s="45">
        <v>4809135.92</v>
      </c>
      <c r="H267" s="45">
        <v>4381078.18</v>
      </c>
      <c r="I267" s="45">
        <v>4424757.5</v>
      </c>
      <c r="J267" s="45">
        <v>4468778.0199999996</v>
      </c>
      <c r="K267" s="45">
        <v>4512822.3600000003</v>
      </c>
      <c r="L267" s="45">
        <v>4555865.76</v>
      </c>
      <c r="M267" s="45">
        <v>4599572.16</v>
      </c>
      <c r="N267" s="45">
        <v>4632766.26</v>
      </c>
      <c r="O267" s="45">
        <v>4676228.08</v>
      </c>
      <c r="P267" s="45">
        <v>4719763.32</v>
      </c>
      <c r="Q267" s="45">
        <v>4775998.7</v>
      </c>
      <c r="R267" s="47">
        <f t="shared" si="65"/>
        <v>4610105.794999999</v>
      </c>
      <c r="T267" s="49">
        <f>+R267</f>
        <v>4610105.794999999</v>
      </c>
      <c r="Y267" s="51"/>
      <c r="Z267" s="51"/>
      <c r="AA267" s="51"/>
      <c r="AD267" s="49">
        <f t="shared" si="67"/>
        <v>4610105.794999999</v>
      </c>
    </row>
    <row r="268" spans="1:30">
      <c r="A268" s="6" t="s">
        <v>293</v>
      </c>
      <c r="B268" s="6" t="s">
        <v>79</v>
      </c>
      <c r="C268" s="6" t="s">
        <v>355</v>
      </c>
      <c r="D268" s="41" t="s">
        <v>659</v>
      </c>
      <c r="E268" s="45">
        <v>871.26000000000499</v>
      </c>
      <c r="F268" s="45">
        <v>-1592.06</v>
      </c>
      <c r="G268" s="45">
        <v>47049.75</v>
      </c>
      <c r="H268" s="45">
        <v>39273.85</v>
      </c>
      <c r="I268" s="45">
        <v>30960.62</v>
      </c>
      <c r="J268" s="45">
        <v>23417.439999999999</v>
      </c>
      <c r="K268" s="45">
        <v>15846.86</v>
      </c>
      <c r="L268" s="45">
        <v>10490.57</v>
      </c>
      <c r="M268" s="45">
        <v>7607.94</v>
      </c>
      <c r="N268" s="45">
        <v>5367.96</v>
      </c>
      <c r="O268" s="45">
        <v>4141.46</v>
      </c>
      <c r="P268" s="45">
        <v>3096.12</v>
      </c>
      <c r="Q268" s="45">
        <v>1856.47</v>
      </c>
      <c r="R268" s="47">
        <f t="shared" si="65"/>
        <v>15585.364583333334</v>
      </c>
      <c r="T268" s="49"/>
      <c r="W268" s="61">
        <f t="shared" ref="W268:W274" si="68">+R268</f>
        <v>15585.364583333334</v>
      </c>
      <c r="Y268" s="51"/>
      <c r="Z268" s="51"/>
      <c r="AA268" s="51"/>
      <c r="AB268" s="61">
        <f>+R268</f>
        <v>15585.364583333334</v>
      </c>
      <c r="AD268" s="49"/>
    </row>
    <row r="269" spans="1:30">
      <c r="A269" s="6" t="s">
        <v>293</v>
      </c>
      <c r="B269" s="6" t="s">
        <v>79</v>
      </c>
      <c r="C269" s="6" t="s">
        <v>347</v>
      </c>
      <c r="D269" s="41" t="s">
        <v>660</v>
      </c>
      <c r="E269" s="45">
        <v>53531.81</v>
      </c>
      <c r="F269" s="45">
        <v>53862.34</v>
      </c>
      <c r="G269" s="45">
        <v>11099.99</v>
      </c>
      <c r="H269" s="45">
        <v>11832.53</v>
      </c>
      <c r="I269" s="45">
        <v>51405.59</v>
      </c>
      <c r="J269" s="45">
        <v>51692.28</v>
      </c>
      <c r="K269" s="45">
        <v>51994.82</v>
      </c>
      <c r="L269" s="45">
        <v>52297</v>
      </c>
      <c r="M269" s="45">
        <v>52611.07</v>
      </c>
      <c r="N269" s="45">
        <v>52916.83</v>
      </c>
      <c r="O269" s="45">
        <v>53234.62</v>
      </c>
      <c r="P269" s="45">
        <v>53554.32</v>
      </c>
      <c r="Q269" s="45">
        <v>53865.57</v>
      </c>
      <c r="R269" s="47">
        <f t="shared" si="65"/>
        <v>45850.006666666675</v>
      </c>
      <c r="T269" s="49"/>
      <c r="W269" s="61">
        <f t="shared" si="68"/>
        <v>45850.006666666675</v>
      </c>
      <c r="Y269" s="51"/>
      <c r="Z269" s="51"/>
      <c r="AA269" s="51"/>
      <c r="AB269" s="61">
        <f>+R269</f>
        <v>45850.006666666675</v>
      </c>
      <c r="AD269" s="49"/>
    </row>
    <row r="270" spans="1:30">
      <c r="A270" s="6" t="s">
        <v>293</v>
      </c>
      <c r="B270" s="6" t="s">
        <v>79</v>
      </c>
      <c r="C270" s="6" t="s">
        <v>356</v>
      </c>
      <c r="D270" s="41" t="s">
        <v>661</v>
      </c>
      <c r="E270" s="45">
        <v>2133.96</v>
      </c>
      <c r="F270" s="45">
        <v>-2339.1</v>
      </c>
      <c r="G270" s="45">
        <v>27231.14</v>
      </c>
      <c r="H270" s="45">
        <v>24225.97</v>
      </c>
      <c r="I270" s="45">
        <v>21269.94</v>
      </c>
      <c r="J270" s="45">
        <v>18521.11</v>
      </c>
      <c r="K270" s="45">
        <v>15735.58</v>
      </c>
      <c r="L270" s="45">
        <v>13178.47</v>
      </c>
      <c r="M270" s="45">
        <v>10933.67</v>
      </c>
      <c r="N270" s="45">
        <v>8809.7099999999991</v>
      </c>
      <c r="O270" s="45">
        <v>6668.53</v>
      </c>
      <c r="P270" s="45">
        <v>4600.3900000000003</v>
      </c>
      <c r="Q270" s="45">
        <v>2373.75</v>
      </c>
      <c r="R270" s="47">
        <f t="shared" si="65"/>
        <v>12590.772083333335</v>
      </c>
      <c r="T270" s="49"/>
      <c r="W270" s="61">
        <f t="shared" si="68"/>
        <v>12590.772083333335</v>
      </c>
      <c r="Y270" s="51"/>
      <c r="Z270" s="51"/>
      <c r="AA270" s="51"/>
      <c r="AB270" s="61">
        <f>+R270</f>
        <v>12590.772083333335</v>
      </c>
      <c r="AD270" s="49"/>
    </row>
    <row r="271" spans="1:30">
      <c r="A271" s="6" t="s">
        <v>293</v>
      </c>
      <c r="B271" s="6" t="s">
        <v>79</v>
      </c>
      <c r="C271" s="6" t="s">
        <v>348</v>
      </c>
      <c r="D271" s="41" t="s">
        <v>660</v>
      </c>
      <c r="E271" s="45">
        <v>32001.34</v>
      </c>
      <c r="F271" s="45">
        <v>39191.449999999997</v>
      </c>
      <c r="G271" s="45">
        <v>28745.29</v>
      </c>
      <c r="H271" s="45">
        <v>28922.78</v>
      </c>
      <c r="I271" s="45">
        <v>29101.360000000001</v>
      </c>
      <c r="J271" s="45">
        <v>29263.66</v>
      </c>
      <c r="K271" s="45">
        <v>29434.94</v>
      </c>
      <c r="L271" s="45">
        <v>39076.67</v>
      </c>
      <c r="M271" s="45">
        <v>39311.35</v>
      </c>
      <c r="N271" s="45">
        <v>39539.82</v>
      </c>
      <c r="O271" s="45">
        <v>39777.279999999999</v>
      </c>
      <c r="P271" s="45">
        <v>40016.160000000003</v>
      </c>
      <c r="Q271" s="45">
        <v>40248.730000000003</v>
      </c>
      <c r="R271" s="47">
        <f t="shared" si="65"/>
        <v>34875.482916666668</v>
      </c>
      <c r="W271" s="49">
        <f t="shared" si="68"/>
        <v>34875.482916666668</v>
      </c>
      <c r="Y271" s="51"/>
      <c r="Z271" s="51"/>
      <c r="AA271" s="51"/>
      <c r="AB271" s="61">
        <f>+R271</f>
        <v>34875.482916666668</v>
      </c>
      <c r="AD271" s="49"/>
    </row>
    <row r="272" spans="1:30">
      <c r="A272" s="6" t="s">
        <v>293</v>
      </c>
      <c r="B272" s="6" t="s">
        <v>79</v>
      </c>
      <c r="C272" s="6" t="s">
        <v>353</v>
      </c>
      <c r="D272" s="41" t="s">
        <v>662</v>
      </c>
      <c r="E272" s="45">
        <v>1067009.6299999999</v>
      </c>
      <c r="F272" s="45">
        <v>1076576.47</v>
      </c>
      <c r="G272" s="45">
        <v>1079984.08</v>
      </c>
      <c r="H272" s="45">
        <v>1087376.8799999999</v>
      </c>
      <c r="I272" s="45">
        <v>1094468.9099999999</v>
      </c>
      <c r="J272" s="45">
        <v>1103255.1100000001</v>
      </c>
      <c r="K272" s="45">
        <v>1111138.8999999999</v>
      </c>
      <c r="L272" s="45">
        <v>1119725.54</v>
      </c>
      <c r="M272" s="45">
        <v>1131231.5</v>
      </c>
      <c r="N272" s="45">
        <v>1141290.53</v>
      </c>
      <c r="O272" s="45">
        <v>1192442.45</v>
      </c>
      <c r="P272" s="45">
        <v>1217657.07</v>
      </c>
      <c r="Q272" s="45">
        <v>1225635.52</v>
      </c>
      <c r="R272" s="47">
        <f t="shared" si="65"/>
        <v>1125122.50125</v>
      </c>
      <c r="T272" s="49"/>
      <c r="W272" s="49">
        <f t="shared" si="68"/>
        <v>1125122.50125</v>
      </c>
      <c r="Y272" s="51"/>
      <c r="Z272" s="51"/>
      <c r="AA272" s="51"/>
      <c r="AB272" s="49">
        <f>+R272</f>
        <v>1125122.50125</v>
      </c>
      <c r="AD272" s="49"/>
    </row>
    <row r="273" spans="1:30">
      <c r="A273" s="6" t="s">
        <v>293</v>
      </c>
      <c r="B273" s="6" t="s">
        <v>79</v>
      </c>
      <c r="C273" s="6" t="s">
        <v>496</v>
      </c>
      <c r="D273" s="41" t="s">
        <v>665</v>
      </c>
      <c r="E273" s="45">
        <v>201180.2</v>
      </c>
      <c r="F273" s="45">
        <v>199837.52</v>
      </c>
      <c r="G273" s="45">
        <v>197364.27</v>
      </c>
      <c r="H273" s="45">
        <v>193065.03</v>
      </c>
      <c r="I273" s="45">
        <v>188594.12</v>
      </c>
      <c r="J273" s="45">
        <v>184482.46</v>
      </c>
      <c r="K273" s="45">
        <v>180330.64</v>
      </c>
      <c r="L273" s="45">
        <v>177248.61</v>
      </c>
      <c r="M273" s="45">
        <v>175377.97</v>
      </c>
      <c r="N273" s="45">
        <v>173817.79</v>
      </c>
      <c r="O273" s="45">
        <v>172700.34</v>
      </c>
      <c r="P273" s="45">
        <v>171683.89</v>
      </c>
      <c r="Q273" s="45">
        <v>170499.42</v>
      </c>
      <c r="R273" s="47">
        <f t="shared" si="65"/>
        <v>183361.87083333335</v>
      </c>
      <c r="W273" s="49">
        <f t="shared" si="68"/>
        <v>183361.87083333335</v>
      </c>
      <c r="Y273" s="51"/>
      <c r="Z273" s="51"/>
      <c r="AA273" s="51"/>
      <c r="AB273" s="49">
        <f>+W273</f>
        <v>183361.87083333335</v>
      </c>
    </row>
    <row r="274" spans="1:30">
      <c r="A274" s="6" t="s">
        <v>293</v>
      </c>
      <c r="B274" s="6" t="s">
        <v>79</v>
      </c>
      <c r="C274" s="6" t="s">
        <v>525</v>
      </c>
      <c r="D274" s="41" t="s">
        <v>672</v>
      </c>
      <c r="E274" s="45">
        <v>291637.28999999998</v>
      </c>
      <c r="F274" s="45">
        <v>275435.21999999997</v>
      </c>
      <c r="G274" s="45">
        <v>259233.15</v>
      </c>
      <c r="H274" s="45">
        <v>243031.08</v>
      </c>
      <c r="I274" s="45">
        <v>226829.01</v>
      </c>
      <c r="J274" s="45">
        <v>210626.94</v>
      </c>
      <c r="K274" s="45">
        <v>194424.87</v>
      </c>
      <c r="L274" s="45">
        <v>178222.8</v>
      </c>
      <c r="M274" s="45">
        <v>162020.73000000001</v>
      </c>
      <c r="N274" s="45">
        <v>145818.66</v>
      </c>
      <c r="O274" s="45">
        <v>129616.59</v>
      </c>
      <c r="P274" s="45">
        <v>113414.52</v>
      </c>
      <c r="Q274" s="45">
        <v>97212.449999999895</v>
      </c>
      <c r="R274" s="47">
        <f t="shared" si="65"/>
        <v>194424.87</v>
      </c>
      <c r="W274" s="49">
        <f t="shared" si="68"/>
        <v>194424.87</v>
      </c>
      <c r="Y274" s="51"/>
      <c r="Z274" s="51"/>
      <c r="AA274" s="51"/>
      <c r="AB274" s="49">
        <f>+W274</f>
        <v>194424.87</v>
      </c>
    </row>
    <row r="275" spans="1:30">
      <c r="A275" s="6" t="s">
        <v>294</v>
      </c>
      <c r="B275" s="6" t="s">
        <v>79</v>
      </c>
      <c r="C275" s="6" t="s">
        <v>357</v>
      </c>
      <c r="D275" s="41" t="s">
        <v>663</v>
      </c>
      <c r="E275" s="45">
        <v>22882143.350000001</v>
      </c>
      <c r="F275" s="45">
        <v>22921917.98</v>
      </c>
      <c r="G275" s="45">
        <v>22617881.359999999</v>
      </c>
      <c r="H275" s="45">
        <v>23161573.359999999</v>
      </c>
      <c r="I275" s="45">
        <v>23161537.359999999</v>
      </c>
      <c r="J275" s="45">
        <v>22718593.309999999</v>
      </c>
      <c r="K275" s="45">
        <v>22729822.809999999</v>
      </c>
      <c r="L275" s="45">
        <v>22744056.809999999</v>
      </c>
      <c r="M275" s="45">
        <v>22512845.699999999</v>
      </c>
      <c r="N275" s="45">
        <v>22878868.890000001</v>
      </c>
      <c r="O275" s="45">
        <v>22888949.890000001</v>
      </c>
      <c r="P275" s="45">
        <v>22885637.390000001</v>
      </c>
      <c r="Q275" s="45">
        <v>22702000.600000001</v>
      </c>
      <c r="R275" s="47">
        <f t="shared" si="65"/>
        <v>22834479.736249998</v>
      </c>
      <c r="T275" s="49">
        <f t="shared" ref="T275:T285" si="69">+R275</f>
        <v>22834479.736249998</v>
      </c>
      <c r="Y275" s="51"/>
      <c r="Z275" s="51"/>
      <c r="AA275" s="51"/>
      <c r="AD275" s="49">
        <f t="shared" ref="AD275:AD285" si="70">+R275</f>
        <v>22834479.736249998</v>
      </c>
    </row>
    <row r="276" spans="1:30">
      <c r="A276" s="6" t="s">
        <v>294</v>
      </c>
      <c r="B276" s="6" t="s">
        <v>79</v>
      </c>
      <c r="C276" s="6" t="s">
        <v>540</v>
      </c>
      <c r="D276" s="41" t="s">
        <v>664</v>
      </c>
      <c r="E276" s="45">
        <v>466500</v>
      </c>
      <c r="F276" s="45">
        <v>466500</v>
      </c>
      <c r="G276" s="45">
        <v>466500</v>
      </c>
      <c r="H276" s="45">
        <v>466500</v>
      </c>
      <c r="I276" s="45">
        <v>466500</v>
      </c>
      <c r="J276" s="45">
        <v>466500</v>
      </c>
      <c r="K276" s="45">
        <v>466500</v>
      </c>
      <c r="L276" s="45">
        <v>466500</v>
      </c>
      <c r="M276" s="45">
        <v>466500</v>
      </c>
      <c r="N276" s="45">
        <v>466500</v>
      </c>
      <c r="O276" s="45">
        <v>466500</v>
      </c>
      <c r="P276" s="45">
        <v>466500</v>
      </c>
      <c r="Q276" s="45">
        <v>466500</v>
      </c>
      <c r="R276" s="47">
        <f t="shared" si="65"/>
        <v>466500</v>
      </c>
      <c r="T276" s="49">
        <f t="shared" si="69"/>
        <v>466500</v>
      </c>
      <c r="Y276" s="51"/>
      <c r="Z276" s="51"/>
      <c r="AA276" s="51"/>
      <c r="AD276" s="49">
        <f t="shared" si="70"/>
        <v>466500</v>
      </c>
    </row>
    <row r="277" spans="1:30">
      <c r="A277" s="6" t="s">
        <v>294</v>
      </c>
      <c r="B277" s="6" t="s">
        <v>79</v>
      </c>
      <c r="C277" s="6" t="s">
        <v>358</v>
      </c>
      <c r="D277" s="41" t="s">
        <v>672</v>
      </c>
      <c r="E277" s="45">
        <v>4853893.62</v>
      </c>
      <c r="F277" s="45">
        <v>5674800.3600000003</v>
      </c>
      <c r="G277" s="45">
        <v>6181868.6799999997</v>
      </c>
      <c r="H277" s="45">
        <v>7308127.2699999996</v>
      </c>
      <c r="I277" s="45">
        <v>7117611.3799999999</v>
      </c>
      <c r="J277" s="45">
        <v>7119243.2999999998</v>
      </c>
      <c r="K277" s="45">
        <v>7132573.1900000004</v>
      </c>
      <c r="L277" s="45">
        <v>7136700.2300000004</v>
      </c>
      <c r="M277" s="45">
        <v>7291895.2199999997</v>
      </c>
      <c r="N277" s="45">
        <v>7818956.8700000001</v>
      </c>
      <c r="O277" s="45">
        <v>5776673.0599999996</v>
      </c>
      <c r="P277" s="45">
        <v>6237130.46</v>
      </c>
      <c r="Q277" s="45">
        <v>6691183.4299999997</v>
      </c>
      <c r="R277" s="47">
        <f t="shared" si="65"/>
        <v>6714009.8787499992</v>
      </c>
      <c r="T277" s="49">
        <f t="shared" si="69"/>
        <v>6714009.8787499992</v>
      </c>
      <c r="Y277" s="51"/>
      <c r="Z277" s="51"/>
      <c r="AA277" s="51"/>
      <c r="AD277" s="49">
        <f t="shared" si="70"/>
        <v>6714009.8787499992</v>
      </c>
    </row>
    <row r="278" spans="1:30">
      <c r="A278" s="6" t="s">
        <v>294</v>
      </c>
      <c r="B278" s="6" t="s">
        <v>79</v>
      </c>
      <c r="C278" s="6" t="s">
        <v>524</v>
      </c>
      <c r="D278" s="41" t="s">
        <v>666</v>
      </c>
      <c r="E278" s="45">
        <v>1085509.71</v>
      </c>
      <c r="F278" s="45">
        <v>1085509.71</v>
      </c>
      <c r="G278" s="45">
        <v>1085509.71</v>
      </c>
      <c r="H278" s="45">
        <v>9.3132257461547893E-10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7">
        <f t="shared" si="65"/>
        <v>226147.85625000007</v>
      </c>
      <c r="T278" s="49">
        <f t="shared" si="69"/>
        <v>226147.85625000007</v>
      </c>
      <c r="Y278" s="51"/>
      <c r="Z278" s="51"/>
      <c r="AA278" s="51"/>
      <c r="AD278" s="49">
        <f t="shared" si="70"/>
        <v>226147.85625000007</v>
      </c>
    </row>
    <row r="279" spans="1:30">
      <c r="A279" s="6" t="s">
        <v>294</v>
      </c>
      <c r="B279" s="6" t="s">
        <v>79</v>
      </c>
      <c r="C279" s="6" t="s">
        <v>526</v>
      </c>
      <c r="D279" s="41" t="s">
        <v>933</v>
      </c>
      <c r="E279" s="45">
        <v>277480.27</v>
      </c>
      <c r="F279" s="45">
        <v>277480.27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7">
        <f t="shared" si="65"/>
        <v>34685.033750000002</v>
      </c>
      <c r="T279" s="49">
        <f t="shared" si="69"/>
        <v>34685.033750000002</v>
      </c>
      <c r="Y279" s="51"/>
      <c r="Z279" s="51"/>
      <c r="AA279" s="51"/>
      <c r="AD279" s="49">
        <f t="shared" si="70"/>
        <v>34685.033750000002</v>
      </c>
    </row>
    <row r="280" spans="1:30">
      <c r="A280" s="6" t="s">
        <v>294</v>
      </c>
      <c r="B280" s="6" t="s">
        <v>79</v>
      </c>
      <c r="C280" s="6" t="s">
        <v>527</v>
      </c>
      <c r="D280" s="41" t="s">
        <v>978</v>
      </c>
      <c r="E280" s="45">
        <v>9136373.4199999999</v>
      </c>
      <c r="F280" s="45">
        <v>9045914.2799999993</v>
      </c>
      <c r="G280" s="45">
        <v>8955455.1400000006</v>
      </c>
      <c r="H280" s="45">
        <v>4112454.8599999901</v>
      </c>
      <c r="I280" s="45">
        <v>4067263.05</v>
      </c>
      <c r="J280" s="45">
        <v>4022071.24</v>
      </c>
      <c r="K280" s="45">
        <v>3976879.43</v>
      </c>
      <c r="L280" s="45">
        <v>3931687.62</v>
      </c>
      <c r="M280" s="45">
        <v>3886495.81</v>
      </c>
      <c r="N280" s="45">
        <v>3841304</v>
      </c>
      <c r="O280" s="45">
        <v>3796112.19</v>
      </c>
      <c r="P280" s="45">
        <v>3750920.38</v>
      </c>
      <c r="Q280" s="45">
        <v>3705728.57</v>
      </c>
      <c r="R280" s="47">
        <f t="shared" si="65"/>
        <v>4983967.4162499988</v>
      </c>
      <c r="T280" s="49">
        <f t="shared" si="69"/>
        <v>4983967.4162499988</v>
      </c>
      <c r="Y280" s="51"/>
      <c r="Z280" s="51"/>
      <c r="AA280" s="51"/>
      <c r="AD280" s="49">
        <f t="shared" si="70"/>
        <v>4983967.4162499988</v>
      </c>
    </row>
    <row r="281" spans="1:30">
      <c r="A281" s="6" t="s">
        <v>294</v>
      </c>
      <c r="B281" s="6" t="s">
        <v>79</v>
      </c>
      <c r="C281" s="6" t="s">
        <v>528</v>
      </c>
      <c r="D281" s="41" t="s">
        <v>979</v>
      </c>
      <c r="E281" s="45">
        <v>0</v>
      </c>
      <c r="F281" s="45">
        <v>0</v>
      </c>
      <c r="G281" s="45">
        <v>0</v>
      </c>
      <c r="H281" s="45">
        <v>4979406.46</v>
      </c>
      <c r="I281" s="45">
        <v>4934139.13</v>
      </c>
      <c r="J281" s="45">
        <v>4888871.8</v>
      </c>
      <c r="K281" s="45">
        <v>4843604.47</v>
      </c>
      <c r="L281" s="45">
        <v>4798337.1399999997</v>
      </c>
      <c r="M281" s="45">
        <v>4753069.8099999996</v>
      </c>
      <c r="N281" s="45">
        <v>4707802.4800000004</v>
      </c>
      <c r="O281" s="45">
        <v>4662535.1500000004</v>
      </c>
      <c r="P281" s="45">
        <v>4617267.82</v>
      </c>
      <c r="Q281" s="45">
        <v>4572000.49</v>
      </c>
      <c r="R281" s="47">
        <f t="shared" si="65"/>
        <v>3789252.8754166663</v>
      </c>
      <c r="T281" s="49">
        <f t="shared" si="69"/>
        <v>3789252.8754166663</v>
      </c>
      <c r="Y281" s="51"/>
      <c r="Z281" s="51"/>
      <c r="AA281" s="51"/>
      <c r="AD281" s="49">
        <f t="shared" si="70"/>
        <v>3789252.8754166663</v>
      </c>
    </row>
    <row r="282" spans="1:30">
      <c r="A282" s="6" t="s">
        <v>294</v>
      </c>
      <c r="B282" s="6" t="s">
        <v>79</v>
      </c>
      <c r="C282" s="6" t="s">
        <v>529</v>
      </c>
      <c r="D282" s="41" t="s">
        <v>980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2550531.96</v>
      </c>
      <c r="P282" s="45">
        <v>2529098.92</v>
      </c>
      <c r="Q282" s="45">
        <v>2507665.88</v>
      </c>
      <c r="R282" s="47">
        <f t="shared" si="65"/>
        <v>527788.65166666673</v>
      </c>
      <c r="T282" s="49">
        <f t="shared" si="69"/>
        <v>527788.65166666673</v>
      </c>
      <c r="Y282" s="51"/>
      <c r="Z282" s="51"/>
      <c r="AA282" s="51"/>
      <c r="AD282" s="49">
        <f t="shared" si="70"/>
        <v>527788.65166666673</v>
      </c>
    </row>
    <row r="283" spans="1:30">
      <c r="A283" s="6" t="s">
        <v>294</v>
      </c>
      <c r="B283" s="6" t="s">
        <v>79</v>
      </c>
      <c r="C283" s="6" t="s">
        <v>530</v>
      </c>
      <c r="D283" s="41" t="s">
        <v>1010</v>
      </c>
      <c r="E283" s="45">
        <v>0</v>
      </c>
      <c r="F283" s="45">
        <v>0</v>
      </c>
      <c r="G283" s="45">
        <v>0</v>
      </c>
      <c r="H283" s="45">
        <v>377288.6</v>
      </c>
      <c r="I283" s="45">
        <v>386892.03</v>
      </c>
      <c r="J283" s="45">
        <v>439009.55</v>
      </c>
      <c r="K283" s="45">
        <v>393227.64</v>
      </c>
      <c r="L283" s="45">
        <v>328290.26</v>
      </c>
      <c r="M283" s="45">
        <v>363586.69</v>
      </c>
      <c r="N283" s="45">
        <v>964084.09</v>
      </c>
      <c r="O283" s="45">
        <v>1.16415321826935E-10</v>
      </c>
      <c r="P283" s="45">
        <v>1.16415321826935E-10</v>
      </c>
      <c r="Q283" s="45">
        <v>1.16415321826935E-10</v>
      </c>
      <c r="R283" s="47">
        <f t="shared" si="65"/>
        <v>271031.57166666666</v>
      </c>
      <c r="T283" s="49">
        <f t="shared" si="69"/>
        <v>271031.57166666666</v>
      </c>
      <c r="Y283" s="51"/>
      <c r="Z283" s="51"/>
      <c r="AA283" s="51"/>
      <c r="AD283" s="49">
        <f t="shared" si="70"/>
        <v>271031.57166666666</v>
      </c>
    </row>
    <row r="284" spans="1:30">
      <c r="A284" s="6" t="s">
        <v>294</v>
      </c>
      <c r="B284" s="6" t="s">
        <v>79</v>
      </c>
      <c r="C284" s="6" t="s">
        <v>879</v>
      </c>
      <c r="D284" s="41" t="s">
        <v>1002</v>
      </c>
      <c r="E284" s="45">
        <v>0</v>
      </c>
      <c r="F284" s="45">
        <v>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838048.53</v>
      </c>
      <c r="M284" s="45">
        <v>1250913.74</v>
      </c>
      <c r="N284" s="45">
        <v>1500084.78</v>
      </c>
      <c r="O284" s="45">
        <v>1822066.53</v>
      </c>
      <c r="P284" s="45">
        <v>2029329.62</v>
      </c>
      <c r="Q284" s="45">
        <v>2130460.0699999998</v>
      </c>
      <c r="R284" s="47">
        <f t="shared" si="65"/>
        <v>708806.10291666666</v>
      </c>
      <c r="T284" s="49">
        <f t="shared" si="69"/>
        <v>708806.10291666666</v>
      </c>
      <c r="Y284" s="51"/>
      <c r="Z284" s="51"/>
      <c r="AA284" s="51"/>
      <c r="AD284" s="49">
        <f t="shared" si="70"/>
        <v>708806.10291666666</v>
      </c>
    </row>
    <row r="285" spans="1:30">
      <c r="A285" s="6" t="s">
        <v>294</v>
      </c>
      <c r="B285" s="6" t="s">
        <v>79</v>
      </c>
      <c r="C285" s="6" t="s">
        <v>927</v>
      </c>
      <c r="D285" s="41" t="s">
        <v>1011</v>
      </c>
      <c r="E285" s="45">
        <v>0</v>
      </c>
      <c r="F285" s="45">
        <v>0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918161.84</v>
      </c>
      <c r="P285" s="45">
        <v>971391.34</v>
      </c>
      <c r="Q285" s="45">
        <v>921156.47</v>
      </c>
      <c r="R285" s="47">
        <f t="shared" si="65"/>
        <v>195844.28458333333</v>
      </c>
      <c r="T285" s="49">
        <f t="shared" si="69"/>
        <v>195844.28458333333</v>
      </c>
      <c r="Y285" s="51"/>
      <c r="Z285" s="51"/>
      <c r="AA285" s="51"/>
      <c r="AD285" s="49">
        <f t="shared" si="70"/>
        <v>195844.28458333333</v>
      </c>
    </row>
    <row r="286" spans="1:30">
      <c r="A286" s="6" t="s">
        <v>293</v>
      </c>
      <c r="B286" s="6" t="s">
        <v>119</v>
      </c>
      <c r="C286" s="6" t="s">
        <v>349</v>
      </c>
      <c r="D286" s="41" t="s">
        <v>667</v>
      </c>
      <c r="E286" s="45">
        <v>999352.27</v>
      </c>
      <c r="F286" s="45">
        <v>1185002.3400000001</v>
      </c>
      <c r="G286" s="45">
        <v>495556.44</v>
      </c>
      <c r="H286" s="45">
        <v>1036900.09</v>
      </c>
      <c r="I286" s="45">
        <v>1403365.26</v>
      </c>
      <c r="J286" s="45">
        <v>1410186.77</v>
      </c>
      <c r="K286" s="45">
        <v>1413336.7</v>
      </c>
      <c r="L286" s="45">
        <v>1416391.83</v>
      </c>
      <c r="M286" s="45">
        <v>1419555.62</v>
      </c>
      <c r="N286" s="45">
        <v>1422624.19</v>
      </c>
      <c r="O286" s="45">
        <v>1425801.9</v>
      </c>
      <c r="P286" s="45">
        <v>1428986.71</v>
      </c>
      <c r="Q286" s="45">
        <v>1432075.67</v>
      </c>
      <c r="R286" s="47">
        <f t="shared" si="65"/>
        <v>1272785.1516666668</v>
      </c>
      <c r="T286" s="49"/>
      <c r="W286" s="49">
        <f t="shared" ref="W286:W302" si="71">+R286</f>
        <v>1272785.1516666668</v>
      </c>
      <c r="Y286" s="51"/>
      <c r="Z286" s="51"/>
      <c r="AA286" s="51"/>
      <c r="AB286" s="49">
        <f t="shared" ref="AB286:AB302" si="72">+R286</f>
        <v>1272785.1516666668</v>
      </c>
      <c r="AD286" s="49"/>
    </row>
    <row r="287" spans="1:30">
      <c r="A287" s="6" t="s">
        <v>293</v>
      </c>
      <c r="B287" s="6" t="s">
        <v>119</v>
      </c>
      <c r="C287" s="6" t="s">
        <v>350</v>
      </c>
      <c r="D287" s="41" t="s">
        <v>668</v>
      </c>
      <c r="E287" s="45">
        <v>-1589539.59</v>
      </c>
      <c r="F287" s="45">
        <v>-1670356.03</v>
      </c>
      <c r="G287" s="45">
        <v>-541723.23</v>
      </c>
      <c r="H287" s="45">
        <v>-1071014.79</v>
      </c>
      <c r="I287" s="45">
        <v>-1332322.1499999999</v>
      </c>
      <c r="J287" s="45">
        <v>-1335010.1599999999</v>
      </c>
      <c r="K287" s="45">
        <v>-1337992.17</v>
      </c>
      <c r="L287" s="45">
        <v>-1340884.43</v>
      </c>
      <c r="M287" s="45">
        <v>-1343879.56</v>
      </c>
      <c r="N287" s="45">
        <v>-1346784.55</v>
      </c>
      <c r="O287" s="45">
        <v>-1349792.86</v>
      </c>
      <c r="P287" s="45">
        <v>-1352807.89</v>
      </c>
      <c r="Q287" s="45">
        <v>-1355732.18</v>
      </c>
      <c r="R287" s="47">
        <f t="shared" ref="R287:R302" si="73">((E287+Q287)+((F287+G287+H287+I287+J287+K287+L287+M287+N287+O287+P287)*2))/24</f>
        <v>-1291266.9754166666</v>
      </c>
      <c r="T287" s="49"/>
      <c r="W287" s="49">
        <f t="shared" si="71"/>
        <v>-1291266.9754166666</v>
      </c>
      <c r="Y287" s="51"/>
      <c r="Z287" s="51"/>
      <c r="AA287" s="51"/>
      <c r="AB287" s="49">
        <f t="shared" si="72"/>
        <v>-1291266.9754166666</v>
      </c>
      <c r="AD287" s="49"/>
    </row>
    <row r="288" spans="1:30">
      <c r="A288" s="6" t="s">
        <v>293</v>
      </c>
      <c r="B288" s="6" t="s">
        <v>119</v>
      </c>
      <c r="C288" s="6" t="s">
        <v>354</v>
      </c>
      <c r="D288" s="41" t="s">
        <v>669</v>
      </c>
      <c r="E288" s="45">
        <v>-54267.93</v>
      </c>
      <c r="F288" s="45">
        <v>8373.3700000000408</v>
      </c>
      <c r="G288" s="45">
        <v>-524432.23</v>
      </c>
      <c r="H288" s="45">
        <v>-434317.89</v>
      </c>
      <c r="I288" s="45">
        <v>-339095.07</v>
      </c>
      <c r="J288" s="45">
        <v>-252001.63</v>
      </c>
      <c r="K288" s="45">
        <v>-163280.99</v>
      </c>
      <c r="L288" s="45">
        <v>-100612.57</v>
      </c>
      <c r="M288" s="45">
        <v>-66170.31</v>
      </c>
      <c r="N288" s="45">
        <v>-38895.25</v>
      </c>
      <c r="O288" s="45">
        <v>-23178.31</v>
      </c>
      <c r="P288" s="45">
        <v>-9299.26</v>
      </c>
      <c r="Q288" s="45">
        <v>6961.61</v>
      </c>
      <c r="R288" s="47">
        <f t="shared" si="73"/>
        <v>-163880.27500000002</v>
      </c>
      <c r="T288" s="49"/>
      <c r="W288" s="49">
        <f t="shared" si="71"/>
        <v>-163880.27500000002</v>
      </c>
      <c r="Y288" s="51"/>
      <c r="Z288" s="51"/>
      <c r="AA288" s="51"/>
      <c r="AB288" s="49">
        <f t="shared" si="72"/>
        <v>-163880.27500000002</v>
      </c>
      <c r="AD288" s="49"/>
    </row>
    <row r="289" spans="1:30">
      <c r="A289" s="6" t="s">
        <v>293</v>
      </c>
      <c r="B289" s="6" t="s">
        <v>119</v>
      </c>
      <c r="C289" s="6" t="s">
        <v>525</v>
      </c>
      <c r="D289" s="41" t="s">
        <v>987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-128458.11</v>
      </c>
      <c r="K289" s="45">
        <v>-163905.54</v>
      </c>
      <c r="L289" s="45">
        <v>-40024.67</v>
      </c>
      <c r="M289" s="45">
        <v>82469.47</v>
      </c>
      <c r="N289" s="45">
        <v>127000.66</v>
      </c>
      <c r="O289" s="45">
        <v>144376.21</v>
      </c>
      <c r="P289" s="45">
        <v>144775.91</v>
      </c>
      <c r="Q289" s="45">
        <v>183705.25</v>
      </c>
      <c r="R289" s="47">
        <f t="shared" si="73"/>
        <v>21507.212916666667</v>
      </c>
      <c r="T289" s="49"/>
      <c r="W289" s="49">
        <f t="shared" si="71"/>
        <v>21507.212916666667</v>
      </c>
      <c r="Y289" s="51"/>
      <c r="Z289" s="51"/>
      <c r="AA289" s="51"/>
      <c r="AB289" s="49">
        <f t="shared" si="72"/>
        <v>21507.212916666667</v>
      </c>
      <c r="AD289" s="49"/>
    </row>
    <row r="290" spans="1:30">
      <c r="A290" s="6" t="s">
        <v>293</v>
      </c>
      <c r="B290" s="6" t="s">
        <v>119</v>
      </c>
      <c r="C290" s="6" t="s">
        <v>526</v>
      </c>
      <c r="D290" s="41" t="s">
        <v>988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-170475.56</v>
      </c>
      <c r="K290" s="45">
        <v>-51109.61</v>
      </c>
      <c r="L290" s="45">
        <v>14620.72</v>
      </c>
      <c r="M290" s="45">
        <v>-66295.11</v>
      </c>
      <c r="N290" s="45">
        <v>-25172.67</v>
      </c>
      <c r="O290" s="45">
        <v>-467354.04</v>
      </c>
      <c r="P290" s="45">
        <v>-424873.61</v>
      </c>
      <c r="Q290" s="45">
        <v>-411044.29</v>
      </c>
      <c r="R290" s="47">
        <f t="shared" si="73"/>
        <v>-116348.50208333333</v>
      </c>
      <c r="T290" s="49"/>
      <c r="W290" s="49">
        <f t="shared" si="71"/>
        <v>-116348.50208333333</v>
      </c>
      <c r="Y290" s="51"/>
      <c r="Z290" s="51"/>
      <c r="AA290" s="51"/>
      <c r="AB290" s="49">
        <f t="shared" si="72"/>
        <v>-116348.50208333333</v>
      </c>
      <c r="AD290" s="49"/>
    </row>
    <row r="291" spans="1:30">
      <c r="A291" s="6" t="s">
        <v>293</v>
      </c>
      <c r="B291" s="6" t="s">
        <v>119</v>
      </c>
      <c r="C291" s="6" t="s">
        <v>527</v>
      </c>
      <c r="D291" s="41" t="s">
        <v>989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-54189.73</v>
      </c>
      <c r="K291" s="45">
        <v>-64016.75</v>
      </c>
      <c r="L291" s="45">
        <v>-25691.07</v>
      </c>
      <c r="M291" s="45">
        <v>7069.83</v>
      </c>
      <c r="N291" s="45">
        <v>19046.96</v>
      </c>
      <c r="O291" s="45">
        <v>25293.08</v>
      </c>
      <c r="P291" s="45">
        <v>25375.23</v>
      </c>
      <c r="Q291" s="45">
        <v>52438.05</v>
      </c>
      <c r="R291" s="47">
        <f t="shared" si="73"/>
        <v>-3407.7854166666698</v>
      </c>
      <c r="T291" s="49"/>
      <c r="W291" s="49">
        <f t="shared" si="71"/>
        <v>-3407.7854166666698</v>
      </c>
      <c r="Y291" s="51"/>
      <c r="Z291" s="51"/>
      <c r="AA291" s="51"/>
      <c r="AB291" s="49">
        <f t="shared" si="72"/>
        <v>-3407.7854166666698</v>
      </c>
      <c r="AD291" s="49"/>
    </row>
    <row r="292" spans="1:30">
      <c r="A292" s="6" t="s">
        <v>293</v>
      </c>
      <c r="B292" s="6" t="s">
        <v>119</v>
      </c>
      <c r="C292" s="6" t="s">
        <v>528</v>
      </c>
      <c r="D292" s="41" t="s">
        <v>990</v>
      </c>
      <c r="E292" s="45">
        <v>0</v>
      </c>
      <c r="F292" s="45">
        <v>0</v>
      </c>
      <c r="G292" s="45">
        <v>0</v>
      </c>
      <c r="H292" s="45">
        <v>0</v>
      </c>
      <c r="I292" s="45">
        <v>0</v>
      </c>
      <c r="J292" s="45">
        <v>-69108.490000000005</v>
      </c>
      <c r="K292" s="45">
        <v>-104820.15</v>
      </c>
      <c r="L292" s="45">
        <v>-70281.14</v>
      </c>
      <c r="M292" s="45">
        <v>-102645.34</v>
      </c>
      <c r="N292" s="45">
        <v>-48650.82</v>
      </c>
      <c r="O292" s="45">
        <v>-252219.97</v>
      </c>
      <c r="P292" s="45">
        <v>-223530.13</v>
      </c>
      <c r="Q292" s="45">
        <v>-242808.95999999999</v>
      </c>
      <c r="R292" s="47">
        <f t="shared" si="73"/>
        <v>-82721.710000000006</v>
      </c>
      <c r="T292" s="49"/>
      <c r="W292" s="49">
        <f t="shared" si="71"/>
        <v>-82721.710000000006</v>
      </c>
      <c r="Y292" s="51"/>
      <c r="Z292" s="51"/>
      <c r="AA292" s="51"/>
      <c r="AB292" s="49">
        <f t="shared" si="72"/>
        <v>-82721.710000000006</v>
      </c>
      <c r="AD292" s="49"/>
    </row>
    <row r="293" spans="1:30">
      <c r="A293" s="6" t="s">
        <v>293</v>
      </c>
      <c r="B293" s="6" t="s">
        <v>119</v>
      </c>
      <c r="C293" s="6" t="s">
        <v>919</v>
      </c>
      <c r="D293" s="41" t="s">
        <v>868</v>
      </c>
      <c r="E293" s="45">
        <v>27144.959999999999</v>
      </c>
      <c r="F293" s="45">
        <v>83489.929999999993</v>
      </c>
      <c r="G293" s="45">
        <v>52375.89</v>
      </c>
      <c r="H293" s="45">
        <v>59244.84</v>
      </c>
      <c r="I293" s="45">
        <v>55519.51</v>
      </c>
      <c r="J293" s="45">
        <v>58478.87</v>
      </c>
      <c r="K293" s="45">
        <v>35997.160000000003</v>
      </c>
      <c r="L293" s="45">
        <v>15417.4</v>
      </c>
      <c r="M293" s="45">
        <v>11225.51</v>
      </c>
      <c r="N293" s="45">
        <v>1647.65</v>
      </c>
      <c r="O293" s="45">
        <v>5743.68</v>
      </c>
      <c r="P293" s="45">
        <v>6247.17</v>
      </c>
      <c r="Q293" s="45">
        <v>11188.11</v>
      </c>
      <c r="R293" s="47">
        <f t="shared" si="73"/>
        <v>33712.845416666671</v>
      </c>
      <c r="T293" s="49"/>
      <c r="W293" s="49">
        <f t="shared" si="71"/>
        <v>33712.845416666671</v>
      </c>
      <c r="Y293" s="51"/>
      <c r="Z293" s="51"/>
      <c r="AA293" s="51"/>
      <c r="AB293" s="49">
        <f t="shared" si="72"/>
        <v>33712.845416666671</v>
      </c>
      <c r="AD293" s="49"/>
    </row>
    <row r="294" spans="1:30">
      <c r="A294" s="6" t="s">
        <v>294</v>
      </c>
      <c r="B294" s="6" t="s">
        <v>119</v>
      </c>
      <c r="C294" s="6" t="s">
        <v>345</v>
      </c>
      <c r="D294" s="41" t="s">
        <v>633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73"/>
        <v>0</v>
      </c>
      <c r="T294" s="49"/>
      <c r="W294" s="49">
        <f t="shared" si="71"/>
        <v>0</v>
      </c>
      <c r="Y294" s="51"/>
      <c r="Z294" s="51"/>
      <c r="AA294" s="51"/>
      <c r="AB294" s="49">
        <f t="shared" si="72"/>
        <v>0</v>
      </c>
      <c r="AD294" s="49"/>
    </row>
    <row r="295" spans="1:30">
      <c r="A295" s="6" t="s">
        <v>294</v>
      </c>
      <c r="B295" s="6" t="s">
        <v>119</v>
      </c>
      <c r="C295" s="6" t="s">
        <v>346</v>
      </c>
      <c r="D295" s="41" t="s">
        <v>632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7">
        <f t="shared" si="73"/>
        <v>0</v>
      </c>
      <c r="T295" s="49"/>
      <c r="W295" s="49">
        <f t="shared" si="71"/>
        <v>0</v>
      </c>
      <c r="Y295" s="51"/>
      <c r="Z295" s="51"/>
      <c r="AA295" s="51"/>
      <c r="AB295" s="49">
        <f t="shared" si="72"/>
        <v>0</v>
      </c>
      <c r="AD295" s="49"/>
    </row>
    <row r="296" spans="1:30">
      <c r="A296" s="6" t="s">
        <v>294</v>
      </c>
      <c r="B296" s="6" t="s">
        <v>119</v>
      </c>
      <c r="C296" s="6" t="s">
        <v>347</v>
      </c>
      <c r="D296" s="41" t="s">
        <v>634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7">
        <f t="shared" si="73"/>
        <v>0</v>
      </c>
      <c r="T296" s="49"/>
      <c r="W296" s="49">
        <f t="shared" si="71"/>
        <v>0</v>
      </c>
      <c r="Y296" s="51"/>
      <c r="Z296" s="51"/>
      <c r="AA296" s="51"/>
      <c r="AB296" s="49">
        <f t="shared" si="72"/>
        <v>0</v>
      </c>
      <c r="AD296" s="49"/>
    </row>
    <row r="297" spans="1:30">
      <c r="A297" s="6" t="s">
        <v>294</v>
      </c>
      <c r="B297" s="6" t="s">
        <v>119</v>
      </c>
      <c r="C297" s="6" t="s">
        <v>348</v>
      </c>
      <c r="D297" s="41" t="s">
        <v>635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73"/>
        <v>0</v>
      </c>
      <c r="T297" s="49"/>
      <c r="W297" s="49">
        <f t="shared" si="71"/>
        <v>0</v>
      </c>
      <c r="Y297" s="51"/>
      <c r="Z297" s="51"/>
      <c r="AA297" s="51"/>
      <c r="AB297" s="49">
        <f t="shared" si="72"/>
        <v>0</v>
      </c>
      <c r="AD297" s="49"/>
    </row>
    <row r="298" spans="1:30">
      <c r="A298" s="6" t="s">
        <v>294</v>
      </c>
      <c r="B298" s="6" t="s">
        <v>119</v>
      </c>
      <c r="C298" s="6" t="s">
        <v>351</v>
      </c>
      <c r="D298" s="41" t="s">
        <v>670</v>
      </c>
      <c r="E298" s="45">
        <v>-4204713.67</v>
      </c>
      <c r="F298" s="45">
        <v>-3887257.35</v>
      </c>
      <c r="G298" s="45">
        <v>1635509.13</v>
      </c>
      <c r="H298" s="45">
        <v>3321217.35</v>
      </c>
      <c r="I298" s="45">
        <v>5441476.9100000001</v>
      </c>
      <c r="J298" s="45">
        <v>5027950.6900000004</v>
      </c>
      <c r="K298" s="45">
        <v>4879696.4400000004</v>
      </c>
      <c r="L298" s="45">
        <v>5855044.2199999997</v>
      </c>
      <c r="M298" s="45">
        <v>6128898.6299999999</v>
      </c>
      <c r="N298" s="45">
        <v>6635699.3099999996</v>
      </c>
      <c r="O298" s="45">
        <v>6299010.1699999999</v>
      </c>
      <c r="P298" s="45">
        <v>6580785.1399999997</v>
      </c>
      <c r="Q298" s="45">
        <v>6658369.8200000003</v>
      </c>
      <c r="R298" s="47">
        <f t="shared" si="73"/>
        <v>4095404.8929166668</v>
      </c>
      <c r="T298" s="49"/>
      <c r="W298" s="49">
        <f t="shared" si="71"/>
        <v>4095404.8929166668</v>
      </c>
      <c r="Y298" s="51"/>
      <c r="Z298" s="51"/>
      <c r="AA298" s="51"/>
      <c r="AB298" s="49">
        <f t="shared" si="72"/>
        <v>4095404.8929166668</v>
      </c>
      <c r="AD298" s="49"/>
    </row>
    <row r="299" spans="1:30">
      <c r="A299" s="6" t="s">
        <v>294</v>
      </c>
      <c r="B299" s="6" t="s">
        <v>119</v>
      </c>
      <c r="C299" s="6" t="s">
        <v>352</v>
      </c>
      <c r="D299" s="41" t="s">
        <v>636</v>
      </c>
      <c r="E299" s="45">
        <v>0</v>
      </c>
      <c r="F299" s="45">
        <v>0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7">
        <f t="shared" si="73"/>
        <v>0</v>
      </c>
      <c r="T299" s="49"/>
      <c r="W299" s="49">
        <f t="shared" si="71"/>
        <v>0</v>
      </c>
      <c r="Y299" s="51"/>
      <c r="Z299" s="51"/>
      <c r="AA299" s="51"/>
      <c r="AB299" s="49">
        <f t="shared" si="72"/>
        <v>0</v>
      </c>
      <c r="AD299" s="49"/>
    </row>
    <row r="300" spans="1:30">
      <c r="A300" s="6" t="s">
        <v>294</v>
      </c>
      <c r="B300" s="6" t="s">
        <v>119</v>
      </c>
      <c r="C300" s="6" t="s">
        <v>496</v>
      </c>
      <c r="D300" s="41" t="s">
        <v>671</v>
      </c>
      <c r="E300" s="45">
        <v>750775.8</v>
      </c>
      <c r="F300" s="45">
        <v>711085.42</v>
      </c>
      <c r="G300" s="45">
        <v>-3857375.92</v>
      </c>
      <c r="H300" s="45">
        <v>-3355826.44</v>
      </c>
      <c r="I300" s="45">
        <v>-2824423.96</v>
      </c>
      <c r="J300" s="45">
        <v>-2322555.34</v>
      </c>
      <c r="K300" s="45">
        <v>-1778630.37</v>
      </c>
      <c r="L300" s="45">
        <v>-1396147.72</v>
      </c>
      <c r="M300" s="45">
        <v>-1194997.3600000001</v>
      </c>
      <c r="N300" s="45">
        <v>-1028842.37</v>
      </c>
      <c r="O300" s="45">
        <v>-920725.93</v>
      </c>
      <c r="P300" s="45">
        <v>-819732.55</v>
      </c>
      <c r="Q300" s="45">
        <v>-708611.64</v>
      </c>
      <c r="R300" s="47">
        <f t="shared" si="73"/>
        <v>-1563924.2050000001</v>
      </c>
      <c r="T300" s="49"/>
      <c r="W300" s="49">
        <f t="shared" si="71"/>
        <v>-1563924.2050000001</v>
      </c>
      <c r="Y300" s="51"/>
      <c r="Z300" s="51"/>
      <c r="AA300" s="51"/>
      <c r="AB300" s="49">
        <f t="shared" si="72"/>
        <v>-1563924.2050000001</v>
      </c>
      <c r="AD300" s="49"/>
    </row>
    <row r="301" spans="1:30">
      <c r="A301" s="6" t="s">
        <v>294</v>
      </c>
      <c r="B301" s="6" t="s">
        <v>119</v>
      </c>
      <c r="C301" s="6" t="s">
        <v>919</v>
      </c>
      <c r="D301" s="41" t="s">
        <v>868</v>
      </c>
      <c r="E301" s="45">
        <v>-27465.18</v>
      </c>
      <c r="F301" s="45">
        <v>-86372.58</v>
      </c>
      <c r="G301" s="45">
        <v>320441.02</v>
      </c>
      <c r="H301" s="45">
        <v>351178.5</v>
      </c>
      <c r="I301" s="45">
        <v>337370.09</v>
      </c>
      <c r="J301" s="45">
        <v>362878.47</v>
      </c>
      <c r="K301" s="45">
        <v>240028.95</v>
      </c>
      <c r="L301" s="45">
        <v>100503.72</v>
      </c>
      <c r="M301" s="45">
        <v>68795.820000000007</v>
      </c>
      <c r="N301" s="45">
        <v>10249.43</v>
      </c>
      <c r="O301" s="45">
        <v>41441.94</v>
      </c>
      <c r="P301" s="45">
        <v>46079.64</v>
      </c>
      <c r="Q301" s="45">
        <v>77114.210000000006</v>
      </c>
      <c r="R301" s="47">
        <f t="shared" si="73"/>
        <v>151451.62624999997</v>
      </c>
      <c r="T301" s="49"/>
      <c r="W301" s="49">
        <f t="shared" si="71"/>
        <v>151451.62624999997</v>
      </c>
      <c r="Y301" s="51"/>
      <c r="Z301" s="51"/>
      <c r="AA301" s="51"/>
      <c r="AB301" s="49">
        <f t="shared" si="72"/>
        <v>151451.62624999997</v>
      </c>
      <c r="AD301" s="49"/>
    </row>
    <row r="302" spans="1:30">
      <c r="A302" s="6" t="s">
        <v>284</v>
      </c>
      <c r="B302" s="6" t="s">
        <v>120</v>
      </c>
      <c r="C302" s="6" t="s">
        <v>83</v>
      </c>
      <c r="D302" s="7" t="s">
        <v>121</v>
      </c>
      <c r="E302" s="45">
        <v>5114217</v>
      </c>
      <c r="F302" s="45">
        <v>5114217</v>
      </c>
      <c r="G302" s="45">
        <v>5114217</v>
      </c>
      <c r="H302" s="45">
        <v>5343728</v>
      </c>
      <c r="I302" s="45">
        <v>5343728</v>
      </c>
      <c r="J302" s="45">
        <v>5343728</v>
      </c>
      <c r="K302" s="45">
        <v>5343728</v>
      </c>
      <c r="L302" s="45">
        <v>5343728</v>
      </c>
      <c r="M302" s="45">
        <v>5343728</v>
      </c>
      <c r="N302" s="45">
        <v>5343728</v>
      </c>
      <c r="O302" s="45">
        <v>5343728</v>
      </c>
      <c r="P302" s="45">
        <v>5343728</v>
      </c>
      <c r="Q302" s="45">
        <v>5343728</v>
      </c>
      <c r="R302" s="47">
        <f t="shared" si="73"/>
        <v>5295913.208333333</v>
      </c>
      <c r="T302" s="49"/>
      <c r="W302" s="49">
        <f t="shared" si="71"/>
        <v>5295913.208333333</v>
      </c>
      <c r="Y302" s="51"/>
      <c r="Z302" s="51"/>
      <c r="AA302" s="51"/>
      <c r="AB302" s="49">
        <f t="shared" si="72"/>
        <v>5295913.208333333</v>
      </c>
      <c r="AD302" s="49"/>
    </row>
    <row r="303" spans="1:30">
      <c r="D303" s="41" t="s">
        <v>122</v>
      </c>
      <c r="E303" s="46">
        <f t="shared" ref="E303:R303" si="74">SUM(E223:E302)</f>
        <v>95560587.949999973</v>
      </c>
      <c r="F303" s="46">
        <f t="shared" si="74"/>
        <v>96925300.240000024</v>
      </c>
      <c r="G303" s="46">
        <f t="shared" si="74"/>
        <v>97751490.259999976</v>
      </c>
      <c r="H303" s="46">
        <f t="shared" si="74"/>
        <v>101276055.09999995</v>
      </c>
      <c r="I303" s="46">
        <f t="shared" si="74"/>
        <v>103438878.93000001</v>
      </c>
      <c r="J303" s="46">
        <f t="shared" si="74"/>
        <v>102596888.25999998</v>
      </c>
      <c r="K303" s="46">
        <f t="shared" si="74"/>
        <v>103015973.03999999</v>
      </c>
      <c r="L303" s="46">
        <f t="shared" si="74"/>
        <v>105510698.11</v>
      </c>
      <c r="M303" s="46">
        <f t="shared" si="74"/>
        <v>106676979.58999999</v>
      </c>
      <c r="N303" s="46">
        <f t="shared" si="74"/>
        <v>110018921.06000002</v>
      </c>
      <c r="O303" s="46">
        <f t="shared" si="74"/>
        <v>110438361.19999999</v>
      </c>
      <c r="P303" s="46">
        <f t="shared" si="74"/>
        <v>111754290.58000001</v>
      </c>
      <c r="Q303" s="46">
        <f t="shared" si="74"/>
        <v>112774512.51999998</v>
      </c>
      <c r="R303" s="46">
        <f t="shared" si="74"/>
        <v>104464282.21708336</v>
      </c>
      <c r="Y303" s="51"/>
      <c r="Z303" s="51"/>
      <c r="AA303" s="51"/>
      <c r="AB303" s="49"/>
    </row>
    <row r="304" spans="1:30" ht="13.5" customHeight="1">
      <c r="D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7"/>
      <c r="Y304" s="51"/>
      <c r="Z304" s="51"/>
      <c r="AA304" s="51"/>
    </row>
    <row r="305" spans="1:29">
      <c r="A305" s="25" t="s">
        <v>2</v>
      </c>
      <c r="B305" s="25" t="s">
        <v>367</v>
      </c>
      <c r="C305" s="25" t="s">
        <v>2</v>
      </c>
      <c r="D305" s="41" t="s">
        <v>123</v>
      </c>
      <c r="E305" s="45">
        <v>110558058.02</v>
      </c>
      <c r="F305" s="45">
        <v>122323029.09</v>
      </c>
      <c r="G305" s="45">
        <v>142343326.31</v>
      </c>
      <c r="H305" s="45">
        <v>167715766.99000001</v>
      </c>
      <c r="I305" s="45">
        <v>24530746.34</v>
      </c>
      <c r="J305" s="45">
        <v>49278313.229999997</v>
      </c>
      <c r="K305" s="45">
        <v>68620693.840000004</v>
      </c>
      <c r="L305" s="45">
        <v>80105727.409999996</v>
      </c>
      <c r="M305" s="45">
        <v>88023366.390000001</v>
      </c>
      <c r="N305" s="45">
        <v>93031494.670000002</v>
      </c>
      <c r="O305" s="45">
        <v>99049036.420000002</v>
      </c>
      <c r="P305" s="45">
        <v>103623040.59</v>
      </c>
      <c r="Q305" s="45">
        <v>109910339.27</v>
      </c>
      <c r="R305" s="47">
        <f t="shared" ref="R305:R308" si="75">((E305+Q305)+((F305+G305+H305+I305+J305+K305+L305+M305+N305+O305+P305)*2))/24</f>
        <v>95739894.993749991</v>
      </c>
      <c r="V305" s="49">
        <f>R305</f>
        <v>95739894.993749991</v>
      </c>
      <c r="Y305" s="51"/>
      <c r="Z305" s="51"/>
      <c r="AA305" s="51"/>
      <c r="AC305" s="49">
        <f>+R305</f>
        <v>95739894.993749991</v>
      </c>
    </row>
    <row r="306" spans="1:29">
      <c r="A306" s="25" t="s">
        <v>2</v>
      </c>
      <c r="B306" s="25" t="s">
        <v>368</v>
      </c>
      <c r="C306" s="25" t="s">
        <v>2</v>
      </c>
      <c r="D306" s="41" t="s">
        <v>124</v>
      </c>
      <c r="E306" s="45">
        <v>42442395.490000002</v>
      </c>
      <c r="F306" s="45">
        <v>47374622.689999998</v>
      </c>
      <c r="G306" s="45">
        <v>52152170.829999998</v>
      </c>
      <c r="H306" s="45">
        <v>58986390.289999999</v>
      </c>
      <c r="I306" s="45">
        <v>6191397.3799999999</v>
      </c>
      <c r="J306" s="45">
        <v>11571755.800000001</v>
      </c>
      <c r="K306" s="45">
        <v>17282193.649999999</v>
      </c>
      <c r="L306" s="45">
        <v>22472885.789999999</v>
      </c>
      <c r="M306" s="45">
        <v>26781147.260000002</v>
      </c>
      <c r="N306" s="45">
        <v>31024981.960000001</v>
      </c>
      <c r="O306" s="45">
        <v>35680619.450000003</v>
      </c>
      <c r="P306" s="45">
        <v>40302761.619999997</v>
      </c>
      <c r="Q306" s="45">
        <v>44693246.380000003</v>
      </c>
      <c r="R306" s="47">
        <f t="shared" si="75"/>
        <v>32782395.637916666</v>
      </c>
      <c r="V306" s="49">
        <f>R306</f>
        <v>32782395.637916666</v>
      </c>
      <c r="Y306" s="51"/>
      <c r="Z306" s="51"/>
      <c r="AA306" s="51"/>
      <c r="AC306" s="49">
        <f>+R306</f>
        <v>32782395.637916666</v>
      </c>
    </row>
    <row r="307" spans="1:29">
      <c r="A307" s="25" t="s">
        <v>2</v>
      </c>
      <c r="B307" s="25" t="s">
        <v>369</v>
      </c>
      <c r="C307" s="25" t="s">
        <v>370</v>
      </c>
      <c r="D307" s="41" t="s">
        <v>125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75"/>
        <v>0</v>
      </c>
      <c r="V307" s="49">
        <f>R307</f>
        <v>0</v>
      </c>
      <c r="Y307" s="51"/>
      <c r="Z307" s="51"/>
      <c r="AA307" s="51"/>
      <c r="AC307" s="49">
        <f>+R307</f>
        <v>0</v>
      </c>
    </row>
    <row r="308" spans="1:29">
      <c r="A308" s="25" t="s">
        <v>2</v>
      </c>
      <c r="B308" s="25" t="s">
        <v>371</v>
      </c>
      <c r="C308" s="25" t="s">
        <v>2</v>
      </c>
      <c r="D308" s="41" t="s">
        <v>126</v>
      </c>
      <c r="E308" s="45">
        <v>6501816.54</v>
      </c>
      <c r="F308" s="45">
        <v>7387945.46</v>
      </c>
      <c r="G308" s="45">
        <v>8022733.1699999999</v>
      </c>
      <c r="H308" s="45">
        <v>8775877.5800000001</v>
      </c>
      <c r="I308" s="45">
        <v>827046.16</v>
      </c>
      <c r="J308" s="45">
        <v>1468373.56</v>
      </c>
      <c r="K308" s="45">
        <v>2261486.13</v>
      </c>
      <c r="L308" s="45">
        <v>2977358.02</v>
      </c>
      <c r="M308" s="45">
        <v>3778638.98</v>
      </c>
      <c r="N308" s="45">
        <v>4552958.78</v>
      </c>
      <c r="O308" s="45">
        <v>5497623.6399999997</v>
      </c>
      <c r="P308" s="45">
        <v>6415217.8399999999</v>
      </c>
      <c r="Q308" s="45">
        <v>7257461.8700000001</v>
      </c>
      <c r="R308" s="47">
        <f t="shared" si="75"/>
        <v>4903741.5437499993</v>
      </c>
      <c r="V308" s="49">
        <f>R308</f>
        <v>4903741.5437499993</v>
      </c>
      <c r="Y308" s="51"/>
      <c r="Z308" s="51"/>
      <c r="AA308" s="51"/>
      <c r="AC308" s="49">
        <f>+R308</f>
        <v>4903741.5437499993</v>
      </c>
    </row>
    <row r="309" spans="1:29">
      <c r="D309" s="41" t="s">
        <v>127</v>
      </c>
      <c r="E309" s="46">
        <f t="shared" ref="E309:I309" si="76">SUM(E305:E308)</f>
        <v>159502270.04999998</v>
      </c>
      <c r="F309" s="46">
        <f t="shared" si="76"/>
        <v>177085597.24000001</v>
      </c>
      <c r="G309" s="46">
        <f t="shared" si="76"/>
        <v>202518230.30999997</v>
      </c>
      <c r="H309" s="46">
        <f t="shared" si="76"/>
        <v>235478034.86000001</v>
      </c>
      <c r="I309" s="46">
        <f t="shared" si="76"/>
        <v>31549189.879999999</v>
      </c>
      <c r="J309" s="46">
        <f t="shared" ref="J309:R309" si="77">SUM(J305:J308)</f>
        <v>62318442.590000004</v>
      </c>
      <c r="K309" s="46">
        <f t="shared" si="77"/>
        <v>88164373.620000005</v>
      </c>
      <c r="L309" s="46">
        <f t="shared" si="77"/>
        <v>105555971.21999998</v>
      </c>
      <c r="M309" s="46">
        <f t="shared" si="77"/>
        <v>118583152.63000001</v>
      </c>
      <c r="N309" s="46">
        <f t="shared" si="77"/>
        <v>128609435.41</v>
      </c>
      <c r="O309" s="46">
        <f t="shared" si="77"/>
        <v>140227279.50999999</v>
      </c>
      <c r="P309" s="46">
        <f t="shared" si="77"/>
        <v>150341020.05000001</v>
      </c>
      <c r="Q309" s="46">
        <f t="shared" si="77"/>
        <v>161861047.52000001</v>
      </c>
      <c r="R309" s="46">
        <f t="shared" si="77"/>
        <v>133426032.17541666</v>
      </c>
      <c r="Y309" s="51"/>
      <c r="Z309" s="51"/>
      <c r="AA309" s="51"/>
    </row>
    <row r="310" spans="1:29">
      <c r="D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Y310" s="51"/>
      <c r="Z310" s="51"/>
      <c r="AA310" s="51"/>
    </row>
    <row r="311" spans="1:29">
      <c r="A311" s="6" t="s">
        <v>293</v>
      </c>
      <c r="B311" s="6" t="s">
        <v>128</v>
      </c>
      <c r="D311" s="41" t="s">
        <v>129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ref="R311:R312" si="78">((E311+Q311)+((F311+G311+H311+I311+J311+K311+L311+M311+N311+O311+P311)*2))/24</f>
        <v>0</v>
      </c>
      <c r="V311" s="49">
        <f>R311</f>
        <v>0</v>
      </c>
      <c r="Y311" s="51"/>
      <c r="Z311" s="51"/>
      <c r="AA311" s="51"/>
      <c r="AC311" s="49">
        <f>+R311</f>
        <v>0</v>
      </c>
    </row>
    <row r="312" spans="1:29">
      <c r="A312" s="6" t="s">
        <v>294</v>
      </c>
      <c r="B312" s="6" t="s">
        <v>128</v>
      </c>
      <c r="D312" s="41" t="s">
        <v>129</v>
      </c>
      <c r="E312" s="45">
        <v>0</v>
      </c>
      <c r="F312" s="45">
        <v>0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7">
        <f t="shared" si="78"/>
        <v>0</v>
      </c>
      <c r="V312" s="49">
        <f>R312</f>
        <v>0</v>
      </c>
      <c r="Y312" s="51"/>
      <c r="Z312" s="51"/>
      <c r="AA312" s="51"/>
      <c r="AC312" s="49">
        <f>+R312</f>
        <v>0</v>
      </c>
    </row>
    <row r="313" spans="1:29">
      <c r="D313" s="3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7"/>
      <c r="Y313" s="51"/>
      <c r="Z313" s="51"/>
      <c r="AA313" s="51"/>
    </row>
    <row r="314" spans="1:29">
      <c r="A314" s="6" t="s">
        <v>284</v>
      </c>
      <c r="B314" s="6" t="s">
        <v>130</v>
      </c>
      <c r="C314" s="6" t="s">
        <v>913</v>
      </c>
      <c r="D314" s="41" t="s">
        <v>914</v>
      </c>
      <c r="E314" s="45">
        <v>30895.63</v>
      </c>
      <c r="F314" s="45">
        <v>33529.019999999997</v>
      </c>
      <c r="G314" s="45">
        <v>36162.410000000003</v>
      </c>
      <c r="H314" s="45">
        <v>38803.06</v>
      </c>
      <c r="I314" s="45">
        <v>2666.72</v>
      </c>
      <c r="J314" s="45">
        <v>5333.44</v>
      </c>
      <c r="K314" s="45">
        <v>8000.16</v>
      </c>
      <c r="L314" s="45">
        <v>10666.88</v>
      </c>
      <c r="M314" s="45">
        <v>13333.6</v>
      </c>
      <c r="N314" s="45">
        <v>16000.32</v>
      </c>
      <c r="O314" s="45">
        <v>18667.04</v>
      </c>
      <c r="P314" s="45">
        <v>21333.759999999998</v>
      </c>
      <c r="Q314" s="45">
        <v>24000.48</v>
      </c>
      <c r="R314" s="47">
        <f t="shared" ref="R314:R329" si="79">((E314+Q314)+((F314+G314+H314+I314+J314+K314+L314+M314+N314+O314+P314)*2))/24</f>
        <v>19328.705416666668</v>
      </c>
      <c r="V314" s="49">
        <f t="shared" ref="V314:V329" si="80">R314</f>
        <v>19328.705416666668</v>
      </c>
      <c r="Y314" s="51"/>
      <c r="Z314" s="51"/>
      <c r="AA314" s="51"/>
      <c r="AC314" s="49">
        <f t="shared" ref="AC314:AC329" si="81">+R314</f>
        <v>19328.705416666668</v>
      </c>
    </row>
    <row r="315" spans="1:29">
      <c r="A315" s="6" t="s">
        <v>284</v>
      </c>
      <c r="B315" s="6" t="s">
        <v>130</v>
      </c>
      <c r="C315" s="6" t="s">
        <v>364</v>
      </c>
      <c r="D315" s="41" t="s">
        <v>674</v>
      </c>
      <c r="E315" s="45">
        <v>155110.32999999999</v>
      </c>
      <c r="F315" s="45">
        <v>174487.45</v>
      </c>
      <c r="G315" s="45">
        <v>193926.45</v>
      </c>
      <c r="H315" s="45">
        <v>213365.45</v>
      </c>
      <c r="I315" s="45">
        <v>17301</v>
      </c>
      <c r="J315" s="45">
        <v>34602</v>
      </c>
      <c r="K315" s="45">
        <v>51903</v>
      </c>
      <c r="L315" s="45">
        <v>64874.3</v>
      </c>
      <c r="M315" s="45">
        <v>80906.3</v>
      </c>
      <c r="N315" s="45">
        <v>98270.3</v>
      </c>
      <c r="O315" s="45">
        <v>115634.3</v>
      </c>
      <c r="P315" s="45">
        <v>149389.29999999999</v>
      </c>
      <c r="Q315" s="45">
        <v>168802.3</v>
      </c>
      <c r="R315" s="47">
        <f t="shared" si="79"/>
        <v>113051.34708333336</v>
      </c>
      <c r="V315" s="49">
        <f t="shared" si="80"/>
        <v>113051.34708333336</v>
      </c>
      <c r="Y315" s="51"/>
      <c r="Z315" s="51"/>
      <c r="AA315" s="51"/>
      <c r="AC315" s="49">
        <f t="shared" si="81"/>
        <v>113051.34708333336</v>
      </c>
    </row>
    <row r="316" spans="1:29">
      <c r="A316" s="6" t="s">
        <v>284</v>
      </c>
      <c r="B316" s="6" t="s">
        <v>130</v>
      </c>
      <c r="C316" s="6" t="s">
        <v>365</v>
      </c>
      <c r="D316" s="41" t="s">
        <v>680</v>
      </c>
      <c r="E316" s="45">
        <v>2778.32</v>
      </c>
      <c r="F316" s="45">
        <v>2778.32</v>
      </c>
      <c r="G316" s="45">
        <v>2790.36</v>
      </c>
      <c r="H316" s="45">
        <v>2969.2</v>
      </c>
      <c r="I316" s="45">
        <v>24.58</v>
      </c>
      <c r="J316" s="45">
        <v>24.58</v>
      </c>
      <c r="K316" s="45">
        <v>24.58</v>
      </c>
      <c r="L316" s="45">
        <v>24.58</v>
      </c>
      <c r="M316" s="45">
        <v>868.72</v>
      </c>
      <c r="N316" s="45">
        <v>925.54</v>
      </c>
      <c r="O316" s="45">
        <v>1491.73</v>
      </c>
      <c r="P316" s="45">
        <v>1491.73</v>
      </c>
      <c r="Q316" s="45">
        <v>1491.73</v>
      </c>
      <c r="R316" s="47">
        <f t="shared" si="79"/>
        <v>1295.7454166666664</v>
      </c>
      <c r="V316" s="49">
        <f t="shared" si="80"/>
        <v>1295.7454166666664</v>
      </c>
      <c r="Y316" s="51"/>
      <c r="Z316" s="51"/>
      <c r="AA316" s="51"/>
      <c r="AC316" s="49">
        <f t="shared" si="81"/>
        <v>1295.7454166666664</v>
      </c>
    </row>
    <row r="317" spans="1:29">
      <c r="A317" s="6" t="s">
        <v>293</v>
      </c>
      <c r="B317" s="6" t="s">
        <v>130</v>
      </c>
      <c r="C317" s="6" t="s">
        <v>360</v>
      </c>
      <c r="D317" s="41" t="s">
        <v>673</v>
      </c>
      <c r="E317" s="45">
        <v>173614.92</v>
      </c>
      <c r="F317" s="45">
        <v>193992.12</v>
      </c>
      <c r="G317" s="45">
        <v>214369.32</v>
      </c>
      <c r="H317" s="45">
        <v>234746.52</v>
      </c>
      <c r="I317" s="45">
        <v>20377.2</v>
      </c>
      <c r="J317" s="45">
        <v>40754.400000000001</v>
      </c>
      <c r="K317" s="45">
        <v>63611.61</v>
      </c>
      <c r="L317" s="45">
        <v>86468.83</v>
      </c>
      <c r="M317" s="45">
        <v>109326.05</v>
      </c>
      <c r="N317" s="45">
        <v>132183.26999999999</v>
      </c>
      <c r="O317" s="45">
        <v>155040.49</v>
      </c>
      <c r="P317" s="45">
        <v>177897.71</v>
      </c>
      <c r="Q317" s="45">
        <v>200754.93</v>
      </c>
      <c r="R317" s="47">
        <f t="shared" si="79"/>
        <v>134662.70374999999</v>
      </c>
      <c r="V317" s="49">
        <f t="shared" si="80"/>
        <v>134662.70374999999</v>
      </c>
      <c r="Y317" s="51"/>
      <c r="Z317" s="51"/>
      <c r="AA317" s="51"/>
      <c r="AC317" s="49">
        <f t="shared" si="81"/>
        <v>134662.70374999999</v>
      </c>
    </row>
    <row r="318" spans="1:29">
      <c r="A318" s="6" t="s">
        <v>293</v>
      </c>
      <c r="B318" s="6" t="s">
        <v>130</v>
      </c>
      <c r="C318" s="1" t="s">
        <v>361</v>
      </c>
      <c r="D318" s="41" t="s">
        <v>677</v>
      </c>
      <c r="E318" s="45">
        <v>56150.06</v>
      </c>
      <c r="F318" s="45">
        <v>62711.17</v>
      </c>
      <c r="G318" s="45">
        <v>69272.28</v>
      </c>
      <c r="H318" s="45">
        <v>75833.39</v>
      </c>
      <c r="I318" s="45">
        <v>6561.11</v>
      </c>
      <c r="J318" s="45">
        <v>13122.22</v>
      </c>
      <c r="K318" s="45">
        <v>19683.330000000002</v>
      </c>
      <c r="L318" s="45">
        <v>26244.44</v>
      </c>
      <c r="M318" s="45">
        <v>32805.550000000003</v>
      </c>
      <c r="N318" s="45">
        <v>39366.660000000003</v>
      </c>
      <c r="O318" s="45">
        <v>45927.77</v>
      </c>
      <c r="P318" s="45">
        <v>52488.88</v>
      </c>
      <c r="Q318" s="45">
        <v>59049.99</v>
      </c>
      <c r="R318" s="47">
        <f t="shared" si="79"/>
        <v>41801.402083333342</v>
      </c>
      <c r="V318" s="49">
        <f t="shared" si="80"/>
        <v>41801.402083333342</v>
      </c>
      <c r="Y318" s="51"/>
      <c r="Z318" s="51"/>
      <c r="AA318" s="51"/>
      <c r="AC318" s="49">
        <f t="shared" si="81"/>
        <v>41801.402083333342</v>
      </c>
    </row>
    <row r="319" spans="1:29">
      <c r="A319" s="6" t="s">
        <v>293</v>
      </c>
      <c r="B319" s="6" t="s">
        <v>130</v>
      </c>
      <c r="C319" s="1" t="s">
        <v>362</v>
      </c>
      <c r="D319" s="41" t="s">
        <v>678</v>
      </c>
      <c r="E319" s="45">
        <v>1059509.3400000001</v>
      </c>
      <c r="F319" s="45">
        <v>1160875.56</v>
      </c>
      <c r="G319" s="45">
        <v>1343662.24</v>
      </c>
      <c r="H319" s="45">
        <v>1594344.8</v>
      </c>
      <c r="I319" s="45">
        <v>244371.46</v>
      </c>
      <c r="J319" s="45">
        <v>485273.38</v>
      </c>
      <c r="K319" s="45">
        <v>674582.6</v>
      </c>
      <c r="L319" s="45">
        <v>804179.71</v>
      </c>
      <c r="M319" s="45">
        <v>900178.93</v>
      </c>
      <c r="N319" s="45">
        <v>962916.83</v>
      </c>
      <c r="O319" s="45">
        <v>1029840.63</v>
      </c>
      <c r="P319" s="45">
        <v>1083174.05</v>
      </c>
      <c r="Q319" s="45">
        <v>1151778.57</v>
      </c>
      <c r="R319" s="47">
        <f t="shared" si="79"/>
        <v>949087.01208333333</v>
      </c>
      <c r="V319" s="49">
        <f t="shared" si="80"/>
        <v>949087.01208333333</v>
      </c>
      <c r="Y319" s="51"/>
      <c r="Z319" s="51"/>
      <c r="AA319" s="51"/>
      <c r="AC319" s="49">
        <f t="shared" si="81"/>
        <v>949087.01208333333</v>
      </c>
    </row>
    <row r="320" spans="1:29">
      <c r="A320" s="6" t="s">
        <v>293</v>
      </c>
      <c r="B320" s="6" t="s">
        <v>130</v>
      </c>
      <c r="C320" s="6" t="s">
        <v>363</v>
      </c>
      <c r="D320" s="41" t="s">
        <v>679</v>
      </c>
      <c r="E320" s="45">
        <v>1295492.83</v>
      </c>
      <c r="F320" s="45">
        <v>1366301.8</v>
      </c>
      <c r="G320" s="45">
        <v>1511075.27</v>
      </c>
      <c r="H320" s="45">
        <v>1786897.79</v>
      </c>
      <c r="I320" s="45">
        <v>287732.71999999997</v>
      </c>
      <c r="J320" s="45">
        <v>558127.67000000004</v>
      </c>
      <c r="K320" s="45">
        <v>846782.93</v>
      </c>
      <c r="L320" s="45">
        <v>1059690.57</v>
      </c>
      <c r="M320" s="45">
        <v>1187736.8</v>
      </c>
      <c r="N320" s="45">
        <v>1290708.01</v>
      </c>
      <c r="O320" s="45">
        <v>1358856.64</v>
      </c>
      <c r="P320" s="45">
        <v>1419148.25</v>
      </c>
      <c r="Q320" s="45">
        <v>1485480.06</v>
      </c>
      <c r="R320" s="47">
        <f t="shared" si="79"/>
        <v>1171962.0745833335</v>
      </c>
      <c r="V320" s="49">
        <f t="shared" si="80"/>
        <v>1171962.0745833335</v>
      </c>
      <c r="Y320" s="51"/>
      <c r="Z320" s="51"/>
      <c r="AA320" s="51"/>
      <c r="AC320" s="49">
        <f t="shared" si="81"/>
        <v>1171962.0745833335</v>
      </c>
    </row>
    <row r="321" spans="1:29">
      <c r="A321" s="6" t="s">
        <v>293</v>
      </c>
      <c r="B321" s="6" t="s">
        <v>130</v>
      </c>
      <c r="C321" s="6" t="s">
        <v>364</v>
      </c>
      <c r="D321" s="41" t="s">
        <v>674</v>
      </c>
      <c r="E321" s="45">
        <v>1486299</v>
      </c>
      <c r="F321" s="45">
        <v>1668680</v>
      </c>
      <c r="G321" s="45">
        <v>1852188.94</v>
      </c>
      <c r="H321" s="45">
        <v>2035699.94</v>
      </c>
      <c r="I321" s="45">
        <v>183511</v>
      </c>
      <c r="J321" s="45">
        <v>367022</v>
      </c>
      <c r="K321" s="45">
        <v>550533</v>
      </c>
      <c r="L321" s="45">
        <v>734044</v>
      </c>
      <c r="M321" s="45">
        <v>917555</v>
      </c>
      <c r="N321" s="45">
        <v>1101066</v>
      </c>
      <c r="O321" s="45">
        <v>1277445</v>
      </c>
      <c r="P321" s="45">
        <v>1453824</v>
      </c>
      <c r="Q321" s="45">
        <v>1630203</v>
      </c>
      <c r="R321" s="47">
        <f t="shared" si="79"/>
        <v>1141651.6566666665</v>
      </c>
      <c r="V321" s="49">
        <f t="shared" si="80"/>
        <v>1141651.6566666665</v>
      </c>
      <c r="Y321" s="51"/>
      <c r="Z321" s="51"/>
      <c r="AA321" s="51"/>
      <c r="AC321" s="49">
        <f t="shared" si="81"/>
        <v>1141651.6566666665</v>
      </c>
    </row>
    <row r="322" spans="1:29">
      <c r="A322" s="6" t="s">
        <v>293</v>
      </c>
      <c r="B322" s="6" t="s">
        <v>130</v>
      </c>
      <c r="C322" s="6" t="s">
        <v>365</v>
      </c>
      <c r="D322" s="41" t="s">
        <v>680</v>
      </c>
      <c r="E322" s="45">
        <v>3269.78</v>
      </c>
      <c r="F322" s="45">
        <v>29749.75</v>
      </c>
      <c r="G322" s="45">
        <v>30062.42</v>
      </c>
      <c r="H322" s="45">
        <v>30360.12</v>
      </c>
      <c r="I322" s="45">
        <v>226.95</v>
      </c>
      <c r="J322" s="45">
        <v>458.74</v>
      </c>
      <c r="K322" s="45">
        <v>768.06</v>
      </c>
      <c r="L322" s="45">
        <v>1220.44</v>
      </c>
      <c r="M322" s="45">
        <v>1857.93</v>
      </c>
      <c r="N322" s="45">
        <v>2304.7399999999998</v>
      </c>
      <c r="O322" s="45">
        <v>2802.38</v>
      </c>
      <c r="P322" s="45">
        <v>3183.04</v>
      </c>
      <c r="Q322" s="45">
        <v>3635.54</v>
      </c>
      <c r="R322" s="47">
        <f t="shared" si="79"/>
        <v>8870.6024999999991</v>
      </c>
      <c r="V322" s="49">
        <f t="shared" si="80"/>
        <v>8870.6024999999991</v>
      </c>
      <c r="Y322" s="51"/>
      <c r="Z322" s="51"/>
      <c r="AA322" s="51"/>
      <c r="AC322" s="49">
        <f t="shared" si="81"/>
        <v>8870.6024999999991</v>
      </c>
    </row>
    <row r="323" spans="1:29">
      <c r="A323" s="6" t="s">
        <v>294</v>
      </c>
      <c r="B323" s="6" t="s">
        <v>130</v>
      </c>
      <c r="C323" s="6" t="s">
        <v>360</v>
      </c>
      <c r="D323" s="41" t="s">
        <v>673</v>
      </c>
      <c r="E323" s="45">
        <v>393235.8</v>
      </c>
      <c r="F323" s="45">
        <v>418259.33</v>
      </c>
      <c r="G323" s="45">
        <v>460791.3</v>
      </c>
      <c r="H323" s="45">
        <v>530154.43000000005</v>
      </c>
      <c r="I323" s="45">
        <v>73488.570000000007</v>
      </c>
      <c r="J323" s="45">
        <v>143026.96</v>
      </c>
      <c r="K323" s="45">
        <v>233092.09</v>
      </c>
      <c r="L323" s="45">
        <v>287483.71000000002</v>
      </c>
      <c r="M323" s="45">
        <v>319028.24</v>
      </c>
      <c r="N323" s="45">
        <v>345762.14</v>
      </c>
      <c r="O323" s="45">
        <v>365639.1</v>
      </c>
      <c r="P323" s="45">
        <v>384603.88</v>
      </c>
      <c r="Q323" s="45">
        <v>404964.18</v>
      </c>
      <c r="R323" s="47">
        <f t="shared" si="79"/>
        <v>330035.8116666667</v>
      </c>
      <c r="V323" s="49">
        <f t="shared" si="80"/>
        <v>330035.8116666667</v>
      </c>
      <c r="Y323" s="51"/>
      <c r="Z323" s="51"/>
      <c r="AA323" s="51"/>
      <c r="AC323" s="49">
        <f t="shared" si="81"/>
        <v>330035.8116666667</v>
      </c>
    </row>
    <row r="324" spans="1:29">
      <c r="A324" s="6" t="s">
        <v>294</v>
      </c>
      <c r="B324" s="6" t="s">
        <v>130</v>
      </c>
      <c r="C324" s="6" t="s">
        <v>59</v>
      </c>
      <c r="D324" s="41" t="s">
        <v>675</v>
      </c>
      <c r="E324" s="45">
        <v>8520257.4900000002</v>
      </c>
      <c r="F324" s="45">
        <v>8995199.2799999993</v>
      </c>
      <c r="G324" s="45">
        <v>9916856.1699999999</v>
      </c>
      <c r="H324" s="45">
        <v>11525551.67</v>
      </c>
      <c r="I324" s="45">
        <v>1698425.19</v>
      </c>
      <c r="J324" s="45">
        <v>3299857.9</v>
      </c>
      <c r="K324" s="45">
        <v>5009062.12</v>
      </c>
      <c r="L324" s="45">
        <v>6194366.0700000003</v>
      </c>
      <c r="M324" s="45">
        <v>6862379.2599999998</v>
      </c>
      <c r="N324" s="45">
        <v>7413410.2699999996</v>
      </c>
      <c r="O324" s="45">
        <v>7813606.6200000001</v>
      </c>
      <c r="P324" s="45">
        <v>8191046.7400000002</v>
      </c>
      <c r="Q324" s="45">
        <v>8598008.9100000001</v>
      </c>
      <c r="R324" s="47">
        <f t="shared" si="79"/>
        <v>7123241.2074999996</v>
      </c>
      <c r="V324" s="49">
        <f t="shared" si="80"/>
        <v>7123241.2074999996</v>
      </c>
      <c r="Y324" s="51"/>
      <c r="Z324" s="51"/>
      <c r="AA324" s="51"/>
      <c r="AC324" s="49">
        <f t="shared" si="81"/>
        <v>7123241.2074999996</v>
      </c>
    </row>
    <row r="325" spans="1:29">
      <c r="A325" s="6" t="s">
        <v>294</v>
      </c>
      <c r="B325" s="6" t="s">
        <v>130</v>
      </c>
      <c r="C325" s="6" t="s">
        <v>60</v>
      </c>
      <c r="D325" s="41" t="s">
        <v>676</v>
      </c>
      <c r="E325" s="45">
        <v>6796746.1699999999</v>
      </c>
      <c r="F325" s="45">
        <v>7524905.3300000001</v>
      </c>
      <c r="G325" s="45">
        <v>8651081.5299999993</v>
      </c>
      <c r="H325" s="45">
        <v>10053364.970000001</v>
      </c>
      <c r="I325" s="45">
        <v>1376503.3</v>
      </c>
      <c r="J325" s="45">
        <v>2767346.73</v>
      </c>
      <c r="K325" s="45">
        <v>3920324.47</v>
      </c>
      <c r="L325" s="45">
        <v>4650676.7</v>
      </c>
      <c r="M325" s="45">
        <v>5175348.38</v>
      </c>
      <c r="N325" s="45">
        <v>5565985.5300000003</v>
      </c>
      <c r="O325" s="45">
        <v>6010025.21</v>
      </c>
      <c r="P325" s="45">
        <v>6381707.7800000003</v>
      </c>
      <c r="Q325" s="45">
        <v>6838488.1799999997</v>
      </c>
      <c r="R325" s="47">
        <f t="shared" si="79"/>
        <v>5741240.592083334</v>
      </c>
      <c r="V325" s="49">
        <f t="shared" si="80"/>
        <v>5741240.592083334</v>
      </c>
      <c r="Y325" s="51"/>
      <c r="Z325" s="51"/>
      <c r="AA325" s="51"/>
      <c r="AC325" s="49">
        <f t="shared" si="81"/>
        <v>5741240.592083334</v>
      </c>
    </row>
    <row r="326" spans="1:29">
      <c r="A326" s="6" t="s">
        <v>294</v>
      </c>
      <c r="B326" s="6" t="s">
        <v>130</v>
      </c>
      <c r="C326" s="6" t="s">
        <v>362</v>
      </c>
      <c r="D326" s="41" t="s">
        <v>678</v>
      </c>
      <c r="E326" s="45">
        <v>189252.9</v>
      </c>
      <c r="F326" s="45">
        <v>198563.96</v>
      </c>
      <c r="G326" s="45">
        <v>216144.55</v>
      </c>
      <c r="H326" s="45">
        <v>249975.58</v>
      </c>
      <c r="I326" s="45">
        <v>32256.01</v>
      </c>
      <c r="J326" s="45">
        <v>64399.19</v>
      </c>
      <c r="K326" s="45">
        <v>102892.65</v>
      </c>
      <c r="L326" s="45">
        <v>133880.54999999999</v>
      </c>
      <c r="M326" s="45">
        <v>151575.47</v>
      </c>
      <c r="N326" s="45">
        <v>165801.76</v>
      </c>
      <c r="O326" s="45">
        <v>175488.86</v>
      </c>
      <c r="P326" s="45">
        <v>183638.31</v>
      </c>
      <c r="Q326" s="45">
        <v>191167.22</v>
      </c>
      <c r="R326" s="47">
        <f t="shared" si="79"/>
        <v>155402.24583333335</v>
      </c>
      <c r="V326" s="49">
        <f t="shared" si="80"/>
        <v>155402.24583333335</v>
      </c>
      <c r="Y326" s="51"/>
      <c r="Z326" s="51"/>
      <c r="AA326" s="51"/>
      <c r="AC326" s="49">
        <f t="shared" si="81"/>
        <v>155402.24583333335</v>
      </c>
    </row>
    <row r="327" spans="1:29">
      <c r="A327" s="6" t="s">
        <v>294</v>
      </c>
      <c r="B327" s="6" t="s">
        <v>130</v>
      </c>
      <c r="C327" s="6" t="s">
        <v>364</v>
      </c>
      <c r="D327" s="41" t="s">
        <v>674</v>
      </c>
      <c r="E327" s="45">
        <v>1808405.29</v>
      </c>
      <c r="F327" s="45">
        <v>2033013.29</v>
      </c>
      <c r="G327" s="45">
        <v>2257621.29</v>
      </c>
      <c r="H327" s="45">
        <v>2482229.29</v>
      </c>
      <c r="I327" s="45">
        <v>238949</v>
      </c>
      <c r="J327" s="45">
        <v>477898</v>
      </c>
      <c r="K327" s="45">
        <v>716847</v>
      </c>
      <c r="L327" s="45">
        <v>905012.41</v>
      </c>
      <c r="M327" s="45">
        <v>1121116.4099999999</v>
      </c>
      <c r="N327" s="45">
        <v>1355179.41</v>
      </c>
      <c r="O327" s="45">
        <v>1589242.41</v>
      </c>
      <c r="P327" s="45">
        <v>2044278.54</v>
      </c>
      <c r="Q327" s="45">
        <v>2305959.54</v>
      </c>
      <c r="R327" s="47">
        <f t="shared" si="79"/>
        <v>1439880.7887500001</v>
      </c>
      <c r="V327" s="49">
        <f t="shared" si="80"/>
        <v>1439880.7887500001</v>
      </c>
      <c r="Y327" s="51"/>
      <c r="Z327" s="51"/>
      <c r="AA327" s="51"/>
      <c r="AC327" s="49">
        <f t="shared" si="81"/>
        <v>1439880.7887500001</v>
      </c>
    </row>
    <row r="328" spans="1:29">
      <c r="A328" s="6" t="s">
        <v>294</v>
      </c>
      <c r="B328" s="6" t="s">
        <v>130</v>
      </c>
      <c r="C328" s="6" t="s">
        <v>365</v>
      </c>
      <c r="D328" s="41" t="s">
        <v>680</v>
      </c>
      <c r="E328" s="45">
        <v>-58551.97</v>
      </c>
      <c r="F328" s="45">
        <v>-57247.18</v>
      </c>
      <c r="G328" s="45">
        <v>-54967.360000000001</v>
      </c>
      <c r="H328" s="45">
        <v>-50592.21</v>
      </c>
      <c r="I328" s="45">
        <v>481.15</v>
      </c>
      <c r="J328" s="45">
        <v>724.48</v>
      </c>
      <c r="K328" s="45">
        <v>5173.67</v>
      </c>
      <c r="L328" s="45">
        <v>6089.05</v>
      </c>
      <c r="M328" s="45">
        <v>6762.07</v>
      </c>
      <c r="N328" s="45">
        <v>8582.76</v>
      </c>
      <c r="O328" s="45">
        <v>19730.919999999998</v>
      </c>
      <c r="P328" s="45">
        <v>20183.68</v>
      </c>
      <c r="Q328" s="45">
        <v>20634.22</v>
      </c>
      <c r="R328" s="47">
        <f t="shared" si="79"/>
        <v>-9503.1537499999977</v>
      </c>
      <c r="V328" s="49">
        <f t="shared" si="80"/>
        <v>-9503.1537499999977</v>
      </c>
      <c r="Y328" s="51"/>
      <c r="Z328" s="51"/>
      <c r="AA328" s="51"/>
      <c r="AC328" s="49">
        <f t="shared" si="81"/>
        <v>-9503.1537499999977</v>
      </c>
    </row>
    <row r="329" spans="1:29">
      <c r="A329" s="6" t="s">
        <v>2</v>
      </c>
      <c r="B329" s="6" t="s">
        <v>366</v>
      </c>
      <c r="C329" s="6" t="s">
        <v>2</v>
      </c>
      <c r="D329" s="41" t="s">
        <v>131</v>
      </c>
      <c r="E329" s="45">
        <v>1784368.72</v>
      </c>
      <c r="F329" s="45">
        <v>1987428.32</v>
      </c>
      <c r="G329" s="45">
        <v>2175409.71</v>
      </c>
      <c r="H329" s="45">
        <v>2351148.16</v>
      </c>
      <c r="I329" s="45">
        <v>259115.38</v>
      </c>
      <c r="J329" s="45">
        <v>501515.19</v>
      </c>
      <c r="K329" s="45">
        <v>730296.37</v>
      </c>
      <c r="L329" s="45">
        <v>919792.36</v>
      </c>
      <c r="M329" s="45">
        <v>1128365.3</v>
      </c>
      <c r="N329" s="45">
        <v>1345308.26</v>
      </c>
      <c r="O329" s="45">
        <v>1553409.89</v>
      </c>
      <c r="P329" s="45">
        <v>1761179.06</v>
      </c>
      <c r="Q329" s="45">
        <v>1964713.44</v>
      </c>
      <c r="R329" s="47">
        <f t="shared" si="79"/>
        <v>1382292.4233333336</v>
      </c>
      <c r="V329" s="49">
        <f t="shared" si="80"/>
        <v>1382292.4233333336</v>
      </c>
      <c r="Y329" s="51"/>
      <c r="Z329" s="51"/>
      <c r="AA329" s="51"/>
      <c r="AC329" s="49">
        <f t="shared" si="81"/>
        <v>1382292.4233333336</v>
      </c>
    </row>
    <row r="330" spans="1:29">
      <c r="A330" s="6"/>
      <c r="B330" s="6"/>
      <c r="C330" s="6"/>
      <c r="D330" s="41" t="s">
        <v>132</v>
      </c>
      <c r="E330" s="46">
        <f t="shared" ref="E330:I330" si="82">SUM(E314:E329)</f>
        <v>23696834.609999999</v>
      </c>
      <c r="F330" s="46">
        <f t="shared" si="82"/>
        <v>25793227.520000003</v>
      </c>
      <c r="G330" s="46">
        <f t="shared" si="82"/>
        <v>28876446.879999999</v>
      </c>
      <c r="H330" s="46">
        <f t="shared" si="82"/>
        <v>33154852.16</v>
      </c>
      <c r="I330" s="46">
        <f t="shared" si="82"/>
        <v>4441991.34</v>
      </c>
      <c r="J330" s="46">
        <f t="shared" ref="J330:R330" si="83">SUM(J314:J329)</f>
        <v>8759486.8800000008</v>
      </c>
      <c r="K330" s="46">
        <f t="shared" si="83"/>
        <v>12933577.640000001</v>
      </c>
      <c r="L330" s="46">
        <f t="shared" si="83"/>
        <v>15884714.600000001</v>
      </c>
      <c r="M330" s="46">
        <f t="shared" si="83"/>
        <v>18009144.009999998</v>
      </c>
      <c r="N330" s="46">
        <f t="shared" si="83"/>
        <v>19843771.800000004</v>
      </c>
      <c r="O330" s="46">
        <f t="shared" si="83"/>
        <v>21532848.990000002</v>
      </c>
      <c r="P330" s="46">
        <f t="shared" si="83"/>
        <v>23328568.709999997</v>
      </c>
      <c r="Q330" s="46">
        <f t="shared" si="83"/>
        <v>25049132.289999999</v>
      </c>
      <c r="R330" s="46">
        <f t="shared" si="83"/>
        <v>19744301.165000003</v>
      </c>
      <c r="Y330" s="51"/>
      <c r="Z330" s="51"/>
      <c r="AA330" s="51"/>
    </row>
    <row r="331" spans="1:29">
      <c r="D331" s="3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7"/>
      <c r="Y331" s="51"/>
      <c r="Z331" s="51"/>
      <c r="AA331" s="51"/>
    </row>
    <row r="332" spans="1:29">
      <c r="A332" s="6" t="s">
        <v>284</v>
      </c>
      <c r="B332" s="6" t="s">
        <v>133</v>
      </c>
      <c r="D332" s="41" t="s">
        <v>134</v>
      </c>
      <c r="E332" s="45">
        <v>23270347</v>
      </c>
      <c r="F332" s="45">
        <v>25918672.199999999</v>
      </c>
      <c r="G332" s="45">
        <v>28582313.68</v>
      </c>
      <c r="H332" s="45">
        <v>31270347.91</v>
      </c>
      <c r="I332" s="45">
        <v>2792093.49</v>
      </c>
      <c r="J332" s="45">
        <v>5476803.3399999999</v>
      </c>
      <c r="K332" s="45">
        <v>8167805.6600000001</v>
      </c>
      <c r="L332" s="45">
        <v>10867432.48</v>
      </c>
      <c r="M332" s="45">
        <v>13571673.439999999</v>
      </c>
      <c r="N332" s="45">
        <v>16284224.689999999</v>
      </c>
      <c r="O332" s="45">
        <v>19003797.07</v>
      </c>
      <c r="P332" s="45">
        <v>21732878.890000001</v>
      </c>
      <c r="Q332" s="45">
        <v>24471672.09</v>
      </c>
      <c r="R332" s="47">
        <f t="shared" ref="R332:R334" si="84">((E332+Q332)+((F332+G332+H332+I332+J332+K332+L332+M332+N332+O332+P332)*2))/24</f>
        <v>17294921.032916665</v>
      </c>
      <c r="V332" s="49">
        <f t="shared" ref="V332:V334" si="85">R332</f>
        <v>17294921.032916665</v>
      </c>
      <c r="Y332" s="51"/>
      <c r="Z332" s="51"/>
      <c r="AA332" s="51"/>
      <c r="AC332" s="49">
        <f t="shared" ref="AC332:AC334" si="86">+R332</f>
        <v>17294921.032916665</v>
      </c>
    </row>
    <row r="333" spans="1:29">
      <c r="A333" s="6" t="s">
        <v>284</v>
      </c>
      <c r="B333" s="6" t="s">
        <v>135</v>
      </c>
      <c r="D333" s="41" t="s">
        <v>681</v>
      </c>
      <c r="E333" s="45">
        <v>2695763.14</v>
      </c>
      <c r="F333" s="45">
        <v>2985075.27</v>
      </c>
      <c r="G333" s="45">
        <v>3251041.51</v>
      </c>
      <c r="H333" s="45">
        <v>3517419.93</v>
      </c>
      <c r="I333" s="45">
        <v>587972.24</v>
      </c>
      <c r="J333" s="45">
        <v>906432.54</v>
      </c>
      <c r="K333" s="45">
        <v>1225002.47</v>
      </c>
      <c r="L333" s="45">
        <v>1543761.12</v>
      </c>
      <c r="M333" s="45">
        <v>1922721.58</v>
      </c>
      <c r="N333" s="45">
        <v>2256625.5</v>
      </c>
      <c r="O333" s="45">
        <v>2599759.09</v>
      </c>
      <c r="P333" s="45">
        <v>2942765.64</v>
      </c>
      <c r="Q333" s="45">
        <v>3287779.21</v>
      </c>
      <c r="R333" s="47">
        <f t="shared" si="84"/>
        <v>2227529.0054166666</v>
      </c>
      <c r="V333" s="49">
        <f t="shared" si="85"/>
        <v>2227529.0054166666</v>
      </c>
      <c r="Y333" s="51"/>
      <c r="Z333" s="51"/>
      <c r="AA333" s="51"/>
      <c r="AC333" s="49">
        <f t="shared" si="86"/>
        <v>2227529.0054166666</v>
      </c>
    </row>
    <row r="334" spans="1:29">
      <c r="A334" s="6" t="s">
        <v>284</v>
      </c>
      <c r="B334" s="1" t="s">
        <v>136</v>
      </c>
      <c r="D334" s="41" t="s">
        <v>137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7">
        <f t="shared" si="84"/>
        <v>0</v>
      </c>
      <c r="V334" s="49">
        <f t="shared" si="85"/>
        <v>0</v>
      </c>
      <c r="Y334" s="51"/>
      <c r="Z334" s="51"/>
      <c r="AA334" s="51"/>
      <c r="AC334" s="49">
        <f t="shared" si="86"/>
        <v>0</v>
      </c>
    </row>
    <row r="335" spans="1:29">
      <c r="D335" s="41" t="s">
        <v>138</v>
      </c>
      <c r="E335" s="46">
        <f t="shared" ref="E335:I335" si="87">SUM(E332:E334)</f>
        <v>25966110.140000001</v>
      </c>
      <c r="F335" s="46">
        <f t="shared" si="87"/>
        <v>28903747.469999999</v>
      </c>
      <c r="G335" s="46">
        <f t="shared" si="87"/>
        <v>31833355.189999998</v>
      </c>
      <c r="H335" s="46">
        <f t="shared" si="87"/>
        <v>34787767.840000004</v>
      </c>
      <c r="I335" s="46">
        <f t="shared" si="87"/>
        <v>3380065.7300000004</v>
      </c>
      <c r="J335" s="46">
        <f t="shared" ref="J335:R335" si="88">SUM(J332:J334)</f>
        <v>6383235.8799999999</v>
      </c>
      <c r="K335" s="46">
        <f t="shared" si="88"/>
        <v>9392808.1300000008</v>
      </c>
      <c r="L335" s="46">
        <f t="shared" si="88"/>
        <v>12411193.600000001</v>
      </c>
      <c r="M335" s="46">
        <f t="shared" si="88"/>
        <v>15494395.02</v>
      </c>
      <c r="N335" s="46">
        <f t="shared" si="88"/>
        <v>18540850.189999998</v>
      </c>
      <c r="O335" s="46">
        <f t="shared" si="88"/>
        <v>21603556.16</v>
      </c>
      <c r="P335" s="46">
        <f t="shared" si="88"/>
        <v>24675644.530000001</v>
      </c>
      <c r="Q335" s="46">
        <f t="shared" si="88"/>
        <v>27759451.300000001</v>
      </c>
      <c r="R335" s="46">
        <f t="shared" si="88"/>
        <v>19522450.03833333</v>
      </c>
      <c r="Y335" s="51"/>
      <c r="Z335" s="51"/>
      <c r="AA335" s="51"/>
    </row>
    <row r="336" spans="1:29">
      <c r="D336" s="3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7"/>
      <c r="Y336" s="51"/>
      <c r="Z336" s="51"/>
      <c r="AA336" s="51"/>
    </row>
    <row r="337" spans="1:29">
      <c r="A337" s="6" t="s">
        <v>284</v>
      </c>
      <c r="B337" s="6" t="s">
        <v>139</v>
      </c>
      <c r="D337" s="41" t="s">
        <v>140</v>
      </c>
      <c r="E337" s="45">
        <v>0</v>
      </c>
      <c r="F337" s="45">
        <v>0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7">
        <f t="shared" ref="R337:R352" si="89">((E337+Q337)+((F337+G337+H337+I337+J337+K337+L337+M337+N337+O337+P337)*2))/24</f>
        <v>0</v>
      </c>
      <c r="V337" s="49">
        <f t="shared" ref="V337:V352" si="90">R337</f>
        <v>0</v>
      </c>
      <c r="Y337" s="51"/>
      <c r="Z337" s="51"/>
      <c r="AA337" s="51"/>
      <c r="AC337" s="49">
        <f t="shared" ref="AC337:AC352" si="91">+R337</f>
        <v>0</v>
      </c>
    </row>
    <row r="338" spans="1:29">
      <c r="A338" s="6" t="s">
        <v>284</v>
      </c>
      <c r="B338" s="6" t="s">
        <v>141</v>
      </c>
      <c r="C338" s="6" t="s">
        <v>143</v>
      </c>
      <c r="D338" s="5" t="s">
        <v>144</v>
      </c>
      <c r="E338" s="45">
        <v>758430.75</v>
      </c>
      <c r="F338" s="45">
        <v>845594.95</v>
      </c>
      <c r="G338" s="45">
        <v>932601.67</v>
      </c>
      <c r="H338" s="45">
        <v>1014898.94</v>
      </c>
      <c r="I338" s="45">
        <v>65182.81</v>
      </c>
      <c r="J338" s="45">
        <v>127151.21</v>
      </c>
      <c r="K338" s="45">
        <v>182998.52</v>
      </c>
      <c r="L338" s="45">
        <v>230974.4</v>
      </c>
      <c r="M338" s="45">
        <v>295983.31</v>
      </c>
      <c r="N338" s="45">
        <v>363396.32</v>
      </c>
      <c r="O338" s="45">
        <v>435446.14</v>
      </c>
      <c r="P338" s="45">
        <v>491009.36</v>
      </c>
      <c r="Q338" s="45">
        <v>568583.30000000005</v>
      </c>
      <c r="R338" s="47">
        <f t="shared" si="89"/>
        <v>470728.72125</v>
      </c>
      <c r="V338" s="49">
        <f t="shared" si="90"/>
        <v>470728.72125</v>
      </c>
      <c r="Y338" s="51"/>
      <c r="Z338" s="51"/>
      <c r="AA338" s="51"/>
      <c r="AC338" s="49">
        <f t="shared" si="91"/>
        <v>470728.72125</v>
      </c>
    </row>
    <row r="339" spans="1:29">
      <c r="A339" s="6" t="s">
        <v>284</v>
      </c>
      <c r="B339" s="6" t="s">
        <v>141</v>
      </c>
      <c r="C339" s="6" t="s">
        <v>179</v>
      </c>
      <c r="D339" s="5" t="s">
        <v>876</v>
      </c>
      <c r="E339" s="45">
        <v>95138.880000000005</v>
      </c>
      <c r="F339" s="45">
        <v>105902.77</v>
      </c>
      <c r="G339" s="45">
        <v>116319.44</v>
      </c>
      <c r="H339" s="45">
        <v>127083.32</v>
      </c>
      <c r="I339" s="45">
        <v>10763.89</v>
      </c>
      <c r="J339" s="45">
        <v>20486.11</v>
      </c>
      <c r="K339" s="45">
        <v>31250</v>
      </c>
      <c r="L339" s="45">
        <v>41666.67</v>
      </c>
      <c r="M339" s="45">
        <v>52430.559999999998</v>
      </c>
      <c r="N339" s="45">
        <v>62847.22</v>
      </c>
      <c r="O339" s="45">
        <v>73611.11</v>
      </c>
      <c r="P339" s="45">
        <v>84375</v>
      </c>
      <c r="Q339" s="45">
        <v>94791.66</v>
      </c>
      <c r="R339" s="47">
        <f t="shared" si="89"/>
        <v>68475.113333333327</v>
      </c>
      <c r="V339" s="49">
        <f t="shared" si="90"/>
        <v>68475.113333333327</v>
      </c>
      <c r="Y339" s="51"/>
      <c r="Z339" s="51"/>
      <c r="AA339" s="51"/>
      <c r="AC339" s="49">
        <f t="shared" si="91"/>
        <v>68475.113333333327</v>
      </c>
    </row>
    <row r="340" spans="1:29">
      <c r="A340" s="6" t="s">
        <v>284</v>
      </c>
      <c r="B340" s="6" t="s">
        <v>141</v>
      </c>
      <c r="D340" s="41" t="s">
        <v>142</v>
      </c>
      <c r="E340" s="45">
        <v>11102087.51</v>
      </c>
      <c r="F340" s="45">
        <v>12362441.880000001</v>
      </c>
      <c r="G340" s="45">
        <v>13586500.199999999</v>
      </c>
      <c r="H340" s="45">
        <v>14810558.539999999</v>
      </c>
      <c r="I340" s="45">
        <v>1224058.3400000001</v>
      </c>
      <c r="J340" s="45">
        <v>2448116.66</v>
      </c>
      <c r="K340" s="45">
        <v>3672175</v>
      </c>
      <c r="L340" s="45">
        <v>4896233.34</v>
      </c>
      <c r="M340" s="45">
        <v>6120291.6600000001</v>
      </c>
      <c r="N340" s="45">
        <v>7344350</v>
      </c>
      <c r="O340" s="45">
        <v>8568408.3399999999</v>
      </c>
      <c r="P340" s="45">
        <v>9792466.6600000001</v>
      </c>
      <c r="Q340" s="45">
        <v>11016525</v>
      </c>
      <c r="R340" s="47">
        <f t="shared" si="89"/>
        <v>7990408.90625</v>
      </c>
      <c r="V340" s="49">
        <f t="shared" si="90"/>
        <v>7990408.90625</v>
      </c>
      <c r="Y340" s="51"/>
      <c r="Z340" s="51"/>
      <c r="AA340" s="51"/>
      <c r="AC340" s="49">
        <f t="shared" si="91"/>
        <v>7990408.90625</v>
      </c>
    </row>
    <row r="341" spans="1:29">
      <c r="A341" s="6" t="s">
        <v>284</v>
      </c>
      <c r="B341" s="6" t="s">
        <v>146</v>
      </c>
      <c r="D341" s="41" t="s">
        <v>147</v>
      </c>
      <c r="E341" s="45">
        <v>166235.5</v>
      </c>
      <c r="F341" s="45">
        <v>184200.8</v>
      </c>
      <c r="G341" s="45">
        <v>197821.21</v>
      </c>
      <c r="H341" s="45">
        <v>211496.36</v>
      </c>
      <c r="I341" s="45">
        <v>13623.97</v>
      </c>
      <c r="J341" s="45">
        <v>27247.94</v>
      </c>
      <c r="K341" s="45">
        <v>40871.910000000003</v>
      </c>
      <c r="L341" s="45">
        <v>54495.88</v>
      </c>
      <c r="M341" s="45">
        <v>68119.850000000006</v>
      </c>
      <c r="N341" s="45">
        <v>81776.13</v>
      </c>
      <c r="O341" s="45">
        <v>95403.69</v>
      </c>
      <c r="P341" s="45">
        <v>109031.25</v>
      </c>
      <c r="Q341" s="45">
        <v>122658.81</v>
      </c>
      <c r="R341" s="47">
        <f t="shared" si="89"/>
        <v>102378.01208333333</v>
      </c>
      <c r="V341" s="49">
        <f t="shared" si="90"/>
        <v>102378.01208333333</v>
      </c>
      <c r="Y341" s="51"/>
      <c r="Z341" s="51"/>
      <c r="AA341" s="51"/>
      <c r="AC341" s="49">
        <f t="shared" si="91"/>
        <v>102378.01208333333</v>
      </c>
    </row>
    <row r="342" spans="1:29">
      <c r="A342" s="6" t="s">
        <v>284</v>
      </c>
      <c r="B342" s="6" t="s">
        <v>148</v>
      </c>
      <c r="D342" s="41" t="s">
        <v>682</v>
      </c>
      <c r="E342" s="45">
        <v>30727.98</v>
      </c>
      <c r="F342" s="45">
        <v>34142.199999999997</v>
      </c>
      <c r="G342" s="45">
        <v>39125.19</v>
      </c>
      <c r="H342" s="45">
        <v>44118.75</v>
      </c>
      <c r="I342" s="45">
        <v>4988.28</v>
      </c>
      <c r="J342" s="45">
        <v>9976.56</v>
      </c>
      <c r="K342" s="45">
        <v>14964.84</v>
      </c>
      <c r="L342" s="45">
        <v>19953.12</v>
      </c>
      <c r="M342" s="45">
        <v>24941.4</v>
      </c>
      <c r="N342" s="45">
        <v>29929.68</v>
      </c>
      <c r="O342" s="45">
        <v>34917.96</v>
      </c>
      <c r="P342" s="45">
        <v>39906.239999999998</v>
      </c>
      <c r="Q342" s="45">
        <v>44894.52</v>
      </c>
      <c r="R342" s="47">
        <f t="shared" si="89"/>
        <v>27897.95583333333</v>
      </c>
      <c r="V342" s="49">
        <f t="shared" si="90"/>
        <v>27897.95583333333</v>
      </c>
      <c r="Y342" s="51"/>
      <c r="Z342" s="51"/>
      <c r="AA342" s="51"/>
      <c r="AC342" s="49">
        <f t="shared" si="91"/>
        <v>27897.95583333333</v>
      </c>
    </row>
    <row r="343" spans="1:29">
      <c r="A343" s="6" t="s">
        <v>284</v>
      </c>
      <c r="B343" s="6" t="s">
        <v>145</v>
      </c>
      <c r="C343" s="6" t="s">
        <v>872</v>
      </c>
      <c r="D343" s="41" t="s">
        <v>873</v>
      </c>
      <c r="E343" s="45">
        <v>2885</v>
      </c>
      <c r="F343" s="45">
        <v>2885</v>
      </c>
      <c r="G343" s="45">
        <v>2885</v>
      </c>
      <c r="H343" s="45">
        <v>3709</v>
      </c>
      <c r="I343" s="45">
        <v>0</v>
      </c>
      <c r="J343" s="45">
        <v>0</v>
      </c>
      <c r="K343" s="45">
        <v>833</v>
      </c>
      <c r="L343" s="45">
        <v>833</v>
      </c>
      <c r="M343" s="45">
        <v>833</v>
      </c>
      <c r="N343" s="45">
        <v>1672</v>
      </c>
      <c r="O343" s="45">
        <v>1672</v>
      </c>
      <c r="P343" s="45">
        <v>1672</v>
      </c>
      <c r="Q343" s="45">
        <v>2521</v>
      </c>
      <c r="R343" s="47">
        <f t="shared" si="89"/>
        <v>1641.4166666666667</v>
      </c>
      <c r="V343" s="49">
        <f t="shared" si="90"/>
        <v>1641.4166666666667</v>
      </c>
      <c r="Y343" s="51"/>
      <c r="Z343" s="51"/>
      <c r="AA343" s="51"/>
      <c r="AC343" s="49">
        <f t="shared" si="91"/>
        <v>1641.4166666666667</v>
      </c>
    </row>
    <row r="344" spans="1:29">
      <c r="A344" s="6" t="s">
        <v>284</v>
      </c>
      <c r="B344" s="6" t="s">
        <v>145</v>
      </c>
      <c r="C344" s="6" t="s">
        <v>869</v>
      </c>
      <c r="D344" s="41" t="s">
        <v>870</v>
      </c>
      <c r="E344" s="45">
        <v>-0.01</v>
      </c>
      <c r="F344" s="45">
        <v>-0.01</v>
      </c>
      <c r="G344" s="45">
        <v>-0.01</v>
      </c>
      <c r="H344" s="45">
        <v>-0.01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7">
        <f t="shared" si="89"/>
        <v>-2.9166666666666664E-3</v>
      </c>
      <c r="V344" s="49">
        <f t="shared" si="90"/>
        <v>-2.9166666666666664E-3</v>
      </c>
      <c r="Y344" s="51"/>
      <c r="Z344" s="51"/>
      <c r="AA344" s="51"/>
      <c r="AC344" s="49">
        <f t="shared" si="91"/>
        <v>-2.9166666666666664E-3</v>
      </c>
    </row>
    <row r="345" spans="1:29">
      <c r="A345" s="6" t="s">
        <v>284</v>
      </c>
      <c r="B345" s="6" t="s">
        <v>145</v>
      </c>
      <c r="C345" s="6" t="s">
        <v>12</v>
      </c>
      <c r="D345" s="41" t="s">
        <v>683</v>
      </c>
      <c r="E345" s="45">
        <v>0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7">
        <f t="shared" si="89"/>
        <v>0</v>
      </c>
      <c r="V345" s="49">
        <f t="shared" si="90"/>
        <v>0</v>
      </c>
      <c r="Y345" s="51"/>
      <c r="Z345" s="51"/>
      <c r="AA345" s="51"/>
      <c r="AC345" s="49">
        <f t="shared" si="91"/>
        <v>0</v>
      </c>
    </row>
    <row r="346" spans="1:29">
      <c r="A346" s="6" t="s">
        <v>284</v>
      </c>
      <c r="B346" s="6" t="s">
        <v>145</v>
      </c>
      <c r="C346" s="6" t="s">
        <v>154</v>
      </c>
      <c r="D346" s="41" t="s">
        <v>871</v>
      </c>
      <c r="E346" s="45">
        <v>27285.99</v>
      </c>
      <c r="F346" s="45">
        <v>27468.55</v>
      </c>
      <c r="G346" s="45">
        <v>27285.99</v>
      </c>
      <c r="H346" s="45">
        <v>36361.96</v>
      </c>
      <c r="I346" s="45">
        <v>0</v>
      </c>
      <c r="J346" s="45">
        <v>0</v>
      </c>
      <c r="K346" s="45">
        <v>7558.06</v>
      </c>
      <c r="L346" s="45">
        <v>7558.06</v>
      </c>
      <c r="M346" s="45">
        <v>7558.06</v>
      </c>
      <c r="N346" s="45">
        <v>16206.58</v>
      </c>
      <c r="O346" s="45">
        <v>16206.58</v>
      </c>
      <c r="P346" s="45">
        <v>16206.58</v>
      </c>
      <c r="Q346" s="45">
        <v>24931.040000000001</v>
      </c>
      <c r="R346" s="47">
        <f t="shared" si="89"/>
        <v>15709.911249999999</v>
      </c>
      <c r="V346" s="49">
        <f t="shared" si="90"/>
        <v>15709.911249999999</v>
      </c>
      <c r="Y346" s="51"/>
      <c r="Z346" s="51"/>
      <c r="AA346" s="51"/>
      <c r="AC346" s="49">
        <f t="shared" si="91"/>
        <v>15709.911249999999</v>
      </c>
    </row>
    <row r="347" spans="1:29">
      <c r="A347" s="6" t="s">
        <v>293</v>
      </c>
      <c r="B347" s="6" t="s">
        <v>145</v>
      </c>
      <c r="C347" s="6" t="s">
        <v>372</v>
      </c>
      <c r="D347" s="41" t="s">
        <v>684</v>
      </c>
      <c r="E347" s="45">
        <v>567.53</v>
      </c>
      <c r="F347" s="45">
        <v>701.8</v>
      </c>
      <c r="G347" s="45">
        <v>788.18</v>
      </c>
      <c r="H347" s="45">
        <v>1386.35</v>
      </c>
      <c r="I347" s="45">
        <v>1.35</v>
      </c>
      <c r="J347" s="45">
        <v>2.52</v>
      </c>
      <c r="K347" s="45">
        <v>3.67</v>
      </c>
      <c r="L347" s="45">
        <v>4.4400000000000004</v>
      </c>
      <c r="M347" s="45">
        <v>6.35</v>
      </c>
      <c r="N347" s="45">
        <v>8.9499999999999993</v>
      </c>
      <c r="O347" s="45">
        <v>14.47</v>
      </c>
      <c r="P347" s="45">
        <v>18.260000000000002</v>
      </c>
      <c r="Q347" s="45">
        <v>21.68</v>
      </c>
      <c r="R347" s="47">
        <f t="shared" si="89"/>
        <v>269.24541666666664</v>
      </c>
      <c r="V347" s="49">
        <f t="shared" si="90"/>
        <v>269.24541666666664</v>
      </c>
      <c r="Y347" s="51"/>
      <c r="Z347" s="51"/>
      <c r="AA347" s="51"/>
      <c r="AC347" s="49">
        <f t="shared" si="91"/>
        <v>269.24541666666664</v>
      </c>
    </row>
    <row r="348" spans="1:29">
      <c r="A348" s="6" t="s">
        <v>293</v>
      </c>
      <c r="B348" s="6" t="s">
        <v>145</v>
      </c>
      <c r="C348" s="6" t="s">
        <v>373</v>
      </c>
      <c r="D348" s="41" t="s">
        <v>685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7">
        <f t="shared" si="89"/>
        <v>0</v>
      </c>
      <c r="V348" s="49">
        <f t="shared" si="90"/>
        <v>0</v>
      </c>
      <c r="Y348" s="51"/>
      <c r="Z348" s="51"/>
      <c r="AA348" s="51"/>
      <c r="AC348" s="49">
        <f t="shared" si="91"/>
        <v>0</v>
      </c>
    </row>
    <row r="349" spans="1:29">
      <c r="A349" s="6" t="s">
        <v>293</v>
      </c>
      <c r="B349" s="6" t="s">
        <v>145</v>
      </c>
      <c r="C349" s="6" t="s">
        <v>374</v>
      </c>
      <c r="D349" s="41" t="s">
        <v>686</v>
      </c>
      <c r="E349" s="45">
        <v>10234.33</v>
      </c>
      <c r="F349" s="45">
        <v>10234.33</v>
      </c>
      <c r="G349" s="45">
        <v>10234.33</v>
      </c>
      <c r="H349" s="45">
        <v>13347.42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si="89"/>
        <v>3244.4370833333337</v>
      </c>
      <c r="V349" s="49">
        <f t="shared" si="90"/>
        <v>3244.4370833333337</v>
      </c>
      <c r="Y349" s="51"/>
      <c r="Z349" s="51"/>
      <c r="AA349" s="51"/>
      <c r="AC349" s="49">
        <f t="shared" si="91"/>
        <v>3244.4370833333337</v>
      </c>
    </row>
    <row r="350" spans="1:29">
      <c r="A350" s="6" t="s">
        <v>294</v>
      </c>
      <c r="B350" s="6" t="s">
        <v>145</v>
      </c>
      <c r="C350" s="6" t="s">
        <v>372</v>
      </c>
      <c r="D350" s="41" t="s">
        <v>684</v>
      </c>
      <c r="E350" s="45">
        <v>3960.22</v>
      </c>
      <c r="F350" s="45">
        <v>5233.59</v>
      </c>
      <c r="G350" s="45">
        <v>6337.36</v>
      </c>
      <c r="H350" s="45">
        <v>9422.17</v>
      </c>
      <c r="I350" s="45">
        <v>72.010000000000005</v>
      </c>
      <c r="J350" s="45">
        <v>79.47</v>
      </c>
      <c r="K350" s="45">
        <v>91.15</v>
      </c>
      <c r="L350" s="45">
        <v>99.08</v>
      </c>
      <c r="M350" s="45">
        <v>110.45</v>
      </c>
      <c r="N350" s="45">
        <v>125.96</v>
      </c>
      <c r="O350" s="45">
        <v>145.15</v>
      </c>
      <c r="P350" s="45">
        <v>176.23</v>
      </c>
      <c r="Q350" s="45">
        <v>211.52</v>
      </c>
      <c r="R350" s="47">
        <f t="shared" si="89"/>
        <v>1998.2075000000004</v>
      </c>
      <c r="V350" s="49">
        <f t="shared" si="90"/>
        <v>1998.2075000000004</v>
      </c>
      <c r="Y350" s="51"/>
      <c r="Z350" s="51"/>
      <c r="AA350" s="51"/>
      <c r="AC350" s="49">
        <f t="shared" si="91"/>
        <v>1998.2075000000004</v>
      </c>
    </row>
    <row r="351" spans="1:29">
      <c r="A351" s="6" t="s">
        <v>294</v>
      </c>
      <c r="B351" s="6" t="s">
        <v>145</v>
      </c>
      <c r="C351" s="6" t="s">
        <v>373</v>
      </c>
      <c r="D351" s="41" t="s">
        <v>685</v>
      </c>
      <c r="E351" s="45">
        <v>0</v>
      </c>
      <c r="F351" s="45">
        <v>0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7">
        <f t="shared" si="89"/>
        <v>0</v>
      </c>
      <c r="V351" s="49">
        <f t="shared" si="90"/>
        <v>0</v>
      </c>
      <c r="Y351" s="51"/>
      <c r="Z351" s="51"/>
      <c r="AA351" s="51"/>
      <c r="AC351" s="49">
        <f t="shared" si="91"/>
        <v>0</v>
      </c>
    </row>
    <row r="352" spans="1:29">
      <c r="A352" s="6" t="s">
        <v>294</v>
      </c>
      <c r="B352" s="6" t="s">
        <v>145</v>
      </c>
      <c r="C352" s="6" t="s">
        <v>374</v>
      </c>
      <c r="D352" s="41" t="s">
        <v>686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7">
        <f t="shared" si="89"/>
        <v>0</v>
      </c>
      <c r="V352" s="49">
        <f t="shared" si="90"/>
        <v>0</v>
      </c>
      <c r="Y352" s="51"/>
      <c r="Z352" s="51"/>
      <c r="AA352" s="51"/>
      <c r="AC352" s="49">
        <f t="shared" si="91"/>
        <v>0</v>
      </c>
    </row>
    <row r="353" spans="1:29">
      <c r="D353" s="41" t="s">
        <v>149</v>
      </c>
      <c r="E353" s="46">
        <f t="shared" ref="E353:K353" si="92">SUM(E337:E352)</f>
        <v>12197553.680000002</v>
      </c>
      <c r="F353" s="46">
        <f t="shared" si="92"/>
        <v>13578805.860000003</v>
      </c>
      <c r="G353" s="46">
        <f t="shared" si="92"/>
        <v>14919898.559999999</v>
      </c>
      <c r="H353" s="46">
        <f t="shared" si="92"/>
        <v>16272382.799999999</v>
      </c>
      <c r="I353" s="46">
        <f t="shared" si="92"/>
        <v>1318690.6500000001</v>
      </c>
      <c r="J353" s="46">
        <f t="shared" si="92"/>
        <v>2633060.4700000002</v>
      </c>
      <c r="K353" s="46">
        <f t="shared" si="92"/>
        <v>3950746.15</v>
      </c>
      <c r="L353" s="46">
        <f t="shared" ref="L353:R353" si="93">SUM(L337:L352)</f>
        <v>5251817.99</v>
      </c>
      <c r="M353" s="46">
        <f t="shared" si="93"/>
        <v>6570274.6399999997</v>
      </c>
      <c r="N353" s="46">
        <f t="shared" si="93"/>
        <v>7900312.8399999999</v>
      </c>
      <c r="O353" s="46">
        <f t="shared" si="93"/>
        <v>9225825.4400000013</v>
      </c>
      <c r="P353" s="46">
        <f t="shared" si="93"/>
        <v>10534861.58</v>
      </c>
      <c r="Q353" s="46">
        <f t="shared" si="93"/>
        <v>11875138.529999999</v>
      </c>
      <c r="R353" s="46">
        <f t="shared" si="93"/>
        <v>8682751.9237500001</v>
      </c>
      <c r="Y353" s="51"/>
      <c r="Z353" s="51"/>
      <c r="AA353" s="51"/>
    </row>
    <row r="354" spans="1:29">
      <c r="D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7"/>
      <c r="Y354" s="51"/>
      <c r="Z354" s="51"/>
      <c r="AA354" s="51"/>
    </row>
    <row r="355" spans="1:29">
      <c r="A355" s="6" t="s">
        <v>284</v>
      </c>
      <c r="B355" s="6" t="s">
        <v>151</v>
      </c>
      <c r="C355" s="6" t="s">
        <v>375</v>
      </c>
      <c r="D355" s="41" t="s">
        <v>687</v>
      </c>
      <c r="E355" s="45">
        <v>0</v>
      </c>
      <c r="F355" s="45">
        <v>0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7">
        <f t="shared" ref="R355:R375" si="94">((E355+Q355)+((F355+G355+H355+I355+J355+K355+L355+M355+N355+O355+P355)*2))/24</f>
        <v>0</v>
      </c>
      <c r="V355" s="49">
        <f t="shared" ref="V355:V375" si="95">R355</f>
        <v>0</v>
      </c>
      <c r="Y355" s="51"/>
      <c r="Z355" s="51"/>
      <c r="AA355" s="51"/>
      <c r="AC355" s="49">
        <f t="shared" ref="AC355:AC375" si="96">+R355</f>
        <v>0</v>
      </c>
    </row>
    <row r="356" spans="1:29">
      <c r="A356" s="6" t="s">
        <v>284</v>
      </c>
      <c r="B356" s="6" t="s">
        <v>153</v>
      </c>
      <c r="C356" s="6" t="s">
        <v>375</v>
      </c>
      <c r="D356" s="41" t="s">
        <v>689</v>
      </c>
      <c r="E356" s="45">
        <v>0</v>
      </c>
      <c r="F356" s="45">
        <v>0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7">
        <f t="shared" si="94"/>
        <v>0</v>
      </c>
      <c r="V356" s="49">
        <f t="shared" si="95"/>
        <v>0</v>
      </c>
      <c r="Y356" s="51"/>
      <c r="Z356" s="51"/>
      <c r="AA356" s="51"/>
      <c r="AC356" s="49">
        <f t="shared" si="96"/>
        <v>0</v>
      </c>
    </row>
    <row r="357" spans="1:29">
      <c r="A357" s="6" t="s">
        <v>284</v>
      </c>
      <c r="B357" s="6" t="s">
        <v>377</v>
      </c>
      <c r="D357" s="41" t="s">
        <v>691</v>
      </c>
      <c r="E357" s="45">
        <v>-31514.22</v>
      </c>
      <c r="F357" s="45">
        <v>-35015.800000000003</v>
      </c>
      <c r="G357" s="45">
        <v>-38517.379999999997</v>
      </c>
      <c r="H357" s="45">
        <v>-42018.96</v>
      </c>
      <c r="I357" s="45">
        <v>-3501.58</v>
      </c>
      <c r="J357" s="45">
        <v>-7003.16</v>
      </c>
      <c r="K357" s="45">
        <v>-10504.74</v>
      </c>
      <c r="L357" s="45">
        <v>-14006.32</v>
      </c>
      <c r="M357" s="45">
        <v>-17507.900000000001</v>
      </c>
      <c r="N357" s="45">
        <v>-21009.48</v>
      </c>
      <c r="O357" s="45">
        <v>-24511.06</v>
      </c>
      <c r="P357" s="45">
        <v>-28012.639999999999</v>
      </c>
      <c r="Q357" s="45">
        <v>-31514.22</v>
      </c>
      <c r="R357" s="47">
        <f t="shared" si="94"/>
        <v>-22760.27</v>
      </c>
      <c r="V357" s="49">
        <f t="shared" si="95"/>
        <v>-22760.27</v>
      </c>
      <c r="Y357" s="51"/>
      <c r="Z357" s="51"/>
      <c r="AA357" s="51"/>
      <c r="AC357" s="49">
        <f t="shared" si="96"/>
        <v>-22760.27</v>
      </c>
    </row>
    <row r="358" spans="1:29">
      <c r="A358" s="6" t="s">
        <v>293</v>
      </c>
      <c r="B358" s="6" t="s">
        <v>150</v>
      </c>
      <c r="C358" s="6" t="s">
        <v>375</v>
      </c>
      <c r="D358" s="41" t="s">
        <v>692</v>
      </c>
      <c r="E358" s="45">
        <v>-372360.01</v>
      </c>
      <c r="F358" s="45">
        <v>-291841.81</v>
      </c>
      <c r="G358" s="45">
        <v>77384.039999999994</v>
      </c>
      <c r="H358" s="45">
        <v>485092.4</v>
      </c>
      <c r="I358" s="45">
        <v>394793.07</v>
      </c>
      <c r="J358" s="45">
        <v>742861.83</v>
      </c>
      <c r="K358" s="45">
        <v>927893.17</v>
      </c>
      <c r="L358" s="45">
        <v>916009.79</v>
      </c>
      <c r="M358" s="45">
        <v>761457.07</v>
      </c>
      <c r="N358" s="45">
        <v>444475.96</v>
      </c>
      <c r="O358" s="45">
        <v>64810.890000000101</v>
      </c>
      <c r="P358" s="45">
        <v>-343614.67</v>
      </c>
      <c r="Q358" s="45">
        <v>-603739.74</v>
      </c>
      <c r="R358" s="47">
        <f t="shared" si="94"/>
        <v>307605.98874999996</v>
      </c>
      <c r="V358" s="49">
        <f t="shared" si="95"/>
        <v>307605.98874999996</v>
      </c>
      <c r="Y358" s="51"/>
      <c r="Z358" s="51"/>
      <c r="AA358" s="51"/>
      <c r="AC358" s="49">
        <f t="shared" si="96"/>
        <v>307605.98874999996</v>
      </c>
    </row>
    <row r="359" spans="1:29">
      <c r="A359" s="6" t="s">
        <v>293</v>
      </c>
      <c r="B359" s="6" t="s">
        <v>150</v>
      </c>
      <c r="C359" s="6" t="s">
        <v>376</v>
      </c>
      <c r="D359" s="41" t="s">
        <v>693</v>
      </c>
      <c r="E359" s="45">
        <v>79520.3</v>
      </c>
      <c r="F359" s="45">
        <v>99923.89</v>
      </c>
      <c r="G359" s="45">
        <v>274617.82</v>
      </c>
      <c r="H359" s="45">
        <v>521437.46</v>
      </c>
      <c r="I359" s="45">
        <v>232018.92</v>
      </c>
      <c r="J359" s="45">
        <v>506353.24</v>
      </c>
      <c r="K359" s="45">
        <v>667295.85</v>
      </c>
      <c r="L359" s="45">
        <v>718242.84</v>
      </c>
      <c r="M359" s="45">
        <v>691916.71</v>
      </c>
      <c r="N359" s="45">
        <v>580250.72</v>
      </c>
      <c r="O359" s="45">
        <v>494854.61</v>
      </c>
      <c r="P359" s="45">
        <v>362878.09</v>
      </c>
      <c r="Q359" s="45">
        <v>275127.76</v>
      </c>
      <c r="R359" s="47">
        <f t="shared" si="94"/>
        <v>443926.1816666667</v>
      </c>
      <c r="V359" s="49">
        <f t="shared" si="95"/>
        <v>443926.1816666667</v>
      </c>
      <c r="Y359" s="51"/>
      <c r="Z359" s="51"/>
      <c r="AA359" s="51"/>
      <c r="AC359" s="49">
        <f t="shared" si="96"/>
        <v>443926.1816666667</v>
      </c>
    </row>
    <row r="360" spans="1:29">
      <c r="A360" s="6" t="s">
        <v>293</v>
      </c>
      <c r="B360" s="6" t="s">
        <v>151</v>
      </c>
      <c r="C360" s="6" t="s">
        <v>375</v>
      </c>
      <c r="D360" s="41" t="s">
        <v>687</v>
      </c>
      <c r="E360" s="45">
        <v>74827</v>
      </c>
      <c r="F360" s="45">
        <v>81374.11</v>
      </c>
      <c r="G360" s="45">
        <v>76721.649999999994</v>
      </c>
      <c r="H360" s="45">
        <v>233562.31</v>
      </c>
      <c r="I360" s="45">
        <v>4826.43</v>
      </c>
      <c r="J360" s="45">
        <v>9140.2000000000007</v>
      </c>
      <c r="K360" s="45">
        <v>14351.92</v>
      </c>
      <c r="L360" s="45">
        <v>15286.96</v>
      </c>
      <c r="M360" s="45">
        <v>22577</v>
      </c>
      <c r="N360" s="45">
        <v>19442.669999999998</v>
      </c>
      <c r="O360" s="45">
        <v>25446.87</v>
      </c>
      <c r="P360" s="45">
        <v>30728.93</v>
      </c>
      <c r="Q360" s="45">
        <v>48349.07</v>
      </c>
      <c r="R360" s="47">
        <f t="shared" si="94"/>
        <v>49587.257083333338</v>
      </c>
      <c r="V360" s="49">
        <f t="shared" si="95"/>
        <v>49587.257083333338</v>
      </c>
      <c r="Y360" s="51"/>
      <c r="Z360" s="51"/>
      <c r="AA360" s="51"/>
      <c r="AC360" s="49">
        <f t="shared" si="96"/>
        <v>49587.257083333338</v>
      </c>
    </row>
    <row r="361" spans="1:29">
      <c r="A361" s="6" t="s">
        <v>293</v>
      </c>
      <c r="B361" s="6" t="s">
        <v>151</v>
      </c>
      <c r="C361" s="6" t="s">
        <v>376</v>
      </c>
      <c r="D361" s="41" t="s">
        <v>688</v>
      </c>
      <c r="E361" s="45">
        <v>60845.3</v>
      </c>
      <c r="F361" s="45">
        <v>63959.86</v>
      </c>
      <c r="G361" s="45">
        <v>76153.240000000005</v>
      </c>
      <c r="H361" s="45">
        <v>137241.26</v>
      </c>
      <c r="I361" s="45">
        <v>4240.42</v>
      </c>
      <c r="J361" s="45">
        <v>8106.95</v>
      </c>
      <c r="K361" s="45">
        <v>11585.54</v>
      </c>
      <c r="L361" s="45">
        <v>13688.48</v>
      </c>
      <c r="M361" s="45">
        <v>17789.169999999998</v>
      </c>
      <c r="N361" s="45">
        <v>18308.060000000001</v>
      </c>
      <c r="O361" s="45">
        <v>23168.42</v>
      </c>
      <c r="P361" s="45">
        <v>26514.23</v>
      </c>
      <c r="Q361" s="45">
        <v>33795.449999999997</v>
      </c>
      <c r="R361" s="47">
        <f t="shared" si="94"/>
        <v>37339.667083333326</v>
      </c>
      <c r="V361" s="49">
        <f t="shared" si="95"/>
        <v>37339.667083333326</v>
      </c>
      <c r="Y361" s="51"/>
      <c r="Z361" s="51"/>
      <c r="AA361" s="51"/>
      <c r="AC361" s="49">
        <f t="shared" si="96"/>
        <v>37339.667083333326</v>
      </c>
    </row>
    <row r="362" spans="1:29">
      <c r="A362" s="6" t="s">
        <v>293</v>
      </c>
      <c r="B362" s="6" t="s">
        <v>152</v>
      </c>
      <c r="C362" s="6" t="s">
        <v>375</v>
      </c>
      <c r="D362" s="41" t="s">
        <v>694</v>
      </c>
      <c r="E362" s="45">
        <v>1160494.3999999999</v>
      </c>
      <c r="F362" s="45">
        <v>1214434.71</v>
      </c>
      <c r="G362" s="45">
        <v>1446864.87</v>
      </c>
      <c r="H362" s="45">
        <v>2116757.21</v>
      </c>
      <c r="I362" s="45">
        <v>31521.4</v>
      </c>
      <c r="J362" s="45">
        <v>146314.23000000001</v>
      </c>
      <c r="K362" s="45">
        <v>180397.05</v>
      </c>
      <c r="L362" s="45">
        <v>285108.34000000003</v>
      </c>
      <c r="M362" s="45">
        <v>504305.21</v>
      </c>
      <c r="N362" s="45">
        <v>688360.76</v>
      </c>
      <c r="O362" s="45">
        <v>804495.35999999999</v>
      </c>
      <c r="P362" s="45">
        <v>1040064.33</v>
      </c>
      <c r="Q362" s="45">
        <v>1291336.8700000001</v>
      </c>
      <c r="R362" s="47">
        <f t="shared" si="94"/>
        <v>807044.92541666667</v>
      </c>
      <c r="V362" s="49">
        <f t="shared" si="95"/>
        <v>807044.92541666667</v>
      </c>
      <c r="Y362" s="51"/>
      <c r="Z362" s="51"/>
      <c r="AA362" s="51"/>
      <c r="AC362" s="49">
        <f t="shared" si="96"/>
        <v>807044.92541666667</v>
      </c>
    </row>
    <row r="363" spans="1:29">
      <c r="A363" s="6" t="s">
        <v>293</v>
      </c>
      <c r="B363" s="6" t="s">
        <v>152</v>
      </c>
      <c r="C363" s="6" t="s">
        <v>376</v>
      </c>
      <c r="D363" s="41" t="s">
        <v>695</v>
      </c>
      <c r="E363" s="45">
        <v>786358.69</v>
      </c>
      <c r="F363" s="45">
        <v>837364.85</v>
      </c>
      <c r="G363" s="45">
        <v>936447.8</v>
      </c>
      <c r="H363" s="45">
        <v>1145102.26</v>
      </c>
      <c r="I363" s="45">
        <v>31316.3</v>
      </c>
      <c r="J363" s="45">
        <v>94314.89</v>
      </c>
      <c r="K363" s="45">
        <v>129893.69</v>
      </c>
      <c r="L363" s="45">
        <v>171544.69</v>
      </c>
      <c r="M363" s="45">
        <v>774648.74</v>
      </c>
      <c r="N363" s="45">
        <v>890067.34</v>
      </c>
      <c r="O363" s="45">
        <v>960943.5</v>
      </c>
      <c r="P363" s="45">
        <v>1080219.6399999999</v>
      </c>
      <c r="Q363" s="45">
        <v>1207952.1499999999</v>
      </c>
      <c r="R363" s="47">
        <f t="shared" si="94"/>
        <v>670751.59333333327</v>
      </c>
      <c r="V363" s="49">
        <f t="shared" si="95"/>
        <v>670751.59333333327</v>
      </c>
      <c r="Y363" s="51"/>
      <c r="Z363" s="51"/>
      <c r="AA363" s="51"/>
      <c r="AC363" s="49">
        <f t="shared" si="96"/>
        <v>670751.59333333327</v>
      </c>
    </row>
    <row r="364" spans="1:29">
      <c r="A364" s="6" t="s">
        <v>293</v>
      </c>
      <c r="B364" s="6" t="s">
        <v>153</v>
      </c>
      <c r="C364" s="6" t="s">
        <v>375</v>
      </c>
      <c r="D364" s="41" t="s">
        <v>689</v>
      </c>
      <c r="E364" s="45">
        <v>35.130000000000003</v>
      </c>
      <c r="F364" s="45">
        <v>39.03</v>
      </c>
      <c r="G364" s="45">
        <v>42.95</v>
      </c>
      <c r="H364" s="45">
        <v>295168.48</v>
      </c>
      <c r="I364" s="45">
        <v>1342.5</v>
      </c>
      <c r="J364" s="45">
        <v>2685</v>
      </c>
      <c r="K364" s="45">
        <v>3897.92</v>
      </c>
      <c r="L364" s="45">
        <v>5107.6000000000004</v>
      </c>
      <c r="M364" s="45">
        <v>6239.74</v>
      </c>
      <c r="N364" s="45">
        <v>7452.02</v>
      </c>
      <c r="O364" s="45">
        <v>8660.17</v>
      </c>
      <c r="P364" s="45">
        <v>9288.44</v>
      </c>
      <c r="Q364" s="45">
        <v>9641.9</v>
      </c>
      <c r="R364" s="47">
        <f t="shared" si="94"/>
        <v>28730.197083333329</v>
      </c>
      <c r="V364" s="49">
        <f t="shared" si="95"/>
        <v>28730.197083333329</v>
      </c>
      <c r="Y364" s="51"/>
      <c r="Z364" s="51"/>
      <c r="AA364" s="51"/>
      <c r="AC364" s="49">
        <f t="shared" si="96"/>
        <v>28730.197083333329</v>
      </c>
    </row>
    <row r="365" spans="1:29">
      <c r="A365" s="6" t="s">
        <v>293</v>
      </c>
      <c r="B365" s="6" t="s">
        <v>153</v>
      </c>
      <c r="C365" s="6" t="s">
        <v>376</v>
      </c>
      <c r="D365" s="41" t="s">
        <v>690</v>
      </c>
      <c r="E365" s="45">
        <v>0</v>
      </c>
      <c r="F365" s="45">
        <v>0</v>
      </c>
      <c r="G365" s="45">
        <v>0.01</v>
      </c>
      <c r="H365" s="45">
        <v>100652.67</v>
      </c>
      <c r="I365" s="45">
        <v>459.5</v>
      </c>
      <c r="J365" s="45">
        <v>919.01</v>
      </c>
      <c r="K365" s="45">
        <v>1332.3</v>
      </c>
      <c r="L365" s="45">
        <v>1745.57</v>
      </c>
      <c r="M365" s="45">
        <v>2132.63</v>
      </c>
      <c r="N365" s="45">
        <v>2545.92</v>
      </c>
      <c r="O365" s="45">
        <v>2959.19</v>
      </c>
      <c r="P365" s="45">
        <v>3173.45</v>
      </c>
      <c r="Q365" s="45">
        <v>3293.96</v>
      </c>
      <c r="R365" s="47">
        <f t="shared" si="94"/>
        <v>9797.2691666666669</v>
      </c>
      <c r="V365" s="49">
        <f t="shared" si="95"/>
        <v>9797.2691666666669</v>
      </c>
      <c r="Y365" s="51"/>
      <c r="Z365" s="51"/>
      <c r="AA365" s="51"/>
      <c r="AC365" s="49">
        <f t="shared" si="96"/>
        <v>9797.2691666666669</v>
      </c>
    </row>
    <row r="366" spans="1:29">
      <c r="A366" s="6" t="s">
        <v>293</v>
      </c>
      <c r="B366" s="6" t="s">
        <v>154</v>
      </c>
      <c r="C366" s="6" t="s">
        <v>375</v>
      </c>
      <c r="D366" s="41" t="s">
        <v>696</v>
      </c>
      <c r="E366" s="45">
        <v>-1159045.02</v>
      </c>
      <c r="F366" s="45">
        <v>-1388379.21</v>
      </c>
      <c r="G366" s="45">
        <v>-1744758.26</v>
      </c>
      <c r="H366" s="45">
        <v>-2411249.15</v>
      </c>
      <c r="I366" s="45">
        <v>-107277.27</v>
      </c>
      <c r="J366" s="45">
        <v>-297769.09999999998</v>
      </c>
      <c r="K366" s="45">
        <v>-361713.6</v>
      </c>
      <c r="L366" s="45">
        <v>-427788.56</v>
      </c>
      <c r="M366" s="45">
        <v>-614576.86</v>
      </c>
      <c r="N366" s="45">
        <v>-680952.04</v>
      </c>
      <c r="O366" s="45">
        <v>-780202.09</v>
      </c>
      <c r="P366" s="45">
        <v>-876656.98</v>
      </c>
      <c r="Q366" s="45">
        <v>-1044717.26</v>
      </c>
      <c r="R366" s="47">
        <f t="shared" si="94"/>
        <v>-899433.68833333335</v>
      </c>
      <c r="V366" s="49">
        <f t="shared" si="95"/>
        <v>-899433.68833333335</v>
      </c>
      <c r="Y366" s="51"/>
      <c r="Z366" s="51"/>
      <c r="AA366" s="51"/>
      <c r="AC366" s="49">
        <f t="shared" si="96"/>
        <v>-899433.68833333335</v>
      </c>
    </row>
    <row r="367" spans="1:29">
      <c r="A367" s="6" t="s">
        <v>293</v>
      </c>
      <c r="B367" s="6" t="s">
        <v>154</v>
      </c>
      <c r="C367" s="6" t="s">
        <v>376</v>
      </c>
      <c r="D367" s="41" t="s">
        <v>697</v>
      </c>
      <c r="E367" s="45">
        <v>-733231.83</v>
      </c>
      <c r="F367" s="45">
        <v>-790485.41</v>
      </c>
      <c r="G367" s="45">
        <v>-945657.56</v>
      </c>
      <c r="H367" s="45">
        <v>-1255819.98</v>
      </c>
      <c r="I367" s="45">
        <v>-109686.11</v>
      </c>
      <c r="J367" s="45">
        <v>-263038.57</v>
      </c>
      <c r="K367" s="45">
        <v>-356440.63</v>
      </c>
      <c r="L367" s="45">
        <v>-394042.44</v>
      </c>
      <c r="M367" s="45">
        <v>-973502.04</v>
      </c>
      <c r="N367" s="45">
        <v>-990646.75</v>
      </c>
      <c r="O367" s="45">
        <v>-1015215.15</v>
      </c>
      <c r="P367" s="45">
        <v>-1036211.08</v>
      </c>
      <c r="Q367" s="45">
        <v>-1085698.95</v>
      </c>
      <c r="R367" s="47">
        <f t="shared" si="94"/>
        <v>-753350.9258333334</v>
      </c>
      <c r="V367" s="49">
        <f t="shared" si="95"/>
        <v>-753350.9258333334</v>
      </c>
      <c r="Y367" s="51"/>
      <c r="Z367" s="51"/>
      <c r="AA367" s="51"/>
      <c r="AC367" s="49">
        <f t="shared" si="96"/>
        <v>-753350.9258333334</v>
      </c>
    </row>
    <row r="368" spans="1:29">
      <c r="A368" s="6" t="s">
        <v>293</v>
      </c>
      <c r="B368" s="6" t="s">
        <v>155</v>
      </c>
      <c r="C368" s="6" t="s">
        <v>375</v>
      </c>
      <c r="D368" s="41" t="s">
        <v>698</v>
      </c>
      <c r="E368" s="45">
        <v>-1946.42</v>
      </c>
      <c r="F368" s="45">
        <v>-2162.69</v>
      </c>
      <c r="G368" s="45">
        <v>-2378.9699999999998</v>
      </c>
      <c r="H368" s="45">
        <v>-170164.03</v>
      </c>
      <c r="I368" s="45">
        <v>-24.23</v>
      </c>
      <c r="J368" s="45">
        <v>-48.46</v>
      </c>
      <c r="K368" s="45">
        <v>-374.47</v>
      </c>
      <c r="L368" s="45">
        <v>-521.1</v>
      </c>
      <c r="M368" s="45">
        <v>-612.97</v>
      </c>
      <c r="N368" s="45">
        <v>-903.49</v>
      </c>
      <c r="O368" s="45">
        <v>-964.73</v>
      </c>
      <c r="P368" s="45">
        <v>-1103.8</v>
      </c>
      <c r="Q368" s="45">
        <v>-1185.99</v>
      </c>
      <c r="R368" s="47">
        <f t="shared" si="94"/>
        <v>-15068.762083333333</v>
      </c>
      <c r="V368" s="49">
        <f t="shared" si="95"/>
        <v>-15068.762083333333</v>
      </c>
      <c r="Y368" s="51"/>
      <c r="Z368" s="51"/>
      <c r="AA368" s="51"/>
      <c r="AC368" s="49">
        <f t="shared" si="96"/>
        <v>-15068.762083333333</v>
      </c>
    </row>
    <row r="369" spans="1:29">
      <c r="A369" s="6" t="s">
        <v>293</v>
      </c>
      <c r="B369" s="6" t="s">
        <v>155</v>
      </c>
      <c r="C369" s="6" t="s">
        <v>376</v>
      </c>
      <c r="D369" s="41" t="s">
        <v>699</v>
      </c>
      <c r="E369" s="45">
        <v>-670.49</v>
      </c>
      <c r="F369" s="45">
        <v>-745</v>
      </c>
      <c r="G369" s="45">
        <v>-819.5</v>
      </c>
      <c r="H369" s="45">
        <v>-56800.43</v>
      </c>
      <c r="I369" s="45">
        <v>0</v>
      </c>
      <c r="J369" s="45">
        <v>0</v>
      </c>
      <c r="K369" s="45">
        <v>-104.13</v>
      </c>
      <c r="L369" s="45">
        <v>-146.86000000000001</v>
      </c>
      <c r="M369" s="45">
        <v>-188.51</v>
      </c>
      <c r="N369" s="45">
        <v>-289.70999999999998</v>
      </c>
      <c r="O369" s="45">
        <v>-304.57</v>
      </c>
      <c r="P369" s="45">
        <v>-352.69</v>
      </c>
      <c r="Q369" s="45">
        <v>-381.26</v>
      </c>
      <c r="R369" s="47">
        <f t="shared" si="94"/>
        <v>-5023.1062499999998</v>
      </c>
      <c r="V369" s="49">
        <f t="shared" si="95"/>
        <v>-5023.1062499999998</v>
      </c>
      <c r="Y369" s="51"/>
      <c r="Z369" s="51"/>
      <c r="AA369" s="51"/>
      <c r="AC369" s="49">
        <f t="shared" si="96"/>
        <v>-5023.1062499999998</v>
      </c>
    </row>
    <row r="370" spans="1:29">
      <c r="A370" s="6" t="s">
        <v>294</v>
      </c>
      <c r="B370" s="6" t="s">
        <v>150</v>
      </c>
      <c r="C370" s="6" t="s">
        <v>375</v>
      </c>
      <c r="D370" s="41" t="s">
        <v>692</v>
      </c>
      <c r="E370" s="45">
        <v>1335049.44</v>
      </c>
      <c r="F370" s="45">
        <v>1493246.46</v>
      </c>
      <c r="G370" s="45">
        <v>3220221.33</v>
      </c>
      <c r="H370" s="45">
        <v>5466343.1399999997</v>
      </c>
      <c r="I370" s="45">
        <v>2263756.02</v>
      </c>
      <c r="J370" s="45">
        <v>4475938.3899999997</v>
      </c>
      <c r="K370" s="45">
        <v>5841516.9100000001</v>
      </c>
      <c r="L370" s="45">
        <v>6150206.8200000003</v>
      </c>
      <c r="M370" s="45">
        <v>5718706.5999999996</v>
      </c>
      <c r="N370" s="45">
        <v>4475861.24</v>
      </c>
      <c r="O370" s="45">
        <v>3594588.19</v>
      </c>
      <c r="P370" s="45">
        <v>2209885.88</v>
      </c>
      <c r="Q370" s="45">
        <v>1183425.31</v>
      </c>
      <c r="R370" s="47">
        <f t="shared" si="94"/>
        <v>3847459.0295833335</v>
      </c>
      <c r="V370" s="49">
        <f t="shared" si="95"/>
        <v>3847459.0295833335</v>
      </c>
      <c r="Y370" s="51"/>
      <c r="Z370" s="51"/>
      <c r="AA370" s="51"/>
      <c r="AC370" s="49">
        <f t="shared" si="96"/>
        <v>3847459.0295833335</v>
      </c>
    </row>
    <row r="371" spans="1:29">
      <c r="A371" s="6" t="s">
        <v>294</v>
      </c>
      <c r="B371" s="6" t="s">
        <v>151</v>
      </c>
      <c r="C371" s="6" t="s">
        <v>375</v>
      </c>
      <c r="D371" s="41" t="s">
        <v>687</v>
      </c>
      <c r="E371" s="45">
        <v>620341.56999999995</v>
      </c>
      <c r="F371" s="45">
        <v>649378.97</v>
      </c>
      <c r="G371" s="45">
        <v>675726.86</v>
      </c>
      <c r="H371" s="45">
        <v>1216827.98</v>
      </c>
      <c r="I371" s="45">
        <v>43621.1</v>
      </c>
      <c r="J371" s="45">
        <v>83483.16</v>
      </c>
      <c r="K371" s="45">
        <v>118014.99</v>
      </c>
      <c r="L371" s="45">
        <v>141106.39000000001</v>
      </c>
      <c r="M371" s="45">
        <v>180667.48</v>
      </c>
      <c r="N371" s="45">
        <v>189730.23</v>
      </c>
      <c r="O371" s="45">
        <v>239256.61</v>
      </c>
      <c r="P371" s="45">
        <v>272201.03999999998</v>
      </c>
      <c r="Q371" s="45">
        <v>337770.1</v>
      </c>
      <c r="R371" s="47">
        <f t="shared" si="94"/>
        <v>357422.55375000002</v>
      </c>
      <c r="V371" s="49">
        <f t="shared" si="95"/>
        <v>357422.55375000002</v>
      </c>
      <c r="Y371" s="51"/>
      <c r="Z371" s="51"/>
      <c r="AA371" s="51"/>
      <c r="AC371" s="49">
        <f t="shared" si="96"/>
        <v>357422.55375000002</v>
      </c>
    </row>
    <row r="372" spans="1:29">
      <c r="A372" s="6" t="s">
        <v>294</v>
      </c>
      <c r="B372" s="6" t="s">
        <v>152</v>
      </c>
      <c r="C372" s="6" t="s">
        <v>375</v>
      </c>
      <c r="D372" s="41" t="s">
        <v>694</v>
      </c>
      <c r="E372" s="45">
        <v>6324764.2699999996</v>
      </c>
      <c r="F372" s="45">
        <v>6678551.9400000004</v>
      </c>
      <c r="G372" s="45">
        <v>7433199.8799999999</v>
      </c>
      <c r="H372" s="45">
        <v>9612418.3699999992</v>
      </c>
      <c r="I372" s="45">
        <v>127932.19</v>
      </c>
      <c r="J372" s="45">
        <v>511893.5</v>
      </c>
      <c r="K372" s="45">
        <v>664192.76</v>
      </c>
      <c r="L372" s="45">
        <v>804796.61</v>
      </c>
      <c r="M372" s="45">
        <v>1019845.04</v>
      </c>
      <c r="N372" s="45">
        <v>1902276.5</v>
      </c>
      <c r="O372" s="45">
        <v>2361782.08</v>
      </c>
      <c r="P372" s="45">
        <v>3264245.02</v>
      </c>
      <c r="Q372" s="45">
        <v>4255379.34</v>
      </c>
      <c r="R372" s="47">
        <f t="shared" si="94"/>
        <v>3305933.8079166668</v>
      </c>
      <c r="V372" s="49">
        <f t="shared" si="95"/>
        <v>3305933.8079166668</v>
      </c>
      <c r="Y372" s="51"/>
      <c r="Z372" s="51"/>
      <c r="AA372" s="51"/>
      <c r="AC372" s="49">
        <f t="shared" si="96"/>
        <v>3305933.8079166668</v>
      </c>
    </row>
    <row r="373" spans="1:29">
      <c r="A373" s="6" t="s">
        <v>294</v>
      </c>
      <c r="B373" s="6" t="s">
        <v>153</v>
      </c>
      <c r="C373" s="6" t="s">
        <v>375</v>
      </c>
      <c r="D373" s="41" t="s">
        <v>689</v>
      </c>
      <c r="E373" s="45">
        <v>105.67</v>
      </c>
      <c r="F373" s="45">
        <v>117.41</v>
      </c>
      <c r="G373" s="45">
        <v>129.16999999999999</v>
      </c>
      <c r="H373" s="45">
        <v>887871.47</v>
      </c>
      <c r="I373" s="45">
        <v>4003.97</v>
      </c>
      <c r="J373" s="45">
        <v>8007.95</v>
      </c>
      <c r="K373" s="45">
        <v>11625.47</v>
      </c>
      <c r="L373" s="45">
        <v>15233.33</v>
      </c>
      <c r="M373" s="45">
        <v>18613.490000000002</v>
      </c>
      <c r="N373" s="45">
        <v>22231.040000000001</v>
      </c>
      <c r="O373" s="45">
        <v>25834.58</v>
      </c>
      <c r="P373" s="45">
        <v>27709.32</v>
      </c>
      <c r="Q373" s="45">
        <v>28764.06</v>
      </c>
      <c r="R373" s="47">
        <f t="shared" si="94"/>
        <v>86317.672083333309</v>
      </c>
      <c r="V373" s="49">
        <f t="shared" si="95"/>
        <v>86317.672083333309</v>
      </c>
      <c r="Y373" s="51"/>
      <c r="Z373" s="51"/>
      <c r="AA373" s="51"/>
      <c r="AC373" s="49">
        <f t="shared" si="96"/>
        <v>86317.672083333309</v>
      </c>
    </row>
    <row r="374" spans="1:29">
      <c r="A374" s="6" t="s">
        <v>294</v>
      </c>
      <c r="B374" s="6" t="s">
        <v>154</v>
      </c>
      <c r="C374" s="6" t="s">
        <v>375</v>
      </c>
      <c r="D374" s="41" t="s">
        <v>696</v>
      </c>
      <c r="E374" s="45">
        <v>-8809116.4299999997</v>
      </c>
      <c r="F374" s="45">
        <v>-9402208.8800000008</v>
      </c>
      <c r="G374" s="45">
        <v>-10948927.16</v>
      </c>
      <c r="H374" s="45">
        <v>-14016587.960000001</v>
      </c>
      <c r="I374" s="45">
        <v>-1194245</v>
      </c>
      <c r="J374" s="45">
        <v>-2979366.08</v>
      </c>
      <c r="K374" s="45">
        <v>-4108059.7</v>
      </c>
      <c r="L374" s="45">
        <v>-4586651.84</v>
      </c>
      <c r="M374" s="45">
        <v>-4779424.09</v>
      </c>
      <c r="N374" s="45">
        <v>-5009203.5999999996</v>
      </c>
      <c r="O374" s="45">
        <v>-5308984.3</v>
      </c>
      <c r="P374" s="45">
        <v>-5580157.2400000002</v>
      </c>
      <c r="Q374" s="45">
        <v>-6113009.9100000001</v>
      </c>
      <c r="R374" s="47">
        <f t="shared" si="94"/>
        <v>-6281239.9183333339</v>
      </c>
      <c r="V374" s="49">
        <f t="shared" si="95"/>
        <v>-6281239.9183333339</v>
      </c>
      <c r="Y374" s="51"/>
      <c r="Z374" s="51"/>
      <c r="AA374" s="51"/>
      <c r="AC374" s="49">
        <f t="shared" si="96"/>
        <v>-6281239.9183333339</v>
      </c>
    </row>
    <row r="375" spans="1:29">
      <c r="A375" s="6" t="s">
        <v>294</v>
      </c>
      <c r="B375" s="6" t="s">
        <v>155</v>
      </c>
      <c r="C375" s="6" t="s">
        <v>375</v>
      </c>
      <c r="D375" s="41" t="s">
        <v>698</v>
      </c>
      <c r="E375" s="45">
        <v>-5854.86</v>
      </c>
      <c r="F375" s="45">
        <v>-6505.4</v>
      </c>
      <c r="G375" s="45">
        <v>-7155.95</v>
      </c>
      <c r="H375" s="45">
        <v>-511856.07</v>
      </c>
      <c r="I375" s="45">
        <v>-72.27</v>
      </c>
      <c r="J375" s="45">
        <v>-144.53</v>
      </c>
      <c r="K375" s="45">
        <v>-1116.8499999999999</v>
      </c>
      <c r="L375" s="45">
        <v>-1554.2</v>
      </c>
      <c r="M375" s="45">
        <v>-2028.22</v>
      </c>
      <c r="N375" s="45">
        <v>-3002.04</v>
      </c>
      <c r="O375" s="45">
        <v>-3200.48</v>
      </c>
      <c r="P375" s="45">
        <v>-3666.3</v>
      </c>
      <c r="Q375" s="45">
        <v>-3941.75</v>
      </c>
      <c r="R375" s="47">
        <f t="shared" si="94"/>
        <v>-45433.38458333334</v>
      </c>
      <c r="V375" s="49">
        <f t="shared" si="95"/>
        <v>-45433.38458333334</v>
      </c>
      <c r="Y375" s="51"/>
      <c r="Z375" s="51"/>
      <c r="AA375" s="51"/>
      <c r="AC375" s="49">
        <f t="shared" si="96"/>
        <v>-45433.38458333334</v>
      </c>
    </row>
    <row r="376" spans="1:29">
      <c r="D376" s="41" t="s">
        <v>156</v>
      </c>
      <c r="E376" s="46">
        <f t="shared" ref="E376:I376" si="97">SUM(E355:E375)</f>
        <v>-671397.51000000036</v>
      </c>
      <c r="F376" s="46">
        <f t="shared" si="97"/>
        <v>-798952.97000000032</v>
      </c>
      <c r="G376" s="46">
        <f t="shared" si="97"/>
        <v>529294.83999999915</v>
      </c>
      <c r="H376" s="46">
        <f t="shared" si="97"/>
        <v>3753978.4299999964</v>
      </c>
      <c r="I376" s="46">
        <f t="shared" si="97"/>
        <v>1725025.3600000003</v>
      </c>
      <c r="J376" s="46">
        <f t="shared" ref="J376:R376" si="98">SUM(J355:J375)</f>
        <v>3042648.4499999997</v>
      </c>
      <c r="K376" s="46">
        <f t="shared" si="98"/>
        <v>3733683.4499999997</v>
      </c>
      <c r="L376" s="46">
        <f t="shared" si="98"/>
        <v>3813366.1000000006</v>
      </c>
      <c r="M376" s="46">
        <f t="shared" si="98"/>
        <v>3331058.2900000005</v>
      </c>
      <c r="N376" s="46">
        <f t="shared" si="98"/>
        <v>2534995.3500000006</v>
      </c>
      <c r="O376" s="46">
        <f t="shared" si="98"/>
        <v>1473418.0900000003</v>
      </c>
      <c r="P376" s="46">
        <f t="shared" si="98"/>
        <v>457132.9700000005</v>
      </c>
      <c r="Q376" s="46">
        <f t="shared" si="98"/>
        <v>-209353.11000000034</v>
      </c>
      <c r="R376" s="46">
        <f t="shared" si="98"/>
        <v>1929606.0874999997</v>
      </c>
      <c r="Y376" s="51"/>
      <c r="Z376" s="51"/>
      <c r="AA376" s="51"/>
    </row>
    <row r="377" spans="1:29">
      <c r="D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7"/>
      <c r="Y377" s="51"/>
      <c r="Z377" s="51"/>
      <c r="AA377" s="51"/>
    </row>
    <row r="378" spans="1:29">
      <c r="D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7"/>
      <c r="Y378" s="51"/>
      <c r="Z378" s="51"/>
      <c r="AA378" s="51"/>
    </row>
    <row r="379" spans="1:29">
      <c r="A379" s="6" t="s">
        <v>284</v>
      </c>
      <c r="B379" s="6" t="s">
        <v>157</v>
      </c>
      <c r="D379" s="41" t="s">
        <v>158</v>
      </c>
      <c r="E379" s="45">
        <v>0</v>
      </c>
      <c r="F379" s="45">
        <v>0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7">
        <f t="shared" ref="R379:R388" si="99">((E379+Q379)+((F379+G379+H379+I379+J379+K379+L379+M379+N379+O379+P379)*2))/24</f>
        <v>0</v>
      </c>
      <c r="V379" s="49">
        <f t="shared" ref="V379:V388" si="100">R379</f>
        <v>0</v>
      </c>
      <c r="Y379" s="51"/>
      <c r="Z379" s="51"/>
      <c r="AA379" s="51"/>
      <c r="AC379" s="49">
        <f t="shared" ref="AC379:AC388" si="101">+R379</f>
        <v>0</v>
      </c>
    </row>
    <row r="380" spans="1:29">
      <c r="A380" s="6" t="s">
        <v>284</v>
      </c>
      <c r="B380" s="6" t="s">
        <v>159</v>
      </c>
      <c r="D380" s="41" t="s">
        <v>160</v>
      </c>
      <c r="E380" s="45">
        <v>0</v>
      </c>
      <c r="F380" s="45">
        <v>0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7">
        <f t="shared" si="99"/>
        <v>0</v>
      </c>
      <c r="V380" s="49">
        <f t="shared" si="100"/>
        <v>0</v>
      </c>
      <c r="Y380" s="51"/>
      <c r="Z380" s="51"/>
      <c r="AA380" s="51"/>
      <c r="AC380" s="49">
        <f t="shared" si="101"/>
        <v>0</v>
      </c>
    </row>
    <row r="381" spans="1:29">
      <c r="A381" s="42" t="s">
        <v>2</v>
      </c>
      <c r="B381" s="42" t="s">
        <v>2</v>
      </c>
      <c r="C381" s="6" t="s">
        <v>161</v>
      </c>
      <c r="D381" s="41" t="s">
        <v>162</v>
      </c>
      <c r="E381" s="45">
        <v>112776.69</v>
      </c>
      <c r="F381" s="45">
        <v>118593.3</v>
      </c>
      <c r="G381" s="45">
        <v>126224.7</v>
      </c>
      <c r="H381" s="45">
        <v>135910.32</v>
      </c>
      <c r="I381" s="45">
        <v>10040</v>
      </c>
      <c r="J381" s="45">
        <v>27540</v>
      </c>
      <c r="K381" s="45">
        <v>51015.55</v>
      </c>
      <c r="L381" s="45">
        <v>59877.55</v>
      </c>
      <c r="M381" s="45">
        <v>61476.1</v>
      </c>
      <c r="N381" s="45">
        <v>80000.289999999994</v>
      </c>
      <c r="O381" s="45">
        <v>106812.58</v>
      </c>
      <c r="P381" s="45">
        <v>113186.13</v>
      </c>
      <c r="Q381" s="45">
        <v>129635.88</v>
      </c>
      <c r="R381" s="47">
        <f t="shared" si="99"/>
        <v>84323.567083333342</v>
      </c>
      <c r="V381" s="49">
        <f t="shared" si="100"/>
        <v>84323.567083333342</v>
      </c>
      <c r="Y381" s="51"/>
      <c r="Z381" s="51"/>
      <c r="AA381" s="51"/>
      <c r="AC381" s="49">
        <f t="shared" si="101"/>
        <v>84323.567083333342</v>
      </c>
    </row>
    <row r="382" spans="1:29">
      <c r="A382" s="57" t="s">
        <v>2</v>
      </c>
      <c r="B382" s="42" t="s">
        <v>2</v>
      </c>
      <c r="C382" s="6" t="s">
        <v>498</v>
      </c>
      <c r="D382" s="41" t="s">
        <v>497</v>
      </c>
      <c r="E382" s="45">
        <v>-565360.61</v>
      </c>
      <c r="F382" s="45">
        <v>-390722.08</v>
      </c>
      <c r="G382" s="45">
        <v>-706071.87</v>
      </c>
      <c r="H382" s="45">
        <v>-6436487.3399999999</v>
      </c>
      <c r="I382" s="45">
        <v>74303.89</v>
      </c>
      <c r="J382" s="45">
        <v>74457.75</v>
      </c>
      <c r="K382" s="45">
        <v>-510219.4</v>
      </c>
      <c r="L382" s="45">
        <v>-720103.01</v>
      </c>
      <c r="M382" s="45">
        <v>-778264.05</v>
      </c>
      <c r="N382" s="45">
        <v>-924970.03</v>
      </c>
      <c r="O382" s="45">
        <v>-1024035.43</v>
      </c>
      <c r="P382" s="45">
        <v>-1112667.55</v>
      </c>
      <c r="Q382" s="45">
        <v>-960505.36</v>
      </c>
      <c r="R382" s="47">
        <f t="shared" si="99"/>
        <v>-1101476.00875</v>
      </c>
      <c r="V382" s="49">
        <f t="shared" si="100"/>
        <v>-1101476.00875</v>
      </c>
      <c r="Y382" s="51"/>
      <c r="Z382" s="51"/>
      <c r="AA382" s="51"/>
      <c r="AC382" s="49">
        <f t="shared" si="101"/>
        <v>-1101476.00875</v>
      </c>
    </row>
    <row r="383" spans="1:29">
      <c r="A383" s="42" t="s">
        <v>2</v>
      </c>
      <c r="B383" s="42" t="s">
        <v>2</v>
      </c>
      <c r="C383" s="6" t="s">
        <v>163</v>
      </c>
      <c r="D383" s="41" t="s">
        <v>164</v>
      </c>
      <c r="E383" s="45">
        <v>46.47</v>
      </c>
      <c r="F383" s="45">
        <v>106.32</v>
      </c>
      <c r="G383" s="45">
        <v>54.94</v>
      </c>
      <c r="H383" s="45">
        <v>54.94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7">
        <f t="shared" si="99"/>
        <v>19.952916666666667</v>
      </c>
      <c r="V383" s="49">
        <f t="shared" si="100"/>
        <v>19.952916666666667</v>
      </c>
      <c r="Y383" s="51"/>
      <c r="Z383" s="51"/>
      <c r="AA383" s="51"/>
      <c r="AC383" s="49">
        <f t="shared" si="101"/>
        <v>19.952916666666667</v>
      </c>
    </row>
    <row r="384" spans="1:29">
      <c r="A384" s="42" t="s">
        <v>2</v>
      </c>
      <c r="B384" s="42" t="s">
        <v>2</v>
      </c>
      <c r="C384" s="6" t="s">
        <v>165</v>
      </c>
      <c r="D384" s="41" t="s">
        <v>700</v>
      </c>
      <c r="E384" s="45">
        <v>233149.1</v>
      </c>
      <c r="F384" s="45">
        <v>249185.38</v>
      </c>
      <c r="G384" s="45">
        <v>266685.38</v>
      </c>
      <c r="H384" s="45">
        <v>270185.38</v>
      </c>
      <c r="I384" s="45">
        <v>18307.650000000001</v>
      </c>
      <c r="J384" s="45">
        <v>29044.32</v>
      </c>
      <c r="K384" s="45">
        <v>39904.32</v>
      </c>
      <c r="L384" s="45">
        <v>50617.52</v>
      </c>
      <c r="M384" s="45">
        <v>63311.41</v>
      </c>
      <c r="N384" s="45">
        <v>81231.41</v>
      </c>
      <c r="O384" s="45">
        <v>84946.59</v>
      </c>
      <c r="P384" s="45">
        <v>99366.59</v>
      </c>
      <c r="Q384" s="45">
        <v>104991.59</v>
      </c>
      <c r="R384" s="47">
        <f t="shared" si="99"/>
        <v>118488.02458333335</v>
      </c>
      <c r="V384" s="49">
        <f t="shared" si="100"/>
        <v>118488.02458333335</v>
      </c>
      <c r="Y384" s="51"/>
      <c r="Z384" s="51"/>
      <c r="AA384" s="51"/>
      <c r="AC384" s="49">
        <f t="shared" si="101"/>
        <v>118488.02458333335</v>
      </c>
    </row>
    <row r="385" spans="1:31">
      <c r="A385" s="44" t="s">
        <v>2</v>
      </c>
      <c r="B385" s="44" t="s">
        <v>2</v>
      </c>
      <c r="C385" s="6" t="s">
        <v>166</v>
      </c>
      <c r="D385" s="41" t="s">
        <v>701</v>
      </c>
      <c r="E385" s="45">
        <v>0</v>
      </c>
      <c r="F385" s="45">
        <v>0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7">
        <f t="shared" si="99"/>
        <v>0</v>
      </c>
      <c r="V385" s="49">
        <f t="shared" si="100"/>
        <v>0</v>
      </c>
      <c r="Y385" s="51"/>
      <c r="Z385" s="51"/>
      <c r="AA385" s="51"/>
      <c r="AC385" s="49">
        <f t="shared" si="101"/>
        <v>0</v>
      </c>
    </row>
    <row r="386" spans="1:31">
      <c r="A386" s="43" t="s">
        <v>2</v>
      </c>
      <c r="B386" s="43" t="s">
        <v>2</v>
      </c>
      <c r="C386" s="6" t="s">
        <v>167</v>
      </c>
      <c r="D386" s="41" t="s">
        <v>168</v>
      </c>
      <c r="E386" s="45">
        <v>0</v>
      </c>
      <c r="F386" s="45">
        <v>0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7">
        <f t="shared" si="99"/>
        <v>0</v>
      </c>
      <c r="V386" s="49">
        <f t="shared" si="100"/>
        <v>0</v>
      </c>
      <c r="Y386" s="51"/>
      <c r="Z386" s="51"/>
      <c r="AA386" s="51"/>
      <c r="AC386" s="49">
        <f t="shared" si="101"/>
        <v>0</v>
      </c>
    </row>
    <row r="387" spans="1:31">
      <c r="A387" s="6" t="s">
        <v>2</v>
      </c>
      <c r="B387" s="6" t="s">
        <v>378</v>
      </c>
      <c r="C387" s="6" t="s">
        <v>167</v>
      </c>
      <c r="D387" s="36" t="s">
        <v>169</v>
      </c>
      <c r="E387" s="45">
        <v>0</v>
      </c>
      <c r="F387" s="45">
        <v>0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7">
        <f t="shared" si="99"/>
        <v>0</v>
      </c>
      <c r="V387" s="49">
        <f t="shared" si="100"/>
        <v>0</v>
      </c>
      <c r="Y387" s="51"/>
      <c r="Z387" s="51"/>
      <c r="AA387" s="51"/>
      <c r="AC387" s="49">
        <f t="shared" si="101"/>
        <v>0</v>
      </c>
    </row>
    <row r="388" spans="1:31">
      <c r="A388" s="6" t="s">
        <v>294</v>
      </c>
      <c r="B388" s="6" t="s">
        <v>170</v>
      </c>
      <c r="C388" s="6" t="s">
        <v>364</v>
      </c>
      <c r="D388" s="41" t="s">
        <v>702</v>
      </c>
      <c r="E388" s="45">
        <v>1116.98</v>
      </c>
      <c r="F388" s="45">
        <v>1116.98</v>
      </c>
      <c r="G388" s="45">
        <v>1116.98</v>
      </c>
      <c r="H388" s="45">
        <v>1116.98</v>
      </c>
      <c r="I388" s="45">
        <v>0</v>
      </c>
      <c r="J388" s="45">
        <v>0</v>
      </c>
      <c r="K388" s="45">
        <v>0</v>
      </c>
      <c r="L388" s="45">
        <v>459.24</v>
      </c>
      <c r="M388" s="45">
        <v>459.24</v>
      </c>
      <c r="N388" s="45">
        <v>459.24</v>
      </c>
      <c r="O388" s="45">
        <v>459.24</v>
      </c>
      <c r="P388" s="45">
        <v>459.24</v>
      </c>
      <c r="Q388" s="45">
        <v>918.47</v>
      </c>
      <c r="R388" s="47">
        <f t="shared" si="99"/>
        <v>555.40541666666661</v>
      </c>
      <c r="V388" s="49">
        <f t="shared" si="100"/>
        <v>555.40541666666661</v>
      </c>
      <c r="Y388" s="51"/>
      <c r="Z388" s="51"/>
      <c r="AA388" s="51"/>
      <c r="AC388" s="49">
        <f t="shared" si="101"/>
        <v>555.40541666666661</v>
      </c>
    </row>
    <row r="389" spans="1:31">
      <c r="D389" s="41" t="s">
        <v>171</v>
      </c>
      <c r="E389" s="46">
        <f t="shared" ref="E389:I389" si="102">SUM(E379:E388)</f>
        <v>-218271.37</v>
      </c>
      <c r="F389" s="46">
        <f t="shared" si="102"/>
        <v>-21720.100000000017</v>
      </c>
      <c r="G389" s="46">
        <f t="shared" si="102"/>
        <v>-311989.87000000011</v>
      </c>
      <c r="H389" s="46">
        <f t="shared" si="102"/>
        <v>-6029219.7199999988</v>
      </c>
      <c r="I389" s="46">
        <f t="shared" si="102"/>
        <v>102651.54000000001</v>
      </c>
      <c r="J389" s="46">
        <f t="shared" ref="J389:R389" si="103">SUM(J379:J388)</f>
        <v>131042.07</v>
      </c>
      <c r="K389" s="46">
        <f t="shared" si="103"/>
        <v>-419299.53</v>
      </c>
      <c r="L389" s="46">
        <f t="shared" si="103"/>
        <v>-609148.69999999995</v>
      </c>
      <c r="M389" s="46">
        <f t="shared" si="103"/>
        <v>-653017.30000000005</v>
      </c>
      <c r="N389" s="46">
        <f t="shared" si="103"/>
        <v>-763279.09</v>
      </c>
      <c r="O389" s="46">
        <f t="shared" si="103"/>
        <v>-831817.02000000014</v>
      </c>
      <c r="P389" s="46">
        <f t="shared" si="103"/>
        <v>-899655.59000000008</v>
      </c>
      <c r="Q389" s="46">
        <f t="shared" si="103"/>
        <v>-724959.42</v>
      </c>
      <c r="R389" s="46">
        <f t="shared" si="103"/>
        <v>-898089.05874999997</v>
      </c>
      <c r="Y389" s="51"/>
      <c r="Z389" s="51"/>
      <c r="AA389" s="51"/>
    </row>
    <row r="390" spans="1:31">
      <c r="D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7"/>
      <c r="Y390" s="51"/>
      <c r="Z390" s="51"/>
      <c r="AA390" s="51"/>
    </row>
    <row r="391" spans="1:31">
      <c r="A391" s="6" t="s">
        <v>284</v>
      </c>
      <c r="B391" s="6" t="s">
        <v>172</v>
      </c>
      <c r="C391" s="6" t="s">
        <v>143</v>
      </c>
      <c r="D391" s="41" t="s">
        <v>173</v>
      </c>
      <c r="E391" s="45">
        <v>8505000</v>
      </c>
      <c r="F391" s="45">
        <v>8505000</v>
      </c>
      <c r="G391" s="45">
        <v>12095000</v>
      </c>
      <c r="H391" s="45">
        <v>12095000</v>
      </c>
      <c r="I391" s="45">
        <v>0</v>
      </c>
      <c r="J391" s="45">
        <v>3590000</v>
      </c>
      <c r="K391" s="45">
        <v>3590000</v>
      </c>
      <c r="L391" s="45">
        <v>3590000</v>
      </c>
      <c r="M391" s="45">
        <v>7180000</v>
      </c>
      <c r="N391" s="45">
        <v>7180000</v>
      </c>
      <c r="O391" s="45">
        <v>7180000</v>
      </c>
      <c r="P391" s="45">
        <v>10770000</v>
      </c>
      <c r="Q391" s="45">
        <v>10770000</v>
      </c>
      <c r="R391" s="47">
        <f>((E391+Q391)+((F391+G391+H391+I391+J391+K391+L391+M391+N391+O391+P391)*2))/24</f>
        <v>7117708.333333333</v>
      </c>
      <c r="V391" s="49">
        <f>R391</f>
        <v>7117708.333333333</v>
      </c>
      <c r="Y391" s="51"/>
      <c r="Z391" s="51"/>
      <c r="AA391" s="51"/>
      <c r="AC391" s="49">
        <f>+R391</f>
        <v>7117708.333333333</v>
      </c>
    </row>
    <row r="392" spans="1:31">
      <c r="D392" s="41" t="s">
        <v>174</v>
      </c>
      <c r="E392" s="46">
        <f t="shared" ref="E392:R392" si="104">+E391</f>
        <v>8505000</v>
      </c>
      <c r="F392" s="46">
        <f t="shared" si="104"/>
        <v>8505000</v>
      </c>
      <c r="G392" s="46">
        <f t="shared" si="104"/>
        <v>12095000</v>
      </c>
      <c r="H392" s="46">
        <f t="shared" si="104"/>
        <v>12095000</v>
      </c>
      <c r="I392" s="46">
        <f t="shared" si="104"/>
        <v>0</v>
      </c>
      <c r="J392" s="46">
        <f t="shared" si="104"/>
        <v>3590000</v>
      </c>
      <c r="K392" s="46">
        <f t="shared" si="104"/>
        <v>3590000</v>
      </c>
      <c r="L392" s="46">
        <f t="shared" si="104"/>
        <v>3590000</v>
      </c>
      <c r="M392" s="46">
        <f t="shared" si="104"/>
        <v>7180000</v>
      </c>
      <c r="N392" s="46">
        <f t="shared" si="104"/>
        <v>7180000</v>
      </c>
      <c r="O392" s="46">
        <f t="shared" si="104"/>
        <v>7180000</v>
      </c>
      <c r="P392" s="46">
        <f t="shared" si="104"/>
        <v>10770000</v>
      </c>
      <c r="Q392" s="46">
        <f t="shared" si="104"/>
        <v>10770000</v>
      </c>
      <c r="R392" s="46">
        <f t="shared" si="104"/>
        <v>7117708.333333333</v>
      </c>
      <c r="Y392" s="51"/>
      <c r="Z392" s="51"/>
      <c r="AA392" s="51"/>
    </row>
    <row r="393" spans="1:31">
      <c r="D393" s="41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47"/>
      <c r="Y393" s="51"/>
      <c r="Z393" s="51"/>
      <c r="AA393" s="51"/>
    </row>
    <row r="394" spans="1:31" s="15" customFormat="1" ht="13.5" thickBot="1">
      <c r="D394" s="20" t="s">
        <v>175</v>
      </c>
      <c r="E394" s="16">
        <f t="shared" ref="E394:R394" si="105">+E392+E389+E376+E353+E335+E330+E312+E311+E309+E303+E221+E217+E197+E196+SUM(E178:E194)+E176+E164+E146+E119+E60+E44+E35+E32+E56</f>
        <v>1095954589.5599997</v>
      </c>
      <c r="F394" s="16">
        <f t="shared" si="105"/>
        <v>1140082062.48</v>
      </c>
      <c r="G394" s="16">
        <f t="shared" si="105"/>
        <v>1197351789.9499998</v>
      </c>
      <c r="H394" s="16">
        <f t="shared" si="105"/>
        <v>1255579420.02</v>
      </c>
      <c r="I394" s="16">
        <f t="shared" si="105"/>
        <v>973205124.52999973</v>
      </c>
      <c r="J394" s="16">
        <f t="shared" si="105"/>
        <v>1020025267.05</v>
      </c>
      <c r="K394" s="16">
        <f t="shared" si="105"/>
        <v>1045163956.0999999</v>
      </c>
      <c r="L394" s="16">
        <f t="shared" si="105"/>
        <v>1057001858.4599999</v>
      </c>
      <c r="M394" s="16">
        <f t="shared" si="105"/>
        <v>1074129954.8100002</v>
      </c>
      <c r="N394" s="16">
        <f t="shared" si="105"/>
        <v>1089863025.5000002</v>
      </c>
      <c r="O394" s="16">
        <f t="shared" si="105"/>
        <v>1105960550.9100001</v>
      </c>
      <c r="P394" s="16">
        <f t="shared" si="105"/>
        <v>1132507051.27</v>
      </c>
      <c r="Q394" s="16">
        <f t="shared" si="105"/>
        <v>1165320066.1399999</v>
      </c>
      <c r="R394" s="16">
        <f t="shared" si="105"/>
        <v>1101792282.4108334</v>
      </c>
      <c r="Y394" s="52"/>
      <c r="Z394" s="52"/>
      <c r="AA394" s="52"/>
      <c r="AE394" s="25"/>
    </row>
    <row r="395" spans="1:31" ht="13.5" thickTop="1">
      <c r="D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7"/>
      <c r="Y395" s="51"/>
      <c r="Z395" s="51"/>
      <c r="AA395" s="51"/>
    </row>
    <row r="396" spans="1:31">
      <c r="D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7"/>
      <c r="Y396" s="51"/>
      <c r="Z396" s="51"/>
      <c r="AA396" s="51"/>
    </row>
    <row r="397" spans="1:31">
      <c r="A397" s="6" t="s">
        <v>284</v>
      </c>
      <c r="B397" s="6" t="s">
        <v>176</v>
      </c>
      <c r="C397" s="6" t="s">
        <v>385</v>
      </c>
      <c r="D397" s="3" t="s">
        <v>177</v>
      </c>
      <c r="E397" s="45">
        <v>-1000</v>
      </c>
      <c r="F397" s="45">
        <v>-1000</v>
      </c>
      <c r="G397" s="45">
        <v>-1000</v>
      </c>
      <c r="H397" s="45">
        <v>-1000</v>
      </c>
      <c r="I397" s="45">
        <v>-1000</v>
      </c>
      <c r="J397" s="45">
        <v>-1000</v>
      </c>
      <c r="K397" s="45">
        <v>-1000</v>
      </c>
      <c r="L397" s="45">
        <v>-1000</v>
      </c>
      <c r="M397" s="45">
        <v>-1000</v>
      </c>
      <c r="N397" s="45">
        <v>-1000</v>
      </c>
      <c r="O397" s="45">
        <v>-1000</v>
      </c>
      <c r="P397" s="45">
        <v>-1000</v>
      </c>
      <c r="Q397" s="45">
        <v>-1000</v>
      </c>
      <c r="R397" s="47">
        <f t="shared" ref="R397:R403" si="106">((E397+Q397)+((F397+G397+H397+I397+J397+K397+L397+M397+N397+O397+P397)*2))/24</f>
        <v>-1000</v>
      </c>
      <c r="U397" s="49"/>
      <c r="V397" s="49">
        <f>+R397</f>
        <v>-1000</v>
      </c>
      <c r="W397" s="49"/>
      <c r="Y397" s="51"/>
      <c r="Z397" s="51"/>
      <c r="AA397" s="51"/>
      <c r="AC397" s="49">
        <f>+R397</f>
        <v>-1000</v>
      </c>
      <c r="AE397" s="15"/>
    </row>
    <row r="398" spans="1:31">
      <c r="A398" s="6" t="s">
        <v>284</v>
      </c>
      <c r="B398" s="6" t="s">
        <v>386</v>
      </c>
      <c r="C398" s="6" t="s">
        <v>143</v>
      </c>
      <c r="D398" s="3" t="s">
        <v>178</v>
      </c>
      <c r="E398" s="45">
        <v>-40331709.530000001</v>
      </c>
      <c r="F398" s="45">
        <v>-40331709.530000001</v>
      </c>
      <c r="G398" s="45">
        <v>-40331709.530000001</v>
      </c>
      <c r="H398" s="45">
        <v>-40331709.530000001</v>
      </c>
      <c r="I398" s="45">
        <v>-52820556.490000002</v>
      </c>
      <c r="J398" s="45">
        <v>-52820556.490000002</v>
      </c>
      <c r="K398" s="45">
        <v>-52820556.490000002</v>
      </c>
      <c r="L398" s="45">
        <v>-52820556.490000002</v>
      </c>
      <c r="M398" s="45">
        <v>-52820556.490000002</v>
      </c>
      <c r="N398" s="45">
        <v>-52820556.490000002</v>
      </c>
      <c r="O398" s="45">
        <v>-52820556.490000002</v>
      </c>
      <c r="P398" s="45">
        <v>-52820556.490000002</v>
      </c>
      <c r="Q398" s="45">
        <v>-52820556.490000002</v>
      </c>
      <c r="R398" s="47">
        <f t="shared" si="106"/>
        <v>-49177976.126666665</v>
      </c>
      <c r="V398" s="49">
        <f>+R398</f>
        <v>-49177976.126666665</v>
      </c>
      <c r="W398" s="49"/>
      <c r="Y398" s="51"/>
      <c r="Z398" s="51"/>
      <c r="AA398" s="51"/>
      <c r="AC398" s="49">
        <f>+V398</f>
        <v>-49177976.126666665</v>
      </c>
    </row>
    <row r="399" spans="1:31">
      <c r="A399" s="6" t="s">
        <v>284</v>
      </c>
      <c r="B399" s="6" t="s">
        <v>386</v>
      </c>
      <c r="C399" s="6" t="s">
        <v>180</v>
      </c>
      <c r="D399" s="3" t="s">
        <v>181</v>
      </c>
      <c r="E399" s="45">
        <v>30585</v>
      </c>
      <c r="F399" s="45">
        <v>36044</v>
      </c>
      <c r="G399" s="45">
        <v>41503</v>
      </c>
      <c r="H399" s="45">
        <v>50221</v>
      </c>
      <c r="I399" s="45">
        <v>3197</v>
      </c>
      <c r="J399" s="45">
        <v>6394</v>
      </c>
      <c r="K399" s="45">
        <v>9591</v>
      </c>
      <c r="L399" s="45">
        <v>12788</v>
      </c>
      <c r="M399" s="45">
        <v>15985</v>
      </c>
      <c r="N399" s="45">
        <v>21968</v>
      </c>
      <c r="O399" s="45">
        <v>27951</v>
      </c>
      <c r="P399" s="45">
        <v>33934</v>
      </c>
      <c r="Q399" s="45">
        <v>39917</v>
      </c>
      <c r="R399" s="47">
        <f t="shared" si="106"/>
        <v>24568.916666666668</v>
      </c>
      <c r="U399" s="49"/>
      <c r="V399" s="49">
        <f t="shared" ref="V399:V403" si="107">+R399</f>
        <v>24568.916666666668</v>
      </c>
      <c r="W399" s="49"/>
      <c r="Y399" s="51"/>
      <c r="Z399" s="51"/>
      <c r="AA399" s="51"/>
      <c r="AC399" s="49">
        <f>+R399</f>
        <v>24568.916666666668</v>
      </c>
    </row>
    <row r="400" spans="1:31">
      <c r="A400" s="6" t="s">
        <v>284</v>
      </c>
      <c r="B400" s="6" t="s">
        <v>182</v>
      </c>
      <c r="C400" s="6" t="s">
        <v>143</v>
      </c>
      <c r="D400" s="3" t="s">
        <v>183</v>
      </c>
      <c r="E400" s="45">
        <v>-266117553.21000001</v>
      </c>
      <c r="F400" s="45">
        <v>-266117553.21000001</v>
      </c>
      <c r="G400" s="45">
        <v>-266117553.21000001</v>
      </c>
      <c r="H400" s="45">
        <v>-286117553.20999998</v>
      </c>
      <c r="I400" s="45">
        <v>-286117553.20999998</v>
      </c>
      <c r="J400" s="45">
        <v>-286117553.20999998</v>
      </c>
      <c r="K400" s="45">
        <v>-286117553.20999998</v>
      </c>
      <c r="L400" s="45">
        <v>-286117553.20999998</v>
      </c>
      <c r="M400" s="45">
        <v>-286117553.20999998</v>
      </c>
      <c r="N400" s="45">
        <v>-296117553.20999998</v>
      </c>
      <c r="O400" s="45">
        <v>-296117553.20999998</v>
      </c>
      <c r="P400" s="45">
        <v>-301117553.20999998</v>
      </c>
      <c r="Q400" s="45">
        <v>-301117553.20999998</v>
      </c>
      <c r="R400" s="47">
        <f t="shared" si="106"/>
        <v>-285492553.20999998</v>
      </c>
      <c r="U400" s="49"/>
      <c r="V400" s="49">
        <f t="shared" si="107"/>
        <v>-285492553.20999998</v>
      </c>
      <c r="W400" s="49"/>
      <c r="Y400" s="51"/>
      <c r="Z400" s="51"/>
      <c r="AA400" s="51"/>
      <c r="AC400" s="49">
        <f>+R400</f>
        <v>-285492553.20999998</v>
      </c>
    </row>
    <row r="401" spans="1:29">
      <c r="A401" s="6" t="s">
        <v>284</v>
      </c>
      <c r="B401" s="6" t="s">
        <v>532</v>
      </c>
      <c r="C401" s="6"/>
      <c r="D401" s="3" t="s">
        <v>185</v>
      </c>
      <c r="E401" s="45">
        <v>0</v>
      </c>
      <c r="F401" s="45">
        <v>0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7">
        <f t="shared" si="106"/>
        <v>0</v>
      </c>
      <c r="U401" s="49"/>
      <c r="V401" s="49">
        <f t="shared" si="107"/>
        <v>0</v>
      </c>
      <c r="W401" s="49"/>
      <c r="Y401" s="51"/>
      <c r="Z401" s="51"/>
      <c r="AA401" s="51"/>
      <c r="AC401" s="49">
        <f>+R401</f>
        <v>0</v>
      </c>
    </row>
    <row r="402" spans="1:29">
      <c r="A402" s="6" t="s">
        <v>284</v>
      </c>
      <c r="B402" s="6" t="s">
        <v>186</v>
      </c>
      <c r="C402" s="6" t="s">
        <v>179</v>
      </c>
      <c r="D402" s="3" t="s">
        <v>703</v>
      </c>
      <c r="E402" s="45">
        <v>-2506034.75</v>
      </c>
      <c r="F402" s="45">
        <v>-2506034.75</v>
      </c>
      <c r="G402" s="45">
        <v>-2506034.75</v>
      </c>
      <c r="H402" s="45">
        <v>1827414.09</v>
      </c>
      <c r="I402" s="45">
        <v>1827414.07</v>
      </c>
      <c r="J402" s="45">
        <v>1827414.07</v>
      </c>
      <c r="K402" s="45">
        <v>1827414.07</v>
      </c>
      <c r="L402" s="45">
        <v>1827414.07</v>
      </c>
      <c r="M402" s="45">
        <v>1827414.07</v>
      </c>
      <c r="N402" s="45">
        <v>1827414.07</v>
      </c>
      <c r="O402" s="45">
        <v>1827414.07</v>
      </c>
      <c r="P402" s="45">
        <v>1827414.07</v>
      </c>
      <c r="Q402" s="45">
        <v>1827414.07</v>
      </c>
      <c r="R402" s="47">
        <f t="shared" si="106"/>
        <v>924612.23416666675</v>
      </c>
      <c r="U402" s="49"/>
      <c r="V402" s="49">
        <f t="shared" si="107"/>
        <v>924612.23416666675</v>
      </c>
      <c r="W402" s="49"/>
      <c r="Y402" s="51"/>
      <c r="Z402" s="51"/>
      <c r="AA402" s="51"/>
      <c r="AC402" s="49">
        <f>+R402</f>
        <v>924612.23416666675</v>
      </c>
    </row>
    <row r="403" spans="1:29">
      <c r="A403" s="6" t="s">
        <v>284</v>
      </c>
      <c r="B403" s="6" t="s">
        <v>186</v>
      </c>
      <c r="C403" s="6" t="s">
        <v>276</v>
      </c>
      <c r="D403" s="3" t="s">
        <v>704</v>
      </c>
      <c r="E403" s="45">
        <v>430592.4</v>
      </c>
      <c r="F403" s="45">
        <v>430592.4</v>
      </c>
      <c r="G403" s="45">
        <v>430592.4</v>
      </c>
      <c r="H403" s="45">
        <v>630608.81999999995</v>
      </c>
      <c r="I403" s="45">
        <v>630608.81000000006</v>
      </c>
      <c r="J403" s="45">
        <v>630608.81000000006</v>
      </c>
      <c r="K403" s="45">
        <v>630608.81000000006</v>
      </c>
      <c r="L403" s="45">
        <v>630608.81000000006</v>
      </c>
      <c r="M403" s="45">
        <v>630608.81000000006</v>
      </c>
      <c r="N403" s="45">
        <v>630608.81000000006</v>
      </c>
      <c r="O403" s="45">
        <v>630608.81000000006</v>
      </c>
      <c r="P403" s="45">
        <v>630608.81000000006</v>
      </c>
      <c r="Q403" s="45">
        <v>630608.81000000006</v>
      </c>
      <c r="R403" s="47">
        <f t="shared" si="106"/>
        <v>588938.72541666683</v>
      </c>
      <c r="U403" s="49"/>
      <c r="V403" s="49">
        <f t="shared" si="107"/>
        <v>588938.72541666683</v>
      </c>
      <c r="W403" s="49"/>
      <c r="Y403" s="51"/>
      <c r="Z403" s="51"/>
      <c r="AA403" s="51"/>
      <c r="AC403" s="49">
        <f>+R403</f>
        <v>588938.72541666683</v>
      </c>
    </row>
    <row r="404" spans="1:29">
      <c r="D404" s="3" t="s">
        <v>187</v>
      </c>
      <c r="E404" s="46">
        <f t="shared" ref="E404:G404" si="108">SUM(E397:E403)</f>
        <v>-308495120.09000003</v>
      </c>
      <c r="F404" s="46">
        <f t="shared" si="108"/>
        <v>-308489661.09000003</v>
      </c>
      <c r="G404" s="46">
        <f t="shared" si="108"/>
        <v>-308484202.09000003</v>
      </c>
      <c r="H404" s="46">
        <f t="shared" ref="H404:R404" si="109">SUM(H397:H403)</f>
        <v>-323942018.83000004</v>
      </c>
      <c r="I404" s="46">
        <f t="shared" si="109"/>
        <v>-336477889.81999999</v>
      </c>
      <c r="J404" s="46">
        <f t="shared" si="109"/>
        <v>-336474692.81999999</v>
      </c>
      <c r="K404" s="46">
        <f t="shared" si="109"/>
        <v>-336471495.81999999</v>
      </c>
      <c r="L404" s="46">
        <f t="shared" si="109"/>
        <v>-336468298.81999999</v>
      </c>
      <c r="M404" s="46">
        <f t="shared" si="109"/>
        <v>-336465101.81999999</v>
      </c>
      <c r="N404" s="46">
        <f t="shared" si="109"/>
        <v>-346459118.81999999</v>
      </c>
      <c r="O404" s="46">
        <f t="shared" si="109"/>
        <v>-346453135.81999999</v>
      </c>
      <c r="P404" s="46">
        <f t="shared" si="109"/>
        <v>-351447152.81999999</v>
      </c>
      <c r="Q404" s="46">
        <f t="shared" si="109"/>
        <v>-351441169.81999999</v>
      </c>
      <c r="R404" s="46">
        <f t="shared" si="109"/>
        <v>-333133409.46041662</v>
      </c>
      <c r="Y404" s="51"/>
      <c r="Z404" s="51"/>
      <c r="AA404" s="51"/>
    </row>
    <row r="405" spans="1:29">
      <c r="D405" s="3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47"/>
      <c r="Y405" s="51"/>
      <c r="Z405" s="51"/>
      <c r="AA405" s="51"/>
    </row>
    <row r="406" spans="1:29">
      <c r="A406" s="6" t="s">
        <v>284</v>
      </c>
      <c r="B406" s="6" t="s">
        <v>387</v>
      </c>
      <c r="C406" s="6" t="s">
        <v>92</v>
      </c>
      <c r="D406" s="12" t="s">
        <v>188</v>
      </c>
      <c r="E406" s="45">
        <v>-20000000</v>
      </c>
      <c r="F406" s="45">
        <v>-20000000</v>
      </c>
      <c r="G406" s="45">
        <v>-20000000</v>
      </c>
      <c r="H406" s="45">
        <v>-20000000</v>
      </c>
      <c r="I406" s="45">
        <v>-20000000</v>
      </c>
      <c r="J406" s="45">
        <v>-20000000</v>
      </c>
      <c r="K406" s="45">
        <v>-20000000</v>
      </c>
      <c r="L406" s="45">
        <v>-20000000</v>
      </c>
      <c r="M406" s="45">
        <v>-20000000</v>
      </c>
      <c r="N406" s="45">
        <v>-20000000</v>
      </c>
      <c r="O406" s="45">
        <v>-20000000</v>
      </c>
      <c r="P406" s="45">
        <v>-20000000</v>
      </c>
      <c r="Q406" s="45">
        <v>-20000000</v>
      </c>
      <c r="R406" s="47">
        <f t="shared" ref="R406:R424" si="110">((E406+Q406)+((F406+G406+H406+I406+J406+K406+L406+M406+N406+O406+P406)*2))/24</f>
        <v>-20000000</v>
      </c>
      <c r="U406" s="49"/>
      <c r="V406" s="49">
        <f t="shared" ref="V406:V424" si="111">+R406</f>
        <v>-20000000</v>
      </c>
      <c r="W406" s="49"/>
      <c r="Y406" s="51"/>
      <c r="Z406" s="51"/>
      <c r="AA406" s="51"/>
      <c r="AC406" s="49">
        <f t="shared" ref="AC406:AC424" si="112">+R406</f>
        <v>-20000000</v>
      </c>
    </row>
    <row r="407" spans="1:29">
      <c r="A407" s="6" t="s">
        <v>284</v>
      </c>
      <c r="B407" s="6" t="s">
        <v>387</v>
      </c>
      <c r="C407" s="6" t="s">
        <v>94</v>
      </c>
      <c r="D407" s="12" t="s">
        <v>189</v>
      </c>
      <c r="E407" s="45">
        <v>-15000000</v>
      </c>
      <c r="F407" s="45">
        <v>-15000000</v>
      </c>
      <c r="G407" s="45">
        <v>-15000000</v>
      </c>
      <c r="H407" s="45">
        <v>-15000000</v>
      </c>
      <c r="I407" s="45">
        <v>-15000000</v>
      </c>
      <c r="J407" s="45">
        <v>-15000000</v>
      </c>
      <c r="K407" s="45">
        <v>-15000000</v>
      </c>
      <c r="L407" s="45">
        <v>-15000000</v>
      </c>
      <c r="M407" s="45">
        <v>-15000000</v>
      </c>
      <c r="N407" s="45">
        <v>-15000000</v>
      </c>
      <c r="O407" s="45">
        <v>-15000000</v>
      </c>
      <c r="P407" s="45">
        <v>-15000000</v>
      </c>
      <c r="Q407" s="45">
        <v>-15000000</v>
      </c>
      <c r="R407" s="47">
        <f t="shared" si="110"/>
        <v>-15000000</v>
      </c>
      <c r="U407" s="49"/>
      <c r="V407" s="49">
        <f t="shared" si="111"/>
        <v>-15000000</v>
      </c>
      <c r="W407" s="49"/>
      <c r="Y407" s="51"/>
      <c r="Z407" s="51"/>
      <c r="AA407" s="51"/>
      <c r="AC407" s="49">
        <f t="shared" si="112"/>
        <v>-15000000</v>
      </c>
    </row>
    <row r="408" spans="1:29">
      <c r="A408" s="6" t="s">
        <v>284</v>
      </c>
      <c r="B408" s="6" t="s">
        <v>387</v>
      </c>
      <c r="C408" s="6" t="s">
        <v>96</v>
      </c>
      <c r="D408" s="12" t="s">
        <v>190</v>
      </c>
      <c r="E408" s="45">
        <v>-24201000</v>
      </c>
      <c r="F408" s="45">
        <v>-24201000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7">
        <f t="shared" si="110"/>
        <v>-3025125</v>
      </c>
      <c r="U408" s="49"/>
      <c r="V408" s="49">
        <f t="shared" si="111"/>
        <v>-3025125</v>
      </c>
      <c r="W408" s="49"/>
      <c r="Y408" s="51"/>
      <c r="Z408" s="51"/>
      <c r="AA408" s="51"/>
      <c r="AC408" s="49">
        <f t="shared" si="112"/>
        <v>-3025125</v>
      </c>
    </row>
    <row r="409" spans="1:29">
      <c r="A409" s="6" t="s">
        <v>284</v>
      </c>
      <c r="B409" s="6" t="s">
        <v>387</v>
      </c>
      <c r="C409" s="6" t="s">
        <v>98</v>
      </c>
      <c r="D409" s="12" t="s">
        <v>191</v>
      </c>
      <c r="E409" s="45">
        <v>0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7">
        <f t="shared" si="110"/>
        <v>0</v>
      </c>
      <c r="U409" s="49"/>
      <c r="V409" s="49">
        <f t="shared" si="111"/>
        <v>0</v>
      </c>
      <c r="W409" s="49"/>
      <c r="Y409" s="51"/>
      <c r="Z409" s="51"/>
      <c r="AA409" s="51"/>
      <c r="AC409" s="49">
        <f t="shared" si="112"/>
        <v>0</v>
      </c>
    </row>
    <row r="410" spans="1:29">
      <c r="A410" s="6" t="s">
        <v>284</v>
      </c>
      <c r="B410" s="6" t="s">
        <v>387</v>
      </c>
      <c r="C410" s="6" t="s">
        <v>100</v>
      </c>
      <c r="D410" s="12" t="s">
        <v>192</v>
      </c>
      <c r="E410" s="45">
        <v>-40000000</v>
      </c>
      <c r="F410" s="45">
        <v>-40000000</v>
      </c>
      <c r="G410" s="45">
        <v>-40000000</v>
      </c>
      <c r="H410" s="45">
        <v>-40000000</v>
      </c>
      <c r="I410" s="45">
        <v>-40000000</v>
      </c>
      <c r="J410" s="45">
        <v>-40000000</v>
      </c>
      <c r="K410" s="45">
        <v>-40000000</v>
      </c>
      <c r="L410" s="45">
        <v>-40000000</v>
      </c>
      <c r="M410" s="45">
        <v>-40000000</v>
      </c>
      <c r="N410" s="45">
        <v>-40000000</v>
      </c>
      <c r="O410" s="45">
        <v>-40000000</v>
      </c>
      <c r="P410" s="45">
        <v>-40000000</v>
      </c>
      <c r="Q410" s="45">
        <v>-40000000</v>
      </c>
      <c r="R410" s="47">
        <f t="shared" si="110"/>
        <v>-40000000</v>
      </c>
      <c r="U410" s="49"/>
      <c r="V410" s="49">
        <f t="shared" si="111"/>
        <v>-40000000</v>
      </c>
      <c r="W410" s="49"/>
      <c r="Y410" s="51"/>
      <c r="Z410" s="51"/>
      <c r="AA410" s="51"/>
      <c r="AC410" s="49">
        <f t="shared" si="112"/>
        <v>-40000000</v>
      </c>
    </row>
    <row r="411" spans="1:29">
      <c r="A411" s="6" t="s">
        <v>284</v>
      </c>
      <c r="B411" s="6" t="s">
        <v>387</v>
      </c>
      <c r="C411" s="6" t="s">
        <v>102</v>
      </c>
      <c r="D411" s="13" t="s">
        <v>193</v>
      </c>
      <c r="E411" s="45">
        <v>-25000000</v>
      </c>
      <c r="F411" s="45">
        <v>-25000000</v>
      </c>
      <c r="G411" s="45">
        <v>-25000000</v>
      </c>
      <c r="H411" s="45">
        <v>-25000000</v>
      </c>
      <c r="I411" s="45">
        <v>-25000000</v>
      </c>
      <c r="J411" s="45">
        <v>-25000000</v>
      </c>
      <c r="K411" s="45">
        <v>-25000000</v>
      </c>
      <c r="L411" s="45">
        <v>-25000000</v>
      </c>
      <c r="M411" s="45">
        <v>-25000000</v>
      </c>
      <c r="N411" s="45">
        <v>-25000000</v>
      </c>
      <c r="O411" s="45">
        <v>-25000000</v>
      </c>
      <c r="P411" s="45">
        <v>-25000000</v>
      </c>
      <c r="Q411" s="45">
        <v>-25000000</v>
      </c>
      <c r="R411" s="47">
        <f t="shared" si="110"/>
        <v>-25000000</v>
      </c>
      <c r="U411" s="49"/>
      <c r="V411" s="49">
        <f t="shared" si="111"/>
        <v>-25000000</v>
      </c>
      <c r="W411" s="49"/>
      <c r="Y411" s="51"/>
      <c r="Z411" s="51"/>
      <c r="AA411" s="51"/>
      <c r="AC411" s="49">
        <f t="shared" si="112"/>
        <v>-25000000</v>
      </c>
    </row>
    <row r="412" spans="1:29">
      <c r="A412" s="6" t="s">
        <v>284</v>
      </c>
      <c r="B412" s="6" t="s">
        <v>387</v>
      </c>
      <c r="C412" s="6" t="s">
        <v>104</v>
      </c>
      <c r="D412" s="13" t="s">
        <v>194</v>
      </c>
      <c r="E412" s="45">
        <v>-25000000</v>
      </c>
      <c r="F412" s="45">
        <v>-25000000</v>
      </c>
      <c r="G412" s="45">
        <v>-25000000</v>
      </c>
      <c r="H412" s="45">
        <v>-25000000</v>
      </c>
      <c r="I412" s="45">
        <v>-25000000</v>
      </c>
      <c r="J412" s="45">
        <v>-25000000</v>
      </c>
      <c r="K412" s="45">
        <v>-25000000</v>
      </c>
      <c r="L412" s="45">
        <v>-25000000</v>
      </c>
      <c r="M412" s="45">
        <v>-25000000</v>
      </c>
      <c r="N412" s="45">
        <v>-25000000</v>
      </c>
      <c r="O412" s="45">
        <v>-25000000</v>
      </c>
      <c r="P412" s="45">
        <v>-25000000</v>
      </c>
      <c r="Q412" s="45">
        <v>-25000000</v>
      </c>
      <c r="R412" s="47">
        <f t="shared" si="110"/>
        <v>-25000000</v>
      </c>
      <c r="U412" s="49"/>
      <c r="V412" s="49">
        <f t="shared" si="111"/>
        <v>-25000000</v>
      </c>
      <c r="W412" s="49"/>
      <c r="Y412" s="51"/>
      <c r="Z412" s="51"/>
      <c r="AA412" s="51"/>
      <c r="AC412" s="49">
        <f t="shared" si="112"/>
        <v>-25000000</v>
      </c>
    </row>
    <row r="413" spans="1:29">
      <c r="A413" s="6" t="s">
        <v>284</v>
      </c>
      <c r="B413" s="6" t="s">
        <v>387</v>
      </c>
      <c r="C413" s="6" t="s">
        <v>107</v>
      </c>
      <c r="D413" s="13" t="s">
        <v>705</v>
      </c>
      <c r="E413" s="45">
        <v>-12500000</v>
      </c>
      <c r="F413" s="45">
        <v>-12500000</v>
      </c>
      <c r="G413" s="45">
        <v>-12500000</v>
      </c>
      <c r="H413" s="45">
        <v>-12500000</v>
      </c>
      <c r="I413" s="45">
        <v>-12500000</v>
      </c>
      <c r="J413" s="45">
        <v>-12500000</v>
      </c>
      <c r="K413" s="45">
        <v>-12500000</v>
      </c>
      <c r="L413" s="45">
        <v>-12500000</v>
      </c>
      <c r="M413" s="45">
        <v>-12500000</v>
      </c>
      <c r="N413" s="45">
        <v>-12500000</v>
      </c>
      <c r="O413" s="45">
        <v>-12500000</v>
      </c>
      <c r="P413" s="45">
        <v>-12500000</v>
      </c>
      <c r="Q413" s="45">
        <v>-12500000</v>
      </c>
      <c r="R413" s="47">
        <f t="shared" si="110"/>
        <v>-12500000</v>
      </c>
      <c r="U413" s="49"/>
      <c r="V413" s="49">
        <f t="shared" si="111"/>
        <v>-12500000</v>
      </c>
      <c r="W413" s="49"/>
      <c r="Y413" s="51"/>
      <c r="Z413" s="51"/>
      <c r="AA413" s="51"/>
      <c r="AC413" s="49">
        <f t="shared" si="112"/>
        <v>-12500000</v>
      </c>
    </row>
    <row r="414" spans="1:29">
      <c r="A414" s="6" t="s">
        <v>284</v>
      </c>
      <c r="B414" s="6" t="s">
        <v>387</v>
      </c>
      <c r="C414" s="6" t="s">
        <v>108</v>
      </c>
      <c r="D414" s="13" t="s">
        <v>706</v>
      </c>
      <c r="E414" s="45">
        <v>-12500000</v>
      </c>
      <c r="F414" s="45">
        <v>-12500000</v>
      </c>
      <c r="G414" s="45">
        <v>-12500000</v>
      </c>
      <c r="H414" s="45">
        <v>-12500000</v>
      </c>
      <c r="I414" s="45">
        <v>-12500000</v>
      </c>
      <c r="J414" s="45">
        <v>-12500000</v>
      </c>
      <c r="K414" s="45">
        <v>-12500000</v>
      </c>
      <c r="L414" s="45">
        <v>-12500000</v>
      </c>
      <c r="M414" s="45">
        <v>-12500000</v>
      </c>
      <c r="N414" s="45">
        <v>-12500000</v>
      </c>
      <c r="O414" s="45">
        <v>-12500000</v>
      </c>
      <c r="P414" s="45">
        <v>-12500000</v>
      </c>
      <c r="Q414" s="45">
        <v>-12500000</v>
      </c>
      <c r="R414" s="47">
        <f t="shared" si="110"/>
        <v>-12500000</v>
      </c>
      <c r="U414" s="49"/>
      <c r="V414" s="49">
        <f t="shared" si="111"/>
        <v>-12500000</v>
      </c>
      <c r="W414" s="49"/>
      <c r="Y414" s="51"/>
      <c r="Z414" s="51"/>
      <c r="AA414" s="51"/>
      <c r="AC414" s="49">
        <f t="shared" si="112"/>
        <v>-12500000</v>
      </c>
    </row>
    <row r="415" spans="1:29">
      <c r="A415" s="6" t="s">
        <v>284</v>
      </c>
      <c r="B415" s="6" t="s">
        <v>387</v>
      </c>
      <c r="C415" s="6" t="s">
        <v>109</v>
      </c>
      <c r="D415" s="13" t="s">
        <v>707</v>
      </c>
      <c r="E415" s="45">
        <v>-12500000</v>
      </c>
      <c r="F415" s="45">
        <v>-12500000</v>
      </c>
      <c r="G415" s="45">
        <v>-12500000</v>
      </c>
      <c r="H415" s="45">
        <v>-12500000</v>
      </c>
      <c r="I415" s="45">
        <v>-12500000</v>
      </c>
      <c r="J415" s="45">
        <v>-12500000</v>
      </c>
      <c r="K415" s="45">
        <v>-12500000</v>
      </c>
      <c r="L415" s="45">
        <v>-12500000</v>
      </c>
      <c r="M415" s="45">
        <v>-12500000</v>
      </c>
      <c r="N415" s="45">
        <v>-12500000</v>
      </c>
      <c r="O415" s="45">
        <v>-12500000</v>
      </c>
      <c r="P415" s="45">
        <v>-12500000</v>
      </c>
      <c r="Q415" s="45">
        <v>-12500000</v>
      </c>
      <c r="R415" s="47">
        <f t="shared" si="110"/>
        <v>-12500000</v>
      </c>
      <c r="U415" s="49"/>
      <c r="V415" s="49">
        <f t="shared" si="111"/>
        <v>-12500000</v>
      </c>
      <c r="W415" s="49"/>
      <c r="Y415" s="51"/>
      <c r="Z415" s="51"/>
      <c r="AA415" s="51"/>
      <c r="AC415" s="49">
        <f t="shared" si="112"/>
        <v>-12500000</v>
      </c>
    </row>
    <row r="416" spans="1:29">
      <c r="A416" s="6" t="s">
        <v>284</v>
      </c>
      <c r="B416" s="6" t="s">
        <v>387</v>
      </c>
      <c r="C416" s="6" t="s">
        <v>110</v>
      </c>
      <c r="D416" s="13" t="s">
        <v>708</v>
      </c>
      <c r="E416" s="45">
        <v>-12500000</v>
      </c>
      <c r="F416" s="45">
        <v>-12500000</v>
      </c>
      <c r="G416" s="45">
        <v>-12500000</v>
      </c>
      <c r="H416" s="45">
        <v>-12500000</v>
      </c>
      <c r="I416" s="45">
        <v>-12500000</v>
      </c>
      <c r="J416" s="45">
        <v>-12500000</v>
      </c>
      <c r="K416" s="45">
        <v>-12500000</v>
      </c>
      <c r="L416" s="45">
        <v>-12500000</v>
      </c>
      <c r="M416" s="45">
        <v>-12500000</v>
      </c>
      <c r="N416" s="45">
        <v>-12500000</v>
      </c>
      <c r="O416" s="45">
        <v>-12500000</v>
      </c>
      <c r="P416" s="45">
        <v>-12500000</v>
      </c>
      <c r="Q416" s="45">
        <v>-12500000</v>
      </c>
      <c r="R416" s="47">
        <f t="shared" si="110"/>
        <v>-12500000</v>
      </c>
      <c r="U416" s="49"/>
      <c r="V416" s="49">
        <f t="shared" si="111"/>
        <v>-12500000</v>
      </c>
      <c r="W416" s="49"/>
      <c r="Y416" s="51"/>
      <c r="Z416" s="51"/>
      <c r="AA416" s="51"/>
      <c r="AC416" s="49">
        <f t="shared" si="112"/>
        <v>-12500000</v>
      </c>
    </row>
    <row r="417" spans="1:31">
      <c r="A417" s="6" t="s">
        <v>284</v>
      </c>
      <c r="B417" s="6" t="s">
        <v>387</v>
      </c>
      <c r="C417" s="6" t="s">
        <v>893</v>
      </c>
      <c r="D417" s="13" t="s">
        <v>895</v>
      </c>
      <c r="E417" s="45">
        <v>-25000000</v>
      </c>
      <c r="F417" s="45">
        <v>-25000000</v>
      </c>
      <c r="G417" s="45">
        <v>-25000000</v>
      </c>
      <c r="H417" s="45">
        <v>-25000000</v>
      </c>
      <c r="I417" s="45">
        <v>-25000000</v>
      </c>
      <c r="J417" s="45">
        <v>-25000000</v>
      </c>
      <c r="K417" s="45">
        <v>-25000000</v>
      </c>
      <c r="L417" s="45">
        <v>-25000000</v>
      </c>
      <c r="M417" s="45">
        <v>-25000000</v>
      </c>
      <c r="N417" s="45">
        <v>-25000000</v>
      </c>
      <c r="O417" s="45">
        <v>-25000000</v>
      </c>
      <c r="P417" s="45">
        <v>-25000000</v>
      </c>
      <c r="Q417" s="45">
        <v>-25000000</v>
      </c>
      <c r="R417" s="47">
        <f t="shared" si="110"/>
        <v>-25000000</v>
      </c>
      <c r="U417" s="49"/>
      <c r="V417" s="49">
        <f t="shared" si="111"/>
        <v>-25000000</v>
      </c>
      <c r="W417" s="49"/>
      <c r="Y417" s="51"/>
      <c r="Z417" s="51"/>
      <c r="AA417" s="51"/>
      <c r="AC417" s="49">
        <f t="shared" si="112"/>
        <v>-25000000</v>
      </c>
    </row>
    <row r="418" spans="1:31">
      <c r="A418" s="6" t="s">
        <v>284</v>
      </c>
      <c r="B418" s="6" t="s">
        <v>387</v>
      </c>
      <c r="C418" s="6" t="s">
        <v>889</v>
      </c>
      <c r="D418" s="13" t="s">
        <v>896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si="110"/>
        <v>-20000000</v>
      </c>
      <c r="U418" s="49"/>
      <c r="V418" s="49">
        <f t="shared" si="111"/>
        <v>-20000000</v>
      </c>
      <c r="W418" s="49"/>
      <c r="Y418" s="51"/>
      <c r="Z418" s="51"/>
      <c r="AA418" s="51"/>
      <c r="AC418" s="49">
        <f t="shared" si="112"/>
        <v>-20000000</v>
      </c>
    </row>
    <row r="419" spans="1:31">
      <c r="A419" s="6" t="s">
        <v>284</v>
      </c>
      <c r="B419" s="6" t="s">
        <v>387</v>
      </c>
      <c r="C419" s="6" t="s">
        <v>890</v>
      </c>
      <c r="D419" s="13" t="s">
        <v>897</v>
      </c>
      <c r="E419" s="45">
        <v>-30000000</v>
      </c>
      <c r="F419" s="45">
        <v>-30000000</v>
      </c>
      <c r="G419" s="45">
        <v>-30000000</v>
      </c>
      <c r="H419" s="45">
        <v>-30000000</v>
      </c>
      <c r="I419" s="45">
        <v>-30000000</v>
      </c>
      <c r="J419" s="45">
        <v>-30000000</v>
      </c>
      <c r="K419" s="45">
        <v>-30000000</v>
      </c>
      <c r="L419" s="45">
        <v>-30000000</v>
      </c>
      <c r="M419" s="45">
        <v>-30000000</v>
      </c>
      <c r="N419" s="45">
        <v>-30000000</v>
      </c>
      <c r="O419" s="45">
        <v>-30000000</v>
      </c>
      <c r="P419" s="45">
        <v>-30000000</v>
      </c>
      <c r="Q419" s="45">
        <v>-30000000</v>
      </c>
      <c r="R419" s="47">
        <f t="shared" si="110"/>
        <v>-30000000</v>
      </c>
      <c r="U419" s="49"/>
      <c r="V419" s="49">
        <f t="shared" si="111"/>
        <v>-30000000</v>
      </c>
      <c r="W419" s="49"/>
      <c r="Y419" s="51"/>
      <c r="Z419" s="51"/>
      <c r="AA419" s="51"/>
      <c r="AC419" s="49">
        <f t="shared" si="112"/>
        <v>-30000000</v>
      </c>
    </row>
    <row r="420" spans="1:31">
      <c r="A420" s="6" t="s">
        <v>284</v>
      </c>
      <c r="B420" s="6" t="s">
        <v>387</v>
      </c>
      <c r="C420" s="6" t="s">
        <v>406</v>
      </c>
      <c r="D420" s="13" t="s">
        <v>950</v>
      </c>
      <c r="E420" s="45">
        <v>-30000000</v>
      </c>
      <c r="F420" s="45">
        <v>-30000000</v>
      </c>
      <c r="G420" s="45">
        <v>-30000000</v>
      </c>
      <c r="H420" s="45">
        <v>-30000000</v>
      </c>
      <c r="I420" s="45">
        <v>-30000000</v>
      </c>
      <c r="J420" s="45">
        <v>-30000000</v>
      </c>
      <c r="K420" s="45">
        <v>-30000000</v>
      </c>
      <c r="L420" s="45">
        <v>-30000000</v>
      </c>
      <c r="M420" s="45">
        <v>-30000000</v>
      </c>
      <c r="N420" s="45">
        <v>-30000000</v>
      </c>
      <c r="O420" s="45">
        <v>-30000000</v>
      </c>
      <c r="P420" s="45">
        <v>-30000000</v>
      </c>
      <c r="Q420" s="45">
        <v>-30000000</v>
      </c>
      <c r="R420" s="47">
        <f t="shared" si="110"/>
        <v>-30000000</v>
      </c>
      <c r="U420" s="49"/>
      <c r="V420" s="49">
        <f t="shared" si="111"/>
        <v>-30000000</v>
      </c>
      <c r="W420" s="49"/>
      <c r="Y420" s="51"/>
      <c r="Z420" s="51"/>
      <c r="AA420" s="51"/>
      <c r="AC420" s="49">
        <f t="shared" si="112"/>
        <v>-30000000</v>
      </c>
    </row>
    <row r="421" spans="1:31">
      <c r="A421" s="6" t="s">
        <v>284</v>
      </c>
      <c r="B421" s="6" t="s">
        <v>387</v>
      </c>
      <c r="C421" s="6" t="s">
        <v>407</v>
      </c>
      <c r="D421" s="13" t="s">
        <v>951</v>
      </c>
      <c r="E421" s="45">
        <v>-20000000</v>
      </c>
      <c r="F421" s="45">
        <v>-20000000</v>
      </c>
      <c r="G421" s="45">
        <v>-20000000</v>
      </c>
      <c r="H421" s="45">
        <v>-20000000</v>
      </c>
      <c r="I421" s="45">
        <v>-20000000</v>
      </c>
      <c r="J421" s="45">
        <v>-20000000</v>
      </c>
      <c r="K421" s="45">
        <v>-20000000</v>
      </c>
      <c r="L421" s="45">
        <v>-20000000</v>
      </c>
      <c r="M421" s="45">
        <v>-20000000</v>
      </c>
      <c r="N421" s="45">
        <v>-20000000</v>
      </c>
      <c r="O421" s="45">
        <v>-20000000</v>
      </c>
      <c r="P421" s="45">
        <v>-20000000</v>
      </c>
      <c r="Q421" s="45">
        <v>-20000000</v>
      </c>
      <c r="R421" s="47">
        <f t="shared" si="110"/>
        <v>-20000000</v>
      </c>
      <c r="U421" s="49"/>
      <c r="V421" s="49">
        <f t="shared" si="111"/>
        <v>-20000000</v>
      </c>
      <c r="W421" s="49"/>
      <c r="Y421" s="51"/>
      <c r="Z421" s="51"/>
      <c r="AA421" s="51"/>
      <c r="AC421" s="49">
        <f t="shared" si="112"/>
        <v>-20000000</v>
      </c>
    </row>
    <row r="422" spans="1:31">
      <c r="A422" s="6" t="s">
        <v>284</v>
      </c>
      <c r="B422" s="6" t="s">
        <v>387</v>
      </c>
      <c r="C422" s="6" t="s">
        <v>959</v>
      </c>
      <c r="D422" s="13" t="s">
        <v>961</v>
      </c>
      <c r="E422" s="45">
        <v>0</v>
      </c>
      <c r="F422" s="45">
        <v>-25000000</v>
      </c>
      <c r="G422" s="45">
        <v>-25000000</v>
      </c>
      <c r="H422" s="45">
        <v>-25000000</v>
      </c>
      <c r="I422" s="45">
        <v>-25000000</v>
      </c>
      <c r="J422" s="45">
        <v>-25000000</v>
      </c>
      <c r="K422" s="45">
        <v>-25000000</v>
      </c>
      <c r="L422" s="45">
        <v>-25000000</v>
      </c>
      <c r="M422" s="45">
        <v>-25000000</v>
      </c>
      <c r="N422" s="45">
        <v>-25000000</v>
      </c>
      <c r="O422" s="45">
        <v>-25000000</v>
      </c>
      <c r="P422" s="45">
        <v>-25000000</v>
      </c>
      <c r="Q422" s="45">
        <v>-25000000</v>
      </c>
      <c r="R422" s="47">
        <f t="shared" si="110"/>
        <v>-23958333.333333332</v>
      </c>
      <c r="U422" s="49"/>
      <c r="V422" s="49">
        <f t="shared" si="111"/>
        <v>-23958333.333333332</v>
      </c>
      <c r="W422" s="49"/>
      <c r="Y422" s="51"/>
      <c r="Z422" s="51"/>
      <c r="AA422" s="51"/>
      <c r="AC422" s="49">
        <f t="shared" si="112"/>
        <v>-23958333.333333332</v>
      </c>
    </row>
    <row r="423" spans="1:31">
      <c r="A423" s="6" t="s">
        <v>284</v>
      </c>
      <c r="B423" s="6" t="s">
        <v>918</v>
      </c>
      <c r="C423" s="6" t="s">
        <v>98</v>
      </c>
      <c r="D423" s="12" t="s">
        <v>917</v>
      </c>
      <c r="E423" s="45">
        <v>0</v>
      </c>
      <c r="F423" s="45">
        <v>0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7">
        <f t="shared" si="110"/>
        <v>0</v>
      </c>
      <c r="U423" s="49"/>
      <c r="V423" s="49">
        <f t="shared" si="111"/>
        <v>0</v>
      </c>
      <c r="W423" s="49"/>
      <c r="Y423" s="51"/>
      <c r="Z423" s="51"/>
      <c r="AA423" s="51"/>
      <c r="AC423" s="49">
        <f t="shared" si="112"/>
        <v>0</v>
      </c>
    </row>
    <row r="424" spans="1:31">
      <c r="A424" s="6" t="s">
        <v>284</v>
      </c>
      <c r="B424" s="6" t="s">
        <v>388</v>
      </c>
      <c r="C424" s="6" t="s">
        <v>83</v>
      </c>
      <c r="D424" s="2" t="s">
        <v>195</v>
      </c>
      <c r="E424" s="45">
        <v>-52500000</v>
      </c>
      <c r="F424" s="45">
        <v>-45000000</v>
      </c>
      <c r="G424" s="45">
        <v>-76200000</v>
      </c>
      <c r="H424" s="45">
        <v>-54000000</v>
      </c>
      <c r="I424" s="45">
        <v>-50500000</v>
      </c>
      <c r="J424" s="45">
        <v>-48000000</v>
      </c>
      <c r="K424" s="45">
        <v>-30350000</v>
      </c>
      <c r="L424" s="45">
        <v>-30100000</v>
      </c>
      <c r="M424" s="45">
        <v>-25300000</v>
      </c>
      <c r="N424" s="45">
        <v>-25500000</v>
      </c>
      <c r="O424" s="45">
        <v>-29200000</v>
      </c>
      <c r="P424" s="45">
        <v>-34500000</v>
      </c>
      <c r="Q424" s="45">
        <v>-49600000</v>
      </c>
      <c r="R424" s="47">
        <f t="shared" si="110"/>
        <v>-41641666.666666664</v>
      </c>
      <c r="U424" s="49"/>
      <c r="V424" s="49">
        <f t="shared" si="111"/>
        <v>-41641666.666666664</v>
      </c>
      <c r="W424" s="49"/>
      <c r="Y424" s="51"/>
      <c r="Z424" s="51"/>
      <c r="AA424" s="51"/>
      <c r="AC424" s="49">
        <f t="shared" si="112"/>
        <v>-41641666.666666664</v>
      </c>
    </row>
    <row r="425" spans="1:31">
      <c r="D425" s="3" t="s">
        <v>196</v>
      </c>
      <c r="E425" s="46">
        <f t="shared" ref="E425:R425" si="113">SUM(E406:E424)</f>
        <v>-376701000</v>
      </c>
      <c r="F425" s="46">
        <f t="shared" si="113"/>
        <v>-394201000</v>
      </c>
      <c r="G425" s="46">
        <f t="shared" si="113"/>
        <v>-401200000</v>
      </c>
      <c r="H425" s="46">
        <f t="shared" si="113"/>
        <v>-379000000</v>
      </c>
      <c r="I425" s="46">
        <f t="shared" si="113"/>
        <v>-375500000</v>
      </c>
      <c r="J425" s="46">
        <f t="shared" si="113"/>
        <v>-373000000</v>
      </c>
      <c r="K425" s="46">
        <f t="shared" si="113"/>
        <v>-355350000</v>
      </c>
      <c r="L425" s="46">
        <f t="shared" si="113"/>
        <v>-355100000</v>
      </c>
      <c r="M425" s="46">
        <f t="shared" si="113"/>
        <v>-350300000</v>
      </c>
      <c r="N425" s="46">
        <f t="shared" si="113"/>
        <v>-350500000</v>
      </c>
      <c r="O425" s="46">
        <f t="shared" si="113"/>
        <v>-354200000</v>
      </c>
      <c r="P425" s="46">
        <f t="shared" si="113"/>
        <v>-359500000</v>
      </c>
      <c r="Q425" s="46">
        <f t="shared" si="113"/>
        <v>-374600000</v>
      </c>
      <c r="R425" s="46">
        <f t="shared" si="113"/>
        <v>-368625125</v>
      </c>
      <c r="Y425" s="51"/>
      <c r="Z425" s="51"/>
      <c r="AA425" s="51"/>
    </row>
    <row r="426" spans="1:31" s="59" customFormat="1">
      <c r="D426" s="3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7"/>
      <c r="Y426" s="60"/>
      <c r="Z426" s="60"/>
      <c r="AA426" s="60"/>
      <c r="AE426" s="25"/>
    </row>
    <row r="427" spans="1:31">
      <c r="A427" s="6" t="s">
        <v>284</v>
      </c>
      <c r="B427" s="6" t="s">
        <v>197</v>
      </c>
      <c r="C427" s="25" t="s">
        <v>2</v>
      </c>
      <c r="D427" s="3" t="s">
        <v>198</v>
      </c>
      <c r="E427" s="45">
        <v>0</v>
      </c>
      <c r="F427" s="45">
        <v>0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7">
        <f t="shared" ref="R427:R428" si="114">((E427+Q427)+((F427+G427+H427+I427+J427+K427+L427+M427+N427+O427+P427)*2))/24</f>
        <v>0</v>
      </c>
      <c r="U427" s="49"/>
      <c r="V427" s="49">
        <f t="shared" ref="V427:V428" si="115">+R427</f>
        <v>0</v>
      </c>
      <c r="W427" s="49"/>
      <c r="Y427" s="51"/>
      <c r="Z427" s="51"/>
      <c r="AA427" s="51"/>
      <c r="AC427" s="49">
        <f>+R427</f>
        <v>0</v>
      </c>
    </row>
    <row r="428" spans="1:31">
      <c r="A428" s="6" t="s">
        <v>284</v>
      </c>
      <c r="B428" s="6" t="s">
        <v>391</v>
      </c>
      <c r="C428" s="6" t="s">
        <v>392</v>
      </c>
      <c r="D428" s="2" t="s">
        <v>199</v>
      </c>
      <c r="E428" s="45">
        <v>0</v>
      </c>
      <c r="F428" s="45">
        <v>0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7">
        <f t="shared" si="114"/>
        <v>0</v>
      </c>
      <c r="U428" s="49"/>
      <c r="V428" s="49">
        <f t="shared" si="115"/>
        <v>0</v>
      </c>
      <c r="W428" s="49"/>
      <c r="Y428" s="51"/>
      <c r="Z428" s="51"/>
      <c r="AA428" s="51"/>
      <c r="AC428" s="49">
        <f>+R428</f>
        <v>0</v>
      </c>
    </row>
    <row r="429" spans="1:31">
      <c r="D429" s="3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7"/>
      <c r="Y429" s="51"/>
      <c r="Z429" s="51"/>
      <c r="AA429" s="51"/>
    </row>
    <row r="430" spans="1:31">
      <c r="A430" s="6" t="s">
        <v>284</v>
      </c>
      <c r="B430" s="6" t="s">
        <v>200</v>
      </c>
      <c r="C430" s="6" t="s">
        <v>143</v>
      </c>
      <c r="D430" s="3" t="s">
        <v>709</v>
      </c>
      <c r="E430" s="45">
        <v>-2153492.65</v>
      </c>
      <c r="F430" s="45">
        <v>-2518397.61</v>
      </c>
      <c r="G430" s="45">
        <v>-3147322.17</v>
      </c>
      <c r="H430" s="45">
        <v>-2255512.64</v>
      </c>
      <c r="I430" s="45">
        <v>-1300900.8400000001</v>
      </c>
      <c r="J430" s="45">
        <v>-1433511.53</v>
      </c>
      <c r="K430" s="45">
        <v>-1976059.79</v>
      </c>
      <c r="L430" s="45">
        <v>-2011464.3</v>
      </c>
      <c r="M430" s="45">
        <v>-1482564.09</v>
      </c>
      <c r="N430" s="45">
        <v>-2070401.1</v>
      </c>
      <c r="O430" s="45">
        <v>-1687719.16</v>
      </c>
      <c r="P430" s="45">
        <v>-2580793.7000000002</v>
      </c>
      <c r="Q430" s="45">
        <v>-1421895.64</v>
      </c>
      <c r="R430" s="47">
        <f t="shared" ref="R430:R444" si="116">((E430+Q430)+((F430+G430+H430+I430+J430+K430+L430+M430+N430+O430+P430)*2))/24</f>
        <v>-2021028.4229166666</v>
      </c>
      <c r="U430" s="49">
        <f t="shared" ref="U430:U444" si="117">+R430</f>
        <v>-2021028.4229166666</v>
      </c>
      <c r="V430" s="49"/>
      <c r="W430" s="49"/>
      <c r="Y430" s="51"/>
      <c r="Z430" s="51"/>
      <c r="AA430" s="51"/>
      <c r="AD430" s="49">
        <f t="shared" ref="AD430:AD445" si="118">+R430</f>
        <v>-2021028.4229166666</v>
      </c>
    </row>
    <row r="431" spans="1:31">
      <c r="A431" s="6" t="s">
        <v>284</v>
      </c>
      <c r="B431" s="6" t="s">
        <v>201</v>
      </c>
      <c r="C431" s="6" t="s">
        <v>202</v>
      </c>
      <c r="D431" s="21" t="s">
        <v>710</v>
      </c>
      <c r="E431" s="45">
        <v>-535765.93999999994</v>
      </c>
      <c r="F431" s="45">
        <v>-523753.18</v>
      </c>
      <c r="G431" s="45">
        <v>-666195.36</v>
      </c>
      <c r="H431" s="45">
        <v>-425566.02</v>
      </c>
      <c r="I431" s="45">
        <v>-170807.14</v>
      </c>
      <c r="J431" s="45">
        <v>-168313.85</v>
      </c>
      <c r="K431" s="45">
        <v>-178190.42</v>
      </c>
      <c r="L431" s="45">
        <v>-142751.28</v>
      </c>
      <c r="M431" s="45">
        <v>-265934.61</v>
      </c>
      <c r="N431" s="45">
        <v>-354952.95</v>
      </c>
      <c r="O431" s="45">
        <v>-154496.44</v>
      </c>
      <c r="P431" s="45">
        <v>-201992.41</v>
      </c>
      <c r="Q431" s="45">
        <v>-108759.08</v>
      </c>
      <c r="R431" s="47">
        <f t="shared" si="116"/>
        <v>-297934.68083333335</v>
      </c>
      <c r="U431" s="49">
        <f t="shared" si="117"/>
        <v>-297934.68083333335</v>
      </c>
      <c r="V431" s="49"/>
      <c r="W431" s="49"/>
      <c r="Y431" s="51"/>
      <c r="Z431" s="51"/>
      <c r="AA431" s="51"/>
      <c r="AD431" s="49">
        <f t="shared" si="118"/>
        <v>-297934.68083333335</v>
      </c>
    </row>
    <row r="432" spans="1:31">
      <c r="A432" s="6" t="s">
        <v>284</v>
      </c>
      <c r="B432" s="6" t="s">
        <v>201</v>
      </c>
      <c r="C432" s="6" t="s">
        <v>996</v>
      </c>
      <c r="D432" s="21" t="s">
        <v>997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7">
        <f t="shared" si="116"/>
        <v>0</v>
      </c>
      <c r="U432" s="49">
        <f t="shared" si="117"/>
        <v>0</v>
      </c>
      <c r="V432" s="49"/>
      <c r="W432" s="49"/>
      <c r="Y432" s="51"/>
      <c r="Z432" s="51"/>
      <c r="AA432" s="51"/>
      <c r="AD432" s="49">
        <f t="shared" si="118"/>
        <v>0</v>
      </c>
    </row>
    <row r="433" spans="1:31">
      <c r="A433" s="6" t="s">
        <v>284</v>
      </c>
      <c r="B433" s="6" t="s">
        <v>201</v>
      </c>
      <c r="C433" s="6" t="s">
        <v>396</v>
      </c>
      <c r="D433" s="3" t="s">
        <v>711</v>
      </c>
      <c r="E433" s="45">
        <v>-1005713.93</v>
      </c>
      <c r="F433" s="45">
        <v>-835916.68</v>
      </c>
      <c r="G433" s="45">
        <v>-715060.81</v>
      </c>
      <c r="H433" s="45">
        <v>-581594</v>
      </c>
      <c r="I433" s="45">
        <v>-609929.67000000004</v>
      </c>
      <c r="J433" s="45">
        <v>-851037.39</v>
      </c>
      <c r="K433" s="45">
        <v>-827923.68</v>
      </c>
      <c r="L433" s="45">
        <v>-872031.96</v>
      </c>
      <c r="M433" s="45">
        <v>-963888.04</v>
      </c>
      <c r="N433" s="45">
        <v>-1111479.69</v>
      </c>
      <c r="O433" s="45">
        <v>-846259.58</v>
      </c>
      <c r="P433" s="45">
        <v>-628342.04</v>
      </c>
      <c r="Q433" s="45">
        <v>-860920.75</v>
      </c>
      <c r="R433" s="47">
        <f t="shared" si="116"/>
        <v>-814731.73999999987</v>
      </c>
      <c r="U433" s="49">
        <f t="shared" si="117"/>
        <v>-814731.73999999987</v>
      </c>
      <c r="V433" s="49"/>
      <c r="W433" s="49"/>
      <c r="Y433" s="51"/>
      <c r="Z433" s="51"/>
      <c r="AA433" s="51"/>
      <c r="AD433" s="49">
        <f t="shared" si="118"/>
        <v>-814731.73999999987</v>
      </c>
    </row>
    <row r="434" spans="1:31">
      <c r="A434" s="6" t="s">
        <v>284</v>
      </c>
      <c r="B434" s="6" t="s">
        <v>201</v>
      </c>
      <c r="C434" s="6" t="s">
        <v>394</v>
      </c>
      <c r="D434" s="18" t="s">
        <v>712</v>
      </c>
      <c r="E434" s="45">
        <v>-4078387.56</v>
      </c>
      <c r="F434" s="45">
        <v>-5719852.1900000004</v>
      </c>
      <c r="G434" s="45">
        <v>-3893496.12</v>
      </c>
      <c r="H434" s="45">
        <v>-4735591.24</v>
      </c>
      <c r="I434" s="45">
        <v>-3581286.11</v>
      </c>
      <c r="J434" s="45">
        <v>-3693484.63</v>
      </c>
      <c r="K434" s="45">
        <v>-3394692.66</v>
      </c>
      <c r="L434" s="45">
        <v>-2947797.49</v>
      </c>
      <c r="M434" s="45">
        <v>-3390369.91</v>
      </c>
      <c r="N434" s="45">
        <v>-4187213.57</v>
      </c>
      <c r="O434" s="45">
        <v>-3458060.64</v>
      </c>
      <c r="P434" s="45">
        <v>-4675503.72</v>
      </c>
      <c r="Q434" s="45">
        <v>-4744542</v>
      </c>
      <c r="R434" s="47">
        <f t="shared" si="116"/>
        <v>-4007401.0883333329</v>
      </c>
      <c r="U434" s="49">
        <f t="shared" si="117"/>
        <v>-4007401.0883333329</v>
      </c>
      <c r="V434" s="49"/>
      <c r="W434" s="49"/>
      <c r="Y434" s="51"/>
      <c r="Z434" s="51"/>
      <c r="AA434" s="51"/>
      <c r="AD434" s="49">
        <f t="shared" si="118"/>
        <v>-4007401.0883333329</v>
      </c>
    </row>
    <row r="435" spans="1:31">
      <c r="A435" s="6" t="s">
        <v>284</v>
      </c>
      <c r="B435" s="6" t="s">
        <v>201</v>
      </c>
      <c r="C435" s="6" t="s">
        <v>393</v>
      </c>
      <c r="D435" s="3" t="s">
        <v>203</v>
      </c>
      <c r="E435" s="45">
        <v>-8373940.5999999996</v>
      </c>
      <c r="F435" s="45">
        <v>-9681989.1400000006</v>
      </c>
      <c r="G435" s="45">
        <v>-16749658.789999999</v>
      </c>
      <c r="H435" s="45">
        <v>-21867233.859999999</v>
      </c>
      <c r="I435" s="45">
        <v>-20306459</v>
      </c>
      <c r="J435" s="45">
        <v>-14313058.52</v>
      </c>
      <c r="K435" s="45">
        <v>-15447819.17</v>
      </c>
      <c r="L435" s="45">
        <v>-11306824.619999999</v>
      </c>
      <c r="M435" s="45">
        <v>-11128641.75</v>
      </c>
      <c r="N435" s="45">
        <v>-7754183.4100000001</v>
      </c>
      <c r="O435" s="45">
        <v>-9485311.1400000006</v>
      </c>
      <c r="P435" s="45">
        <v>-9261031.0700000003</v>
      </c>
      <c r="Q435" s="45">
        <v>-12556646.800000001</v>
      </c>
      <c r="R435" s="47">
        <f t="shared" si="116"/>
        <v>-13147292.014166662</v>
      </c>
      <c r="U435" s="49">
        <f t="shared" si="117"/>
        <v>-13147292.014166662</v>
      </c>
      <c r="V435" s="49"/>
      <c r="W435" s="49"/>
      <c r="Y435" s="51"/>
      <c r="Z435" s="51"/>
      <c r="AA435" s="51"/>
      <c r="AD435" s="49">
        <f t="shared" si="118"/>
        <v>-13147292.014166662</v>
      </c>
    </row>
    <row r="436" spans="1:31">
      <c r="A436" s="6" t="s">
        <v>284</v>
      </c>
      <c r="B436" s="6" t="s">
        <v>201</v>
      </c>
      <c r="C436" s="6" t="s">
        <v>46</v>
      </c>
      <c r="D436" s="18" t="s">
        <v>713</v>
      </c>
      <c r="E436" s="45">
        <v>-172108.07</v>
      </c>
      <c r="F436" s="45">
        <v>-192559.72</v>
      </c>
      <c r="G436" s="45">
        <v>-212960.53</v>
      </c>
      <c r="H436" s="45">
        <v>-232744.38</v>
      </c>
      <c r="I436" s="45">
        <v>0</v>
      </c>
      <c r="J436" s="45">
        <v>-20921.509999999998</v>
      </c>
      <c r="K436" s="45">
        <v>-42271.05</v>
      </c>
      <c r="L436" s="45">
        <v>-67476.84</v>
      </c>
      <c r="M436" s="45">
        <v>-89737.93</v>
      </c>
      <c r="N436" s="45">
        <v>-111750.8</v>
      </c>
      <c r="O436" s="45">
        <v>-134281.25</v>
      </c>
      <c r="P436" s="45">
        <v>-156166.74</v>
      </c>
      <c r="Q436" s="45">
        <v>-178430.4</v>
      </c>
      <c r="R436" s="47">
        <f t="shared" si="116"/>
        <v>-119678.33208333333</v>
      </c>
      <c r="U436" s="49">
        <f t="shared" si="117"/>
        <v>-119678.33208333333</v>
      </c>
      <c r="V436" s="49"/>
      <c r="W436" s="49"/>
      <c r="Y436" s="51"/>
      <c r="Z436" s="51"/>
      <c r="AA436" s="51"/>
      <c r="AD436" s="49">
        <f t="shared" si="118"/>
        <v>-119678.33208333333</v>
      </c>
    </row>
    <row r="437" spans="1:31">
      <c r="A437" s="6" t="s">
        <v>284</v>
      </c>
      <c r="B437" s="6" t="s">
        <v>201</v>
      </c>
      <c r="C437" s="6" t="s">
        <v>399</v>
      </c>
      <c r="D437" s="3" t="s">
        <v>719</v>
      </c>
      <c r="E437" s="45">
        <v>0</v>
      </c>
      <c r="F437" s="45">
        <v>6.42</v>
      </c>
      <c r="G437" s="45">
        <v>0</v>
      </c>
      <c r="H437" s="45">
        <v>0</v>
      </c>
      <c r="I437" s="45">
        <v>115</v>
      </c>
      <c r="J437" s="45">
        <v>115</v>
      </c>
      <c r="K437" s="45">
        <v>1002.07</v>
      </c>
      <c r="L437" s="45">
        <v>1004.14</v>
      </c>
      <c r="M437" s="45">
        <v>1008.28</v>
      </c>
      <c r="N437" s="45">
        <v>40.000000000000099</v>
      </c>
      <c r="O437" s="45">
        <v>1.13686837721616E-13</v>
      </c>
      <c r="P437" s="45">
        <v>2.07000000000011</v>
      </c>
      <c r="Q437" s="45">
        <v>4.1400000000001098</v>
      </c>
      <c r="R437" s="47">
        <f t="shared" si="116"/>
        <v>274.58750000000003</v>
      </c>
      <c r="U437" s="49">
        <f t="shared" si="117"/>
        <v>274.58750000000003</v>
      </c>
      <c r="V437" s="49"/>
      <c r="W437" s="49"/>
      <c r="Y437" s="51"/>
      <c r="Z437" s="51"/>
      <c r="AA437" s="51"/>
      <c r="AD437" s="49">
        <f t="shared" si="118"/>
        <v>274.58750000000003</v>
      </c>
    </row>
    <row r="438" spans="1:31">
      <c r="A438" s="6" t="s">
        <v>284</v>
      </c>
      <c r="B438" s="6" t="s">
        <v>201</v>
      </c>
      <c r="C438" s="6" t="s">
        <v>397</v>
      </c>
      <c r="D438" s="3" t="s">
        <v>714</v>
      </c>
      <c r="E438" s="45">
        <v>-119865.79</v>
      </c>
      <c r="F438" s="45">
        <v>1.45519152283669E-11</v>
      </c>
      <c r="G438" s="45">
        <v>1.45519152283669E-11</v>
      </c>
      <c r="H438" s="45">
        <v>-108799.5</v>
      </c>
      <c r="I438" s="45">
        <v>-139098.99</v>
      </c>
      <c r="J438" s="45">
        <v>-136718.72</v>
      </c>
      <c r="K438" s="45">
        <v>-140876.9</v>
      </c>
      <c r="L438" s="45">
        <v>-777.67999999999302</v>
      </c>
      <c r="M438" s="45">
        <v>-777.67999999999302</v>
      </c>
      <c r="N438" s="45">
        <v>-777.67999999999302</v>
      </c>
      <c r="O438" s="45">
        <v>-135862.07</v>
      </c>
      <c r="P438" s="45">
        <v>-131690.16</v>
      </c>
      <c r="Q438" s="45">
        <v>-777.68000000000802</v>
      </c>
      <c r="R438" s="47">
        <f t="shared" si="116"/>
        <v>-71308.426250000004</v>
      </c>
      <c r="U438" s="49">
        <f t="shared" si="117"/>
        <v>-71308.426250000004</v>
      </c>
      <c r="V438" s="49"/>
      <c r="W438" s="49"/>
      <c r="Y438" s="51"/>
      <c r="Z438" s="51"/>
      <c r="AA438" s="51"/>
      <c r="AD438" s="49">
        <f t="shared" si="118"/>
        <v>-71308.426250000004</v>
      </c>
    </row>
    <row r="439" spans="1:31">
      <c r="A439" s="6" t="s">
        <v>284</v>
      </c>
      <c r="B439" s="6" t="s">
        <v>201</v>
      </c>
      <c r="C439" s="6" t="s">
        <v>398</v>
      </c>
      <c r="D439" s="3" t="s">
        <v>715</v>
      </c>
      <c r="E439" s="45">
        <v>-20744.98</v>
      </c>
      <c r="F439" s="45">
        <v>-21488.98</v>
      </c>
      <c r="G439" s="45">
        <v>-19588.490000000002</v>
      </c>
      <c r="H439" s="45">
        <v>-19655.93</v>
      </c>
      <c r="I439" s="45">
        <v>-17289.07</v>
      </c>
      <c r="J439" s="45">
        <v>-15753.24</v>
      </c>
      <c r="K439" s="45">
        <v>-14332.11</v>
      </c>
      <c r="L439" s="45">
        <v>-12706.4</v>
      </c>
      <c r="M439" s="45">
        <v>-11248.88</v>
      </c>
      <c r="N439" s="45">
        <v>-7463.73</v>
      </c>
      <c r="O439" s="45">
        <v>-11482.9</v>
      </c>
      <c r="P439" s="45">
        <v>-12406.81</v>
      </c>
      <c r="Q439" s="45">
        <v>-13985.69</v>
      </c>
      <c r="R439" s="47">
        <f t="shared" si="116"/>
        <v>-15065.15625</v>
      </c>
      <c r="U439" s="49">
        <f t="shared" si="117"/>
        <v>-15065.15625</v>
      </c>
      <c r="V439" s="49"/>
      <c r="W439" s="49"/>
      <c r="Y439" s="51"/>
      <c r="Z439" s="51"/>
      <c r="AA439" s="51"/>
      <c r="AD439" s="49">
        <f t="shared" si="118"/>
        <v>-15065.15625</v>
      </c>
    </row>
    <row r="440" spans="1:31">
      <c r="A440" s="6" t="s">
        <v>284</v>
      </c>
      <c r="B440" s="6" t="s">
        <v>201</v>
      </c>
      <c r="C440" s="6" t="s">
        <v>915</v>
      </c>
      <c r="D440" s="3" t="s">
        <v>916</v>
      </c>
      <c r="E440" s="45">
        <v>-220.5</v>
      </c>
      <c r="F440" s="45">
        <v>0</v>
      </c>
      <c r="G440" s="45">
        <v>0</v>
      </c>
      <c r="H440" s="45">
        <v>-220.5</v>
      </c>
      <c r="I440" s="45">
        <v>-358.96</v>
      </c>
      <c r="J440" s="45">
        <v>-358.96</v>
      </c>
      <c r="K440" s="45">
        <v>-5.6843418860808002E-14</v>
      </c>
      <c r="L440" s="45">
        <v>-5.6843418860808002E-14</v>
      </c>
      <c r="M440" s="45">
        <v>-5.6843418860808002E-14</v>
      </c>
      <c r="N440" s="45">
        <v>-5.6843418860808002E-14</v>
      </c>
      <c r="O440" s="45">
        <v>-220.5</v>
      </c>
      <c r="P440" s="45">
        <v>-220.5</v>
      </c>
      <c r="Q440" s="45">
        <v>-5.6843418860808002E-14</v>
      </c>
      <c r="R440" s="47">
        <f t="shared" si="116"/>
        <v>-124.13916666666667</v>
      </c>
      <c r="U440" s="49">
        <f t="shared" si="117"/>
        <v>-124.13916666666667</v>
      </c>
      <c r="V440" s="49"/>
      <c r="W440" s="49"/>
      <c r="Y440" s="51"/>
      <c r="Z440" s="51"/>
      <c r="AA440" s="51"/>
      <c r="AD440" s="49">
        <f t="shared" si="118"/>
        <v>-124.13916666666667</v>
      </c>
    </row>
    <row r="441" spans="1:31">
      <c r="A441" s="6" t="s">
        <v>284</v>
      </c>
      <c r="B441" s="6" t="s">
        <v>201</v>
      </c>
      <c r="C441" s="6" t="s">
        <v>400</v>
      </c>
      <c r="D441" s="3" t="s">
        <v>718</v>
      </c>
      <c r="E441" s="45">
        <v>0</v>
      </c>
      <c r="F441" s="45">
        <v>0</v>
      </c>
      <c r="G441" s="45">
        <v>0</v>
      </c>
      <c r="H441" s="45">
        <v>0</v>
      </c>
      <c r="I441" s="45">
        <v>0</v>
      </c>
      <c r="J441" s="45">
        <v>-127963.25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7">
        <f t="shared" si="116"/>
        <v>-10663.604166666666</v>
      </c>
      <c r="U441" s="49">
        <f t="shared" si="117"/>
        <v>-10663.604166666666</v>
      </c>
      <c r="V441" s="49"/>
      <c r="W441" s="49"/>
      <c r="Y441" s="51"/>
      <c r="Z441" s="51"/>
      <c r="AA441" s="51"/>
      <c r="AD441" s="49">
        <f t="shared" si="118"/>
        <v>-10663.604166666666</v>
      </c>
    </row>
    <row r="442" spans="1:31">
      <c r="A442" s="6" t="s">
        <v>284</v>
      </c>
      <c r="B442" s="6" t="s">
        <v>201</v>
      </c>
      <c r="C442" s="6" t="s">
        <v>401</v>
      </c>
      <c r="D442" s="3" t="s">
        <v>717</v>
      </c>
      <c r="E442" s="45">
        <v>-19968.53</v>
      </c>
      <c r="F442" s="45">
        <v>0</v>
      </c>
      <c r="G442" s="45">
        <v>0</v>
      </c>
      <c r="H442" s="45">
        <v>-19731.93</v>
      </c>
      <c r="I442" s="45">
        <v>-20099.07</v>
      </c>
      <c r="J442" s="45">
        <v>-19213.41</v>
      </c>
      <c r="K442" s="45">
        <v>-19719.669999999998</v>
      </c>
      <c r="L442" s="45">
        <v>0</v>
      </c>
      <c r="M442" s="45">
        <v>0</v>
      </c>
      <c r="N442" s="45">
        <v>0</v>
      </c>
      <c r="O442" s="45">
        <v>-19376.599999999999</v>
      </c>
      <c r="P442" s="45">
        <v>-20328.59</v>
      </c>
      <c r="Q442" s="45">
        <v>0</v>
      </c>
      <c r="R442" s="47">
        <f t="shared" si="116"/>
        <v>-10704.461249999998</v>
      </c>
      <c r="U442" s="49">
        <f t="shared" si="117"/>
        <v>-10704.461249999998</v>
      </c>
      <c r="V442" s="49"/>
      <c r="W442" s="49"/>
      <c r="Y442" s="51"/>
      <c r="Z442" s="51"/>
      <c r="AA442" s="51"/>
      <c r="AD442" s="49">
        <f t="shared" si="118"/>
        <v>-10704.461249999998</v>
      </c>
    </row>
    <row r="443" spans="1:31">
      <c r="A443" s="6" t="s">
        <v>284</v>
      </c>
      <c r="B443" s="6" t="s">
        <v>201</v>
      </c>
      <c r="C443" s="6" t="s">
        <v>395</v>
      </c>
      <c r="D443" s="3" t="s">
        <v>716</v>
      </c>
      <c r="E443" s="45">
        <v>-7072.53</v>
      </c>
      <c r="F443" s="45">
        <v>893.469999999999</v>
      </c>
      <c r="G443" s="45">
        <v>-3186.93</v>
      </c>
      <c r="H443" s="45">
        <v>-4563.1000000000004</v>
      </c>
      <c r="I443" s="45">
        <v>-133.68</v>
      </c>
      <c r="J443" s="45">
        <v>-272.61</v>
      </c>
      <c r="K443" s="45">
        <v>-1744.34</v>
      </c>
      <c r="L443" s="45">
        <v>-2083.48</v>
      </c>
      <c r="M443" s="45">
        <v>-65.2000000000005</v>
      </c>
      <c r="N443" s="45">
        <v>-1795.25</v>
      </c>
      <c r="O443" s="45">
        <v>-4.5474735088646402E-13</v>
      </c>
      <c r="P443" s="45">
        <v>-2301.35</v>
      </c>
      <c r="Q443" s="45">
        <v>-2015.79</v>
      </c>
      <c r="R443" s="47">
        <f t="shared" si="116"/>
        <v>-1649.7191666666668</v>
      </c>
      <c r="U443" s="49">
        <f t="shared" si="117"/>
        <v>-1649.7191666666668</v>
      </c>
      <c r="V443" s="49"/>
      <c r="W443" s="49"/>
      <c r="Y443" s="51"/>
      <c r="Z443" s="51"/>
      <c r="AA443" s="51"/>
      <c r="AD443" s="49">
        <f t="shared" si="118"/>
        <v>-1649.7191666666668</v>
      </c>
    </row>
    <row r="444" spans="1:31">
      <c r="A444" s="6" t="s">
        <v>284</v>
      </c>
      <c r="B444" s="6" t="s">
        <v>204</v>
      </c>
      <c r="C444" s="6" t="s">
        <v>143</v>
      </c>
      <c r="D444" s="3" t="s">
        <v>947</v>
      </c>
      <c r="E444" s="45">
        <v>-5539155.0199999996</v>
      </c>
      <c r="F444" s="45">
        <v>-3480510.07</v>
      </c>
      <c r="G444" s="45">
        <v>-1771711.8</v>
      </c>
      <c r="H444" s="45">
        <v>-2087546.22</v>
      </c>
      <c r="I444" s="45">
        <v>-1091638.1200000001</v>
      </c>
      <c r="J444" s="45">
        <v>-653014.02</v>
      </c>
      <c r="K444" s="45">
        <v>-816844.98</v>
      </c>
      <c r="L444" s="45">
        <v>-1560321.86</v>
      </c>
      <c r="M444" s="45">
        <v>-1193790.1499999999</v>
      </c>
      <c r="N444" s="45">
        <v>-822294.59</v>
      </c>
      <c r="O444" s="45">
        <v>-2266457.8199999998</v>
      </c>
      <c r="P444" s="45">
        <v>-3169202.55</v>
      </c>
      <c r="Q444" s="45">
        <v>-4873934.12</v>
      </c>
      <c r="R444" s="47">
        <f t="shared" si="116"/>
        <v>-2009989.7291666667</v>
      </c>
      <c r="U444" s="49">
        <f t="shared" si="117"/>
        <v>-2009989.7291666667</v>
      </c>
      <c r="V444" s="49"/>
      <c r="W444" s="49"/>
      <c r="Y444" s="51"/>
      <c r="Z444" s="51"/>
      <c r="AA444" s="51"/>
      <c r="AD444" s="49">
        <f t="shared" si="118"/>
        <v>-2009989.7291666667</v>
      </c>
    </row>
    <row r="445" spans="1:31" s="59" customFormat="1">
      <c r="D445" s="3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7"/>
      <c r="Y445" s="60"/>
      <c r="Z445" s="60"/>
      <c r="AA445" s="60"/>
      <c r="AD445" s="61">
        <f t="shared" si="118"/>
        <v>0</v>
      </c>
      <c r="AE445" s="25"/>
    </row>
    <row r="446" spans="1:31">
      <c r="A446" s="6" t="s">
        <v>284</v>
      </c>
      <c r="B446" s="6" t="s">
        <v>402</v>
      </c>
      <c r="C446" s="6" t="s">
        <v>379</v>
      </c>
      <c r="D446" s="10" t="s">
        <v>515</v>
      </c>
      <c r="E446" s="45">
        <v>-1114529.3899999999</v>
      </c>
      <c r="F446" s="45">
        <v>-1449861.32</v>
      </c>
      <c r="G446" s="45">
        <v>-964182.72</v>
      </c>
      <c r="H446" s="45">
        <v>-1569700.6</v>
      </c>
      <c r="I446" s="45">
        <v>-3025617.36</v>
      </c>
      <c r="J446" s="45">
        <v>-1260396.45</v>
      </c>
      <c r="K446" s="45">
        <v>-1674889.06</v>
      </c>
      <c r="L446" s="45">
        <v>-1091644.6399999999</v>
      </c>
      <c r="M446" s="45">
        <v>-2175100.9900000002</v>
      </c>
      <c r="N446" s="45">
        <v>-1281238.8</v>
      </c>
      <c r="O446" s="45">
        <v>-2728860.16</v>
      </c>
      <c r="P446" s="45">
        <v>-1393472.05</v>
      </c>
      <c r="Q446" s="45">
        <v>-1073319.77</v>
      </c>
      <c r="R446" s="47">
        <f t="shared" ref="R446:R455" si="119">((E446+Q446)+((F446+G446+H446+I446+J446+K446+L446+M446+N446+O446+P446)*2))/24</f>
        <v>-1642407.394166667</v>
      </c>
      <c r="U446" s="49"/>
      <c r="V446" s="49"/>
      <c r="W446" s="49">
        <f t="shared" ref="W446:W455" si="120">+R446</f>
        <v>-1642407.394166667</v>
      </c>
      <c r="Y446" s="51"/>
      <c r="Z446" s="51"/>
      <c r="AA446" s="51"/>
      <c r="AB446" s="49">
        <f t="shared" ref="AB446:AB455" si="121">+R446</f>
        <v>-1642407.394166667</v>
      </c>
      <c r="AD446" s="49"/>
    </row>
    <row r="447" spans="1:31">
      <c r="A447" s="6" t="s">
        <v>284</v>
      </c>
      <c r="B447" s="6" t="s">
        <v>402</v>
      </c>
      <c r="C447" s="6" t="s">
        <v>516</v>
      </c>
      <c r="D447" s="10" t="s">
        <v>720</v>
      </c>
      <c r="E447" s="45">
        <v>-753716.54</v>
      </c>
      <c r="F447" s="45">
        <v>-730654.02</v>
      </c>
      <c r="G447" s="45">
        <v>-399693.37</v>
      </c>
      <c r="H447" s="45">
        <v>-844192.45</v>
      </c>
      <c r="I447" s="45">
        <v>-1620149.36</v>
      </c>
      <c r="J447" s="45">
        <v>-1427044.33</v>
      </c>
      <c r="K447" s="45">
        <v>-771791.28</v>
      </c>
      <c r="L447" s="45">
        <v>-824537.14</v>
      </c>
      <c r="M447" s="45">
        <v>-565115.81999999995</v>
      </c>
      <c r="N447" s="45">
        <v>-816685.13</v>
      </c>
      <c r="O447" s="45">
        <v>-1513741.8</v>
      </c>
      <c r="P447" s="45">
        <v>-1241028.8799999999</v>
      </c>
      <c r="Q447" s="45">
        <v>-1455875.4</v>
      </c>
      <c r="R447" s="47">
        <f t="shared" si="119"/>
        <v>-988285.79583333351</v>
      </c>
      <c r="U447" s="49"/>
      <c r="V447" s="49"/>
      <c r="W447" s="49">
        <f t="shared" si="120"/>
        <v>-988285.79583333351</v>
      </c>
      <c r="Y447" s="51"/>
      <c r="Z447" s="51"/>
      <c r="AA447" s="51"/>
      <c r="AB447" s="49">
        <f t="shared" si="121"/>
        <v>-988285.79583333351</v>
      </c>
      <c r="AD447" s="49"/>
    </row>
    <row r="448" spans="1:31">
      <c r="A448" s="6" t="s">
        <v>284</v>
      </c>
      <c r="B448" s="6" t="s">
        <v>402</v>
      </c>
      <c r="C448" s="6" t="s">
        <v>937</v>
      </c>
      <c r="D448" s="3" t="s">
        <v>936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7">
        <f t="shared" si="119"/>
        <v>0</v>
      </c>
      <c r="U448" s="49"/>
      <c r="V448" s="49"/>
      <c r="W448" s="49">
        <f t="shared" si="120"/>
        <v>0</v>
      </c>
      <c r="Y448" s="51"/>
      <c r="Z448" s="51"/>
      <c r="AA448" s="51"/>
      <c r="AB448" s="49">
        <f t="shared" si="121"/>
        <v>0</v>
      </c>
      <c r="AD448" s="49"/>
    </row>
    <row r="449" spans="1:31">
      <c r="A449" s="6" t="s">
        <v>284</v>
      </c>
      <c r="B449" s="6" t="s">
        <v>402</v>
      </c>
      <c r="C449" s="6" t="s">
        <v>403</v>
      </c>
      <c r="D449" s="3" t="s">
        <v>721</v>
      </c>
      <c r="E449" s="45">
        <v>-21186.029999999901</v>
      </c>
      <c r="F449" s="45">
        <v>-721.99999999994895</v>
      </c>
      <c r="G449" s="45">
        <v>-222216.42</v>
      </c>
      <c r="H449" s="45">
        <v>-222638.92</v>
      </c>
      <c r="I449" s="45">
        <v>-1338398.3</v>
      </c>
      <c r="J449" s="45">
        <v>-1392508.13</v>
      </c>
      <c r="K449" s="45">
        <v>-21278.5699999998</v>
      </c>
      <c r="L449" s="45">
        <v>1.67347025126219E-10</v>
      </c>
      <c r="M449" s="45">
        <v>-10567.059999999799</v>
      </c>
      <c r="N449" s="45">
        <v>-17363.1799999998</v>
      </c>
      <c r="O449" s="45">
        <v>-694.29999999983204</v>
      </c>
      <c r="P449" s="45">
        <v>-694.29999999983204</v>
      </c>
      <c r="Q449" s="45">
        <v>-13351.9099999998</v>
      </c>
      <c r="R449" s="47">
        <f t="shared" si="119"/>
        <v>-270362.5124999999</v>
      </c>
      <c r="U449" s="49"/>
      <c r="V449" s="49"/>
      <c r="W449" s="49">
        <f t="shared" si="120"/>
        <v>-270362.5124999999</v>
      </c>
      <c r="Y449" s="51"/>
      <c r="Z449" s="51"/>
      <c r="AA449" s="51"/>
      <c r="AB449" s="49">
        <f t="shared" si="121"/>
        <v>-270362.5124999999</v>
      </c>
      <c r="AD449" s="49"/>
    </row>
    <row r="450" spans="1:31">
      <c r="A450" s="6" t="s">
        <v>284</v>
      </c>
      <c r="B450" s="6" t="s">
        <v>402</v>
      </c>
      <c r="C450" s="6" t="s">
        <v>404</v>
      </c>
      <c r="D450" s="3" t="s">
        <v>205</v>
      </c>
      <c r="E450" s="45">
        <v>0</v>
      </c>
      <c r="F450" s="45">
        <v>0</v>
      </c>
      <c r="G450" s="45">
        <v>0</v>
      </c>
      <c r="H450" s="45">
        <v>0</v>
      </c>
      <c r="I450" s="45">
        <v>-671</v>
      </c>
      <c r="J450" s="45">
        <v>-1342</v>
      </c>
      <c r="K450" s="45">
        <v>-671</v>
      </c>
      <c r="L450" s="45">
        <v>0</v>
      </c>
      <c r="M450" s="45">
        <v>0</v>
      </c>
      <c r="N450" s="45">
        <v>0</v>
      </c>
      <c r="O450" s="45">
        <v>-364</v>
      </c>
      <c r="P450" s="45">
        <v>-364</v>
      </c>
      <c r="Q450" s="45">
        <v>0</v>
      </c>
      <c r="R450" s="47">
        <f t="shared" si="119"/>
        <v>-284.33333333333331</v>
      </c>
      <c r="U450" s="49"/>
      <c r="V450" s="49"/>
      <c r="W450" s="49">
        <f t="shared" si="120"/>
        <v>-284.33333333333331</v>
      </c>
      <c r="Y450" s="51"/>
      <c r="Z450" s="51"/>
      <c r="AA450" s="51"/>
      <c r="AB450" s="49">
        <f t="shared" si="121"/>
        <v>-284.33333333333331</v>
      </c>
      <c r="AD450" s="49"/>
    </row>
    <row r="451" spans="1:31">
      <c r="A451" s="6" t="s">
        <v>284</v>
      </c>
      <c r="B451" s="6" t="s">
        <v>402</v>
      </c>
      <c r="C451" s="6" t="s">
        <v>381</v>
      </c>
      <c r="D451" s="3" t="s">
        <v>208</v>
      </c>
      <c r="E451" s="45">
        <v>0</v>
      </c>
      <c r="F451" s="45">
        <v>0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7">
        <f t="shared" si="119"/>
        <v>0</v>
      </c>
      <c r="U451" s="49"/>
      <c r="V451" s="49"/>
      <c r="W451" s="49">
        <f t="shared" si="120"/>
        <v>0</v>
      </c>
      <c r="Y451" s="51"/>
      <c r="Z451" s="51"/>
      <c r="AA451" s="51"/>
      <c r="AB451" s="49">
        <f t="shared" si="121"/>
        <v>0</v>
      </c>
      <c r="AD451" s="49"/>
    </row>
    <row r="452" spans="1:31">
      <c r="A452" s="6" t="s">
        <v>284</v>
      </c>
      <c r="B452" s="6" t="s">
        <v>402</v>
      </c>
      <c r="C452" s="6" t="s">
        <v>382</v>
      </c>
      <c r="D452" s="3" t="s">
        <v>722</v>
      </c>
      <c r="E452" s="45">
        <v>-94070.030000000101</v>
      </c>
      <c r="F452" s="45">
        <v>-106146.07</v>
      </c>
      <c r="G452" s="45">
        <v>-95344.380000000107</v>
      </c>
      <c r="H452" s="45">
        <v>-104245.61</v>
      </c>
      <c r="I452" s="45">
        <v>-202556.09</v>
      </c>
      <c r="J452" s="45">
        <v>-132612.17000000001</v>
      </c>
      <c r="K452" s="45">
        <v>-34301.69</v>
      </c>
      <c r="L452" s="45">
        <v>-46859.27</v>
      </c>
      <c r="M452" s="45">
        <v>-122052.65</v>
      </c>
      <c r="N452" s="45">
        <v>-42011.87</v>
      </c>
      <c r="O452" s="45">
        <v>-48795.19</v>
      </c>
      <c r="P452" s="45">
        <v>-124439.01</v>
      </c>
      <c r="Q452" s="45">
        <v>-140087.14000000001</v>
      </c>
      <c r="R452" s="47">
        <f t="shared" si="119"/>
        <v>-98036.882083333345</v>
      </c>
      <c r="U452" s="49"/>
      <c r="V452" s="49"/>
      <c r="W452" s="49">
        <f t="shared" si="120"/>
        <v>-98036.882083333345</v>
      </c>
      <c r="Y452" s="51"/>
      <c r="Z452" s="51"/>
      <c r="AA452" s="51"/>
      <c r="AB452" s="49">
        <f t="shared" si="121"/>
        <v>-98036.882083333345</v>
      </c>
      <c r="AD452" s="49"/>
    </row>
    <row r="453" spans="1:31">
      <c r="A453" s="6" t="s">
        <v>284</v>
      </c>
      <c r="B453" s="6" t="s">
        <v>402</v>
      </c>
      <c r="C453" s="6" t="s">
        <v>383</v>
      </c>
      <c r="D453" s="3" t="s">
        <v>723</v>
      </c>
      <c r="E453" s="45">
        <v>0</v>
      </c>
      <c r="F453" s="45">
        <v>0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7">
        <f t="shared" si="119"/>
        <v>0</v>
      </c>
      <c r="U453" s="49"/>
      <c r="V453" s="49"/>
      <c r="W453" s="49">
        <f t="shared" si="120"/>
        <v>0</v>
      </c>
      <c r="Y453" s="51"/>
      <c r="Z453" s="51"/>
      <c r="AA453" s="51"/>
      <c r="AB453" s="49">
        <f t="shared" si="121"/>
        <v>0</v>
      </c>
      <c r="AD453" s="49"/>
    </row>
    <row r="454" spans="1:31">
      <c r="A454" s="6" t="s">
        <v>284</v>
      </c>
      <c r="B454" s="6" t="s">
        <v>402</v>
      </c>
      <c r="C454" s="6" t="s">
        <v>384</v>
      </c>
      <c r="D454" s="10" t="s">
        <v>206</v>
      </c>
      <c r="E454" s="45">
        <v>9.0949470177292804E-13</v>
      </c>
      <c r="F454" s="45">
        <v>-6027.54</v>
      </c>
      <c r="G454" s="45">
        <v>-5433.37</v>
      </c>
      <c r="H454" s="45">
        <v>-263.51999999999902</v>
      </c>
      <c r="I454" s="45">
        <v>-4121.7</v>
      </c>
      <c r="J454" s="45">
        <v>-5044.42</v>
      </c>
      <c r="K454" s="45">
        <v>-3796.8</v>
      </c>
      <c r="L454" s="45">
        <v>1211.44</v>
      </c>
      <c r="M454" s="45">
        <v>-417.45000000000101</v>
      </c>
      <c r="N454" s="45">
        <v>-7152.74</v>
      </c>
      <c r="O454" s="45">
        <v>1456.48</v>
      </c>
      <c r="P454" s="45">
        <v>-10136.299999999999</v>
      </c>
      <c r="Q454" s="45">
        <v>-5650.09</v>
      </c>
      <c r="R454" s="47">
        <f t="shared" si="119"/>
        <v>-3545.9137499999997</v>
      </c>
      <c r="U454" s="49"/>
      <c r="V454" s="49"/>
      <c r="W454" s="49">
        <f t="shared" si="120"/>
        <v>-3545.9137499999997</v>
      </c>
      <c r="Y454" s="51"/>
      <c r="Z454" s="51"/>
      <c r="AA454" s="51"/>
      <c r="AB454" s="49">
        <f t="shared" si="121"/>
        <v>-3545.9137499999997</v>
      </c>
      <c r="AD454" s="49"/>
    </row>
    <row r="455" spans="1:31">
      <c r="A455" s="6" t="s">
        <v>284</v>
      </c>
      <c r="B455" s="6" t="s">
        <v>402</v>
      </c>
      <c r="C455" s="6" t="s">
        <v>380</v>
      </c>
      <c r="D455" s="10" t="s">
        <v>207</v>
      </c>
      <c r="E455" s="45">
        <v>-11.95</v>
      </c>
      <c r="F455" s="45">
        <v>-11.95</v>
      </c>
      <c r="G455" s="45">
        <v>-11.95</v>
      </c>
      <c r="H455" s="45">
        <v>-11.95</v>
      </c>
      <c r="I455" s="45">
        <v>-11.95</v>
      </c>
      <c r="J455" s="45">
        <v>-18.059999999999999</v>
      </c>
      <c r="K455" s="45">
        <v>-18.059999999999999</v>
      </c>
      <c r="L455" s="45">
        <v>-18.059999999999999</v>
      </c>
      <c r="M455" s="45">
        <v>-18.059999999999999</v>
      </c>
      <c r="N455" s="45">
        <v>-18.059999999999999</v>
      </c>
      <c r="O455" s="45">
        <v>-18.059999999999999</v>
      </c>
      <c r="P455" s="45">
        <v>-18.059999999999999</v>
      </c>
      <c r="Q455" s="45">
        <v>-18.059999999999999</v>
      </c>
      <c r="R455" s="47">
        <f t="shared" si="119"/>
        <v>-15.768749999999999</v>
      </c>
      <c r="U455" s="49"/>
      <c r="V455" s="49"/>
      <c r="W455" s="49">
        <f t="shared" si="120"/>
        <v>-15.768749999999999</v>
      </c>
      <c r="Y455" s="51"/>
      <c r="Z455" s="51"/>
      <c r="AA455" s="51"/>
      <c r="AB455" s="49">
        <f t="shared" si="121"/>
        <v>-15.768749999999999</v>
      </c>
      <c r="AD455" s="49"/>
      <c r="AE455" s="59"/>
    </row>
    <row r="456" spans="1:31">
      <c r="D456" s="3" t="s">
        <v>209</v>
      </c>
      <c r="E456" s="46">
        <f t="shared" ref="E456:I456" si="122">SUM(E446:E455)</f>
        <v>-1983513.9399999997</v>
      </c>
      <c r="F456" s="46">
        <f t="shared" si="122"/>
        <v>-2293422.9</v>
      </c>
      <c r="G456" s="46">
        <f t="shared" si="122"/>
        <v>-1686882.21</v>
      </c>
      <c r="H456" s="46">
        <f t="shared" si="122"/>
        <v>-2741053.05</v>
      </c>
      <c r="I456" s="46">
        <f t="shared" si="122"/>
        <v>-6191525.7599999998</v>
      </c>
      <c r="J456" s="46">
        <f t="shared" ref="J456:R456" si="123">SUM(J446:J455)</f>
        <v>-4218965.5599999996</v>
      </c>
      <c r="K456" s="46">
        <f t="shared" si="123"/>
        <v>-2506746.4599999995</v>
      </c>
      <c r="L456" s="46">
        <f t="shared" si="123"/>
        <v>-1961847.6699999997</v>
      </c>
      <c r="M456" s="46">
        <f t="shared" si="123"/>
        <v>-2873272.03</v>
      </c>
      <c r="N456" s="46">
        <f t="shared" si="123"/>
        <v>-2164469.7800000003</v>
      </c>
      <c r="O456" s="46">
        <f t="shared" si="123"/>
        <v>-4291017.0299999993</v>
      </c>
      <c r="P456" s="46">
        <f t="shared" si="123"/>
        <v>-2770152.5999999992</v>
      </c>
      <c r="Q456" s="46">
        <f t="shared" si="123"/>
        <v>-2688302.3699999996</v>
      </c>
      <c r="R456" s="46">
        <f t="shared" si="123"/>
        <v>-3002938.6004166668</v>
      </c>
      <c r="Y456" s="51"/>
      <c r="Z456" s="51"/>
      <c r="AA456" s="51"/>
    </row>
    <row r="457" spans="1:31">
      <c r="D457" s="3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7"/>
      <c r="Y457" s="51"/>
      <c r="Z457" s="51"/>
      <c r="AA457" s="51"/>
    </row>
    <row r="458" spans="1:31">
      <c r="A458" s="6" t="s">
        <v>284</v>
      </c>
      <c r="B458" s="6" t="s">
        <v>211</v>
      </c>
      <c r="C458" s="6" t="s">
        <v>143</v>
      </c>
      <c r="D458" s="3" t="s">
        <v>724</v>
      </c>
      <c r="E458" s="45">
        <v>0</v>
      </c>
      <c r="F458" s="45">
        <v>0</v>
      </c>
      <c r="G458" s="45">
        <v>0</v>
      </c>
      <c r="H458" s="45">
        <v>-139722.44</v>
      </c>
      <c r="I458" s="45">
        <v>-114348.67</v>
      </c>
      <c r="J458" s="45">
        <v>-396024.71</v>
      </c>
      <c r="K458" s="45">
        <v>257.20000000001198</v>
      </c>
      <c r="L458" s="45">
        <v>257.20000000001198</v>
      </c>
      <c r="M458" s="45">
        <v>257.20000000001198</v>
      </c>
      <c r="N458" s="45">
        <v>257.20000000001198</v>
      </c>
      <c r="O458" s="45">
        <v>-105535.73</v>
      </c>
      <c r="P458" s="45">
        <v>257.20000000001198</v>
      </c>
      <c r="Q458" s="45">
        <v>257.20000000001198</v>
      </c>
      <c r="R458" s="47">
        <f t="shared" ref="R458:R463" si="124">((E458+Q458)+((F458+G458+H458+I458+J458+K458+L458+M458+N458+O458+P458)*2))/24</f>
        <v>-62851.412499999977</v>
      </c>
      <c r="U458" s="49">
        <f t="shared" ref="U458:U463" si="125">+R458</f>
        <v>-62851.412499999977</v>
      </c>
      <c r="V458" s="49"/>
      <c r="W458" s="49"/>
      <c r="Y458" s="51"/>
      <c r="Z458" s="51"/>
      <c r="AA458" s="51"/>
      <c r="AD458" s="49">
        <f t="shared" ref="AD458:AD463" si="126">+R458</f>
        <v>-62851.412499999977</v>
      </c>
    </row>
    <row r="459" spans="1:31">
      <c r="A459" s="6" t="s">
        <v>284</v>
      </c>
      <c r="B459" s="6" t="s">
        <v>211</v>
      </c>
      <c r="C459" s="6" t="s">
        <v>179</v>
      </c>
      <c r="D459" s="3" t="s">
        <v>725</v>
      </c>
      <c r="E459" s="45">
        <v>-1.45519152283669E-11</v>
      </c>
      <c r="F459" s="45">
        <v>-1.45519152283669E-11</v>
      </c>
      <c r="G459" s="45">
        <v>-1.45519152283669E-11</v>
      </c>
      <c r="H459" s="45">
        <v>-66722.81</v>
      </c>
      <c r="I459" s="45">
        <v>-69497.05</v>
      </c>
      <c r="J459" s="45">
        <v>-148373.95000000001</v>
      </c>
      <c r="K459" s="45">
        <v>0</v>
      </c>
      <c r="L459" s="45">
        <v>0</v>
      </c>
      <c r="M459" s="45">
        <v>0</v>
      </c>
      <c r="N459" s="45">
        <v>0</v>
      </c>
      <c r="O459" s="45">
        <v>-71307.23</v>
      </c>
      <c r="P459" s="45">
        <v>0</v>
      </c>
      <c r="Q459" s="45">
        <v>0</v>
      </c>
      <c r="R459" s="47">
        <f t="shared" si="124"/>
        <v>-29658.420000000002</v>
      </c>
      <c r="U459" s="49">
        <f t="shared" si="125"/>
        <v>-29658.420000000002</v>
      </c>
      <c r="V459" s="49"/>
      <c r="W459" s="49"/>
      <c r="Y459" s="51"/>
      <c r="Z459" s="51"/>
      <c r="AA459" s="51"/>
      <c r="AD459" s="49">
        <f t="shared" si="126"/>
        <v>-29658.420000000002</v>
      </c>
    </row>
    <row r="460" spans="1:31">
      <c r="A460" s="6" t="s">
        <v>284</v>
      </c>
      <c r="B460" s="6" t="s">
        <v>211</v>
      </c>
      <c r="C460" s="6" t="s">
        <v>180</v>
      </c>
      <c r="D460" s="3" t="s">
        <v>955</v>
      </c>
      <c r="E460" s="45">
        <v>0</v>
      </c>
      <c r="F460" s="45">
        <v>0</v>
      </c>
      <c r="G460" s="45">
        <v>0</v>
      </c>
      <c r="H460" s="45">
        <v>-17986.45</v>
      </c>
      <c r="I460" s="45">
        <v>-16253.36</v>
      </c>
      <c r="J460" s="45">
        <v>-34700.26</v>
      </c>
      <c r="K460" s="45">
        <v>0</v>
      </c>
      <c r="L460" s="45">
        <v>0</v>
      </c>
      <c r="M460" s="45">
        <v>0</v>
      </c>
      <c r="N460" s="45">
        <v>0</v>
      </c>
      <c r="O460" s="45">
        <v>-16920.599999999999</v>
      </c>
      <c r="P460" s="45">
        <v>0</v>
      </c>
      <c r="Q460" s="45">
        <v>0</v>
      </c>
      <c r="R460" s="47">
        <f t="shared" si="124"/>
        <v>-7155.0558333333347</v>
      </c>
      <c r="U460" s="49">
        <f t="shared" si="125"/>
        <v>-7155.0558333333347</v>
      </c>
      <c r="V460" s="49"/>
      <c r="W460" s="49"/>
      <c r="Y460" s="51"/>
      <c r="Z460" s="51"/>
      <c r="AA460" s="51"/>
      <c r="AD460" s="49">
        <f t="shared" si="126"/>
        <v>-7155.0558333333347</v>
      </c>
    </row>
    <row r="461" spans="1:31">
      <c r="A461" s="6" t="s">
        <v>284</v>
      </c>
      <c r="B461" s="6" t="s">
        <v>210</v>
      </c>
      <c r="C461" s="25" t="s">
        <v>227</v>
      </c>
      <c r="D461" s="3" t="s">
        <v>726</v>
      </c>
      <c r="E461" s="45">
        <v>0</v>
      </c>
      <c r="F461" s="45">
        <v>0</v>
      </c>
      <c r="G461" s="45">
        <v>0</v>
      </c>
      <c r="H461" s="45">
        <v>-14968.48</v>
      </c>
      <c r="I461" s="45">
        <v>-12853.91</v>
      </c>
      <c r="J461" s="45">
        <v>-22392.1</v>
      </c>
      <c r="K461" s="45">
        <v>0</v>
      </c>
      <c r="L461" s="45">
        <v>0</v>
      </c>
      <c r="M461" s="45">
        <v>0</v>
      </c>
      <c r="N461" s="45">
        <v>0</v>
      </c>
      <c r="O461" s="45">
        <v>-14541.35</v>
      </c>
      <c r="P461" s="45">
        <v>0</v>
      </c>
      <c r="Q461" s="45">
        <v>0</v>
      </c>
      <c r="R461" s="47">
        <f t="shared" si="124"/>
        <v>-5396.32</v>
      </c>
      <c r="U461" s="49">
        <f t="shared" si="125"/>
        <v>-5396.32</v>
      </c>
      <c r="V461" s="49"/>
      <c r="W461" s="49"/>
      <c r="Y461" s="51"/>
      <c r="Z461" s="51"/>
      <c r="AA461" s="51"/>
      <c r="AD461" s="49">
        <f t="shared" si="126"/>
        <v>-5396.32</v>
      </c>
    </row>
    <row r="462" spans="1:31">
      <c r="A462" s="6" t="s">
        <v>284</v>
      </c>
      <c r="B462" s="6" t="s">
        <v>210</v>
      </c>
      <c r="C462" s="25" t="s">
        <v>1005</v>
      </c>
      <c r="D462" s="3" t="s">
        <v>726</v>
      </c>
      <c r="E462" s="45">
        <v>0</v>
      </c>
      <c r="F462" s="45">
        <v>0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-198</v>
      </c>
      <c r="O462" s="45">
        <v>-582</v>
      </c>
      <c r="P462" s="45">
        <v>-499</v>
      </c>
      <c r="Q462" s="45">
        <v>-606</v>
      </c>
      <c r="R462" s="47">
        <f t="shared" si="124"/>
        <v>-131.83333333333334</v>
      </c>
      <c r="U462" s="49">
        <f t="shared" si="125"/>
        <v>-131.83333333333334</v>
      </c>
      <c r="V462" s="49"/>
      <c r="W462" s="49"/>
      <c r="Y462" s="51"/>
      <c r="Z462" s="51"/>
      <c r="AA462" s="51"/>
      <c r="AD462" s="49">
        <f t="shared" si="126"/>
        <v>-131.83333333333334</v>
      </c>
    </row>
    <row r="463" spans="1:31">
      <c r="A463" s="6" t="s">
        <v>284</v>
      </c>
      <c r="B463" s="6" t="s">
        <v>210</v>
      </c>
      <c r="C463" s="6" t="s">
        <v>531</v>
      </c>
      <c r="D463" s="3" t="s">
        <v>727</v>
      </c>
      <c r="E463" s="45">
        <v>-1435.38</v>
      </c>
      <c r="F463" s="45">
        <v>-1833.62</v>
      </c>
      <c r="G463" s="45">
        <v>-826.85</v>
      </c>
      <c r="H463" s="45">
        <v>-1472.97</v>
      </c>
      <c r="I463" s="45">
        <v>-401.68</v>
      </c>
      <c r="J463" s="45">
        <v>-900.24</v>
      </c>
      <c r="K463" s="45">
        <v>-1306.21</v>
      </c>
      <c r="L463" s="45">
        <v>-391.53</v>
      </c>
      <c r="M463" s="45">
        <v>-804.08</v>
      </c>
      <c r="N463" s="45">
        <v>-1221.23</v>
      </c>
      <c r="O463" s="45">
        <v>-617.5</v>
      </c>
      <c r="P463" s="45">
        <v>-1047.48</v>
      </c>
      <c r="Q463" s="45">
        <v>-1469.63</v>
      </c>
      <c r="R463" s="47">
        <f t="shared" si="124"/>
        <v>-1022.99125</v>
      </c>
      <c r="U463" s="49">
        <f t="shared" si="125"/>
        <v>-1022.99125</v>
      </c>
      <c r="V463" s="49"/>
      <c r="W463" s="49"/>
      <c r="Y463" s="51"/>
      <c r="Z463" s="51"/>
      <c r="AA463" s="51"/>
      <c r="AD463" s="49">
        <f t="shared" si="126"/>
        <v>-1022.99125</v>
      </c>
    </row>
    <row r="464" spans="1:31">
      <c r="D464" s="3" t="s">
        <v>212</v>
      </c>
      <c r="E464" s="46">
        <f t="shared" ref="E464:G464" si="127">SUM(E458:E463)</f>
        <v>-1435.3800000000147</v>
      </c>
      <c r="F464" s="46">
        <f t="shared" si="127"/>
        <v>-1833.6200000000144</v>
      </c>
      <c r="G464" s="46">
        <f t="shared" si="127"/>
        <v>-826.85000000001457</v>
      </c>
      <c r="H464" s="46">
        <f t="shared" ref="H464:R464" si="128">SUM(H458:H463)</f>
        <v>-240873.15000000002</v>
      </c>
      <c r="I464" s="46">
        <f t="shared" si="128"/>
        <v>-213354.67</v>
      </c>
      <c r="J464" s="46">
        <f t="shared" si="128"/>
        <v>-602391.26</v>
      </c>
      <c r="K464" s="46">
        <f t="shared" si="128"/>
        <v>-1049.0099999999879</v>
      </c>
      <c r="L464" s="46">
        <f t="shared" si="128"/>
        <v>-134.32999999998799</v>
      </c>
      <c r="M464" s="46">
        <f t="shared" si="128"/>
        <v>-546.87999999998806</v>
      </c>
      <c r="N464" s="46">
        <f t="shared" si="128"/>
        <v>-1162.0299999999879</v>
      </c>
      <c r="O464" s="46">
        <f t="shared" si="128"/>
        <v>-209504.41</v>
      </c>
      <c r="P464" s="46">
        <f t="shared" si="128"/>
        <v>-1289.2799999999879</v>
      </c>
      <c r="Q464" s="46">
        <f t="shared" si="128"/>
        <v>-1818.429999999988</v>
      </c>
      <c r="R464" s="46">
        <f t="shared" si="128"/>
        <v>-106216.03291666665</v>
      </c>
      <c r="Y464" s="51"/>
      <c r="Z464" s="51"/>
      <c r="AA464" s="51"/>
    </row>
    <row r="465" spans="1:30">
      <c r="D465" s="3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7"/>
      <c r="Y465" s="51"/>
      <c r="Z465" s="51"/>
      <c r="AA465" s="51"/>
    </row>
    <row r="466" spans="1:30">
      <c r="D466" s="3" t="s">
        <v>213</v>
      </c>
      <c r="E466" s="46">
        <f t="shared" ref="E466:O466" si="129">E427+E428+SUM(E430:E444)+E456+E464</f>
        <v>-24011385.419999998</v>
      </c>
      <c r="F466" s="46">
        <f t="shared" si="129"/>
        <v>-25268824.199999999</v>
      </c>
      <c r="G466" s="46">
        <f t="shared" si="129"/>
        <v>-28866890.060000002</v>
      </c>
      <c r="H466" s="46">
        <f t="shared" si="129"/>
        <v>-35320685.519999996</v>
      </c>
      <c r="I466" s="46">
        <f t="shared" si="129"/>
        <v>-33642766.079999998</v>
      </c>
      <c r="J466" s="46">
        <f t="shared" si="129"/>
        <v>-26254863.460000001</v>
      </c>
      <c r="K466" s="46">
        <f t="shared" si="129"/>
        <v>-25367268.170000002</v>
      </c>
      <c r="L466" s="46">
        <f t="shared" si="129"/>
        <v>-20885213.769999992</v>
      </c>
      <c r="M466" s="46">
        <f t="shared" si="129"/>
        <v>-21399828.869999994</v>
      </c>
      <c r="N466" s="46">
        <f t="shared" si="129"/>
        <v>-18587904.580000002</v>
      </c>
      <c r="O466" s="46">
        <f t="shared" si="129"/>
        <v>-22700049.540000003</v>
      </c>
      <c r="P466" s="46">
        <f t="shared" ref="P466:R466" si="130">P427+P428+SUM(P430:P444)+P456+P464</f>
        <v>-23611419.449999999</v>
      </c>
      <c r="Q466" s="46">
        <f t="shared" si="130"/>
        <v>-27452024.609999999</v>
      </c>
      <c r="R466" s="46">
        <f t="shared" si="130"/>
        <v>-25636451.559583332</v>
      </c>
      <c r="Y466" s="51"/>
      <c r="Z466" s="51"/>
      <c r="AA466" s="51"/>
    </row>
    <row r="467" spans="1:30">
      <c r="D467" s="3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7"/>
      <c r="Y467" s="51"/>
      <c r="Z467" s="51"/>
      <c r="AA467" s="51"/>
    </row>
    <row r="468" spans="1:30">
      <c r="A468" s="6" t="s">
        <v>284</v>
      </c>
      <c r="B468" s="6" t="s">
        <v>228</v>
      </c>
      <c r="C468" s="6" t="s">
        <v>83</v>
      </c>
      <c r="D468" s="3" t="s">
        <v>920</v>
      </c>
      <c r="E468" s="45">
        <v>-29900</v>
      </c>
      <c r="F468" s="45">
        <v>-32700</v>
      </c>
      <c r="G468" s="45">
        <v>-36500</v>
      </c>
      <c r="H468" s="45">
        <v>-36500</v>
      </c>
      <c r="I468" s="45">
        <v>-29000</v>
      </c>
      <c r="J468" s="45">
        <v>-29000</v>
      </c>
      <c r="K468" s="45">
        <v>-500</v>
      </c>
      <c r="L468" s="45">
        <v>-21800</v>
      </c>
      <c r="M468" s="45">
        <v>-600</v>
      </c>
      <c r="N468" s="45">
        <v>-85000</v>
      </c>
      <c r="O468" s="45">
        <v>-7650</v>
      </c>
      <c r="P468" s="45">
        <v>-8700</v>
      </c>
      <c r="Q468" s="45">
        <v>-1600</v>
      </c>
      <c r="R468" s="47">
        <f t="shared" ref="R468:R531" si="131">((E468+Q468)+((F468+G468+H468+I468+J468+K468+L468+M468+N468+O468+P468)*2))/24</f>
        <v>-25308.333333333332</v>
      </c>
      <c r="U468" s="49">
        <f t="shared" ref="U468:U506" si="132">+R468</f>
        <v>-25308.333333333332</v>
      </c>
      <c r="V468" s="49"/>
      <c r="W468" s="49"/>
      <c r="Y468" s="51"/>
      <c r="Z468" s="51"/>
      <c r="AA468" s="51"/>
      <c r="AD468" s="49">
        <f t="shared" ref="AD468:AD506" si="133">+R468</f>
        <v>-25308.333333333332</v>
      </c>
    </row>
    <row r="469" spans="1:30">
      <c r="A469" s="6" t="s">
        <v>284</v>
      </c>
      <c r="B469" s="6" t="s">
        <v>415</v>
      </c>
      <c r="C469" s="6" t="s">
        <v>113</v>
      </c>
      <c r="D469" s="3" t="s">
        <v>229</v>
      </c>
      <c r="E469" s="45">
        <v>-24135</v>
      </c>
      <c r="F469" s="45">
        <v>-24135</v>
      </c>
      <c r="G469" s="45">
        <v>-24135</v>
      </c>
      <c r="H469" s="45">
        <v>-24135</v>
      </c>
      <c r="I469" s="45">
        <v>-24135</v>
      </c>
      <c r="J469" s="45">
        <v>-24135</v>
      </c>
      <c r="K469" s="45">
        <v>-24135</v>
      </c>
      <c r="L469" s="45">
        <v>-24135</v>
      </c>
      <c r="M469" s="45">
        <v>-24135</v>
      </c>
      <c r="N469" s="45">
        <v>-24135</v>
      </c>
      <c r="O469" s="45">
        <v>-24135</v>
      </c>
      <c r="P469" s="45">
        <v>-24135</v>
      </c>
      <c r="Q469" s="45">
        <v>-24135</v>
      </c>
      <c r="R469" s="47">
        <f t="shared" si="131"/>
        <v>-24135</v>
      </c>
      <c r="U469" s="49">
        <f t="shared" si="132"/>
        <v>-24135</v>
      </c>
      <c r="V469" s="49"/>
      <c r="W469" s="49"/>
      <c r="Y469" s="51"/>
      <c r="Z469" s="51"/>
      <c r="AA469" s="51"/>
      <c r="AD469" s="49">
        <f t="shared" si="133"/>
        <v>-24135</v>
      </c>
    </row>
    <row r="470" spans="1:30">
      <c r="A470" s="6" t="s">
        <v>284</v>
      </c>
      <c r="B470" s="6" t="s">
        <v>405</v>
      </c>
      <c r="C470" s="6" t="s">
        <v>282</v>
      </c>
      <c r="D470" s="3" t="s">
        <v>731</v>
      </c>
      <c r="E470" s="45">
        <v>0</v>
      </c>
      <c r="F470" s="45">
        <v>0</v>
      </c>
      <c r="G470" s="45">
        <v>0</v>
      </c>
      <c r="H470" s="45">
        <v>30646.74</v>
      </c>
      <c r="I470" s="45">
        <v>-2676349.88</v>
      </c>
      <c r="J470" s="45">
        <v>-5280776.84</v>
      </c>
      <c r="K470" s="45">
        <v>-6869880.25</v>
      </c>
      <c r="L470" s="45">
        <v>-4656713.22</v>
      </c>
      <c r="M470" s="45">
        <v>-4117511.41</v>
      </c>
      <c r="N470" s="45">
        <v>-486363.36000000098</v>
      </c>
      <c r="O470" s="45">
        <v>-8.1490725278854401E-10</v>
      </c>
      <c r="P470" s="45">
        <v>-8.1490725278854401E-10</v>
      </c>
      <c r="Q470" s="45">
        <v>-8.1490725278854401E-10</v>
      </c>
      <c r="R470" s="47">
        <f t="shared" si="131"/>
        <v>-2004745.6849999998</v>
      </c>
      <c r="U470" s="49">
        <f t="shared" si="132"/>
        <v>-2004745.6849999998</v>
      </c>
      <c r="V470" s="49"/>
      <c r="W470" s="49"/>
      <c r="Y470" s="51"/>
      <c r="Z470" s="51"/>
      <c r="AA470" s="51"/>
      <c r="AD470" s="49">
        <f t="shared" si="133"/>
        <v>-2004745.6849999998</v>
      </c>
    </row>
    <row r="471" spans="1:30">
      <c r="A471" s="6" t="s">
        <v>284</v>
      </c>
      <c r="B471" s="6" t="s">
        <v>405</v>
      </c>
      <c r="C471" s="6" t="s">
        <v>875</v>
      </c>
      <c r="D471" s="3" t="s">
        <v>938</v>
      </c>
      <c r="E471" s="45">
        <v>0</v>
      </c>
      <c r="F471" s="45">
        <v>0</v>
      </c>
      <c r="G471" s="45">
        <v>0</v>
      </c>
      <c r="H471" s="45">
        <v>-88263</v>
      </c>
      <c r="I471" s="45">
        <v>-88263</v>
      </c>
      <c r="J471" s="45">
        <v>-88263</v>
      </c>
      <c r="K471" s="45">
        <v>-90346</v>
      </c>
      <c r="L471" s="45">
        <v>109654</v>
      </c>
      <c r="M471" s="45">
        <v>-90346</v>
      </c>
      <c r="N471" s="45">
        <v>-92435</v>
      </c>
      <c r="O471" s="45">
        <v>0</v>
      </c>
      <c r="P471" s="45">
        <v>0</v>
      </c>
      <c r="Q471" s="45">
        <v>0</v>
      </c>
      <c r="R471" s="47">
        <f t="shared" si="131"/>
        <v>-35688.5</v>
      </c>
      <c r="U471" s="49">
        <f t="shared" si="132"/>
        <v>-35688.5</v>
      </c>
      <c r="V471" s="49"/>
      <c r="W471" s="49"/>
      <c r="Y471" s="51"/>
      <c r="Z471" s="51"/>
      <c r="AA471" s="51"/>
      <c r="AD471" s="49">
        <f t="shared" si="133"/>
        <v>-35688.5</v>
      </c>
    </row>
    <row r="472" spans="1:30">
      <c r="A472" s="6" t="s">
        <v>284</v>
      </c>
      <c r="B472" s="6" t="s">
        <v>215</v>
      </c>
      <c r="C472" s="6" t="s">
        <v>281</v>
      </c>
      <c r="D472" s="3" t="s">
        <v>732</v>
      </c>
      <c r="E472" s="45">
        <v>-1.2732925824821E-11</v>
      </c>
      <c r="F472" s="45">
        <v>-1.2732925824821E-11</v>
      </c>
      <c r="G472" s="45">
        <v>-1.2732925824821E-11</v>
      </c>
      <c r="H472" s="45">
        <v>-1.2732925824821E-11</v>
      </c>
      <c r="I472" s="45">
        <v>-187822.74</v>
      </c>
      <c r="J472" s="45">
        <v>-316198.45</v>
      </c>
      <c r="K472" s="45">
        <v>-110213.83</v>
      </c>
      <c r="L472" s="45">
        <v>-120579.5</v>
      </c>
      <c r="M472" s="45">
        <v>-129383.53</v>
      </c>
      <c r="N472" s="45">
        <v>-138156.66</v>
      </c>
      <c r="O472" s="45">
        <v>-158683.82999999999</v>
      </c>
      <c r="P472" s="45">
        <v>-98210.2</v>
      </c>
      <c r="Q472" s="45">
        <v>-95139.9</v>
      </c>
      <c r="R472" s="47">
        <f t="shared" si="131"/>
        <v>-108901.5575</v>
      </c>
      <c r="U472" s="49">
        <f t="shared" si="132"/>
        <v>-108901.5575</v>
      </c>
      <c r="V472" s="49"/>
      <c r="W472" s="49"/>
      <c r="Y472" s="51"/>
      <c r="Z472" s="51"/>
      <c r="AA472" s="51"/>
      <c r="AD472" s="49">
        <f t="shared" si="133"/>
        <v>-108901.5575</v>
      </c>
    </row>
    <row r="473" spans="1:30">
      <c r="A473" s="6" t="s">
        <v>284</v>
      </c>
      <c r="B473" s="6" t="s">
        <v>215</v>
      </c>
      <c r="C473" s="6" t="s">
        <v>393</v>
      </c>
      <c r="D473" s="3" t="s">
        <v>733</v>
      </c>
      <c r="E473" s="45">
        <v>-68141.31</v>
      </c>
      <c r="F473" s="45">
        <v>-86977.52</v>
      </c>
      <c r="G473" s="45">
        <v>-105424.06</v>
      </c>
      <c r="H473" s="45">
        <v>-116367.72</v>
      </c>
      <c r="I473" s="45">
        <v>-128413.14</v>
      </c>
      <c r="J473" s="45">
        <v>-27567.73</v>
      </c>
      <c r="K473" s="45">
        <v>-40638.5</v>
      </c>
      <c r="L473" s="45">
        <v>-38953.410000000003</v>
      </c>
      <c r="M473" s="45">
        <v>-43764.55</v>
      </c>
      <c r="N473" s="45">
        <v>-50816.13</v>
      </c>
      <c r="O473" s="45">
        <v>-57551.78</v>
      </c>
      <c r="P473" s="45">
        <v>-64219.79</v>
      </c>
      <c r="Q473" s="45">
        <v>-70821.929999999993</v>
      </c>
      <c r="R473" s="47">
        <f t="shared" si="131"/>
        <v>-69181.329166666677</v>
      </c>
      <c r="U473" s="49">
        <f t="shared" si="132"/>
        <v>-69181.329166666677</v>
      </c>
      <c r="V473" s="49"/>
      <c r="W473" s="49"/>
      <c r="Y473" s="51"/>
      <c r="Z473" s="51"/>
      <c r="AA473" s="51"/>
      <c r="AD473" s="49">
        <f t="shared" si="133"/>
        <v>-69181.329166666677</v>
      </c>
    </row>
    <row r="474" spans="1:30">
      <c r="A474" s="6" t="s">
        <v>284</v>
      </c>
      <c r="B474" s="6" t="s">
        <v>215</v>
      </c>
      <c r="C474" s="6" t="s">
        <v>941</v>
      </c>
      <c r="D474" s="3" t="s">
        <v>942</v>
      </c>
      <c r="E474" s="45">
        <v>-950731.04</v>
      </c>
      <c r="F474" s="45">
        <v>-1096052.19</v>
      </c>
      <c r="G474" s="45">
        <v>-1229986.74</v>
      </c>
      <c r="H474" s="45">
        <v>-720542.66</v>
      </c>
      <c r="I474" s="45">
        <v>-662939.05000000005</v>
      </c>
      <c r="J474" s="45">
        <v>-662939.05000000005</v>
      </c>
      <c r="K474" s="45">
        <v>-662250.56000000006</v>
      </c>
      <c r="L474" s="45">
        <v>-662250.56000000006</v>
      </c>
      <c r="M474" s="45">
        <v>-662250.56000000006</v>
      </c>
      <c r="N474" s="45">
        <v>-662250.56000000006</v>
      </c>
      <c r="O474" s="45">
        <v>-662250.56000000006</v>
      </c>
      <c r="P474" s="45">
        <v>-662250.56000000006</v>
      </c>
      <c r="Q474" s="45">
        <v>-449648.78</v>
      </c>
      <c r="R474" s="47">
        <f t="shared" si="131"/>
        <v>-753846.08000000019</v>
      </c>
      <c r="U474" s="49">
        <f t="shared" si="132"/>
        <v>-753846.08000000019</v>
      </c>
      <c r="V474" s="49"/>
      <c r="W474" s="49"/>
      <c r="Y474" s="51"/>
      <c r="Z474" s="51"/>
      <c r="AA474" s="51"/>
      <c r="AD474" s="49">
        <f t="shared" si="133"/>
        <v>-753846.08000000019</v>
      </c>
    </row>
    <row r="475" spans="1:30">
      <c r="A475" s="6" t="s">
        <v>284</v>
      </c>
      <c r="B475" s="6" t="s">
        <v>215</v>
      </c>
      <c r="C475" s="6" t="s">
        <v>945</v>
      </c>
      <c r="D475" s="3" t="s">
        <v>946</v>
      </c>
      <c r="E475" s="45">
        <v>-20350.68</v>
      </c>
      <c r="F475" s="45">
        <v>-24205.08</v>
      </c>
      <c r="G475" s="45">
        <v>-25442.53</v>
      </c>
      <c r="H475" s="45">
        <v>-32452.03</v>
      </c>
      <c r="I475" s="45">
        <v>17356.52</v>
      </c>
      <c r="J475" s="45">
        <v>49667.12</v>
      </c>
      <c r="K475" s="45">
        <v>0</v>
      </c>
      <c r="L475" s="45">
        <v>-8381.9500000000007</v>
      </c>
      <c r="M475" s="45">
        <v>-10782.76</v>
      </c>
      <c r="N475" s="45">
        <v>-12878.3</v>
      </c>
      <c r="O475" s="45">
        <v>-17771.830000000002</v>
      </c>
      <c r="P475" s="45">
        <v>-3657.86</v>
      </c>
      <c r="Q475" s="45">
        <v>-22800.39</v>
      </c>
      <c r="R475" s="47">
        <f t="shared" si="131"/>
        <v>-7510.3529166666667</v>
      </c>
      <c r="U475" s="49">
        <f t="shared" si="132"/>
        <v>-7510.3529166666667</v>
      </c>
      <c r="V475" s="49"/>
      <c r="W475" s="49"/>
      <c r="Y475" s="51"/>
      <c r="Z475" s="51"/>
      <c r="AA475" s="51"/>
      <c r="AD475" s="49">
        <f t="shared" si="133"/>
        <v>-7510.3529166666667</v>
      </c>
    </row>
    <row r="476" spans="1:30">
      <c r="A476" s="6" t="s">
        <v>284</v>
      </c>
      <c r="B476" s="6" t="s">
        <v>215</v>
      </c>
      <c r="C476" s="6" t="s">
        <v>282</v>
      </c>
      <c r="D476" s="3" t="s">
        <v>734</v>
      </c>
      <c r="E476" s="45">
        <v>-114.030000000001</v>
      </c>
      <c r="F476" s="45">
        <v>-202.83000000000101</v>
      </c>
      <c r="G476" s="45">
        <v>-227.10000000000099</v>
      </c>
      <c r="H476" s="45">
        <v>-277.43000000000097</v>
      </c>
      <c r="I476" s="45">
        <v>-13669.29</v>
      </c>
      <c r="J476" s="45">
        <v>-14356.37</v>
      </c>
      <c r="K476" s="45">
        <v>-14303.28</v>
      </c>
      <c r="L476" s="45">
        <v>-120.700000000001</v>
      </c>
      <c r="M476" s="45">
        <v>-154.80000000000101</v>
      </c>
      <c r="N476" s="45">
        <v>-209.35000000000099</v>
      </c>
      <c r="O476" s="45">
        <v>-296.68000000000097</v>
      </c>
      <c r="P476" s="45">
        <v>-567.17000000000098</v>
      </c>
      <c r="Q476" s="45">
        <v>-661.96000000000095</v>
      </c>
      <c r="R476" s="47">
        <f t="shared" si="131"/>
        <v>-3731.0829166666676</v>
      </c>
      <c r="U476" s="49">
        <f t="shared" si="132"/>
        <v>-3731.0829166666676</v>
      </c>
      <c r="V476" s="49"/>
      <c r="W476" s="49"/>
      <c r="Y476" s="51"/>
      <c r="Z476" s="51"/>
      <c r="AA476" s="51"/>
      <c r="AD476" s="49">
        <f t="shared" si="133"/>
        <v>-3731.0829166666676</v>
      </c>
    </row>
    <row r="477" spans="1:30">
      <c r="A477" s="6" t="s">
        <v>284</v>
      </c>
      <c r="B477" s="6" t="s">
        <v>215</v>
      </c>
      <c r="C477" s="6" t="s">
        <v>966</v>
      </c>
      <c r="D477" s="3" t="s">
        <v>967</v>
      </c>
      <c r="E477" s="45">
        <v>0</v>
      </c>
      <c r="F477" s="45">
        <v>0</v>
      </c>
      <c r="G477" s="45">
        <v>0</v>
      </c>
      <c r="H477" s="45">
        <v>-87733.82</v>
      </c>
      <c r="I477" s="45">
        <v>-150264.24</v>
      </c>
      <c r="J477" s="45">
        <v>-128434.33</v>
      </c>
      <c r="K477" s="45">
        <v>-186370.86</v>
      </c>
      <c r="L477" s="45">
        <v>-244451.57</v>
      </c>
      <c r="M477" s="45">
        <v>-193601.69</v>
      </c>
      <c r="N477" s="45">
        <v>-111269.74</v>
      </c>
      <c r="O477" s="45">
        <v>-121316.19</v>
      </c>
      <c r="P477" s="45">
        <v>-59717.43</v>
      </c>
      <c r="Q477" s="45">
        <v>-86429.81</v>
      </c>
      <c r="R477" s="47">
        <f t="shared" si="131"/>
        <v>-110531.23125</v>
      </c>
      <c r="U477" s="49">
        <f t="shared" si="132"/>
        <v>-110531.23125</v>
      </c>
      <c r="V477" s="49"/>
      <c r="W477" s="49"/>
      <c r="Y477" s="51"/>
      <c r="Z477" s="51"/>
      <c r="AA477" s="51"/>
      <c r="AD477" s="49">
        <f t="shared" si="133"/>
        <v>-110531.23125</v>
      </c>
    </row>
    <row r="478" spans="1:30">
      <c r="A478" s="6" t="s">
        <v>284</v>
      </c>
      <c r="B478" s="6" t="s">
        <v>215</v>
      </c>
      <c r="C478" s="6" t="s">
        <v>1005</v>
      </c>
      <c r="D478" s="3" t="s">
        <v>1016</v>
      </c>
      <c r="E478" s="45">
        <v>0</v>
      </c>
      <c r="F478" s="45">
        <v>0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-56.83</v>
      </c>
      <c r="Q478" s="45">
        <v>-113.65</v>
      </c>
      <c r="R478" s="47">
        <f t="shared" si="131"/>
        <v>-9.4712499999999995</v>
      </c>
      <c r="U478" s="49">
        <f t="shared" si="132"/>
        <v>-9.4712499999999995</v>
      </c>
      <c r="V478" s="49"/>
      <c r="W478" s="49"/>
      <c r="Y478" s="51"/>
      <c r="Z478" s="51"/>
      <c r="AA478" s="51"/>
      <c r="AD478" s="49">
        <f t="shared" si="133"/>
        <v>-9.4712499999999995</v>
      </c>
    </row>
    <row r="479" spans="1:30">
      <c r="A479" s="6" t="s">
        <v>284</v>
      </c>
      <c r="B479" s="6" t="s">
        <v>215</v>
      </c>
      <c r="C479" s="6" t="s">
        <v>227</v>
      </c>
      <c r="D479" s="3" t="s">
        <v>736</v>
      </c>
      <c r="E479" s="45">
        <v>-2968.49</v>
      </c>
      <c r="F479" s="45">
        <v>-451.67000000000297</v>
      </c>
      <c r="G479" s="45">
        <v>-586.79000000000303</v>
      </c>
      <c r="H479" s="45">
        <v>-761.080000000003</v>
      </c>
      <c r="I479" s="45">
        <v>-9136.56</v>
      </c>
      <c r="J479" s="45">
        <v>-16275.08</v>
      </c>
      <c r="K479" s="45">
        <v>-23299.74</v>
      </c>
      <c r="L479" s="45">
        <v>-10160.86</v>
      </c>
      <c r="M479" s="45">
        <v>-15660.59</v>
      </c>
      <c r="N479" s="45">
        <v>-18922.93</v>
      </c>
      <c r="O479" s="45">
        <v>-4776.18</v>
      </c>
      <c r="P479" s="45">
        <v>-5520.48</v>
      </c>
      <c r="Q479" s="45">
        <v>-5695.4</v>
      </c>
      <c r="R479" s="47">
        <f t="shared" si="131"/>
        <v>-9156.9920833333326</v>
      </c>
      <c r="U479" s="49">
        <f t="shared" si="132"/>
        <v>-9156.9920833333326</v>
      </c>
      <c r="V479" s="49"/>
      <c r="W479" s="49"/>
      <c r="Y479" s="51"/>
      <c r="Z479" s="51"/>
      <c r="AA479" s="51"/>
      <c r="AD479" s="49">
        <f t="shared" si="133"/>
        <v>-9156.9920833333326</v>
      </c>
    </row>
    <row r="480" spans="1:30">
      <c r="A480" s="6" t="s">
        <v>284</v>
      </c>
      <c r="B480" s="6" t="s">
        <v>215</v>
      </c>
      <c r="C480" s="6" t="s">
        <v>342</v>
      </c>
      <c r="D480" s="3" t="s">
        <v>737</v>
      </c>
      <c r="E480" s="45">
        <v>36314.58</v>
      </c>
      <c r="F480" s="45">
        <v>35572.04</v>
      </c>
      <c r="G480" s="45">
        <v>35291.589999999997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7">
        <f t="shared" si="131"/>
        <v>7418.4100000000008</v>
      </c>
      <c r="U480" s="49">
        <f t="shared" si="132"/>
        <v>7418.4100000000008</v>
      </c>
      <c r="V480" s="49"/>
      <c r="W480" s="49"/>
      <c r="Y480" s="51"/>
      <c r="Z480" s="51"/>
      <c r="AA480" s="51"/>
      <c r="AD480" s="49">
        <f t="shared" si="133"/>
        <v>7418.4100000000008</v>
      </c>
    </row>
    <row r="481" spans="1:30">
      <c r="A481" s="6" t="s">
        <v>284</v>
      </c>
      <c r="B481" s="6" t="s">
        <v>215</v>
      </c>
      <c r="C481" s="6" t="s">
        <v>517</v>
      </c>
      <c r="D481" s="3" t="s">
        <v>739</v>
      </c>
      <c r="E481" s="45">
        <v>-844.89</v>
      </c>
      <c r="F481" s="45">
        <v>-297.39</v>
      </c>
      <c r="G481" s="45">
        <v>-519.70000000000005</v>
      </c>
      <c r="H481" s="45">
        <v>-798.49</v>
      </c>
      <c r="I481" s="45">
        <v>-258.48</v>
      </c>
      <c r="J481" s="45">
        <v>-489.74</v>
      </c>
      <c r="K481" s="45">
        <v>-745.72</v>
      </c>
      <c r="L481" s="45">
        <v>-331.61</v>
      </c>
      <c r="M481" s="45">
        <v>-584.01</v>
      </c>
      <c r="N481" s="45">
        <v>-819.92</v>
      </c>
      <c r="O481" s="45">
        <v>-397.25</v>
      </c>
      <c r="P481" s="45">
        <v>-641.74</v>
      </c>
      <c r="Q481" s="45">
        <v>-863.39</v>
      </c>
      <c r="R481" s="47">
        <f t="shared" si="131"/>
        <v>-561.51583333333338</v>
      </c>
      <c r="U481" s="49">
        <f t="shared" si="132"/>
        <v>-561.51583333333338</v>
      </c>
      <c r="V481" s="49"/>
      <c r="W481" s="49"/>
      <c r="Y481" s="51"/>
      <c r="Z481" s="51"/>
      <c r="AA481" s="51"/>
      <c r="AD481" s="49">
        <f t="shared" si="133"/>
        <v>-561.51583333333338</v>
      </c>
    </row>
    <row r="482" spans="1:30">
      <c r="A482" s="6" t="s">
        <v>284</v>
      </c>
      <c r="B482" s="6" t="s">
        <v>215</v>
      </c>
      <c r="C482" s="6" t="s">
        <v>226</v>
      </c>
      <c r="D482" s="3" t="s">
        <v>735</v>
      </c>
      <c r="E482" s="45">
        <v>-9698.35</v>
      </c>
      <c r="F482" s="45">
        <v>-1272.75</v>
      </c>
      <c r="G482" s="45">
        <v>-1818.18</v>
      </c>
      <c r="H482" s="45">
        <v>-2325.4299999999998</v>
      </c>
      <c r="I482" s="45">
        <v>-25233.87</v>
      </c>
      <c r="J482" s="45">
        <v>-47211.44</v>
      </c>
      <c r="K482" s="45">
        <v>-63962.38</v>
      </c>
      <c r="L482" s="45">
        <v>-20624.27</v>
      </c>
      <c r="M482" s="45">
        <v>-28561.81</v>
      </c>
      <c r="N482" s="45">
        <v>-35327.32</v>
      </c>
      <c r="O482" s="45">
        <v>-10837.15</v>
      </c>
      <c r="P482" s="45">
        <v>-13410.84</v>
      </c>
      <c r="Q482" s="45">
        <v>-15089.14</v>
      </c>
      <c r="R482" s="47">
        <f t="shared" si="131"/>
        <v>-21914.932083333333</v>
      </c>
      <c r="U482" s="49">
        <f t="shared" si="132"/>
        <v>-21914.932083333333</v>
      </c>
      <c r="V482" s="49"/>
      <c r="W482" s="49"/>
      <c r="Y482" s="51"/>
      <c r="Z482" s="51"/>
      <c r="AA482" s="51"/>
      <c r="AD482" s="49">
        <f t="shared" si="133"/>
        <v>-21914.932083333333</v>
      </c>
    </row>
    <row r="483" spans="1:30">
      <c r="A483" s="6" t="s">
        <v>284</v>
      </c>
      <c r="B483" s="6" t="s">
        <v>215</v>
      </c>
      <c r="C483" s="6" t="s">
        <v>518</v>
      </c>
      <c r="D483" s="3" t="s">
        <v>738</v>
      </c>
      <c r="E483" s="45">
        <v>-93655.05</v>
      </c>
      <c r="F483" s="45">
        <v>-119246.76</v>
      </c>
      <c r="G483" s="45">
        <v>-62318.5</v>
      </c>
      <c r="H483" s="45">
        <v>-44.969999999979301</v>
      </c>
      <c r="I483" s="45">
        <v>-44.97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7">
        <f t="shared" si="131"/>
        <v>-19040.227083333331</v>
      </c>
      <c r="U483" s="49">
        <f t="shared" si="132"/>
        <v>-19040.227083333331</v>
      </c>
      <c r="V483" s="49"/>
      <c r="W483" s="49"/>
      <c r="Y483" s="51"/>
      <c r="Z483" s="51"/>
      <c r="AA483" s="51"/>
      <c r="AD483" s="49">
        <f t="shared" si="133"/>
        <v>-19040.227083333331</v>
      </c>
    </row>
    <row r="484" spans="1:30">
      <c r="A484" s="6" t="s">
        <v>284</v>
      </c>
      <c r="B484" s="6" t="s">
        <v>215</v>
      </c>
      <c r="C484" s="6" t="s">
        <v>860</v>
      </c>
      <c r="D484" s="3" t="s">
        <v>738</v>
      </c>
      <c r="E484" s="45">
        <v>-26763.35</v>
      </c>
      <c r="F484" s="45">
        <v>-34077.53</v>
      </c>
      <c r="G484" s="45">
        <v>-16111.36</v>
      </c>
      <c r="H484" s="45">
        <v>-25374.95</v>
      </c>
      <c r="I484" s="45">
        <v>-33561.58</v>
      </c>
      <c r="J484" s="45">
        <v>-21697.23</v>
      </c>
      <c r="K484" s="45">
        <v>-29740.2</v>
      </c>
      <c r="L484" s="45">
        <v>-37301.089999999997</v>
      </c>
      <c r="M484" s="45">
        <v>-17217.169999999998</v>
      </c>
      <c r="N484" s="45">
        <v>-25233.88</v>
      </c>
      <c r="O484" s="45">
        <v>-35607.629999999997</v>
      </c>
      <c r="P484" s="45">
        <v>-20321.93</v>
      </c>
      <c r="Q484" s="45">
        <v>-28011.4</v>
      </c>
      <c r="R484" s="47">
        <f t="shared" si="131"/>
        <v>-26969.327083333334</v>
      </c>
      <c r="U484" s="49">
        <f t="shared" si="132"/>
        <v>-26969.327083333334</v>
      </c>
      <c r="V484" s="49"/>
      <c r="W484" s="49"/>
      <c r="Y484" s="51"/>
      <c r="Z484" s="51"/>
      <c r="AA484" s="51"/>
      <c r="AD484" s="49">
        <f t="shared" si="133"/>
        <v>-26969.327083333334</v>
      </c>
    </row>
    <row r="485" spans="1:30">
      <c r="A485" s="6" t="s">
        <v>284</v>
      </c>
      <c r="B485" s="6" t="s">
        <v>216</v>
      </c>
      <c r="D485" s="3" t="s">
        <v>740</v>
      </c>
      <c r="E485" s="45">
        <v>-26323.66</v>
      </c>
      <c r="F485" s="45">
        <v>-1782.87</v>
      </c>
      <c r="G485" s="45">
        <v>-4274.79</v>
      </c>
      <c r="H485" s="45">
        <v>-9745.14</v>
      </c>
      <c r="I485" s="45">
        <v>-5072.93</v>
      </c>
      <c r="J485" s="45">
        <v>-416.37999999999897</v>
      </c>
      <c r="K485" s="45">
        <v>-776.18999999999903</v>
      </c>
      <c r="L485" s="45">
        <v>-1908.52</v>
      </c>
      <c r="M485" s="45">
        <v>-994.00999999999897</v>
      </c>
      <c r="N485" s="45">
        <v>-4324.51</v>
      </c>
      <c r="O485" s="45">
        <v>-11903.47</v>
      </c>
      <c r="P485" s="45">
        <v>-1743.57</v>
      </c>
      <c r="Q485" s="45">
        <v>-1375.19</v>
      </c>
      <c r="R485" s="47">
        <f t="shared" si="131"/>
        <v>-4732.6504166666664</v>
      </c>
      <c r="U485" s="49">
        <f t="shared" si="132"/>
        <v>-4732.6504166666664</v>
      </c>
      <c r="V485" s="49"/>
      <c r="W485" s="49"/>
      <c r="Y485" s="51"/>
      <c r="Z485" s="51"/>
      <c r="AA485" s="51"/>
      <c r="AD485" s="49">
        <f t="shared" si="133"/>
        <v>-4732.6504166666664</v>
      </c>
    </row>
    <row r="486" spans="1:30">
      <c r="A486" s="6" t="s">
        <v>284</v>
      </c>
      <c r="B486" s="6" t="s">
        <v>216</v>
      </c>
      <c r="C486" s="6" t="s">
        <v>143</v>
      </c>
      <c r="D486" s="3" t="s">
        <v>741</v>
      </c>
      <c r="E486" s="45">
        <v>0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7">
        <f t="shared" si="131"/>
        <v>0</v>
      </c>
      <c r="U486" s="49">
        <f t="shared" si="132"/>
        <v>0</v>
      </c>
      <c r="V486" s="49"/>
      <c r="W486" s="49"/>
      <c r="Y486" s="51"/>
      <c r="Z486" s="51"/>
      <c r="AA486" s="51"/>
      <c r="AD486" s="49">
        <f t="shared" si="133"/>
        <v>0</v>
      </c>
    </row>
    <row r="487" spans="1:30">
      <c r="A487" s="6" t="s">
        <v>284</v>
      </c>
      <c r="B487" s="6" t="s">
        <v>863</v>
      </c>
      <c r="C487" s="6" t="s">
        <v>2</v>
      </c>
      <c r="D487" s="3" t="s">
        <v>864</v>
      </c>
      <c r="E487" s="45">
        <v>0</v>
      </c>
      <c r="F487" s="45">
        <v>0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7">
        <f t="shared" si="131"/>
        <v>0</v>
      </c>
      <c r="U487" s="49">
        <f t="shared" si="132"/>
        <v>0</v>
      </c>
      <c r="V487" s="49"/>
      <c r="W487" s="49"/>
      <c r="Y487" s="51"/>
      <c r="Z487" s="51"/>
      <c r="AA487" s="51"/>
      <c r="AD487" s="49">
        <f t="shared" si="133"/>
        <v>0</v>
      </c>
    </row>
    <row r="488" spans="1:30">
      <c r="A488" s="6" t="s">
        <v>284</v>
      </c>
      <c r="B488" s="6" t="s">
        <v>222</v>
      </c>
      <c r="C488" s="6" t="s">
        <v>296</v>
      </c>
      <c r="D488" s="3" t="s">
        <v>505</v>
      </c>
      <c r="E488" s="45">
        <v>3.6379788070917101E-12</v>
      </c>
      <c r="F488" s="45">
        <v>-10763.89</v>
      </c>
      <c r="G488" s="45">
        <v>-21180.560000000001</v>
      </c>
      <c r="H488" s="45">
        <v>3.6379788070917101E-12</v>
      </c>
      <c r="I488" s="45">
        <v>-10763.89</v>
      </c>
      <c r="J488" s="45">
        <v>-20486.11</v>
      </c>
      <c r="K488" s="45">
        <v>0</v>
      </c>
      <c r="L488" s="45">
        <v>-10416.67</v>
      </c>
      <c r="M488" s="45">
        <v>-21180.560000000001</v>
      </c>
      <c r="N488" s="45">
        <v>3.6379788070917101E-12</v>
      </c>
      <c r="O488" s="45">
        <v>-10763.89</v>
      </c>
      <c r="P488" s="45">
        <v>-21527.78</v>
      </c>
      <c r="Q488" s="45">
        <v>3.6379788070917101E-12</v>
      </c>
      <c r="R488" s="47">
        <f t="shared" si="131"/>
        <v>-10590.279166666665</v>
      </c>
      <c r="U488" s="49">
        <f t="shared" si="132"/>
        <v>-10590.279166666665</v>
      </c>
      <c r="V488" s="49"/>
      <c r="W488" s="49"/>
      <c r="Y488" s="51"/>
      <c r="Z488" s="51"/>
      <c r="AA488" s="51"/>
      <c r="AD488" s="49">
        <f t="shared" si="133"/>
        <v>-10590.279166666665</v>
      </c>
    </row>
    <row r="489" spans="1:30">
      <c r="A489" s="6" t="s">
        <v>284</v>
      </c>
      <c r="B489" s="6" t="s">
        <v>222</v>
      </c>
      <c r="C489" s="6" t="s">
        <v>393</v>
      </c>
      <c r="D489" s="3" t="s">
        <v>506</v>
      </c>
      <c r="E489" s="45">
        <v>-12308.59</v>
      </c>
      <c r="F489" s="45">
        <v>-76805.490000000005</v>
      </c>
      <c r="G489" s="45">
        <v>-122504.5</v>
      </c>
      <c r="H489" s="45">
        <v>-30509.360000000001</v>
      </c>
      <c r="I489" s="45">
        <v>-63688.72</v>
      </c>
      <c r="J489" s="45">
        <v>-108303.49</v>
      </c>
      <c r="K489" s="45">
        <v>-12379.75</v>
      </c>
      <c r="L489" s="45">
        <v>-42895.54</v>
      </c>
      <c r="M489" s="45">
        <v>-107904.45</v>
      </c>
      <c r="N489" s="45">
        <v>-2270.53999999998</v>
      </c>
      <c r="O489" s="45">
        <v>-74320.36</v>
      </c>
      <c r="P489" s="45">
        <v>-116990.25</v>
      </c>
      <c r="Q489" s="45">
        <v>-3480.4499999999798</v>
      </c>
      <c r="R489" s="47">
        <f t="shared" si="131"/>
        <v>-63872.247499999998</v>
      </c>
      <c r="U489" s="49">
        <f t="shared" si="132"/>
        <v>-63872.247499999998</v>
      </c>
      <c r="V489" s="49"/>
      <c r="W489" s="49"/>
      <c r="Y489" s="51"/>
      <c r="Z489" s="51"/>
      <c r="AA489" s="51"/>
      <c r="AD489" s="49">
        <f t="shared" si="133"/>
        <v>-63872.247499999998</v>
      </c>
    </row>
    <row r="490" spans="1:30">
      <c r="A490" s="6" t="s">
        <v>284</v>
      </c>
      <c r="B490" s="6" t="s">
        <v>222</v>
      </c>
      <c r="C490" s="6" t="s">
        <v>92</v>
      </c>
      <c r="D490" s="3" t="s">
        <v>742</v>
      </c>
      <c r="E490" s="45">
        <v>-748000</v>
      </c>
      <c r="F490" s="45">
        <v>-124666.67</v>
      </c>
      <c r="G490" s="45">
        <v>-249333.34</v>
      </c>
      <c r="H490" s="45">
        <v>-374000</v>
      </c>
      <c r="I490" s="45">
        <v>-498666.67</v>
      </c>
      <c r="J490" s="45">
        <v>-623333.34</v>
      </c>
      <c r="K490" s="45">
        <v>-748000</v>
      </c>
      <c r="L490" s="45">
        <v>-124666.67</v>
      </c>
      <c r="M490" s="45">
        <v>-249333.34</v>
      </c>
      <c r="N490" s="45">
        <v>-374000</v>
      </c>
      <c r="O490" s="45">
        <v>-498666.67</v>
      </c>
      <c r="P490" s="45">
        <v>-623333.34</v>
      </c>
      <c r="Q490" s="45">
        <v>-748000</v>
      </c>
      <c r="R490" s="47">
        <f t="shared" si="131"/>
        <v>-436333.33666666667</v>
      </c>
      <c r="U490" s="49">
        <f t="shared" si="132"/>
        <v>-436333.33666666667</v>
      </c>
      <c r="V490" s="49"/>
      <c r="W490" s="49"/>
      <c r="Y490" s="51"/>
      <c r="Z490" s="51"/>
      <c r="AA490" s="51"/>
      <c r="AD490" s="49">
        <f t="shared" si="133"/>
        <v>-436333.33666666667</v>
      </c>
    </row>
    <row r="491" spans="1:30">
      <c r="A491" s="6" t="s">
        <v>284</v>
      </c>
      <c r="B491" s="6" t="s">
        <v>222</v>
      </c>
      <c r="C491" s="6" t="s">
        <v>94</v>
      </c>
      <c r="D491" s="3" t="s">
        <v>743</v>
      </c>
      <c r="E491" s="45">
        <v>-532350</v>
      </c>
      <c r="F491" s="45">
        <v>-88725</v>
      </c>
      <c r="G491" s="45">
        <v>-177450</v>
      </c>
      <c r="H491" s="45">
        <v>-266175</v>
      </c>
      <c r="I491" s="45">
        <v>-354900</v>
      </c>
      <c r="J491" s="45">
        <v>-443625</v>
      </c>
      <c r="K491" s="45">
        <v>-532350</v>
      </c>
      <c r="L491" s="45">
        <v>-88725</v>
      </c>
      <c r="M491" s="45">
        <v>-177450</v>
      </c>
      <c r="N491" s="45">
        <v>-266175</v>
      </c>
      <c r="O491" s="45">
        <v>-354900</v>
      </c>
      <c r="P491" s="45">
        <v>-443625</v>
      </c>
      <c r="Q491" s="45">
        <v>-532350</v>
      </c>
      <c r="R491" s="47">
        <f t="shared" si="131"/>
        <v>-310537.5</v>
      </c>
      <c r="U491" s="49">
        <f t="shared" si="132"/>
        <v>-310537.5</v>
      </c>
      <c r="V491" s="49"/>
      <c r="W491" s="49"/>
      <c r="Y491" s="51"/>
      <c r="Z491" s="51"/>
      <c r="AA491" s="51"/>
      <c r="AD491" s="49">
        <f t="shared" si="133"/>
        <v>-310537.5</v>
      </c>
    </row>
    <row r="492" spans="1:30">
      <c r="A492" s="6" t="s">
        <v>284</v>
      </c>
      <c r="B492" s="6" t="s">
        <v>222</v>
      </c>
      <c r="C492" s="6" t="s">
        <v>96</v>
      </c>
      <c r="D492" s="3" t="s">
        <v>744</v>
      </c>
      <c r="E492" s="45">
        <v>-211758.76</v>
      </c>
      <c r="F492" s="45">
        <v>-317638.13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7">
        <f t="shared" si="131"/>
        <v>-35293.125833333332</v>
      </c>
      <c r="U492" s="49">
        <f t="shared" si="132"/>
        <v>-35293.125833333332</v>
      </c>
      <c r="V492" s="49"/>
      <c r="W492" s="49"/>
      <c r="Y492" s="51"/>
      <c r="Z492" s="51"/>
      <c r="AA492" s="51"/>
      <c r="AD492" s="49">
        <f t="shared" si="133"/>
        <v>-35293.125833333332</v>
      </c>
    </row>
    <row r="493" spans="1:30">
      <c r="A493" s="6" t="s">
        <v>284</v>
      </c>
      <c r="B493" s="6" t="s">
        <v>222</v>
      </c>
      <c r="C493" s="6" t="s">
        <v>98</v>
      </c>
      <c r="D493" s="3" t="s">
        <v>745</v>
      </c>
      <c r="E493" s="45">
        <v>0</v>
      </c>
      <c r="F493" s="45">
        <v>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7">
        <f t="shared" si="131"/>
        <v>0</v>
      </c>
      <c r="U493" s="49">
        <f t="shared" si="132"/>
        <v>0</v>
      </c>
      <c r="V493" s="49"/>
      <c r="W493" s="49"/>
      <c r="Y493" s="51"/>
      <c r="Z493" s="51"/>
      <c r="AA493" s="51"/>
      <c r="AD493" s="49">
        <f t="shared" si="133"/>
        <v>0</v>
      </c>
    </row>
    <row r="494" spans="1:30">
      <c r="A494" s="6" t="s">
        <v>284</v>
      </c>
      <c r="B494" s="6" t="s">
        <v>222</v>
      </c>
      <c r="C494" s="6" t="s">
        <v>100</v>
      </c>
      <c r="D494" s="3" t="s">
        <v>746</v>
      </c>
      <c r="E494" s="45">
        <v>-193000</v>
      </c>
      <c r="F494" s="45">
        <v>-386000</v>
      </c>
      <c r="G494" s="45">
        <v>-579000</v>
      </c>
      <c r="H494" s="45">
        <v>-772000</v>
      </c>
      <c r="I494" s="45">
        <v>-965000</v>
      </c>
      <c r="J494" s="45">
        <v>-1158000</v>
      </c>
      <c r="K494" s="45">
        <v>-193000</v>
      </c>
      <c r="L494" s="45">
        <v>-386000</v>
      </c>
      <c r="M494" s="45">
        <v>-579000</v>
      </c>
      <c r="N494" s="45">
        <v>-772000</v>
      </c>
      <c r="O494" s="45">
        <v>-965000</v>
      </c>
      <c r="P494" s="45">
        <v>-1158000</v>
      </c>
      <c r="Q494" s="45">
        <v>-193000</v>
      </c>
      <c r="R494" s="47">
        <f t="shared" si="131"/>
        <v>-675500</v>
      </c>
      <c r="U494" s="49">
        <f t="shared" si="132"/>
        <v>-675500</v>
      </c>
      <c r="V494" s="49"/>
      <c r="W494" s="49"/>
      <c r="Y494" s="51"/>
      <c r="Z494" s="51"/>
      <c r="AA494" s="51"/>
      <c r="AD494" s="49">
        <f t="shared" si="133"/>
        <v>-675500</v>
      </c>
    </row>
    <row r="495" spans="1:30">
      <c r="A495" s="6" t="s">
        <v>284</v>
      </c>
      <c r="B495" s="6" t="s">
        <v>222</v>
      </c>
      <c r="C495" s="6" t="s">
        <v>102</v>
      </c>
      <c r="D495" s="3" t="s">
        <v>747</v>
      </c>
      <c r="E495" s="45">
        <v>-85625</v>
      </c>
      <c r="F495" s="45">
        <v>-171250</v>
      </c>
      <c r="G495" s="45">
        <v>-256875</v>
      </c>
      <c r="H495" s="45">
        <v>-342500</v>
      </c>
      <c r="I495" s="45">
        <v>-428125</v>
      </c>
      <c r="J495" s="45">
        <v>0</v>
      </c>
      <c r="K495" s="45">
        <v>-85625</v>
      </c>
      <c r="L495" s="45">
        <v>-171250</v>
      </c>
      <c r="M495" s="45">
        <v>-256875</v>
      </c>
      <c r="N495" s="45">
        <v>-342500</v>
      </c>
      <c r="O495" s="45">
        <v>-428125</v>
      </c>
      <c r="P495" s="45">
        <v>0</v>
      </c>
      <c r="Q495" s="45">
        <v>-85625</v>
      </c>
      <c r="R495" s="47">
        <f t="shared" si="131"/>
        <v>-214062.5</v>
      </c>
      <c r="U495" s="49">
        <f t="shared" si="132"/>
        <v>-214062.5</v>
      </c>
      <c r="V495" s="49"/>
      <c r="W495" s="49"/>
      <c r="Y495" s="51"/>
      <c r="Z495" s="51"/>
      <c r="AA495" s="51"/>
      <c r="AD495" s="49">
        <f t="shared" si="133"/>
        <v>-214062.5</v>
      </c>
    </row>
    <row r="496" spans="1:30">
      <c r="A496" s="6" t="s">
        <v>284</v>
      </c>
      <c r="B496" s="6" t="s">
        <v>222</v>
      </c>
      <c r="C496" s="6" t="s">
        <v>104</v>
      </c>
      <c r="D496" s="3" t="s">
        <v>748</v>
      </c>
      <c r="E496" s="45">
        <v>-90833.330000000104</v>
      </c>
      <c r="F496" s="45">
        <v>-181666.66</v>
      </c>
      <c r="G496" s="45">
        <v>-272500</v>
      </c>
      <c r="H496" s="45">
        <v>-363333.33</v>
      </c>
      <c r="I496" s="45">
        <v>-454166.66</v>
      </c>
      <c r="J496" s="45">
        <v>-5.8207660913467401E-11</v>
      </c>
      <c r="K496" s="45">
        <v>-90833.330000000104</v>
      </c>
      <c r="L496" s="45">
        <v>-181666.66</v>
      </c>
      <c r="M496" s="45">
        <v>-272500</v>
      </c>
      <c r="N496" s="45">
        <v>-363333.33</v>
      </c>
      <c r="O496" s="45">
        <v>-454166.66</v>
      </c>
      <c r="P496" s="45">
        <v>-1.16415321826935E-10</v>
      </c>
      <c r="Q496" s="45">
        <v>-90833.330000000104</v>
      </c>
      <c r="R496" s="47">
        <f t="shared" si="131"/>
        <v>-227083.33</v>
      </c>
      <c r="U496" s="49">
        <f t="shared" si="132"/>
        <v>-227083.33</v>
      </c>
      <c r="V496" s="49"/>
      <c r="W496" s="49"/>
      <c r="Y496" s="51"/>
      <c r="Z496" s="51"/>
      <c r="AA496" s="51"/>
      <c r="AD496" s="49">
        <f t="shared" si="133"/>
        <v>-227083.33</v>
      </c>
    </row>
    <row r="497" spans="1:30">
      <c r="A497" s="6" t="s">
        <v>284</v>
      </c>
      <c r="B497" s="6" t="s">
        <v>222</v>
      </c>
      <c r="C497" s="6" t="s">
        <v>107</v>
      </c>
      <c r="D497" s="3" t="s">
        <v>749</v>
      </c>
      <c r="E497" s="45">
        <v>-170416.67</v>
      </c>
      <c r="F497" s="45">
        <v>-213020.84</v>
      </c>
      <c r="G497" s="45">
        <v>2.91038304567337E-11</v>
      </c>
      <c r="H497" s="45">
        <v>-42604.17</v>
      </c>
      <c r="I497" s="45">
        <v>170416.66</v>
      </c>
      <c r="J497" s="45">
        <v>127812.5</v>
      </c>
      <c r="K497" s="45">
        <v>85208.33</v>
      </c>
      <c r="L497" s="45">
        <v>42604.160000000003</v>
      </c>
      <c r="M497" s="45">
        <v>255625</v>
      </c>
      <c r="N497" s="45">
        <v>213020.83</v>
      </c>
      <c r="O497" s="45">
        <v>426041.66</v>
      </c>
      <c r="P497" s="45">
        <v>383437.5</v>
      </c>
      <c r="Q497" s="45">
        <v>340833.33</v>
      </c>
      <c r="R497" s="47">
        <f t="shared" si="131"/>
        <v>127812.49666666669</v>
      </c>
      <c r="U497" s="49">
        <f t="shared" si="132"/>
        <v>127812.49666666669</v>
      </c>
      <c r="V497" s="49"/>
      <c r="W497" s="49"/>
      <c r="Y497" s="51"/>
      <c r="Z497" s="51"/>
      <c r="AA497" s="51"/>
      <c r="AD497" s="49">
        <f t="shared" si="133"/>
        <v>127812.49666666669</v>
      </c>
    </row>
    <row r="498" spans="1:30">
      <c r="A498" s="6" t="s">
        <v>284</v>
      </c>
      <c r="B498" s="6" t="s">
        <v>222</v>
      </c>
      <c r="C498" s="6" t="s">
        <v>108</v>
      </c>
      <c r="D498" s="3" t="s">
        <v>750</v>
      </c>
      <c r="E498" s="45">
        <v>-176666.67</v>
      </c>
      <c r="F498" s="45">
        <v>-220833.34</v>
      </c>
      <c r="G498" s="45">
        <v>2.91038304567337E-11</v>
      </c>
      <c r="H498" s="45">
        <v>-44166.67</v>
      </c>
      <c r="I498" s="45">
        <v>176666.66</v>
      </c>
      <c r="J498" s="45">
        <v>132500</v>
      </c>
      <c r="K498" s="45">
        <v>88333.33</v>
      </c>
      <c r="L498" s="45">
        <v>44166.66</v>
      </c>
      <c r="M498" s="45">
        <v>265000</v>
      </c>
      <c r="N498" s="45">
        <v>220833.33</v>
      </c>
      <c r="O498" s="45">
        <v>441666.66</v>
      </c>
      <c r="P498" s="45">
        <v>397500</v>
      </c>
      <c r="Q498" s="45">
        <v>353333.33</v>
      </c>
      <c r="R498" s="47">
        <f t="shared" si="131"/>
        <v>132499.99666666667</v>
      </c>
      <c r="U498" s="49">
        <f t="shared" si="132"/>
        <v>132499.99666666667</v>
      </c>
      <c r="V498" s="49"/>
      <c r="W498" s="49"/>
      <c r="Y498" s="51"/>
      <c r="Z498" s="51"/>
      <c r="AA498" s="51"/>
      <c r="AD498" s="49">
        <f t="shared" si="133"/>
        <v>132499.99666666667</v>
      </c>
    </row>
    <row r="499" spans="1:30">
      <c r="A499" s="6" t="s">
        <v>284</v>
      </c>
      <c r="B499" s="6" t="s">
        <v>222</v>
      </c>
      <c r="C499" s="6" t="s">
        <v>109</v>
      </c>
      <c r="D499" s="3" t="s">
        <v>751</v>
      </c>
      <c r="E499" s="45">
        <v>-85208.34</v>
      </c>
      <c r="F499" s="45">
        <v>-127812.5</v>
      </c>
      <c r="G499" s="45">
        <v>-170416.67</v>
      </c>
      <c r="H499" s="45">
        <v>-213020.84</v>
      </c>
      <c r="I499" s="45">
        <v>-255625</v>
      </c>
      <c r="J499" s="45">
        <v>-298229.17</v>
      </c>
      <c r="K499" s="45">
        <v>-340833.34</v>
      </c>
      <c r="L499" s="45">
        <v>-383437.5</v>
      </c>
      <c r="M499" s="45">
        <v>-426041.67</v>
      </c>
      <c r="N499" s="45">
        <v>-468645.84</v>
      </c>
      <c r="O499" s="45">
        <v>-511250</v>
      </c>
      <c r="P499" s="45">
        <v>-553854.17000000004</v>
      </c>
      <c r="Q499" s="45">
        <v>-596458.34</v>
      </c>
      <c r="R499" s="47">
        <f t="shared" si="131"/>
        <v>-340833.33666666661</v>
      </c>
      <c r="U499" s="49">
        <f t="shared" si="132"/>
        <v>-340833.33666666661</v>
      </c>
      <c r="V499" s="49"/>
      <c r="W499" s="49"/>
      <c r="Y499" s="51"/>
      <c r="Z499" s="51"/>
      <c r="AA499" s="51"/>
      <c r="AD499" s="49">
        <f t="shared" si="133"/>
        <v>-340833.33666666661</v>
      </c>
    </row>
    <row r="500" spans="1:30">
      <c r="A500" s="6" t="s">
        <v>284</v>
      </c>
      <c r="B500" s="6" t="s">
        <v>222</v>
      </c>
      <c r="C500" s="6" t="s">
        <v>110</v>
      </c>
      <c r="D500" s="3" t="s">
        <v>752</v>
      </c>
      <c r="E500" s="45">
        <v>-88333.34</v>
      </c>
      <c r="F500" s="45">
        <v>-132500</v>
      </c>
      <c r="G500" s="45">
        <v>-176666.67</v>
      </c>
      <c r="H500" s="45">
        <v>-220833.34</v>
      </c>
      <c r="I500" s="45">
        <v>-265000</v>
      </c>
      <c r="J500" s="45">
        <v>-309166.67</v>
      </c>
      <c r="K500" s="45">
        <v>-353333.34</v>
      </c>
      <c r="L500" s="45">
        <v>-397500</v>
      </c>
      <c r="M500" s="45">
        <v>-441666.67</v>
      </c>
      <c r="N500" s="45">
        <v>-485833.34</v>
      </c>
      <c r="O500" s="45">
        <v>-530000</v>
      </c>
      <c r="P500" s="45">
        <v>-574166.67000000004</v>
      </c>
      <c r="Q500" s="45">
        <v>-618333.34</v>
      </c>
      <c r="R500" s="47">
        <f t="shared" si="131"/>
        <v>-353333.33666666667</v>
      </c>
      <c r="U500" s="49">
        <f t="shared" si="132"/>
        <v>-353333.33666666667</v>
      </c>
      <c r="V500" s="49"/>
      <c r="W500" s="49"/>
      <c r="Y500" s="51"/>
      <c r="Z500" s="51"/>
      <c r="AA500" s="51"/>
      <c r="AD500" s="49">
        <f t="shared" si="133"/>
        <v>-353333.33666666667</v>
      </c>
    </row>
    <row r="501" spans="1:30">
      <c r="A501" s="6" t="s">
        <v>284</v>
      </c>
      <c r="B501" s="6" t="s">
        <v>222</v>
      </c>
      <c r="C501" s="6" t="s">
        <v>893</v>
      </c>
      <c r="D501" s="3" t="s">
        <v>894</v>
      </c>
      <c r="E501" s="45">
        <v>-301666.67</v>
      </c>
      <c r="F501" s="45">
        <v>-377083.34</v>
      </c>
      <c r="G501" s="45">
        <v>-452500</v>
      </c>
      <c r="H501" s="45">
        <v>-75416.67</v>
      </c>
      <c r="I501" s="45">
        <v>-150833.34</v>
      </c>
      <c r="J501" s="45">
        <v>-226250</v>
      </c>
      <c r="K501" s="45">
        <v>-301666.67</v>
      </c>
      <c r="L501" s="45">
        <v>-377083.34</v>
      </c>
      <c r="M501" s="45">
        <v>-452500</v>
      </c>
      <c r="N501" s="45">
        <v>-75416.67</v>
      </c>
      <c r="O501" s="45">
        <v>-150833.34</v>
      </c>
      <c r="P501" s="45">
        <v>-226250</v>
      </c>
      <c r="Q501" s="45">
        <v>-301666.67</v>
      </c>
      <c r="R501" s="47">
        <f t="shared" si="131"/>
        <v>-263958.33666666667</v>
      </c>
      <c r="U501" s="49">
        <f t="shared" si="132"/>
        <v>-263958.33666666667</v>
      </c>
      <c r="V501" s="49"/>
      <c r="W501" s="49"/>
      <c r="Y501" s="51"/>
      <c r="Z501" s="51"/>
      <c r="AA501" s="51"/>
      <c r="AD501" s="49">
        <f t="shared" si="133"/>
        <v>-263958.33666666667</v>
      </c>
    </row>
    <row r="502" spans="1:30">
      <c r="A502" s="6" t="s">
        <v>284</v>
      </c>
      <c r="B502" s="6" t="s">
        <v>222</v>
      </c>
      <c r="C502" s="6" t="s">
        <v>889</v>
      </c>
      <c r="D502" s="3" t="s">
        <v>891</v>
      </c>
      <c r="E502" s="45">
        <v>-254666.67</v>
      </c>
      <c r="F502" s="45">
        <v>-318333.34000000003</v>
      </c>
      <c r="G502" s="45">
        <v>-382000</v>
      </c>
      <c r="H502" s="45">
        <v>-63666.67</v>
      </c>
      <c r="I502" s="45">
        <v>-127333.34</v>
      </c>
      <c r="J502" s="45">
        <v>-191000</v>
      </c>
      <c r="K502" s="45">
        <v>-254666.67</v>
      </c>
      <c r="L502" s="45">
        <v>-318333.34000000003</v>
      </c>
      <c r="M502" s="45">
        <v>-382000</v>
      </c>
      <c r="N502" s="45">
        <v>-63666.67</v>
      </c>
      <c r="O502" s="45">
        <v>-127333.34</v>
      </c>
      <c r="P502" s="45">
        <v>-191000</v>
      </c>
      <c r="Q502" s="45">
        <v>-254666.67</v>
      </c>
      <c r="R502" s="47">
        <f t="shared" si="131"/>
        <v>-222833.33666666667</v>
      </c>
      <c r="U502" s="49">
        <f t="shared" si="132"/>
        <v>-222833.33666666667</v>
      </c>
      <c r="V502" s="49"/>
      <c r="W502" s="49"/>
      <c r="Y502" s="51"/>
      <c r="Z502" s="51"/>
      <c r="AA502" s="51"/>
      <c r="AD502" s="49">
        <f t="shared" si="133"/>
        <v>-222833.33666666667</v>
      </c>
    </row>
    <row r="503" spans="1:30">
      <c r="A503" s="6" t="s">
        <v>284</v>
      </c>
      <c r="B503" s="6" t="s">
        <v>222</v>
      </c>
      <c r="C503" s="6" t="s">
        <v>890</v>
      </c>
      <c r="D503" s="3" t="s">
        <v>892</v>
      </c>
      <c r="E503" s="45">
        <v>-426000</v>
      </c>
      <c r="F503" s="45">
        <v>-532500</v>
      </c>
      <c r="G503" s="45">
        <v>-639000</v>
      </c>
      <c r="H503" s="45">
        <v>-106500</v>
      </c>
      <c r="I503" s="45">
        <v>-213000</v>
      </c>
      <c r="J503" s="45">
        <v>-319500</v>
      </c>
      <c r="K503" s="45">
        <v>-426000</v>
      </c>
      <c r="L503" s="45">
        <v>-532500</v>
      </c>
      <c r="M503" s="45">
        <v>-639000</v>
      </c>
      <c r="N503" s="45">
        <v>-106500</v>
      </c>
      <c r="O503" s="45">
        <v>-213000</v>
      </c>
      <c r="P503" s="45">
        <v>-319500</v>
      </c>
      <c r="Q503" s="45">
        <v>-426000</v>
      </c>
      <c r="R503" s="47">
        <f t="shared" si="131"/>
        <v>-372750</v>
      </c>
      <c r="U503" s="49">
        <f t="shared" si="132"/>
        <v>-372750</v>
      </c>
      <c r="V503" s="49"/>
      <c r="W503" s="49"/>
      <c r="Y503" s="51"/>
      <c r="Z503" s="51"/>
      <c r="AA503" s="51"/>
      <c r="AD503" s="49">
        <f t="shared" si="133"/>
        <v>-372750</v>
      </c>
    </row>
    <row r="504" spans="1:30">
      <c r="A504" s="6" t="s">
        <v>284</v>
      </c>
      <c r="B504" s="6" t="s">
        <v>222</v>
      </c>
      <c r="C504" s="6" t="s">
        <v>406</v>
      </c>
      <c r="D504" s="3" t="s">
        <v>952</v>
      </c>
      <c r="E504" s="45">
        <v>-358000</v>
      </c>
      <c r="F504" s="45">
        <v>-447500</v>
      </c>
      <c r="G504" s="45">
        <v>-537000</v>
      </c>
      <c r="H504" s="45">
        <v>-89500</v>
      </c>
      <c r="I504" s="45">
        <v>-179000</v>
      </c>
      <c r="J504" s="45">
        <v>-268500</v>
      </c>
      <c r="K504" s="45">
        <v>-358000</v>
      </c>
      <c r="L504" s="45">
        <v>-447500</v>
      </c>
      <c r="M504" s="45">
        <v>-537000</v>
      </c>
      <c r="N504" s="45">
        <v>-89500</v>
      </c>
      <c r="O504" s="45">
        <v>-179000</v>
      </c>
      <c r="P504" s="45">
        <v>-268500</v>
      </c>
      <c r="Q504" s="45">
        <v>-358000</v>
      </c>
      <c r="R504" s="47">
        <f t="shared" si="131"/>
        <v>-313250</v>
      </c>
      <c r="U504" s="49">
        <f t="shared" si="132"/>
        <v>-313250</v>
      </c>
      <c r="V504" s="49"/>
      <c r="W504" s="49"/>
      <c r="Y504" s="51"/>
      <c r="Z504" s="51"/>
      <c r="AA504" s="51"/>
      <c r="AD504" s="49">
        <f t="shared" si="133"/>
        <v>-313250</v>
      </c>
    </row>
    <row r="505" spans="1:30">
      <c r="A505" s="6" t="s">
        <v>284</v>
      </c>
      <c r="B505" s="6" t="s">
        <v>222</v>
      </c>
      <c r="C505" s="6" t="s">
        <v>407</v>
      </c>
      <c r="D505" s="3" t="s">
        <v>953</v>
      </c>
      <c r="E505" s="45">
        <v>-252000</v>
      </c>
      <c r="F505" s="45">
        <v>-315000</v>
      </c>
      <c r="G505" s="45">
        <v>-378000</v>
      </c>
      <c r="H505" s="45">
        <v>-63000</v>
      </c>
      <c r="I505" s="45">
        <v>-126000</v>
      </c>
      <c r="J505" s="45">
        <v>-189000</v>
      </c>
      <c r="K505" s="45">
        <v>-252000</v>
      </c>
      <c r="L505" s="45">
        <v>-315000</v>
      </c>
      <c r="M505" s="45">
        <v>-378000</v>
      </c>
      <c r="N505" s="45">
        <v>-63000</v>
      </c>
      <c r="O505" s="45">
        <v>-126000</v>
      </c>
      <c r="P505" s="45">
        <v>-189000</v>
      </c>
      <c r="Q505" s="45">
        <v>-252000</v>
      </c>
      <c r="R505" s="47">
        <f t="shared" si="131"/>
        <v>-220500</v>
      </c>
      <c r="U505" s="49">
        <f t="shared" si="132"/>
        <v>-220500</v>
      </c>
      <c r="V505" s="49"/>
      <c r="W505" s="49"/>
      <c r="Y505" s="51"/>
      <c r="Z505" s="51"/>
      <c r="AA505" s="51"/>
      <c r="AD505" s="49">
        <f t="shared" si="133"/>
        <v>-220500</v>
      </c>
    </row>
    <row r="506" spans="1:30">
      <c r="A506" s="6" t="s">
        <v>284</v>
      </c>
      <c r="B506" s="6" t="s">
        <v>222</v>
      </c>
      <c r="C506" s="6" t="s">
        <v>959</v>
      </c>
      <c r="D506" s="3" t="s">
        <v>964</v>
      </c>
      <c r="E506" s="45">
        <v>0</v>
      </c>
      <c r="F506" s="45">
        <v>0</v>
      </c>
      <c r="G506" s="45">
        <v>-69583.33</v>
      </c>
      <c r="H506" s="45">
        <v>-139166.66</v>
      </c>
      <c r="I506" s="45">
        <v>-208750</v>
      </c>
      <c r="J506" s="45">
        <v>-278333.33</v>
      </c>
      <c r="K506" s="45">
        <v>-347916.66</v>
      </c>
      <c r="L506" s="45">
        <v>-5.8207660913467401E-11</v>
      </c>
      <c r="M506" s="45">
        <v>-69583.330000000104</v>
      </c>
      <c r="N506" s="45">
        <v>-139166.66</v>
      </c>
      <c r="O506" s="45">
        <v>-208750</v>
      </c>
      <c r="P506" s="45">
        <v>-278333.33</v>
      </c>
      <c r="Q506" s="45">
        <v>-347916.66</v>
      </c>
      <c r="R506" s="47">
        <f t="shared" si="131"/>
        <v>-159461.80250000002</v>
      </c>
      <c r="U506" s="49">
        <f t="shared" si="132"/>
        <v>-159461.80250000002</v>
      </c>
      <c r="V506" s="49"/>
      <c r="W506" s="49"/>
      <c r="Y506" s="51"/>
      <c r="Z506" s="51"/>
      <c r="AA506" s="51"/>
      <c r="AD506" s="49">
        <f t="shared" si="133"/>
        <v>-159461.80250000002</v>
      </c>
    </row>
    <row r="507" spans="1:30">
      <c r="A507" s="6" t="s">
        <v>284</v>
      </c>
      <c r="B507" s="6" t="s">
        <v>218</v>
      </c>
      <c r="C507" s="6" t="s">
        <v>295</v>
      </c>
      <c r="D507" s="3" t="s">
        <v>219</v>
      </c>
      <c r="E507" s="45">
        <v>-2835000</v>
      </c>
      <c r="F507" s="45">
        <v>0</v>
      </c>
      <c r="G507" s="45">
        <v>-3590000</v>
      </c>
      <c r="H507" s="45">
        <v>-3590000</v>
      </c>
      <c r="I507" s="45">
        <v>0</v>
      </c>
      <c r="J507" s="45">
        <v>-3590000</v>
      </c>
      <c r="K507" s="45">
        <v>-3590000</v>
      </c>
      <c r="L507" s="45">
        <v>0</v>
      </c>
      <c r="M507" s="45">
        <v>-3590000</v>
      </c>
      <c r="N507" s="45">
        <v>-3590000</v>
      </c>
      <c r="O507" s="45">
        <v>0</v>
      </c>
      <c r="P507" s="45">
        <v>-3590000</v>
      </c>
      <c r="Q507" s="45">
        <v>-3590000</v>
      </c>
      <c r="R507" s="47">
        <f t="shared" si="131"/>
        <v>-2361875</v>
      </c>
      <c r="U507" s="61"/>
      <c r="V507" s="61">
        <f>+R507</f>
        <v>-2361875</v>
      </c>
      <c r="W507" s="49"/>
      <c r="Y507" s="51"/>
      <c r="Z507" s="51"/>
      <c r="AA507" s="51"/>
      <c r="AC507" s="61">
        <f>+R507</f>
        <v>-2361875</v>
      </c>
      <c r="AD507" s="49"/>
    </row>
    <row r="508" spans="1:30">
      <c r="A508" s="6" t="s">
        <v>284</v>
      </c>
      <c r="B508" s="6" t="s">
        <v>408</v>
      </c>
      <c r="C508" s="6" t="s">
        <v>343</v>
      </c>
      <c r="D508" s="62" t="s">
        <v>753</v>
      </c>
      <c r="E508" s="45">
        <v>0</v>
      </c>
      <c r="F508" s="45">
        <v>0</v>
      </c>
      <c r="G508" s="45">
        <v>0</v>
      </c>
      <c r="H508" s="45">
        <v>-66090</v>
      </c>
      <c r="I508" s="45">
        <v>-66090</v>
      </c>
      <c r="J508" s="45">
        <v>-66090</v>
      </c>
      <c r="K508" s="45">
        <v>0</v>
      </c>
      <c r="L508" s="45">
        <v>0</v>
      </c>
      <c r="M508" s="45">
        <v>0</v>
      </c>
      <c r="N508" s="45">
        <v>-113050</v>
      </c>
      <c r="O508" s="45">
        <v>-113050</v>
      </c>
      <c r="P508" s="45">
        <v>-94962</v>
      </c>
      <c r="Q508" s="45">
        <v>0</v>
      </c>
      <c r="R508" s="47">
        <f t="shared" si="131"/>
        <v>-43277.666666666664</v>
      </c>
      <c r="T508" s="49"/>
      <c r="U508" s="49">
        <f>R508-T508</f>
        <v>-43277.666666666664</v>
      </c>
      <c r="V508" s="49"/>
      <c r="W508" s="49"/>
      <c r="Y508" s="51"/>
      <c r="Z508" s="51"/>
      <c r="AA508" s="51"/>
      <c r="AD508" s="49">
        <f t="shared" ref="AD508:AD521" si="134">+R508</f>
        <v>-43277.666666666664</v>
      </c>
    </row>
    <row r="509" spans="1:30">
      <c r="A509" s="6" t="s">
        <v>284</v>
      </c>
      <c r="B509" s="6" t="s">
        <v>408</v>
      </c>
      <c r="C509" s="6" t="s">
        <v>409</v>
      </c>
      <c r="D509" s="3" t="s">
        <v>754</v>
      </c>
      <c r="E509" s="45">
        <v>-5661.3899999999903</v>
      </c>
      <c r="F509" s="45">
        <v>-24478.29</v>
      </c>
      <c r="G509" s="45">
        <v>-43120.08</v>
      </c>
      <c r="H509" s="45">
        <v>-61761.87</v>
      </c>
      <c r="I509" s="45">
        <v>-21943.09</v>
      </c>
      <c r="J509" s="45">
        <v>-43886.18</v>
      </c>
      <c r="K509" s="45">
        <v>-67079.14</v>
      </c>
      <c r="L509" s="45">
        <v>-21318.16</v>
      </c>
      <c r="M509" s="45">
        <v>-44511.12</v>
      </c>
      <c r="N509" s="45">
        <v>-67704.08</v>
      </c>
      <c r="O509" s="45">
        <v>-21943.09</v>
      </c>
      <c r="P509" s="45">
        <v>-45136.05</v>
      </c>
      <c r="Q509" s="45">
        <v>-68329.009999999995</v>
      </c>
      <c r="R509" s="47">
        <f t="shared" si="131"/>
        <v>-41656.362499999996</v>
      </c>
      <c r="U509" s="49">
        <f t="shared" ref="U509:U521" si="135">+R509</f>
        <v>-41656.362499999996</v>
      </c>
      <c r="V509" s="49"/>
      <c r="W509" s="49"/>
      <c r="Y509" s="51"/>
      <c r="Z509" s="51"/>
      <c r="AA509" s="51"/>
      <c r="AD509" s="49">
        <f t="shared" si="134"/>
        <v>-41656.362499999996</v>
      </c>
    </row>
    <row r="510" spans="1:30">
      <c r="A510" s="6" t="s">
        <v>284</v>
      </c>
      <c r="B510" s="6" t="s">
        <v>408</v>
      </c>
      <c r="C510" s="6" t="s">
        <v>410</v>
      </c>
      <c r="D510" s="3" t="s">
        <v>755</v>
      </c>
      <c r="E510" s="45">
        <v>-554325</v>
      </c>
      <c r="F510" s="45">
        <v>-554325</v>
      </c>
      <c r="G510" s="45">
        <v>-554325</v>
      </c>
      <c r="H510" s="45">
        <v>-570707</v>
      </c>
      <c r="I510" s="45">
        <v>-570707</v>
      </c>
      <c r="J510" s="45">
        <v>-570707</v>
      </c>
      <c r="K510" s="45">
        <v>-570707</v>
      </c>
      <c r="L510" s="45">
        <v>-570707</v>
      </c>
      <c r="M510" s="45">
        <v>-570707</v>
      </c>
      <c r="N510" s="45">
        <v>-570707</v>
      </c>
      <c r="O510" s="45">
        <v>-570707</v>
      </c>
      <c r="P510" s="45">
        <v>-570707</v>
      </c>
      <c r="Q510" s="45">
        <v>-570707</v>
      </c>
      <c r="R510" s="47">
        <f t="shared" si="131"/>
        <v>-567294.08333333337</v>
      </c>
      <c r="U510" s="49">
        <f t="shared" si="135"/>
        <v>-567294.08333333337</v>
      </c>
      <c r="V510" s="49"/>
      <c r="W510" s="49"/>
      <c r="Y510" s="51"/>
      <c r="Z510" s="51"/>
      <c r="AA510" s="51"/>
      <c r="AD510" s="49">
        <f t="shared" si="134"/>
        <v>-567294.08333333337</v>
      </c>
    </row>
    <row r="511" spans="1:30">
      <c r="A511" s="6" t="s">
        <v>284</v>
      </c>
      <c r="B511" s="6" t="s">
        <v>223</v>
      </c>
      <c r="C511" s="6" t="s">
        <v>143</v>
      </c>
      <c r="D511" s="3" t="s">
        <v>756</v>
      </c>
      <c r="E511" s="45">
        <v>-1469706.02</v>
      </c>
      <c r="F511" s="45">
        <v>-1746137.36</v>
      </c>
      <c r="G511" s="45">
        <v>-1835241.4</v>
      </c>
      <c r="H511" s="45">
        <v>-1026586.12</v>
      </c>
      <c r="I511" s="45">
        <v>-1162725.33</v>
      </c>
      <c r="J511" s="45">
        <v>-1139089.24</v>
      </c>
      <c r="K511" s="45">
        <v>-1507548.46</v>
      </c>
      <c r="L511" s="45">
        <v>-1763851.32</v>
      </c>
      <c r="M511" s="45">
        <v>-1934689.15</v>
      </c>
      <c r="N511" s="45">
        <v>-2089262.6</v>
      </c>
      <c r="O511" s="45">
        <v>-1216303.5</v>
      </c>
      <c r="P511" s="45">
        <v>-1420637.14</v>
      </c>
      <c r="Q511" s="45">
        <v>-1643497.37</v>
      </c>
      <c r="R511" s="47">
        <f t="shared" si="131"/>
        <v>-1533222.7762500001</v>
      </c>
      <c r="U511" s="49">
        <f t="shared" si="135"/>
        <v>-1533222.7762500001</v>
      </c>
      <c r="V511" s="49"/>
      <c r="W511" s="49"/>
      <c r="Y511" s="51"/>
      <c r="Z511" s="51"/>
      <c r="AA511" s="51"/>
      <c r="AD511" s="49">
        <f t="shared" si="134"/>
        <v>-1533222.7762500001</v>
      </c>
    </row>
    <row r="512" spans="1:30">
      <c r="A512" s="6" t="s">
        <v>284</v>
      </c>
      <c r="B512" s="6" t="s">
        <v>223</v>
      </c>
      <c r="C512" s="6" t="s">
        <v>180</v>
      </c>
      <c r="D512" s="3" t="s">
        <v>757</v>
      </c>
      <c r="E512" s="45">
        <v>-1089425.81</v>
      </c>
      <c r="F512" s="45">
        <v>-1335651.52</v>
      </c>
      <c r="G512" s="45">
        <v>-1378091.8</v>
      </c>
      <c r="H512" s="45">
        <v>-1521146.44</v>
      </c>
      <c r="I512" s="45">
        <v>-1594988.02</v>
      </c>
      <c r="J512" s="45">
        <v>-293182.7</v>
      </c>
      <c r="K512" s="45">
        <v>-386566.98</v>
      </c>
      <c r="L512" s="45">
        <v>-472225</v>
      </c>
      <c r="M512" s="45">
        <v>-554923.80000000005</v>
      </c>
      <c r="N512" s="45">
        <v>-647095</v>
      </c>
      <c r="O512" s="45">
        <v>-735137.39</v>
      </c>
      <c r="P512" s="45">
        <v>-822295.23</v>
      </c>
      <c r="Q512" s="45">
        <v>-891999.12</v>
      </c>
      <c r="R512" s="47">
        <f t="shared" si="131"/>
        <v>-894334.69541666657</v>
      </c>
      <c r="U512" s="49">
        <f t="shared" si="135"/>
        <v>-894334.69541666657</v>
      </c>
      <c r="V512" s="49"/>
      <c r="W512" s="49"/>
      <c r="Y512" s="51"/>
      <c r="Z512" s="51"/>
      <c r="AA512" s="51"/>
      <c r="AD512" s="49">
        <f t="shared" si="134"/>
        <v>-894334.69541666657</v>
      </c>
    </row>
    <row r="513" spans="1:30">
      <c r="A513" s="6" t="s">
        <v>284</v>
      </c>
      <c r="B513" s="6" t="s">
        <v>224</v>
      </c>
      <c r="C513" s="6" t="s">
        <v>143</v>
      </c>
      <c r="D513" s="3" t="s">
        <v>225</v>
      </c>
      <c r="E513" s="45">
        <v>-2083578.04</v>
      </c>
      <c r="F513" s="45">
        <v>-2092320.34</v>
      </c>
      <c r="G513" s="45">
        <v>-2091675.51</v>
      </c>
      <c r="H513" s="45">
        <v>-2449529.34</v>
      </c>
      <c r="I513" s="45">
        <v>-2434538.69</v>
      </c>
      <c r="J513" s="45">
        <v>-2456879.7400000002</v>
      </c>
      <c r="K513" s="45">
        <v>-2481640.12</v>
      </c>
      <c r="L513" s="45">
        <v>-2486159.4</v>
      </c>
      <c r="M513" s="45">
        <v>-2500756.27</v>
      </c>
      <c r="N513" s="45">
        <v>-2431744.7999999998</v>
      </c>
      <c r="O513" s="45">
        <v>-2453281.7599999998</v>
      </c>
      <c r="P513" s="45">
        <v>-2457622.6</v>
      </c>
      <c r="Q513" s="45">
        <v>-2476305.1</v>
      </c>
      <c r="R513" s="47">
        <f t="shared" si="131"/>
        <v>-2384674.1783333332</v>
      </c>
      <c r="U513" s="49">
        <f t="shared" si="135"/>
        <v>-2384674.1783333332</v>
      </c>
      <c r="V513" s="49"/>
      <c r="W513" s="49"/>
      <c r="Y513" s="51"/>
      <c r="Z513" s="51"/>
      <c r="AA513" s="51"/>
      <c r="AD513" s="49">
        <f t="shared" si="134"/>
        <v>-2384674.1783333332</v>
      </c>
    </row>
    <row r="514" spans="1:30">
      <c r="A514" s="6" t="s">
        <v>284</v>
      </c>
      <c r="B514" s="6" t="s">
        <v>507</v>
      </c>
      <c r="C514" s="6" t="s">
        <v>143</v>
      </c>
      <c r="D514" s="3" t="s">
        <v>68</v>
      </c>
      <c r="E514" s="45">
        <v>1.16415321826935E-10</v>
      </c>
      <c r="F514" s="45">
        <v>-40693.849999999897</v>
      </c>
      <c r="G514" s="45">
        <v>-159437.01999999999</v>
      </c>
      <c r="H514" s="45">
        <v>-213748.65</v>
      </c>
      <c r="I514" s="45">
        <v>-21604.11</v>
      </c>
      <c r="J514" s="45">
        <v>-366890.1</v>
      </c>
      <c r="K514" s="45">
        <v>-126997.28</v>
      </c>
      <c r="L514" s="45">
        <v>-37025.379999999997</v>
      </c>
      <c r="M514" s="45">
        <v>-85808.35</v>
      </c>
      <c r="N514" s="45">
        <v>-547873.30000000005</v>
      </c>
      <c r="O514" s="45">
        <v>-210331.64</v>
      </c>
      <c r="P514" s="45">
        <v>-310179.94</v>
      </c>
      <c r="Q514" s="45">
        <v>-304141.13</v>
      </c>
      <c r="R514" s="47">
        <f t="shared" si="131"/>
        <v>-189388.34875</v>
      </c>
      <c r="U514" s="49">
        <f t="shared" si="135"/>
        <v>-189388.34875</v>
      </c>
      <c r="V514" s="49"/>
      <c r="W514" s="49"/>
      <c r="Y514" s="51"/>
      <c r="Z514" s="51"/>
      <c r="AA514" s="51"/>
      <c r="AD514" s="49">
        <f t="shared" si="134"/>
        <v>-189388.34875</v>
      </c>
    </row>
    <row r="515" spans="1:30">
      <c r="A515" s="6" t="s">
        <v>284</v>
      </c>
      <c r="B515" s="6" t="s">
        <v>411</v>
      </c>
      <c r="C515" s="6" t="s">
        <v>412</v>
      </c>
      <c r="D515" s="3" t="s">
        <v>758</v>
      </c>
      <c r="E515" s="45">
        <v>-62695.91</v>
      </c>
      <c r="F515" s="45">
        <v>-42483.74</v>
      </c>
      <c r="G515" s="45">
        <v>-41470.5</v>
      </c>
      <c r="H515" s="45">
        <v>-67919.5</v>
      </c>
      <c r="I515" s="45">
        <v>-58340.26</v>
      </c>
      <c r="J515" s="45">
        <v>-57636.88</v>
      </c>
      <c r="K515" s="45">
        <v>-67712.36</v>
      </c>
      <c r="L515" s="45">
        <v>-46798.82</v>
      </c>
      <c r="M515" s="45">
        <v>-51464.25</v>
      </c>
      <c r="N515" s="45">
        <v>-52947.18</v>
      </c>
      <c r="O515" s="45">
        <v>-59473.14</v>
      </c>
      <c r="P515" s="45">
        <v>-64421.56</v>
      </c>
      <c r="Q515" s="45">
        <v>-39484.959999999999</v>
      </c>
      <c r="R515" s="47">
        <f t="shared" si="131"/>
        <v>-55146.552083333336</v>
      </c>
      <c r="U515" s="49">
        <f t="shared" si="135"/>
        <v>-55146.552083333336</v>
      </c>
      <c r="V515" s="49"/>
      <c r="W515" s="49"/>
      <c r="Y515" s="51"/>
      <c r="Z515" s="51"/>
      <c r="AA515" s="51"/>
      <c r="AD515" s="49">
        <f t="shared" si="134"/>
        <v>-55146.552083333336</v>
      </c>
    </row>
    <row r="516" spans="1:30">
      <c r="A516" s="6" t="s">
        <v>284</v>
      </c>
      <c r="B516" s="6" t="s">
        <v>411</v>
      </c>
      <c r="C516" s="6" t="s">
        <v>413</v>
      </c>
      <c r="D516" s="3" t="s">
        <v>759</v>
      </c>
      <c r="E516" s="45">
        <v>-748392.14</v>
      </c>
      <c r="F516" s="45">
        <v>-907506.14</v>
      </c>
      <c r="G516" s="45">
        <v>-1059898.94</v>
      </c>
      <c r="H516" s="45">
        <v>-1228898.25</v>
      </c>
      <c r="I516" s="45">
        <v>-1381120.42</v>
      </c>
      <c r="J516" s="45">
        <v>-359188.71</v>
      </c>
      <c r="K516" s="45">
        <v>-527793</v>
      </c>
      <c r="L516" s="45">
        <v>-688821.78</v>
      </c>
      <c r="M516" s="45">
        <v>-842143.78</v>
      </c>
      <c r="N516" s="45">
        <v>-1006051.27</v>
      </c>
      <c r="O516" s="45">
        <v>-1171418.58</v>
      </c>
      <c r="P516" s="45">
        <v>-619197.32999999996</v>
      </c>
      <c r="Q516" s="45">
        <v>-779553.9</v>
      </c>
      <c r="R516" s="47">
        <f t="shared" si="131"/>
        <v>-879667.60166666668</v>
      </c>
      <c r="U516" s="49">
        <f t="shared" si="135"/>
        <v>-879667.60166666668</v>
      </c>
      <c r="V516" s="49"/>
      <c r="W516" s="49"/>
      <c r="Y516" s="51"/>
      <c r="Z516" s="51"/>
      <c r="AA516" s="51"/>
      <c r="AD516" s="49">
        <f t="shared" si="134"/>
        <v>-879667.60166666668</v>
      </c>
    </row>
    <row r="517" spans="1:30">
      <c r="A517" s="6" t="s">
        <v>284</v>
      </c>
      <c r="B517" s="6" t="s">
        <v>411</v>
      </c>
      <c r="C517" s="6" t="s">
        <v>508</v>
      </c>
      <c r="D517" s="3" t="s">
        <v>760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7">
        <f t="shared" si="131"/>
        <v>0</v>
      </c>
      <c r="U517" s="49">
        <f t="shared" si="135"/>
        <v>0</v>
      </c>
      <c r="V517" s="49"/>
      <c r="W517" s="49"/>
      <c r="Y517" s="51"/>
      <c r="Z517" s="51"/>
      <c r="AA517" s="51"/>
      <c r="AD517" s="49">
        <f t="shared" si="134"/>
        <v>0</v>
      </c>
    </row>
    <row r="518" spans="1:30">
      <c r="A518" s="6" t="s">
        <v>284</v>
      </c>
      <c r="B518" s="6" t="s">
        <v>411</v>
      </c>
      <c r="C518" s="6" t="s">
        <v>414</v>
      </c>
      <c r="D518" s="3" t="s">
        <v>761</v>
      </c>
      <c r="E518" s="45">
        <v>-12245.16</v>
      </c>
      <c r="F518" s="45">
        <v>-22678.69</v>
      </c>
      <c r="G518" s="45">
        <v>-28501.66</v>
      </c>
      <c r="H518" s="45">
        <v>-36542.800000000003</v>
      </c>
      <c r="I518" s="45">
        <v>-54029.67</v>
      </c>
      <c r="J518" s="45">
        <v>-58086.79</v>
      </c>
      <c r="K518" s="45">
        <v>-68033.91</v>
      </c>
      <c r="L518" s="45">
        <v>-73699.960000000006</v>
      </c>
      <c r="M518" s="45">
        <v>-76709.490000000005</v>
      </c>
      <c r="N518" s="45">
        <v>-81420.3</v>
      </c>
      <c r="O518" s="45">
        <v>-86850.73</v>
      </c>
      <c r="P518" s="45">
        <v>-92485.8</v>
      </c>
      <c r="Q518" s="45">
        <v>-96274.29</v>
      </c>
      <c r="R518" s="47">
        <f t="shared" si="131"/>
        <v>-61108.293750000004</v>
      </c>
      <c r="U518" s="49">
        <f t="shared" si="135"/>
        <v>-61108.293750000004</v>
      </c>
      <c r="V518" s="49"/>
      <c r="W518" s="49"/>
      <c r="Y518" s="51"/>
      <c r="Z518" s="51"/>
      <c r="AA518" s="51"/>
      <c r="AD518" s="49">
        <f t="shared" si="134"/>
        <v>-61108.293750000004</v>
      </c>
    </row>
    <row r="519" spans="1:30">
      <c r="A519" s="6" t="s">
        <v>284</v>
      </c>
      <c r="B519" s="6" t="s">
        <v>426</v>
      </c>
      <c r="C519" s="6" t="s">
        <v>143</v>
      </c>
      <c r="D519" s="3" t="s">
        <v>84</v>
      </c>
      <c r="E519" s="45">
        <v>0</v>
      </c>
      <c r="F519" s="45">
        <v>0</v>
      </c>
      <c r="G519" s="45">
        <v>-314565.40000000002</v>
      </c>
      <c r="H519" s="45">
        <v>-558997.84</v>
      </c>
      <c r="I519" s="45">
        <v>-423522.79</v>
      </c>
      <c r="J519" s="45">
        <v>-160182.17000000001</v>
      </c>
      <c r="K519" s="45">
        <v>2.91038304567337E-11</v>
      </c>
      <c r="L519" s="45">
        <v>2.91038304567337E-11</v>
      </c>
      <c r="M519" s="45">
        <v>2.91038304567337E-11</v>
      </c>
      <c r="N519" s="45">
        <v>2.91038304567337E-11</v>
      </c>
      <c r="O519" s="45">
        <v>2.91038304567337E-11</v>
      </c>
      <c r="P519" s="45">
        <v>2.91038304567337E-11</v>
      </c>
      <c r="Q519" s="45">
        <v>2.91038304567337E-11</v>
      </c>
      <c r="R519" s="47">
        <f t="shared" si="131"/>
        <v>-121439.01666666666</v>
      </c>
      <c r="U519" s="49">
        <f t="shared" si="135"/>
        <v>-121439.01666666666</v>
      </c>
      <c r="V519" s="49"/>
      <c r="W519" s="49"/>
      <c r="Y519" s="51"/>
      <c r="Z519" s="51"/>
      <c r="AA519" s="51"/>
      <c r="AD519" s="49">
        <f t="shared" si="134"/>
        <v>-121439.01666666666</v>
      </c>
    </row>
    <row r="520" spans="1:30">
      <c r="A520" s="6" t="s">
        <v>284</v>
      </c>
      <c r="B520" s="6" t="s">
        <v>430</v>
      </c>
      <c r="C520" s="6" t="s">
        <v>1014</v>
      </c>
      <c r="D520" s="3" t="s">
        <v>1015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-456492.6</v>
      </c>
      <c r="Q520" s="45">
        <v>-456492.6</v>
      </c>
      <c r="R520" s="47">
        <f t="shared" si="131"/>
        <v>-57061.57499999999</v>
      </c>
      <c r="U520" s="49">
        <f t="shared" si="135"/>
        <v>-57061.57499999999</v>
      </c>
      <c r="V520" s="49"/>
      <c r="W520" s="49"/>
      <c r="Y520" s="51"/>
      <c r="Z520" s="51"/>
      <c r="AA520" s="51"/>
      <c r="AD520" s="49">
        <f t="shared" si="134"/>
        <v>-57061.57499999999</v>
      </c>
    </row>
    <row r="521" spans="1:30">
      <c r="A521" s="6" t="s">
        <v>293</v>
      </c>
      <c r="B521" s="6" t="s">
        <v>230</v>
      </c>
      <c r="C521" s="25" t="s">
        <v>2</v>
      </c>
      <c r="D521" s="3" t="s">
        <v>766</v>
      </c>
      <c r="E521" s="45">
        <v>0</v>
      </c>
      <c r="F521" s="45">
        <v>0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7">
        <f t="shared" si="131"/>
        <v>0</v>
      </c>
      <c r="U521" s="49">
        <f t="shared" si="135"/>
        <v>0</v>
      </c>
      <c r="V521" s="49"/>
      <c r="W521" s="49"/>
      <c r="Y521" s="51"/>
      <c r="Z521" s="51"/>
      <c r="AA521" s="51"/>
      <c r="AD521" s="49">
        <f t="shared" si="134"/>
        <v>0</v>
      </c>
    </row>
    <row r="522" spans="1:30">
      <c r="A522" s="6" t="s">
        <v>293</v>
      </c>
      <c r="B522" s="6" t="s">
        <v>220</v>
      </c>
      <c r="C522" s="6" t="s">
        <v>385</v>
      </c>
      <c r="D522" s="3" t="s">
        <v>221</v>
      </c>
      <c r="E522" s="45">
        <v>-76208.66</v>
      </c>
      <c r="F522" s="45">
        <v>-70638.52</v>
      </c>
      <c r="G522" s="45">
        <v>-73408.479999999996</v>
      </c>
      <c r="H522" s="45">
        <v>-67384.36</v>
      </c>
      <c r="I522" s="45">
        <v>-58554.19</v>
      </c>
      <c r="J522" s="45">
        <v>-58078</v>
      </c>
      <c r="K522" s="45">
        <v>-65674.009999999995</v>
      </c>
      <c r="L522" s="45">
        <v>-67834.64</v>
      </c>
      <c r="M522" s="45">
        <v>-66819.78</v>
      </c>
      <c r="N522" s="45">
        <v>-73617</v>
      </c>
      <c r="O522" s="45">
        <v>-71406</v>
      </c>
      <c r="P522" s="45">
        <v>-69542.17</v>
      </c>
      <c r="Q522" s="45">
        <v>-70022</v>
      </c>
      <c r="R522" s="47">
        <f t="shared" si="131"/>
        <v>-68006.039999999994</v>
      </c>
      <c r="U522" s="49"/>
      <c r="V522" s="49"/>
      <c r="W522" s="49">
        <f>+R522</f>
        <v>-68006.039999999994</v>
      </c>
      <c r="Y522" s="51"/>
      <c r="Z522" s="51"/>
      <c r="AA522" s="51"/>
      <c r="AB522" s="49">
        <f>+R522</f>
        <v>-68006.039999999994</v>
      </c>
      <c r="AD522" s="49"/>
    </row>
    <row r="523" spans="1:30">
      <c r="A523" s="6" t="s">
        <v>293</v>
      </c>
      <c r="B523" s="6" t="s">
        <v>405</v>
      </c>
      <c r="C523" s="6" t="s">
        <v>104</v>
      </c>
      <c r="D523" s="3" t="s">
        <v>214</v>
      </c>
      <c r="E523" s="45">
        <v>-2.91038304567337E-11</v>
      </c>
      <c r="F523" s="45">
        <v>-2.91038304567337E-11</v>
      </c>
      <c r="G523" s="45">
        <v>-2.91038304567337E-11</v>
      </c>
      <c r="H523" s="45">
        <v>-185595.73</v>
      </c>
      <c r="I523" s="45">
        <v>-421855.07</v>
      </c>
      <c r="J523" s="45">
        <v>-850055.92</v>
      </c>
      <c r="K523" s="45">
        <v>-1014477.12</v>
      </c>
      <c r="L523" s="45">
        <v>-154527.04999999999</v>
      </c>
      <c r="M523" s="45">
        <v>67698.390000000101</v>
      </c>
      <c r="N523" s="45">
        <v>378845.49</v>
      </c>
      <c r="O523" s="45">
        <v>5.8207660913467401E-11</v>
      </c>
      <c r="P523" s="45">
        <v>5.8207660913467401E-11</v>
      </c>
      <c r="Q523" s="45">
        <v>5.8207660913467401E-11</v>
      </c>
      <c r="R523" s="47">
        <f t="shared" si="131"/>
        <v>-181663.91749999998</v>
      </c>
      <c r="U523" s="49">
        <f t="shared" ref="U523:U540" si="136">+R523</f>
        <v>-181663.91749999998</v>
      </c>
      <c r="V523" s="49"/>
      <c r="W523" s="49"/>
      <c r="Y523" s="51"/>
      <c r="Z523" s="51"/>
      <c r="AA523" s="51"/>
      <c r="AD523" s="49">
        <f t="shared" ref="AD523:AD532" si="137">+R523</f>
        <v>-181663.91749999998</v>
      </c>
    </row>
    <row r="524" spans="1:30">
      <c r="A524" s="6" t="s">
        <v>293</v>
      </c>
      <c r="B524" s="6" t="s">
        <v>217</v>
      </c>
      <c r="C524" s="6" t="s">
        <v>281</v>
      </c>
      <c r="D524" s="3" t="s">
        <v>767</v>
      </c>
      <c r="E524" s="45">
        <v>-547143</v>
      </c>
      <c r="F524" s="45">
        <v>-729524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-176379</v>
      </c>
      <c r="P524" s="45">
        <v>-352758</v>
      </c>
      <c r="Q524" s="45">
        <v>-529137</v>
      </c>
      <c r="R524" s="47">
        <f t="shared" si="131"/>
        <v>-149733.41666666666</v>
      </c>
      <c r="U524" s="49">
        <f t="shared" si="136"/>
        <v>-149733.41666666666</v>
      </c>
      <c r="V524" s="49"/>
      <c r="W524" s="49"/>
      <c r="Y524" s="51"/>
      <c r="Z524" s="51"/>
      <c r="AA524" s="51"/>
      <c r="AD524" s="49">
        <f t="shared" si="137"/>
        <v>-149733.41666666666</v>
      </c>
    </row>
    <row r="525" spans="1:30">
      <c r="A525" s="6" t="s">
        <v>293</v>
      </c>
      <c r="B525" s="6" t="s">
        <v>217</v>
      </c>
      <c r="C525" s="6" t="s">
        <v>102</v>
      </c>
      <c r="D525" s="3" t="s">
        <v>768</v>
      </c>
      <c r="E525" s="45">
        <v>-306469.76000000001</v>
      </c>
      <c r="F525" s="45">
        <v>-216800.66</v>
      </c>
      <c r="G525" s="45">
        <v>-500260.4</v>
      </c>
      <c r="H525" s="45">
        <v>-924639.48</v>
      </c>
      <c r="I525" s="45">
        <v>-673595.55</v>
      </c>
      <c r="J525" s="45">
        <v>-996757.05</v>
      </c>
      <c r="K525" s="45">
        <v>-1297382.07</v>
      </c>
      <c r="L525" s="45">
        <v>-450196.03</v>
      </c>
      <c r="M525" s="45">
        <v>-532245.62</v>
      </c>
      <c r="N525" s="45">
        <v>-615722.87</v>
      </c>
      <c r="O525" s="45">
        <v>-164222.47</v>
      </c>
      <c r="P525" s="45">
        <v>-234258.82</v>
      </c>
      <c r="Q525" s="45">
        <v>-327845.89</v>
      </c>
      <c r="R525" s="47">
        <f t="shared" si="131"/>
        <v>-576936.57041666668</v>
      </c>
      <c r="U525" s="49">
        <f t="shared" si="136"/>
        <v>-576936.57041666668</v>
      </c>
      <c r="V525" s="49"/>
      <c r="W525" s="49"/>
      <c r="Y525" s="51"/>
      <c r="Z525" s="51"/>
      <c r="AA525" s="51"/>
      <c r="AD525" s="49">
        <f t="shared" si="137"/>
        <v>-576936.57041666668</v>
      </c>
    </row>
    <row r="526" spans="1:30">
      <c r="A526" s="6" t="s">
        <v>293</v>
      </c>
      <c r="B526" s="6" t="s">
        <v>217</v>
      </c>
      <c r="C526" s="6" t="s">
        <v>406</v>
      </c>
      <c r="D526" s="3" t="s">
        <v>772</v>
      </c>
      <c r="E526" s="45">
        <v>0</v>
      </c>
      <c r="F526" s="45">
        <v>0</v>
      </c>
      <c r="G526" s="45">
        <v>0</v>
      </c>
      <c r="H526" s="45">
        <v>0</v>
      </c>
      <c r="I526" s="45">
        <v>-20377.2</v>
      </c>
      <c r="J526" s="45">
        <v>-40754.400000000001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7">
        <f t="shared" si="131"/>
        <v>-5094.3</v>
      </c>
      <c r="U526" s="49">
        <f t="shared" si="136"/>
        <v>-5094.3</v>
      </c>
      <c r="V526" s="49"/>
      <c r="W526" s="49"/>
      <c r="Y526" s="51"/>
      <c r="Z526" s="51"/>
      <c r="AA526" s="51"/>
      <c r="AD526" s="49">
        <f t="shared" si="137"/>
        <v>-5094.3</v>
      </c>
    </row>
    <row r="527" spans="1:30">
      <c r="A527" s="6" t="s">
        <v>293</v>
      </c>
      <c r="B527" s="6" t="s">
        <v>217</v>
      </c>
      <c r="C527" s="6" t="s">
        <v>874</v>
      </c>
      <c r="D527" s="3" t="s">
        <v>912</v>
      </c>
      <c r="E527" s="45">
        <v>0</v>
      </c>
      <c r="F527" s="45">
        <v>0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-6561.11</v>
      </c>
      <c r="P527" s="45">
        <v>-19683.330000000002</v>
      </c>
      <c r="Q527" s="45">
        <v>-26244.44</v>
      </c>
      <c r="R527" s="47">
        <f t="shared" si="131"/>
        <v>-3280.5550000000003</v>
      </c>
      <c r="U527" s="49">
        <f t="shared" si="136"/>
        <v>-3280.5550000000003</v>
      </c>
      <c r="V527" s="49"/>
      <c r="W527" s="49"/>
      <c r="Y527" s="51"/>
      <c r="Z527" s="51"/>
      <c r="AA527" s="51"/>
      <c r="AD527" s="49">
        <f t="shared" si="137"/>
        <v>-3280.5550000000003</v>
      </c>
    </row>
    <row r="528" spans="1:30">
      <c r="A528" s="6" t="s">
        <v>293</v>
      </c>
      <c r="B528" s="6" t="s">
        <v>217</v>
      </c>
      <c r="C528" s="6" t="s">
        <v>943</v>
      </c>
      <c r="D528" s="3" t="s">
        <v>944</v>
      </c>
      <c r="E528" s="45">
        <v>-75000</v>
      </c>
      <c r="F528" s="45">
        <v>-75000</v>
      </c>
      <c r="G528" s="45">
        <v>-75000</v>
      </c>
      <c r="H528" s="45">
        <v>-150000</v>
      </c>
      <c r="I528" s="45">
        <v>-150000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7">
        <f t="shared" si="131"/>
        <v>-40625</v>
      </c>
      <c r="U528" s="49">
        <f t="shared" si="136"/>
        <v>-40625</v>
      </c>
      <c r="V528" s="49"/>
      <c r="W528" s="49"/>
      <c r="Y528" s="51"/>
      <c r="Z528" s="51"/>
      <c r="AA528" s="51"/>
      <c r="AD528" s="49">
        <f t="shared" si="137"/>
        <v>-40625</v>
      </c>
    </row>
    <row r="529" spans="1:30">
      <c r="A529" s="6" t="s">
        <v>293</v>
      </c>
      <c r="B529" s="6" t="s">
        <v>411</v>
      </c>
      <c r="C529" s="6" t="s">
        <v>295</v>
      </c>
      <c r="D529" s="3" t="s">
        <v>762</v>
      </c>
      <c r="E529" s="45">
        <v>-115781.97</v>
      </c>
      <c r="F529" s="45">
        <v>-239135.9</v>
      </c>
      <c r="G529" s="45">
        <v>-430821.37</v>
      </c>
      <c r="H529" s="45">
        <v>-506755.45</v>
      </c>
      <c r="I529" s="45">
        <v>-459198.34</v>
      </c>
      <c r="J529" s="45">
        <v>-485566.8</v>
      </c>
      <c r="K529" s="45">
        <v>-331260.26</v>
      </c>
      <c r="L529" s="45">
        <v>-216461.68</v>
      </c>
      <c r="M529" s="45">
        <v>-178538.83</v>
      </c>
      <c r="N529" s="45">
        <v>-109364.39</v>
      </c>
      <c r="O529" s="45">
        <v>-135483.95000000001</v>
      </c>
      <c r="P529" s="45">
        <v>-104857.13</v>
      </c>
      <c r="Q529" s="45">
        <v>-145755.01</v>
      </c>
      <c r="R529" s="47">
        <f t="shared" si="131"/>
        <v>-277351.04916666675</v>
      </c>
      <c r="U529" s="49">
        <f t="shared" si="136"/>
        <v>-277351.04916666675</v>
      </c>
      <c r="V529" s="49"/>
      <c r="W529" s="49"/>
      <c r="Y529" s="51"/>
      <c r="Z529" s="51"/>
      <c r="AA529" s="51"/>
      <c r="AD529" s="49">
        <f t="shared" si="137"/>
        <v>-277351.04916666675</v>
      </c>
    </row>
    <row r="530" spans="1:30">
      <c r="A530" s="6" t="s">
        <v>293</v>
      </c>
      <c r="B530" s="6" t="s">
        <v>411</v>
      </c>
      <c r="C530" s="6" t="s">
        <v>83</v>
      </c>
      <c r="D530" s="3" t="s">
        <v>763</v>
      </c>
      <c r="E530" s="45">
        <v>-979096.87</v>
      </c>
      <c r="F530" s="45">
        <v>-975545.69</v>
      </c>
      <c r="G530" s="45">
        <v>-969148.01</v>
      </c>
      <c r="H530" s="45">
        <v>-965203.02</v>
      </c>
      <c r="I530" s="45">
        <v>-957422.89</v>
      </c>
      <c r="J530" s="45">
        <v>-949196.01</v>
      </c>
      <c r="K530" s="45">
        <v>-943583.52</v>
      </c>
      <c r="L530" s="45">
        <v>-939915.97</v>
      </c>
      <c r="M530" s="45">
        <v>-936891.09</v>
      </c>
      <c r="N530" s="45">
        <v>-935038.15</v>
      </c>
      <c r="O530" s="45">
        <v>-932742.66</v>
      </c>
      <c r="P530" s="45">
        <v>-930966.08</v>
      </c>
      <c r="Q530" s="45">
        <v>-928496.57</v>
      </c>
      <c r="R530" s="47">
        <f t="shared" si="131"/>
        <v>-949120.8175</v>
      </c>
      <c r="U530" s="49">
        <f t="shared" si="136"/>
        <v>-949120.8175</v>
      </c>
      <c r="V530" s="49"/>
      <c r="W530" s="49"/>
      <c r="Y530" s="51"/>
      <c r="Z530" s="51"/>
      <c r="AA530" s="51"/>
      <c r="AD530" s="49">
        <f t="shared" si="137"/>
        <v>-949120.8175</v>
      </c>
    </row>
    <row r="531" spans="1:30">
      <c r="A531" s="6" t="s">
        <v>293</v>
      </c>
      <c r="B531" s="6" t="s">
        <v>411</v>
      </c>
      <c r="C531" s="6" t="s">
        <v>67</v>
      </c>
      <c r="D531" s="3" t="s">
        <v>764</v>
      </c>
      <c r="E531" s="45">
        <v>14536.57</v>
      </c>
      <c r="F531" s="45">
        <v>14864.75</v>
      </c>
      <c r="G531" s="45">
        <v>11403.15</v>
      </c>
      <c r="H531" s="45">
        <v>19876.919999999998</v>
      </c>
      <c r="I531" s="45">
        <v>5206.47</v>
      </c>
      <c r="J531" s="45">
        <v>19393.41</v>
      </c>
      <c r="K531" s="45">
        <v>35801.53</v>
      </c>
      <c r="L531" s="45">
        <v>41596.22</v>
      </c>
      <c r="M531" s="45">
        <v>43519.76</v>
      </c>
      <c r="N531" s="45">
        <v>44863.07</v>
      </c>
      <c r="O531" s="45">
        <v>44789.97</v>
      </c>
      <c r="P531" s="45">
        <v>47228.800000000003</v>
      </c>
      <c r="Q531" s="45">
        <v>45953.48</v>
      </c>
      <c r="R531" s="47">
        <f t="shared" si="131"/>
        <v>29899.089583333334</v>
      </c>
      <c r="U531" s="49">
        <f t="shared" si="136"/>
        <v>29899.089583333334</v>
      </c>
      <c r="V531" s="49"/>
      <c r="W531" s="49"/>
      <c r="Y531" s="51"/>
      <c r="Z531" s="51"/>
      <c r="AA531" s="51"/>
      <c r="AD531" s="49">
        <f t="shared" si="137"/>
        <v>29899.089583333334</v>
      </c>
    </row>
    <row r="532" spans="1:30">
      <c r="A532" s="6" t="s">
        <v>293</v>
      </c>
      <c r="B532" s="6" t="s">
        <v>411</v>
      </c>
      <c r="C532" s="6" t="s">
        <v>113</v>
      </c>
      <c r="D532" s="3" t="s">
        <v>765</v>
      </c>
      <c r="E532" s="45">
        <v>502715.93</v>
      </c>
      <c r="F532" s="45">
        <v>502715.93</v>
      </c>
      <c r="G532" s="45">
        <v>502715.93</v>
      </c>
      <c r="H532" s="45">
        <v>495465.93</v>
      </c>
      <c r="I532" s="45">
        <v>495465.93</v>
      </c>
      <c r="J532" s="45">
        <v>495465.93</v>
      </c>
      <c r="K532" s="45">
        <v>495465.93</v>
      </c>
      <c r="L532" s="45">
        <v>495465.93</v>
      </c>
      <c r="M532" s="45">
        <v>495465.93</v>
      </c>
      <c r="N532" s="45">
        <v>495465.93</v>
      </c>
      <c r="O532" s="45">
        <v>495465.93</v>
      </c>
      <c r="P532" s="45">
        <v>495465.93</v>
      </c>
      <c r="Q532" s="45">
        <v>495465.93</v>
      </c>
      <c r="R532" s="47">
        <f t="shared" ref="R532:R559" si="138">((E532+Q532)+((F532+G532+H532+I532+J532+K532+L532+M532+N532+O532+P532)*2))/24</f>
        <v>496976.34666666662</v>
      </c>
      <c r="U532" s="49">
        <f t="shared" si="136"/>
        <v>496976.34666666662</v>
      </c>
      <c r="V532" s="49"/>
      <c r="W532" s="49"/>
      <c r="Y532" s="51"/>
      <c r="Z532" s="51"/>
      <c r="AA532" s="51"/>
      <c r="AD532" s="49">
        <f t="shared" si="137"/>
        <v>496976.34666666662</v>
      </c>
    </row>
    <row r="533" spans="1:30">
      <c r="A533" s="6" t="s">
        <v>293</v>
      </c>
      <c r="B533" s="6" t="s">
        <v>416</v>
      </c>
      <c r="C533" s="6" t="s">
        <v>83</v>
      </c>
      <c r="D533" s="3" t="s">
        <v>774</v>
      </c>
      <c r="E533" s="45">
        <v>0</v>
      </c>
      <c r="F533" s="45">
        <v>0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7">
        <f t="shared" si="138"/>
        <v>0</v>
      </c>
      <c r="V533" s="49"/>
      <c r="W533" s="49">
        <f t="shared" ref="W533:W538" si="139">+R533</f>
        <v>0</v>
      </c>
      <c r="Y533" s="51"/>
      <c r="Z533" s="51"/>
      <c r="AA533" s="51"/>
      <c r="AB533" s="49">
        <f t="shared" ref="AB533:AB538" si="140">+W533</f>
        <v>0</v>
      </c>
    </row>
    <row r="534" spans="1:30">
      <c r="A534" s="6" t="s">
        <v>293</v>
      </c>
      <c r="B534" s="6" t="s">
        <v>416</v>
      </c>
      <c r="C534" s="6" t="s">
        <v>417</v>
      </c>
      <c r="D534" s="3" t="s">
        <v>775</v>
      </c>
      <c r="E534" s="45">
        <v>5235646.2300000004</v>
      </c>
      <c r="F534" s="45">
        <v>4996113.91</v>
      </c>
      <c r="G534" s="45">
        <v>14494.6699999999</v>
      </c>
      <c r="H534" s="45">
        <v>893069.05</v>
      </c>
      <c r="I534" s="45">
        <v>1546238.96</v>
      </c>
      <c r="J534" s="45">
        <v>2010879.77</v>
      </c>
      <c r="K534" s="45">
        <v>2307085.7000000002</v>
      </c>
      <c r="L534" s="45">
        <v>2456402.4500000002</v>
      </c>
      <c r="M534" s="45">
        <v>2683035.6800000002</v>
      </c>
      <c r="N534" s="45">
        <v>2843931.28</v>
      </c>
      <c r="O534" s="45">
        <v>2841551.83</v>
      </c>
      <c r="P534" s="45">
        <v>3146803.44</v>
      </c>
      <c r="Q534" s="45">
        <v>3482423</v>
      </c>
      <c r="R534" s="47">
        <f t="shared" si="138"/>
        <v>2508220.1129166665</v>
      </c>
      <c r="V534" s="49"/>
      <c r="W534" s="49">
        <f t="shared" si="139"/>
        <v>2508220.1129166665</v>
      </c>
      <c r="Y534" s="51"/>
      <c r="Z534" s="51"/>
      <c r="AA534" s="51"/>
      <c r="AB534" s="49">
        <f t="shared" si="140"/>
        <v>2508220.1129166665</v>
      </c>
      <c r="AD534" s="49"/>
    </row>
    <row r="535" spans="1:30">
      <c r="A535" s="6" t="s">
        <v>293</v>
      </c>
      <c r="B535" s="6" t="s">
        <v>416</v>
      </c>
      <c r="C535" s="6" t="s">
        <v>418</v>
      </c>
      <c r="D535" s="3" t="s">
        <v>776</v>
      </c>
      <c r="E535" s="45">
        <v>-1363437.49</v>
      </c>
      <c r="F535" s="45">
        <v>-1431012.51</v>
      </c>
      <c r="G535" s="45">
        <v>1082148.8400000001</v>
      </c>
      <c r="H535" s="45">
        <v>471950.01</v>
      </c>
      <c r="I535" s="45">
        <v>-24036.44</v>
      </c>
      <c r="J535" s="45">
        <v>-572476.01</v>
      </c>
      <c r="K535" s="45">
        <v>-557306.72</v>
      </c>
      <c r="L535" s="45">
        <v>-170108.25</v>
      </c>
      <c r="M535" s="45">
        <v>74885.789999999994</v>
      </c>
      <c r="N535" s="45">
        <v>564934</v>
      </c>
      <c r="O535" s="45">
        <v>1027945.52</v>
      </c>
      <c r="P535" s="45">
        <v>1591291.89</v>
      </c>
      <c r="Q535" s="45">
        <v>1994704.59</v>
      </c>
      <c r="R535" s="47">
        <f t="shared" si="138"/>
        <v>197820.80583333332</v>
      </c>
      <c r="V535" s="49"/>
      <c r="W535" s="49">
        <f t="shared" si="139"/>
        <v>197820.80583333332</v>
      </c>
      <c r="Y535" s="51"/>
      <c r="Z535" s="51"/>
      <c r="AA535" s="51"/>
      <c r="AB535" s="49">
        <f t="shared" si="140"/>
        <v>197820.80583333332</v>
      </c>
    </row>
    <row r="536" spans="1:30">
      <c r="A536" s="6" t="s">
        <v>293</v>
      </c>
      <c r="B536" s="6" t="s">
        <v>416</v>
      </c>
      <c r="C536" s="6" t="s">
        <v>419</v>
      </c>
      <c r="D536" s="3" t="s">
        <v>777</v>
      </c>
      <c r="E536" s="45">
        <v>588877.929999999</v>
      </c>
      <c r="F536" s="45">
        <v>374922.34999999899</v>
      </c>
      <c r="G536" s="45">
        <v>2392593.36</v>
      </c>
      <c r="H536" s="45">
        <v>1993693.98</v>
      </c>
      <c r="I536" s="45">
        <v>1577487.05</v>
      </c>
      <c r="J536" s="45">
        <v>1195670.3700000001</v>
      </c>
      <c r="K536" s="45">
        <v>808205.89</v>
      </c>
      <c r="L536" s="45">
        <v>532080.74</v>
      </c>
      <c r="M536" s="45">
        <v>376804.55</v>
      </c>
      <c r="N536" s="45">
        <v>252053.79</v>
      </c>
      <c r="O536" s="45">
        <v>178945.98</v>
      </c>
      <c r="P536" s="45">
        <v>112719.83</v>
      </c>
      <c r="Q536" s="45">
        <v>33851.4200000001</v>
      </c>
      <c r="R536" s="47">
        <f t="shared" si="138"/>
        <v>842211.88041666651</v>
      </c>
      <c r="V536" s="49"/>
      <c r="W536" s="49">
        <f t="shared" si="139"/>
        <v>842211.88041666651</v>
      </c>
      <c r="Y536" s="51"/>
      <c r="Z536" s="51"/>
      <c r="AA536" s="51"/>
      <c r="AB536" s="49">
        <f t="shared" si="140"/>
        <v>842211.88041666651</v>
      </c>
    </row>
    <row r="537" spans="1:30">
      <c r="A537" s="6" t="s">
        <v>293</v>
      </c>
      <c r="B537" s="6" t="s">
        <v>416</v>
      </c>
      <c r="C537" s="6" t="s">
        <v>969</v>
      </c>
      <c r="D537" s="3" t="s">
        <v>970</v>
      </c>
      <c r="E537" s="45">
        <v>0</v>
      </c>
      <c r="F537" s="45">
        <v>0</v>
      </c>
      <c r="G537" s="45">
        <v>0</v>
      </c>
      <c r="H537" s="45">
        <v>-188000.76</v>
      </c>
      <c r="I537" s="45">
        <v>-202374.3</v>
      </c>
      <c r="J537" s="45">
        <v>-220055.45</v>
      </c>
      <c r="K537" s="45">
        <v>-254030.19</v>
      </c>
      <c r="L537" s="45">
        <v>-271749.28999999998</v>
      </c>
      <c r="M537" s="45">
        <v>-299375.63</v>
      </c>
      <c r="N537" s="45">
        <v>-313321.17</v>
      </c>
      <c r="O537" s="45">
        <v>-355501.07</v>
      </c>
      <c r="P537" s="45">
        <v>-362477.68</v>
      </c>
      <c r="Q537" s="45">
        <v>-399749.65</v>
      </c>
      <c r="R537" s="47">
        <f t="shared" si="138"/>
        <v>-222230.03041666668</v>
      </c>
      <c r="V537" s="49"/>
      <c r="W537" s="49">
        <f t="shared" si="139"/>
        <v>-222230.03041666668</v>
      </c>
      <c r="Y537" s="51"/>
      <c r="Z537" s="51"/>
      <c r="AA537" s="51"/>
      <c r="AB537" s="49">
        <f t="shared" si="140"/>
        <v>-222230.03041666668</v>
      </c>
    </row>
    <row r="538" spans="1:30">
      <c r="A538" s="6" t="s">
        <v>293</v>
      </c>
      <c r="B538" s="6" t="s">
        <v>416</v>
      </c>
      <c r="C538" s="6" t="s">
        <v>420</v>
      </c>
      <c r="D538" s="3" t="s">
        <v>778</v>
      </c>
      <c r="E538" s="45">
        <v>-77002.009999999995</v>
      </c>
      <c r="F538" s="45">
        <v>-237194.61</v>
      </c>
      <c r="G538" s="45">
        <v>-230663.09</v>
      </c>
      <c r="H538" s="45">
        <v>-260938.27</v>
      </c>
      <c r="I538" s="45">
        <v>-245015.06</v>
      </c>
      <c r="J538" s="45">
        <v>-257925.24</v>
      </c>
      <c r="K538" s="45">
        <v>-158458.29</v>
      </c>
      <c r="L538" s="45">
        <v>-67944.52</v>
      </c>
      <c r="M538" s="45">
        <v>-49352.26</v>
      </c>
      <c r="N538" s="45">
        <v>-7230.1199999999799</v>
      </c>
      <c r="O538" s="45">
        <v>-25069.05</v>
      </c>
      <c r="P538" s="45">
        <v>-27216.84</v>
      </c>
      <c r="Q538" s="45">
        <v>-48750.31</v>
      </c>
      <c r="R538" s="47">
        <f t="shared" si="138"/>
        <v>-135823.62583333332</v>
      </c>
      <c r="V538" s="49"/>
      <c r="W538" s="49">
        <f t="shared" si="139"/>
        <v>-135823.62583333332</v>
      </c>
      <c r="Y538" s="51"/>
      <c r="Z538" s="51"/>
      <c r="AA538" s="51"/>
      <c r="AB538" s="49">
        <f t="shared" si="140"/>
        <v>-135823.62583333332</v>
      </c>
    </row>
    <row r="539" spans="1:30">
      <c r="A539" s="6" t="s">
        <v>293</v>
      </c>
      <c r="B539" s="6" t="s">
        <v>416</v>
      </c>
      <c r="C539" s="6" t="s">
        <v>421</v>
      </c>
      <c r="D539" s="3" t="s">
        <v>231</v>
      </c>
      <c r="E539" s="45">
        <v>-53351.37</v>
      </c>
      <c r="F539" s="45">
        <v>-128890.85</v>
      </c>
      <c r="G539" s="45">
        <v>1.45519152283669E-11</v>
      </c>
      <c r="H539" s="45">
        <v>1.45519152283669E-11</v>
      </c>
      <c r="I539" s="45">
        <v>0</v>
      </c>
      <c r="J539" s="45">
        <v>-20953.48</v>
      </c>
      <c r="K539" s="45">
        <v>-20526.599999999999</v>
      </c>
      <c r="L539" s="45">
        <v>-84278.93</v>
      </c>
      <c r="M539" s="45">
        <v>-79884.009999999995</v>
      </c>
      <c r="N539" s="45">
        <v>-111932.79</v>
      </c>
      <c r="O539" s="45">
        <v>-89566.81</v>
      </c>
      <c r="P539" s="45">
        <v>-283711.49</v>
      </c>
      <c r="Q539" s="45">
        <v>-598762.23999999999</v>
      </c>
      <c r="R539" s="47">
        <f t="shared" si="138"/>
        <v>-95483.480416666658</v>
      </c>
      <c r="U539" s="61">
        <f t="shared" si="136"/>
        <v>-95483.480416666658</v>
      </c>
      <c r="V539" s="49"/>
      <c r="W539" s="49"/>
      <c r="Y539" s="51"/>
      <c r="Z539" s="51"/>
      <c r="AA539" s="51"/>
      <c r="AD539" s="49">
        <f>+R539</f>
        <v>-95483.480416666658</v>
      </c>
    </row>
    <row r="540" spans="1:30">
      <c r="A540" s="6" t="s">
        <v>294</v>
      </c>
      <c r="B540" s="6" t="s">
        <v>230</v>
      </c>
      <c r="C540" s="25" t="s">
        <v>2</v>
      </c>
      <c r="D540" s="3" t="s">
        <v>766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7">
        <f t="shared" si="138"/>
        <v>0</v>
      </c>
      <c r="U540" s="49">
        <f t="shared" si="136"/>
        <v>0</v>
      </c>
      <c r="V540" s="49"/>
      <c r="W540" s="49"/>
      <c r="Y540" s="51"/>
      <c r="Z540" s="51"/>
      <c r="AA540" s="51"/>
      <c r="AD540" s="49">
        <f>+R540</f>
        <v>0</v>
      </c>
    </row>
    <row r="541" spans="1:30">
      <c r="A541" s="6" t="s">
        <v>294</v>
      </c>
      <c r="B541" s="6" t="s">
        <v>220</v>
      </c>
      <c r="C541" s="6" t="s">
        <v>385</v>
      </c>
      <c r="D541" s="3" t="s">
        <v>221</v>
      </c>
      <c r="E541" s="45">
        <v>-507658.27</v>
      </c>
      <c r="F541" s="45">
        <v>-462819.57</v>
      </c>
      <c r="G541" s="45">
        <v>-415481.42</v>
      </c>
      <c r="H541" s="45">
        <v>-372244.01</v>
      </c>
      <c r="I541" s="45">
        <v>-323801.59999999998</v>
      </c>
      <c r="J541" s="45">
        <v>-295902.81</v>
      </c>
      <c r="K541" s="45">
        <v>-260500.63</v>
      </c>
      <c r="L541" s="45">
        <v>-239213.06</v>
      </c>
      <c r="M541" s="45">
        <v>-216211.48</v>
      </c>
      <c r="N541" s="45">
        <v>-189365.87</v>
      </c>
      <c r="O541" s="45">
        <v>-160284.48000000001</v>
      </c>
      <c r="P541" s="45">
        <v>-126890.48</v>
      </c>
      <c r="Q541" s="45">
        <v>-85470.48</v>
      </c>
      <c r="R541" s="47">
        <f t="shared" si="138"/>
        <v>-279939.98208333337</v>
      </c>
      <c r="U541" s="49"/>
      <c r="V541" s="49"/>
      <c r="W541" s="49">
        <f>+R541</f>
        <v>-279939.98208333337</v>
      </c>
      <c r="Y541" s="51"/>
      <c r="Z541" s="51"/>
      <c r="AA541" s="51"/>
      <c r="AB541" s="49">
        <f>+R541</f>
        <v>-279939.98208333337</v>
      </c>
      <c r="AD541" s="49"/>
    </row>
    <row r="542" spans="1:30">
      <c r="A542" s="6" t="s">
        <v>294</v>
      </c>
      <c r="B542" s="6" t="s">
        <v>216</v>
      </c>
      <c r="C542" s="6" t="s">
        <v>143</v>
      </c>
      <c r="D542" s="3" t="s">
        <v>741</v>
      </c>
      <c r="E542" s="45">
        <v>-2.08</v>
      </c>
      <c r="F542" s="45">
        <v>-20.75</v>
      </c>
      <c r="G542" s="45">
        <v>-175.72</v>
      </c>
      <c r="H542" s="45">
        <v>-119.75</v>
      </c>
      <c r="I542" s="45">
        <v>-45.49</v>
      </c>
      <c r="J542" s="45">
        <v>7.1054273576010003E-15</v>
      </c>
      <c r="K542" s="45">
        <v>-35.76</v>
      </c>
      <c r="L542" s="45">
        <v>7.1054273576010003E-15</v>
      </c>
      <c r="M542" s="45">
        <v>7.1054273576010003E-15</v>
      </c>
      <c r="N542" s="45">
        <v>-5.7699999999999898</v>
      </c>
      <c r="O542" s="45">
        <v>-683.4</v>
      </c>
      <c r="P542" s="45">
        <v>-85.579999999999899</v>
      </c>
      <c r="Q542" s="45">
        <v>-32.209999999999901</v>
      </c>
      <c r="R542" s="47">
        <f t="shared" si="138"/>
        <v>-99.113749999999982</v>
      </c>
      <c r="U542" s="49">
        <f t="shared" ref="U542:U550" si="141">+R542</f>
        <v>-99.113749999999982</v>
      </c>
      <c r="V542" s="49"/>
      <c r="W542" s="49"/>
      <c r="Y542" s="51"/>
      <c r="Z542" s="51"/>
      <c r="AA542" s="51"/>
      <c r="AD542" s="49">
        <f t="shared" ref="AD542:AD550" si="142">+R542</f>
        <v>-99.113749999999982</v>
      </c>
    </row>
    <row r="543" spans="1:30">
      <c r="A543" s="6" t="s">
        <v>294</v>
      </c>
      <c r="B543" s="6" t="s">
        <v>217</v>
      </c>
      <c r="C543" s="6" t="s">
        <v>281</v>
      </c>
      <c r="D543" s="3" t="s">
        <v>767</v>
      </c>
      <c r="E543" s="45">
        <v>-2196426</v>
      </c>
      <c r="F543" s="45">
        <v>-2440473</v>
      </c>
      <c r="G543" s="45">
        <v>-2684520</v>
      </c>
      <c r="H543" s="45">
        <v>-2928567</v>
      </c>
      <c r="I543" s="45">
        <v>-3184817</v>
      </c>
      <c r="J543" s="45">
        <v>-3441067</v>
      </c>
      <c r="K543" s="45">
        <v>-3697317</v>
      </c>
      <c r="L543" s="45">
        <v>-2460648.58</v>
      </c>
      <c r="M543" s="45">
        <v>-2692784.58</v>
      </c>
      <c r="N543" s="45">
        <v>-2944211.58</v>
      </c>
      <c r="O543" s="45">
        <v>-3195638.58</v>
      </c>
      <c r="P543" s="45">
        <v>-3684429.71</v>
      </c>
      <c r="Q543" s="45">
        <v>-2529847</v>
      </c>
      <c r="R543" s="47">
        <f t="shared" si="138"/>
        <v>-2976467.544166666</v>
      </c>
      <c r="U543" s="49">
        <f t="shared" si="141"/>
        <v>-2976467.544166666</v>
      </c>
      <c r="V543" s="49"/>
      <c r="W543" s="49"/>
      <c r="Y543" s="51"/>
      <c r="Z543" s="51"/>
      <c r="AA543" s="51"/>
      <c r="AD543" s="49">
        <f t="shared" si="142"/>
        <v>-2976467.544166666</v>
      </c>
    </row>
    <row r="544" spans="1:30">
      <c r="A544" s="6" t="s">
        <v>294</v>
      </c>
      <c r="B544" s="6" t="s">
        <v>217</v>
      </c>
      <c r="C544" s="6" t="s">
        <v>102</v>
      </c>
      <c r="D544" s="3" t="s">
        <v>768</v>
      </c>
      <c r="E544" s="45">
        <v>-8123.5599999999904</v>
      </c>
      <c r="F544" s="45">
        <v>-9089.78999999999</v>
      </c>
      <c r="G544" s="45">
        <v>-17180.080000000002</v>
      </c>
      <c r="H544" s="45">
        <v>-33117.449999999997</v>
      </c>
      <c r="I544" s="45">
        <v>-31582.26</v>
      </c>
      <c r="J544" s="45">
        <v>-31522.44</v>
      </c>
      <c r="K544" s="45">
        <v>-37727.86</v>
      </c>
      <c r="L544" s="45">
        <v>-30406.09</v>
      </c>
      <c r="M544" s="45">
        <v>-17374.939999999999</v>
      </c>
      <c r="N544" s="45">
        <v>-31299.71</v>
      </c>
      <c r="O544" s="45">
        <v>-40750.9</v>
      </c>
      <c r="P544" s="45">
        <v>-48672.52</v>
      </c>
      <c r="Q544" s="45">
        <v>-55953.35</v>
      </c>
      <c r="R544" s="47">
        <f t="shared" si="138"/>
        <v>-30063.541250000006</v>
      </c>
      <c r="U544" s="49">
        <f t="shared" si="141"/>
        <v>-30063.541250000006</v>
      </c>
      <c r="V544" s="49"/>
      <c r="W544" s="49"/>
      <c r="Y544" s="51"/>
      <c r="Z544" s="51"/>
      <c r="AA544" s="51"/>
      <c r="AD544" s="49">
        <f t="shared" si="142"/>
        <v>-30063.541250000006</v>
      </c>
    </row>
    <row r="545" spans="1:30">
      <c r="A545" s="6" t="s">
        <v>294</v>
      </c>
      <c r="B545" s="6" t="s">
        <v>217</v>
      </c>
      <c r="C545" s="6" t="s">
        <v>104</v>
      </c>
      <c r="D545" s="3" t="s">
        <v>769</v>
      </c>
      <c r="E545" s="45">
        <v>-611013.6</v>
      </c>
      <c r="F545" s="45">
        <v>-561363.71</v>
      </c>
      <c r="G545" s="45">
        <v>-1061337.74</v>
      </c>
      <c r="H545" s="45">
        <v>-1888309.22</v>
      </c>
      <c r="I545" s="45">
        <v>-1733116.81</v>
      </c>
      <c r="J545" s="45">
        <v>-1896412.51</v>
      </c>
      <c r="K545" s="45">
        <v>-2249616.64</v>
      </c>
      <c r="L545" s="45">
        <v>-1245853.53</v>
      </c>
      <c r="M545" s="45">
        <v>-932231.91</v>
      </c>
      <c r="N545" s="45">
        <v>-917060.82</v>
      </c>
      <c r="O545" s="45">
        <v>-431377.14</v>
      </c>
      <c r="P545" s="45">
        <v>-469614.28</v>
      </c>
      <c r="Q545" s="45">
        <v>-555544.82999999996</v>
      </c>
      <c r="R545" s="47">
        <f t="shared" si="138"/>
        <v>-1164131.1270833334</v>
      </c>
      <c r="U545" s="49">
        <f t="shared" si="141"/>
        <v>-1164131.1270833334</v>
      </c>
      <c r="V545" s="49"/>
      <c r="W545" s="49"/>
      <c r="Y545" s="51"/>
      <c r="Z545" s="51"/>
      <c r="AA545" s="51"/>
      <c r="AD545" s="49">
        <f t="shared" si="142"/>
        <v>-1164131.1270833334</v>
      </c>
    </row>
    <row r="546" spans="1:30">
      <c r="A546" s="6" t="s">
        <v>294</v>
      </c>
      <c r="B546" s="6" t="s">
        <v>217</v>
      </c>
      <c r="C546" s="6" t="s">
        <v>77</v>
      </c>
      <c r="D546" s="3" t="s">
        <v>770</v>
      </c>
      <c r="E546" s="45">
        <v>-3315.32</v>
      </c>
      <c r="F546" s="45">
        <v>-4223.1899999999996</v>
      </c>
      <c r="G546" s="45">
        <v>-7969.76</v>
      </c>
      <c r="H546" s="45">
        <v>-13181.04</v>
      </c>
      <c r="I546" s="45">
        <v>-11049.49</v>
      </c>
      <c r="J546" s="45">
        <v>-10655.24</v>
      </c>
      <c r="K546" s="45">
        <v>-11762.62</v>
      </c>
      <c r="L546" s="45">
        <v>-6628.42</v>
      </c>
      <c r="M546" s="45">
        <v>-3528.7</v>
      </c>
      <c r="N546" s="45">
        <v>-2987.82</v>
      </c>
      <c r="O546" s="45">
        <v>-2609.92</v>
      </c>
      <c r="P546" s="45">
        <v>-2757.56</v>
      </c>
      <c r="Q546" s="45">
        <v>-3399.23</v>
      </c>
      <c r="R546" s="47">
        <f t="shared" si="138"/>
        <v>-6725.9195833333333</v>
      </c>
      <c r="U546" s="49">
        <f t="shared" si="141"/>
        <v>-6725.9195833333333</v>
      </c>
      <c r="V546" s="49"/>
      <c r="W546" s="49"/>
      <c r="Y546" s="51"/>
      <c r="Z546" s="51"/>
      <c r="AA546" s="51"/>
      <c r="AD546" s="49">
        <f t="shared" si="142"/>
        <v>-6725.9195833333333</v>
      </c>
    </row>
    <row r="547" spans="1:30">
      <c r="A547" s="6" t="s">
        <v>294</v>
      </c>
      <c r="B547" s="6" t="s">
        <v>217</v>
      </c>
      <c r="C547" s="6" t="s">
        <v>107</v>
      </c>
      <c r="D547" s="3" t="s">
        <v>771</v>
      </c>
      <c r="E547" s="45">
        <v>-613.16999999999996</v>
      </c>
      <c r="F547" s="45">
        <v>-221.27</v>
      </c>
      <c r="G547" s="45">
        <v>-621.78</v>
      </c>
      <c r="H547" s="45">
        <v>-1285.3599999999999</v>
      </c>
      <c r="I547" s="45">
        <v>-673.75</v>
      </c>
      <c r="J547" s="45">
        <v>-1294.49</v>
      </c>
      <c r="K547" s="45">
        <v>-2060.09</v>
      </c>
      <c r="L547" s="45">
        <v>-581.80999999999995</v>
      </c>
      <c r="M547" s="45">
        <v>-901.79</v>
      </c>
      <c r="N547" s="45">
        <v>-1203.31</v>
      </c>
      <c r="O547" s="45">
        <v>-235.91</v>
      </c>
      <c r="P547" s="45">
        <v>-463.74</v>
      </c>
      <c r="Q547" s="45">
        <v>-711.82</v>
      </c>
      <c r="R547" s="47">
        <f t="shared" si="138"/>
        <v>-850.48291666666671</v>
      </c>
      <c r="U547" s="49">
        <f t="shared" si="141"/>
        <v>-850.48291666666671</v>
      </c>
      <c r="V547" s="49"/>
      <c r="W547" s="49"/>
      <c r="Y547" s="51"/>
      <c r="Z547" s="51"/>
      <c r="AA547" s="51"/>
      <c r="AD547" s="49">
        <f t="shared" si="142"/>
        <v>-850.48291666666671</v>
      </c>
    </row>
    <row r="548" spans="1:30">
      <c r="A548" s="6" t="s">
        <v>294</v>
      </c>
      <c r="B548" s="6" t="s">
        <v>217</v>
      </c>
      <c r="C548" s="6" t="s">
        <v>406</v>
      </c>
      <c r="D548" s="3" t="s">
        <v>772</v>
      </c>
      <c r="E548" s="45">
        <v>-377933.34</v>
      </c>
      <c r="F548" s="45">
        <v>-402956.87</v>
      </c>
      <c r="G548" s="45">
        <v>-445488.84</v>
      </c>
      <c r="H548" s="45">
        <v>-514851.97</v>
      </c>
      <c r="I548" s="45">
        <v>-588340.54</v>
      </c>
      <c r="J548" s="45">
        <v>-657878.93000000005</v>
      </c>
      <c r="K548" s="45">
        <v>-216969.55</v>
      </c>
      <c r="L548" s="45">
        <v>-271361.17</v>
      </c>
      <c r="M548" s="45">
        <v>-302905.7</v>
      </c>
      <c r="N548" s="45">
        <v>-329639.59999999998</v>
      </c>
      <c r="O548" s="45">
        <v>-349516.56</v>
      </c>
      <c r="P548" s="45">
        <v>-368481.34</v>
      </c>
      <c r="Q548" s="45">
        <v>-388841.64</v>
      </c>
      <c r="R548" s="47">
        <f t="shared" si="138"/>
        <v>-402648.21333333338</v>
      </c>
      <c r="U548" s="49">
        <f t="shared" si="141"/>
        <v>-402648.21333333338</v>
      </c>
      <c r="V548" s="49"/>
      <c r="W548" s="49"/>
      <c r="Y548" s="51"/>
      <c r="Z548" s="51"/>
      <c r="AA548" s="51"/>
      <c r="AD548" s="49">
        <f t="shared" si="142"/>
        <v>-402648.21333333338</v>
      </c>
    </row>
    <row r="549" spans="1:30">
      <c r="A549" s="6" t="s">
        <v>294</v>
      </c>
      <c r="B549" s="6" t="s">
        <v>217</v>
      </c>
      <c r="C549" s="6" t="s">
        <v>407</v>
      </c>
      <c r="D549" s="3" t="s">
        <v>773</v>
      </c>
      <c r="E549" s="45">
        <v>-627724.98</v>
      </c>
      <c r="F549" s="45">
        <v>-968999.26</v>
      </c>
      <c r="G549" s="45">
        <v>-1617356.62</v>
      </c>
      <c r="H549" s="45">
        <v>-2202829.41</v>
      </c>
      <c r="I549" s="45">
        <v>-2246185.64</v>
      </c>
      <c r="J549" s="45">
        <v>-2225473.4700000002</v>
      </c>
      <c r="K549" s="45">
        <v>-2042990.75</v>
      </c>
      <c r="L549" s="45">
        <v>-1353859.07</v>
      </c>
      <c r="M549" s="45">
        <v>-834130.39</v>
      </c>
      <c r="N549" s="45">
        <v>-620757.88</v>
      </c>
      <c r="O549" s="45">
        <v>-553369.56999999995</v>
      </c>
      <c r="P549" s="45">
        <v>-545833.04</v>
      </c>
      <c r="Q549" s="45">
        <v>-641468.25</v>
      </c>
      <c r="R549" s="47">
        <f t="shared" si="138"/>
        <v>-1320531.8095833336</v>
      </c>
      <c r="U549" s="49">
        <f t="shared" si="141"/>
        <v>-1320531.8095833336</v>
      </c>
      <c r="V549" s="49"/>
      <c r="W549" s="49"/>
      <c r="Y549" s="51"/>
      <c r="Z549" s="51"/>
      <c r="AA549" s="51"/>
      <c r="AD549" s="49">
        <f t="shared" si="142"/>
        <v>-1320531.8095833336</v>
      </c>
    </row>
    <row r="550" spans="1:30">
      <c r="A550" s="6" t="s">
        <v>294</v>
      </c>
      <c r="B550" s="6" t="s">
        <v>411</v>
      </c>
      <c r="C550" s="6" t="s">
        <v>67</v>
      </c>
      <c r="D550" s="3" t="s">
        <v>764</v>
      </c>
      <c r="E550" s="45">
        <v>-428906.39</v>
      </c>
      <c r="F550" s="45">
        <v>-402042.56</v>
      </c>
      <c r="G550" s="45">
        <v>-427737.19</v>
      </c>
      <c r="H550" s="45">
        <v>-431477.83</v>
      </c>
      <c r="I550" s="45">
        <v>-425716.03</v>
      </c>
      <c r="J550" s="45">
        <v>-432912.75</v>
      </c>
      <c r="K550" s="45">
        <v>-379263.99</v>
      </c>
      <c r="L550" s="45">
        <v>-298773.36</v>
      </c>
      <c r="M550" s="45">
        <v>-255066.15</v>
      </c>
      <c r="N550" s="45">
        <v>-222047.79</v>
      </c>
      <c r="O550" s="45">
        <v>-217976.08</v>
      </c>
      <c r="P550" s="45">
        <v>-235645.04</v>
      </c>
      <c r="Q550" s="45">
        <v>-247856.2</v>
      </c>
      <c r="R550" s="47">
        <f t="shared" si="138"/>
        <v>-338920.00541666668</v>
      </c>
      <c r="U550" s="49">
        <f t="shared" si="141"/>
        <v>-338920.00541666668</v>
      </c>
      <c r="V550" s="49"/>
      <c r="W550" s="49"/>
      <c r="Y550" s="51"/>
      <c r="Z550" s="51"/>
      <c r="AA550" s="51"/>
      <c r="AD550" s="49">
        <f t="shared" si="142"/>
        <v>-338920.00541666668</v>
      </c>
    </row>
    <row r="551" spans="1:30">
      <c r="A551" s="6" t="s">
        <v>294</v>
      </c>
      <c r="B551" s="6" t="s">
        <v>416</v>
      </c>
      <c r="C551" s="6" t="s">
        <v>83</v>
      </c>
      <c r="D551" s="3" t="s">
        <v>774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7">
        <f t="shared" si="138"/>
        <v>0</v>
      </c>
      <c r="V551" s="49"/>
      <c r="W551" s="49">
        <f t="shared" ref="W551:W558" si="143">+R551</f>
        <v>0</v>
      </c>
      <c r="Y551" s="51"/>
      <c r="Z551" s="51"/>
      <c r="AA551" s="51"/>
      <c r="AB551" s="49">
        <f t="shared" ref="AB551:AB558" si="144">+W551</f>
        <v>0</v>
      </c>
    </row>
    <row r="552" spans="1:30">
      <c r="A552" s="6" t="s">
        <v>294</v>
      </c>
      <c r="B552" s="6" t="s">
        <v>416</v>
      </c>
      <c r="C552" s="6" t="s">
        <v>423</v>
      </c>
      <c r="D552" s="3" t="s">
        <v>775</v>
      </c>
      <c r="E552" s="45">
        <v>11491323.93</v>
      </c>
      <c r="F552" s="45">
        <v>11603146.210000001</v>
      </c>
      <c r="G552" s="45">
        <v>1308584.45</v>
      </c>
      <c r="H552" s="45">
        <v>4399649.2699999996</v>
      </c>
      <c r="I552" s="45">
        <v>6757442.71</v>
      </c>
      <c r="J552" s="45">
        <v>7438151.4100000001</v>
      </c>
      <c r="K552" s="45">
        <v>7546091.9100000001</v>
      </c>
      <c r="L552" s="45">
        <v>7502371.4800000004</v>
      </c>
      <c r="M552" s="45">
        <v>7552094.9299999997</v>
      </c>
      <c r="N552" s="45">
        <v>7763568.9500000002</v>
      </c>
      <c r="O552" s="45">
        <v>7570160.0999999996</v>
      </c>
      <c r="P552" s="45">
        <v>8588802.2899999991</v>
      </c>
      <c r="Q552" s="45">
        <v>10068285.039999999</v>
      </c>
      <c r="R552" s="47">
        <f t="shared" si="138"/>
        <v>7400822.3495833343</v>
      </c>
      <c r="V552" s="49"/>
      <c r="W552" s="49">
        <f t="shared" si="143"/>
        <v>7400822.3495833343</v>
      </c>
      <c r="Y552" s="51"/>
      <c r="Z552" s="51"/>
      <c r="AA552" s="51"/>
      <c r="AB552" s="49">
        <f t="shared" si="144"/>
        <v>7400822.3495833343</v>
      </c>
    </row>
    <row r="553" spans="1:30">
      <c r="A553" s="6" t="s">
        <v>294</v>
      </c>
      <c r="B553" s="6" t="s">
        <v>416</v>
      </c>
      <c r="C553" s="6" t="s">
        <v>424</v>
      </c>
      <c r="D553" s="3" t="s">
        <v>776</v>
      </c>
      <c r="E553" s="45">
        <v>1327147.51</v>
      </c>
      <c r="F553" s="45">
        <v>1789528.02</v>
      </c>
      <c r="G553" s="45">
        <v>3420360.2</v>
      </c>
      <c r="H553" s="45">
        <v>1440517.74</v>
      </c>
      <c r="I553" s="45">
        <v>-371923.47</v>
      </c>
      <c r="J553" s="45">
        <v>-2629689.58</v>
      </c>
      <c r="K553" s="45">
        <v>-3336449.26</v>
      </c>
      <c r="L553" s="45">
        <v>-2448680.69</v>
      </c>
      <c r="M553" s="45">
        <v>-563705.06000000099</v>
      </c>
      <c r="N553" s="45">
        <v>1948461.15</v>
      </c>
      <c r="O553" s="45">
        <v>4245983.5199999996</v>
      </c>
      <c r="P553" s="45">
        <v>6868033.7300000004</v>
      </c>
      <c r="Q553" s="45">
        <v>9039135.9199999999</v>
      </c>
      <c r="R553" s="47">
        <f t="shared" si="138"/>
        <v>1295464.8345833335</v>
      </c>
      <c r="V553" s="49"/>
      <c r="W553" s="49">
        <f t="shared" si="143"/>
        <v>1295464.8345833335</v>
      </c>
      <c r="Y553" s="51"/>
      <c r="Z553" s="51"/>
      <c r="AA553" s="51"/>
      <c r="AB553" s="49">
        <f t="shared" si="144"/>
        <v>1295464.8345833335</v>
      </c>
    </row>
    <row r="554" spans="1:30">
      <c r="A554" s="6" t="s">
        <v>294</v>
      </c>
      <c r="B554" s="6" t="s">
        <v>416</v>
      </c>
      <c r="C554" s="6" t="s">
        <v>425</v>
      </c>
      <c r="D554" s="3" t="s">
        <v>777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138"/>
        <v>0</v>
      </c>
      <c r="V554" s="49"/>
      <c r="W554" s="49">
        <f t="shared" si="143"/>
        <v>0</v>
      </c>
      <c r="Y554" s="51"/>
      <c r="Z554" s="51"/>
      <c r="AA554" s="51"/>
      <c r="AB554" s="49">
        <f t="shared" si="144"/>
        <v>0</v>
      </c>
    </row>
    <row r="555" spans="1:30">
      <c r="A555" s="6" t="s">
        <v>294</v>
      </c>
      <c r="B555" s="6" t="s">
        <v>416</v>
      </c>
      <c r="C555" s="6" t="s">
        <v>877</v>
      </c>
      <c r="D555" s="3" t="s">
        <v>878</v>
      </c>
      <c r="E555" s="45">
        <v>29088153.84</v>
      </c>
      <c r="F555" s="45">
        <v>28478724.620000001</v>
      </c>
      <c r="G555" s="45">
        <v>27151920.300000001</v>
      </c>
      <c r="H555" s="45">
        <v>24748844.07</v>
      </c>
      <c r="I555" s="45">
        <v>22201253.75</v>
      </c>
      <c r="J555" s="45">
        <v>19789347.920000002</v>
      </c>
      <c r="K555" s="45">
        <v>17197137.170000002</v>
      </c>
      <c r="L555" s="45">
        <v>15385335.060000001</v>
      </c>
      <c r="M555" s="45">
        <v>14459411.58</v>
      </c>
      <c r="N555" s="45">
        <v>13709869.68</v>
      </c>
      <c r="O555" s="45">
        <v>13241665.130000001</v>
      </c>
      <c r="P555" s="45">
        <v>12810967.85</v>
      </c>
      <c r="Q555" s="45">
        <v>12325684.93</v>
      </c>
      <c r="R555" s="47">
        <f t="shared" si="138"/>
        <v>19156783.042916667</v>
      </c>
      <c r="V555" s="49"/>
      <c r="W555" s="49">
        <f t="shared" si="143"/>
        <v>19156783.042916667</v>
      </c>
      <c r="Y555" s="51"/>
      <c r="Z555" s="51"/>
      <c r="AA555" s="51"/>
      <c r="AB555" s="49">
        <f t="shared" si="144"/>
        <v>19156783.042916667</v>
      </c>
    </row>
    <row r="556" spans="1:30">
      <c r="A556" s="6" t="s">
        <v>294</v>
      </c>
      <c r="B556" s="6" t="s">
        <v>416</v>
      </c>
      <c r="C556" s="6" t="s">
        <v>926</v>
      </c>
      <c r="D556" s="3" t="s">
        <v>878</v>
      </c>
      <c r="E556" s="45">
        <v>27129101.469999999</v>
      </c>
      <c r="F556" s="45">
        <v>26666408.949999999</v>
      </c>
      <c r="G556" s="45">
        <v>35375499.119999997</v>
      </c>
      <c r="H556" s="45">
        <v>33087820.699999999</v>
      </c>
      <c r="I556" s="45">
        <v>30660320</v>
      </c>
      <c r="J556" s="45">
        <v>28361059.620000001</v>
      </c>
      <c r="K556" s="45">
        <v>25890728.68</v>
      </c>
      <c r="L556" s="45">
        <v>24171086.739999998</v>
      </c>
      <c r="M556" s="45">
        <v>23305349.690000001</v>
      </c>
      <c r="N556" s="45">
        <v>22608684.850000001</v>
      </c>
      <c r="O556" s="45">
        <v>22183822.039999999</v>
      </c>
      <c r="P556" s="45">
        <v>21795146.34</v>
      </c>
      <c r="Q556" s="45">
        <v>21353140.16</v>
      </c>
      <c r="R556" s="47">
        <f t="shared" si="138"/>
        <v>26528920.628749996</v>
      </c>
      <c r="V556" s="49"/>
      <c r="W556" s="49">
        <f t="shared" si="143"/>
        <v>26528920.628749996</v>
      </c>
      <c r="Y556" s="51"/>
      <c r="Z556" s="51"/>
      <c r="AA556" s="51"/>
      <c r="AB556" s="49">
        <f t="shared" si="144"/>
        <v>26528920.628749996</v>
      </c>
    </row>
    <row r="557" spans="1:30">
      <c r="A557" s="6" t="s">
        <v>294</v>
      </c>
      <c r="B557" s="6" t="s">
        <v>416</v>
      </c>
      <c r="C557" s="6" t="s">
        <v>971</v>
      </c>
      <c r="D557" s="3" t="s">
        <v>972</v>
      </c>
      <c r="E557" s="45">
        <v>0</v>
      </c>
      <c r="F557" s="45">
        <v>0</v>
      </c>
      <c r="G557" s="45">
        <v>0</v>
      </c>
      <c r="H557" s="45">
        <v>-618733.23</v>
      </c>
      <c r="I557" s="45">
        <v>-689765.5</v>
      </c>
      <c r="J557" s="45">
        <v>-749174.48</v>
      </c>
      <c r="K557" s="45">
        <v>-857455.68</v>
      </c>
      <c r="L557" s="45">
        <v>-871749.46</v>
      </c>
      <c r="M557" s="45">
        <v>-922427.37</v>
      </c>
      <c r="N557" s="45">
        <v>-821326.42</v>
      </c>
      <c r="O557" s="45">
        <v>-900197.44</v>
      </c>
      <c r="P557" s="45">
        <v>-912232.55</v>
      </c>
      <c r="Q557" s="45">
        <v>-985514.48</v>
      </c>
      <c r="R557" s="47">
        <f t="shared" si="138"/>
        <v>-652984.94750000001</v>
      </c>
      <c r="V557" s="49"/>
      <c r="W557" s="49">
        <f t="shared" si="143"/>
        <v>-652984.94750000001</v>
      </c>
      <c r="Y557" s="51"/>
      <c r="Z557" s="51"/>
      <c r="AA557" s="51"/>
      <c r="AB557" s="49">
        <f t="shared" si="144"/>
        <v>-652984.94750000001</v>
      </c>
    </row>
    <row r="558" spans="1:30">
      <c r="A558" s="6" t="s">
        <v>294</v>
      </c>
      <c r="B558" s="6" t="s">
        <v>416</v>
      </c>
      <c r="C558" s="6" t="s">
        <v>420</v>
      </c>
      <c r="D558" s="3" t="s">
        <v>778</v>
      </c>
      <c r="E558" s="45">
        <v>-515527.27</v>
      </c>
      <c r="F558" s="45">
        <v>-1531324.04</v>
      </c>
      <c r="G558" s="45">
        <v>-2995457.11</v>
      </c>
      <c r="H558" s="45">
        <v>-3252672.52</v>
      </c>
      <c r="I558" s="45">
        <v>-3121732</v>
      </c>
      <c r="J558" s="45">
        <v>-3363921.72</v>
      </c>
      <c r="K558" s="45">
        <v>-2209356.13</v>
      </c>
      <c r="L558" s="45">
        <v>-921265.41</v>
      </c>
      <c r="M558" s="45">
        <v>-615638.88</v>
      </c>
      <c r="N558" s="45">
        <v>-90853.359999999899</v>
      </c>
      <c r="O558" s="45">
        <v>-355773.19</v>
      </c>
      <c r="P558" s="45">
        <v>-390036.71</v>
      </c>
      <c r="Q558" s="45">
        <v>-660253.72</v>
      </c>
      <c r="R558" s="47">
        <f t="shared" si="138"/>
        <v>-1619660.1304166669</v>
      </c>
      <c r="V558" s="49"/>
      <c r="W558" s="49">
        <f t="shared" si="143"/>
        <v>-1619660.1304166669</v>
      </c>
      <c r="Y558" s="51"/>
      <c r="Z558" s="51"/>
      <c r="AA558" s="51"/>
      <c r="AB558" s="49">
        <f t="shared" si="144"/>
        <v>-1619660.1304166669</v>
      </c>
    </row>
    <row r="559" spans="1:30">
      <c r="A559" s="6" t="s">
        <v>294</v>
      </c>
      <c r="B559" s="6" t="s">
        <v>416</v>
      </c>
      <c r="C559" s="6" t="s">
        <v>422</v>
      </c>
      <c r="D559" s="3" t="s">
        <v>231</v>
      </c>
      <c r="E559" s="45">
        <v>-192987.7</v>
      </c>
      <c r="F559" s="45">
        <v>-466236.26</v>
      </c>
      <c r="G559" s="45">
        <v>0</v>
      </c>
      <c r="H559" s="45">
        <v>0</v>
      </c>
      <c r="I559" s="45">
        <v>0</v>
      </c>
      <c r="J559" s="45">
        <v>-62155.67</v>
      </c>
      <c r="K559" s="45">
        <v>-60889.4</v>
      </c>
      <c r="L559" s="45">
        <v>-250002.07</v>
      </c>
      <c r="M559" s="45">
        <v>-236965.13</v>
      </c>
      <c r="N559" s="45">
        <v>-332033.53999999998</v>
      </c>
      <c r="O559" s="45">
        <v>-265687.88</v>
      </c>
      <c r="P559" s="45">
        <v>-841591.91</v>
      </c>
      <c r="Q559" s="45">
        <v>-1776147.48</v>
      </c>
      <c r="R559" s="47">
        <f t="shared" si="138"/>
        <v>-291677.45416666666</v>
      </c>
      <c r="U559" s="61">
        <f>+R559</f>
        <v>-291677.45416666666</v>
      </c>
      <c r="V559" s="49"/>
      <c r="Y559" s="51"/>
      <c r="Z559" s="51"/>
      <c r="AA559" s="51"/>
      <c r="AD559" s="49">
        <f>+U559</f>
        <v>-291677.45416666666</v>
      </c>
    </row>
    <row r="560" spans="1:30">
      <c r="D560" s="3" t="s">
        <v>232</v>
      </c>
      <c r="E560" s="46">
        <f t="shared" ref="E560:O560" si="145">SUM(E507:E559)</f>
        <v>57452751.129999988</v>
      </c>
      <c r="F560" s="46">
        <f t="shared" si="145"/>
        <v>56306636.800000004</v>
      </c>
      <c r="G560" s="46">
        <f t="shared" si="145"/>
        <v>48210765.099999994</v>
      </c>
      <c r="H560" s="46">
        <f t="shared" si="145"/>
        <v>40653054.000000007</v>
      </c>
      <c r="I560" s="46">
        <f t="shared" si="145"/>
        <v>39512626.869999997</v>
      </c>
      <c r="J560" s="46">
        <f t="shared" si="145"/>
        <v>29898269.470000003</v>
      </c>
      <c r="K560" s="46">
        <f t="shared" si="145"/>
        <v>24881344.420000013</v>
      </c>
      <c r="L560" s="46">
        <f t="shared" si="145"/>
        <v>31601692.720000003</v>
      </c>
      <c r="M560" s="46">
        <f t="shared" si="145"/>
        <v>29069573.790000003</v>
      </c>
      <c r="N560" s="46">
        <f t="shared" si="145"/>
        <v>30743802.699999999</v>
      </c>
      <c r="O560" s="46">
        <f t="shared" si="145"/>
        <v>36760800.020000003</v>
      </c>
      <c r="P560" s="46">
        <f>SUM(P507:P559)</f>
        <v>34900116.850000001</v>
      </c>
      <c r="Q560" s="46">
        <f>SUM(Q507:Q559)</f>
        <v>36916056.190000005</v>
      </c>
      <c r="R560" s="46">
        <f>SUM(R507:R559)</f>
        <v>37476923.866666667</v>
      </c>
      <c r="Y560" s="51"/>
      <c r="Z560" s="51"/>
      <c r="AA560" s="51"/>
    </row>
    <row r="561" spans="1:30">
      <c r="D561" s="3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7"/>
      <c r="Y561" s="51"/>
      <c r="Z561" s="51"/>
      <c r="AA561" s="51"/>
    </row>
    <row r="562" spans="1:30">
      <c r="A562" s="6" t="s">
        <v>284</v>
      </c>
      <c r="B562" s="6" t="s">
        <v>228</v>
      </c>
      <c r="C562" s="6" t="s">
        <v>67</v>
      </c>
      <c r="D562" s="3" t="s">
        <v>921</v>
      </c>
      <c r="E562" s="45">
        <v>0</v>
      </c>
      <c r="F562" s="45">
        <v>0</v>
      </c>
      <c r="G562" s="45">
        <v>0</v>
      </c>
      <c r="H562" s="45">
        <v>0</v>
      </c>
      <c r="I562" s="45">
        <v>0</v>
      </c>
      <c r="J562" s="45">
        <v>0</v>
      </c>
      <c r="K562" s="45">
        <v>-29000</v>
      </c>
      <c r="L562" s="45">
        <v>-29000</v>
      </c>
      <c r="M562" s="45">
        <v>-29000</v>
      </c>
      <c r="N562" s="45">
        <v>-29000</v>
      </c>
      <c r="O562" s="45">
        <v>-29000</v>
      </c>
      <c r="P562" s="45">
        <v>-29000</v>
      </c>
      <c r="Q562" s="45">
        <v>-29000</v>
      </c>
      <c r="R562" s="47">
        <f t="shared" ref="R562:R601" si="146">((E562+Q562)+((F562+G562+H562+I562+J562+K562+L562+M562+N562+O562+P562)*2))/24</f>
        <v>-15708.333333333334</v>
      </c>
      <c r="U562" s="49">
        <f t="shared" ref="U562" si="147">+R562</f>
        <v>-15708.333333333334</v>
      </c>
      <c r="V562" s="49"/>
      <c r="W562" s="49"/>
      <c r="Y562" s="51"/>
      <c r="Z562" s="51"/>
      <c r="AA562" s="51"/>
      <c r="AD562" s="49">
        <f t="shared" ref="AD562" si="148">+R562</f>
        <v>-15708.333333333334</v>
      </c>
    </row>
    <row r="563" spans="1:30" s="72" customFormat="1">
      <c r="A563" s="68" t="s">
        <v>284</v>
      </c>
      <c r="B563" s="68" t="s">
        <v>233</v>
      </c>
      <c r="C563" s="68" t="s">
        <v>67</v>
      </c>
      <c r="D563" s="69" t="s">
        <v>973</v>
      </c>
      <c r="E563" s="70">
        <v>-5589548.9800000004</v>
      </c>
      <c r="F563" s="70">
        <v>-5593676.6399999997</v>
      </c>
      <c r="G563" s="70">
        <v>-5597804.2999999998</v>
      </c>
      <c r="H563" s="70">
        <v>-5595028.96</v>
      </c>
      <c r="I563" s="70">
        <v>-5569569.54</v>
      </c>
      <c r="J563" s="70">
        <v>-5544110.1200000001</v>
      </c>
      <c r="K563" s="70">
        <v>-5521212.1600000001</v>
      </c>
      <c r="L563" s="70">
        <v>-5498314.2000000002</v>
      </c>
      <c r="M563" s="70">
        <v>-5476868.7000000002</v>
      </c>
      <c r="N563" s="70">
        <v>-5453970.7199999997</v>
      </c>
      <c r="O563" s="70">
        <v>-5431072.7599999998</v>
      </c>
      <c r="P563" s="70">
        <v>-5419201.7199999997</v>
      </c>
      <c r="Q563" s="70">
        <v>-5412524.6200000001</v>
      </c>
      <c r="R563" s="71">
        <f t="shared" si="146"/>
        <v>-5516822.2183333337</v>
      </c>
      <c r="V563" s="73"/>
      <c r="W563" s="73">
        <f>+R563</f>
        <v>-5516822.2183333337</v>
      </c>
      <c r="Y563" s="74"/>
      <c r="Z563" s="74"/>
      <c r="AA563" s="74"/>
      <c r="AB563" s="73">
        <f>+R563</f>
        <v>-5516822.2183333337</v>
      </c>
    </row>
    <row r="564" spans="1:30" s="72" customFormat="1">
      <c r="A564" s="68" t="s">
        <v>284</v>
      </c>
      <c r="B564" s="68" t="s">
        <v>233</v>
      </c>
      <c r="C564" s="68" t="s">
        <v>277</v>
      </c>
      <c r="D564" s="69" t="s">
        <v>779</v>
      </c>
      <c r="E564" s="70">
        <v>0</v>
      </c>
      <c r="F564" s="70">
        <v>0</v>
      </c>
      <c r="G564" s="70">
        <v>0</v>
      </c>
      <c r="H564" s="70">
        <v>0</v>
      </c>
      <c r="I564" s="70">
        <v>-1153.8399999999999</v>
      </c>
      <c r="J564" s="70">
        <v>-3461.52</v>
      </c>
      <c r="K564" s="70">
        <v>-5769.2</v>
      </c>
      <c r="L564" s="70">
        <v>-8136.8</v>
      </c>
      <c r="M564" s="70">
        <v>-10444.48</v>
      </c>
      <c r="N564" s="70">
        <v>-16051.86</v>
      </c>
      <c r="O564" s="70">
        <v>-16875.18</v>
      </c>
      <c r="P564" s="70">
        <v>-19541.27</v>
      </c>
      <c r="Q564" s="70">
        <v>-21123.86</v>
      </c>
      <c r="R564" s="71">
        <f t="shared" si="146"/>
        <v>-7666.3399999999992</v>
      </c>
      <c r="V564" s="73"/>
      <c r="W564" s="73">
        <f>+R564</f>
        <v>-7666.3399999999992</v>
      </c>
      <c r="Y564" s="74"/>
      <c r="Z564" s="74"/>
      <c r="AA564" s="74"/>
      <c r="AB564" s="73">
        <f>+R564</f>
        <v>-7666.3399999999992</v>
      </c>
    </row>
    <row r="565" spans="1:30" s="72" customFormat="1">
      <c r="A565" s="68" t="s">
        <v>284</v>
      </c>
      <c r="B565" s="68" t="s">
        <v>233</v>
      </c>
      <c r="C565" s="68" t="s">
        <v>390</v>
      </c>
      <c r="D565" s="69" t="s">
        <v>780</v>
      </c>
      <c r="E565" s="70">
        <v>0</v>
      </c>
      <c r="F565" s="70">
        <v>0</v>
      </c>
      <c r="G565" s="70">
        <v>0</v>
      </c>
      <c r="H565" s="70">
        <v>0</v>
      </c>
      <c r="I565" s="70">
        <v>0</v>
      </c>
      <c r="J565" s="70">
        <v>0</v>
      </c>
      <c r="K565" s="70">
        <v>0</v>
      </c>
      <c r="L565" s="70">
        <v>0</v>
      </c>
      <c r="M565" s="70">
        <v>0</v>
      </c>
      <c r="N565" s="70">
        <v>0</v>
      </c>
      <c r="O565" s="70">
        <v>0</v>
      </c>
      <c r="P565" s="70">
        <v>0</v>
      </c>
      <c r="Q565" s="70">
        <v>0</v>
      </c>
      <c r="R565" s="71">
        <f t="shared" si="146"/>
        <v>0</v>
      </c>
      <c r="V565" s="73"/>
      <c r="W565" s="73">
        <f>+R565</f>
        <v>0</v>
      </c>
      <c r="Y565" s="74"/>
      <c r="Z565" s="74"/>
      <c r="AA565" s="74"/>
      <c r="AB565" s="73">
        <f>+R565</f>
        <v>0</v>
      </c>
    </row>
    <row r="566" spans="1:30" s="72" customFormat="1">
      <c r="A566" s="68" t="s">
        <v>284</v>
      </c>
      <c r="B566" s="68" t="s">
        <v>233</v>
      </c>
      <c r="C566" s="68" t="s">
        <v>389</v>
      </c>
      <c r="D566" s="69" t="s">
        <v>781</v>
      </c>
      <c r="E566" s="70">
        <v>-555072</v>
      </c>
      <c r="F566" s="70">
        <v>-555072</v>
      </c>
      <c r="G566" s="70">
        <v>-555072</v>
      </c>
      <c r="H566" s="70">
        <v>-812911</v>
      </c>
      <c r="I566" s="70">
        <v>-812911</v>
      </c>
      <c r="J566" s="70">
        <v>-812911</v>
      </c>
      <c r="K566" s="70">
        <v>-812911</v>
      </c>
      <c r="L566" s="70">
        <v>-812911</v>
      </c>
      <c r="M566" s="70">
        <v>-812911</v>
      </c>
      <c r="N566" s="70">
        <v>-812911</v>
      </c>
      <c r="O566" s="70">
        <v>-812911</v>
      </c>
      <c r="P566" s="70">
        <v>-812911</v>
      </c>
      <c r="Q566" s="70">
        <v>-812911</v>
      </c>
      <c r="R566" s="71">
        <f t="shared" si="146"/>
        <v>-759194.54166666663</v>
      </c>
      <c r="V566" s="73"/>
      <c r="W566" s="73">
        <f>+R566</f>
        <v>-759194.54166666663</v>
      </c>
      <c r="Y566" s="74"/>
      <c r="Z566" s="74"/>
      <c r="AA566" s="74"/>
      <c r="AB566" s="73">
        <f>+R566</f>
        <v>-759194.54166666663</v>
      </c>
    </row>
    <row r="567" spans="1:30">
      <c r="A567" s="6" t="s">
        <v>284</v>
      </c>
      <c r="B567" s="6" t="s">
        <v>234</v>
      </c>
      <c r="C567" s="6" t="s">
        <v>429</v>
      </c>
      <c r="D567" s="3" t="s">
        <v>782</v>
      </c>
      <c r="E567" s="45">
        <v>-77347078.230000004</v>
      </c>
      <c r="F567" s="45">
        <v>-77694057.75</v>
      </c>
      <c r="G567" s="45">
        <v>-78042608.739999995</v>
      </c>
      <c r="H567" s="45">
        <v>-80731567.129999995</v>
      </c>
      <c r="I567" s="45">
        <v>-81083282.760000005</v>
      </c>
      <c r="J567" s="45">
        <v>-81436591.629999995</v>
      </c>
      <c r="K567" s="45">
        <v>-81806567.510000005</v>
      </c>
      <c r="L567" s="45">
        <v>-82168114.129999995</v>
      </c>
      <c r="M567" s="45">
        <v>-82531283.640000001</v>
      </c>
      <c r="N567" s="45">
        <v>-82896083.439999998</v>
      </c>
      <c r="O567" s="45">
        <v>-83262520.939999998</v>
      </c>
      <c r="P567" s="45">
        <v>-83630603.540000007</v>
      </c>
      <c r="Q567" s="45">
        <v>-84000338.790000007</v>
      </c>
      <c r="R567" s="47">
        <f t="shared" si="146"/>
        <v>-81329749.143333331</v>
      </c>
      <c r="U567" s="49"/>
      <c r="V567" s="49"/>
      <c r="W567" s="49">
        <f>+R567</f>
        <v>-81329749.143333331</v>
      </c>
      <c r="Y567" s="67">
        <f>+R567*$Z$4</f>
        <v>-60907849.133442335</v>
      </c>
      <c r="Z567" s="67">
        <f>+R567*$Z$5</f>
        <v>-20421900.009891</v>
      </c>
      <c r="AA567" s="51"/>
      <c r="AD567" s="49"/>
    </row>
    <row r="568" spans="1:30">
      <c r="A568" s="6" t="s">
        <v>284</v>
      </c>
      <c r="B568" s="6" t="s">
        <v>215</v>
      </c>
      <c r="C568" s="6" t="s">
        <v>981</v>
      </c>
      <c r="D568" s="3" t="s">
        <v>982</v>
      </c>
      <c r="E568" s="45">
        <v>0</v>
      </c>
      <c r="F568" s="45">
        <v>0</v>
      </c>
      <c r="G568" s="45">
        <v>0</v>
      </c>
      <c r="H568" s="45">
        <v>-662939.05000000005</v>
      </c>
      <c r="I568" s="45">
        <v>-662939.05000000005</v>
      </c>
      <c r="J568" s="45">
        <v>-662939.05000000005</v>
      </c>
      <c r="K568" s="45">
        <v>-662250.56000000006</v>
      </c>
      <c r="L568" s="45">
        <v>-662250.56000000006</v>
      </c>
      <c r="M568" s="45">
        <v>-662250.56000000006</v>
      </c>
      <c r="N568" s="45">
        <v>-662250.56000000006</v>
      </c>
      <c r="O568" s="45">
        <v>-662250.56000000006</v>
      </c>
      <c r="P568" s="45">
        <v>-662250.56000000006</v>
      </c>
      <c r="Q568" s="45">
        <v>-449648.79</v>
      </c>
      <c r="R568" s="47">
        <f t="shared" si="146"/>
        <v>-515595.40875000012</v>
      </c>
      <c r="U568" s="49">
        <f t="shared" ref="U568" si="149">+R568</f>
        <v>-515595.40875000012</v>
      </c>
      <c r="V568" s="49"/>
      <c r="W568" s="49"/>
      <c r="Y568" s="51"/>
      <c r="Z568" s="51"/>
      <c r="AA568" s="51"/>
      <c r="AD568" s="49">
        <f t="shared" ref="AD568" si="150">+R568</f>
        <v>-515595.40875000012</v>
      </c>
    </row>
    <row r="569" spans="1:30">
      <c r="A569" s="6" t="s">
        <v>284</v>
      </c>
      <c r="B569" s="6" t="s">
        <v>426</v>
      </c>
      <c r="C569" s="6" t="s">
        <v>179</v>
      </c>
      <c r="D569" s="3" t="s">
        <v>115</v>
      </c>
      <c r="E569" s="45">
        <v>0</v>
      </c>
      <c r="F569" s="45">
        <v>0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7">
        <f t="shared" si="146"/>
        <v>0</v>
      </c>
      <c r="U569" s="49">
        <f>+R569</f>
        <v>0</v>
      </c>
      <c r="V569" s="49"/>
      <c r="W569" s="49"/>
      <c r="Y569" s="51"/>
      <c r="Z569" s="51"/>
      <c r="AA569" s="51"/>
      <c r="AD569" s="49">
        <f>+R569</f>
        <v>0</v>
      </c>
    </row>
    <row r="570" spans="1:30">
      <c r="A570" s="6" t="s">
        <v>284</v>
      </c>
      <c r="B570" s="6" t="s">
        <v>235</v>
      </c>
      <c r="C570" s="6" t="s">
        <v>202</v>
      </c>
      <c r="D570" s="3" t="s">
        <v>783</v>
      </c>
      <c r="E570" s="45">
        <v>-3061470.62</v>
      </c>
      <c r="F570" s="45">
        <v>-3061470.62</v>
      </c>
      <c r="G570" s="45">
        <v>-3061141.64</v>
      </c>
      <c r="H570" s="45">
        <v>-3061141.65</v>
      </c>
      <c r="I570" s="45">
        <v>-3062475.45</v>
      </c>
      <c r="J570" s="45">
        <v>-3063587.73</v>
      </c>
      <c r="K570" s="45">
        <v>-3071284.71</v>
      </c>
      <c r="L570" s="45">
        <v>-3071284.7</v>
      </c>
      <c r="M570" s="45">
        <v>-3076173.02</v>
      </c>
      <c r="N570" s="45">
        <v>-2941013.99</v>
      </c>
      <c r="O570" s="45">
        <v>-2941013.99</v>
      </c>
      <c r="P570" s="45">
        <v>-2941013.99</v>
      </c>
      <c r="Q570" s="45">
        <v>-2941013.99</v>
      </c>
      <c r="R570" s="47">
        <f t="shared" si="146"/>
        <v>-3029403.6495833336</v>
      </c>
      <c r="U570" s="49"/>
      <c r="V570" s="49"/>
      <c r="W570" s="49">
        <f>+R570</f>
        <v>-3029403.6495833336</v>
      </c>
      <c r="Y570" s="67">
        <f t="shared" ref="Y570:Y574" si="151">+R570*$Z$4</f>
        <v>-2268720.3931729584</v>
      </c>
      <c r="Z570" s="67">
        <f t="shared" ref="Z570:Z574" si="152">+R570*$Z$5</f>
        <v>-760683.256410375</v>
      </c>
      <c r="AA570" s="51"/>
      <c r="AB570" s="51"/>
      <c r="AD570" s="49"/>
    </row>
    <row r="571" spans="1:30">
      <c r="A571" s="6" t="s">
        <v>284</v>
      </c>
      <c r="B571" s="6" t="s">
        <v>235</v>
      </c>
      <c r="C571" s="6" t="s">
        <v>296</v>
      </c>
      <c r="D571" s="3" t="s">
        <v>784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7">
        <f t="shared" si="146"/>
        <v>0</v>
      </c>
      <c r="U571" s="49"/>
      <c r="V571" s="49"/>
      <c r="W571" s="49">
        <f>+R571</f>
        <v>0</v>
      </c>
      <c r="Y571" s="67">
        <f t="shared" si="151"/>
        <v>0</v>
      </c>
      <c r="Z571" s="67">
        <f t="shared" si="152"/>
        <v>0</v>
      </c>
      <c r="AA571" s="51"/>
      <c r="AD571" s="49"/>
    </row>
    <row r="572" spans="1:30">
      <c r="A572" s="6" t="s">
        <v>284</v>
      </c>
      <c r="B572" s="6" t="s">
        <v>235</v>
      </c>
      <c r="C572" s="6" t="s">
        <v>428</v>
      </c>
      <c r="D572" s="3" t="s">
        <v>785</v>
      </c>
      <c r="E572" s="45">
        <v>0</v>
      </c>
      <c r="F572" s="45">
        <v>0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7">
        <f t="shared" si="146"/>
        <v>0</v>
      </c>
      <c r="U572" s="49"/>
      <c r="V572" s="49"/>
      <c r="W572" s="49">
        <f>+R572</f>
        <v>0</v>
      </c>
      <c r="Y572" s="67">
        <f t="shared" si="151"/>
        <v>0</v>
      </c>
      <c r="Z572" s="67">
        <f t="shared" si="152"/>
        <v>0</v>
      </c>
      <c r="AA572" s="51"/>
      <c r="AD572" s="49"/>
    </row>
    <row r="573" spans="1:30">
      <c r="A573" s="6" t="s">
        <v>284</v>
      </c>
      <c r="B573" s="6" t="s">
        <v>235</v>
      </c>
      <c r="C573" s="6" t="s">
        <v>427</v>
      </c>
      <c r="D573" s="3" t="s">
        <v>786</v>
      </c>
      <c r="E573" s="45">
        <v>-271009.40999999997</v>
      </c>
      <c r="F573" s="45">
        <v>-269648.52</v>
      </c>
      <c r="G573" s="45">
        <v>-267224.96999999997</v>
      </c>
      <c r="H573" s="45">
        <v>-267224.96999999997</v>
      </c>
      <c r="I573" s="45">
        <v>-267224.96999999997</v>
      </c>
      <c r="J573" s="45">
        <v>-283342.58</v>
      </c>
      <c r="K573" s="45">
        <v>-280044.61</v>
      </c>
      <c r="L573" s="45">
        <v>-283369.61</v>
      </c>
      <c r="M573" s="45">
        <v>-259736.48</v>
      </c>
      <c r="N573" s="45">
        <v>-259736.48</v>
      </c>
      <c r="O573" s="45">
        <v>-259736.48</v>
      </c>
      <c r="P573" s="45">
        <v>-259736.48</v>
      </c>
      <c r="Q573" s="45">
        <v>-238646.86</v>
      </c>
      <c r="R573" s="47">
        <f t="shared" si="146"/>
        <v>-267654.52374999999</v>
      </c>
      <c r="U573" s="49"/>
      <c r="V573" s="49"/>
      <c r="W573" s="49">
        <f>+R573</f>
        <v>-267654.52374999999</v>
      </c>
      <c r="Y573" s="67">
        <f t="shared" si="151"/>
        <v>-200446.472836375</v>
      </c>
      <c r="Z573" s="67">
        <f t="shared" si="152"/>
        <v>-67208.050913624989</v>
      </c>
      <c r="AA573" s="51"/>
      <c r="AD573" s="49"/>
    </row>
    <row r="574" spans="1:30">
      <c r="A574" s="6" t="s">
        <v>284</v>
      </c>
      <c r="B574" s="6" t="s">
        <v>235</v>
      </c>
      <c r="C574" s="6" t="s">
        <v>297</v>
      </c>
      <c r="D574" s="3" t="s">
        <v>787</v>
      </c>
      <c r="E574" s="45">
        <v>0</v>
      </c>
      <c r="F574" s="45">
        <v>0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7">
        <f t="shared" si="146"/>
        <v>0</v>
      </c>
      <c r="U574" s="49"/>
      <c r="V574" s="49"/>
      <c r="W574" s="49">
        <f>+R574</f>
        <v>0</v>
      </c>
      <c r="Y574" s="67">
        <f t="shared" si="151"/>
        <v>0</v>
      </c>
      <c r="Z574" s="67">
        <f t="shared" si="152"/>
        <v>0</v>
      </c>
      <c r="AA574" s="51"/>
      <c r="AD574" s="49"/>
    </row>
    <row r="575" spans="1:30">
      <c r="A575" s="6" t="s">
        <v>284</v>
      </c>
      <c r="B575" s="6" t="s">
        <v>430</v>
      </c>
      <c r="C575" s="6" t="s">
        <v>433</v>
      </c>
      <c r="D575" s="3" t="s">
        <v>788</v>
      </c>
      <c r="E575" s="45">
        <v>304.18000000000802</v>
      </c>
      <c r="F575" s="45">
        <v>70254.399999999994</v>
      </c>
      <c r="G575" s="45">
        <v>459.58000000000197</v>
      </c>
      <c r="H575" s="45">
        <v>455.180000000002</v>
      </c>
      <c r="I575" s="45">
        <v>451</v>
      </c>
      <c r="J575" s="45">
        <v>446.87</v>
      </c>
      <c r="K575" s="45">
        <v>440.1</v>
      </c>
      <c r="L575" s="45">
        <v>479.53</v>
      </c>
      <c r="M575" s="45">
        <v>475.47</v>
      </c>
      <c r="N575" s="45">
        <v>688.26</v>
      </c>
      <c r="O575" s="45">
        <v>503.41</v>
      </c>
      <c r="P575" s="45">
        <v>497.96</v>
      </c>
      <c r="Q575" s="45">
        <v>-65169.48</v>
      </c>
      <c r="R575" s="47">
        <f t="shared" si="146"/>
        <v>3559.9258333333346</v>
      </c>
      <c r="U575" s="49">
        <f t="shared" ref="U575:U592" si="153">+R575</f>
        <v>3559.9258333333346</v>
      </c>
      <c r="V575" s="49"/>
      <c r="W575" s="49"/>
      <c r="Y575" s="51"/>
      <c r="Z575" s="51"/>
      <c r="AA575" s="51"/>
      <c r="AD575" s="49">
        <f t="shared" ref="AD575:AD580" si="154">+R575</f>
        <v>3559.9258333333346</v>
      </c>
    </row>
    <row r="576" spans="1:30">
      <c r="A576" s="6" t="s">
        <v>284</v>
      </c>
      <c r="B576" s="6" t="s">
        <v>430</v>
      </c>
      <c r="C576" s="6" t="s">
        <v>432</v>
      </c>
      <c r="D576" s="3" t="s">
        <v>789</v>
      </c>
      <c r="E576" s="45">
        <v>-6352245.9299999997</v>
      </c>
      <c r="F576" s="45">
        <v>-6313632.5099999998</v>
      </c>
      <c r="G576" s="45">
        <v>-6275019.0899999999</v>
      </c>
      <c r="H576" s="45">
        <v>-6481555.6900000004</v>
      </c>
      <c r="I576" s="45">
        <v>-6426773.1100000003</v>
      </c>
      <c r="J576" s="45">
        <v>-6371990.5300000003</v>
      </c>
      <c r="K576" s="45">
        <v>-6317207.9400000004</v>
      </c>
      <c r="L576" s="45">
        <v>-6262425.3600000003</v>
      </c>
      <c r="M576" s="45">
        <v>-6207642.7800000003</v>
      </c>
      <c r="N576" s="45">
        <v>-6152860.1900000004</v>
      </c>
      <c r="O576" s="45">
        <v>-6098077.6100000003</v>
      </c>
      <c r="P576" s="45">
        <v>-6043295.0300000003</v>
      </c>
      <c r="Q576" s="45">
        <v>-5988512.4400000004</v>
      </c>
      <c r="R576" s="47">
        <f t="shared" si="146"/>
        <v>-6260071.5854166662</v>
      </c>
      <c r="U576" s="49">
        <f t="shared" si="153"/>
        <v>-6260071.5854166662</v>
      </c>
      <c r="V576" s="49"/>
      <c r="W576" s="49"/>
      <c r="Y576" s="51"/>
      <c r="Z576" s="51"/>
      <c r="AA576" s="51"/>
      <c r="AD576" s="49">
        <f t="shared" si="154"/>
        <v>-6260071.5854166662</v>
      </c>
    </row>
    <row r="577" spans="1:30">
      <c r="A577" s="6" t="s">
        <v>284</v>
      </c>
      <c r="B577" s="6" t="s">
        <v>430</v>
      </c>
      <c r="C577" s="6" t="s">
        <v>434</v>
      </c>
      <c r="D577" s="3" t="s">
        <v>790</v>
      </c>
      <c r="E577" s="45">
        <v>-24135</v>
      </c>
      <c r="F577" s="45">
        <v>0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7">
        <f t="shared" si="146"/>
        <v>-1005.625</v>
      </c>
      <c r="U577" s="49">
        <f t="shared" si="153"/>
        <v>-1005.625</v>
      </c>
      <c r="V577" s="49"/>
      <c r="W577" s="49"/>
      <c r="Y577" s="51"/>
      <c r="Z577" s="51"/>
      <c r="AA577" s="51"/>
      <c r="AD577" s="49">
        <f t="shared" si="154"/>
        <v>-1005.625</v>
      </c>
    </row>
    <row r="578" spans="1:30">
      <c r="A578" s="6" t="s">
        <v>284</v>
      </c>
      <c r="B578" s="6" t="s">
        <v>430</v>
      </c>
      <c r="C578" s="6" t="s">
        <v>431</v>
      </c>
      <c r="D578" s="3" t="s">
        <v>888</v>
      </c>
      <c r="E578" s="45">
        <v>-1045610</v>
      </c>
      <c r="F578" s="45">
        <v>-1045610</v>
      </c>
      <c r="G578" s="45">
        <v>-1045610</v>
      </c>
      <c r="H578" s="45">
        <v>-1044516</v>
      </c>
      <c r="I578" s="45">
        <v>-1044516</v>
      </c>
      <c r="J578" s="45">
        <v>-1044516</v>
      </c>
      <c r="K578" s="45">
        <v>-1044516</v>
      </c>
      <c r="L578" s="45">
        <v>-1044516</v>
      </c>
      <c r="M578" s="45">
        <v>-1044516</v>
      </c>
      <c r="N578" s="45">
        <v>-1044516</v>
      </c>
      <c r="O578" s="45">
        <v>-1044516</v>
      </c>
      <c r="P578" s="45">
        <v>-1044516</v>
      </c>
      <c r="Q578" s="45">
        <v>-1044516</v>
      </c>
      <c r="R578" s="47">
        <f t="shared" si="146"/>
        <v>-1044743.9166666666</v>
      </c>
      <c r="U578" s="49">
        <f t="shared" si="153"/>
        <v>-1044743.9166666666</v>
      </c>
      <c r="V578" s="49"/>
      <c r="W578" s="49"/>
      <c r="Y578" s="51"/>
      <c r="Z578" s="51"/>
      <c r="AA578" s="51"/>
      <c r="AD578" s="49">
        <f t="shared" si="154"/>
        <v>-1044743.9166666666</v>
      </c>
    </row>
    <row r="579" spans="1:30">
      <c r="A579" s="6" t="s">
        <v>284</v>
      </c>
      <c r="B579" s="6" t="s">
        <v>430</v>
      </c>
      <c r="C579" s="6" t="s">
        <v>886</v>
      </c>
      <c r="D579" s="3" t="s">
        <v>887</v>
      </c>
      <c r="E579" s="45">
        <v>197919</v>
      </c>
      <c r="F579" s="45">
        <v>197919</v>
      </c>
      <c r="G579" s="45">
        <v>197919</v>
      </c>
      <c r="H579" s="45">
        <v>253608</v>
      </c>
      <c r="I579" s="45">
        <v>253608</v>
      </c>
      <c r="J579" s="45">
        <v>253608</v>
      </c>
      <c r="K579" s="45">
        <v>253608</v>
      </c>
      <c r="L579" s="45">
        <v>253608</v>
      </c>
      <c r="M579" s="45">
        <v>253608</v>
      </c>
      <c r="N579" s="45">
        <v>253608</v>
      </c>
      <c r="O579" s="45">
        <v>253608</v>
      </c>
      <c r="P579" s="45">
        <v>253608</v>
      </c>
      <c r="Q579" s="45">
        <v>253608</v>
      </c>
      <c r="R579" s="47">
        <f t="shared" si="146"/>
        <v>242006.125</v>
      </c>
      <c r="U579" s="49">
        <f t="shared" si="153"/>
        <v>242006.125</v>
      </c>
      <c r="V579" s="49"/>
      <c r="W579" s="49"/>
      <c r="Y579" s="51"/>
      <c r="Z579" s="51"/>
      <c r="AA579" s="51"/>
      <c r="AD579" s="49">
        <f t="shared" si="154"/>
        <v>242006.125</v>
      </c>
    </row>
    <row r="580" spans="1:30">
      <c r="A580" s="6" t="s">
        <v>284</v>
      </c>
      <c r="B580" s="6" t="s">
        <v>430</v>
      </c>
      <c r="C580" s="6" t="s">
        <v>998</v>
      </c>
      <c r="D580" s="3" t="s">
        <v>1013</v>
      </c>
      <c r="E580" s="45">
        <v>0</v>
      </c>
      <c r="F580" s="45">
        <v>0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-456492.6</v>
      </c>
      <c r="M580" s="45">
        <v>-456492.6</v>
      </c>
      <c r="N580" s="45">
        <v>-456492.6</v>
      </c>
      <c r="O580" s="45">
        <v>-456492.6</v>
      </c>
      <c r="P580" s="45">
        <v>0</v>
      </c>
      <c r="Q580" s="45">
        <v>0</v>
      </c>
      <c r="R580" s="47">
        <f t="shared" si="146"/>
        <v>-152164.19999999998</v>
      </c>
      <c r="U580" s="49">
        <f t="shared" si="153"/>
        <v>-152164.19999999998</v>
      </c>
      <c r="V580" s="49"/>
      <c r="W580" s="49"/>
      <c r="Y580" s="51"/>
      <c r="Z580" s="51"/>
      <c r="AA580" s="51"/>
      <c r="AD580" s="49">
        <f t="shared" si="154"/>
        <v>-152164.19999999998</v>
      </c>
    </row>
    <row r="581" spans="1:30">
      <c r="A581" s="6" t="s">
        <v>284</v>
      </c>
      <c r="B581" s="6" t="s">
        <v>435</v>
      </c>
      <c r="C581" s="6" t="s">
        <v>437</v>
      </c>
      <c r="D581" s="3" t="s">
        <v>237</v>
      </c>
      <c r="E581" s="45">
        <v>0</v>
      </c>
      <c r="F581" s="45">
        <v>0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-44148802.82</v>
      </c>
      <c r="M581" s="45">
        <v>-43924192.859999999</v>
      </c>
      <c r="N581" s="45">
        <v>-43699582.920000002</v>
      </c>
      <c r="O581" s="45">
        <v>-43474972.990000002</v>
      </c>
      <c r="P581" s="45">
        <v>-43250363.119999997</v>
      </c>
      <c r="Q581" s="45">
        <v>-43025753.130000003</v>
      </c>
      <c r="R581" s="47">
        <f t="shared" si="146"/>
        <v>-20000899.272916667</v>
      </c>
      <c r="V581" s="49"/>
      <c r="W581" s="49">
        <f>+R581</f>
        <v>-20000899.272916667</v>
      </c>
      <c r="Y581" s="51"/>
      <c r="Z581" s="51"/>
      <c r="AA581" s="51"/>
      <c r="AB581" s="49">
        <f>+W581</f>
        <v>-20000899.272916667</v>
      </c>
    </row>
    <row r="582" spans="1:30">
      <c r="A582" s="6" t="s">
        <v>284</v>
      </c>
      <c r="B582" s="6" t="s">
        <v>435</v>
      </c>
      <c r="C582" s="6" t="s">
        <v>438</v>
      </c>
      <c r="D582" s="18" t="s">
        <v>792</v>
      </c>
      <c r="E582" s="45">
        <v>-7092505.75</v>
      </c>
      <c r="F582" s="45">
        <v>-6995741.3200000003</v>
      </c>
      <c r="G582" s="45">
        <v>-6898976.8600000003</v>
      </c>
      <c r="H582" s="45">
        <v>-6802212.4699999997</v>
      </c>
      <c r="I582" s="45">
        <v>-6802212.5300000003</v>
      </c>
      <c r="J582" s="45">
        <v>-6608683.6699999999</v>
      </c>
      <c r="K582" s="45">
        <v>-6511919.3600000003</v>
      </c>
      <c r="L582" s="45">
        <v>-6415154.9800000004</v>
      </c>
      <c r="M582" s="45">
        <v>-6189020.4199999999</v>
      </c>
      <c r="N582" s="45">
        <v>-6093177.3499999996</v>
      </c>
      <c r="O582" s="45">
        <v>-5997334.3799999999</v>
      </c>
      <c r="P582" s="45">
        <v>-5901491.4100000001</v>
      </c>
      <c r="Q582" s="45">
        <v>-5805648.5199999996</v>
      </c>
      <c r="R582" s="47">
        <f t="shared" si="146"/>
        <v>-6472083.4904166674</v>
      </c>
      <c r="V582" s="49"/>
      <c r="W582" s="49">
        <f>+R582</f>
        <v>-6472083.4904166674</v>
      </c>
      <c r="Y582" s="51"/>
      <c r="Z582" s="51"/>
      <c r="AA582" s="51"/>
      <c r="AB582" s="49">
        <f>+W582</f>
        <v>-6472083.4904166674</v>
      </c>
    </row>
    <row r="583" spans="1:30">
      <c r="A583" s="6" t="s">
        <v>284</v>
      </c>
      <c r="B583" s="6" t="s">
        <v>435</v>
      </c>
      <c r="C583" s="6" t="s">
        <v>436</v>
      </c>
      <c r="D583" s="18" t="s">
        <v>236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46"/>
        <v>0</v>
      </c>
      <c r="U583" s="49">
        <f t="shared" si="153"/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293</v>
      </c>
      <c r="B584" s="6" t="s">
        <v>228</v>
      </c>
      <c r="C584" s="6" t="s">
        <v>113</v>
      </c>
      <c r="D584" s="3" t="s">
        <v>728</v>
      </c>
      <c r="E584" s="45">
        <v>-33750</v>
      </c>
      <c r="F584" s="45">
        <v>-33750</v>
      </c>
      <c r="G584" s="45">
        <v>-33750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7">
        <f t="shared" si="146"/>
        <v>-7031.25</v>
      </c>
      <c r="U584" s="49">
        <f t="shared" si="153"/>
        <v>-7031.25</v>
      </c>
      <c r="V584" s="49"/>
      <c r="W584" s="49"/>
      <c r="Y584" s="51"/>
      <c r="Z584" s="51"/>
      <c r="AA584" s="51"/>
      <c r="AD584" s="49">
        <f>+R584</f>
        <v>-7031.25</v>
      </c>
    </row>
    <row r="585" spans="1:30">
      <c r="A585" s="6" t="s">
        <v>293</v>
      </c>
      <c r="B585" s="6" t="s">
        <v>416</v>
      </c>
      <c r="C585" s="6" t="s">
        <v>922</v>
      </c>
      <c r="D585" s="18" t="s">
        <v>923</v>
      </c>
      <c r="E585" s="45">
        <v>-6800.27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46"/>
        <v>-283.34458333333333</v>
      </c>
      <c r="U585" s="61">
        <f>+R585</f>
        <v>-283.34458333333333</v>
      </c>
      <c r="V585" s="49"/>
      <c r="Y585" s="51"/>
      <c r="Z585" s="51"/>
      <c r="AA585" s="51"/>
      <c r="AB585" s="49"/>
      <c r="AD585" s="49">
        <f>+R585</f>
        <v>-283.34458333333333</v>
      </c>
    </row>
    <row r="586" spans="1:30">
      <c r="A586" s="6" t="s">
        <v>293</v>
      </c>
      <c r="B586" s="6" t="s">
        <v>435</v>
      </c>
      <c r="C586" s="6" t="s">
        <v>420</v>
      </c>
      <c r="D586" s="18" t="s">
        <v>791</v>
      </c>
      <c r="E586" s="45">
        <v>24937.03</v>
      </c>
      <c r="F586" s="45">
        <v>77544.39</v>
      </c>
      <c r="G586" s="45">
        <v>44383.8</v>
      </c>
      <c r="H586" s="45">
        <v>50222.239999999998</v>
      </c>
      <c r="I586" s="45">
        <v>47414.74</v>
      </c>
      <c r="J586" s="45">
        <v>49833.69</v>
      </c>
      <c r="K586" s="45">
        <v>30451.54</v>
      </c>
      <c r="L586" s="45">
        <v>13098.39</v>
      </c>
      <c r="M586" s="45">
        <v>9451.2499999999909</v>
      </c>
      <c r="N586" s="45">
        <v>1377.3499999999899</v>
      </c>
      <c r="O586" s="45">
        <v>4703.74999999999</v>
      </c>
      <c r="P586" s="45">
        <v>5080.1099999999897</v>
      </c>
      <c r="Q586" s="45">
        <v>9103.3699999999899</v>
      </c>
      <c r="R586" s="47">
        <f t="shared" si="146"/>
        <v>29215.120833333331</v>
      </c>
      <c r="U586" s="49">
        <f t="shared" si="153"/>
        <v>29215.120833333331</v>
      </c>
      <c r="V586" s="49"/>
      <c r="W586" s="49"/>
      <c r="Y586" s="51"/>
      <c r="Z586" s="51"/>
      <c r="AA586" s="51"/>
      <c r="AD586" s="49">
        <f>+R586</f>
        <v>29215.120833333331</v>
      </c>
    </row>
    <row r="587" spans="1:30">
      <c r="A587" s="6" t="s">
        <v>293</v>
      </c>
      <c r="B587" s="6" t="s">
        <v>435</v>
      </c>
      <c r="C587" s="6" t="s">
        <v>879</v>
      </c>
      <c r="D587" s="18" t="s">
        <v>795</v>
      </c>
      <c r="E587" s="45">
        <v>-838357.86</v>
      </c>
      <c r="F587" s="45">
        <v>-858467.52</v>
      </c>
      <c r="G587" s="45">
        <v>-856415.31</v>
      </c>
      <c r="H587" s="45">
        <v>-819703.76</v>
      </c>
      <c r="I587" s="45">
        <v>-779173.93</v>
      </c>
      <c r="J587" s="45">
        <v>-745868.62</v>
      </c>
      <c r="K587" s="45">
        <v>-711583.1</v>
      </c>
      <c r="L587" s="45">
        <v>-698571.88</v>
      </c>
      <c r="M587" s="45">
        <v>-708864.05</v>
      </c>
      <c r="N587" s="45">
        <v>-725192.83</v>
      </c>
      <c r="O587" s="45">
        <v>-750947.23</v>
      </c>
      <c r="P587" s="45">
        <v>-778316.79</v>
      </c>
      <c r="Q587" s="45">
        <v>-803519.14</v>
      </c>
      <c r="R587" s="47">
        <f t="shared" si="146"/>
        <v>-771170.29333333333</v>
      </c>
      <c r="W587" s="49">
        <f t="shared" ref="W587:W588" si="155">+R587</f>
        <v>-771170.29333333333</v>
      </c>
      <c r="Y587" s="51"/>
      <c r="Z587" s="51"/>
      <c r="AA587" s="51"/>
      <c r="AB587" s="49">
        <f t="shared" ref="AB587:AB588" si="156">+W587</f>
        <v>-771170.29333333333</v>
      </c>
    </row>
    <row r="588" spans="1:30">
      <c r="A588" s="6" t="s">
        <v>293</v>
      </c>
      <c r="B588" s="6" t="s">
        <v>435</v>
      </c>
      <c r="C588" s="6" t="s">
        <v>927</v>
      </c>
      <c r="D588" s="18" t="s">
        <v>928</v>
      </c>
      <c r="E588" s="45">
        <v>-214039.25</v>
      </c>
      <c r="F588" s="45">
        <v>-158901.04999999999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46"/>
        <v>-22160.056249999998</v>
      </c>
      <c r="W588" s="49">
        <f t="shared" si="155"/>
        <v>-22160.056249999998</v>
      </c>
      <c r="Y588" s="51"/>
      <c r="Z588" s="51"/>
      <c r="AA588" s="51"/>
      <c r="AB588" s="49">
        <f t="shared" si="156"/>
        <v>-22160.056249999998</v>
      </c>
    </row>
    <row r="589" spans="1:30">
      <c r="A589" s="6" t="s">
        <v>294</v>
      </c>
      <c r="B589" s="6" t="s">
        <v>228</v>
      </c>
      <c r="C589" s="6" t="s">
        <v>67</v>
      </c>
      <c r="D589" s="3" t="s">
        <v>729</v>
      </c>
      <c r="E589" s="45">
        <v>-19674363.690000001</v>
      </c>
      <c r="F589" s="45">
        <v>-19609399.280000001</v>
      </c>
      <c r="G589" s="45">
        <v>-19629318.190000001</v>
      </c>
      <c r="H589" s="45">
        <v>-20108879.920000002</v>
      </c>
      <c r="I589" s="45">
        <v>-20057193.449999999</v>
      </c>
      <c r="J589" s="45">
        <v>-20013882.449999999</v>
      </c>
      <c r="K589" s="45">
        <v>-19992093.670000002</v>
      </c>
      <c r="L589" s="45">
        <v>-19890232.859999999</v>
      </c>
      <c r="M589" s="45">
        <v>-19853235.859999999</v>
      </c>
      <c r="N589" s="45">
        <v>-19949367.73</v>
      </c>
      <c r="O589" s="45">
        <v>-19868374.43</v>
      </c>
      <c r="P589" s="45">
        <v>-19806279.920000002</v>
      </c>
      <c r="Q589" s="45">
        <v>-19701234.920000002</v>
      </c>
      <c r="R589" s="47">
        <f t="shared" si="146"/>
        <v>-19872171.422083333</v>
      </c>
      <c r="U589" s="49">
        <f t="shared" si="153"/>
        <v>-19872171.422083333</v>
      </c>
      <c r="V589" s="49"/>
      <c r="W589" s="49"/>
      <c r="Y589" s="51"/>
      <c r="Z589" s="51"/>
      <c r="AA589" s="51"/>
      <c r="AD589" s="49">
        <f>+R589</f>
        <v>-19872171.422083333</v>
      </c>
    </row>
    <row r="590" spans="1:30">
      <c r="A590" s="6" t="s">
        <v>294</v>
      </c>
      <c r="B590" s="6" t="s">
        <v>228</v>
      </c>
      <c r="C590" s="6" t="s">
        <v>113</v>
      </c>
      <c r="D590" s="3" t="s">
        <v>730</v>
      </c>
      <c r="E590" s="45">
        <v>-466500</v>
      </c>
      <c r="F590" s="45">
        <v>-466500</v>
      </c>
      <c r="G590" s="45">
        <v>-466500</v>
      </c>
      <c r="H590" s="45">
        <v>-466500</v>
      </c>
      <c r="I590" s="45">
        <v>-466500</v>
      </c>
      <c r="J590" s="45">
        <v>-466500</v>
      </c>
      <c r="K590" s="45">
        <v>-466500</v>
      </c>
      <c r="L590" s="45">
        <v>-466500</v>
      </c>
      <c r="M590" s="45">
        <v>-466500</v>
      </c>
      <c r="N590" s="45">
        <v>-466500</v>
      </c>
      <c r="O590" s="45">
        <v>-466500</v>
      </c>
      <c r="P590" s="45">
        <v>-466500</v>
      </c>
      <c r="Q590" s="45">
        <v>-466500</v>
      </c>
      <c r="R590" s="47">
        <f t="shared" si="146"/>
        <v>-466500</v>
      </c>
      <c r="U590" s="49">
        <f t="shared" si="153"/>
        <v>-466500</v>
      </c>
      <c r="V590" s="49"/>
      <c r="W590" s="49"/>
      <c r="Y590" s="51"/>
      <c r="Z590" s="51"/>
      <c r="AA590" s="51"/>
      <c r="AD590" s="49">
        <f>+R590</f>
        <v>-466500</v>
      </c>
    </row>
    <row r="591" spans="1:30">
      <c r="A591" s="6" t="s">
        <v>294</v>
      </c>
      <c r="B591" s="6" t="s">
        <v>416</v>
      </c>
      <c r="C591" s="6" t="s">
        <v>924</v>
      </c>
      <c r="D591" s="18" t="s">
        <v>923</v>
      </c>
      <c r="E591" s="45">
        <v>-24598.6</v>
      </c>
      <c r="F591" s="45">
        <v>0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146"/>
        <v>-1024.9416666666666</v>
      </c>
      <c r="U591" s="61">
        <f>+R591</f>
        <v>-1024.9416666666666</v>
      </c>
      <c r="V591" s="49"/>
      <c r="Y591" s="51"/>
      <c r="Z591" s="51"/>
      <c r="AA591" s="51"/>
      <c r="AB591" s="49"/>
      <c r="AD591" s="49">
        <f>+R591</f>
        <v>-1024.9416666666666</v>
      </c>
    </row>
    <row r="592" spans="1:30">
      <c r="A592" s="6" t="s">
        <v>294</v>
      </c>
      <c r="B592" s="6" t="s">
        <v>435</v>
      </c>
      <c r="C592" s="6" t="s">
        <v>420</v>
      </c>
      <c r="D592" s="18" t="s">
        <v>791</v>
      </c>
      <c r="E592" s="45">
        <v>29134.51</v>
      </c>
      <c r="F592" s="45">
        <v>87254.78</v>
      </c>
      <c r="G592" s="45">
        <v>156700.14000000001</v>
      </c>
      <c r="H592" s="45">
        <v>169744.47</v>
      </c>
      <c r="I592" s="45">
        <v>162869.23000000001</v>
      </c>
      <c r="J592" s="45">
        <v>175589.86</v>
      </c>
      <c r="K592" s="45">
        <v>115107.17</v>
      </c>
      <c r="L592" s="45">
        <v>47944.76</v>
      </c>
      <c r="M592" s="45">
        <v>31830.68</v>
      </c>
      <c r="N592" s="45">
        <v>4685.0800000000099</v>
      </c>
      <c r="O592" s="45">
        <v>18179.560000000001</v>
      </c>
      <c r="P592" s="45">
        <v>19847.849999999999</v>
      </c>
      <c r="Q592" s="45">
        <v>33711.96</v>
      </c>
      <c r="R592" s="47">
        <f t="shared" si="146"/>
        <v>85098.067916666667</v>
      </c>
      <c r="U592" s="49">
        <f t="shared" si="153"/>
        <v>85098.067916666667</v>
      </c>
      <c r="V592" s="49"/>
      <c r="W592" s="49"/>
      <c r="Y592" s="51"/>
      <c r="Z592" s="51"/>
      <c r="AA592" s="51"/>
      <c r="AD592" s="49">
        <f>+R592</f>
        <v>85098.067916666667</v>
      </c>
    </row>
    <row r="593" spans="1:28">
      <c r="A593" s="6" t="s">
        <v>294</v>
      </c>
      <c r="B593" s="6" t="s">
        <v>435</v>
      </c>
      <c r="C593" s="6" t="s">
        <v>437</v>
      </c>
      <c r="D593" s="3" t="s">
        <v>237</v>
      </c>
      <c r="E593" s="45">
        <v>-45112624.32</v>
      </c>
      <c r="F593" s="45">
        <v>-44892316.759999998</v>
      </c>
      <c r="G593" s="45">
        <v>-44726136.530000001</v>
      </c>
      <c r="H593" s="45">
        <v>-45047242.530000001</v>
      </c>
      <c r="I593" s="45">
        <v>-44822632.57</v>
      </c>
      <c r="J593" s="45">
        <v>-44598022.649999999</v>
      </c>
      <c r="K593" s="45">
        <v>-44373412.770000003</v>
      </c>
      <c r="L593" s="45">
        <v>7.4505805969238298E-9</v>
      </c>
      <c r="M593" s="45">
        <v>7.4505805969238298E-9</v>
      </c>
      <c r="N593" s="45">
        <v>7.4505805969238298E-9</v>
      </c>
      <c r="O593" s="45">
        <v>7.4505805969238298E-9</v>
      </c>
      <c r="P593" s="45">
        <v>7.4505805969238298E-9</v>
      </c>
      <c r="Q593" s="45">
        <v>7.4505805969238298E-9</v>
      </c>
      <c r="R593" s="47">
        <f t="shared" si="146"/>
        <v>-24251339.66416667</v>
      </c>
      <c r="W593" s="49">
        <f>+R593</f>
        <v>-24251339.66416667</v>
      </c>
      <c r="Y593" s="51"/>
      <c r="Z593" s="51"/>
      <c r="AA593" s="51"/>
      <c r="AB593" s="49">
        <f t="shared" ref="AB593:AB600" si="157">+W593</f>
        <v>-24251339.66416667</v>
      </c>
    </row>
    <row r="594" spans="1:28">
      <c r="A594" s="6" t="s">
        <v>294</v>
      </c>
      <c r="B594" s="6" t="s">
        <v>435</v>
      </c>
      <c r="C594" s="6" t="s">
        <v>524</v>
      </c>
      <c r="D594" s="18" t="s">
        <v>793</v>
      </c>
      <c r="E594" s="45">
        <v>-847365.78</v>
      </c>
      <c r="F594" s="45">
        <v>-883050.67</v>
      </c>
      <c r="G594" s="45">
        <v>-875351.97</v>
      </c>
      <c r="H594" s="45">
        <v>-756886.92</v>
      </c>
      <c r="I594" s="45">
        <v>-697105.84</v>
      </c>
      <c r="J594" s="45">
        <v>-648930.1</v>
      </c>
      <c r="K594" s="45">
        <v>-583019.43000000005</v>
      </c>
      <c r="L594" s="45">
        <v>-569908.18999999994</v>
      </c>
      <c r="M594" s="45">
        <v>-624603.68000000005</v>
      </c>
      <c r="N594" s="45">
        <v>-684019.95</v>
      </c>
      <c r="O594" s="45">
        <v>-757865.47</v>
      </c>
      <c r="P594" s="45">
        <v>-834871.44</v>
      </c>
      <c r="Q594" s="45">
        <v>-908501.16</v>
      </c>
      <c r="R594" s="47">
        <f t="shared" si="146"/>
        <v>-732795.59416666662</v>
      </c>
      <c r="W594" s="49">
        <f t="shared" ref="W594:W601" si="158">+R594</f>
        <v>-732795.59416666662</v>
      </c>
      <c r="Y594" s="51"/>
      <c r="Z594" s="51"/>
      <c r="AA594" s="51"/>
      <c r="AB594" s="49">
        <f t="shared" si="157"/>
        <v>-732795.59416666662</v>
      </c>
    </row>
    <row r="595" spans="1:28">
      <c r="A595" s="6" t="s">
        <v>294</v>
      </c>
      <c r="B595" s="6" t="s">
        <v>435</v>
      </c>
      <c r="C595" s="6" t="s">
        <v>525</v>
      </c>
      <c r="D595" s="18" t="s">
        <v>794</v>
      </c>
      <c r="E595" s="45">
        <v>-141323.21</v>
      </c>
      <c r="F595" s="45">
        <v>-149241.07</v>
      </c>
      <c r="G595" s="45">
        <v>-143082.29</v>
      </c>
      <c r="H595" s="45">
        <v>-102562.31</v>
      </c>
      <c r="I595" s="45">
        <v>-78704.94</v>
      </c>
      <c r="J595" s="45">
        <v>-58587.78</v>
      </c>
      <c r="K595" s="45">
        <v>-32796.720000000001</v>
      </c>
      <c r="L595" s="45">
        <v>-24118.15</v>
      </c>
      <c r="M595" s="45">
        <v>-37316.129999999997</v>
      </c>
      <c r="N595" s="45">
        <v>-98004.56</v>
      </c>
      <c r="O595" s="45">
        <v>-122392.7</v>
      </c>
      <c r="P595" s="45">
        <v>-147801.85999999999</v>
      </c>
      <c r="Q595" s="45">
        <v>-172117.04</v>
      </c>
      <c r="R595" s="47">
        <f t="shared" si="146"/>
        <v>-95944.052916666653</v>
      </c>
      <c r="W595" s="49">
        <f t="shared" si="158"/>
        <v>-95944.052916666653</v>
      </c>
      <c r="Y595" s="51"/>
      <c r="Z595" s="51"/>
      <c r="AA595" s="51"/>
      <c r="AB595" s="49">
        <f t="shared" si="157"/>
        <v>-95944.052916666653</v>
      </c>
    </row>
    <row r="596" spans="1:28">
      <c r="A596" s="6" t="s">
        <v>294</v>
      </c>
      <c r="B596" s="6" t="s">
        <v>435</v>
      </c>
      <c r="C596" s="6" t="s">
        <v>526</v>
      </c>
      <c r="D596" s="18" t="s">
        <v>795</v>
      </c>
      <c r="E596" s="45">
        <v>-506408.51</v>
      </c>
      <c r="F596" s="45">
        <v>-532815.56999999995</v>
      </c>
      <c r="G596" s="45">
        <v>-535516.96</v>
      </c>
      <c r="H596" s="45">
        <v>-492970.32</v>
      </c>
      <c r="I596" s="45">
        <v>-446177.14</v>
      </c>
      <c r="J596" s="45">
        <v>-405403.23</v>
      </c>
      <c r="K596" s="45">
        <v>-355513.52</v>
      </c>
      <c r="L596" s="45">
        <v>-333192.7</v>
      </c>
      <c r="M596" s="45">
        <v>-346087.37</v>
      </c>
      <c r="N596" s="45">
        <v>-361614.42</v>
      </c>
      <c r="O596" s="45">
        <v>-384762.88</v>
      </c>
      <c r="P596" s="45">
        <v>-409555.27</v>
      </c>
      <c r="Q596" s="45">
        <v>-432587.05</v>
      </c>
      <c r="R596" s="47">
        <f t="shared" si="146"/>
        <v>-422758.93</v>
      </c>
      <c r="W596" s="49">
        <f t="shared" si="158"/>
        <v>-422758.93</v>
      </c>
      <c r="Y596" s="51"/>
      <c r="Z596" s="51"/>
      <c r="AA596" s="51"/>
      <c r="AB596" s="49">
        <f t="shared" si="157"/>
        <v>-422758.93</v>
      </c>
    </row>
    <row r="597" spans="1:28">
      <c r="A597" s="6" t="s">
        <v>294</v>
      </c>
      <c r="B597" s="6" t="s">
        <v>435</v>
      </c>
      <c r="C597" s="6" t="s">
        <v>527</v>
      </c>
      <c r="D597" s="18" t="s">
        <v>796</v>
      </c>
      <c r="E597" s="45">
        <v>-101941.29</v>
      </c>
      <c r="F597" s="45">
        <v>-108796.62</v>
      </c>
      <c r="G597" s="45">
        <v>-107656.69</v>
      </c>
      <c r="H597" s="45">
        <v>-91850.27</v>
      </c>
      <c r="I597" s="45">
        <v>-74678.58</v>
      </c>
      <c r="J597" s="45">
        <v>-59464.55</v>
      </c>
      <c r="K597" s="45">
        <v>-41268.32</v>
      </c>
      <c r="L597" s="45">
        <v>-32000.27</v>
      </c>
      <c r="M597" s="45">
        <v>-34179.870000000003</v>
      </c>
      <c r="N597" s="45">
        <v>-57935.51</v>
      </c>
      <c r="O597" s="45">
        <v>-65339.519999999997</v>
      </c>
      <c r="P597" s="45">
        <v>-73277.67</v>
      </c>
      <c r="Q597" s="45">
        <v>-80644.66</v>
      </c>
      <c r="R597" s="47">
        <f t="shared" si="146"/>
        <v>-69811.737083333341</v>
      </c>
      <c r="W597" s="49">
        <f t="shared" si="158"/>
        <v>-69811.737083333341</v>
      </c>
      <c r="Y597" s="51"/>
      <c r="Z597" s="51"/>
      <c r="AA597" s="51"/>
      <c r="AB597" s="49">
        <f t="shared" si="157"/>
        <v>-69811.737083333341</v>
      </c>
    </row>
    <row r="598" spans="1:28">
      <c r="A598" s="6" t="s">
        <v>294</v>
      </c>
      <c r="B598" s="6" t="s">
        <v>435</v>
      </c>
      <c r="C598" s="6" t="s">
        <v>528</v>
      </c>
      <c r="D598" s="18" t="s">
        <v>797</v>
      </c>
      <c r="E598" s="45">
        <v>0</v>
      </c>
      <c r="F598" s="45">
        <v>0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7">
        <f t="shared" si="146"/>
        <v>0</v>
      </c>
      <c r="W598" s="49">
        <f t="shared" si="158"/>
        <v>0</v>
      </c>
      <c r="Y598" s="51"/>
      <c r="Z598" s="51"/>
      <c r="AA598" s="51"/>
      <c r="AB598" s="49">
        <f t="shared" si="157"/>
        <v>0</v>
      </c>
    </row>
    <row r="599" spans="1:28">
      <c r="A599" s="6" t="s">
        <v>294</v>
      </c>
      <c r="B599" s="6" t="s">
        <v>435</v>
      </c>
      <c r="C599" s="6" t="s">
        <v>529</v>
      </c>
      <c r="D599" s="18" t="s">
        <v>798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si="146"/>
        <v>0</v>
      </c>
      <c r="W599" s="49">
        <f t="shared" si="158"/>
        <v>0</v>
      </c>
      <c r="Y599" s="51"/>
      <c r="Z599" s="51"/>
      <c r="AA599" s="51"/>
      <c r="AB599" s="49">
        <f t="shared" si="157"/>
        <v>0</v>
      </c>
    </row>
    <row r="600" spans="1:28">
      <c r="A600" s="6" t="s">
        <v>294</v>
      </c>
      <c r="B600" s="6" t="s">
        <v>435</v>
      </c>
      <c r="C600" s="6" t="s">
        <v>530</v>
      </c>
      <c r="D600" s="18" t="s">
        <v>799</v>
      </c>
      <c r="E600" s="45">
        <v>0</v>
      </c>
      <c r="F600" s="45">
        <v>0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7">
        <f t="shared" si="146"/>
        <v>0</v>
      </c>
      <c r="W600" s="49">
        <f t="shared" si="158"/>
        <v>0</v>
      </c>
      <c r="Y600" s="51"/>
      <c r="Z600" s="51"/>
      <c r="AA600" s="51"/>
      <c r="AB600" s="49">
        <f t="shared" si="157"/>
        <v>0</v>
      </c>
    </row>
    <row r="601" spans="1:28">
      <c r="A601" s="6" t="s">
        <v>284</v>
      </c>
      <c r="B601" s="6" t="s">
        <v>79</v>
      </c>
      <c r="C601" s="6" t="s">
        <v>439</v>
      </c>
      <c r="D601" s="45" t="s">
        <v>238</v>
      </c>
      <c r="E601" s="45">
        <v>55971867.759999998</v>
      </c>
      <c r="F601" s="45">
        <v>56349226.759999998</v>
      </c>
      <c r="G601" s="45">
        <v>56728157.149999999</v>
      </c>
      <c r="H601" s="45">
        <v>56601266.670000002</v>
      </c>
      <c r="I601" s="45">
        <v>56983361.68</v>
      </c>
      <c r="J601" s="45">
        <v>57367049.960000001</v>
      </c>
      <c r="K601" s="45">
        <v>57734405.770000003</v>
      </c>
      <c r="L601" s="45">
        <v>58129629.18</v>
      </c>
      <c r="M601" s="45">
        <v>58526475.5</v>
      </c>
      <c r="N601" s="45">
        <v>58924952.119999997</v>
      </c>
      <c r="O601" s="45">
        <v>59325066.43</v>
      </c>
      <c r="P601" s="45">
        <v>59726825.780000001</v>
      </c>
      <c r="Q601" s="45">
        <v>60130237.810000002</v>
      </c>
      <c r="R601" s="47">
        <f t="shared" si="146"/>
        <v>57870622.482083321</v>
      </c>
      <c r="U601" s="49"/>
      <c r="V601" s="49"/>
      <c r="W601" s="49">
        <f t="shared" si="158"/>
        <v>57870622.482083321</v>
      </c>
      <c r="Y601" s="67">
        <f>+R601*$Z$4</f>
        <v>43339309.176832199</v>
      </c>
      <c r="Z601" s="67">
        <f>+R601*$Z$5</f>
        <v>14531313.305251122</v>
      </c>
      <c r="AA601" s="51"/>
    </row>
    <row r="602" spans="1:28">
      <c r="D602" s="17" t="s">
        <v>239</v>
      </c>
      <c r="E602" s="46">
        <f t="shared" ref="E602:R602" si="159">SUM(E562:E601)</f>
        <v>-113082586.22</v>
      </c>
      <c r="F602" s="46">
        <f t="shared" si="159"/>
        <v>-112439948.56999999</v>
      </c>
      <c r="G602" s="46">
        <f t="shared" si="159"/>
        <v>-111989565.87</v>
      </c>
      <c r="H602" s="46">
        <f t="shared" si="159"/>
        <v>-116270396.39</v>
      </c>
      <c r="I602" s="46">
        <f t="shared" si="159"/>
        <v>-115707520.05000001</v>
      </c>
      <c r="J602" s="46">
        <f t="shared" si="159"/>
        <v>-114982264.82999998</v>
      </c>
      <c r="K602" s="46">
        <f t="shared" si="159"/>
        <v>-114484858</v>
      </c>
      <c r="L602" s="46">
        <f t="shared" si="159"/>
        <v>-114430536.94999999</v>
      </c>
      <c r="M602" s="46">
        <f t="shared" si="159"/>
        <v>-113929478.60000002</v>
      </c>
      <c r="N602" s="46">
        <f t="shared" si="159"/>
        <v>-113674971.29999995</v>
      </c>
      <c r="O602" s="46">
        <f t="shared" si="159"/>
        <v>-113300895.56999996</v>
      </c>
      <c r="P602" s="46">
        <f t="shared" si="159"/>
        <v>-112524667.37</v>
      </c>
      <c r="Q602" s="46">
        <f t="shared" si="159"/>
        <v>-111973250.31</v>
      </c>
      <c r="R602" s="46">
        <f t="shared" si="159"/>
        <v>-113855251.81375006</v>
      </c>
      <c r="Y602" s="51"/>
      <c r="Z602" s="51"/>
      <c r="AA602" s="51"/>
    </row>
    <row r="603" spans="1:28">
      <c r="D603" s="3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7"/>
      <c r="Y603" s="51"/>
      <c r="Z603" s="51"/>
      <c r="AA603" s="51"/>
    </row>
    <row r="604" spans="1:28">
      <c r="A604" s="6" t="s">
        <v>284</v>
      </c>
      <c r="B604" s="6" t="s">
        <v>240</v>
      </c>
      <c r="C604" s="6" t="s">
        <v>143</v>
      </c>
      <c r="D604" s="3" t="s">
        <v>241</v>
      </c>
      <c r="E604" s="45">
        <v>-170395.82</v>
      </c>
      <c r="F604" s="45">
        <v>-166894.24</v>
      </c>
      <c r="G604" s="45">
        <v>-163392.66</v>
      </c>
      <c r="H604" s="45">
        <v>-159891.07999999999</v>
      </c>
      <c r="I604" s="45">
        <v>-156389.5</v>
      </c>
      <c r="J604" s="45">
        <v>-152887.92000000001</v>
      </c>
      <c r="K604" s="45">
        <v>-149386.34</v>
      </c>
      <c r="L604" s="45">
        <v>-145884.76</v>
      </c>
      <c r="M604" s="45">
        <v>-142383.18</v>
      </c>
      <c r="N604" s="45">
        <v>-138881.60000000001</v>
      </c>
      <c r="O604" s="45">
        <v>-135380.01999999999</v>
      </c>
      <c r="P604" s="45">
        <v>-131878.44</v>
      </c>
      <c r="Q604" s="45">
        <v>-128376.86</v>
      </c>
      <c r="R604" s="47">
        <f t="shared" ref="R604:R628" si="160">((E604+Q604)+((F604+G604+H604+I604+J604+K604+L604+M604+N604+O604+P604)*2))/24</f>
        <v>-149386.34</v>
      </c>
      <c r="U604" s="49"/>
      <c r="V604" s="49"/>
      <c r="W604" s="49">
        <f t="shared" ref="W604:W609" si="161">+R604</f>
        <v>-149386.34</v>
      </c>
      <c r="Y604" s="51"/>
      <c r="Z604" s="51"/>
      <c r="AA604" s="51"/>
      <c r="AB604" s="49">
        <f>+W604</f>
        <v>-149386.34</v>
      </c>
    </row>
    <row r="605" spans="1:28">
      <c r="A605" s="6" t="s">
        <v>284</v>
      </c>
      <c r="B605" s="6" t="s">
        <v>242</v>
      </c>
      <c r="C605" s="6" t="s">
        <v>440</v>
      </c>
      <c r="D605" s="3" t="s">
        <v>800</v>
      </c>
      <c r="E605" s="45">
        <v>9301240.0999999996</v>
      </c>
      <c r="F605" s="45">
        <v>9255846.8499999996</v>
      </c>
      <c r="G605" s="45">
        <v>9221845.7100000009</v>
      </c>
      <c r="H605" s="45">
        <v>9288097.2300000004</v>
      </c>
      <c r="I605" s="45">
        <v>9241816.75</v>
      </c>
      <c r="J605" s="45">
        <v>9195536.3300000001</v>
      </c>
      <c r="K605" s="45">
        <v>9149255.9100000001</v>
      </c>
      <c r="L605" s="45">
        <v>9102975.4100000001</v>
      </c>
      <c r="M605" s="45">
        <v>9056694.9600000009</v>
      </c>
      <c r="N605" s="45">
        <v>9010414.5099999998</v>
      </c>
      <c r="O605" s="45">
        <v>8964134.0800000001</v>
      </c>
      <c r="P605" s="45">
        <v>8917853.6500000004</v>
      </c>
      <c r="Q605" s="45">
        <v>8871573.1799999997</v>
      </c>
      <c r="R605" s="47">
        <f t="shared" si="160"/>
        <v>9124239.8358333353</v>
      </c>
      <c r="U605" s="49"/>
      <c r="V605" s="49"/>
      <c r="W605" s="49">
        <f t="shared" si="161"/>
        <v>9124239.8358333353</v>
      </c>
      <c r="Y605" s="51"/>
      <c r="Z605" s="51"/>
      <c r="AA605" s="51"/>
      <c r="AB605" s="49">
        <f>+W605</f>
        <v>9124239.8358333353</v>
      </c>
    </row>
    <row r="606" spans="1:28">
      <c r="A606" s="6" t="s">
        <v>284</v>
      </c>
      <c r="B606" s="6" t="s">
        <v>242</v>
      </c>
      <c r="C606" s="6" t="s">
        <v>441</v>
      </c>
      <c r="D606" s="3" t="s">
        <v>801</v>
      </c>
      <c r="E606" s="45">
        <v>35698554.799999997</v>
      </c>
      <c r="F606" s="45">
        <v>35522321.119999997</v>
      </c>
      <c r="G606" s="45">
        <v>35390977.25</v>
      </c>
      <c r="H606" s="45">
        <v>35636756.560000002</v>
      </c>
      <c r="I606" s="45">
        <v>35457269.880000003</v>
      </c>
      <c r="J606" s="45">
        <v>35277783.219999999</v>
      </c>
      <c r="K606" s="45">
        <v>35098296.590000004</v>
      </c>
      <c r="L606" s="45">
        <v>34918809.93</v>
      </c>
      <c r="M606" s="45">
        <v>34739323.270000003</v>
      </c>
      <c r="N606" s="45">
        <v>34559836.590000004</v>
      </c>
      <c r="O606" s="45">
        <v>34380349.950000003</v>
      </c>
      <c r="P606" s="45">
        <v>34200863.299999997</v>
      </c>
      <c r="Q606" s="45">
        <v>34021376.630000003</v>
      </c>
      <c r="R606" s="47">
        <f t="shared" si="160"/>
        <v>35003546.114583336</v>
      </c>
      <c r="U606" s="49"/>
      <c r="V606" s="49"/>
      <c r="W606" s="49">
        <f t="shared" si="161"/>
        <v>35003546.114583336</v>
      </c>
      <c r="Y606" s="51"/>
      <c r="Z606" s="51"/>
      <c r="AA606" s="51"/>
      <c r="AB606" s="49">
        <f>+W606</f>
        <v>35003546.114583336</v>
      </c>
    </row>
    <row r="607" spans="1:28">
      <c r="A607" s="6" t="s">
        <v>284</v>
      </c>
      <c r="B607" s="6" t="s">
        <v>242</v>
      </c>
      <c r="C607" s="6" t="s">
        <v>442</v>
      </c>
      <c r="D607" s="3" t="s">
        <v>802</v>
      </c>
      <c r="E607" s="45">
        <v>0</v>
      </c>
      <c r="F607" s="45">
        <v>0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7">
        <f t="shared" si="160"/>
        <v>0</v>
      </c>
      <c r="U607" s="49"/>
      <c r="V607" s="49"/>
      <c r="W607" s="49">
        <f t="shared" si="161"/>
        <v>0</v>
      </c>
      <c r="Y607" s="67">
        <f>+R607*$Z$4</f>
        <v>0</v>
      </c>
      <c r="Z607" s="67">
        <f>+R607*$Z$5</f>
        <v>0</v>
      </c>
      <c r="AA607" s="51"/>
    </row>
    <row r="608" spans="1:28">
      <c r="A608" s="6" t="s">
        <v>284</v>
      </c>
      <c r="B608" s="6" t="s">
        <v>242</v>
      </c>
      <c r="C608" s="6" t="s">
        <v>321</v>
      </c>
      <c r="D608" s="3" t="s">
        <v>803</v>
      </c>
      <c r="E608" s="45">
        <v>-489972.92</v>
      </c>
      <c r="F608" s="45">
        <v>-511830.54</v>
      </c>
      <c r="G608" s="45">
        <v>-425615.17</v>
      </c>
      <c r="H608" s="45">
        <v>-71904.14</v>
      </c>
      <c r="I608" s="45">
        <v>-75869.34</v>
      </c>
      <c r="J608" s="45">
        <v>-81456.09</v>
      </c>
      <c r="K608" s="45">
        <v>-86099.75</v>
      </c>
      <c r="L608" s="45">
        <v>-83997.05</v>
      </c>
      <c r="M608" s="45">
        <v>48225.23</v>
      </c>
      <c r="N608" s="45">
        <v>64546.68</v>
      </c>
      <c r="O608" s="45">
        <v>213054.51</v>
      </c>
      <c r="P608" s="45">
        <v>208368.7</v>
      </c>
      <c r="Q608" s="45">
        <v>363709.8</v>
      </c>
      <c r="R608" s="47">
        <f t="shared" si="160"/>
        <v>-72142.376666666692</v>
      </c>
      <c r="U608" s="49"/>
      <c r="V608" s="49"/>
      <c r="W608" s="49">
        <f t="shared" si="161"/>
        <v>-72142.376666666692</v>
      </c>
      <c r="Y608" s="51"/>
      <c r="Z608" s="51"/>
      <c r="AA608" s="51"/>
      <c r="AB608" s="49">
        <f>+W608</f>
        <v>-72142.376666666692</v>
      </c>
    </row>
    <row r="609" spans="1:30">
      <c r="A609" s="6" t="s">
        <v>284</v>
      </c>
      <c r="B609" s="6" t="s">
        <v>243</v>
      </c>
      <c r="C609" s="6" t="s">
        <v>440</v>
      </c>
      <c r="D609" s="3" t="s">
        <v>800</v>
      </c>
      <c r="E609" s="45">
        <v>1474741.27</v>
      </c>
      <c r="F609" s="45">
        <v>1453825.62</v>
      </c>
      <c r="G609" s="45">
        <v>1432909.92</v>
      </c>
      <c r="H609" s="45">
        <v>1411994.28</v>
      </c>
      <c r="I609" s="45">
        <v>1411994.27</v>
      </c>
      <c r="J609" s="45">
        <v>1370162.93</v>
      </c>
      <c r="K609" s="45">
        <v>1349247.25</v>
      </c>
      <c r="L609" s="45">
        <v>1328331.6000000001</v>
      </c>
      <c r="M609" s="45">
        <v>1331166.28</v>
      </c>
      <c r="N609" s="45">
        <v>1310440.6200000001</v>
      </c>
      <c r="O609" s="45">
        <v>1289714.94</v>
      </c>
      <c r="P609" s="45">
        <v>1268989.28</v>
      </c>
      <c r="Q609" s="45">
        <v>1248263.6299999999</v>
      </c>
      <c r="R609" s="47">
        <f t="shared" si="160"/>
        <v>1360023.2866666664</v>
      </c>
      <c r="U609" s="49"/>
      <c r="V609" s="49"/>
      <c r="W609" s="49">
        <f t="shared" si="161"/>
        <v>1360023.2866666664</v>
      </c>
      <c r="Y609" s="51"/>
      <c r="Z609" s="51"/>
      <c r="AA609" s="51"/>
      <c r="AB609" s="49">
        <f>+W609</f>
        <v>1360023.2866666664</v>
      </c>
      <c r="AD609" s="49"/>
    </row>
    <row r="610" spans="1:30">
      <c r="A610" s="6" t="s">
        <v>284</v>
      </c>
      <c r="B610" s="6" t="s">
        <v>243</v>
      </c>
      <c r="C610" s="6" t="s">
        <v>441</v>
      </c>
      <c r="D610" s="3" t="s">
        <v>801</v>
      </c>
      <c r="E610" s="45">
        <v>5600996.29</v>
      </c>
      <c r="F610" s="45">
        <v>5520344.6100000003</v>
      </c>
      <c r="G610" s="45">
        <v>5439692.9400000004</v>
      </c>
      <c r="H610" s="45">
        <v>5359041.3499999996</v>
      </c>
      <c r="I610" s="45">
        <v>5359041.33</v>
      </c>
      <c r="J610" s="45">
        <v>5197738.03</v>
      </c>
      <c r="K610" s="45">
        <v>5117086.4400000004</v>
      </c>
      <c r="L610" s="45">
        <v>5036434.82</v>
      </c>
      <c r="M610" s="45">
        <v>4969022.25</v>
      </c>
      <c r="N610" s="45">
        <v>4888476.49</v>
      </c>
      <c r="O610" s="45">
        <v>4807930.78</v>
      </c>
      <c r="P610" s="45">
        <v>4727385.03</v>
      </c>
      <c r="Q610" s="45">
        <v>4646839.33</v>
      </c>
      <c r="R610" s="47">
        <f t="shared" si="160"/>
        <v>5128842.6566666672</v>
      </c>
      <c r="V610" s="49"/>
      <c r="W610" s="49">
        <f>+R610</f>
        <v>5128842.6566666672</v>
      </c>
      <c r="Y610" s="51"/>
      <c r="Z610" s="51"/>
      <c r="AA610" s="51"/>
      <c r="AB610" s="49">
        <f>+W610</f>
        <v>5128842.6566666672</v>
      </c>
      <c r="AD610" s="49"/>
    </row>
    <row r="611" spans="1:30">
      <c r="A611" s="6" t="s">
        <v>284</v>
      </c>
      <c r="B611" s="6" t="s">
        <v>243</v>
      </c>
      <c r="C611" s="6" t="s">
        <v>446</v>
      </c>
      <c r="D611" s="3" t="s">
        <v>809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7">
        <f t="shared" si="160"/>
        <v>0</v>
      </c>
      <c r="V611" s="49"/>
      <c r="W611" s="49">
        <f>+R611</f>
        <v>0</v>
      </c>
      <c r="Y611" s="67">
        <f>+R611*$Z$4</f>
        <v>0</v>
      </c>
      <c r="Z611" s="67">
        <f>+R611*$Z$5</f>
        <v>0</v>
      </c>
      <c r="AA611" s="51"/>
      <c r="AD611" s="49"/>
    </row>
    <row r="612" spans="1:30">
      <c r="A612" s="6" t="s">
        <v>284</v>
      </c>
      <c r="B612" s="6" t="s">
        <v>243</v>
      </c>
      <c r="C612" s="6" t="s">
        <v>500</v>
      </c>
      <c r="D612" s="3" t="s">
        <v>810</v>
      </c>
      <c r="E612" s="45">
        <v>-666160.87</v>
      </c>
      <c r="F612" s="45">
        <v>-666160.87</v>
      </c>
      <c r="G612" s="45">
        <v>-666160.87</v>
      </c>
      <c r="H612" s="45">
        <v>485768.55</v>
      </c>
      <c r="I612" s="45">
        <v>485768.57</v>
      </c>
      <c r="J612" s="45">
        <v>485768.57</v>
      </c>
      <c r="K612" s="45">
        <v>485768.57</v>
      </c>
      <c r="L612" s="45">
        <v>485768.57</v>
      </c>
      <c r="M612" s="45">
        <v>485768.57</v>
      </c>
      <c r="N612" s="45">
        <v>485768.57</v>
      </c>
      <c r="O612" s="45">
        <v>485768.57</v>
      </c>
      <c r="P612" s="45">
        <v>485768.57</v>
      </c>
      <c r="Q612" s="45">
        <v>485768.57</v>
      </c>
      <c r="R612" s="47">
        <f t="shared" si="160"/>
        <v>245783.26833333334</v>
      </c>
      <c r="U612" s="49"/>
      <c r="V612" s="49"/>
      <c r="W612" s="49">
        <f>+R612</f>
        <v>245783.26833333334</v>
      </c>
      <c r="Y612" s="51"/>
      <c r="Z612" s="51"/>
      <c r="AA612" s="51"/>
      <c r="AB612" s="49">
        <f>+R612</f>
        <v>245783.26833333334</v>
      </c>
      <c r="AD612" s="49"/>
    </row>
    <row r="613" spans="1:30">
      <c r="A613" s="6" t="s">
        <v>284</v>
      </c>
      <c r="B613" s="6" t="s">
        <v>243</v>
      </c>
      <c r="C613" s="6" t="s">
        <v>321</v>
      </c>
      <c r="D613" s="3" t="s">
        <v>811</v>
      </c>
      <c r="E613" s="45">
        <v>-40111234.210000001</v>
      </c>
      <c r="F613" s="45">
        <v>-39843133.689999998</v>
      </c>
      <c r="G613" s="45">
        <v>-39005828.25</v>
      </c>
      <c r="H613" s="45">
        <v>-38467571.439999998</v>
      </c>
      <c r="I613" s="45">
        <v>-37297106.460000001</v>
      </c>
      <c r="J613" s="45">
        <v>-35499484.799999997</v>
      </c>
      <c r="K613" s="45">
        <v>-34476472.659999996</v>
      </c>
      <c r="L613" s="45">
        <v>-34224685.640000001</v>
      </c>
      <c r="M613" s="45">
        <v>-34426062.829999998</v>
      </c>
      <c r="N613" s="45">
        <v>-35312152.670000002</v>
      </c>
      <c r="O613" s="45">
        <v>-35655046.609999999</v>
      </c>
      <c r="P613" s="45">
        <v>-36617849.409999996</v>
      </c>
      <c r="Q613" s="45">
        <v>-37518921.340000004</v>
      </c>
      <c r="R613" s="47">
        <f t="shared" si="160"/>
        <v>-36636706.019583337</v>
      </c>
      <c r="U613" s="49">
        <f>+R613</f>
        <v>-36636706.019583337</v>
      </c>
      <c r="V613" s="49"/>
      <c r="W613" s="49"/>
      <c r="Y613" s="51"/>
      <c r="Z613" s="51"/>
      <c r="AA613" s="51"/>
      <c r="AD613" s="49">
        <f>+R613</f>
        <v>-36636706.019583337</v>
      </c>
    </row>
    <row r="614" spans="1:30">
      <c r="A614" s="6" t="s">
        <v>293</v>
      </c>
      <c r="B614" s="6" t="s">
        <v>242</v>
      </c>
      <c r="C614" s="6" t="s">
        <v>443</v>
      </c>
      <c r="D614" s="3" t="s">
        <v>804</v>
      </c>
      <c r="E614" s="45">
        <v>814100.07</v>
      </c>
      <c r="F614" s="45">
        <v>810126.97</v>
      </c>
      <c r="G614" s="45">
        <v>807150.99</v>
      </c>
      <c r="H614" s="45">
        <v>812949.72</v>
      </c>
      <c r="I614" s="45">
        <v>808898.99</v>
      </c>
      <c r="J614" s="45">
        <v>804848.24</v>
      </c>
      <c r="K614" s="45">
        <v>800797.49</v>
      </c>
      <c r="L614" s="45">
        <v>796746.78</v>
      </c>
      <c r="M614" s="45">
        <v>792696.02</v>
      </c>
      <c r="N614" s="45">
        <v>788645.29</v>
      </c>
      <c r="O614" s="45">
        <v>784594.53</v>
      </c>
      <c r="P614" s="45">
        <v>780543.8</v>
      </c>
      <c r="Q614" s="45">
        <v>776493.05</v>
      </c>
      <c r="R614" s="47">
        <f t="shared" si="160"/>
        <v>798607.9483333336</v>
      </c>
      <c r="U614" s="49"/>
      <c r="V614" s="49"/>
      <c r="W614" s="49">
        <f t="shared" ref="W614:W619" si="162">+R614</f>
        <v>798607.9483333336</v>
      </c>
      <c r="Y614" s="51"/>
      <c r="AA614" s="51"/>
      <c r="AB614" s="51">
        <f>+R614</f>
        <v>798607.9483333336</v>
      </c>
    </row>
    <row r="615" spans="1:30">
      <c r="A615" s="6" t="s">
        <v>293</v>
      </c>
      <c r="B615" s="6" t="s">
        <v>242</v>
      </c>
      <c r="C615" s="6" t="s">
        <v>444</v>
      </c>
      <c r="D615" s="3" t="s">
        <v>805</v>
      </c>
      <c r="E615" s="45">
        <v>-701270.65</v>
      </c>
      <c r="F615" s="45">
        <v>-695978.18</v>
      </c>
      <c r="G615" s="45">
        <v>-693837.42</v>
      </c>
      <c r="H615" s="45">
        <v>-690560.98</v>
      </c>
      <c r="I615" s="45">
        <v>-685353.05</v>
      </c>
      <c r="J615" s="45">
        <v>-680145.14</v>
      </c>
      <c r="K615" s="45">
        <v>-674937.22</v>
      </c>
      <c r="L615" s="45">
        <v>-669729.30000000005</v>
      </c>
      <c r="M615" s="45">
        <v>-664521.39</v>
      </c>
      <c r="N615" s="45">
        <v>-659313.47</v>
      </c>
      <c r="O615" s="45">
        <v>-654105.56999999995</v>
      </c>
      <c r="P615" s="45">
        <v>-648897.63</v>
      </c>
      <c r="Q615" s="45">
        <v>-643689.73</v>
      </c>
      <c r="R615" s="47">
        <f t="shared" si="160"/>
        <v>-674154.96166666655</v>
      </c>
      <c r="U615" s="49"/>
      <c r="V615" s="49"/>
      <c r="W615" s="49">
        <f t="shared" si="162"/>
        <v>-674154.96166666655</v>
      </c>
      <c r="Y615" s="51"/>
      <c r="AA615" s="51"/>
      <c r="AB615" s="51">
        <f>+R615</f>
        <v>-674154.96166666655</v>
      </c>
    </row>
    <row r="616" spans="1:30">
      <c r="A616" s="6" t="s">
        <v>293</v>
      </c>
      <c r="B616" s="6" t="s">
        <v>242</v>
      </c>
      <c r="C616" s="6" t="s">
        <v>445</v>
      </c>
      <c r="D616" s="3" t="s">
        <v>806</v>
      </c>
      <c r="E616" s="45">
        <v>-4929329.16</v>
      </c>
      <c r="F616" s="45">
        <v>-4944671.34</v>
      </c>
      <c r="G616" s="45">
        <v>-4939699.74</v>
      </c>
      <c r="H616" s="45">
        <v>-4979230.4000000004</v>
      </c>
      <c r="I616" s="45">
        <v>-4998821.49</v>
      </c>
      <c r="J616" s="45">
        <v>-5018412.57</v>
      </c>
      <c r="K616" s="45">
        <v>-5038003.66</v>
      </c>
      <c r="L616" s="45">
        <v>-5057594.74</v>
      </c>
      <c r="M616" s="45">
        <v>-5077185.83</v>
      </c>
      <c r="N616" s="45">
        <v>-5096776.92</v>
      </c>
      <c r="O616" s="45">
        <v>-5116367.99</v>
      </c>
      <c r="P616" s="45">
        <v>-5135959.08</v>
      </c>
      <c r="Q616" s="45">
        <v>-5155550.16</v>
      </c>
      <c r="R616" s="47">
        <f t="shared" si="160"/>
        <v>-5037096.9516666671</v>
      </c>
      <c r="U616" s="49"/>
      <c r="V616" s="49"/>
      <c r="W616" s="49">
        <f t="shared" si="162"/>
        <v>-5037096.9516666671</v>
      </c>
      <c r="Y616" s="51"/>
      <c r="Z616" s="51">
        <f>+R616</f>
        <v>-5037096.9516666671</v>
      </c>
      <c r="AA616" s="51"/>
    </row>
    <row r="617" spans="1:30">
      <c r="A617" s="6" t="s">
        <v>293</v>
      </c>
      <c r="B617" s="6" t="s">
        <v>242</v>
      </c>
      <c r="C617" s="1" t="s">
        <v>323</v>
      </c>
      <c r="D617" s="3" t="s">
        <v>807</v>
      </c>
      <c r="E617" s="45">
        <v>419394.8</v>
      </c>
      <c r="F617" s="45">
        <v>417481.68</v>
      </c>
      <c r="G617" s="45">
        <v>425027.74</v>
      </c>
      <c r="H617" s="45">
        <v>455986.67</v>
      </c>
      <c r="I617" s="45">
        <v>455639.61</v>
      </c>
      <c r="J617" s="45">
        <v>455150.64</v>
      </c>
      <c r="K617" s="45">
        <v>454744.18</v>
      </c>
      <c r="L617" s="45">
        <v>454928.24</v>
      </c>
      <c r="M617" s="45">
        <v>-10044.370000000001</v>
      </c>
      <c r="N617" s="45">
        <v>-8615.7900000000009</v>
      </c>
      <c r="O617" s="45">
        <v>4382.4800000000096</v>
      </c>
      <c r="P617" s="45">
        <v>3972.37</v>
      </c>
      <c r="Q617" s="45">
        <v>17568.75</v>
      </c>
      <c r="R617" s="47">
        <f t="shared" si="160"/>
        <v>277261.26874999999</v>
      </c>
      <c r="U617" s="49"/>
      <c r="V617" s="49"/>
      <c r="W617" s="49">
        <f t="shared" si="162"/>
        <v>277261.26874999999</v>
      </c>
      <c r="Y617" s="51"/>
      <c r="Z617" s="51"/>
      <c r="AA617" s="51"/>
      <c r="AB617" s="51">
        <f>+R617</f>
        <v>277261.26874999999</v>
      </c>
    </row>
    <row r="618" spans="1:30">
      <c r="A618" s="6" t="s">
        <v>293</v>
      </c>
      <c r="B618" s="6" t="s">
        <v>242</v>
      </c>
      <c r="C618" s="6" t="s">
        <v>442</v>
      </c>
      <c r="D618" s="3" t="s">
        <v>802</v>
      </c>
      <c r="E618" s="45">
        <v>-22877490.609999999</v>
      </c>
      <c r="F618" s="45">
        <v>-22861770.850000001</v>
      </c>
      <c r="G618" s="45">
        <v>-22809144.170000002</v>
      </c>
      <c r="H618" s="45">
        <v>-22996896.690000001</v>
      </c>
      <c r="I618" s="45">
        <v>-23061540.25</v>
      </c>
      <c r="J618" s="45">
        <v>-23056326.530000001</v>
      </c>
      <c r="K618" s="45">
        <v>-23051112.82</v>
      </c>
      <c r="L618" s="45">
        <v>-23045899.109999999</v>
      </c>
      <c r="M618" s="45">
        <v>-23040685.390000001</v>
      </c>
      <c r="N618" s="45">
        <v>-23035471.68</v>
      </c>
      <c r="O618" s="45">
        <v>-23030257.969999999</v>
      </c>
      <c r="P618" s="45">
        <v>-23025044.25</v>
      </c>
      <c r="Q618" s="45">
        <v>-23019830.539999999</v>
      </c>
      <c r="R618" s="47">
        <f t="shared" si="160"/>
        <v>-22996900.857083336</v>
      </c>
      <c r="U618" s="49"/>
      <c r="V618" s="49"/>
      <c r="W618" s="49">
        <f t="shared" si="162"/>
        <v>-22996900.857083336</v>
      </c>
      <c r="Y618" s="51"/>
      <c r="Z618" s="51">
        <f>+R618</f>
        <v>-22996900.857083336</v>
      </c>
      <c r="AA618" s="51"/>
    </row>
    <row r="619" spans="1:30">
      <c r="A619" s="6" t="s">
        <v>293</v>
      </c>
      <c r="B619" s="6" t="s">
        <v>242</v>
      </c>
      <c r="C619" s="1" t="s">
        <v>509</v>
      </c>
      <c r="D619" s="3" t="s">
        <v>808</v>
      </c>
      <c r="E619" s="45">
        <v>0</v>
      </c>
      <c r="F619" s="45">
        <v>0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7">
        <f t="shared" si="160"/>
        <v>0</v>
      </c>
      <c r="U619" s="49"/>
      <c r="V619" s="49"/>
      <c r="W619" s="49">
        <f t="shared" si="162"/>
        <v>0</v>
      </c>
      <c r="Y619" s="51"/>
      <c r="Z619" s="51">
        <f>+R619</f>
        <v>0</v>
      </c>
      <c r="AA619" s="51"/>
    </row>
    <row r="620" spans="1:30">
      <c r="A620" s="6" t="s">
        <v>293</v>
      </c>
      <c r="B620" s="6" t="s">
        <v>243</v>
      </c>
      <c r="C620" s="6" t="s">
        <v>443</v>
      </c>
      <c r="D620" s="3" t="s">
        <v>804</v>
      </c>
      <c r="E620" s="45">
        <v>129078.15</v>
      </c>
      <c r="F620" s="45">
        <v>127247.49</v>
      </c>
      <c r="G620" s="45">
        <v>125416.84</v>
      </c>
      <c r="H620" s="45">
        <v>123586.16</v>
      </c>
      <c r="I620" s="45">
        <v>123586.16</v>
      </c>
      <c r="J620" s="45">
        <v>119924.84</v>
      </c>
      <c r="K620" s="45">
        <v>118094.17</v>
      </c>
      <c r="L620" s="45">
        <v>116263.51</v>
      </c>
      <c r="M620" s="45">
        <v>116511.62</v>
      </c>
      <c r="N620" s="45">
        <v>114697.58</v>
      </c>
      <c r="O620" s="45">
        <v>112883.55</v>
      </c>
      <c r="P620" s="45">
        <v>111069.51</v>
      </c>
      <c r="Q620" s="45">
        <v>109255.48</v>
      </c>
      <c r="R620" s="47">
        <f t="shared" si="160"/>
        <v>119037.35375000001</v>
      </c>
      <c r="V620" s="49"/>
      <c r="W620" s="49">
        <f>+R620</f>
        <v>119037.35375000001</v>
      </c>
      <c r="Y620" s="51"/>
      <c r="Z620" s="51"/>
      <c r="AA620" s="51"/>
      <c r="AB620" s="49">
        <f>+R620</f>
        <v>119037.35375000001</v>
      </c>
    </row>
    <row r="621" spans="1:30">
      <c r="A621" s="6" t="s">
        <v>293</v>
      </c>
      <c r="B621" s="6" t="s">
        <v>243</v>
      </c>
      <c r="C621" s="6" t="s">
        <v>444</v>
      </c>
      <c r="D621" s="3" t="s">
        <v>805</v>
      </c>
      <c r="E621" s="45">
        <v>-53159.98</v>
      </c>
      <c r="F621" s="45">
        <v>-51191.09</v>
      </c>
      <c r="G621" s="45">
        <v>-49222.2</v>
      </c>
      <c r="H621" s="45">
        <v>-47253.36</v>
      </c>
      <c r="I621" s="45">
        <v>-47253.32</v>
      </c>
      <c r="J621" s="45">
        <v>-43315.56</v>
      </c>
      <c r="K621" s="45">
        <v>-41346.67</v>
      </c>
      <c r="L621" s="45">
        <v>-39377.769999999997</v>
      </c>
      <c r="M621" s="45">
        <v>38698.54</v>
      </c>
      <c r="N621" s="45">
        <v>41276.31</v>
      </c>
      <c r="O621" s="45">
        <v>43854.07</v>
      </c>
      <c r="P621" s="45">
        <v>46431.86</v>
      </c>
      <c r="Q621" s="45">
        <v>49009.63</v>
      </c>
      <c r="R621" s="47">
        <f t="shared" si="160"/>
        <v>-12564.53041666667</v>
      </c>
      <c r="V621" s="49"/>
      <c r="W621" s="49">
        <f>+R621</f>
        <v>-12564.53041666667</v>
      </c>
      <c r="Y621" s="51"/>
      <c r="Z621" s="51"/>
      <c r="AA621" s="51"/>
      <c r="AB621" s="49">
        <f>+R621</f>
        <v>-12564.53041666667</v>
      </c>
    </row>
    <row r="622" spans="1:30">
      <c r="A622" s="6" t="s">
        <v>293</v>
      </c>
      <c r="B622" s="6" t="s">
        <v>243</v>
      </c>
      <c r="C622" s="6" t="s">
        <v>447</v>
      </c>
      <c r="D622" s="3" t="s">
        <v>812</v>
      </c>
      <c r="E622" s="45">
        <v>-12139.64</v>
      </c>
      <c r="F622" s="45">
        <v>-12078.02</v>
      </c>
      <c r="G622" s="45">
        <v>-25578.94</v>
      </c>
      <c r="H622" s="45">
        <v>-25534.6</v>
      </c>
      <c r="I622" s="45">
        <v>-25444.57</v>
      </c>
      <c r="J622" s="45">
        <v>-25354.54</v>
      </c>
      <c r="K622" s="45">
        <v>-25264.51</v>
      </c>
      <c r="L622" s="45">
        <v>-25174.48</v>
      </c>
      <c r="M622" s="45">
        <v>-25084.45</v>
      </c>
      <c r="N622" s="45">
        <v>-24994.42</v>
      </c>
      <c r="O622" s="45">
        <v>-24904.39</v>
      </c>
      <c r="P622" s="45">
        <v>-24814.36</v>
      </c>
      <c r="Q622" s="45">
        <v>-24724.33</v>
      </c>
      <c r="R622" s="47">
        <f t="shared" si="160"/>
        <v>-23554.938750000001</v>
      </c>
      <c r="V622" s="49"/>
      <c r="W622" s="49">
        <f>+R622</f>
        <v>-23554.938750000001</v>
      </c>
      <c r="Y622" s="51"/>
      <c r="Z622" s="49">
        <f>+R622</f>
        <v>-23554.938750000001</v>
      </c>
      <c r="AA622" s="51"/>
    </row>
    <row r="623" spans="1:30" s="59" customFormat="1">
      <c r="A623" s="75" t="s">
        <v>293</v>
      </c>
      <c r="B623" s="75" t="s">
        <v>243</v>
      </c>
      <c r="C623" s="75" t="s">
        <v>504</v>
      </c>
      <c r="D623" s="3" t="s">
        <v>813</v>
      </c>
      <c r="E623" s="45">
        <v>-58306.38</v>
      </c>
      <c r="F623" s="45">
        <v>-58306.38</v>
      </c>
      <c r="G623" s="45">
        <v>-58306.38</v>
      </c>
      <c r="H623" s="45">
        <v>42517.36</v>
      </c>
      <c r="I623" s="45">
        <v>42517.36</v>
      </c>
      <c r="J623" s="45">
        <v>42517.36</v>
      </c>
      <c r="K623" s="45">
        <v>42517.36</v>
      </c>
      <c r="L623" s="45">
        <v>42517.36</v>
      </c>
      <c r="M623" s="45">
        <v>42517.36</v>
      </c>
      <c r="N623" s="45">
        <v>42517.36</v>
      </c>
      <c r="O623" s="45">
        <v>42517.36</v>
      </c>
      <c r="P623" s="45">
        <v>42517.36</v>
      </c>
      <c r="Q623" s="45">
        <v>42517.36</v>
      </c>
      <c r="R623" s="47">
        <f t="shared" si="160"/>
        <v>21512.414166666666</v>
      </c>
      <c r="V623" s="61"/>
      <c r="W623" s="61">
        <f>+R623</f>
        <v>21512.414166666666</v>
      </c>
      <c r="Y623" s="60"/>
      <c r="Z623" s="60"/>
      <c r="AA623" s="60"/>
      <c r="AB623" s="61">
        <f>+R623</f>
        <v>21512.414166666666</v>
      </c>
    </row>
    <row r="624" spans="1:30">
      <c r="A624" s="6" t="s">
        <v>293</v>
      </c>
      <c r="B624" s="6" t="s">
        <v>243</v>
      </c>
      <c r="C624" s="6" t="s">
        <v>323</v>
      </c>
      <c r="D624" s="3" t="s">
        <v>814</v>
      </c>
      <c r="E624" s="45">
        <v>-3242704.81</v>
      </c>
      <c r="F624" s="45">
        <v>-3228267.05</v>
      </c>
      <c r="G624" s="45">
        <v>-3164009.1</v>
      </c>
      <c r="H624" s="45">
        <v>-3125925.62</v>
      </c>
      <c r="I624" s="45">
        <v>-3023479.55</v>
      </c>
      <c r="J624" s="45">
        <v>-2884196.95</v>
      </c>
      <c r="K624" s="45">
        <v>-2803684.84</v>
      </c>
      <c r="L624" s="45">
        <v>-2790674.95</v>
      </c>
      <c r="M624" s="45">
        <v>-2616954.5099999998</v>
      </c>
      <c r="N624" s="45">
        <v>-2704137.98</v>
      </c>
      <c r="O624" s="45">
        <v>-2743777.7</v>
      </c>
      <c r="P624" s="45">
        <v>-2837675.57</v>
      </c>
      <c r="Q624" s="45">
        <v>-2926170.35</v>
      </c>
      <c r="R624" s="47">
        <f t="shared" si="160"/>
        <v>-2917268.4499999997</v>
      </c>
      <c r="U624" s="49">
        <f>+R624</f>
        <v>-2917268.4499999997</v>
      </c>
      <c r="V624" s="49"/>
      <c r="W624" s="49"/>
      <c r="Y624" s="51"/>
      <c r="Z624" s="51"/>
      <c r="AA624" s="51"/>
      <c r="AD624" s="49">
        <f>+R624</f>
        <v>-2917268.4499999997</v>
      </c>
    </row>
    <row r="625" spans="1:31">
      <c r="A625" s="6" t="s">
        <v>293</v>
      </c>
      <c r="B625" s="6" t="s">
        <v>243</v>
      </c>
      <c r="C625" s="6" t="s">
        <v>446</v>
      </c>
      <c r="D625" s="3" t="s">
        <v>809</v>
      </c>
      <c r="E625" s="45">
        <v>-32122.28</v>
      </c>
      <c r="F625" s="45">
        <v>-31959.23</v>
      </c>
      <c r="G625" s="45">
        <v>-67683.64</v>
      </c>
      <c r="H625" s="45">
        <v>-67566.31</v>
      </c>
      <c r="I625" s="45">
        <v>-66746.66</v>
      </c>
      <c r="J625" s="45">
        <v>-66510.490000000005</v>
      </c>
      <c r="K625" s="45">
        <v>-66274.31</v>
      </c>
      <c r="L625" s="45">
        <v>-66038.14</v>
      </c>
      <c r="M625" s="45">
        <v>-65801.960000000006</v>
      </c>
      <c r="N625" s="45">
        <v>-65565.789999999994</v>
      </c>
      <c r="O625" s="45">
        <v>-65329.62</v>
      </c>
      <c r="P625" s="45">
        <v>-65093.440000000002</v>
      </c>
      <c r="Q625" s="45">
        <v>-64857.27</v>
      </c>
      <c r="R625" s="47">
        <f t="shared" si="160"/>
        <v>-61921.613750000011</v>
      </c>
      <c r="V625" s="49"/>
      <c r="W625" s="49">
        <f>+R625</f>
        <v>-61921.613750000011</v>
      </c>
      <c r="Y625" s="51"/>
      <c r="Z625" s="51">
        <f>+R625</f>
        <v>-61921.613750000011</v>
      </c>
      <c r="AA625" s="51"/>
      <c r="AD625" s="49"/>
    </row>
    <row r="626" spans="1:31">
      <c r="A626" s="6" t="s">
        <v>294</v>
      </c>
      <c r="B626" s="6" t="s">
        <v>242</v>
      </c>
      <c r="C626" s="6" t="s">
        <v>442</v>
      </c>
      <c r="D626" s="3" t="s">
        <v>802</v>
      </c>
      <c r="E626" s="45">
        <v>-77682907.659999996</v>
      </c>
      <c r="F626" s="45">
        <v>-77629529.560000002</v>
      </c>
      <c r="G626" s="45">
        <v>-77449100.540000096</v>
      </c>
      <c r="H626" s="45">
        <v>-78086633.830000103</v>
      </c>
      <c r="I626" s="45">
        <v>-77999143.159999996</v>
      </c>
      <c r="J626" s="45">
        <v>-77981509.739999995</v>
      </c>
      <c r="K626" s="45">
        <v>-77963876.340000004</v>
      </c>
      <c r="L626" s="45">
        <v>-77946242.930000007</v>
      </c>
      <c r="M626" s="45">
        <v>-77928609.519999996</v>
      </c>
      <c r="N626" s="45">
        <v>-77910976.109999999</v>
      </c>
      <c r="O626" s="45">
        <v>-77893342.709999993</v>
      </c>
      <c r="P626" s="45">
        <v>-77875709.299999997</v>
      </c>
      <c r="Q626" s="45">
        <v>-77858075.890000001</v>
      </c>
      <c r="R626" s="47">
        <f t="shared" si="160"/>
        <v>-77869597.126250014</v>
      </c>
      <c r="U626" s="49"/>
      <c r="V626" s="49"/>
      <c r="W626" s="49">
        <f t="shared" ref="W626" si="163">+R626</f>
        <v>-77869597.126250014</v>
      </c>
      <c r="Y626" s="51">
        <f>R626</f>
        <v>-77869597.126250014</v>
      </c>
      <c r="Z626" s="51"/>
      <c r="AA626" s="51"/>
    </row>
    <row r="627" spans="1:31">
      <c r="A627" s="6" t="s">
        <v>294</v>
      </c>
      <c r="B627" s="6" t="s">
        <v>242</v>
      </c>
      <c r="C627" s="6" t="s">
        <v>509</v>
      </c>
      <c r="D627" s="3" t="s">
        <v>808</v>
      </c>
      <c r="E627" s="45">
        <v>0</v>
      </c>
      <c r="F627" s="45">
        <v>0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7">
        <f t="shared" si="160"/>
        <v>0</v>
      </c>
      <c r="V627" s="49"/>
      <c r="W627" s="49">
        <f>+R627</f>
        <v>0</v>
      </c>
      <c r="Y627" s="51">
        <f>R627</f>
        <v>0</v>
      </c>
      <c r="Z627" s="51"/>
      <c r="AA627" s="51"/>
      <c r="AD627" s="49"/>
    </row>
    <row r="628" spans="1:31">
      <c r="A628" s="6" t="s">
        <v>294</v>
      </c>
      <c r="B628" s="6" t="s">
        <v>243</v>
      </c>
      <c r="C628" s="6" t="s">
        <v>446</v>
      </c>
      <c r="D628" s="3" t="s">
        <v>809</v>
      </c>
      <c r="E628" s="45">
        <v>-106574.88</v>
      </c>
      <c r="F628" s="45">
        <v>-106033.89</v>
      </c>
      <c r="G628" s="45">
        <v>-224559.96</v>
      </c>
      <c r="H628" s="45">
        <v>-224170.69</v>
      </c>
      <c r="I628" s="45">
        <v>-223961.72</v>
      </c>
      <c r="J628" s="45">
        <v>-223169.27</v>
      </c>
      <c r="K628" s="45">
        <v>-222376.82</v>
      </c>
      <c r="L628" s="45">
        <v>-221584.37</v>
      </c>
      <c r="M628" s="45">
        <v>-220791.92</v>
      </c>
      <c r="N628" s="45">
        <v>-219999.46</v>
      </c>
      <c r="O628" s="45">
        <v>-219207.01</v>
      </c>
      <c r="P628" s="45">
        <v>-218414.56</v>
      </c>
      <c r="Q628" s="45">
        <v>-217622.11</v>
      </c>
      <c r="R628" s="47">
        <f t="shared" si="160"/>
        <v>-207197.34708333338</v>
      </c>
      <c r="U628" s="49"/>
      <c r="V628" s="49"/>
      <c r="W628" s="49">
        <f>+R628</f>
        <v>-207197.34708333338</v>
      </c>
      <c r="Y628" s="51">
        <f>R628</f>
        <v>-207197.34708333338</v>
      </c>
      <c r="Z628" s="51"/>
      <c r="AA628" s="51"/>
    </row>
    <row r="629" spans="1:31">
      <c r="D629" s="3" t="s">
        <v>244</v>
      </c>
      <c r="E629" s="46">
        <f t="shared" ref="E629:G629" si="164">SUM(E604:E628)</f>
        <v>-97695664.389999986</v>
      </c>
      <c r="F629" s="46">
        <f t="shared" si="164"/>
        <v>-97700610.590000004</v>
      </c>
      <c r="G629" s="46">
        <f t="shared" si="164"/>
        <v>-96899117.650000095</v>
      </c>
      <c r="H629" s="46">
        <f t="shared" ref="H629:R629" si="165">SUM(H604:H628)</f>
        <v>-95326441.260000095</v>
      </c>
      <c r="I629" s="46">
        <f t="shared" si="165"/>
        <v>-94274576.150000006</v>
      </c>
      <c r="J629" s="46">
        <f t="shared" si="165"/>
        <v>-92763339.439999998</v>
      </c>
      <c r="K629" s="46">
        <f t="shared" si="165"/>
        <v>-91983027.979999989</v>
      </c>
      <c r="L629" s="46">
        <f t="shared" si="165"/>
        <v>-92034107.020000011</v>
      </c>
      <c r="M629" s="46">
        <f t="shared" si="165"/>
        <v>-92597501.25</v>
      </c>
      <c r="N629" s="46">
        <f t="shared" si="165"/>
        <v>-93870265.890000001</v>
      </c>
      <c r="O629" s="46">
        <f t="shared" si="165"/>
        <v>-94408534.769999996</v>
      </c>
      <c r="P629" s="46">
        <f t="shared" si="165"/>
        <v>-95787572.609999985</v>
      </c>
      <c r="Q629" s="46">
        <f t="shared" si="165"/>
        <v>-96925443.170000002</v>
      </c>
      <c r="R629" s="46">
        <f t="shared" si="165"/>
        <v>-94579637.365833342</v>
      </c>
      <c r="Y629" s="51"/>
      <c r="Z629" s="51"/>
      <c r="AA629" s="51"/>
    </row>
    <row r="630" spans="1:31" s="59" customFormat="1">
      <c r="D630" s="3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7"/>
      <c r="Y630" s="60"/>
      <c r="Z630" s="60"/>
      <c r="AA630" s="60"/>
      <c r="AE630" s="25"/>
    </row>
    <row r="631" spans="1:31">
      <c r="A631" s="1" t="s">
        <v>284</v>
      </c>
      <c r="B631" s="6" t="s">
        <v>252</v>
      </c>
      <c r="D631" s="2" t="s">
        <v>253</v>
      </c>
      <c r="E631" s="45">
        <v>0</v>
      </c>
      <c r="F631" s="45">
        <v>0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7">
        <f t="shared" ref="R631:R694" si="166">((E631+Q631)+((F631+G631+H631+I631+J631+K631+L631+M631+N631+O631+P631)*2))/24</f>
        <v>0</v>
      </c>
      <c r="V631" s="49">
        <f>R631</f>
        <v>0</v>
      </c>
      <c r="Y631" s="51"/>
      <c r="Z631" s="51"/>
      <c r="AA631" s="51"/>
      <c r="AC631" s="61">
        <f t="shared" ref="AC631:AC698" si="167">+R631</f>
        <v>0</v>
      </c>
    </row>
    <row r="632" spans="1:31">
      <c r="A632" s="1" t="s">
        <v>284</v>
      </c>
      <c r="B632" s="6" t="s">
        <v>252</v>
      </c>
      <c r="C632" s="6" t="s">
        <v>882</v>
      </c>
      <c r="D632" s="2" t="s">
        <v>884</v>
      </c>
      <c r="E632" s="45">
        <v>-15300</v>
      </c>
      <c r="F632" s="45">
        <v>-17000</v>
      </c>
      <c r="G632" s="45">
        <v>-18700</v>
      </c>
      <c r="H632" s="45">
        <v>-20400</v>
      </c>
      <c r="I632" s="45">
        <v>-1522</v>
      </c>
      <c r="J632" s="45">
        <v>-3044</v>
      </c>
      <c r="K632" s="45">
        <v>-4566</v>
      </c>
      <c r="L632" s="45">
        <v>-6088</v>
      </c>
      <c r="M632" s="45">
        <v>-7610</v>
      </c>
      <c r="N632" s="45">
        <v>-9132</v>
      </c>
      <c r="O632" s="45">
        <v>-10654</v>
      </c>
      <c r="P632" s="45">
        <v>-12176</v>
      </c>
      <c r="Q632" s="45">
        <v>-13698</v>
      </c>
      <c r="R632" s="47">
        <f t="shared" si="166"/>
        <v>-10449.25</v>
      </c>
      <c r="V632" s="49">
        <f t="shared" ref="V632:V695" si="168">R632</f>
        <v>-10449.25</v>
      </c>
      <c r="Y632" s="51"/>
      <c r="Z632" s="51"/>
      <c r="AA632" s="51"/>
      <c r="AC632" s="61">
        <f t="shared" si="167"/>
        <v>-10449.25</v>
      </c>
    </row>
    <row r="633" spans="1:31">
      <c r="A633" s="1" t="s">
        <v>284</v>
      </c>
      <c r="B633" s="6" t="s">
        <v>252</v>
      </c>
      <c r="C633" s="6" t="s">
        <v>934</v>
      </c>
      <c r="D633" s="2" t="s">
        <v>935</v>
      </c>
      <c r="E633" s="45">
        <v>-59022</v>
      </c>
      <c r="F633" s="45">
        <v>-65580</v>
      </c>
      <c r="G633" s="45">
        <v>-72138</v>
      </c>
      <c r="H633" s="45">
        <v>-78696</v>
      </c>
      <c r="I633" s="45">
        <v>-5887</v>
      </c>
      <c r="J633" s="45">
        <v>-11774</v>
      </c>
      <c r="K633" s="45">
        <v>-17661</v>
      </c>
      <c r="L633" s="45">
        <v>-23548</v>
      </c>
      <c r="M633" s="45">
        <v>-29435</v>
      </c>
      <c r="N633" s="45">
        <v>-35322</v>
      </c>
      <c r="O633" s="45">
        <v>-41209</v>
      </c>
      <c r="P633" s="45">
        <v>-47096</v>
      </c>
      <c r="Q633" s="45">
        <v>-52983</v>
      </c>
      <c r="R633" s="47">
        <f t="shared" si="166"/>
        <v>-40362.375</v>
      </c>
      <c r="V633" s="49">
        <f t="shared" si="168"/>
        <v>-40362.375</v>
      </c>
      <c r="Y633" s="51"/>
      <c r="Z633" s="51"/>
      <c r="AA633" s="51"/>
      <c r="AC633" s="61">
        <f t="shared" si="167"/>
        <v>-40362.375</v>
      </c>
    </row>
    <row r="634" spans="1:31">
      <c r="A634" s="1" t="s">
        <v>284</v>
      </c>
      <c r="B634" s="6" t="s">
        <v>252</v>
      </c>
      <c r="C634" s="6" t="s">
        <v>883</v>
      </c>
      <c r="D634" s="2" t="s">
        <v>885</v>
      </c>
      <c r="E634" s="45">
        <v>-15651</v>
      </c>
      <c r="F634" s="45">
        <v>-17390</v>
      </c>
      <c r="G634" s="45">
        <v>-19129</v>
      </c>
      <c r="H634" s="45">
        <v>-20868</v>
      </c>
      <c r="I634" s="45">
        <v>-1565</v>
      </c>
      <c r="J634" s="45">
        <v>-3130</v>
      </c>
      <c r="K634" s="45">
        <v>-4695</v>
      </c>
      <c r="L634" s="45">
        <v>-6260</v>
      </c>
      <c r="M634" s="45">
        <v>-7825</v>
      </c>
      <c r="N634" s="45">
        <v>-9390</v>
      </c>
      <c r="O634" s="45">
        <v>-10955</v>
      </c>
      <c r="P634" s="45">
        <v>-12520</v>
      </c>
      <c r="Q634" s="45">
        <v>-14085</v>
      </c>
      <c r="R634" s="47">
        <f t="shared" si="166"/>
        <v>-10716.25</v>
      </c>
      <c r="V634" s="49">
        <f t="shared" si="168"/>
        <v>-10716.25</v>
      </c>
      <c r="Y634" s="51"/>
      <c r="Z634" s="51"/>
      <c r="AA634" s="51"/>
      <c r="AC634" s="61">
        <f t="shared" si="167"/>
        <v>-10716.25</v>
      </c>
    </row>
    <row r="635" spans="1:31">
      <c r="A635" s="6" t="s">
        <v>284</v>
      </c>
      <c r="B635" s="6" t="s">
        <v>254</v>
      </c>
      <c r="C635" s="6" t="s">
        <v>467</v>
      </c>
      <c r="D635" s="3" t="s">
        <v>815</v>
      </c>
      <c r="E635" s="45">
        <v>-3949.29</v>
      </c>
      <c r="F635" s="45">
        <v>-3949.29</v>
      </c>
      <c r="G635" s="45">
        <v>-3949.29</v>
      </c>
      <c r="H635" s="45">
        <v>-3957.97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-112.21</v>
      </c>
      <c r="Q635" s="45">
        <v>-245.44</v>
      </c>
      <c r="R635" s="47">
        <f t="shared" si="166"/>
        <v>-1172.1770833333333</v>
      </c>
      <c r="V635" s="49">
        <f t="shared" si="168"/>
        <v>-1172.1770833333333</v>
      </c>
      <c r="Y635" s="51"/>
      <c r="Z635" s="51"/>
      <c r="AA635" s="51"/>
      <c r="AC635" s="61">
        <f t="shared" si="167"/>
        <v>-1172.1770833333333</v>
      </c>
    </row>
    <row r="636" spans="1:31">
      <c r="A636" s="6" t="s">
        <v>293</v>
      </c>
      <c r="B636" s="6" t="s">
        <v>245</v>
      </c>
      <c r="C636" s="6" t="s">
        <v>448</v>
      </c>
      <c r="D636" s="3" t="s">
        <v>816</v>
      </c>
      <c r="E636" s="45">
        <v>-29803038.059999999</v>
      </c>
      <c r="F636" s="45">
        <v>-31408757.690000001</v>
      </c>
      <c r="G636" s="45">
        <v>-34848667.909999996</v>
      </c>
      <c r="H636" s="45">
        <v>-40896819.469999999</v>
      </c>
      <c r="I636" s="45">
        <v>-6425713.96</v>
      </c>
      <c r="J636" s="45">
        <v>-12366817.41</v>
      </c>
      <c r="K636" s="45">
        <v>-18485713.059999999</v>
      </c>
      <c r="L636" s="45">
        <v>-22946882.640000001</v>
      </c>
      <c r="M636" s="45">
        <v>-25553320.420000002</v>
      </c>
      <c r="N636" s="45">
        <v>-27674834.359999999</v>
      </c>
      <c r="O636" s="45">
        <v>-29036074.469999999</v>
      </c>
      <c r="P636" s="45">
        <v>-30259244.960000001</v>
      </c>
      <c r="Q636" s="45">
        <v>-31625297.629999999</v>
      </c>
      <c r="R636" s="47">
        <f t="shared" si="166"/>
        <v>-25884751.182916671</v>
      </c>
      <c r="V636" s="49">
        <f t="shared" si="168"/>
        <v>-25884751.182916671</v>
      </c>
      <c r="Y636" s="51"/>
      <c r="Z636" s="51"/>
      <c r="AA636" s="51"/>
      <c r="AC636" s="61">
        <f t="shared" si="167"/>
        <v>-25884751.182916671</v>
      </c>
    </row>
    <row r="637" spans="1:31">
      <c r="A637" s="6" t="s">
        <v>293</v>
      </c>
      <c r="B637" s="6" t="s">
        <v>245</v>
      </c>
      <c r="C637" s="6" t="s">
        <v>449</v>
      </c>
      <c r="D637" s="3" t="s">
        <v>818</v>
      </c>
      <c r="E637" s="45">
        <v>226741.07</v>
      </c>
      <c r="F637" s="45">
        <v>179857.35</v>
      </c>
      <c r="G637" s="45">
        <v>434098.24</v>
      </c>
      <c r="H637" s="45">
        <v>423195.53</v>
      </c>
      <c r="I637" s="45">
        <v>-20395.86</v>
      </c>
      <c r="J637" s="45">
        <v>275039.95</v>
      </c>
      <c r="K637" s="45">
        <v>190453.7</v>
      </c>
      <c r="L637" s="45">
        <v>377.71000000002101</v>
      </c>
      <c r="M637" s="45">
        <v>-41257.339999999997</v>
      </c>
      <c r="N637" s="45">
        <v>-126876.01</v>
      </c>
      <c r="O637" s="45">
        <v>298157.26</v>
      </c>
      <c r="P637" s="45">
        <v>252560.75</v>
      </c>
      <c r="Q637" s="45">
        <v>199196.61</v>
      </c>
      <c r="R637" s="47">
        <f t="shared" si="166"/>
        <v>173181.67666666667</v>
      </c>
      <c r="V637" s="49">
        <f t="shared" si="168"/>
        <v>173181.67666666667</v>
      </c>
      <c r="Y637" s="51"/>
      <c r="Z637" s="51"/>
      <c r="AA637" s="51"/>
      <c r="AC637" s="61">
        <f t="shared" si="167"/>
        <v>173181.67666666667</v>
      </c>
    </row>
    <row r="638" spans="1:31">
      <c r="A638" s="6" t="s">
        <v>293</v>
      </c>
      <c r="B638" s="6" t="s">
        <v>245</v>
      </c>
      <c r="C638" s="6" t="s">
        <v>450</v>
      </c>
      <c r="D638" s="3" t="s">
        <v>819</v>
      </c>
      <c r="E638" s="45">
        <v>-1984608.09</v>
      </c>
      <c r="F638" s="45">
        <v>-2150037.58</v>
      </c>
      <c r="G638" s="45">
        <v>-2436294.4700000002</v>
      </c>
      <c r="H638" s="45">
        <v>-2817978.92</v>
      </c>
      <c r="I638" s="45">
        <v>-353007.6</v>
      </c>
      <c r="J638" s="45">
        <v>-685611.37</v>
      </c>
      <c r="K638" s="45">
        <v>-1038841.95</v>
      </c>
      <c r="L638" s="45">
        <v>-1329220.8799999999</v>
      </c>
      <c r="M638" s="45">
        <v>-1518650.7</v>
      </c>
      <c r="N638" s="45">
        <v>-1684466.94</v>
      </c>
      <c r="O638" s="45">
        <v>-1799125.01</v>
      </c>
      <c r="P638" s="45">
        <v>-1925782.69</v>
      </c>
      <c r="Q638" s="45">
        <v>-2055473.49</v>
      </c>
      <c r="R638" s="47">
        <f t="shared" si="166"/>
        <v>-1646588.2416666665</v>
      </c>
      <c r="V638" s="49">
        <f t="shared" si="168"/>
        <v>-1646588.2416666665</v>
      </c>
      <c r="Y638" s="51"/>
      <c r="Z638" s="51"/>
      <c r="AA638" s="51"/>
      <c r="AC638" s="61">
        <f t="shared" si="167"/>
        <v>-1646588.2416666665</v>
      </c>
    </row>
    <row r="639" spans="1:31">
      <c r="A639" s="6" t="s">
        <v>293</v>
      </c>
      <c r="B639" s="6" t="s">
        <v>245</v>
      </c>
      <c r="C639" s="6" t="s">
        <v>451</v>
      </c>
      <c r="D639" s="3" t="s">
        <v>820</v>
      </c>
      <c r="E639" s="45">
        <v>0</v>
      </c>
      <c r="F639" s="45">
        <v>0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7">
        <f t="shared" si="166"/>
        <v>0</v>
      </c>
      <c r="V639" s="49">
        <f t="shared" si="168"/>
        <v>0</v>
      </c>
      <c r="Y639" s="51"/>
      <c r="Z639" s="51"/>
      <c r="AA639" s="51"/>
      <c r="AC639" s="61">
        <f t="shared" si="167"/>
        <v>0</v>
      </c>
    </row>
    <row r="640" spans="1:31">
      <c r="A640" s="6" t="s">
        <v>293</v>
      </c>
      <c r="B640" s="6" t="s">
        <v>245</v>
      </c>
      <c r="C640" s="6" t="s">
        <v>452</v>
      </c>
      <c r="D640" s="3" t="s">
        <v>821</v>
      </c>
      <c r="E640" s="45">
        <v>-15686268.060000001</v>
      </c>
      <c r="F640" s="45">
        <v>-16546766.84</v>
      </c>
      <c r="G640" s="45">
        <v>-18320428.91</v>
      </c>
      <c r="H640" s="45">
        <v>-21537722.329999998</v>
      </c>
      <c r="I640" s="45">
        <v>-3260015.63</v>
      </c>
      <c r="J640" s="45">
        <v>-6318512.4699999997</v>
      </c>
      <c r="K640" s="45">
        <v>-9573278.6099999994</v>
      </c>
      <c r="L640" s="45">
        <v>-11909526.49</v>
      </c>
      <c r="M640" s="45">
        <v>-13306968.07</v>
      </c>
      <c r="N640" s="45">
        <v>-14479097.529999999</v>
      </c>
      <c r="O640" s="45">
        <v>-15248876.6</v>
      </c>
      <c r="P640" s="45">
        <v>-15967885.529999999</v>
      </c>
      <c r="Q640" s="45">
        <v>-16782393.77</v>
      </c>
      <c r="R640" s="47">
        <f t="shared" si="166"/>
        <v>-13558617.493749999</v>
      </c>
      <c r="V640" s="49">
        <f t="shared" si="168"/>
        <v>-13558617.493749999</v>
      </c>
      <c r="Y640" s="51"/>
      <c r="Z640" s="51"/>
      <c r="AA640" s="51"/>
      <c r="AC640" s="61">
        <f t="shared" si="167"/>
        <v>-13558617.493749999</v>
      </c>
    </row>
    <row r="641" spans="1:31">
      <c r="A641" s="6" t="s">
        <v>293</v>
      </c>
      <c r="B641" s="6" t="s">
        <v>245</v>
      </c>
      <c r="C641" s="6" t="s">
        <v>453</v>
      </c>
      <c r="D641" s="3" t="s">
        <v>822</v>
      </c>
      <c r="E641" s="45">
        <v>-299287.98</v>
      </c>
      <c r="F641" s="45">
        <v>-340951.79</v>
      </c>
      <c r="G641" s="45">
        <v>-393733.56</v>
      </c>
      <c r="H641" s="45">
        <v>-394986.07</v>
      </c>
      <c r="I641" s="45">
        <v>-84838.15</v>
      </c>
      <c r="J641" s="45">
        <v>37967.760000000002</v>
      </c>
      <c r="K641" s="45">
        <v>83231.03</v>
      </c>
      <c r="L641" s="45">
        <v>10001.379999999999</v>
      </c>
      <c r="M641" s="45">
        <v>9390.2999999999993</v>
      </c>
      <c r="N641" s="45">
        <v>-56787.95</v>
      </c>
      <c r="O641" s="45">
        <v>140468.96</v>
      </c>
      <c r="P641" s="45">
        <v>110202.4</v>
      </c>
      <c r="Q641" s="45">
        <v>101990.07</v>
      </c>
      <c r="R641" s="47">
        <f t="shared" si="166"/>
        <v>-81557.053749999977</v>
      </c>
      <c r="V641" s="49">
        <f t="shared" si="168"/>
        <v>-81557.053749999977</v>
      </c>
      <c r="Y641" s="51"/>
      <c r="Z641" s="51"/>
      <c r="AA641" s="51"/>
      <c r="AC641" s="61">
        <f t="shared" si="167"/>
        <v>-81557.053749999977</v>
      </c>
    </row>
    <row r="642" spans="1:31">
      <c r="A642" s="6" t="s">
        <v>293</v>
      </c>
      <c r="B642" s="6" t="s">
        <v>245</v>
      </c>
      <c r="C642" s="6" t="s">
        <v>454</v>
      </c>
      <c r="D642" s="3" t="s">
        <v>823</v>
      </c>
      <c r="E642" s="45">
        <v>-3907.32</v>
      </c>
      <c r="F642" s="45">
        <v>-4067.31</v>
      </c>
      <c r="G642" s="45">
        <v>-4067.31</v>
      </c>
      <c r="H642" s="45">
        <v>-4067.31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7">
        <f t="shared" si="166"/>
        <v>-1179.6324999999999</v>
      </c>
      <c r="V642" s="49">
        <f t="shared" si="168"/>
        <v>-1179.6324999999999</v>
      </c>
      <c r="Y642" s="51"/>
      <c r="Z642" s="51"/>
      <c r="AA642" s="51"/>
      <c r="AC642" s="61">
        <f t="shared" si="167"/>
        <v>-1179.6324999999999</v>
      </c>
      <c r="AE642" s="59"/>
    </row>
    <row r="643" spans="1:31">
      <c r="A643" s="6" t="s">
        <v>293</v>
      </c>
      <c r="B643" s="6" t="s">
        <v>245</v>
      </c>
      <c r="C643" s="6" t="s">
        <v>457</v>
      </c>
      <c r="D643" s="3" t="s">
        <v>824</v>
      </c>
      <c r="E643" s="45">
        <v>-1020674.34</v>
      </c>
      <c r="F643" s="45">
        <v>-1081922.2</v>
      </c>
      <c r="G643" s="45">
        <v>-1179819.83</v>
      </c>
      <c r="H643" s="45">
        <v>-1326947.18</v>
      </c>
      <c r="I643" s="45">
        <v>-181642.27</v>
      </c>
      <c r="J643" s="45">
        <v>-349401.9</v>
      </c>
      <c r="K643" s="45">
        <v>-512434.93</v>
      </c>
      <c r="L643" s="45">
        <v>-647470.4</v>
      </c>
      <c r="M643" s="45">
        <v>-747618.43</v>
      </c>
      <c r="N643" s="45">
        <v>-825350.71</v>
      </c>
      <c r="O643" s="45">
        <v>-885788.69</v>
      </c>
      <c r="P643" s="45">
        <v>-930805.55</v>
      </c>
      <c r="Q643" s="45">
        <v>-994623.57</v>
      </c>
      <c r="R643" s="47">
        <f t="shared" si="166"/>
        <v>-806404.25375000003</v>
      </c>
      <c r="V643" s="49">
        <f t="shared" si="168"/>
        <v>-806404.25375000003</v>
      </c>
      <c r="Y643" s="51"/>
      <c r="Z643" s="51"/>
      <c r="AA643" s="51"/>
      <c r="AC643" s="61">
        <f t="shared" si="167"/>
        <v>-806404.25375000003</v>
      </c>
    </row>
    <row r="644" spans="1:31">
      <c r="A644" s="25" t="s">
        <v>293</v>
      </c>
      <c r="B644" s="6" t="s">
        <v>246</v>
      </c>
      <c r="C644" s="6" t="s">
        <v>448</v>
      </c>
      <c r="D644" s="3" t="s">
        <v>836</v>
      </c>
      <c r="E644" s="45">
        <v>3249120.14</v>
      </c>
      <c r="F644" s="45">
        <v>2164588.38</v>
      </c>
      <c r="G644" s="45">
        <v>434682.22000000102</v>
      </c>
      <c r="H644" s="45">
        <v>-3089.6899999990701</v>
      </c>
      <c r="I644" s="45">
        <v>151258.76999999999</v>
      </c>
      <c r="J644" s="45">
        <v>-137868.43</v>
      </c>
      <c r="K644" s="45">
        <v>1409834.66</v>
      </c>
      <c r="L644" s="45">
        <v>2730083.2</v>
      </c>
      <c r="M644" s="45">
        <v>3026894.88</v>
      </c>
      <c r="N644" s="45">
        <v>3640771.87</v>
      </c>
      <c r="O644" s="45">
        <v>3409598.71</v>
      </c>
      <c r="P644" s="45">
        <v>3389247.38</v>
      </c>
      <c r="Q644" s="45">
        <v>3107732.74</v>
      </c>
      <c r="R644" s="47">
        <f t="shared" si="166"/>
        <v>1949535.6991666669</v>
      </c>
      <c r="V644" s="49">
        <f t="shared" si="168"/>
        <v>1949535.6991666669</v>
      </c>
      <c r="Y644" s="51"/>
      <c r="Z644" s="51"/>
      <c r="AA644" s="51"/>
      <c r="AC644" s="61">
        <f t="shared" si="167"/>
        <v>1949535.6991666669</v>
      </c>
    </row>
    <row r="645" spans="1:31">
      <c r="A645" s="25" t="s">
        <v>293</v>
      </c>
      <c r="B645" s="6" t="s">
        <v>246</v>
      </c>
      <c r="C645" s="6" t="s">
        <v>452</v>
      </c>
      <c r="D645" s="3" t="s">
        <v>837</v>
      </c>
      <c r="E645" s="45">
        <v>1902791.63</v>
      </c>
      <c r="F645" s="45">
        <v>1140194.02</v>
      </c>
      <c r="G645" s="45">
        <v>277798.86</v>
      </c>
      <c r="H645" s="45">
        <v>69474.13</v>
      </c>
      <c r="I645" s="45">
        <v>198871.7</v>
      </c>
      <c r="J645" s="45">
        <v>10797.36</v>
      </c>
      <c r="K645" s="45">
        <v>806467.7</v>
      </c>
      <c r="L645" s="45">
        <v>1605113.85</v>
      </c>
      <c r="M645" s="45">
        <v>1747483.5</v>
      </c>
      <c r="N645" s="45">
        <v>2119590</v>
      </c>
      <c r="O645" s="45">
        <v>1937627.6</v>
      </c>
      <c r="P645" s="45">
        <v>1909389.13</v>
      </c>
      <c r="Q645" s="45">
        <v>1691826.45</v>
      </c>
      <c r="R645" s="47">
        <f t="shared" si="166"/>
        <v>1135009.740833333</v>
      </c>
      <c r="V645" s="49">
        <f t="shared" si="168"/>
        <v>1135009.740833333</v>
      </c>
      <c r="Y645" s="51"/>
      <c r="Z645" s="51"/>
      <c r="AA645" s="51"/>
      <c r="AC645" s="61">
        <f t="shared" si="167"/>
        <v>1135009.740833333</v>
      </c>
    </row>
    <row r="646" spans="1:31">
      <c r="A646" s="25" t="s">
        <v>293</v>
      </c>
      <c r="B646" s="6" t="s">
        <v>246</v>
      </c>
      <c r="C646" s="6" t="s">
        <v>457</v>
      </c>
      <c r="D646" s="3" t="s">
        <v>838</v>
      </c>
      <c r="E646" s="45">
        <v>124304.17</v>
      </c>
      <c r="F646" s="45">
        <v>87626.94</v>
      </c>
      <c r="G646" s="45">
        <v>38331.339999999997</v>
      </c>
      <c r="H646" s="45">
        <v>3842.81</v>
      </c>
      <c r="I646" s="45">
        <v>13891.78</v>
      </c>
      <c r="J646" s="45">
        <v>18671.91</v>
      </c>
      <c r="K646" s="45">
        <v>46736.21</v>
      </c>
      <c r="L646" s="45">
        <v>81666.570000000007</v>
      </c>
      <c r="M646" s="45">
        <v>104115.31</v>
      </c>
      <c r="N646" s="45">
        <v>121438.8</v>
      </c>
      <c r="O646" s="45">
        <v>136862.35999999999</v>
      </c>
      <c r="P646" s="45">
        <v>138045.99</v>
      </c>
      <c r="Q646" s="45">
        <v>121018.75</v>
      </c>
      <c r="R646" s="47">
        <f t="shared" si="166"/>
        <v>76157.623333333337</v>
      </c>
      <c r="V646" s="49">
        <f t="shared" si="168"/>
        <v>76157.623333333337</v>
      </c>
      <c r="Y646" s="51"/>
      <c r="Z646" s="51"/>
      <c r="AA646" s="51"/>
      <c r="AC646" s="61">
        <f t="shared" si="167"/>
        <v>76157.623333333337</v>
      </c>
    </row>
    <row r="647" spans="1:31">
      <c r="A647" s="25" t="s">
        <v>293</v>
      </c>
      <c r="B647" s="6" t="s">
        <v>247</v>
      </c>
      <c r="C647" s="6" t="s">
        <v>463</v>
      </c>
      <c r="D647" s="3" t="s">
        <v>843</v>
      </c>
      <c r="E647" s="45">
        <v>-64347.74</v>
      </c>
      <c r="F647" s="45">
        <v>-66647.740000000005</v>
      </c>
      <c r="G647" s="45">
        <v>-69072.740000000005</v>
      </c>
      <c r="H647" s="45">
        <v>-71847.740000000005</v>
      </c>
      <c r="I647" s="45">
        <v>-16501.45</v>
      </c>
      <c r="J647" s="45">
        <v>-26634.959999999999</v>
      </c>
      <c r="K647" s="45">
        <v>-35272.089999999997</v>
      </c>
      <c r="L647" s="45">
        <v>-41627.06</v>
      </c>
      <c r="M647" s="45">
        <v>-47318.239999999998</v>
      </c>
      <c r="N647" s="45">
        <v>-51706.94</v>
      </c>
      <c r="O647" s="45">
        <v>-55666.36</v>
      </c>
      <c r="P647" s="45">
        <v>-61550.03</v>
      </c>
      <c r="Q647" s="45">
        <v>-65385.18</v>
      </c>
      <c r="R647" s="47">
        <f t="shared" si="166"/>
        <v>-50725.984166666662</v>
      </c>
      <c r="V647" s="49">
        <f t="shared" si="168"/>
        <v>-50725.984166666662</v>
      </c>
      <c r="Y647" s="51"/>
      <c r="Z647" s="51"/>
      <c r="AA647" s="51"/>
      <c r="AC647" s="61">
        <f t="shared" si="167"/>
        <v>-50725.984166666662</v>
      </c>
    </row>
    <row r="648" spans="1:31">
      <c r="A648" s="25" t="s">
        <v>293</v>
      </c>
      <c r="B648" s="6" t="s">
        <v>247</v>
      </c>
      <c r="C648" s="6" t="s">
        <v>464</v>
      </c>
      <c r="D648" s="3" t="s">
        <v>844</v>
      </c>
      <c r="E648" s="45">
        <v>-77604.2</v>
      </c>
      <c r="F648" s="45">
        <v>-78318.880000000005</v>
      </c>
      <c r="G648" s="45">
        <v>-18395.939999999999</v>
      </c>
      <c r="H648" s="45">
        <v>-17627.400000000001</v>
      </c>
      <c r="I648" s="45">
        <v>-3418.25</v>
      </c>
      <c r="J648" s="45">
        <v>-6162.81</v>
      </c>
      <c r="K648" s="45">
        <v>-6582.79</v>
      </c>
      <c r="L648" s="45">
        <v>-7681.01</v>
      </c>
      <c r="M648" s="45">
        <v>-13753.02</v>
      </c>
      <c r="N648" s="45">
        <v>-17503.73</v>
      </c>
      <c r="O648" s="45">
        <v>-21928.85</v>
      </c>
      <c r="P648" s="45">
        <v>-27503.49</v>
      </c>
      <c r="Q648" s="45">
        <v>-32616.400000000001</v>
      </c>
      <c r="R648" s="47">
        <f t="shared" si="166"/>
        <v>-22832.20583333333</v>
      </c>
      <c r="V648" s="49">
        <f t="shared" si="168"/>
        <v>-22832.20583333333</v>
      </c>
      <c r="Y648" s="51"/>
      <c r="Z648" s="51"/>
      <c r="AA648" s="51"/>
      <c r="AC648" s="61">
        <f t="shared" si="167"/>
        <v>-22832.20583333333</v>
      </c>
    </row>
    <row r="649" spans="1:31">
      <c r="A649" s="25" t="s">
        <v>293</v>
      </c>
      <c r="B649" s="6" t="s">
        <v>248</v>
      </c>
      <c r="C649" s="6" t="s">
        <v>465</v>
      </c>
      <c r="D649" s="3" t="s">
        <v>848</v>
      </c>
      <c r="E649" s="45">
        <v>-2080514.76</v>
      </c>
      <c r="F649" s="45">
        <v>-2317067.89</v>
      </c>
      <c r="G649" s="45">
        <v>-2572878.27</v>
      </c>
      <c r="H649" s="45">
        <v>-2807769.13</v>
      </c>
      <c r="I649" s="45">
        <v>-255703.2</v>
      </c>
      <c r="J649" s="45">
        <v>-517251.71</v>
      </c>
      <c r="K649" s="45">
        <v>-767925.5</v>
      </c>
      <c r="L649" s="45">
        <v>-1034768.19</v>
      </c>
      <c r="M649" s="45">
        <v>-1288267.8600000001</v>
      </c>
      <c r="N649" s="45">
        <v>-1524528.08</v>
      </c>
      <c r="O649" s="45">
        <v>-1756157.27</v>
      </c>
      <c r="P649" s="45">
        <v>-1993037.25</v>
      </c>
      <c r="Q649" s="45">
        <v>-2229340.7599999998</v>
      </c>
      <c r="R649" s="47">
        <f t="shared" si="166"/>
        <v>-1582523.5091666665</v>
      </c>
      <c r="V649" s="49">
        <f t="shared" si="168"/>
        <v>-1582523.5091666665</v>
      </c>
      <c r="Y649" s="51"/>
      <c r="Z649" s="51"/>
      <c r="AA649" s="51"/>
      <c r="AC649" s="61">
        <f t="shared" si="167"/>
        <v>-1582523.5091666665</v>
      </c>
    </row>
    <row r="650" spans="1:31">
      <c r="A650" s="25" t="s">
        <v>293</v>
      </c>
      <c r="B650" s="6" t="s">
        <v>248</v>
      </c>
      <c r="C650" s="6" t="s">
        <v>466</v>
      </c>
      <c r="D650" s="3" t="s">
        <v>849</v>
      </c>
      <c r="E650" s="45">
        <v>-1052932.1499999999</v>
      </c>
      <c r="F650" s="45">
        <v>-1180478.55</v>
      </c>
      <c r="G650" s="45">
        <v>-1303576.45</v>
      </c>
      <c r="H650" s="45">
        <v>-1413471.32</v>
      </c>
      <c r="I650" s="45">
        <v>-112953.62</v>
      </c>
      <c r="J650" s="45">
        <v>-223184.23</v>
      </c>
      <c r="K650" s="45">
        <v>-338147.06</v>
      </c>
      <c r="L650" s="45">
        <v>-462085.9</v>
      </c>
      <c r="M650" s="45">
        <v>-579795.22</v>
      </c>
      <c r="N650" s="45">
        <v>-698302.11</v>
      </c>
      <c r="O650" s="45">
        <v>-820007.86</v>
      </c>
      <c r="P650" s="45">
        <v>-948629.88</v>
      </c>
      <c r="Q650" s="45">
        <v>-1077561.24</v>
      </c>
      <c r="R650" s="47">
        <f t="shared" si="166"/>
        <v>-762156.57458333345</v>
      </c>
      <c r="V650" s="49">
        <f t="shared" si="168"/>
        <v>-762156.57458333345</v>
      </c>
      <c r="Y650" s="51"/>
      <c r="Z650" s="51"/>
      <c r="AA650" s="51"/>
      <c r="AC650" s="61">
        <f t="shared" si="167"/>
        <v>-762156.57458333345</v>
      </c>
    </row>
    <row r="651" spans="1:31">
      <c r="A651" s="25" t="s">
        <v>293</v>
      </c>
      <c r="B651" s="6" t="s">
        <v>249</v>
      </c>
      <c r="C651" s="6" t="s">
        <v>465</v>
      </c>
      <c r="D651" s="3" t="s">
        <v>850</v>
      </c>
      <c r="E651" s="45">
        <v>7220.5100000000102</v>
      </c>
      <c r="F651" s="45">
        <v>-10018.99</v>
      </c>
      <c r="G651" s="45">
        <v>10383.41</v>
      </c>
      <c r="H651" s="45">
        <v>-10450.790000000001</v>
      </c>
      <c r="I651" s="45">
        <v>-5587.58</v>
      </c>
      <c r="J651" s="45">
        <v>6224.28</v>
      </c>
      <c r="K651" s="45">
        <v>-10821.43</v>
      </c>
      <c r="L651" s="45">
        <v>2755.23</v>
      </c>
      <c r="M651" s="45">
        <v>20123.61</v>
      </c>
      <c r="N651" s="45">
        <v>24578.71</v>
      </c>
      <c r="O651" s="45">
        <v>19454.96</v>
      </c>
      <c r="P651" s="45">
        <v>19907.939999999999</v>
      </c>
      <c r="Q651" s="45">
        <v>9350.33</v>
      </c>
      <c r="R651" s="47">
        <f t="shared" si="166"/>
        <v>6236.2308333333322</v>
      </c>
      <c r="V651" s="49">
        <f t="shared" si="168"/>
        <v>6236.2308333333322</v>
      </c>
      <c r="Y651" s="51"/>
      <c r="Z651" s="51"/>
      <c r="AA651" s="51"/>
      <c r="AC651" s="61">
        <f t="shared" si="167"/>
        <v>6236.2308333333322</v>
      </c>
    </row>
    <row r="652" spans="1:31">
      <c r="A652" s="25" t="s">
        <v>293</v>
      </c>
      <c r="B652" s="6" t="s">
        <v>249</v>
      </c>
      <c r="C652" s="6" t="s">
        <v>466</v>
      </c>
      <c r="D652" s="3" t="s">
        <v>851</v>
      </c>
      <c r="E652" s="45">
        <v>3976.46</v>
      </c>
      <c r="F652" s="45">
        <v>8424.9599999999991</v>
      </c>
      <c r="G652" s="45">
        <v>21627.99</v>
      </c>
      <c r="H652" s="45">
        <v>18569.240000000002</v>
      </c>
      <c r="I652" s="45">
        <v>2723.01</v>
      </c>
      <c r="J652" s="45">
        <v>-2009.21</v>
      </c>
      <c r="K652" s="45">
        <v>-10985.22</v>
      </c>
      <c r="L652" s="45">
        <v>-4755.7</v>
      </c>
      <c r="M652" s="45">
        <v>-5553.27</v>
      </c>
      <c r="N652" s="45">
        <v>-8752.1299999999992</v>
      </c>
      <c r="O652" s="45">
        <v>-15668.4</v>
      </c>
      <c r="P652" s="45">
        <v>-15977.74</v>
      </c>
      <c r="Q652" s="45">
        <v>-15500.95</v>
      </c>
      <c r="R652" s="47">
        <f t="shared" si="166"/>
        <v>-1509.8929166666665</v>
      </c>
      <c r="V652" s="49">
        <f t="shared" si="168"/>
        <v>-1509.8929166666665</v>
      </c>
      <c r="Y652" s="51"/>
      <c r="Z652" s="51"/>
      <c r="AA652" s="51"/>
      <c r="AC652" s="61">
        <f t="shared" si="167"/>
        <v>-1509.8929166666665</v>
      </c>
    </row>
    <row r="653" spans="1:31">
      <c r="A653" s="25" t="s">
        <v>293</v>
      </c>
      <c r="B653" s="6" t="s">
        <v>250</v>
      </c>
      <c r="C653" s="6"/>
      <c r="D653" s="3" t="s">
        <v>251</v>
      </c>
      <c r="E653" s="45">
        <v>-10000</v>
      </c>
      <c r="F653" s="45">
        <v>-11000</v>
      </c>
      <c r="G653" s="45">
        <v>-12000</v>
      </c>
      <c r="H653" s="45">
        <v>-13000</v>
      </c>
      <c r="I653" s="45">
        <v>-1000</v>
      </c>
      <c r="J653" s="45">
        <v>-2000</v>
      </c>
      <c r="K653" s="45">
        <v>-3000</v>
      </c>
      <c r="L653" s="45">
        <v>-4000</v>
      </c>
      <c r="M653" s="45">
        <v>-5000</v>
      </c>
      <c r="N653" s="45">
        <v>-6000</v>
      </c>
      <c r="O653" s="45">
        <v>-7000</v>
      </c>
      <c r="P653" s="45">
        <v>-8000</v>
      </c>
      <c r="Q653" s="45">
        <v>-9000</v>
      </c>
      <c r="R653" s="47">
        <f t="shared" si="166"/>
        <v>-6791.666666666667</v>
      </c>
      <c r="V653" s="49">
        <f t="shared" si="168"/>
        <v>-6791.666666666667</v>
      </c>
      <c r="Y653" s="51"/>
      <c r="Z653" s="51"/>
      <c r="AA653" s="51"/>
      <c r="AC653" s="61">
        <f t="shared" si="167"/>
        <v>-6791.666666666667</v>
      </c>
    </row>
    <row r="654" spans="1:31">
      <c r="A654" s="25" t="s">
        <v>293</v>
      </c>
      <c r="B654" s="6" t="s">
        <v>254</v>
      </c>
      <c r="C654" s="6" t="s">
        <v>461</v>
      </c>
      <c r="D654" s="3" t="s">
        <v>840</v>
      </c>
      <c r="E654" s="45">
        <v>0</v>
      </c>
      <c r="F654" s="45">
        <v>0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7">
        <f t="shared" si="166"/>
        <v>0</v>
      </c>
      <c r="V654" s="49">
        <f t="shared" si="168"/>
        <v>0</v>
      </c>
      <c r="Y654" s="51"/>
      <c r="Z654" s="51"/>
      <c r="AA654" s="51"/>
      <c r="AC654" s="61">
        <f t="shared" si="167"/>
        <v>0</v>
      </c>
    </row>
    <row r="655" spans="1:31">
      <c r="A655" s="25" t="s">
        <v>293</v>
      </c>
      <c r="B655" s="6" t="s">
        <v>254</v>
      </c>
      <c r="C655" s="6" t="s">
        <v>467</v>
      </c>
      <c r="D655" s="3" t="s">
        <v>815</v>
      </c>
      <c r="E655" s="45">
        <v>-735.22</v>
      </c>
      <c r="F655" s="45">
        <v>-735.22</v>
      </c>
      <c r="G655" s="45">
        <v>-735.22</v>
      </c>
      <c r="H655" s="45">
        <v>-735.22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-1028.22</v>
      </c>
      <c r="Q655" s="45">
        <v>-1028.22</v>
      </c>
      <c r="R655" s="47">
        <f t="shared" si="166"/>
        <v>-342.9666666666667</v>
      </c>
      <c r="V655" s="49">
        <f t="shared" si="168"/>
        <v>-342.9666666666667</v>
      </c>
      <c r="Y655" s="51"/>
      <c r="Z655" s="51"/>
      <c r="AA655" s="51"/>
      <c r="AC655" s="61">
        <f t="shared" si="167"/>
        <v>-342.9666666666667</v>
      </c>
    </row>
    <row r="656" spans="1:31">
      <c r="A656" s="25" t="s">
        <v>293</v>
      </c>
      <c r="B656" s="6" t="s">
        <v>254</v>
      </c>
      <c r="C656" s="6" t="s">
        <v>462</v>
      </c>
      <c r="D656" s="3" t="s">
        <v>841</v>
      </c>
      <c r="E656" s="45">
        <v>-369.7</v>
      </c>
      <c r="F656" s="45">
        <v>-369.7</v>
      </c>
      <c r="G656" s="45">
        <v>-369.7</v>
      </c>
      <c r="H656" s="45">
        <v>-504.85</v>
      </c>
      <c r="I656" s="45">
        <v>0</v>
      </c>
      <c r="J656" s="45">
        <v>0</v>
      </c>
      <c r="K656" s="45">
        <v>0</v>
      </c>
      <c r="L656" s="45">
        <v>0</v>
      </c>
      <c r="M656" s="45">
        <v>-109</v>
      </c>
      <c r="N656" s="45">
        <v>-276.2</v>
      </c>
      <c r="O656" s="45">
        <v>-276.2</v>
      </c>
      <c r="P656" s="45">
        <v>-276.2</v>
      </c>
      <c r="Q656" s="45">
        <v>-276.2</v>
      </c>
      <c r="R656" s="47">
        <f t="shared" si="166"/>
        <v>-208.73333333333332</v>
      </c>
      <c r="V656" s="49">
        <f t="shared" si="168"/>
        <v>-208.73333333333332</v>
      </c>
      <c r="Y656" s="51"/>
      <c r="Z656" s="51"/>
      <c r="AA656" s="51"/>
      <c r="AC656" s="61">
        <f t="shared" si="167"/>
        <v>-208.73333333333332</v>
      </c>
    </row>
    <row r="657" spans="1:29">
      <c r="A657" s="25" t="s">
        <v>293</v>
      </c>
      <c r="B657" s="6" t="s">
        <v>254</v>
      </c>
      <c r="C657" s="6" t="s">
        <v>464</v>
      </c>
      <c r="D657" s="3" t="s">
        <v>842</v>
      </c>
      <c r="E657" s="45">
        <v>-60496.39</v>
      </c>
      <c r="F657" s="45">
        <v>-2332.33</v>
      </c>
      <c r="G657" s="45">
        <v>-2332.33</v>
      </c>
      <c r="H657" s="45">
        <v>-2332.33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7">
        <f t="shared" si="166"/>
        <v>-3103.7654166666666</v>
      </c>
      <c r="V657" s="49">
        <f t="shared" si="168"/>
        <v>-3103.7654166666666</v>
      </c>
      <c r="Y657" s="51"/>
      <c r="Z657" s="51"/>
      <c r="AA657" s="51"/>
      <c r="AC657" s="61">
        <f t="shared" si="167"/>
        <v>-3103.7654166666666</v>
      </c>
    </row>
    <row r="658" spans="1:29">
      <c r="A658" s="25" t="s">
        <v>293</v>
      </c>
      <c r="B658" s="6" t="s">
        <v>255</v>
      </c>
      <c r="C658" s="6"/>
      <c r="D658" s="3" t="s">
        <v>852</v>
      </c>
      <c r="E658" s="45">
        <v>-722967.93</v>
      </c>
      <c r="F658" s="45">
        <v>-797324.02</v>
      </c>
      <c r="G658" s="45">
        <v>-824945.43</v>
      </c>
      <c r="H658" s="45">
        <v>-863840.52</v>
      </c>
      <c r="I658" s="45">
        <v>-34042.79</v>
      </c>
      <c r="J658" s="45">
        <v>-66378.12</v>
      </c>
      <c r="K658" s="45">
        <v>-77802.38</v>
      </c>
      <c r="L658" s="45">
        <v>-70139.539999999994</v>
      </c>
      <c r="M658" s="45">
        <v>-53142.76</v>
      </c>
      <c r="N658" s="45">
        <v>-25827.98</v>
      </c>
      <c r="O658" s="45">
        <v>-289.51999999999703</v>
      </c>
      <c r="P658" s="45">
        <v>29670.9</v>
      </c>
      <c r="Q658" s="45">
        <v>53956.44</v>
      </c>
      <c r="R658" s="47">
        <f t="shared" si="166"/>
        <v>-259880.65875000003</v>
      </c>
      <c r="V658" s="49">
        <f t="shared" si="168"/>
        <v>-259880.65875000003</v>
      </c>
      <c r="Y658" s="51"/>
      <c r="Z658" s="51"/>
      <c r="AA658" s="51"/>
      <c r="AC658" s="61">
        <f t="shared" si="167"/>
        <v>-259880.65875000003</v>
      </c>
    </row>
    <row r="659" spans="1:29">
      <c r="A659" s="25" t="s">
        <v>293</v>
      </c>
      <c r="B659" s="6" t="s">
        <v>255</v>
      </c>
      <c r="C659" s="6" t="s">
        <v>143</v>
      </c>
      <c r="D659" s="3" t="s">
        <v>859</v>
      </c>
      <c r="E659" s="45">
        <v>-100711.34</v>
      </c>
      <c r="F659" s="45">
        <v>-114671.03</v>
      </c>
      <c r="G659" s="45">
        <v>-117742.83</v>
      </c>
      <c r="H659" s="45">
        <v>-121397.73</v>
      </c>
      <c r="I659" s="45">
        <v>-3679.54</v>
      </c>
      <c r="J659" s="45">
        <v>-7068.47</v>
      </c>
      <c r="K659" s="45">
        <v>-10547.58</v>
      </c>
      <c r="L659" s="45">
        <v>-13868.49</v>
      </c>
      <c r="M659" s="45">
        <v>-16925.96</v>
      </c>
      <c r="N659" s="45">
        <v>-19838.060000000001</v>
      </c>
      <c r="O659" s="45">
        <v>-22948.52</v>
      </c>
      <c r="P659" s="45">
        <v>-25915.74</v>
      </c>
      <c r="Q659" s="45">
        <v>-29022.19</v>
      </c>
      <c r="R659" s="47">
        <f t="shared" si="166"/>
        <v>-44955.892916666664</v>
      </c>
      <c r="V659" s="49">
        <f t="shared" si="168"/>
        <v>-44955.892916666664</v>
      </c>
      <c r="Y659" s="51"/>
      <c r="Z659" s="51"/>
      <c r="AA659" s="51"/>
      <c r="AC659" s="61">
        <f t="shared" si="167"/>
        <v>-44955.892916666664</v>
      </c>
    </row>
    <row r="660" spans="1:29">
      <c r="A660" s="6" t="s">
        <v>294</v>
      </c>
      <c r="B660" s="6" t="s">
        <v>245</v>
      </c>
      <c r="C660" s="6" t="s">
        <v>448</v>
      </c>
      <c r="D660" s="3" t="s">
        <v>816</v>
      </c>
      <c r="E660" s="45">
        <v>-92741378.829999998</v>
      </c>
      <c r="F660" s="45">
        <v>-97675258.519999996</v>
      </c>
      <c r="G660" s="45">
        <v>-108395481.86</v>
      </c>
      <c r="H660" s="45">
        <v>-126773676.98</v>
      </c>
      <c r="I660" s="45">
        <v>-19503050.760000002</v>
      </c>
      <c r="J660" s="45">
        <v>-37986916.479999997</v>
      </c>
      <c r="K660" s="45">
        <v>-57487775.57</v>
      </c>
      <c r="L660" s="45">
        <v>-71239613.620000005</v>
      </c>
      <c r="M660" s="45">
        <v>-78489823.730000004</v>
      </c>
      <c r="N660" s="45">
        <v>-84373353.109999999</v>
      </c>
      <c r="O660" s="45">
        <v>-88277702.859999999</v>
      </c>
      <c r="P660" s="45">
        <v>-91818751.170000002</v>
      </c>
      <c r="Q660" s="45">
        <v>-95701070.680000007</v>
      </c>
      <c r="R660" s="47">
        <f t="shared" si="166"/>
        <v>-79686885.78458333</v>
      </c>
      <c r="V660" s="49">
        <f t="shared" si="168"/>
        <v>-79686885.78458333</v>
      </c>
      <c r="Y660" s="51"/>
      <c r="Z660" s="51"/>
      <c r="AA660" s="51"/>
      <c r="AC660" s="61">
        <f t="shared" si="167"/>
        <v>-79686885.78458333</v>
      </c>
    </row>
    <row r="661" spans="1:29">
      <c r="A661" s="6" t="s">
        <v>294</v>
      </c>
      <c r="B661" s="6" t="s">
        <v>245</v>
      </c>
      <c r="C661" s="6" t="s">
        <v>449</v>
      </c>
      <c r="D661" s="3" t="s">
        <v>825</v>
      </c>
      <c r="E661" s="45">
        <v>415301.76</v>
      </c>
      <c r="F661" s="45">
        <v>179463.29</v>
      </c>
      <c r="G661" s="45">
        <v>-162965.16</v>
      </c>
      <c r="H661" s="45">
        <v>-1348414.41</v>
      </c>
      <c r="I661" s="45">
        <v>-1288704.27</v>
      </c>
      <c r="J661" s="45">
        <v>-864553.88</v>
      </c>
      <c r="K661" s="45">
        <v>-868003.13</v>
      </c>
      <c r="L661" s="45">
        <v>-1446870.22</v>
      </c>
      <c r="M661" s="45">
        <v>-1705595.24</v>
      </c>
      <c r="N661" s="45">
        <v>-1936310.37</v>
      </c>
      <c r="O661" s="45">
        <v>-1681710.48</v>
      </c>
      <c r="P661" s="45">
        <v>-1804900.51</v>
      </c>
      <c r="Q661" s="45">
        <v>-1805482.86</v>
      </c>
      <c r="R661" s="47">
        <f t="shared" si="166"/>
        <v>-1135304.5775000001</v>
      </c>
      <c r="V661" s="49">
        <f t="shared" si="168"/>
        <v>-1135304.5775000001</v>
      </c>
      <c r="Y661" s="51"/>
      <c r="Z661" s="51"/>
      <c r="AA661" s="51"/>
      <c r="AC661" s="61">
        <f t="shared" si="167"/>
        <v>-1135304.5775000001</v>
      </c>
    </row>
    <row r="662" spans="1:29">
      <c r="A662" s="6" t="s">
        <v>294</v>
      </c>
      <c r="B662" s="6" t="s">
        <v>245</v>
      </c>
      <c r="C662" s="6" t="s">
        <v>519</v>
      </c>
      <c r="D662" s="3" t="s">
        <v>817</v>
      </c>
      <c r="E662" s="45">
        <v>-2420750.34</v>
      </c>
      <c r="F662" s="45">
        <v>-2532085.23</v>
      </c>
      <c r="G662" s="45">
        <v>-2806933.19</v>
      </c>
      <c r="H662" s="45">
        <v>-3292483.2</v>
      </c>
      <c r="I662" s="45">
        <v>-517342.92</v>
      </c>
      <c r="J662" s="45">
        <v>-1006135.9</v>
      </c>
      <c r="K662" s="45">
        <v>-1523246.44</v>
      </c>
      <c r="L662" s="45">
        <v>-1879804.72</v>
      </c>
      <c r="M662" s="45">
        <v>-2053878.05</v>
      </c>
      <c r="N662" s="45">
        <v>-2189689.83</v>
      </c>
      <c r="O662" s="45">
        <v>-2269836.56</v>
      </c>
      <c r="P662" s="45">
        <v>-2339797.31</v>
      </c>
      <c r="Q662" s="45">
        <v>-2419256.5299999998</v>
      </c>
      <c r="R662" s="47">
        <f t="shared" si="166"/>
        <v>-2069269.7320833334</v>
      </c>
      <c r="V662" s="49">
        <f t="shared" si="168"/>
        <v>-2069269.7320833334</v>
      </c>
      <c r="Y662" s="51"/>
      <c r="Z662" s="51"/>
      <c r="AA662" s="51"/>
      <c r="AC662" s="61">
        <f t="shared" si="167"/>
        <v>-2069269.7320833334</v>
      </c>
    </row>
    <row r="663" spans="1:29">
      <c r="A663" s="6" t="s">
        <v>294</v>
      </c>
      <c r="B663" s="6" t="s">
        <v>245</v>
      </c>
      <c r="C663" s="6" t="s">
        <v>450</v>
      </c>
      <c r="D663" s="3" t="s">
        <v>819</v>
      </c>
      <c r="E663" s="45">
        <v>-8856803.5899999999</v>
      </c>
      <c r="F663" s="45">
        <v>-9882150.6899999995</v>
      </c>
      <c r="G663" s="45">
        <v>-10816254.710000001</v>
      </c>
      <c r="H663" s="45">
        <v>-12197089.220000001</v>
      </c>
      <c r="I663" s="45">
        <v>-1324988.73</v>
      </c>
      <c r="J663" s="45">
        <v>-2577471.2599999998</v>
      </c>
      <c r="K663" s="45">
        <v>-3991275.62</v>
      </c>
      <c r="L663" s="45">
        <v>-5155594.4000000004</v>
      </c>
      <c r="M663" s="45">
        <v>-5887738.54</v>
      </c>
      <c r="N663" s="45">
        <v>-6687934.7599999998</v>
      </c>
      <c r="O663" s="45">
        <v>-7291129.8899999997</v>
      </c>
      <c r="P663" s="45">
        <v>-7907749.3200000003</v>
      </c>
      <c r="Q663" s="45">
        <v>-8601043.5399999991</v>
      </c>
      <c r="R663" s="47">
        <f t="shared" si="166"/>
        <v>-6870691.725416665</v>
      </c>
      <c r="V663" s="49">
        <f t="shared" si="168"/>
        <v>-6870691.725416665</v>
      </c>
      <c r="Y663" s="51"/>
      <c r="Z663" s="51"/>
      <c r="AA663" s="51"/>
      <c r="AC663" s="61">
        <f t="shared" si="167"/>
        <v>-6870691.725416665</v>
      </c>
    </row>
    <row r="664" spans="1:29">
      <c r="A664" s="6" t="s">
        <v>294</v>
      </c>
      <c r="B664" s="6" t="s">
        <v>245</v>
      </c>
      <c r="C664" s="6" t="s">
        <v>458</v>
      </c>
      <c r="D664" s="3" t="s">
        <v>826</v>
      </c>
      <c r="E664" s="45">
        <v>109637.73</v>
      </c>
      <c r="F664" s="45">
        <v>118821.14</v>
      </c>
      <c r="G664" s="45">
        <v>114553.99</v>
      </c>
      <c r="H664" s="45">
        <v>116266.14</v>
      </c>
      <c r="I664" s="45">
        <v>-67904.320000000007</v>
      </c>
      <c r="J664" s="45">
        <v>-73782.53</v>
      </c>
      <c r="K664" s="45">
        <v>-80619.710000000006</v>
      </c>
      <c r="L664" s="45">
        <v>-76340.47</v>
      </c>
      <c r="M664" s="45">
        <v>-93147.7</v>
      </c>
      <c r="N664" s="45">
        <v>-63813.62</v>
      </c>
      <c r="O664" s="45">
        <v>-55466.11</v>
      </c>
      <c r="P664" s="45">
        <v>-46428.23</v>
      </c>
      <c r="Q664" s="45">
        <v>-36554.6</v>
      </c>
      <c r="R664" s="47">
        <f t="shared" si="166"/>
        <v>-14276.654583333335</v>
      </c>
      <c r="V664" s="49">
        <f t="shared" si="168"/>
        <v>-14276.654583333335</v>
      </c>
      <c r="Y664" s="51"/>
      <c r="Z664" s="51"/>
      <c r="AA664" s="51"/>
      <c r="AC664" s="61">
        <f t="shared" si="167"/>
        <v>-14276.654583333335</v>
      </c>
    </row>
    <row r="665" spans="1:29">
      <c r="A665" s="6" t="s">
        <v>294</v>
      </c>
      <c r="B665" s="6" t="s">
        <v>245</v>
      </c>
      <c r="C665" s="6" t="s">
        <v>520</v>
      </c>
      <c r="D665" s="3" t="s">
        <v>827</v>
      </c>
      <c r="E665" s="45">
        <v>-306480.55</v>
      </c>
      <c r="F665" s="45">
        <v>-342205.19</v>
      </c>
      <c r="G665" s="45">
        <v>-373830.9</v>
      </c>
      <c r="H665" s="45">
        <v>-420513.53</v>
      </c>
      <c r="I665" s="45">
        <v>-44566.86</v>
      </c>
      <c r="J665" s="45">
        <v>-86589.94</v>
      </c>
      <c r="K665" s="45">
        <v>-134392.78</v>
      </c>
      <c r="L665" s="45">
        <v>-173632.97</v>
      </c>
      <c r="M665" s="45">
        <v>-197991.5</v>
      </c>
      <c r="N665" s="45">
        <v>-225182.22</v>
      </c>
      <c r="O665" s="45">
        <v>-245061.1</v>
      </c>
      <c r="P665" s="45">
        <v>-265589.03000000003</v>
      </c>
      <c r="Q665" s="45">
        <v>-288662.19</v>
      </c>
      <c r="R665" s="47">
        <f t="shared" si="166"/>
        <v>-233927.28250000006</v>
      </c>
      <c r="V665" s="49">
        <f t="shared" si="168"/>
        <v>-233927.28250000006</v>
      </c>
      <c r="Y665" s="51"/>
      <c r="Z665" s="51"/>
      <c r="AA665" s="51"/>
      <c r="AC665" s="61">
        <f t="shared" si="167"/>
        <v>-233927.28250000006</v>
      </c>
    </row>
    <row r="666" spans="1:29">
      <c r="A666" s="6" t="s">
        <v>294</v>
      </c>
      <c r="B666" s="6" t="s">
        <v>245</v>
      </c>
      <c r="C666" s="6" t="s">
        <v>451</v>
      </c>
      <c r="D666" s="3" t="s">
        <v>820</v>
      </c>
      <c r="E666" s="45">
        <v>0</v>
      </c>
      <c r="F666" s="45">
        <v>0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7">
        <f t="shared" si="166"/>
        <v>0</v>
      </c>
      <c r="V666" s="49">
        <f t="shared" si="168"/>
        <v>0</v>
      </c>
      <c r="Y666" s="51"/>
      <c r="Z666" s="51"/>
      <c r="AA666" s="51"/>
      <c r="AC666" s="61">
        <f t="shared" si="167"/>
        <v>0</v>
      </c>
    </row>
    <row r="667" spans="1:29">
      <c r="A667" s="6" t="s">
        <v>294</v>
      </c>
      <c r="B667" s="6" t="s">
        <v>245</v>
      </c>
      <c r="C667" s="6" t="s">
        <v>452</v>
      </c>
      <c r="D667" s="3" t="s">
        <v>821</v>
      </c>
      <c r="E667" s="45">
        <v>-68971745.409999996</v>
      </c>
      <c r="F667" s="45">
        <v>-72872341.769999996</v>
      </c>
      <c r="G667" s="45">
        <v>-79599471.959999993</v>
      </c>
      <c r="H667" s="45">
        <v>-91749073.480000004</v>
      </c>
      <c r="I667" s="45">
        <v>-12951596.279999999</v>
      </c>
      <c r="J667" s="45">
        <v>-25108655.010000002</v>
      </c>
      <c r="K667" s="45">
        <v>-38312547.600000001</v>
      </c>
      <c r="L667" s="45">
        <v>-47688717.549999997</v>
      </c>
      <c r="M667" s="45">
        <v>-52949600.340000004</v>
      </c>
      <c r="N667" s="45">
        <v>-57305888.609999999</v>
      </c>
      <c r="O667" s="45">
        <v>-60371141.060000002</v>
      </c>
      <c r="P667" s="45">
        <v>-63270401.979999997</v>
      </c>
      <c r="Q667" s="45">
        <v>-66367666.780000001</v>
      </c>
      <c r="R667" s="47">
        <f t="shared" si="166"/>
        <v>-55820761.811250009</v>
      </c>
      <c r="V667" s="49">
        <f t="shared" si="168"/>
        <v>-55820761.811250009</v>
      </c>
      <c r="Y667" s="51"/>
      <c r="Z667" s="51"/>
      <c r="AA667" s="51"/>
      <c r="AC667" s="61">
        <f t="shared" si="167"/>
        <v>-55820761.811250009</v>
      </c>
    </row>
    <row r="668" spans="1:29">
      <c r="A668" s="6" t="s">
        <v>294</v>
      </c>
      <c r="B668" s="6" t="s">
        <v>245</v>
      </c>
      <c r="C668" s="6" t="s">
        <v>453</v>
      </c>
      <c r="D668" s="3" t="s">
        <v>828</v>
      </c>
      <c r="E668" s="45">
        <v>-777456.86</v>
      </c>
      <c r="F668" s="45">
        <v>-884913.46</v>
      </c>
      <c r="G668" s="45">
        <v>-1490470.59</v>
      </c>
      <c r="H668" s="45">
        <v>-1988745.98</v>
      </c>
      <c r="I668" s="45">
        <v>-754616.75</v>
      </c>
      <c r="J668" s="45">
        <v>-746329.43</v>
      </c>
      <c r="K668" s="45">
        <v>-536840.86</v>
      </c>
      <c r="L668" s="45">
        <v>-923125.91</v>
      </c>
      <c r="M668" s="45">
        <v>-904444.95</v>
      </c>
      <c r="N668" s="45">
        <v>-1193475.94</v>
      </c>
      <c r="O668" s="45">
        <v>-1101141.97</v>
      </c>
      <c r="P668" s="45">
        <v>-1252547.43</v>
      </c>
      <c r="Q668" s="45">
        <v>-1325483.29</v>
      </c>
      <c r="R668" s="47">
        <f t="shared" si="166"/>
        <v>-1069010.2787499998</v>
      </c>
      <c r="V668" s="49">
        <f t="shared" si="168"/>
        <v>-1069010.2787499998</v>
      </c>
      <c r="Y668" s="51"/>
      <c r="Z668" s="51"/>
      <c r="AA668" s="51"/>
      <c r="AC668" s="61">
        <f t="shared" si="167"/>
        <v>-1069010.2787499998</v>
      </c>
    </row>
    <row r="669" spans="1:29">
      <c r="A669" s="6" t="s">
        <v>294</v>
      </c>
      <c r="B669" s="6" t="s">
        <v>245</v>
      </c>
      <c r="C669" s="6" t="s">
        <v>521</v>
      </c>
      <c r="D669" s="3" t="s">
        <v>829</v>
      </c>
      <c r="E669" s="45">
        <v>-2106251.15</v>
      </c>
      <c r="F669" s="45">
        <v>-2218564.89</v>
      </c>
      <c r="G669" s="45">
        <v>-2412210.71</v>
      </c>
      <c r="H669" s="45">
        <v>-2766470.46</v>
      </c>
      <c r="I669" s="45">
        <v>-377985.39</v>
      </c>
      <c r="J669" s="45">
        <v>-732149.34</v>
      </c>
      <c r="K669" s="45">
        <v>-1117892.1299999999</v>
      </c>
      <c r="L669" s="45">
        <v>-1388976.85</v>
      </c>
      <c r="M669" s="45">
        <v>-1535818.25</v>
      </c>
      <c r="N669" s="45">
        <v>-1655358.9</v>
      </c>
      <c r="O669" s="45">
        <v>-1735979.24</v>
      </c>
      <c r="P669" s="45">
        <v>-1811624</v>
      </c>
      <c r="Q669" s="45">
        <v>-1893318.79</v>
      </c>
      <c r="R669" s="47">
        <f t="shared" si="166"/>
        <v>-1646067.9274999995</v>
      </c>
      <c r="V669" s="49">
        <f t="shared" si="168"/>
        <v>-1646067.9274999995</v>
      </c>
      <c r="Y669" s="51"/>
      <c r="Z669" s="51"/>
      <c r="AA669" s="51"/>
      <c r="AC669" s="61">
        <f t="shared" si="167"/>
        <v>-1646067.9274999995</v>
      </c>
    </row>
    <row r="670" spans="1:29">
      <c r="A670" s="6" t="s">
        <v>294</v>
      </c>
      <c r="B670" s="6" t="s">
        <v>245</v>
      </c>
      <c r="C670" s="6" t="s">
        <v>454</v>
      </c>
      <c r="D670" s="3" t="s">
        <v>823</v>
      </c>
      <c r="E670" s="45">
        <v>-32843.03</v>
      </c>
      <c r="F670" s="45">
        <v>-35511.550000000003</v>
      </c>
      <c r="G670" s="45">
        <v>-24219.53</v>
      </c>
      <c r="H670" s="45">
        <v>-39244.629999999997</v>
      </c>
      <c r="I670" s="45">
        <v>-843.85</v>
      </c>
      <c r="J670" s="45">
        <v>-843.85</v>
      </c>
      <c r="K670" s="45">
        <v>-5436.87</v>
      </c>
      <c r="L670" s="45">
        <v>-5121.99</v>
      </c>
      <c r="M670" s="45">
        <v>-5121.99</v>
      </c>
      <c r="N670" s="45">
        <v>-15766.88</v>
      </c>
      <c r="O670" s="45">
        <v>-15766.88</v>
      </c>
      <c r="P670" s="45">
        <v>-18873.52</v>
      </c>
      <c r="Q670" s="45">
        <v>-22823.3</v>
      </c>
      <c r="R670" s="47">
        <f t="shared" si="166"/>
        <v>-16215.392083333334</v>
      </c>
      <c r="V670" s="49">
        <f t="shared" si="168"/>
        <v>-16215.392083333334</v>
      </c>
      <c r="Y670" s="51"/>
      <c r="Z670" s="51"/>
      <c r="AA670" s="51"/>
      <c r="AC670" s="61">
        <f t="shared" si="167"/>
        <v>-16215.392083333334</v>
      </c>
    </row>
    <row r="671" spans="1:29">
      <c r="A671" s="6" t="s">
        <v>294</v>
      </c>
      <c r="B671" s="6" t="s">
        <v>245</v>
      </c>
      <c r="C671" s="6" t="s">
        <v>455</v>
      </c>
      <c r="D671" s="3" t="s">
        <v>830</v>
      </c>
      <c r="E671" s="45">
        <v>-1329.51</v>
      </c>
      <c r="F671" s="45">
        <v>-1389.51</v>
      </c>
      <c r="G671" s="45">
        <v>-1449.51</v>
      </c>
      <c r="H671" s="45">
        <v>-1509.51</v>
      </c>
      <c r="I671" s="45">
        <v>-60</v>
      </c>
      <c r="J671" s="45">
        <v>-120</v>
      </c>
      <c r="K671" s="45">
        <v>-180</v>
      </c>
      <c r="L671" s="45">
        <v>-240</v>
      </c>
      <c r="M671" s="45">
        <v>-300</v>
      </c>
      <c r="N671" s="45">
        <v>-360</v>
      </c>
      <c r="O671" s="45">
        <v>-420</v>
      </c>
      <c r="P671" s="45">
        <v>-480</v>
      </c>
      <c r="Q671" s="45">
        <v>-540</v>
      </c>
      <c r="R671" s="47">
        <f t="shared" si="166"/>
        <v>-620.27374999999995</v>
      </c>
      <c r="V671" s="49">
        <f t="shared" si="168"/>
        <v>-620.27374999999995</v>
      </c>
      <c r="Y671" s="51"/>
      <c r="Z671" s="51"/>
      <c r="AA671" s="51"/>
      <c r="AC671" s="61">
        <f t="shared" si="167"/>
        <v>-620.27374999999995</v>
      </c>
    </row>
    <row r="672" spans="1:29">
      <c r="A672" s="6" t="s">
        <v>294</v>
      </c>
      <c r="B672" s="6" t="s">
        <v>245</v>
      </c>
      <c r="C672" s="6" t="s">
        <v>459</v>
      </c>
      <c r="D672" s="3" t="s">
        <v>833</v>
      </c>
      <c r="E672" s="45">
        <v>-2773.6</v>
      </c>
      <c r="F672" s="45">
        <v>-3138.28</v>
      </c>
      <c r="G672" s="45">
        <v>-3485.78</v>
      </c>
      <c r="H672" s="45">
        <v>-4001.81</v>
      </c>
      <c r="I672" s="45">
        <v>-565.59</v>
      </c>
      <c r="J672" s="45">
        <v>-1016.79</v>
      </c>
      <c r="K672" s="45">
        <v>-1517.07</v>
      </c>
      <c r="L672" s="45">
        <v>-1909.92</v>
      </c>
      <c r="M672" s="45">
        <v>-2195.0300000000002</v>
      </c>
      <c r="N672" s="45">
        <v>-2406.8200000000002</v>
      </c>
      <c r="O672" s="45">
        <v>-2594.13</v>
      </c>
      <c r="P672" s="45">
        <v>-2786.57</v>
      </c>
      <c r="Q672" s="45">
        <v>-3012.97</v>
      </c>
      <c r="R672" s="47">
        <f t="shared" si="166"/>
        <v>-2375.9229166666669</v>
      </c>
      <c r="V672" s="49">
        <f t="shared" si="168"/>
        <v>-2375.9229166666669</v>
      </c>
      <c r="Y672" s="51"/>
      <c r="Z672" s="51"/>
      <c r="AA672" s="51"/>
      <c r="AC672" s="61">
        <f t="shared" si="167"/>
        <v>-2375.9229166666669</v>
      </c>
    </row>
    <row r="673" spans="1:29">
      <c r="A673" s="6" t="s">
        <v>294</v>
      </c>
      <c r="B673" s="6" t="s">
        <v>245</v>
      </c>
      <c r="C673" s="6" t="s">
        <v>522</v>
      </c>
      <c r="D673" s="3" t="s">
        <v>832</v>
      </c>
      <c r="E673" s="45">
        <v>-27.94</v>
      </c>
      <c r="F673" s="45">
        <v>-27.94</v>
      </c>
      <c r="G673" s="45">
        <v>-27.94</v>
      </c>
      <c r="H673" s="45">
        <v>-27.94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7">
        <f t="shared" si="166"/>
        <v>-8.1491666666666678</v>
      </c>
      <c r="V673" s="49">
        <f t="shared" si="168"/>
        <v>-8.1491666666666678</v>
      </c>
      <c r="Y673" s="51"/>
      <c r="Z673" s="51"/>
      <c r="AA673" s="51"/>
      <c r="AC673" s="61">
        <f t="shared" si="167"/>
        <v>-8.1491666666666678</v>
      </c>
    </row>
    <row r="674" spans="1:29">
      <c r="A674" s="6" t="s">
        <v>294</v>
      </c>
      <c r="B674" s="6" t="s">
        <v>245</v>
      </c>
      <c r="C674" s="6" t="s">
        <v>456</v>
      </c>
      <c r="D674" s="3" t="s">
        <v>831</v>
      </c>
      <c r="E674" s="45">
        <v>0</v>
      </c>
      <c r="F674" s="45">
        <v>0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7">
        <f t="shared" si="166"/>
        <v>0</v>
      </c>
      <c r="V674" s="49">
        <f t="shared" si="168"/>
        <v>0</v>
      </c>
      <c r="Y674" s="51"/>
      <c r="Z674" s="51"/>
      <c r="AA674" s="51"/>
      <c r="AC674" s="61">
        <f t="shared" si="167"/>
        <v>0</v>
      </c>
    </row>
    <row r="675" spans="1:29">
      <c r="A675" s="6" t="s">
        <v>294</v>
      </c>
      <c r="B675" s="6" t="s">
        <v>245</v>
      </c>
      <c r="C675" s="6" t="s">
        <v>457</v>
      </c>
      <c r="D675" s="3" t="s">
        <v>824</v>
      </c>
      <c r="E675" s="45">
        <v>-1000949.57</v>
      </c>
      <c r="F675" s="45">
        <v>-1059841.26</v>
      </c>
      <c r="G675" s="45">
        <v>-1172661.2</v>
      </c>
      <c r="H675" s="45">
        <v>-1310258.01</v>
      </c>
      <c r="I675" s="45">
        <v>-152474.85</v>
      </c>
      <c r="J675" s="45">
        <v>-307349.64</v>
      </c>
      <c r="K675" s="45">
        <v>-456626.71</v>
      </c>
      <c r="L675" s="45">
        <v>-604067.73</v>
      </c>
      <c r="M675" s="45">
        <v>-718215.18</v>
      </c>
      <c r="N675" s="45">
        <v>-810111.77</v>
      </c>
      <c r="O675" s="45">
        <v>-877588.64</v>
      </c>
      <c r="P675" s="45">
        <v>-935342.18</v>
      </c>
      <c r="Q675" s="45">
        <v>-1002237.34</v>
      </c>
      <c r="R675" s="47">
        <f t="shared" si="166"/>
        <v>-783844.21875</v>
      </c>
      <c r="V675" s="49">
        <f t="shared" si="168"/>
        <v>-783844.21875</v>
      </c>
      <c r="Y675" s="51"/>
      <c r="Z675" s="51"/>
      <c r="AA675" s="51"/>
      <c r="AC675" s="61">
        <f t="shared" si="167"/>
        <v>-783844.21875</v>
      </c>
    </row>
    <row r="676" spans="1:29">
      <c r="A676" s="6" t="s">
        <v>294</v>
      </c>
      <c r="B676" s="6" t="s">
        <v>245</v>
      </c>
      <c r="C676" s="6" t="s">
        <v>460</v>
      </c>
      <c r="D676" s="3" t="s">
        <v>834</v>
      </c>
      <c r="E676" s="45">
        <v>-12326.07</v>
      </c>
      <c r="F676" s="45">
        <v>-6912.21</v>
      </c>
      <c r="G676" s="45">
        <v>-5432.63</v>
      </c>
      <c r="H676" s="45">
        <v>-4097.88</v>
      </c>
      <c r="I676" s="45">
        <v>698.84</v>
      </c>
      <c r="J676" s="45">
        <v>1683.18</v>
      </c>
      <c r="K676" s="45">
        <v>2614.09</v>
      </c>
      <c r="L676" s="45">
        <v>1566.87</v>
      </c>
      <c r="M676" s="45">
        <v>1010.39</v>
      </c>
      <c r="N676" s="45">
        <v>1205.26</v>
      </c>
      <c r="O676" s="45">
        <v>1116.69</v>
      </c>
      <c r="P676" s="45">
        <v>2478.7600000000002</v>
      </c>
      <c r="Q676" s="45">
        <v>6343.87</v>
      </c>
      <c r="R676" s="47">
        <f t="shared" si="166"/>
        <v>-588.31166666666684</v>
      </c>
      <c r="V676" s="49">
        <f t="shared" si="168"/>
        <v>-588.31166666666684</v>
      </c>
      <c r="Y676" s="51"/>
      <c r="Z676" s="51"/>
      <c r="AA676" s="51"/>
      <c r="AC676" s="61">
        <f t="shared" si="167"/>
        <v>-588.31166666666684</v>
      </c>
    </row>
    <row r="677" spans="1:29">
      <c r="A677" s="6" t="s">
        <v>294</v>
      </c>
      <c r="B677" s="6" t="s">
        <v>245</v>
      </c>
      <c r="C677" s="6" t="s">
        <v>523</v>
      </c>
      <c r="D677" s="3" t="s">
        <v>835</v>
      </c>
      <c r="E677" s="45">
        <v>-42444.41</v>
      </c>
      <c r="F677" s="45">
        <v>-44931.31</v>
      </c>
      <c r="G677" s="45">
        <v>-49634.79</v>
      </c>
      <c r="H677" s="45">
        <v>-55424.76</v>
      </c>
      <c r="I677" s="45">
        <v>-6424.65</v>
      </c>
      <c r="J677" s="45">
        <v>-12959.12</v>
      </c>
      <c r="K677" s="45">
        <v>-19237.22</v>
      </c>
      <c r="L677" s="45">
        <v>-25427.34</v>
      </c>
      <c r="M677" s="45">
        <v>-30172.880000000001</v>
      </c>
      <c r="N677" s="45">
        <v>-33951.65</v>
      </c>
      <c r="O677" s="45">
        <v>-36698.17</v>
      </c>
      <c r="P677" s="45">
        <v>-39032.120000000003</v>
      </c>
      <c r="Q677" s="45">
        <v>-41739.82</v>
      </c>
      <c r="R677" s="47">
        <f t="shared" si="166"/>
        <v>-32998.84375</v>
      </c>
      <c r="V677" s="49">
        <f t="shared" si="168"/>
        <v>-32998.84375</v>
      </c>
      <c r="Y677" s="51"/>
      <c r="Z677" s="51"/>
      <c r="AA677" s="51"/>
      <c r="AC677" s="61">
        <f t="shared" si="167"/>
        <v>-32998.84375</v>
      </c>
    </row>
    <row r="678" spans="1:29">
      <c r="A678" s="6" t="s">
        <v>294</v>
      </c>
      <c r="B678" s="6" t="s">
        <v>246</v>
      </c>
      <c r="C678" s="6" t="s">
        <v>448</v>
      </c>
      <c r="D678" s="3" t="s">
        <v>836</v>
      </c>
      <c r="E678" s="45">
        <v>10153079.18</v>
      </c>
      <c r="F678" s="45">
        <v>6627960.5499999998</v>
      </c>
      <c r="G678" s="45">
        <v>745661.68</v>
      </c>
      <c r="H678" s="45">
        <v>-10509.540000000299</v>
      </c>
      <c r="I678" s="45">
        <v>494118.74</v>
      </c>
      <c r="J678" s="45">
        <v>-421702.98</v>
      </c>
      <c r="K678" s="45">
        <v>3870226.5</v>
      </c>
      <c r="L678" s="45">
        <v>8511996.7799999993</v>
      </c>
      <c r="M678" s="45">
        <v>9696307.3399999999</v>
      </c>
      <c r="N678" s="45">
        <v>11486517.609999999</v>
      </c>
      <c r="O678" s="45">
        <v>10680379.01</v>
      </c>
      <c r="P678" s="45">
        <v>10611922.880000001</v>
      </c>
      <c r="Q678" s="45">
        <v>9743282.6300000008</v>
      </c>
      <c r="R678" s="47">
        <f t="shared" si="166"/>
        <v>6020088.2895833328</v>
      </c>
      <c r="V678" s="49">
        <f t="shared" si="168"/>
        <v>6020088.2895833328</v>
      </c>
      <c r="Y678" s="51"/>
      <c r="Z678" s="51"/>
      <c r="AA678" s="51"/>
      <c r="AC678" s="61">
        <f t="shared" si="167"/>
        <v>6020088.2895833328</v>
      </c>
    </row>
    <row r="679" spans="1:29">
      <c r="A679" s="6" t="s">
        <v>294</v>
      </c>
      <c r="B679" s="6" t="s">
        <v>246</v>
      </c>
      <c r="C679" s="6" t="s">
        <v>519</v>
      </c>
      <c r="D679" s="3" t="s">
        <v>861</v>
      </c>
      <c r="E679" s="45">
        <v>301452.67</v>
      </c>
      <c r="F679" s="45">
        <v>200443.07</v>
      </c>
      <c r="G679" s="45">
        <v>37242.22</v>
      </c>
      <c r="H679" s="45">
        <v>15941.51</v>
      </c>
      <c r="I679" s="45">
        <v>13918.91</v>
      </c>
      <c r="J679" s="45">
        <v>-11879.03</v>
      </c>
      <c r="K679" s="45">
        <v>109021.07</v>
      </c>
      <c r="L679" s="45">
        <v>239775.9</v>
      </c>
      <c r="M679" s="45">
        <v>273136.94</v>
      </c>
      <c r="N679" s="45">
        <v>323562.23999999999</v>
      </c>
      <c r="O679" s="45">
        <v>300844.82</v>
      </c>
      <c r="P679" s="45">
        <v>298915.69</v>
      </c>
      <c r="Q679" s="45">
        <v>274436.95</v>
      </c>
      <c r="R679" s="47">
        <f t="shared" si="166"/>
        <v>174072.34583333335</v>
      </c>
      <c r="V679" s="49">
        <f t="shared" si="168"/>
        <v>174072.34583333335</v>
      </c>
      <c r="Y679" s="51"/>
      <c r="Z679" s="51"/>
      <c r="AA679" s="51"/>
      <c r="AC679" s="61">
        <f t="shared" si="167"/>
        <v>174072.34583333335</v>
      </c>
    </row>
    <row r="680" spans="1:29">
      <c r="A680" s="6" t="s">
        <v>294</v>
      </c>
      <c r="B680" s="6" t="s">
        <v>246</v>
      </c>
      <c r="C680" s="6" t="s">
        <v>452</v>
      </c>
      <c r="D680" s="3" t="s">
        <v>837</v>
      </c>
      <c r="E680" s="45">
        <v>8053567.9699999997</v>
      </c>
      <c r="F680" s="45">
        <v>5353643.04</v>
      </c>
      <c r="G680" s="45">
        <v>3022066.45</v>
      </c>
      <c r="H680" s="45">
        <v>2154945.9300000002</v>
      </c>
      <c r="I680" s="45">
        <v>339193.35</v>
      </c>
      <c r="J680" s="45">
        <v>-206355.48</v>
      </c>
      <c r="K680" s="45">
        <v>2526163.98</v>
      </c>
      <c r="L680" s="45">
        <v>5707821.1399999997</v>
      </c>
      <c r="M680" s="45">
        <v>6389253.4299999997</v>
      </c>
      <c r="N680" s="45">
        <v>7784039.8700000001</v>
      </c>
      <c r="O680" s="45">
        <v>6999126.25</v>
      </c>
      <c r="P680" s="45">
        <v>6863075.1699999999</v>
      </c>
      <c r="Q680" s="45">
        <v>6103191.7000000002</v>
      </c>
      <c r="R680" s="47">
        <f t="shared" si="166"/>
        <v>4500946.0804166673</v>
      </c>
      <c r="V680" s="49">
        <f t="shared" si="168"/>
        <v>4500946.0804166673</v>
      </c>
      <c r="Y680" s="51"/>
      <c r="Z680" s="51"/>
      <c r="AA680" s="51"/>
      <c r="AC680" s="61">
        <f t="shared" si="167"/>
        <v>4500946.0804166673</v>
      </c>
    </row>
    <row r="681" spans="1:29">
      <c r="A681" s="6" t="s">
        <v>294</v>
      </c>
      <c r="B681" s="6" t="s">
        <v>246</v>
      </c>
      <c r="C681" s="6" t="s">
        <v>521</v>
      </c>
      <c r="D681" s="3" t="s">
        <v>862</v>
      </c>
      <c r="E681" s="45">
        <v>235916.99</v>
      </c>
      <c r="F681" s="45">
        <v>139526.06</v>
      </c>
      <c r="G681" s="45">
        <v>72822.86</v>
      </c>
      <c r="H681" s="45">
        <v>48829.03</v>
      </c>
      <c r="I681" s="45">
        <v>9139.16</v>
      </c>
      <c r="J681" s="45">
        <v>-7711.49</v>
      </c>
      <c r="K681" s="45">
        <v>74702.55</v>
      </c>
      <c r="L681" s="45">
        <v>170775.07</v>
      </c>
      <c r="M681" s="45">
        <v>191233.56</v>
      </c>
      <c r="N681" s="45">
        <v>233220.78</v>
      </c>
      <c r="O681" s="45">
        <v>209286.94</v>
      </c>
      <c r="P681" s="45">
        <v>205182.41</v>
      </c>
      <c r="Q681" s="45">
        <v>182077.08</v>
      </c>
      <c r="R681" s="47">
        <f t="shared" si="166"/>
        <v>129666.99708333332</v>
      </c>
      <c r="V681" s="49">
        <f t="shared" si="168"/>
        <v>129666.99708333332</v>
      </c>
      <c r="Y681" s="51"/>
      <c r="Z681" s="51"/>
      <c r="AA681" s="51"/>
      <c r="AC681" s="61">
        <f t="shared" si="167"/>
        <v>129666.99708333332</v>
      </c>
    </row>
    <row r="682" spans="1:29">
      <c r="A682" s="6" t="s">
        <v>294</v>
      </c>
      <c r="B682" s="6" t="s">
        <v>246</v>
      </c>
      <c r="C682" s="6" t="s">
        <v>455</v>
      </c>
      <c r="D682" s="3" t="s">
        <v>839</v>
      </c>
      <c r="E682" s="45">
        <v>198.19</v>
      </c>
      <c r="F682" s="45">
        <v>198.19</v>
      </c>
      <c r="G682" s="45">
        <v>198.19</v>
      </c>
      <c r="H682" s="45">
        <v>198.19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7">
        <f t="shared" si="166"/>
        <v>57.805416666666666</v>
      </c>
      <c r="V682" s="49">
        <f t="shared" si="168"/>
        <v>57.805416666666666</v>
      </c>
      <c r="Y682" s="51"/>
      <c r="Z682" s="51"/>
      <c r="AA682" s="51"/>
      <c r="AC682" s="61">
        <f t="shared" si="167"/>
        <v>57.805416666666666</v>
      </c>
    </row>
    <row r="683" spans="1:29">
      <c r="A683" s="6" t="s">
        <v>294</v>
      </c>
      <c r="B683" s="6" t="s">
        <v>246</v>
      </c>
      <c r="C683" s="6" t="s">
        <v>457</v>
      </c>
      <c r="D683" s="3" t="s">
        <v>838</v>
      </c>
      <c r="E683" s="45">
        <v>102209.68</v>
      </c>
      <c r="F683" s="45">
        <v>46833.61</v>
      </c>
      <c r="G683" s="45">
        <v>20681.52</v>
      </c>
      <c r="H683" s="45">
        <v>5119.1699999999901</v>
      </c>
      <c r="I683" s="45">
        <v>-2404.2399999999998</v>
      </c>
      <c r="J683" s="45">
        <v>2913.56</v>
      </c>
      <c r="K683" s="45">
        <v>6084.36</v>
      </c>
      <c r="L683" s="45">
        <v>41262.49</v>
      </c>
      <c r="M683" s="45">
        <v>64950.34</v>
      </c>
      <c r="N683" s="45">
        <v>90589.77</v>
      </c>
      <c r="O683" s="45">
        <v>100554.82</v>
      </c>
      <c r="P683" s="45">
        <v>90746.39</v>
      </c>
      <c r="Q683" s="45">
        <v>74929.820000000007</v>
      </c>
      <c r="R683" s="47">
        <f t="shared" si="166"/>
        <v>46325.128333333334</v>
      </c>
      <c r="V683" s="49">
        <f t="shared" si="168"/>
        <v>46325.128333333334</v>
      </c>
      <c r="Y683" s="51"/>
      <c r="Z683" s="51"/>
      <c r="AA683" s="51"/>
      <c r="AC683" s="61">
        <f t="shared" si="167"/>
        <v>46325.128333333334</v>
      </c>
    </row>
    <row r="684" spans="1:29">
      <c r="A684" s="6" t="s">
        <v>294</v>
      </c>
      <c r="B684" s="6" t="s">
        <v>247</v>
      </c>
      <c r="C684" s="6" t="s">
        <v>461</v>
      </c>
      <c r="D684" s="3" t="s">
        <v>845</v>
      </c>
      <c r="E684" s="45">
        <v>-4820</v>
      </c>
      <c r="F684" s="45">
        <v>-4820</v>
      </c>
      <c r="G684" s="45">
        <v>-2080</v>
      </c>
      <c r="H684" s="45">
        <v>-2795.78</v>
      </c>
      <c r="I684" s="45">
        <v>0</v>
      </c>
      <c r="J684" s="45">
        <v>-1451.28</v>
      </c>
      <c r="K684" s="45">
        <v>-1451.28</v>
      </c>
      <c r="L684" s="45">
        <v>-1451.28</v>
      </c>
      <c r="M684" s="45">
        <v>-2332.1999999999998</v>
      </c>
      <c r="N684" s="45">
        <v>-3989.34</v>
      </c>
      <c r="O684" s="45">
        <v>-3989.34</v>
      </c>
      <c r="P684" s="45">
        <v>-9952.48</v>
      </c>
      <c r="Q684" s="45">
        <v>-9952.48</v>
      </c>
      <c r="R684" s="47">
        <f t="shared" si="166"/>
        <v>-3474.9349999999999</v>
      </c>
      <c r="V684" s="49">
        <f t="shared" si="168"/>
        <v>-3474.9349999999999</v>
      </c>
      <c r="Y684" s="51"/>
      <c r="Z684" s="51"/>
      <c r="AA684" s="51"/>
      <c r="AC684" s="61">
        <f t="shared" si="167"/>
        <v>-3474.9349999999999</v>
      </c>
    </row>
    <row r="685" spans="1:29">
      <c r="A685" s="6" t="s">
        <v>294</v>
      </c>
      <c r="B685" s="6" t="s">
        <v>247</v>
      </c>
      <c r="C685" s="6" t="s">
        <v>462</v>
      </c>
      <c r="D685" s="3" t="s">
        <v>847</v>
      </c>
      <c r="E685" s="45">
        <v>0</v>
      </c>
      <c r="F685" s="45">
        <v>0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7">
        <f t="shared" si="166"/>
        <v>0</v>
      </c>
      <c r="V685" s="49">
        <f t="shared" si="168"/>
        <v>0</v>
      </c>
      <c r="Y685" s="51"/>
      <c r="Z685" s="51"/>
      <c r="AA685" s="51"/>
      <c r="AC685" s="61">
        <f t="shared" si="167"/>
        <v>0</v>
      </c>
    </row>
    <row r="686" spans="1:29">
      <c r="A686" s="6" t="s">
        <v>294</v>
      </c>
      <c r="B686" s="6" t="s">
        <v>247</v>
      </c>
      <c r="C686" s="6" t="s">
        <v>463</v>
      </c>
      <c r="D686" s="3" t="s">
        <v>843</v>
      </c>
      <c r="E686" s="45">
        <v>-195234.5</v>
      </c>
      <c r="F686" s="45">
        <v>-201456.02</v>
      </c>
      <c r="G686" s="45">
        <v>-207534.02</v>
      </c>
      <c r="H686" s="45">
        <v>-215718.02</v>
      </c>
      <c r="I686" s="45">
        <v>-13821.35</v>
      </c>
      <c r="J686" s="45">
        <v>-23864.240000000002</v>
      </c>
      <c r="K686" s="45">
        <v>-34548.449999999997</v>
      </c>
      <c r="L686" s="45">
        <v>-41286.129999999997</v>
      </c>
      <c r="M686" s="45">
        <v>-50830.04</v>
      </c>
      <c r="N686" s="45">
        <v>-59132.77</v>
      </c>
      <c r="O686" s="45">
        <v>-67791.61</v>
      </c>
      <c r="P686" s="45">
        <v>-76585.27</v>
      </c>
      <c r="Q686" s="45">
        <v>-85052.62</v>
      </c>
      <c r="R686" s="47">
        <f t="shared" si="166"/>
        <v>-94392.623333333337</v>
      </c>
      <c r="V686" s="49">
        <f t="shared" si="168"/>
        <v>-94392.623333333337</v>
      </c>
      <c r="Y686" s="51"/>
      <c r="Z686" s="51"/>
      <c r="AA686" s="51"/>
      <c r="AC686" s="61">
        <f t="shared" si="167"/>
        <v>-94392.623333333337</v>
      </c>
    </row>
    <row r="687" spans="1:29">
      <c r="A687" s="6" t="s">
        <v>294</v>
      </c>
      <c r="B687" s="6" t="s">
        <v>247</v>
      </c>
      <c r="C687" s="6" t="s">
        <v>464</v>
      </c>
      <c r="D687" s="3" t="s">
        <v>846</v>
      </c>
      <c r="E687" s="45">
        <v>-66295.91</v>
      </c>
      <c r="F687" s="45">
        <v>-71490.929999999993</v>
      </c>
      <c r="G687" s="45">
        <v>-75021.320000000007</v>
      </c>
      <c r="H687" s="45">
        <v>-80121.63</v>
      </c>
      <c r="I687" s="45">
        <v>0</v>
      </c>
      <c r="J687" s="45">
        <v>-5249.85</v>
      </c>
      <c r="K687" s="45">
        <v>-6734.25</v>
      </c>
      <c r="L687" s="45">
        <v>-15304.47</v>
      </c>
      <c r="M687" s="45">
        <v>-24999.45</v>
      </c>
      <c r="N687" s="45">
        <v>-36300.75</v>
      </c>
      <c r="O687" s="45">
        <v>-37243.31</v>
      </c>
      <c r="P687" s="45">
        <v>-47975.53</v>
      </c>
      <c r="Q687" s="45">
        <v>-48335.519999999997</v>
      </c>
      <c r="R687" s="47">
        <f t="shared" si="166"/>
        <v>-38146.433749999997</v>
      </c>
      <c r="V687" s="49">
        <f t="shared" si="168"/>
        <v>-38146.433749999997</v>
      </c>
      <c r="Y687" s="51"/>
      <c r="Z687" s="51"/>
      <c r="AA687" s="51"/>
      <c r="AC687" s="61">
        <f t="shared" si="167"/>
        <v>-38146.433749999997</v>
      </c>
    </row>
    <row r="688" spans="1:29">
      <c r="A688" s="6" t="s">
        <v>294</v>
      </c>
      <c r="B688" s="6" t="s">
        <v>248</v>
      </c>
      <c r="C688" s="6" t="s">
        <v>465</v>
      </c>
      <c r="D688" s="3" t="s">
        <v>848</v>
      </c>
      <c r="E688" s="45">
        <v>-11779657.24</v>
      </c>
      <c r="F688" s="45">
        <v>-13164647.119999999</v>
      </c>
      <c r="G688" s="45">
        <v>-14658962.880000001</v>
      </c>
      <c r="H688" s="45">
        <v>-16167612.210000001</v>
      </c>
      <c r="I688" s="45">
        <v>-1505456.04</v>
      </c>
      <c r="J688" s="45">
        <v>-3025559.55</v>
      </c>
      <c r="K688" s="45">
        <v>-4495064.49</v>
      </c>
      <c r="L688" s="45">
        <v>-6006620.2300000004</v>
      </c>
      <c r="M688" s="45">
        <v>-7447910.5300000003</v>
      </c>
      <c r="N688" s="45">
        <v>-8837079.3800000008</v>
      </c>
      <c r="O688" s="45">
        <v>-10194570.59</v>
      </c>
      <c r="P688" s="45">
        <v>-11509750.369999999</v>
      </c>
      <c r="Q688" s="45">
        <v>-12871411.050000001</v>
      </c>
      <c r="R688" s="47">
        <f t="shared" si="166"/>
        <v>-9111563.9612499997</v>
      </c>
      <c r="V688" s="49">
        <f t="shared" si="168"/>
        <v>-9111563.9612499997</v>
      </c>
      <c r="Y688" s="51"/>
      <c r="Z688" s="51"/>
      <c r="AA688" s="51"/>
      <c r="AC688" s="61">
        <f t="shared" si="167"/>
        <v>-9111563.9612499997</v>
      </c>
    </row>
    <row r="689" spans="1:29">
      <c r="A689" s="6" t="s">
        <v>294</v>
      </c>
      <c r="B689" s="6" t="s">
        <v>248</v>
      </c>
      <c r="C689" s="6" t="s">
        <v>466</v>
      </c>
      <c r="D689" s="3" t="s">
        <v>849</v>
      </c>
      <c r="E689" s="45">
        <v>-6664400</v>
      </c>
      <c r="F689" s="45">
        <v>-7518060.1699999999</v>
      </c>
      <c r="G689" s="45">
        <v>-8226859.6500000004</v>
      </c>
      <c r="H689" s="45">
        <v>-8856524.3300000001</v>
      </c>
      <c r="I689" s="45">
        <v>-769165.64</v>
      </c>
      <c r="J689" s="45">
        <v>-1465966.81</v>
      </c>
      <c r="K689" s="45">
        <v>-2165862.91</v>
      </c>
      <c r="L689" s="45">
        <v>-3027687.87</v>
      </c>
      <c r="M689" s="45">
        <v>-3792173.09</v>
      </c>
      <c r="N689" s="45">
        <v>-4471172.32</v>
      </c>
      <c r="O689" s="45">
        <v>-5295579.55</v>
      </c>
      <c r="P689" s="45">
        <v>-6240645.6500000004</v>
      </c>
      <c r="Q689" s="45">
        <v>-7200446.9199999999</v>
      </c>
      <c r="R689" s="47">
        <f t="shared" si="166"/>
        <v>-4896843.4541666666</v>
      </c>
      <c r="V689" s="49">
        <f t="shared" si="168"/>
        <v>-4896843.4541666666</v>
      </c>
      <c r="Y689" s="51"/>
      <c r="Z689" s="51"/>
      <c r="AA689" s="51"/>
      <c r="AC689" s="61">
        <f t="shared" si="167"/>
        <v>-4896843.4541666666</v>
      </c>
    </row>
    <row r="690" spans="1:29">
      <c r="A690" s="6" t="s">
        <v>294</v>
      </c>
      <c r="B690" s="6" t="s">
        <v>249</v>
      </c>
      <c r="C690" s="6" t="s">
        <v>465</v>
      </c>
      <c r="D690" s="3" t="s">
        <v>850</v>
      </c>
      <c r="E690" s="45">
        <v>-40752.839999999997</v>
      </c>
      <c r="F690" s="45">
        <v>-156932.54999999999</v>
      </c>
      <c r="G690" s="45">
        <v>-173994.56</v>
      </c>
      <c r="H690" s="45">
        <v>-166615.41</v>
      </c>
      <c r="I690" s="45">
        <v>-8089.99</v>
      </c>
      <c r="J690" s="45">
        <v>38892.61</v>
      </c>
      <c r="K690" s="45">
        <v>-4682.8100000000004</v>
      </c>
      <c r="L690" s="45">
        <v>65557.289999999994</v>
      </c>
      <c r="M690" s="45">
        <v>117658.1</v>
      </c>
      <c r="N690" s="45">
        <v>149321.26999999999</v>
      </c>
      <c r="O690" s="45">
        <v>192294.14</v>
      </c>
      <c r="P690" s="45">
        <v>144701.1</v>
      </c>
      <c r="Q690" s="45">
        <v>56042.2</v>
      </c>
      <c r="R690" s="47">
        <f t="shared" si="166"/>
        <v>17146.155833333327</v>
      </c>
      <c r="V690" s="49">
        <f t="shared" si="168"/>
        <v>17146.155833333327</v>
      </c>
      <c r="Y690" s="51"/>
      <c r="Z690" s="51"/>
      <c r="AA690" s="51"/>
      <c r="AC690" s="61">
        <f t="shared" si="167"/>
        <v>17146.155833333327</v>
      </c>
    </row>
    <row r="691" spans="1:29">
      <c r="A691" s="6" t="s">
        <v>294</v>
      </c>
      <c r="B691" s="6" t="s">
        <v>249</v>
      </c>
      <c r="C691" s="6" t="s">
        <v>466</v>
      </c>
      <c r="D691" s="3" t="s">
        <v>851</v>
      </c>
      <c r="E691" s="45">
        <v>-30841.51</v>
      </c>
      <c r="F691" s="45">
        <v>142415.57999999999</v>
      </c>
      <c r="G691" s="45">
        <v>221465.71</v>
      </c>
      <c r="H691" s="45">
        <v>82089.179999999993</v>
      </c>
      <c r="I691" s="45">
        <v>72309.289999999994</v>
      </c>
      <c r="J691" s="45">
        <v>69204.97</v>
      </c>
      <c r="K691" s="45">
        <v>-92611.32</v>
      </c>
      <c r="L691" s="45">
        <v>4725.8599999999697</v>
      </c>
      <c r="M691" s="45">
        <v>90021.23</v>
      </c>
      <c r="N691" s="45">
        <v>-55222.05</v>
      </c>
      <c r="O691" s="45">
        <v>-175778.02</v>
      </c>
      <c r="P691" s="45">
        <v>-190528.67</v>
      </c>
      <c r="Q691" s="45">
        <v>-177861.78</v>
      </c>
      <c r="R691" s="47">
        <f t="shared" si="166"/>
        <v>5311.6762499999932</v>
      </c>
      <c r="V691" s="49">
        <f t="shared" si="168"/>
        <v>5311.6762499999932</v>
      </c>
      <c r="Y691" s="51"/>
      <c r="Z691" s="51"/>
      <c r="AA691" s="51"/>
      <c r="AC691" s="61">
        <f t="shared" si="167"/>
        <v>5311.6762499999932</v>
      </c>
    </row>
    <row r="692" spans="1:29">
      <c r="A692" s="6" t="s">
        <v>294</v>
      </c>
      <c r="B692" s="6" t="s">
        <v>250</v>
      </c>
      <c r="C692" s="6" t="s">
        <v>2</v>
      </c>
      <c r="D692" s="3" t="s">
        <v>251</v>
      </c>
      <c r="E692" s="45">
        <v>0</v>
      </c>
      <c r="F692" s="45">
        <v>0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7">
        <f t="shared" si="166"/>
        <v>0</v>
      </c>
      <c r="V692" s="49">
        <f t="shared" si="168"/>
        <v>0</v>
      </c>
      <c r="Y692" s="51"/>
      <c r="Z692" s="51"/>
      <c r="AA692" s="51"/>
      <c r="AC692" s="61">
        <f t="shared" si="167"/>
        <v>0</v>
      </c>
    </row>
    <row r="693" spans="1:29">
      <c r="A693" s="25" t="s">
        <v>294</v>
      </c>
      <c r="B693" s="6" t="s">
        <v>254</v>
      </c>
      <c r="C693" s="6" t="s">
        <v>461</v>
      </c>
      <c r="D693" s="3" t="s">
        <v>840</v>
      </c>
      <c r="E693" s="45">
        <v>-4044.02</v>
      </c>
      <c r="F693" s="45">
        <v>-4044.02</v>
      </c>
      <c r="G693" s="45">
        <v>-4044.02</v>
      </c>
      <c r="H693" s="45">
        <v>-5076.74</v>
      </c>
      <c r="I693" s="45">
        <v>0</v>
      </c>
      <c r="J693" s="45">
        <v>0</v>
      </c>
      <c r="K693" s="45">
        <v>0</v>
      </c>
      <c r="L693" s="45">
        <v>-3085.84</v>
      </c>
      <c r="M693" s="45">
        <v>-3085.84</v>
      </c>
      <c r="N693" s="45">
        <v>-3085.84</v>
      </c>
      <c r="O693" s="45">
        <v>-7989.78</v>
      </c>
      <c r="P693" s="45">
        <v>-7989.78</v>
      </c>
      <c r="Q693" s="45">
        <v>-9738.8799999999992</v>
      </c>
      <c r="R693" s="47">
        <f t="shared" si="166"/>
        <v>-3774.4424999999997</v>
      </c>
      <c r="V693" s="49">
        <f t="shared" si="168"/>
        <v>-3774.4424999999997</v>
      </c>
      <c r="Y693" s="51"/>
      <c r="Z693" s="51"/>
      <c r="AA693" s="51"/>
      <c r="AC693" s="61">
        <f t="shared" si="167"/>
        <v>-3774.4424999999997</v>
      </c>
    </row>
    <row r="694" spans="1:29">
      <c r="A694" s="25" t="s">
        <v>294</v>
      </c>
      <c r="B694" s="6" t="s">
        <v>254</v>
      </c>
      <c r="C694" s="6" t="s">
        <v>467</v>
      </c>
      <c r="D694" s="3" t="s">
        <v>815</v>
      </c>
      <c r="E694" s="45">
        <v>-122375.17</v>
      </c>
      <c r="F694" s="45">
        <v>-176442.42</v>
      </c>
      <c r="G694" s="45">
        <v>-174326.42</v>
      </c>
      <c r="H694" s="45">
        <v>-41015.42</v>
      </c>
      <c r="I694" s="45">
        <v>-50</v>
      </c>
      <c r="J694" s="45">
        <v>-100</v>
      </c>
      <c r="K694" s="45">
        <v>-150</v>
      </c>
      <c r="L694" s="45">
        <v>-200</v>
      </c>
      <c r="M694" s="45">
        <v>-200</v>
      </c>
      <c r="N694" s="45">
        <v>-200</v>
      </c>
      <c r="O694" s="45">
        <v>-200</v>
      </c>
      <c r="P694" s="45">
        <v>-277.77999999999997</v>
      </c>
      <c r="Q694" s="45">
        <v>-377.78</v>
      </c>
      <c r="R694" s="47">
        <f t="shared" si="166"/>
        <v>-37878.209583333337</v>
      </c>
      <c r="V694" s="49">
        <f t="shared" si="168"/>
        <v>-37878.209583333337</v>
      </c>
      <c r="Y694" s="51"/>
      <c r="Z694" s="51"/>
      <c r="AA694" s="51"/>
      <c r="AC694" s="61">
        <f t="shared" si="167"/>
        <v>-37878.209583333337</v>
      </c>
    </row>
    <row r="695" spans="1:29">
      <c r="A695" s="25" t="s">
        <v>294</v>
      </c>
      <c r="B695" s="6" t="s">
        <v>254</v>
      </c>
      <c r="C695" s="6" t="s">
        <v>462</v>
      </c>
      <c r="D695" s="3" t="s">
        <v>841</v>
      </c>
      <c r="E695" s="45">
        <v>-1742.57</v>
      </c>
      <c r="F695" s="45">
        <v>-1742.57</v>
      </c>
      <c r="G695" s="45">
        <v>-1742.57</v>
      </c>
      <c r="H695" s="45">
        <v>-2083.2199999999998</v>
      </c>
      <c r="I695" s="45">
        <v>-514.71</v>
      </c>
      <c r="J695" s="45">
        <v>-514.71</v>
      </c>
      <c r="K695" s="45">
        <v>-951.76</v>
      </c>
      <c r="L695" s="45">
        <v>-951.76</v>
      </c>
      <c r="M695" s="45">
        <v>-951.76</v>
      </c>
      <c r="N695" s="45">
        <v>-1016.69</v>
      </c>
      <c r="O695" s="45">
        <v>-1016.69</v>
      </c>
      <c r="P695" s="45">
        <v>-2003.01</v>
      </c>
      <c r="Q695" s="45">
        <v>-2359.4</v>
      </c>
      <c r="R695" s="47">
        <f t="shared" ref="R695:R698" si="169">((E695+Q695)+((F695+G695+H695+I695+J695+K695+L695+M695+N695+O695+P695)*2))/24</f>
        <v>-1295.0362500000001</v>
      </c>
      <c r="V695" s="49">
        <f t="shared" si="168"/>
        <v>-1295.0362500000001</v>
      </c>
      <c r="Y695" s="51"/>
      <c r="Z695" s="51"/>
      <c r="AA695" s="51"/>
      <c r="AC695" s="61">
        <f t="shared" si="167"/>
        <v>-1295.0362500000001</v>
      </c>
    </row>
    <row r="696" spans="1:29">
      <c r="A696" s="25" t="s">
        <v>294</v>
      </c>
      <c r="B696" s="6" t="s">
        <v>254</v>
      </c>
      <c r="C696" s="6" t="s">
        <v>464</v>
      </c>
      <c r="D696" s="3" t="s">
        <v>842</v>
      </c>
      <c r="E696" s="45">
        <v>-13741.25</v>
      </c>
      <c r="F696" s="45">
        <v>-15628.66</v>
      </c>
      <c r="G696" s="45">
        <v>-14211.57</v>
      </c>
      <c r="H696" s="45">
        <v>-14211.57</v>
      </c>
      <c r="I696" s="45">
        <v>-327.29000000000002</v>
      </c>
      <c r="J696" s="45">
        <v>-1502.89</v>
      </c>
      <c r="K696" s="45">
        <v>-1502.89</v>
      </c>
      <c r="L696" s="45">
        <v>-1502.89</v>
      </c>
      <c r="M696" s="45">
        <v>-1983.67</v>
      </c>
      <c r="N696" s="45">
        <v>-1983.67</v>
      </c>
      <c r="O696" s="45">
        <v>-3560.54</v>
      </c>
      <c r="P696" s="45">
        <v>-6582.73</v>
      </c>
      <c r="Q696" s="45">
        <v>-6582.73</v>
      </c>
      <c r="R696" s="47">
        <f t="shared" si="169"/>
        <v>-6096.6966666666667</v>
      </c>
      <c r="V696" s="49">
        <f t="shared" ref="V696:V698" si="170">R696</f>
        <v>-6096.6966666666667</v>
      </c>
      <c r="Y696" s="51"/>
      <c r="Z696" s="51"/>
      <c r="AA696" s="51"/>
      <c r="AC696" s="61">
        <f t="shared" si="167"/>
        <v>-6096.6966666666667</v>
      </c>
    </row>
    <row r="697" spans="1:29">
      <c r="A697" s="25" t="s">
        <v>294</v>
      </c>
      <c r="B697" s="6" t="s">
        <v>255</v>
      </c>
      <c r="C697" s="6"/>
      <c r="D697" s="3" t="s">
        <v>852</v>
      </c>
      <c r="E697" s="45">
        <v>414283.83</v>
      </c>
      <c r="F697" s="45">
        <v>487606.76</v>
      </c>
      <c r="G697" s="45">
        <v>452426.71</v>
      </c>
      <c r="H697" s="45">
        <v>279555.67</v>
      </c>
      <c r="I697" s="45">
        <v>-86282.559999999998</v>
      </c>
      <c r="J697" s="45">
        <v>-172852.39</v>
      </c>
      <c r="K697" s="45">
        <v>-208667.53</v>
      </c>
      <c r="L697" s="45">
        <v>-134037.53</v>
      </c>
      <c r="M697" s="45">
        <v>5817.0699999999797</v>
      </c>
      <c r="N697" s="45">
        <v>247399.34</v>
      </c>
      <c r="O697" s="45">
        <v>424612.24</v>
      </c>
      <c r="P697" s="45">
        <v>619214.91</v>
      </c>
      <c r="Q697" s="45">
        <v>795182.35</v>
      </c>
      <c r="R697" s="47">
        <f t="shared" si="169"/>
        <v>209960.48166666666</v>
      </c>
      <c r="V697" s="49">
        <f t="shared" si="170"/>
        <v>209960.48166666666</v>
      </c>
      <c r="Y697" s="51"/>
      <c r="Z697" s="51"/>
      <c r="AA697" s="51"/>
      <c r="AC697" s="61">
        <f t="shared" si="167"/>
        <v>209960.48166666666</v>
      </c>
    </row>
    <row r="698" spans="1:29">
      <c r="A698" s="25" t="s">
        <v>294</v>
      </c>
      <c r="B698" s="6" t="s">
        <v>255</v>
      </c>
      <c r="C698" s="6" t="s">
        <v>143</v>
      </c>
      <c r="D698" s="3" t="s">
        <v>859</v>
      </c>
      <c r="E698" s="45">
        <v>-450228.5</v>
      </c>
      <c r="F698" s="45">
        <v>-504806.56</v>
      </c>
      <c r="G698" s="45">
        <v>-551367.89</v>
      </c>
      <c r="H698" s="45">
        <v>-608879.27</v>
      </c>
      <c r="I698" s="45">
        <v>-54445.52</v>
      </c>
      <c r="J698" s="45">
        <v>-104877.16</v>
      </c>
      <c r="K698" s="45">
        <v>-168367</v>
      </c>
      <c r="L698" s="45">
        <v>-229213.27</v>
      </c>
      <c r="M698" s="45">
        <v>-269986.05</v>
      </c>
      <c r="N698" s="45">
        <v>-325035.33</v>
      </c>
      <c r="O698" s="45">
        <v>-386956.58</v>
      </c>
      <c r="P698" s="45">
        <v>-448081.87</v>
      </c>
      <c r="Q698" s="45">
        <v>-509569.75</v>
      </c>
      <c r="R698" s="47">
        <f t="shared" si="169"/>
        <v>-344326.30208333331</v>
      </c>
      <c r="V698" s="49">
        <f t="shared" si="170"/>
        <v>-344326.30208333331</v>
      </c>
      <c r="Y698" s="51"/>
      <c r="Z698" s="51"/>
      <c r="AA698" s="51"/>
      <c r="AC698" s="61">
        <f t="shared" si="167"/>
        <v>-344326.30208333331</v>
      </c>
    </row>
    <row r="699" spans="1:29">
      <c r="D699" s="3" t="s">
        <v>256</v>
      </c>
      <c r="E699" s="46">
        <f t="shared" ref="E699:I699" si="171">SUM(E631:E698)</f>
        <v>-224410277.96000001</v>
      </c>
      <c r="F699" s="46">
        <f t="shared" si="171"/>
        <v>-248717126.94</v>
      </c>
      <c r="G699" s="46">
        <f t="shared" si="171"/>
        <v>-287719611.15999997</v>
      </c>
      <c r="H699" s="46">
        <f t="shared" si="171"/>
        <v>-337332678.37999994</v>
      </c>
      <c r="I699" s="46">
        <f t="shared" si="171"/>
        <v>-48903032.910000019</v>
      </c>
      <c r="J699" s="46">
        <f t="shared" ref="J699:R699" si="172">SUM(J631:J698)</f>
        <v>-95219914.539999992</v>
      </c>
      <c r="K699" s="46">
        <f t="shared" si="172"/>
        <v>-133488925.14999996</v>
      </c>
      <c r="L699" s="46">
        <f t="shared" si="172"/>
        <v>-159405227.91999996</v>
      </c>
      <c r="M699" s="46">
        <f t="shared" si="172"/>
        <v>-177653650.30000001</v>
      </c>
      <c r="N699" s="46">
        <f t="shared" si="172"/>
        <v>-191319579.83000001</v>
      </c>
      <c r="O699" s="46">
        <f t="shared" si="172"/>
        <v>-205019154.09000006</v>
      </c>
      <c r="P699" s="46">
        <f t="shared" si="172"/>
        <v>-217606956.20000005</v>
      </c>
      <c r="Q699" s="46">
        <f t="shared" si="172"/>
        <v>-232908554.65000004</v>
      </c>
      <c r="R699" s="46">
        <f t="shared" si="172"/>
        <v>-194253772.81041673</v>
      </c>
      <c r="Y699" s="51"/>
      <c r="Z699" s="51"/>
      <c r="AA699" s="51"/>
    </row>
    <row r="700" spans="1:29">
      <c r="D700" s="3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7"/>
      <c r="Y700" s="51"/>
      <c r="Z700" s="51"/>
      <c r="AA700" s="51"/>
    </row>
    <row r="701" spans="1:29">
      <c r="A701" s="6" t="s">
        <v>284</v>
      </c>
      <c r="B701" s="6" t="s">
        <v>262</v>
      </c>
      <c r="D701" s="3" t="s">
        <v>263</v>
      </c>
      <c r="E701" s="45">
        <v>-4864.66</v>
      </c>
      <c r="F701" s="45">
        <v>-5125.6400000000003</v>
      </c>
      <c r="G701" s="45">
        <v>-5432.72</v>
      </c>
      <c r="H701" s="45">
        <v>-5925.56</v>
      </c>
      <c r="I701" s="45">
        <v>-1235.31</v>
      </c>
      <c r="J701" s="45">
        <v>-1576.7</v>
      </c>
      <c r="K701" s="45">
        <v>-2155.4</v>
      </c>
      <c r="L701" s="45">
        <v>-2445.25</v>
      </c>
      <c r="M701" s="45">
        <v>-3009.5</v>
      </c>
      <c r="N701" s="45">
        <v>-3629.69</v>
      </c>
      <c r="O701" s="45">
        <v>-3967.52</v>
      </c>
      <c r="P701" s="45">
        <v>-4258.96</v>
      </c>
      <c r="Q701" s="45">
        <v>-4621.8900000000003</v>
      </c>
      <c r="R701" s="47">
        <f t="shared" ref="R701:R711" si="173">((E701+Q701)+((F701+G701+H701+I701+J701+K701+L701+M701+N701+O701+P701)*2))/24</f>
        <v>-3625.4604166666668</v>
      </c>
      <c r="V701" s="49">
        <f t="shared" ref="V701:V711" si="174">R701</f>
        <v>-3625.4604166666668</v>
      </c>
      <c r="Y701" s="51"/>
      <c r="Z701" s="51"/>
      <c r="AA701" s="51"/>
      <c r="AC701" s="61">
        <f t="shared" ref="AC701:AC711" si="175">+R701</f>
        <v>-3625.4604166666668</v>
      </c>
    </row>
    <row r="702" spans="1:29">
      <c r="A702" s="6" t="s">
        <v>284</v>
      </c>
      <c r="B702" s="6" t="s">
        <v>468</v>
      </c>
      <c r="C702" s="6" t="s">
        <v>469</v>
      </c>
      <c r="D702" s="2" t="s">
        <v>257</v>
      </c>
      <c r="E702" s="45">
        <v>-3229.19</v>
      </c>
      <c r="F702" s="45">
        <v>-3318.83</v>
      </c>
      <c r="G702" s="45">
        <v>-3457.73</v>
      </c>
      <c r="H702" s="45">
        <v>-3607.63</v>
      </c>
      <c r="I702" s="45">
        <v>-644.32000000000005</v>
      </c>
      <c r="J702" s="45">
        <v>-906.69</v>
      </c>
      <c r="K702" s="45">
        <v>-1148.93</v>
      </c>
      <c r="L702" s="45">
        <v>-1404.13</v>
      </c>
      <c r="M702" s="45">
        <v>-1653.65</v>
      </c>
      <c r="N702" s="45">
        <v>-1844.19</v>
      </c>
      <c r="O702" s="45">
        <v>-1983.59</v>
      </c>
      <c r="P702" s="45">
        <v>-2133.4699999999998</v>
      </c>
      <c r="Q702" s="45">
        <v>-2246.52</v>
      </c>
      <c r="R702" s="47">
        <f t="shared" si="173"/>
        <v>-2070.0845833333333</v>
      </c>
      <c r="V702" s="49">
        <f t="shared" si="174"/>
        <v>-2070.0845833333333</v>
      </c>
      <c r="Y702" s="51"/>
      <c r="Z702" s="51"/>
      <c r="AA702" s="51"/>
      <c r="AC702" s="61">
        <f t="shared" si="175"/>
        <v>-2070.0845833333333</v>
      </c>
    </row>
    <row r="703" spans="1:29">
      <c r="A703" s="6" t="s">
        <v>284</v>
      </c>
      <c r="B703" s="6" t="s">
        <v>468</v>
      </c>
      <c r="C703" s="6" t="s">
        <v>533</v>
      </c>
      <c r="D703" s="2" t="s">
        <v>855</v>
      </c>
      <c r="E703" s="45">
        <v>-5706.72</v>
      </c>
      <c r="F703" s="45">
        <v>-5706.72</v>
      </c>
      <c r="G703" s="45">
        <v>-5706.72</v>
      </c>
      <c r="H703" s="45">
        <v>-5706.72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-91.66</v>
      </c>
      <c r="R703" s="47">
        <f t="shared" si="173"/>
        <v>-1668.2791666666665</v>
      </c>
      <c r="V703" s="49">
        <f t="shared" si="174"/>
        <v>-1668.2791666666665</v>
      </c>
      <c r="Y703" s="51"/>
      <c r="Z703" s="51"/>
      <c r="AA703" s="51"/>
      <c r="AC703" s="61">
        <f t="shared" si="175"/>
        <v>-1668.2791666666665</v>
      </c>
    </row>
    <row r="704" spans="1:29">
      <c r="A704" s="6" t="s">
        <v>284</v>
      </c>
      <c r="B704" s="6" t="s">
        <v>260</v>
      </c>
      <c r="D704" s="3" t="s">
        <v>856</v>
      </c>
      <c r="E704" s="45">
        <v>-29396.77</v>
      </c>
      <c r="F704" s="45">
        <v>-29396.77</v>
      </c>
      <c r="G704" s="45">
        <v>-29396.77</v>
      </c>
      <c r="H704" s="45">
        <v>-29359.65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7">
        <f t="shared" si="173"/>
        <v>-8570.9645833333325</v>
      </c>
      <c r="V704" s="49">
        <f t="shared" si="174"/>
        <v>-8570.9645833333325</v>
      </c>
      <c r="Y704" s="51"/>
      <c r="Z704" s="51"/>
      <c r="AA704" s="51"/>
      <c r="AC704" s="61">
        <f t="shared" si="175"/>
        <v>-8570.9645833333325</v>
      </c>
    </row>
    <row r="705" spans="1:30">
      <c r="A705" s="6" t="s">
        <v>284</v>
      </c>
      <c r="B705" s="6" t="s">
        <v>258</v>
      </c>
      <c r="D705" s="3" t="s">
        <v>259</v>
      </c>
      <c r="E705" s="45">
        <v>-1529.05</v>
      </c>
      <c r="F705" s="45">
        <v>-1615.75</v>
      </c>
      <c r="G705" s="45">
        <v>-1615.75</v>
      </c>
      <c r="H705" s="45">
        <v>-1633.15</v>
      </c>
      <c r="I705" s="45">
        <v>-10257.200000000001</v>
      </c>
      <c r="J705" s="45">
        <v>-10257.200000000001</v>
      </c>
      <c r="K705" s="45">
        <v>-10428.89</v>
      </c>
      <c r="L705" s="45">
        <v>-10653.2</v>
      </c>
      <c r="M705" s="45">
        <v>-10653.2</v>
      </c>
      <c r="N705" s="45">
        <v>-10653.2</v>
      </c>
      <c r="O705" s="45">
        <v>-10653.33</v>
      </c>
      <c r="P705" s="45">
        <v>-10653.33</v>
      </c>
      <c r="Q705" s="45">
        <v>-10934.77</v>
      </c>
      <c r="R705" s="47">
        <f>((E705+Q705)+((F705+G705+H705+I705+J705+K705+L705+M705+N705+O705+P705)*2))/24</f>
        <v>-7942.1758333333337</v>
      </c>
      <c r="V705" s="49">
        <f t="shared" si="174"/>
        <v>-7942.1758333333337</v>
      </c>
      <c r="Y705" s="51"/>
      <c r="Z705" s="51"/>
      <c r="AA705" s="51"/>
      <c r="AC705" s="61">
        <f t="shared" si="175"/>
        <v>-7942.1758333333337</v>
      </c>
    </row>
    <row r="706" spans="1:30">
      <c r="A706" s="6" t="s">
        <v>284</v>
      </c>
      <c r="B706" s="6" t="s">
        <v>258</v>
      </c>
      <c r="C706" s="6" t="s">
        <v>471</v>
      </c>
      <c r="D706" s="3" t="s">
        <v>857</v>
      </c>
      <c r="E706" s="45">
        <v>-3977.35</v>
      </c>
      <c r="F706" s="45">
        <v>-4468.75</v>
      </c>
      <c r="G706" s="45">
        <v>-4747.8500000000004</v>
      </c>
      <c r="H706" s="45">
        <v>-4756.04</v>
      </c>
      <c r="I706" s="45">
        <v>-208.35</v>
      </c>
      <c r="J706" s="45">
        <v>-521.79</v>
      </c>
      <c r="K706" s="45">
        <v>-779.8</v>
      </c>
      <c r="L706" s="45">
        <v>-1417.66</v>
      </c>
      <c r="M706" s="45">
        <v>-1554.55</v>
      </c>
      <c r="N706" s="45">
        <v>-2714.32</v>
      </c>
      <c r="O706" s="45">
        <v>-3004.61</v>
      </c>
      <c r="P706" s="45">
        <v>-3110.75</v>
      </c>
      <c r="Q706" s="45">
        <v>-3196.25</v>
      </c>
      <c r="R706" s="47">
        <f t="shared" si="173"/>
        <v>-2572.6058333333331</v>
      </c>
      <c r="V706" s="49">
        <f t="shared" si="174"/>
        <v>-2572.6058333333331</v>
      </c>
      <c r="Y706" s="51"/>
      <c r="Z706" s="51"/>
      <c r="AA706" s="51"/>
      <c r="AC706" s="61">
        <f t="shared" si="175"/>
        <v>-2572.6058333333331</v>
      </c>
    </row>
    <row r="707" spans="1:30">
      <c r="A707" s="6" t="s">
        <v>284</v>
      </c>
      <c r="B707" s="6" t="s">
        <v>261</v>
      </c>
      <c r="D707" s="3" t="s">
        <v>858</v>
      </c>
      <c r="E707" s="45">
        <v>-604615.03</v>
      </c>
      <c r="F707" s="45">
        <v>-672846.26</v>
      </c>
      <c r="G707" s="45">
        <v>-742192.3</v>
      </c>
      <c r="H707" s="45">
        <v>-775997.25</v>
      </c>
      <c r="I707" s="45">
        <v>-7655.29</v>
      </c>
      <c r="J707" s="45">
        <v>-13171.87</v>
      </c>
      <c r="K707" s="45">
        <v>-20140</v>
      </c>
      <c r="L707" s="45">
        <v>-29266.93</v>
      </c>
      <c r="M707" s="45">
        <v>-38020.93</v>
      </c>
      <c r="N707" s="45">
        <v>-49065.97</v>
      </c>
      <c r="O707" s="45">
        <v>-60822.78</v>
      </c>
      <c r="P707" s="45">
        <v>-79045.539999999994</v>
      </c>
      <c r="Q707" s="45">
        <v>-97008.41</v>
      </c>
      <c r="R707" s="47">
        <f t="shared" si="173"/>
        <v>-236586.40333333341</v>
      </c>
      <c r="V707" s="49">
        <f t="shared" si="174"/>
        <v>-236586.40333333341</v>
      </c>
      <c r="Y707" s="51"/>
      <c r="Z707" s="51"/>
      <c r="AA707" s="51"/>
      <c r="AC707" s="61">
        <f t="shared" si="175"/>
        <v>-236586.40333333341</v>
      </c>
    </row>
    <row r="708" spans="1:30">
      <c r="A708" s="6" t="s">
        <v>293</v>
      </c>
      <c r="B708" s="6" t="s">
        <v>468</v>
      </c>
      <c r="C708" s="6" t="s">
        <v>296</v>
      </c>
      <c r="D708" s="2" t="s">
        <v>853</v>
      </c>
      <c r="E708" s="45">
        <v>-190087.36</v>
      </c>
      <c r="F708" s="45">
        <v>-192665.21</v>
      </c>
      <c r="G708" s="45">
        <v>-196032.55</v>
      </c>
      <c r="H708" s="45">
        <v>-198557.92</v>
      </c>
      <c r="I708" s="45">
        <v>-2624.99</v>
      </c>
      <c r="J708" s="45">
        <v>-8481.91</v>
      </c>
      <c r="K708" s="45">
        <v>-20992.04</v>
      </c>
      <c r="L708" s="45">
        <v>-23321.08</v>
      </c>
      <c r="M708" s="45">
        <v>-27867.439999999999</v>
      </c>
      <c r="N708" s="45">
        <v>-31083.42</v>
      </c>
      <c r="O708" s="45">
        <v>-39636.69</v>
      </c>
      <c r="P708" s="45">
        <v>-41176.31</v>
      </c>
      <c r="Q708" s="45">
        <v>-48361.84</v>
      </c>
      <c r="R708" s="47">
        <f t="shared" si="173"/>
        <v>-75138.680000000008</v>
      </c>
      <c r="V708" s="49">
        <f t="shared" si="174"/>
        <v>-75138.680000000008</v>
      </c>
      <c r="Y708" s="51"/>
      <c r="Z708" s="51"/>
      <c r="AA708" s="51"/>
      <c r="AC708" s="61">
        <f t="shared" si="175"/>
        <v>-75138.680000000008</v>
      </c>
    </row>
    <row r="709" spans="1:30">
      <c r="A709" s="6" t="s">
        <v>293</v>
      </c>
      <c r="B709" s="6" t="s">
        <v>468</v>
      </c>
      <c r="C709" s="6" t="s">
        <v>470</v>
      </c>
      <c r="D709" s="2" t="s">
        <v>854</v>
      </c>
      <c r="E709" s="45">
        <v>-177619.34</v>
      </c>
      <c r="F709" s="45">
        <v>-232589.47</v>
      </c>
      <c r="G709" s="45">
        <v>-251879.15</v>
      </c>
      <c r="H709" s="45">
        <v>-272801.17</v>
      </c>
      <c r="I709" s="45">
        <v>-21194.91</v>
      </c>
      <c r="J709" s="45">
        <v>-41572.160000000003</v>
      </c>
      <c r="K709" s="45">
        <v>-60644.1</v>
      </c>
      <c r="L709" s="45">
        <v>-80726.75</v>
      </c>
      <c r="M709" s="45">
        <v>-105052.47</v>
      </c>
      <c r="N709" s="45">
        <v>-131679.07</v>
      </c>
      <c r="O709" s="45">
        <v>-163814.37</v>
      </c>
      <c r="P709" s="45">
        <v>-194658.41</v>
      </c>
      <c r="Q709" s="45">
        <v>-233105.99</v>
      </c>
      <c r="R709" s="47">
        <f t="shared" si="173"/>
        <v>-146831.22458333333</v>
      </c>
      <c r="V709" s="49">
        <f t="shared" si="174"/>
        <v>-146831.22458333333</v>
      </c>
      <c r="Y709" s="51"/>
      <c r="Z709" s="51"/>
      <c r="AA709" s="51"/>
      <c r="AC709" s="61">
        <f t="shared" si="175"/>
        <v>-146831.22458333333</v>
      </c>
    </row>
    <row r="710" spans="1:30">
      <c r="A710" s="6" t="s">
        <v>294</v>
      </c>
      <c r="B710" s="6" t="s">
        <v>468</v>
      </c>
      <c r="C710" s="6" t="s">
        <v>296</v>
      </c>
      <c r="D710" s="2" t="s">
        <v>853</v>
      </c>
      <c r="E710" s="45">
        <v>-248037.33</v>
      </c>
      <c r="F710" s="45">
        <v>-255424.8</v>
      </c>
      <c r="G710" s="45">
        <v>-270646.39</v>
      </c>
      <c r="H710" s="45">
        <v>-283848.56</v>
      </c>
      <c r="I710" s="45">
        <v>-2634.46</v>
      </c>
      <c r="J710" s="45">
        <v>-4717.17</v>
      </c>
      <c r="K710" s="45">
        <v>-6130.41</v>
      </c>
      <c r="L710" s="45">
        <v>-13390.25</v>
      </c>
      <c r="M710" s="45">
        <v>-18069.54</v>
      </c>
      <c r="N710" s="45">
        <v>-43685.85</v>
      </c>
      <c r="O710" s="45">
        <v>-120573.19</v>
      </c>
      <c r="P710" s="45">
        <v>-123680.49</v>
      </c>
      <c r="Q710" s="45">
        <v>-124449.23</v>
      </c>
      <c r="R710" s="47">
        <f t="shared" si="173"/>
        <v>-110753.69916666667</v>
      </c>
      <c r="V710" s="49">
        <f t="shared" si="174"/>
        <v>-110753.69916666667</v>
      </c>
      <c r="Y710" s="51"/>
      <c r="Z710" s="51"/>
      <c r="AA710" s="51"/>
      <c r="AC710" s="61">
        <f t="shared" si="175"/>
        <v>-110753.69916666667</v>
      </c>
    </row>
    <row r="711" spans="1:30">
      <c r="A711" s="6" t="s">
        <v>294</v>
      </c>
      <c r="B711" s="6" t="s">
        <v>468</v>
      </c>
      <c r="C711" s="6" t="s">
        <v>470</v>
      </c>
      <c r="D711" s="2" t="s">
        <v>854</v>
      </c>
      <c r="E711" s="45">
        <v>-2538098.5</v>
      </c>
      <c r="F711" s="45">
        <v>-2740440.94</v>
      </c>
      <c r="G711" s="45">
        <v>-2935997.06</v>
      </c>
      <c r="H711" s="45">
        <v>-3136992.3</v>
      </c>
      <c r="I711" s="45">
        <v>-194934.05</v>
      </c>
      <c r="J711" s="45">
        <v>-365747.81</v>
      </c>
      <c r="K711" s="45">
        <v>-537080.22</v>
      </c>
      <c r="L711" s="45">
        <v>-689279.29</v>
      </c>
      <c r="M711" s="45">
        <v>-843128.57</v>
      </c>
      <c r="N711" s="45">
        <v>-994335.52</v>
      </c>
      <c r="O711" s="45">
        <v>-1157546.57</v>
      </c>
      <c r="P711" s="45">
        <v>-1324385.97</v>
      </c>
      <c r="Q711" s="45">
        <v>-1495113.47</v>
      </c>
      <c r="R711" s="47">
        <f t="shared" si="173"/>
        <v>-1411372.8570833337</v>
      </c>
      <c r="V711" s="49">
        <f t="shared" si="174"/>
        <v>-1411372.8570833337</v>
      </c>
      <c r="Y711" s="51"/>
      <c r="Z711" s="51"/>
      <c r="AA711" s="51"/>
      <c r="AC711" s="61">
        <f t="shared" si="175"/>
        <v>-1411372.8570833337</v>
      </c>
    </row>
    <row r="712" spans="1:30">
      <c r="D712" s="3" t="s">
        <v>264</v>
      </c>
      <c r="E712" s="46">
        <f t="shared" ref="E712:I712" si="176">SUM(E701:E711)</f>
        <v>-3807161.3</v>
      </c>
      <c r="F712" s="46">
        <f t="shared" si="176"/>
        <v>-4143599.1399999997</v>
      </c>
      <c r="G712" s="46">
        <f t="shared" si="176"/>
        <v>-4447104.99</v>
      </c>
      <c r="H712" s="46">
        <f t="shared" si="176"/>
        <v>-4719185.95</v>
      </c>
      <c r="I712" s="46">
        <f t="shared" si="176"/>
        <v>-241388.87999999998</v>
      </c>
      <c r="J712" s="46">
        <f t="shared" ref="J712:R712" si="177">SUM(J701:J711)</f>
        <v>-446953.3</v>
      </c>
      <c r="K712" s="46">
        <f t="shared" si="177"/>
        <v>-659499.79</v>
      </c>
      <c r="L712" s="46">
        <f t="shared" si="177"/>
        <v>-851904.54</v>
      </c>
      <c r="M712" s="46">
        <f t="shared" si="177"/>
        <v>-1049009.8499999999</v>
      </c>
      <c r="N712" s="46">
        <f t="shared" si="177"/>
        <v>-1268691.23</v>
      </c>
      <c r="O712" s="46">
        <f t="shared" si="177"/>
        <v>-1562002.6500000001</v>
      </c>
      <c r="P712" s="46">
        <f t="shared" si="177"/>
        <v>-1783103.23</v>
      </c>
      <c r="Q712" s="46">
        <f t="shared" si="177"/>
        <v>-2019130.0299999998</v>
      </c>
      <c r="R712" s="46">
        <f t="shared" si="177"/>
        <v>-2007132.4345833338</v>
      </c>
      <c r="Y712" s="51"/>
      <c r="Z712" s="51"/>
      <c r="AA712" s="51"/>
    </row>
    <row r="713" spans="1:30">
      <c r="D713" s="3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7"/>
      <c r="Y713" s="51"/>
      <c r="Z713" s="51"/>
      <c r="AA713" s="51"/>
    </row>
    <row r="714" spans="1:30" s="15" customFormat="1" ht="13.5" thickBot="1">
      <c r="D714" s="19" t="s">
        <v>265</v>
      </c>
      <c r="E714" s="16">
        <f t="shared" ref="E714:O714" si="178">+E712+E699+E629+E602+E560+SUM(E468:E506)+E466+E425+E404</f>
        <v>-1095954589.5599999</v>
      </c>
      <c r="F714" s="16">
        <f t="shared" si="178"/>
        <v>-1140082062.48</v>
      </c>
      <c r="G714" s="16">
        <f t="shared" si="178"/>
        <v>-1197351789.9500003</v>
      </c>
      <c r="H714" s="16">
        <f t="shared" si="178"/>
        <v>-1255579420.02</v>
      </c>
      <c r="I714" s="16">
        <f t="shared" si="178"/>
        <v>-973205124.52999997</v>
      </c>
      <c r="J714" s="16">
        <f t="shared" si="178"/>
        <v>-1020025267.05</v>
      </c>
      <c r="K714" s="16">
        <f t="shared" si="178"/>
        <v>-1045163956.0999999</v>
      </c>
      <c r="L714" s="16">
        <f t="shared" si="178"/>
        <v>-1057001858.4599998</v>
      </c>
      <c r="M714" s="16">
        <f t="shared" si="178"/>
        <v>-1074129954.8099999</v>
      </c>
      <c r="N714" s="16">
        <f t="shared" si="178"/>
        <v>-1089863025.5</v>
      </c>
      <c r="O714" s="16">
        <f t="shared" si="178"/>
        <v>-1105960550.9100001</v>
      </c>
      <c r="P714" s="16">
        <f>+P712+P699+P629+P602+P560+SUM(P468:P506)+P466+P425+P404</f>
        <v>-1132507051.27</v>
      </c>
      <c r="Q714" s="16">
        <f>+Q712+Q699+Q629+Q602+Q560+SUM(Q468:Q506)+Q466+Q425+Q404</f>
        <v>-1165320066.1400001</v>
      </c>
      <c r="R714" s="16">
        <f>+R712+R699+R629+R602+R560+SUM(R468:R506)+R466+R425+R404</f>
        <v>-1101792282.4108334</v>
      </c>
      <c r="Y714" s="52"/>
      <c r="Z714" s="52"/>
      <c r="AA714" s="52"/>
    </row>
    <row r="715" spans="1:30" ht="13.5" thickTop="1">
      <c r="Y715" s="51"/>
      <c r="Z715" s="51"/>
      <c r="AA715" s="51"/>
    </row>
    <row r="716" spans="1:30">
      <c r="Y716" s="51"/>
      <c r="Z716" s="51"/>
      <c r="AA716" s="51"/>
    </row>
    <row r="717" spans="1:30">
      <c r="D717" s="80" t="s">
        <v>1043</v>
      </c>
      <c r="E717" s="49">
        <f t="shared" ref="E717:O717" si="179">E714+E394</f>
        <v>0</v>
      </c>
      <c r="F717" s="49">
        <f t="shared" si="179"/>
        <v>0</v>
      </c>
      <c r="G717" s="49">
        <f t="shared" si="179"/>
        <v>0</v>
      </c>
      <c r="H717" s="49">
        <f t="shared" si="179"/>
        <v>0</v>
      </c>
      <c r="I717" s="49">
        <f t="shared" si="179"/>
        <v>0</v>
      </c>
      <c r="J717" s="49">
        <f t="shared" si="179"/>
        <v>0</v>
      </c>
      <c r="K717" s="49">
        <f t="shared" si="179"/>
        <v>0</v>
      </c>
      <c r="L717" s="49">
        <f t="shared" si="179"/>
        <v>0</v>
      </c>
      <c r="M717" s="49">
        <f t="shared" si="179"/>
        <v>0</v>
      </c>
      <c r="N717" s="49">
        <f t="shared" si="179"/>
        <v>0</v>
      </c>
      <c r="O717" s="49">
        <f t="shared" si="179"/>
        <v>0</v>
      </c>
      <c r="P717" s="49">
        <f>P714+P394</f>
        <v>0</v>
      </c>
      <c r="Q717" s="49">
        <f>Q714+Q394</f>
        <v>0</v>
      </c>
      <c r="R717" s="49">
        <f>R714+R394</f>
        <v>0</v>
      </c>
      <c r="T717" s="50">
        <f>SUM(T10:T712)</f>
        <v>141203665.67583331</v>
      </c>
      <c r="U717" s="50">
        <f>SUM(U10:U712)</f>
        <v>-112455134.08166669</v>
      </c>
      <c r="V717" s="50">
        <f>SUM(V10:V712)</f>
        <v>-707984576.19833302</v>
      </c>
      <c r="W717" s="50">
        <f>SUM(W10:W712)</f>
        <v>679236044.60416663</v>
      </c>
      <c r="Y717" s="52">
        <f t="shared" ref="Y717:AD717" si="180">SUM(Y10:Y712)</f>
        <v>439675362.59251529</v>
      </c>
      <c r="Z717" s="52">
        <f t="shared" si="180"/>
        <v>145352569.39040136</v>
      </c>
      <c r="AA717" s="52">
        <f t="shared" si="180"/>
        <v>0</v>
      </c>
      <c r="AB717" s="50">
        <f t="shared" si="180"/>
        <v>94208112.621249959</v>
      </c>
      <c r="AC717" s="50">
        <f t="shared" si="180"/>
        <v>-707984576.19833302</v>
      </c>
      <c r="AD717" s="50">
        <f t="shared" si="180"/>
        <v>28748531.594166573</v>
      </c>
    </row>
    <row r="718" spans="1:30">
      <c r="D718" s="25" t="s">
        <v>487</v>
      </c>
      <c r="U718" s="50">
        <f>+T717+U717</f>
        <v>28748531.594166622</v>
      </c>
      <c r="AC718" s="49">
        <f>+AB717+Z717+Y717</f>
        <v>679236044.60416663</v>
      </c>
    </row>
    <row r="719" spans="1:30">
      <c r="W719" s="49"/>
      <c r="Y719" s="49"/>
      <c r="AD719" s="49"/>
    </row>
    <row r="720" spans="1:30">
      <c r="D720" s="25" t="s">
        <v>488</v>
      </c>
      <c r="N720" s="49"/>
      <c r="O720" s="49"/>
      <c r="P720" s="49"/>
      <c r="Q720" s="49"/>
      <c r="Y720" s="53">
        <f>+Y717/AC718</f>
        <v>0.64730864341679872</v>
      </c>
      <c r="Z720" s="53">
        <f>+Z717/AC718</f>
        <v>0.21399419324854499</v>
      </c>
      <c r="AA720" s="64" t="s">
        <v>479</v>
      </c>
      <c r="AB720" s="64">
        <f>+AD717/-AC717</f>
        <v>4.0606155219563754E-2</v>
      </c>
    </row>
    <row r="721" spans="4:28">
      <c r="U721" s="49"/>
    </row>
    <row r="722" spans="4:28">
      <c r="D722" s="25" t="s">
        <v>489</v>
      </c>
      <c r="Y722" s="54">
        <f>Y720*AD717</f>
        <v>18609172.986444943</v>
      </c>
      <c r="Z722" s="63">
        <f>+AD717*Z720</f>
        <v>6152018.8255739827</v>
      </c>
      <c r="AA722" s="51"/>
      <c r="AB722" s="51">
        <f>+U718*AB720</f>
        <v>1167367.3362472625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E719"/>
  <sheetViews>
    <sheetView zoomScaleNormal="100" workbookViewId="0">
      <pane xSplit="4" ySplit="9" topLeftCell="X702" activePane="bottomRight" state="frozen"/>
      <selection activeCell="D756" sqref="D756"/>
      <selection pane="topRight" activeCell="D756" sqref="D756"/>
      <selection pane="bottomLeft" activeCell="D756" sqref="D756"/>
      <selection pane="bottomRight" activeCell="D735" sqref="D735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983</v>
      </c>
      <c r="K2" s="24" t="s">
        <v>983</v>
      </c>
      <c r="L2" s="24" t="s">
        <v>983</v>
      </c>
      <c r="M2" s="24" t="s">
        <v>983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9</v>
      </c>
      <c r="F5" s="14" t="s">
        <v>280</v>
      </c>
      <c r="G5" s="14" t="s">
        <v>281</v>
      </c>
      <c r="H5" s="14" t="s">
        <v>282</v>
      </c>
      <c r="I5" s="14" t="s">
        <v>92</v>
      </c>
      <c r="J5" s="14" t="s">
        <v>143</v>
      </c>
      <c r="K5" s="14" t="s">
        <v>179</v>
      </c>
      <c r="L5" s="14" t="s">
        <v>180</v>
      </c>
      <c r="M5" s="14" t="s">
        <v>276</v>
      </c>
      <c r="N5" s="14" t="s">
        <v>277</v>
      </c>
      <c r="O5" s="14" t="s">
        <v>278</v>
      </c>
      <c r="P5" s="14" t="s">
        <v>279</v>
      </c>
      <c r="Q5" s="14" t="s">
        <v>9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956</v>
      </c>
      <c r="F9" s="23" t="s">
        <v>957</v>
      </c>
      <c r="G9" s="23" t="s">
        <v>958</v>
      </c>
      <c r="H9" s="23" t="s">
        <v>962</v>
      </c>
      <c r="I9" s="23" t="s">
        <v>965</v>
      </c>
      <c r="J9" s="23" t="s">
        <v>984</v>
      </c>
      <c r="K9" s="23" t="s">
        <v>991</v>
      </c>
      <c r="L9" s="23" t="s">
        <v>994</v>
      </c>
      <c r="M9" s="23" t="s">
        <v>995</v>
      </c>
      <c r="N9" s="23" t="s">
        <v>1003</v>
      </c>
      <c r="O9" s="23" t="s">
        <v>1004</v>
      </c>
      <c r="P9" s="23" t="s">
        <v>1006</v>
      </c>
      <c r="Q9" s="23" t="s">
        <v>1012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1114472874.1199999</v>
      </c>
      <c r="F10" s="45">
        <v>1116166185.8599999</v>
      </c>
      <c r="G10" s="45">
        <v>1116932697.9000001</v>
      </c>
      <c r="H10" s="45">
        <v>1118156214.0899999</v>
      </c>
      <c r="I10" s="45">
        <v>1181190214.3099999</v>
      </c>
      <c r="J10" s="45">
        <v>1176359415.3699999</v>
      </c>
      <c r="K10" s="45">
        <v>1176536981.45</v>
      </c>
      <c r="L10" s="45">
        <v>1180217523.51</v>
      </c>
      <c r="M10" s="45">
        <v>1188366509.1600001</v>
      </c>
      <c r="N10" s="45">
        <v>1189994147.4200001</v>
      </c>
      <c r="O10" s="45">
        <v>1198843248.6300001</v>
      </c>
      <c r="P10" s="45">
        <v>1207835302.6199999</v>
      </c>
      <c r="Q10" s="45">
        <v>1211420509.3</v>
      </c>
      <c r="R10" s="47">
        <f>((E10+Q10)+((F10+G10+H10+I10+J10+K10+L10+M10+N10+O10+P10)*2))/24</f>
        <v>1167795427.6691666</v>
      </c>
      <c r="T10" s="49"/>
      <c r="W10" s="49">
        <f>+R10</f>
        <v>1167795427.6691666</v>
      </c>
      <c r="Y10" s="67">
        <f>+R10*$Z$4</f>
        <v>874561995.78143883</v>
      </c>
      <c r="Z10" s="67">
        <f>+R10*$Z$5</f>
        <v>293233431.88772774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29198499.489999998</v>
      </c>
      <c r="J12" s="45">
        <v>29198499.489999998</v>
      </c>
      <c r="K12" s="45">
        <v>29198499.489999998</v>
      </c>
      <c r="L12" s="45">
        <v>29198499.18</v>
      </c>
      <c r="M12" s="45">
        <v>29198499.18</v>
      </c>
      <c r="N12" s="45">
        <v>29198499.18</v>
      </c>
      <c r="O12" s="45">
        <v>29198499.18</v>
      </c>
      <c r="P12" s="45">
        <v>29198499.18</v>
      </c>
      <c r="Q12" s="45">
        <v>29198499.18</v>
      </c>
      <c r="R12" s="47">
        <f t="shared" si="0"/>
        <v>28364137.713750005</v>
      </c>
      <c r="T12" s="49"/>
      <c r="W12" s="49">
        <f t="shared" si="1"/>
        <v>28364137.713750005</v>
      </c>
      <c r="Y12" s="67">
        <f t="shared" si="2"/>
        <v>21241902.733827379</v>
      </c>
      <c r="Z12" s="67">
        <f t="shared" si="3"/>
        <v>7122234.9799226262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1423907.27</v>
      </c>
      <c r="L13" s="45">
        <v>1423907.27</v>
      </c>
      <c r="M13" s="45">
        <v>1423907.27</v>
      </c>
      <c r="N13" s="45">
        <v>1423907.27</v>
      </c>
      <c r="O13" s="45">
        <v>1423907.27</v>
      </c>
      <c r="P13" s="45">
        <v>1423907.27</v>
      </c>
      <c r="Q13" s="45">
        <v>1423907.27</v>
      </c>
      <c r="R13" s="47">
        <f t="shared" si="0"/>
        <v>771283.10458333325</v>
      </c>
      <c r="T13" s="49"/>
      <c r="W13" s="49">
        <f t="shared" si="1"/>
        <v>771283.10458333325</v>
      </c>
      <c r="Y13" s="67">
        <f t="shared" si="2"/>
        <v>577613.91702245828</v>
      </c>
      <c r="Z13" s="67">
        <f t="shared" si="3"/>
        <v>193669.18756087497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49067844.539999999</v>
      </c>
      <c r="F14" s="45">
        <v>54532434.450000003</v>
      </c>
      <c r="G14" s="45">
        <v>61047627.030000001</v>
      </c>
      <c r="H14" s="45">
        <v>71392210.099999994</v>
      </c>
      <c r="I14" s="45">
        <v>50743909.159999996</v>
      </c>
      <c r="J14" s="45">
        <v>51342915.100000001</v>
      </c>
      <c r="K14" s="45">
        <v>52880679.960000001</v>
      </c>
      <c r="L14" s="45">
        <v>52611421.359999999</v>
      </c>
      <c r="M14" s="45">
        <v>47864645.049999997</v>
      </c>
      <c r="N14" s="45">
        <v>48422951.670000002</v>
      </c>
      <c r="O14" s="45">
        <v>44072852.43</v>
      </c>
      <c r="P14" s="45">
        <v>37669298.229999997</v>
      </c>
      <c r="Q14" s="45">
        <v>38069032.899999999</v>
      </c>
      <c r="R14" s="47">
        <f>((E14+Q14)+((F14+G14+H14+I14+J14+K14+L14+M14+N14+O14+P14)*2))/24</f>
        <v>51345781.938333333</v>
      </c>
      <c r="T14" s="49"/>
      <c r="W14" s="49">
        <f>+R14</f>
        <v>51345781.938333333</v>
      </c>
      <c r="Y14" s="67">
        <f>+R14*$Z$4</f>
        <v>38452856.093617834</v>
      </c>
      <c r="Z14" s="67">
        <f>+R14*$Z$5</f>
        <v>12892925.844715498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42738936.82</v>
      </c>
      <c r="F15" s="45">
        <v>45009545.090000004</v>
      </c>
      <c r="G15" s="45">
        <v>48549183.509999998</v>
      </c>
      <c r="H15" s="45">
        <v>42890821.390000001</v>
      </c>
      <c r="I15" s="45">
        <v>7469181.9500000002</v>
      </c>
      <c r="J15" s="45">
        <v>7841410.9199999999</v>
      </c>
      <c r="K15" s="45">
        <v>9127816.8300000001</v>
      </c>
      <c r="L15" s="45">
        <v>9918565.6999999993</v>
      </c>
      <c r="M15" s="45">
        <v>11427308.300000001</v>
      </c>
      <c r="N15" s="45">
        <v>13800824.17</v>
      </c>
      <c r="O15" s="45">
        <v>15020662.720000001</v>
      </c>
      <c r="P15" s="45">
        <v>16481271.960000001</v>
      </c>
      <c r="Q15" s="45">
        <v>20253541.84</v>
      </c>
      <c r="R15" s="47">
        <f>((E15+Q15)+((F15+G15+H15+I15+J15+K15+L15+M15+N15+O15+P15)*2))/24</f>
        <v>21586069.322500002</v>
      </c>
      <c r="T15" s="49"/>
      <c r="W15" s="49">
        <f>+R15</f>
        <v>21586069.322500002</v>
      </c>
      <c r="Y15" s="51"/>
      <c r="Z15" s="51"/>
      <c r="AA15" s="51"/>
      <c r="AB15" s="49">
        <f>+R15</f>
        <v>21586069.322500002</v>
      </c>
    </row>
    <row r="16" spans="1:30">
      <c r="D16" s="41" t="s">
        <v>7</v>
      </c>
      <c r="E16" s="46">
        <f t="shared" ref="E16:J16" si="4">SUM(E10:E15)</f>
        <v>1232617486.5099998</v>
      </c>
      <c r="F16" s="46">
        <f t="shared" si="4"/>
        <v>1242045996.4299998</v>
      </c>
      <c r="G16" s="46">
        <f t="shared" si="4"/>
        <v>1252867339.47</v>
      </c>
      <c r="H16" s="46">
        <f t="shared" si="4"/>
        <v>1258777076.6099999</v>
      </c>
      <c r="I16" s="46">
        <f t="shared" si="4"/>
        <v>1268601804.9100001</v>
      </c>
      <c r="J16" s="46">
        <f t="shared" si="4"/>
        <v>1264742240.8799999</v>
      </c>
      <c r="K16" s="46">
        <f t="shared" ref="K16:R16" si="5">SUM(K10:K15)</f>
        <v>1269167885</v>
      </c>
      <c r="L16" s="46">
        <f t="shared" si="5"/>
        <v>1273369917.02</v>
      </c>
      <c r="M16" s="46">
        <f t="shared" si="5"/>
        <v>1278280868.96</v>
      </c>
      <c r="N16" s="46">
        <f t="shared" si="5"/>
        <v>1282840329.7100003</v>
      </c>
      <c r="O16" s="46">
        <f t="shared" si="5"/>
        <v>1288559170.2300003</v>
      </c>
      <c r="P16" s="46">
        <f t="shared" si="5"/>
        <v>1292608279.26</v>
      </c>
      <c r="Q16" s="46">
        <f t="shared" si="5"/>
        <v>1300365490.49</v>
      </c>
      <c r="R16" s="46">
        <f t="shared" si="5"/>
        <v>1269862699.748333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2379960.7599999998</v>
      </c>
      <c r="F18" s="45">
        <v>2392018.02</v>
      </c>
      <c r="G18" s="45">
        <v>2216441.59</v>
      </c>
      <c r="H18" s="45">
        <v>2630635.06</v>
      </c>
      <c r="I18" s="45">
        <v>361121.20999999897</v>
      </c>
      <c r="J18" s="45">
        <v>1109909.78</v>
      </c>
      <c r="K18" s="45">
        <v>1231080.96</v>
      </c>
      <c r="L18" s="45">
        <v>1135493.18</v>
      </c>
      <c r="M18" s="45">
        <v>1158170.32</v>
      </c>
      <c r="N18" s="45">
        <v>1215010.8</v>
      </c>
      <c r="O18" s="45">
        <v>1304583.08</v>
      </c>
      <c r="P18" s="45">
        <v>1327943.18</v>
      </c>
      <c r="Q18" s="45">
        <v>1835398.54</v>
      </c>
      <c r="R18" s="47">
        <f>((E18+Q18)+((F18+G18+H18+I18+J18+K18+L18+M18+N18+O18+P18)*2))/24</f>
        <v>1515840.5691666666</v>
      </c>
      <c r="T18" s="49"/>
      <c r="W18" s="49">
        <f>+R18</f>
        <v>1515840.5691666666</v>
      </c>
      <c r="Y18" s="67">
        <f>+R18*$Z$4</f>
        <v>1135213.0022489165</v>
      </c>
      <c r="Z18" s="67">
        <f>+R18*$Z$5</f>
        <v>380627.56691774999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-353632615.36000001</v>
      </c>
      <c r="F19" s="45">
        <v>-355573536.50999999</v>
      </c>
      <c r="G19" s="45">
        <v>-357480153.54000002</v>
      </c>
      <c r="H19" s="45">
        <v>-359513297.08999997</v>
      </c>
      <c r="I19" s="45">
        <v>-360812241.13</v>
      </c>
      <c r="J19" s="45">
        <v>-355196599.49000001</v>
      </c>
      <c r="K19" s="45">
        <v>-356993403.43000001</v>
      </c>
      <c r="L19" s="45">
        <v>-358315459.63</v>
      </c>
      <c r="M19" s="45">
        <v>-359536352.63</v>
      </c>
      <c r="N19" s="45">
        <v>-360985597.97000003</v>
      </c>
      <c r="O19" s="45">
        <v>-362685996.01999998</v>
      </c>
      <c r="P19" s="45">
        <v>-364367566.44999999</v>
      </c>
      <c r="Q19" s="45">
        <v>-365896259.95999998</v>
      </c>
      <c r="R19" s="47">
        <f>((E19+Q19)+((F19+G19+H19+I19+J19+K19+L19+M19+N19+O19+P19)*2))/24</f>
        <v>-359268720.12916666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6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-4932241.1500000004</v>
      </c>
      <c r="F21" s="45">
        <v>-4962620.5599999996</v>
      </c>
      <c r="G21" s="45">
        <v>-4993000.04</v>
      </c>
      <c r="H21" s="45">
        <v>-5023379.4400000004</v>
      </c>
      <c r="I21" s="45">
        <v>-5068199.03</v>
      </c>
      <c r="J21" s="45">
        <v>-5098578.41</v>
      </c>
      <c r="K21" s="45">
        <v>-5128957.82</v>
      </c>
      <c r="L21" s="45">
        <v>-5126337.4400000004</v>
      </c>
      <c r="M21" s="45">
        <v>-5160014.2300000004</v>
      </c>
      <c r="N21" s="45">
        <v>-5193691.04</v>
      </c>
      <c r="O21" s="45">
        <v>-5227367.8600000003</v>
      </c>
      <c r="P21" s="45">
        <v>-5261044.67</v>
      </c>
      <c r="Q21" s="45">
        <v>-5294721.42</v>
      </c>
      <c r="R21" s="47">
        <f t="shared" si="6"/>
        <v>-5113055.9854166666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-23065432.120000001</v>
      </c>
      <c r="F22" s="45">
        <v>-23367182.390000001</v>
      </c>
      <c r="G22" s="45">
        <v>-23656494.52</v>
      </c>
      <c r="H22" s="45">
        <v>-23922460.760000002</v>
      </c>
      <c r="I22" s="45">
        <v>-24188839.18</v>
      </c>
      <c r="J22" s="45">
        <v>-24776811.420000002</v>
      </c>
      <c r="K22" s="45">
        <v>-25095271.719999999</v>
      </c>
      <c r="L22" s="45">
        <v>-25413841.649999999</v>
      </c>
      <c r="M22" s="45">
        <v>-25732600.300000001</v>
      </c>
      <c r="N22" s="45">
        <v>-26111560.760000002</v>
      </c>
      <c r="O22" s="45">
        <v>-26445464.68</v>
      </c>
      <c r="P22" s="45">
        <v>-26788598.27</v>
      </c>
      <c r="Q22" s="45">
        <v>-27131604.82</v>
      </c>
      <c r="R22" s="47">
        <f>((E22+Q22)+((F22+G22+H22+I22+J22+K22+L22+M22+N22+O22+P22)*2))/24</f>
        <v>-25049803.676666666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J24" si="7">SUM(E18:E23)</f>
        <v>-379250327.87</v>
      </c>
      <c r="F24" s="37">
        <f t="shared" si="7"/>
        <v>-381511321.44</v>
      </c>
      <c r="G24" s="37">
        <f t="shared" si="7"/>
        <v>-383913206.51000005</v>
      </c>
      <c r="H24" s="37">
        <f t="shared" si="7"/>
        <v>-385828502.22999996</v>
      </c>
      <c r="I24" s="37">
        <f t="shared" si="7"/>
        <v>-389708158.13</v>
      </c>
      <c r="J24" s="37">
        <f t="shared" si="7"/>
        <v>-383962079.54000008</v>
      </c>
      <c r="K24" s="37">
        <f t="shared" ref="K24:R24" si="8">SUM(K18:K23)</f>
        <v>-385986552.00999999</v>
      </c>
      <c r="L24" s="37">
        <f t="shared" si="8"/>
        <v>-387720145.53999996</v>
      </c>
      <c r="M24" s="37">
        <f t="shared" si="8"/>
        <v>-389270796.84000003</v>
      </c>
      <c r="N24" s="37">
        <f t="shared" si="8"/>
        <v>-391075838.97000003</v>
      </c>
      <c r="O24" s="37">
        <f t="shared" si="8"/>
        <v>-393054245.48000002</v>
      </c>
      <c r="P24" s="37">
        <f t="shared" si="8"/>
        <v>-395089266.20999998</v>
      </c>
      <c r="Q24" s="37">
        <f t="shared" si="8"/>
        <v>-396487187.65999997</v>
      </c>
      <c r="R24" s="37">
        <f t="shared" si="8"/>
        <v>-387915739.22208333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-1147859.24</v>
      </c>
      <c r="F26" s="45">
        <v>-1116022.25</v>
      </c>
      <c r="G26" s="45">
        <v>-1135830.5</v>
      </c>
      <c r="H26" s="45">
        <v>-1158006.53</v>
      </c>
      <c r="I26" s="45">
        <v>-952412.58</v>
      </c>
      <c r="J26" s="45">
        <v>-954911.45</v>
      </c>
      <c r="K26" s="45">
        <v>-987475.79</v>
      </c>
      <c r="L26" s="45">
        <v>-1012318.21</v>
      </c>
      <c r="M26" s="45">
        <v>-994452.33</v>
      </c>
      <c r="N26" s="45">
        <v>-1009062.06</v>
      </c>
      <c r="O26" s="45">
        <v>-1033008.31</v>
      </c>
      <c r="P26" s="45">
        <v>-1055140.48</v>
      </c>
      <c r="Q26" s="45">
        <v>-1059386.1399999999</v>
      </c>
      <c r="R26" s="47">
        <f>((E26+Q26)+((F26+G26+H26+I26+J26+K26+L26+M26+N26+O26+P26)*2))/24</f>
        <v>-1042688.5983333335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-144858065.99000001</v>
      </c>
      <c r="F27" s="45">
        <v>-145245081.83000001</v>
      </c>
      <c r="G27" s="45">
        <v>-145730762.49000001</v>
      </c>
      <c r="H27" s="45">
        <v>-146162343.5</v>
      </c>
      <c r="I27" s="45">
        <v>-145311809.69999999</v>
      </c>
      <c r="J27" s="45">
        <v>-146165291.44</v>
      </c>
      <c r="K27" s="45">
        <v>-146997090.16999999</v>
      </c>
      <c r="L27" s="45">
        <v>-147734746.78999999</v>
      </c>
      <c r="M27" s="45">
        <v>-148628385.25999999</v>
      </c>
      <c r="N27" s="45">
        <v>-149447056.25</v>
      </c>
      <c r="O27" s="45">
        <v>-150247718.43000001</v>
      </c>
      <c r="P27" s="45">
        <v>-151073869.62</v>
      </c>
      <c r="Q27" s="45">
        <v>-151931417.05000001</v>
      </c>
      <c r="R27" s="47">
        <f>((E27+Q27)+((F27+G27+H27+I27+J27+K27+L27+M27+N27+O27+P27)*2))/24</f>
        <v>-147594908.08333334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9">+E26+E27</f>
        <v>-146005925.23000002</v>
      </c>
      <c r="F28" s="38">
        <f t="shared" si="9"/>
        <v>-146361104.08000001</v>
      </c>
      <c r="G28" s="38">
        <f t="shared" si="9"/>
        <v>-146866592.99000001</v>
      </c>
      <c r="H28" s="38">
        <f t="shared" si="9"/>
        <v>-147320350.03</v>
      </c>
      <c r="I28" s="38">
        <f t="shared" si="9"/>
        <v>-146264222.28</v>
      </c>
      <c r="J28" s="38">
        <f t="shared" si="9"/>
        <v>-147120202.88999999</v>
      </c>
      <c r="K28" s="38">
        <f t="shared" si="9"/>
        <v>-147984565.95999998</v>
      </c>
      <c r="L28" s="38">
        <f t="shared" si="9"/>
        <v>-148747065</v>
      </c>
      <c r="M28" s="38">
        <f t="shared" si="9"/>
        <v>-149622837.59</v>
      </c>
      <c r="N28" s="38">
        <f t="shared" si="9"/>
        <v>-150456118.31</v>
      </c>
      <c r="O28" s="38">
        <f t="shared" si="9"/>
        <v>-151280726.74000001</v>
      </c>
      <c r="P28" s="38">
        <f t="shared" si="9"/>
        <v>-152129010.09999999</v>
      </c>
      <c r="Q28" s="38">
        <f t="shared" si="9"/>
        <v>-152990803.19</v>
      </c>
      <c r="R28" s="38">
        <f t="shared" si="9"/>
        <v>-148637596.68166667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10">+E28+E24</f>
        <v>-525256253.10000002</v>
      </c>
      <c r="F30" s="39">
        <f t="shared" si="10"/>
        <v>-527872425.51999998</v>
      </c>
      <c r="G30" s="39">
        <f t="shared" si="10"/>
        <v>-530779799.50000006</v>
      </c>
      <c r="H30" s="39">
        <f t="shared" si="10"/>
        <v>-533148852.25999999</v>
      </c>
      <c r="I30" s="39">
        <f t="shared" si="10"/>
        <v>-535972380.40999997</v>
      </c>
      <c r="J30" s="39">
        <f t="shared" si="10"/>
        <v>-531082282.43000007</v>
      </c>
      <c r="K30" s="39">
        <f t="shared" si="10"/>
        <v>-533971117.96999997</v>
      </c>
      <c r="L30" s="39">
        <f t="shared" si="10"/>
        <v>-536467210.53999996</v>
      </c>
      <c r="M30" s="39">
        <f t="shared" si="10"/>
        <v>-538893634.43000007</v>
      </c>
      <c r="N30" s="39">
        <f t="shared" si="10"/>
        <v>-541531957.27999997</v>
      </c>
      <c r="O30" s="39">
        <f t="shared" si="10"/>
        <v>-544334972.22000003</v>
      </c>
      <c r="P30" s="39">
        <f t="shared" si="10"/>
        <v>-547218276.30999994</v>
      </c>
      <c r="Q30" s="39">
        <f t="shared" si="10"/>
        <v>-549477990.8499999</v>
      </c>
      <c r="R30" s="39">
        <f t="shared" si="10"/>
        <v>-536553335.90375</v>
      </c>
      <c r="W30" s="49">
        <f>+R30-R18</f>
        <v>-538069176.47291672</v>
      </c>
      <c r="Y30" s="67">
        <f>SUM(R30-R18)*$Z$4</f>
        <v>-402960006.26056737</v>
      </c>
      <c r="Z30" s="67">
        <f>SUM(R30-R18)*$Z$5</f>
        <v>-135109170.21234939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11">+E16+E30</f>
        <v>707361233.40999973</v>
      </c>
      <c r="F32" s="9">
        <f t="shared" si="11"/>
        <v>714173570.90999985</v>
      </c>
      <c r="G32" s="9">
        <f t="shared" si="11"/>
        <v>722087539.97000003</v>
      </c>
      <c r="H32" s="9">
        <f t="shared" si="11"/>
        <v>725628224.3499999</v>
      </c>
      <c r="I32" s="9">
        <f t="shared" si="11"/>
        <v>732629424.50000012</v>
      </c>
      <c r="J32" s="9">
        <f t="shared" si="11"/>
        <v>733659958.44999981</v>
      </c>
      <c r="K32" s="9">
        <f t="shared" si="11"/>
        <v>735196767.02999997</v>
      </c>
      <c r="L32" s="9">
        <f t="shared" si="11"/>
        <v>736902706.48000002</v>
      </c>
      <c r="M32" s="9">
        <f t="shared" si="11"/>
        <v>739387234.52999997</v>
      </c>
      <c r="N32" s="9">
        <f t="shared" si="11"/>
        <v>741308372.43000031</v>
      </c>
      <c r="O32" s="9">
        <f t="shared" si="11"/>
        <v>744224198.01000023</v>
      </c>
      <c r="P32" s="9">
        <f t="shared" si="11"/>
        <v>745390002.95000005</v>
      </c>
      <c r="Q32" s="9">
        <f t="shared" si="11"/>
        <v>750887499.6400001</v>
      </c>
      <c r="R32" s="9">
        <f t="shared" si="11"/>
        <v>733309363.84458303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530538.11</v>
      </c>
      <c r="F39" s="45">
        <v>530542.47</v>
      </c>
      <c r="G39" s="45">
        <v>530546.98</v>
      </c>
      <c r="H39" s="45">
        <v>530551.34</v>
      </c>
      <c r="I39" s="45">
        <v>530557.93999999994</v>
      </c>
      <c r="J39" s="45">
        <v>530562.44999999995</v>
      </c>
      <c r="K39" s="45">
        <v>531010.27</v>
      </c>
      <c r="L39" s="45">
        <v>3341740.85</v>
      </c>
      <c r="M39" s="45">
        <v>3341745.21</v>
      </c>
      <c r="N39" s="45">
        <v>3431180.58</v>
      </c>
      <c r="O39" s="45">
        <v>3431208.78</v>
      </c>
      <c r="P39" s="45">
        <v>1103583.8999999999</v>
      </c>
      <c r="Q39" s="45">
        <v>1103593.27</v>
      </c>
      <c r="R39" s="47">
        <f>((E39+Q39)+((F39+G39+H39+I39+J39+K39+L39+M39+N39+O39+P39)*2))/24</f>
        <v>1554191.3716666668</v>
      </c>
      <c r="T39" s="49"/>
      <c r="W39" s="49">
        <f>+R39</f>
        <v>1554191.3716666668</v>
      </c>
      <c r="Y39" s="51"/>
      <c r="Z39" s="51"/>
      <c r="AA39" s="51"/>
      <c r="AB39" s="49">
        <f>+R39</f>
        <v>1554191.3716666668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11968468.01</v>
      </c>
      <c r="F40" s="45">
        <v>12097438.98</v>
      </c>
      <c r="G40" s="45">
        <v>12051098.880000001</v>
      </c>
      <c r="H40" s="45">
        <v>12213349.59</v>
      </c>
      <c r="I40" s="45">
        <v>12327925.800000001</v>
      </c>
      <c r="J40" s="45">
        <v>12313260.26</v>
      </c>
      <c r="K40" s="45">
        <v>12334603.68</v>
      </c>
      <c r="L40" s="45">
        <v>10148672.5</v>
      </c>
      <c r="M40" s="45">
        <v>10252301.76</v>
      </c>
      <c r="N40" s="45">
        <v>10255545.689999999</v>
      </c>
      <c r="O40" s="45">
        <v>10347586.970000001</v>
      </c>
      <c r="P40" s="45">
        <v>10399649.300000001</v>
      </c>
      <c r="Q40" s="45">
        <v>10459494.01</v>
      </c>
      <c r="R40" s="47">
        <f>((E40+Q40)+((F40+G40+H40+I40+J40+K40+L40+M40+N40+O40+P40)*2))/24</f>
        <v>11329617.868333332</v>
      </c>
      <c r="T40" s="49"/>
      <c r="W40" s="49">
        <f>+R40</f>
        <v>11329617.868333332</v>
      </c>
      <c r="Y40" s="51"/>
      <c r="Z40" s="51"/>
      <c r="AA40" s="51"/>
      <c r="AB40" s="49">
        <f>+R40</f>
        <v>11329617.868333332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2">((E41+Q41)+((F41+G41+H41+I41+J41+K41+L41+M41+N41+O41+P41)*2))/24</f>
        <v>0</v>
      </c>
      <c r="T41" s="49"/>
      <c r="W41" s="49">
        <f t="shared" ref="W41:W42" si="13">+R41</f>
        <v>0</v>
      </c>
      <c r="Y41" s="51"/>
      <c r="Z41" s="51"/>
      <c r="AA41" s="51"/>
      <c r="AB41" s="49">
        <f t="shared" ref="AB41:AB42" si="14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2307.6799999999998</v>
      </c>
      <c r="L42" s="45">
        <v>4675.28</v>
      </c>
      <c r="M42" s="45">
        <v>8076.88</v>
      </c>
      <c r="N42" s="45">
        <v>10384.56</v>
      </c>
      <c r="O42" s="45">
        <v>12692.24</v>
      </c>
      <c r="P42" s="45">
        <v>14999.92</v>
      </c>
      <c r="Q42" s="45">
        <v>18461.439999999999</v>
      </c>
      <c r="R42" s="47">
        <f t="shared" si="12"/>
        <v>5197.2733333333335</v>
      </c>
      <c r="T42" s="49"/>
      <c r="W42" s="49">
        <f t="shared" si="13"/>
        <v>5197.2733333333335</v>
      </c>
      <c r="Y42" s="51"/>
      <c r="Z42" s="51"/>
      <c r="AA42" s="51"/>
      <c r="AB42" s="49">
        <f t="shared" si="14"/>
        <v>5197.2733333333335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59.92</v>
      </c>
      <c r="N43" s="45">
        <v>59.92</v>
      </c>
      <c r="O43" s="45">
        <v>3359.62</v>
      </c>
      <c r="P43" s="45">
        <v>4021.12</v>
      </c>
      <c r="Q43" s="45">
        <v>4379.53</v>
      </c>
      <c r="R43" s="47">
        <f>((E43+Q43)+((F43+G43+H43+I43+J43+K43+L43+M43+N43+O43+P43)*2))/24</f>
        <v>807.52874999999995</v>
      </c>
      <c r="T43" s="49"/>
      <c r="W43" s="49">
        <f>+R43</f>
        <v>807.52874999999995</v>
      </c>
      <c r="Y43" s="51"/>
      <c r="Z43" s="51"/>
      <c r="AA43" s="51"/>
      <c r="AB43" s="49">
        <f>+R43</f>
        <v>807.52874999999995</v>
      </c>
    </row>
    <row r="44" spans="1:30">
      <c r="D44" s="3" t="s">
        <v>31</v>
      </c>
      <c r="E44" s="46">
        <f t="shared" ref="E44:J44" si="15">SUM(E37:E43)</f>
        <v>12696970.629999999</v>
      </c>
      <c r="F44" s="46">
        <f t="shared" si="15"/>
        <v>12825945.960000001</v>
      </c>
      <c r="G44" s="46">
        <f t="shared" si="15"/>
        <v>12779610.370000001</v>
      </c>
      <c r="H44" s="46">
        <f t="shared" si="15"/>
        <v>12941865.439999999</v>
      </c>
      <c r="I44" s="46">
        <f t="shared" si="15"/>
        <v>13056448.25</v>
      </c>
      <c r="J44" s="46">
        <f t="shared" si="15"/>
        <v>13041787.219999999</v>
      </c>
      <c r="K44" s="46">
        <f t="shared" ref="K44:R44" si="16">SUM(K37:K43)</f>
        <v>13065886.139999999</v>
      </c>
      <c r="L44" s="46">
        <f t="shared" si="16"/>
        <v>13693053.139999999</v>
      </c>
      <c r="M44" s="46">
        <f t="shared" si="16"/>
        <v>13800148.280000001</v>
      </c>
      <c r="N44" s="46">
        <f t="shared" si="16"/>
        <v>13895135.26</v>
      </c>
      <c r="O44" s="46">
        <f t="shared" si="16"/>
        <v>13992812.120000001</v>
      </c>
      <c r="P44" s="46">
        <f t="shared" si="16"/>
        <v>11720218.75</v>
      </c>
      <c r="Q44" s="46">
        <f t="shared" si="16"/>
        <v>11783892.759999998</v>
      </c>
      <c r="R44" s="46">
        <f t="shared" si="16"/>
        <v>13087778.552083334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576204.07999999996</v>
      </c>
      <c r="F46" s="45">
        <v>-119686.53</v>
      </c>
      <c r="G46" s="45">
        <v>500818.9</v>
      </c>
      <c r="H46" s="45">
        <v>339528.83</v>
      </c>
      <c r="I46" s="45">
        <v>2523372.85</v>
      </c>
      <c r="J46" s="45">
        <v>2216024.09</v>
      </c>
      <c r="K46" s="45">
        <v>2192038.92</v>
      </c>
      <c r="L46" s="45">
        <v>2361086.4300000002</v>
      </c>
      <c r="M46" s="45">
        <v>1272920.22</v>
      </c>
      <c r="N46" s="45">
        <v>662931</v>
      </c>
      <c r="O46" s="45">
        <v>1065367.56</v>
      </c>
      <c r="P46" s="45">
        <v>474820.33</v>
      </c>
      <c r="Q46" s="45">
        <v>860727.94</v>
      </c>
      <c r="R46" s="47">
        <f t="shared" ref="R46:R55" si="17">((E46+Q46)+((F46+G46+H46+I46+J46+K46+L46+M46+N46+O46+P46)*2))/24</f>
        <v>1183974.0508333335</v>
      </c>
      <c r="T46" s="49">
        <f t="shared" ref="T46:T55" si="18">+R46</f>
        <v>1183974.0508333335</v>
      </c>
      <c r="Y46" s="51"/>
      <c r="Z46" s="51"/>
      <c r="AA46" s="51"/>
      <c r="AD46" s="49">
        <f t="shared" ref="AD46:AD55" si="19">+R46</f>
        <v>1183974.0508333335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-456273.33</v>
      </c>
      <c r="F47" s="45">
        <v>-755930</v>
      </c>
      <c r="G47" s="45">
        <v>-862685.39</v>
      </c>
      <c r="H47" s="45">
        <v>-537742.41</v>
      </c>
      <c r="I47" s="45">
        <v>-852173.71</v>
      </c>
      <c r="J47" s="45">
        <v>-1380188.62</v>
      </c>
      <c r="K47" s="45">
        <v>-2239549.2000000002</v>
      </c>
      <c r="L47" s="45">
        <v>-1111225.6399999999</v>
      </c>
      <c r="M47" s="45">
        <v>-1973128.15</v>
      </c>
      <c r="N47" s="45">
        <v>-1247228.3600000001</v>
      </c>
      <c r="O47" s="45">
        <v>-702779.78</v>
      </c>
      <c r="P47" s="45">
        <v>-409026.05</v>
      </c>
      <c r="Q47" s="45">
        <v>-1407806.98</v>
      </c>
      <c r="R47" s="47">
        <f t="shared" si="17"/>
        <v>-1083641.4554166666</v>
      </c>
      <c r="T47" s="49">
        <f t="shared" si="18"/>
        <v>-1083641.4554166666</v>
      </c>
      <c r="U47" s="49"/>
      <c r="Y47" s="51"/>
      <c r="Z47" s="51"/>
      <c r="AA47" s="51"/>
      <c r="AD47" s="49">
        <f t="shared" si="19"/>
        <v>-1083641.4554166666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-573.24</v>
      </c>
      <c r="G48" s="45">
        <v>0</v>
      </c>
      <c r="H48" s="45">
        <v>0</v>
      </c>
      <c r="I48" s="45">
        <v>0</v>
      </c>
      <c r="J48" s="45">
        <v>1543422</v>
      </c>
      <c r="K48" s="45">
        <v>-8359.2600000000093</v>
      </c>
      <c r="L48" s="45">
        <v>-11499.5</v>
      </c>
      <c r="M48" s="45">
        <v>-16461.41</v>
      </c>
      <c r="N48" s="45">
        <v>-1.09139364212751E-11</v>
      </c>
      <c r="O48" s="45">
        <v>-40.0000000000109</v>
      </c>
      <c r="P48" s="45">
        <v>-1931.1900000000101</v>
      </c>
      <c r="Q48" s="45">
        <v>-1.09139364212751E-11</v>
      </c>
      <c r="R48" s="47">
        <f t="shared" si="17"/>
        <v>125379.78333333334</v>
      </c>
      <c r="T48" s="49">
        <f t="shared" si="18"/>
        <v>125379.78333333334</v>
      </c>
      <c r="U48" s="49"/>
      <c r="Y48" s="51"/>
      <c r="Z48" s="51"/>
      <c r="AA48" s="51"/>
      <c r="AD48" s="49">
        <f t="shared" si="19"/>
        <v>125379.78333333334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380663.68</v>
      </c>
      <c r="F49" s="45">
        <v>281672.58</v>
      </c>
      <c r="G49" s="45">
        <v>2833374.09</v>
      </c>
      <c r="H49" s="45">
        <v>591846.66</v>
      </c>
      <c r="I49" s="45">
        <v>2157006.89</v>
      </c>
      <c r="J49" s="45">
        <v>-1569885.42</v>
      </c>
      <c r="K49" s="45">
        <v>757680.1</v>
      </c>
      <c r="L49" s="45">
        <v>937787.48</v>
      </c>
      <c r="M49" s="45">
        <v>1391049.63</v>
      </c>
      <c r="N49" s="45">
        <v>576086.67000000004</v>
      </c>
      <c r="O49" s="45">
        <v>320557.65000000002</v>
      </c>
      <c r="P49" s="45">
        <v>232205.39</v>
      </c>
      <c r="Q49" s="45">
        <v>207373.91</v>
      </c>
      <c r="R49" s="47">
        <f t="shared" si="17"/>
        <v>733616.70958333334</v>
      </c>
      <c r="T49" s="49">
        <f t="shared" si="18"/>
        <v>733616.70958333334</v>
      </c>
      <c r="U49" s="49"/>
      <c r="Y49" s="51"/>
      <c r="Z49" s="51"/>
      <c r="AA49" s="51"/>
      <c r="AD49" s="49">
        <f t="shared" si="19"/>
        <v>733616.70958333334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7"/>
        <v>0</v>
      </c>
      <c r="T50" s="49">
        <f t="shared" si="18"/>
        <v>0</v>
      </c>
      <c r="U50" s="49"/>
      <c r="Y50" s="51"/>
      <c r="Z50" s="51"/>
      <c r="AA50" s="51"/>
      <c r="AD50" s="49">
        <f t="shared" si="19"/>
        <v>0</v>
      </c>
    </row>
    <row r="51" spans="1:30">
      <c r="A51" s="6" t="s">
        <v>284</v>
      </c>
      <c r="B51" s="6" t="s">
        <v>32</v>
      </c>
      <c r="C51" s="6" t="s">
        <v>534</v>
      </c>
      <c r="D51" s="41" t="s">
        <v>535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7"/>
        <v>0</v>
      </c>
      <c r="T51" s="49">
        <f t="shared" si="18"/>
        <v>0</v>
      </c>
      <c r="U51" s="49"/>
      <c r="Y51" s="51"/>
      <c r="Z51" s="51"/>
      <c r="AA51" s="51"/>
      <c r="AD51" s="49">
        <f t="shared" si="19"/>
        <v>0</v>
      </c>
    </row>
    <row r="52" spans="1:30">
      <c r="A52" s="6" t="s">
        <v>284</v>
      </c>
      <c r="B52" s="6" t="s">
        <v>34</v>
      </c>
      <c r="C52" s="6" t="s">
        <v>289</v>
      </c>
      <c r="D52" s="41" t="s">
        <v>551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7"/>
        <v>0</v>
      </c>
      <c r="T52" s="49">
        <f t="shared" si="18"/>
        <v>0</v>
      </c>
      <c r="U52" s="49"/>
      <c r="Y52" s="51"/>
      <c r="Z52" s="51"/>
      <c r="AA52" s="51"/>
      <c r="AD52" s="49">
        <f t="shared" si="19"/>
        <v>0</v>
      </c>
    </row>
    <row r="53" spans="1:30">
      <c r="A53" s="6" t="s">
        <v>284</v>
      </c>
      <c r="B53" s="6" t="s">
        <v>34</v>
      </c>
      <c r="C53" s="6" t="s">
        <v>290</v>
      </c>
      <c r="D53" s="41" t="s">
        <v>552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7"/>
        <v>0</v>
      </c>
      <c r="T53" s="49">
        <f t="shared" si="18"/>
        <v>0</v>
      </c>
      <c r="U53" s="49"/>
      <c r="Y53" s="51"/>
      <c r="Z53" s="51"/>
      <c r="AA53" s="51"/>
      <c r="AD53" s="49">
        <f t="shared" si="19"/>
        <v>0</v>
      </c>
    </row>
    <row r="54" spans="1:30">
      <c r="A54" s="6" t="s">
        <v>284</v>
      </c>
      <c r="B54" s="6" t="s">
        <v>34</v>
      </c>
      <c r="C54" s="1" t="s">
        <v>291</v>
      </c>
      <c r="D54" s="41" t="s">
        <v>554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7"/>
        <v>0</v>
      </c>
      <c r="T54" s="49">
        <f t="shared" si="18"/>
        <v>0</v>
      </c>
      <c r="U54" s="49"/>
      <c r="Y54" s="51"/>
      <c r="Z54" s="51"/>
      <c r="AA54" s="51"/>
      <c r="AD54" s="49">
        <f t="shared" si="19"/>
        <v>0</v>
      </c>
    </row>
    <row r="55" spans="1:30">
      <c r="A55" s="6" t="s">
        <v>284</v>
      </c>
      <c r="B55" s="6" t="s">
        <v>34</v>
      </c>
      <c r="C55" s="6" t="s">
        <v>292</v>
      </c>
      <c r="D55" s="41" t="s">
        <v>553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7"/>
        <v>0</v>
      </c>
      <c r="T55" s="49">
        <f t="shared" si="18"/>
        <v>0</v>
      </c>
      <c r="U55" s="49"/>
      <c r="Y55" s="51"/>
      <c r="Z55" s="51"/>
      <c r="AA55" s="51"/>
      <c r="AD55" s="49">
        <f t="shared" si="19"/>
        <v>0</v>
      </c>
    </row>
    <row r="56" spans="1:30">
      <c r="D56" s="3" t="s">
        <v>35</v>
      </c>
      <c r="E56" s="46">
        <f t="shared" ref="E56" si="20">SUM(E46:E55)</f>
        <v>500594.42999999993</v>
      </c>
      <c r="F56" s="46">
        <f t="shared" ref="F56:R56" si="21">SUM(F46:F55)</f>
        <v>-594517.18999999994</v>
      </c>
      <c r="G56" s="46">
        <f t="shared" si="21"/>
        <v>2471507.5999999996</v>
      </c>
      <c r="H56" s="46">
        <f t="shared" si="21"/>
        <v>393633.08</v>
      </c>
      <c r="I56" s="46">
        <f t="shared" si="21"/>
        <v>3828206.0300000003</v>
      </c>
      <c r="J56" s="46">
        <f t="shared" si="21"/>
        <v>809372.04999999981</v>
      </c>
      <c r="K56" s="46">
        <f t="shared" si="21"/>
        <v>701810.55999999971</v>
      </c>
      <c r="L56" s="46">
        <f t="shared" si="21"/>
        <v>2176148.7700000005</v>
      </c>
      <c r="M56" s="46">
        <f t="shared" si="21"/>
        <v>674380.28999999992</v>
      </c>
      <c r="N56" s="46">
        <f t="shared" si="21"/>
        <v>-8210.6900000000605</v>
      </c>
      <c r="O56" s="46">
        <f t="shared" si="21"/>
        <v>683105.43</v>
      </c>
      <c r="P56" s="46">
        <f t="shared" si="21"/>
        <v>296068.48000000004</v>
      </c>
      <c r="Q56" s="46">
        <f t="shared" si="21"/>
        <v>-339705.13</v>
      </c>
      <c r="R56" s="46">
        <f t="shared" si="21"/>
        <v>959329.08833333361</v>
      </c>
      <c r="Y56" s="51"/>
      <c r="Z56" s="51"/>
      <c r="AA56" s="51"/>
    </row>
    <row r="57" spans="1:30">
      <c r="D57" s="3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7"/>
      <c r="Y57" s="51"/>
      <c r="Z57" s="51"/>
      <c r="AA57" s="51"/>
    </row>
    <row r="58" spans="1:30">
      <c r="A58" s="6" t="s">
        <v>284</v>
      </c>
      <c r="B58" s="6" t="s">
        <v>36</v>
      </c>
      <c r="C58" s="6" t="s">
        <v>541</v>
      </c>
      <c r="D58" s="41" t="s">
        <v>925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7">
        <f>((E58+Q58)+((F58+G58+H58+I58+J58+K58+L58+M58+N58+O58+P58)*2))/24</f>
        <v>0</v>
      </c>
      <c r="T58" s="49">
        <f>+R58</f>
        <v>0</v>
      </c>
      <c r="U58" s="49"/>
      <c r="Y58" s="51"/>
      <c r="Z58" s="51"/>
      <c r="AA58" s="51"/>
      <c r="AD58" s="49">
        <f>+R58</f>
        <v>0</v>
      </c>
    </row>
    <row r="59" spans="1:30">
      <c r="A59" s="6" t="s">
        <v>284</v>
      </c>
      <c r="B59" s="6" t="s">
        <v>36</v>
      </c>
      <c r="C59" s="6" t="s">
        <v>542</v>
      </c>
      <c r="D59" s="41" t="s">
        <v>555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D60" s="3" t="s">
        <v>37</v>
      </c>
      <c r="E60" s="46">
        <f t="shared" ref="E60:G60" si="22">SUM(E58:E59)</f>
        <v>0</v>
      </c>
      <c r="F60" s="46">
        <f t="shared" si="22"/>
        <v>0</v>
      </c>
      <c r="G60" s="46">
        <f t="shared" si="22"/>
        <v>0</v>
      </c>
      <c r="H60" s="46">
        <f t="shared" ref="H60:R60" si="23">SUM(H58:H59)</f>
        <v>0</v>
      </c>
      <c r="I60" s="46">
        <f t="shared" si="23"/>
        <v>0</v>
      </c>
      <c r="J60" s="46">
        <f t="shared" si="23"/>
        <v>0</v>
      </c>
      <c r="K60" s="46">
        <f t="shared" si="23"/>
        <v>0</v>
      </c>
      <c r="L60" s="46">
        <f t="shared" si="23"/>
        <v>0</v>
      </c>
      <c r="M60" s="46">
        <f t="shared" si="23"/>
        <v>0</v>
      </c>
      <c r="N60" s="46">
        <f t="shared" si="23"/>
        <v>0</v>
      </c>
      <c r="O60" s="46">
        <f t="shared" si="23"/>
        <v>0</v>
      </c>
      <c r="P60" s="46">
        <f t="shared" si="23"/>
        <v>0</v>
      </c>
      <c r="Q60" s="46">
        <f t="shared" si="23"/>
        <v>0</v>
      </c>
      <c r="R60" s="46">
        <f t="shared" si="23"/>
        <v>0</v>
      </c>
      <c r="Y60" s="51"/>
      <c r="Z60" s="51"/>
      <c r="AA60" s="51"/>
    </row>
    <row r="61" spans="1:30">
      <c r="D61" s="3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7"/>
      <c r="Y61" s="51"/>
      <c r="Z61" s="51"/>
      <c r="AA61" s="51"/>
    </row>
    <row r="62" spans="1:30">
      <c r="A62" s="6" t="s">
        <v>284</v>
      </c>
      <c r="B62" s="6" t="s">
        <v>38</v>
      </c>
      <c r="C62" s="6" t="s">
        <v>143</v>
      </c>
      <c r="D62" s="41" t="s">
        <v>556</v>
      </c>
      <c r="E62" s="45">
        <v>-47631.63</v>
      </c>
      <c r="F62" s="45">
        <v>-9926.48</v>
      </c>
      <c r="G62" s="45">
        <v>-15549.33</v>
      </c>
      <c r="H62" s="45">
        <v>-10545.98</v>
      </c>
      <c r="I62" s="45">
        <v>-24214.47</v>
      </c>
      <c r="J62" s="45">
        <v>-20695.169999999998</v>
      </c>
      <c r="K62" s="45">
        <v>-6339.37</v>
      </c>
      <c r="L62" s="45">
        <v>-21310.1</v>
      </c>
      <c r="M62" s="45">
        <v>-13602.01</v>
      </c>
      <c r="N62" s="45">
        <v>-11151.53</v>
      </c>
      <c r="O62" s="45">
        <v>-19177.150000000001</v>
      </c>
      <c r="P62" s="45">
        <v>-8581.9599999999991</v>
      </c>
      <c r="Q62" s="45">
        <v>-5952.64</v>
      </c>
      <c r="R62" s="47">
        <f t="shared" ref="R62:R74" si="24">((E62+Q62)+((F62+G62+H62+I62+J62+K62+L62+M62+N62+O62+P62)*2))/24</f>
        <v>-15657.140416666667</v>
      </c>
      <c r="T62" s="49">
        <f t="shared" ref="T62:T74" si="25">+R62</f>
        <v>-15657.140416666667</v>
      </c>
      <c r="U62" s="49"/>
      <c r="Y62" s="51"/>
      <c r="Z62" s="51"/>
      <c r="AA62" s="51"/>
      <c r="AD62" s="49">
        <f>+R62</f>
        <v>-15657.140416666667</v>
      </c>
    </row>
    <row r="63" spans="1:30">
      <c r="A63" s="6" t="s">
        <v>284</v>
      </c>
      <c r="B63" s="6" t="s">
        <v>39</v>
      </c>
      <c r="C63" s="6" t="s">
        <v>295</v>
      </c>
      <c r="D63" s="41" t="s">
        <v>557</v>
      </c>
      <c r="E63" s="45">
        <v>809436.86</v>
      </c>
      <c r="F63" s="45">
        <v>1782798.65</v>
      </c>
      <c r="G63" s="45">
        <v>1433647.07</v>
      </c>
      <c r="H63" s="45">
        <v>1786995.48</v>
      </c>
      <c r="I63" s="45">
        <v>1434094.23</v>
      </c>
      <c r="J63" s="45">
        <v>1385664.89</v>
      </c>
      <c r="K63" s="45">
        <v>1746852.88</v>
      </c>
      <c r="L63" s="45">
        <v>2524138.15</v>
      </c>
      <c r="M63" s="45">
        <v>1319839.78</v>
      </c>
      <c r="N63" s="45">
        <v>1540001.05</v>
      </c>
      <c r="O63" s="45">
        <v>1234853.6100000001</v>
      </c>
      <c r="P63" s="45">
        <v>970478.52</v>
      </c>
      <c r="Q63" s="45">
        <v>897298.7</v>
      </c>
      <c r="R63" s="47">
        <f t="shared" si="24"/>
        <v>1501061.0075000001</v>
      </c>
      <c r="T63" s="49">
        <f t="shared" si="25"/>
        <v>1501061.0075000001</v>
      </c>
      <c r="U63" s="49"/>
      <c r="Y63" s="51"/>
      <c r="Z63" s="51"/>
      <c r="AA63" s="51"/>
      <c r="AD63" s="49">
        <f>+R63</f>
        <v>1501061.0075000001</v>
      </c>
    </row>
    <row r="64" spans="1:30">
      <c r="A64" s="6" t="s">
        <v>284</v>
      </c>
      <c r="B64" s="6" t="s">
        <v>39</v>
      </c>
      <c r="C64" s="6" t="s">
        <v>83</v>
      </c>
      <c r="D64" s="41" t="s">
        <v>558</v>
      </c>
      <c r="E64" s="45">
        <v>-1908.63</v>
      </c>
      <c r="F64" s="45">
        <v>-1908.63</v>
      </c>
      <c r="G64" s="45">
        <v>-1908.63</v>
      </c>
      <c r="H64" s="45">
        <v>-1908.63</v>
      </c>
      <c r="I64" s="45">
        <v>-1908.63</v>
      </c>
      <c r="J64" s="45">
        <v>-1908.63</v>
      </c>
      <c r="K64" s="45">
        <v>-1908.63</v>
      </c>
      <c r="L64" s="45">
        <v>-1908.63</v>
      </c>
      <c r="M64" s="45">
        <v>-1908.63</v>
      </c>
      <c r="N64" s="45">
        <v>-1908.63</v>
      </c>
      <c r="O64" s="45">
        <v>-1908.63</v>
      </c>
      <c r="P64" s="45">
        <v>-1908.63</v>
      </c>
      <c r="Q64" s="45">
        <v>-1908.63</v>
      </c>
      <c r="R64" s="47">
        <f t="shared" si="24"/>
        <v>-1908.6300000000008</v>
      </c>
      <c r="T64" s="49">
        <f t="shared" si="25"/>
        <v>-1908.6300000000008</v>
      </c>
      <c r="U64" s="49"/>
      <c r="V64" s="49"/>
      <c r="Y64" s="51"/>
      <c r="Z64" s="51"/>
      <c r="AA64" s="51"/>
      <c r="AD64" s="49">
        <f>+R64</f>
        <v>-1908.6300000000008</v>
      </c>
    </row>
    <row r="65" spans="1:30">
      <c r="A65" s="6" t="s">
        <v>284</v>
      </c>
      <c r="B65" s="6" t="s">
        <v>39</v>
      </c>
      <c r="C65" s="6" t="s">
        <v>113</v>
      </c>
      <c r="D65" s="41" t="s">
        <v>559</v>
      </c>
      <c r="E65" s="45">
        <v>238</v>
      </c>
      <c r="F65" s="45">
        <v>324.86</v>
      </c>
      <c r="G65" s="45">
        <v>128.31</v>
      </c>
      <c r="H65" s="45">
        <v>183.76</v>
      </c>
      <c r="I65" s="45">
        <v>14.1099999999999</v>
      </c>
      <c r="J65" s="45">
        <v>87.19</v>
      </c>
      <c r="K65" s="45">
        <v>293.11</v>
      </c>
      <c r="L65" s="45">
        <v>144.32</v>
      </c>
      <c r="M65" s="45">
        <v>114.82</v>
      </c>
      <c r="N65" s="45">
        <v>637.85</v>
      </c>
      <c r="O65" s="45">
        <v>363.69</v>
      </c>
      <c r="P65" s="45">
        <v>101.1</v>
      </c>
      <c r="Q65" s="45">
        <v>50.01</v>
      </c>
      <c r="R65" s="47">
        <f t="shared" si="24"/>
        <v>211.42708333333334</v>
      </c>
      <c r="T65" s="49">
        <f t="shared" si="25"/>
        <v>211.42708333333334</v>
      </c>
      <c r="U65" s="49"/>
      <c r="Y65" s="51"/>
      <c r="Z65" s="51"/>
      <c r="AA65" s="51"/>
      <c r="AD65" s="49">
        <f>+R65</f>
        <v>211.42708333333334</v>
      </c>
    </row>
    <row r="66" spans="1:30">
      <c r="A66" s="6" t="s">
        <v>284</v>
      </c>
      <c r="B66" s="6" t="s">
        <v>39</v>
      </c>
      <c r="C66" s="6" t="s">
        <v>69</v>
      </c>
      <c r="D66" s="41" t="s">
        <v>560</v>
      </c>
      <c r="E66" s="45">
        <v>8084.01</v>
      </c>
      <c r="F66" s="45">
        <v>8084.01</v>
      </c>
      <c r="G66" s="45">
        <v>8084.01</v>
      </c>
      <c r="H66" s="45">
        <v>8084.01</v>
      </c>
      <c r="I66" s="45">
        <v>18914.39</v>
      </c>
      <c r="J66" s="45">
        <v>18914.39</v>
      </c>
      <c r="K66" s="45">
        <v>8084.01</v>
      </c>
      <c r="L66" s="45">
        <v>8084.01</v>
      </c>
      <c r="M66" s="45">
        <v>14484.01</v>
      </c>
      <c r="N66" s="45">
        <v>14484.01</v>
      </c>
      <c r="O66" s="45">
        <v>8084.01</v>
      </c>
      <c r="P66" s="45">
        <v>8084.01</v>
      </c>
      <c r="Q66" s="45">
        <v>8284.6299999999992</v>
      </c>
      <c r="R66" s="47">
        <f t="shared" si="24"/>
        <v>10964.099166666665</v>
      </c>
      <c r="T66" s="49">
        <f t="shared" si="25"/>
        <v>10964.099166666665</v>
      </c>
      <c r="U66" s="49"/>
      <c r="Y66" s="51"/>
      <c r="Z66" s="51"/>
      <c r="AA66" s="51"/>
      <c r="AD66" s="49">
        <f>+R66</f>
        <v>10964.099166666665</v>
      </c>
    </row>
    <row r="67" spans="1:30">
      <c r="A67" s="6" t="s">
        <v>284</v>
      </c>
      <c r="B67" s="6" t="s">
        <v>39</v>
      </c>
      <c r="C67" s="6" t="s">
        <v>390</v>
      </c>
      <c r="D67" s="41" t="s">
        <v>865</v>
      </c>
      <c r="E67" s="45">
        <v>5267126.2300000004</v>
      </c>
      <c r="F67" s="45">
        <v>7602542.7800000003</v>
      </c>
      <c r="G67" s="45">
        <v>7328243.0499999998</v>
      </c>
      <c r="H67" s="45">
        <v>5185959.7</v>
      </c>
      <c r="I67" s="45">
        <v>9.3132257461547893E-10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719044.18</v>
      </c>
      <c r="Q67" s="45">
        <v>2473945.56</v>
      </c>
      <c r="R67" s="47">
        <f t="shared" si="24"/>
        <v>2058860.4670833333</v>
      </c>
      <c r="T67" s="49">
        <f t="shared" si="25"/>
        <v>2058860.4670833333</v>
      </c>
      <c r="U67" s="49"/>
      <c r="Y67" s="51"/>
      <c r="Z67" s="51"/>
      <c r="AA67" s="51"/>
      <c r="AD67" s="49">
        <f t="shared" ref="AD67:AD69" si="26">+R67</f>
        <v>2058860.4670833333</v>
      </c>
    </row>
    <row r="68" spans="1:30">
      <c r="A68" s="6" t="s">
        <v>293</v>
      </c>
      <c r="B68" s="6" t="s">
        <v>39</v>
      </c>
      <c r="C68" s="6" t="s">
        <v>389</v>
      </c>
      <c r="D68" s="41" t="s">
        <v>866</v>
      </c>
      <c r="E68" s="45">
        <v>533483.42000000004</v>
      </c>
      <c r="F68" s="45">
        <v>708650.39</v>
      </c>
      <c r="G68" s="45">
        <v>685132.24</v>
      </c>
      <c r="H68" s="45">
        <v>498244.93</v>
      </c>
      <c r="I68" s="45">
        <v>-1.16415321826935E-10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659381.24</v>
      </c>
      <c r="Q68" s="45">
        <v>788011.95</v>
      </c>
      <c r="R68" s="47">
        <f t="shared" si="24"/>
        <v>267679.70708333334</v>
      </c>
      <c r="T68" s="49">
        <f t="shared" si="25"/>
        <v>267679.70708333334</v>
      </c>
      <c r="U68" s="49"/>
      <c r="Y68" s="51"/>
      <c r="Z68" s="51"/>
      <c r="AA68" s="51"/>
      <c r="AD68" s="49">
        <f t="shared" si="26"/>
        <v>267679.70708333334</v>
      </c>
    </row>
    <row r="69" spans="1:30">
      <c r="A69" s="6" t="s">
        <v>284</v>
      </c>
      <c r="B69" s="6" t="s">
        <v>39</v>
      </c>
      <c r="C69" s="6" t="s">
        <v>102</v>
      </c>
      <c r="D69" s="41" t="s">
        <v>867</v>
      </c>
      <c r="E69" s="45">
        <v>-128355.2</v>
      </c>
      <c r="F69" s="45">
        <v>-110576.21</v>
      </c>
      <c r="G69" s="45">
        <v>-110576.21</v>
      </c>
      <c r="H69" s="45">
        <v>-86189.01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-92435</v>
      </c>
      <c r="Q69" s="45">
        <v>-92435</v>
      </c>
      <c r="R69" s="47">
        <f t="shared" si="24"/>
        <v>-42514.294166666667</v>
      </c>
      <c r="T69" s="49">
        <f t="shared" si="25"/>
        <v>-42514.294166666667</v>
      </c>
      <c r="U69" s="49"/>
      <c r="Y69" s="51"/>
      <c r="Z69" s="51"/>
      <c r="AA69" s="51"/>
      <c r="AD69" s="49">
        <f t="shared" si="26"/>
        <v>-42514.294166666667</v>
      </c>
    </row>
    <row r="70" spans="1:30">
      <c r="A70" s="6" t="s">
        <v>284</v>
      </c>
      <c r="B70" s="6" t="s">
        <v>40</v>
      </c>
      <c r="C70" s="6"/>
      <c r="D70" s="41" t="s">
        <v>41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5">
        <f t="shared" si="24"/>
        <v>0</v>
      </c>
      <c r="T70" s="49">
        <f t="shared" si="25"/>
        <v>0</v>
      </c>
      <c r="U70" s="49"/>
      <c r="Y70" s="51"/>
      <c r="Z70" s="51"/>
      <c r="AA70" s="51"/>
      <c r="AD70" s="49"/>
    </row>
    <row r="71" spans="1:30">
      <c r="A71" s="6" t="s">
        <v>293</v>
      </c>
      <c r="B71" s="6" t="s">
        <v>38</v>
      </c>
      <c r="C71" s="6" t="s">
        <v>143</v>
      </c>
      <c r="D71" s="41" t="s">
        <v>564</v>
      </c>
      <c r="E71" s="45">
        <v>577180.97</v>
      </c>
      <c r="F71" s="45">
        <v>490255.71</v>
      </c>
      <c r="G71" s="45">
        <v>488631.43</v>
      </c>
      <c r="H71" s="45">
        <v>2084360.55</v>
      </c>
      <c r="I71" s="45">
        <v>4526229.6500000004</v>
      </c>
      <c r="J71" s="45">
        <v>5740202.6699999999</v>
      </c>
      <c r="K71" s="45">
        <v>6036127.29</v>
      </c>
      <c r="L71" s="45">
        <v>5309476.5</v>
      </c>
      <c r="M71" s="45">
        <v>4037487.84</v>
      </c>
      <c r="N71" s="45">
        <v>2458904.25</v>
      </c>
      <c r="O71" s="45">
        <v>1905706.56</v>
      </c>
      <c r="P71" s="45">
        <v>953419.68</v>
      </c>
      <c r="Q71" s="45">
        <v>427008.3</v>
      </c>
      <c r="R71" s="47">
        <f t="shared" si="24"/>
        <v>2877741.3970833332</v>
      </c>
      <c r="T71" s="49">
        <f t="shared" si="25"/>
        <v>2877741.3970833332</v>
      </c>
      <c r="U71" s="49"/>
      <c r="Y71" s="51"/>
      <c r="Z71" s="51"/>
      <c r="AA71" s="51"/>
      <c r="AD71" s="49">
        <f t="shared" ref="AD71:AD74" si="27">+R71</f>
        <v>2877741.3970833332</v>
      </c>
    </row>
    <row r="72" spans="1:30">
      <c r="A72" s="6" t="s">
        <v>293</v>
      </c>
      <c r="B72" s="6" t="s">
        <v>38</v>
      </c>
      <c r="C72" s="6" t="s">
        <v>179</v>
      </c>
      <c r="D72" s="41" t="s">
        <v>563</v>
      </c>
      <c r="E72" s="45">
        <v>34489.83</v>
      </c>
      <c r="F72" s="45">
        <v>75705.55</v>
      </c>
      <c r="G72" s="45">
        <v>21093.439999999999</v>
      </c>
      <c r="H72" s="45">
        <v>292235.65000000002</v>
      </c>
      <c r="I72" s="45">
        <v>30899.66</v>
      </c>
      <c r="J72" s="45">
        <v>20959</v>
      </c>
      <c r="K72" s="45">
        <v>83372</v>
      </c>
      <c r="L72" s="45">
        <v>66364.740000000005</v>
      </c>
      <c r="M72" s="45">
        <v>43903.040000000001</v>
      </c>
      <c r="N72" s="45">
        <v>4983.38</v>
      </c>
      <c r="O72" s="45">
        <v>6369.06</v>
      </c>
      <c r="P72" s="45">
        <v>30894.5</v>
      </c>
      <c r="Q72" s="45">
        <v>24838.639999999999</v>
      </c>
      <c r="R72" s="47">
        <f t="shared" si="24"/>
        <v>58870.354583333341</v>
      </c>
      <c r="T72" s="49">
        <f t="shared" si="25"/>
        <v>58870.354583333341</v>
      </c>
      <c r="U72" s="49"/>
      <c r="Y72" s="51"/>
      <c r="Z72" s="51"/>
      <c r="AA72" s="51"/>
      <c r="AD72" s="49">
        <f t="shared" si="27"/>
        <v>58870.354583333341</v>
      </c>
    </row>
    <row r="73" spans="1:30">
      <c r="A73" s="6" t="s">
        <v>294</v>
      </c>
      <c r="B73" s="6" t="s">
        <v>38</v>
      </c>
      <c r="C73" s="6" t="s">
        <v>143</v>
      </c>
      <c r="D73" s="41" t="s">
        <v>564</v>
      </c>
      <c r="E73" s="45">
        <v>2545328.66</v>
      </c>
      <c r="F73" s="45">
        <v>1728277.3</v>
      </c>
      <c r="G73" s="45">
        <v>1529001.3</v>
      </c>
      <c r="H73" s="45">
        <v>6471737.1100000003</v>
      </c>
      <c r="I73" s="45">
        <v>13408823.939999999</v>
      </c>
      <c r="J73" s="45">
        <v>18101880.379999999</v>
      </c>
      <c r="K73" s="45">
        <v>21396977.559999999</v>
      </c>
      <c r="L73" s="45">
        <v>18384667.02</v>
      </c>
      <c r="M73" s="45">
        <v>14375404.67</v>
      </c>
      <c r="N73" s="45">
        <v>8611194.4399999995</v>
      </c>
      <c r="O73" s="45">
        <v>6668364.25</v>
      </c>
      <c r="P73" s="45">
        <v>3500550.94</v>
      </c>
      <c r="Q73" s="45">
        <v>1659617.83</v>
      </c>
      <c r="R73" s="47">
        <f t="shared" si="24"/>
        <v>9689946.0129166674</v>
      </c>
      <c r="T73" s="49">
        <f t="shared" si="25"/>
        <v>9689946.0129166674</v>
      </c>
      <c r="U73" s="49"/>
      <c r="Y73" s="51"/>
      <c r="Z73" s="51"/>
      <c r="AA73" s="51"/>
      <c r="AD73" s="49">
        <f t="shared" si="27"/>
        <v>9689946.0129166674</v>
      </c>
    </row>
    <row r="74" spans="1:30">
      <c r="A74" s="6" t="s">
        <v>294</v>
      </c>
      <c r="B74" s="6" t="s">
        <v>38</v>
      </c>
      <c r="C74" s="6" t="s">
        <v>179</v>
      </c>
      <c r="D74" s="41" t="s">
        <v>563</v>
      </c>
      <c r="E74" s="55">
        <v>180169.08</v>
      </c>
      <c r="F74" s="55">
        <v>236409.73</v>
      </c>
      <c r="G74" s="55">
        <v>252521.38</v>
      </c>
      <c r="H74" s="55">
        <v>1372894.86</v>
      </c>
      <c r="I74" s="55">
        <v>288410.87</v>
      </c>
      <c r="J74" s="55">
        <v>212072.06</v>
      </c>
      <c r="K74" s="55">
        <v>342360.49</v>
      </c>
      <c r="L74" s="55">
        <v>120255.26</v>
      </c>
      <c r="M74" s="55">
        <v>249902.77</v>
      </c>
      <c r="N74" s="55">
        <v>212918.94</v>
      </c>
      <c r="O74" s="55">
        <v>259713.43</v>
      </c>
      <c r="P74" s="55">
        <v>376651.84</v>
      </c>
      <c r="Q74" s="55">
        <v>80059.78</v>
      </c>
      <c r="R74" s="56">
        <f t="shared" si="24"/>
        <v>337852.17166666669</v>
      </c>
      <c r="T74" s="49">
        <f t="shared" si="25"/>
        <v>337852.17166666669</v>
      </c>
      <c r="U74" s="49"/>
      <c r="Y74" s="51"/>
      <c r="Z74" s="51"/>
      <c r="AA74" s="51"/>
      <c r="AD74" s="49">
        <f t="shared" si="27"/>
        <v>337852.17166666669</v>
      </c>
    </row>
    <row r="75" spans="1:30">
      <c r="D75" s="3" t="s">
        <v>42</v>
      </c>
      <c r="E75" s="45">
        <f t="shared" ref="E75" si="28">SUM(E62:E74)</f>
        <v>9777641.5999999996</v>
      </c>
      <c r="F75" s="45">
        <f t="shared" ref="F75:R75" si="29">SUM(F62:F74)</f>
        <v>12510637.660000004</v>
      </c>
      <c r="G75" s="45">
        <f t="shared" si="29"/>
        <v>11618448.060000001</v>
      </c>
      <c r="H75" s="45">
        <f t="shared" si="29"/>
        <v>17602052.43</v>
      </c>
      <c r="I75" s="45">
        <f t="shared" si="29"/>
        <v>19681263.750000004</v>
      </c>
      <c r="J75" s="45">
        <f t="shared" si="29"/>
        <v>25457176.779999997</v>
      </c>
      <c r="K75" s="45">
        <f t="shared" si="29"/>
        <v>29605819.339999996</v>
      </c>
      <c r="L75" s="45">
        <f t="shared" si="29"/>
        <v>26389911.27</v>
      </c>
      <c r="M75" s="45">
        <f t="shared" si="29"/>
        <v>20025626.289999999</v>
      </c>
      <c r="N75" s="45">
        <f t="shared" si="29"/>
        <v>12830063.76</v>
      </c>
      <c r="O75" s="45">
        <f t="shared" si="29"/>
        <v>10062368.83</v>
      </c>
      <c r="P75" s="45">
        <f t="shared" si="29"/>
        <v>7115680.4199999999</v>
      </c>
      <c r="Q75" s="45">
        <f t="shared" si="29"/>
        <v>6258819.1299999999</v>
      </c>
      <c r="R75" s="45">
        <f t="shared" si="29"/>
        <v>16743106.579583336</v>
      </c>
      <c r="Y75" s="51"/>
      <c r="Z75" s="51"/>
      <c r="AA75" s="51"/>
    </row>
    <row r="76" spans="1:30">
      <c r="D76" s="3" t="s">
        <v>43</v>
      </c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7"/>
      <c r="Y76" s="51"/>
      <c r="Z76" s="51"/>
      <c r="AA76" s="51"/>
    </row>
    <row r="77" spans="1:30">
      <c r="A77" s="6" t="s">
        <v>284</v>
      </c>
      <c r="B77" s="6" t="s">
        <v>44</v>
      </c>
      <c r="C77" s="6" t="s">
        <v>33</v>
      </c>
      <c r="D77" s="3" t="s">
        <v>45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7">
        <f t="shared" ref="R77:R78" si="30">((E77+Q77)+((F77+G77+H77+I77+J77+K77+L77+M77+N77+O77+P77)*2))/24</f>
        <v>0</v>
      </c>
      <c r="T77" s="49">
        <f t="shared" ref="T77:T78" si="31">+R77</f>
        <v>0</v>
      </c>
      <c r="U77" s="49"/>
      <c r="Y77" s="51"/>
      <c r="Z77" s="51"/>
      <c r="AA77" s="51"/>
    </row>
    <row r="78" spans="1:30">
      <c r="A78" s="6" t="s">
        <v>284</v>
      </c>
      <c r="B78" s="6" t="s">
        <v>44</v>
      </c>
      <c r="C78" s="6" t="s">
        <v>46</v>
      </c>
      <c r="D78" s="3" t="s">
        <v>47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7">
        <f t="shared" si="30"/>
        <v>0</v>
      </c>
      <c r="T78" s="49">
        <f t="shared" si="31"/>
        <v>0</v>
      </c>
      <c r="U78" s="49"/>
      <c r="Y78" s="51"/>
      <c r="Z78" s="51"/>
      <c r="AA78" s="51"/>
    </row>
    <row r="79" spans="1:30">
      <c r="D79" s="3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7"/>
      <c r="Y79" s="51"/>
      <c r="Z79" s="51"/>
      <c r="AA79" s="51"/>
    </row>
    <row r="80" spans="1:30">
      <c r="A80" s="6" t="s">
        <v>284</v>
      </c>
      <c r="B80" s="6" t="s">
        <v>48</v>
      </c>
      <c r="C80" s="6" t="s">
        <v>379</v>
      </c>
      <c r="D80" s="3" t="s">
        <v>49</v>
      </c>
      <c r="E80" s="45">
        <v>0</v>
      </c>
      <c r="F80" s="45">
        <v>31360.13</v>
      </c>
      <c r="G80" s="45">
        <v>31360.13</v>
      </c>
      <c r="H80" s="45">
        <v>8452.1200000000008</v>
      </c>
      <c r="I80" s="45">
        <v>1.8189894035458601E-12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7">
        <f t="shared" ref="R80:R88" si="32">((E80+Q80)+((F80+G80+H80+I80+J80+K80+L80+M80+N80+O80+P80)*2))/24</f>
        <v>5931.0316666666668</v>
      </c>
      <c r="W80" s="49">
        <f t="shared" ref="W80:W88" si="33">+R80</f>
        <v>5931.0316666666668</v>
      </c>
      <c r="Y80" s="51"/>
      <c r="Z80" s="51"/>
      <c r="AA80" s="51"/>
      <c r="AB80" s="49">
        <f t="shared" ref="AB80:AB88" si="34">+R80</f>
        <v>5931.0316666666668</v>
      </c>
    </row>
    <row r="81" spans="1:30">
      <c r="A81" s="6" t="s">
        <v>284</v>
      </c>
      <c r="B81" s="6" t="s">
        <v>48</v>
      </c>
      <c r="C81" s="6" t="s">
        <v>516</v>
      </c>
      <c r="D81" s="3" t="s">
        <v>536</v>
      </c>
      <c r="E81" s="45">
        <v>287578.21999999997</v>
      </c>
      <c r="F81" s="45">
        <v>5.8207660913467401E-11</v>
      </c>
      <c r="G81" s="45">
        <v>5.8207660913467401E-11</v>
      </c>
      <c r="H81" s="45">
        <v>76906.220000000103</v>
      </c>
      <c r="I81" s="45">
        <v>223678.02</v>
      </c>
      <c r="J81" s="45">
        <v>220044.53</v>
      </c>
      <c r="K81" s="45">
        <v>220044.53</v>
      </c>
      <c r="L81" s="45">
        <v>167020.67000000001</v>
      </c>
      <c r="M81" s="45">
        <v>166854.94</v>
      </c>
      <c r="N81" s="45">
        <v>20075.22</v>
      </c>
      <c r="O81" s="45">
        <v>19875.22</v>
      </c>
      <c r="P81" s="45">
        <v>20083.14</v>
      </c>
      <c r="Q81" s="45">
        <v>-2.91038304567337E-11</v>
      </c>
      <c r="R81" s="47">
        <f t="shared" si="32"/>
        <v>106530.96666666667</v>
      </c>
      <c r="T81" s="49"/>
      <c r="W81" s="49">
        <f t="shared" si="33"/>
        <v>106530.96666666667</v>
      </c>
      <c r="Y81" s="51"/>
      <c r="Z81" s="51"/>
      <c r="AA81" s="51"/>
      <c r="AB81" s="49">
        <f t="shared" si="34"/>
        <v>106530.96666666667</v>
      </c>
    </row>
    <row r="82" spans="1:30">
      <c r="A82" s="6" t="s">
        <v>284</v>
      </c>
      <c r="B82" s="6" t="s">
        <v>48</v>
      </c>
      <c r="C82" s="6" t="s">
        <v>403</v>
      </c>
      <c r="D82" s="3" t="s">
        <v>537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7920.25</v>
      </c>
      <c r="N82" s="45">
        <v>0</v>
      </c>
      <c r="O82" s="45">
        <v>0</v>
      </c>
      <c r="P82" s="45">
        <v>0</v>
      </c>
      <c r="Q82" s="45">
        <v>13256.73</v>
      </c>
      <c r="R82" s="47">
        <f t="shared" si="32"/>
        <v>1212.3845833333332</v>
      </c>
      <c r="T82" s="49"/>
      <c r="W82" s="49">
        <f t="shared" si="33"/>
        <v>1212.3845833333332</v>
      </c>
      <c r="Y82" s="51"/>
      <c r="Z82" s="51"/>
      <c r="AA82" s="51"/>
      <c r="AB82" s="49">
        <f t="shared" si="34"/>
        <v>1212.3845833333332</v>
      </c>
    </row>
    <row r="83" spans="1:30">
      <c r="A83" s="6" t="s">
        <v>284</v>
      </c>
      <c r="B83" s="6" t="s">
        <v>48</v>
      </c>
      <c r="C83" s="6" t="s">
        <v>404</v>
      </c>
      <c r="D83" s="3" t="s">
        <v>561</v>
      </c>
      <c r="E83" s="45">
        <v>0</v>
      </c>
      <c r="F83" s="45">
        <v>-6558</v>
      </c>
      <c r="G83" s="45">
        <v>0</v>
      </c>
      <c r="H83" s="45">
        <v>-6558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32"/>
        <v>-1093</v>
      </c>
      <c r="T83" s="49"/>
      <c r="W83" s="49">
        <f t="shared" si="33"/>
        <v>-1093</v>
      </c>
      <c r="Y83" s="51"/>
      <c r="Z83" s="51"/>
      <c r="AA83" s="51"/>
      <c r="AB83" s="49">
        <f t="shared" si="34"/>
        <v>-1093</v>
      </c>
    </row>
    <row r="84" spans="1:30">
      <c r="A84" s="6" t="s">
        <v>284</v>
      </c>
      <c r="B84" s="6" t="s">
        <v>48</v>
      </c>
      <c r="C84" s="6" t="s">
        <v>381</v>
      </c>
      <c r="D84" s="3" t="s">
        <v>51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7">
        <f t="shared" si="32"/>
        <v>0</v>
      </c>
      <c r="T84" s="49"/>
      <c r="W84" s="49">
        <f t="shared" si="33"/>
        <v>0</v>
      </c>
      <c r="Y84" s="51"/>
      <c r="Z84" s="51"/>
      <c r="AA84" s="51"/>
      <c r="AB84" s="49">
        <f t="shared" si="34"/>
        <v>0</v>
      </c>
    </row>
    <row r="85" spans="1:30">
      <c r="A85" s="6" t="s">
        <v>284</v>
      </c>
      <c r="B85" s="6" t="s">
        <v>48</v>
      </c>
      <c r="C85" s="6" t="s">
        <v>382</v>
      </c>
      <c r="D85" s="3" t="s">
        <v>52</v>
      </c>
      <c r="E85" s="45">
        <v>0</v>
      </c>
      <c r="F85" s="45">
        <v>8452.1200000000008</v>
      </c>
      <c r="G85" s="45">
        <v>173092.12</v>
      </c>
      <c r="H85" s="45">
        <v>196000.13</v>
      </c>
      <c r="I85" s="45">
        <v>0</v>
      </c>
      <c r="J85" s="45">
        <v>0</v>
      </c>
      <c r="K85" s="45">
        <v>0</v>
      </c>
      <c r="L85" s="45">
        <v>54064.97</v>
      </c>
      <c r="M85" s="45">
        <v>54064.97</v>
      </c>
      <c r="N85" s="45">
        <v>0</v>
      </c>
      <c r="O85" s="45">
        <v>0</v>
      </c>
      <c r="P85" s="45">
        <v>0</v>
      </c>
      <c r="Q85" s="45">
        <v>0</v>
      </c>
      <c r="R85" s="47">
        <f t="shared" si="32"/>
        <v>40472.859166666662</v>
      </c>
      <c r="T85" s="49"/>
      <c r="W85" s="49">
        <f t="shared" si="33"/>
        <v>40472.859166666662</v>
      </c>
      <c r="Y85" s="51"/>
      <c r="Z85" s="51"/>
      <c r="AA85" s="51"/>
      <c r="AB85" s="49">
        <f t="shared" si="34"/>
        <v>40472.859166666662</v>
      </c>
    </row>
    <row r="86" spans="1:30">
      <c r="A86" s="6" t="s">
        <v>284</v>
      </c>
      <c r="B86" s="6" t="s">
        <v>48</v>
      </c>
      <c r="C86" s="6" t="s">
        <v>383</v>
      </c>
      <c r="D86" s="3" t="s">
        <v>53</v>
      </c>
      <c r="E86" s="45">
        <v>0</v>
      </c>
      <c r="F86" s="45">
        <v>0</v>
      </c>
      <c r="G86" s="45">
        <v>0</v>
      </c>
      <c r="H86" s="45">
        <v>-284.52999999999997</v>
      </c>
      <c r="I86" s="45">
        <v>-284.52999999999997</v>
      </c>
      <c r="J86" s="45">
        <v>-284.52999999999997</v>
      </c>
      <c r="K86" s="45">
        <v>-284.52999999999997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7">
        <f t="shared" si="32"/>
        <v>-94.84333333333332</v>
      </c>
      <c r="T86" s="49"/>
      <c r="W86" s="49">
        <f t="shared" si="33"/>
        <v>-94.84333333333332</v>
      </c>
      <c r="Y86" s="51"/>
      <c r="Z86" s="51"/>
      <c r="AA86" s="51"/>
      <c r="AB86" s="49">
        <f t="shared" si="34"/>
        <v>-94.84333333333332</v>
      </c>
    </row>
    <row r="87" spans="1:30">
      <c r="A87" s="6" t="s">
        <v>284</v>
      </c>
      <c r="B87" s="6" t="s">
        <v>48</v>
      </c>
      <c r="C87" s="6" t="s">
        <v>384</v>
      </c>
      <c r="D87" s="3" t="s">
        <v>54</v>
      </c>
      <c r="E87" s="45">
        <v>18085.240000000002</v>
      </c>
      <c r="F87" s="45">
        <v>18085.240000000002</v>
      </c>
      <c r="G87" s="45">
        <v>0</v>
      </c>
      <c r="H87" s="45">
        <v>18611.349999999999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7">
        <f t="shared" si="32"/>
        <v>3811.6008333333334</v>
      </c>
      <c r="T87" s="49"/>
      <c r="W87" s="49">
        <f t="shared" si="33"/>
        <v>3811.6008333333334</v>
      </c>
      <c r="Y87" s="51"/>
      <c r="Z87" s="51"/>
      <c r="AA87" s="51"/>
      <c r="AB87" s="49">
        <f t="shared" si="34"/>
        <v>3811.6008333333334</v>
      </c>
    </row>
    <row r="88" spans="1:30">
      <c r="A88" s="6" t="s">
        <v>284</v>
      </c>
      <c r="B88" s="6" t="s">
        <v>48</v>
      </c>
      <c r="C88" s="6" t="s">
        <v>380</v>
      </c>
      <c r="D88" s="3" t="s">
        <v>50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32"/>
        <v>0</v>
      </c>
      <c r="T88" s="49"/>
      <c r="W88" s="49">
        <f t="shared" si="33"/>
        <v>0</v>
      </c>
      <c r="Y88" s="51"/>
      <c r="Z88" s="51"/>
      <c r="AA88" s="51"/>
      <c r="AB88" s="49">
        <f t="shared" si="34"/>
        <v>0</v>
      </c>
    </row>
    <row r="89" spans="1:30">
      <c r="D89" s="3" t="s">
        <v>55</v>
      </c>
      <c r="E89" s="46">
        <f t="shared" ref="E89:J89" si="35">SUM(E77:E88)</f>
        <v>305663.45999999996</v>
      </c>
      <c r="F89" s="46">
        <f t="shared" si="35"/>
        <v>51339.490000000063</v>
      </c>
      <c r="G89" s="46">
        <f t="shared" si="35"/>
        <v>204452.25000000006</v>
      </c>
      <c r="H89" s="46">
        <f t="shared" si="35"/>
        <v>293127.29000000004</v>
      </c>
      <c r="I89" s="46">
        <f t="shared" si="35"/>
        <v>223393.49</v>
      </c>
      <c r="J89" s="46">
        <f t="shared" si="35"/>
        <v>219760</v>
      </c>
      <c r="K89" s="46">
        <f t="shared" ref="K89:R89" si="36">SUM(K77:K88)</f>
        <v>219760</v>
      </c>
      <c r="L89" s="46">
        <f t="shared" si="36"/>
        <v>221085.64</v>
      </c>
      <c r="M89" s="46">
        <f t="shared" si="36"/>
        <v>228840.16</v>
      </c>
      <c r="N89" s="46">
        <f t="shared" si="36"/>
        <v>20075.22</v>
      </c>
      <c r="O89" s="46">
        <f t="shared" si="36"/>
        <v>19875.22</v>
      </c>
      <c r="P89" s="46">
        <f t="shared" si="36"/>
        <v>20083.14</v>
      </c>
      <c r="Q89" s="46">
        <f t="shared" si="36"/>
        <v>13256.72999999997</v>
      </c>
      <c r="R89" s="46">
        <f t="shared" si="36"/>
        <v>156770.99958333332</v>
      </c>
      <c r="Y89" s="51"/>
      <c r="Z89" s="51"/>
      <c r="AA89" s="51"/>
    </row>
    <row r="90" spans="1:30">
      <c r="D90" s="3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7"/>
      <c r="Y90" s="51"/>
      <c r="Z90" s="51"/>
      <c r="AA90" s="51"/>
    </row>
    <row r="91" spans="1:30">
      <c r="A91" s="6" t="s">
        <v>284</v>
      </c>
      <c r="B91" s="6" t="s">
        <v>56</v>
      </c>
      <c r="D91" s="3" t="s">
        <v>57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7">
        <f>((E91+Q91)+((F91+G91+H91+I91+J91+K91+L91+M91+N91+O91+P91)*2))/24</f>
        <v>0</v>
      </c>
      <c r="Y91" s="51"/>
      <c r="Z91" s="51"/>
      <c r="AA91" s="51"/>
    </row>
    <row r="92" spans="1:30">
      <c r="D92" s="3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7"/>
      <c r="Y92" s="51"/>
      <c r="Z92" s="51"/>
      <c r="AA92" s="51"/>
    </row>
    <row r="93" spans="1:30">
      <c r="D93" s="3" t="s">
        <v>58</v>
      </c>
      <c r="E93" s="45">
        <f t="shared" ref="E93:R93" si="37">+E91+E89+E75</f>
        <v>10083305.059999999</v>
      </c>
      <c r="F93" s="45">
        <f t="shared" si="37"/>
        <v>12561977.150000004</v>
      </c>
      <c r="G93" s="45">
        <f t="shared" si="37"/>
        <v>11822900.310000001</v>
      </c>
      <c r="H93" s="45">
        <f t="shared" si="37"/>
        <v>17895179.719999999</v>
      </c>
      <c r="I93" s="45">
        <f t="shared" si="37"/>
        <v>19904657.240000002</v>
      </c>
      <c r="J93" s="45">
        <f t="shared" si="37"/>
        <v>25676936.779999997</v>
      </c>
      <c r="K93" s="45">
        <f t="shared" si="37"/>
        <v>29825579.339999996</v>
      </c>
      <c r="L93" s="45">
        <f t="shared" si="37"/>
        <v>26610996.91</v>
      </c>
      <c r="M93" s="45">
        <f t="shared" si="37"/>
        <v>20254466.449999999</v>
      </c>
      <c r="N93" s="45">
        <f t="shared" si="37"/>
        <v>12850138.98</v>
      </c>
      <c r="O93" s="45">
        <f t="shared" si="37"/>
        <v>10082244.050000001</v>
      </c>
      <c r="P93" s="45">
        <f t="shared" si="37"/>
        <v>7135763.5599999996</v>
      </c>
      <c r="Q93" s="45">
        <f t="shared" si="37"/>
        <v>6272075.8599999994</v>
      </c>
      <c r="R93" s="45">
        <f t="shared" si="37"/>
        <v>16899877.579166669</v>
      </c>
      <c r="Y93" s="51"/>
      <c r="Z93" s="51"/>
      <c r="AA93" s="51"/>
    </row>
    <row r="94" spans="1:30">
      <c r="D94" s="3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7"/>
      <c r="Y94" s="51"/>
      <c r="Z94" s="51"/>
      <c r="AA94" s="51"/>
    </row>
    <row r="95" spans="1:30">
      <c r="A95" s="6" t="s">
        <v>284</v>
      </c>
      <c r="B95" s="6" t="s">
        <v>61</v>
      </c>
      <c r="C95" s="6" t="s">
        <v>202</v>
      </c>
      <c r="D95" s="41" t="s">
        <v>572</v>
      </c>
      <c r="E95" s="45">
        <v>-15000</v>
      </c>
      <c r="F95" s="45">
        <v>-15000</v>
      </c>
      <c r="G95" s="45">
        <v>-15000</v>
      </c>
      <c r="H95" s="45">
        <v>-15000</v>
      </c>
      <c r="I95" s="45">
        <v>-15000</v>
      </c>
      <c r="J95" s="45">
        <v>-15000</v>
      </c>
      <c r="K95" s="45">
        <v>-15000</v>
      </c>
      <c r="L95" s="45">
        <v>-15000</v>
      </c>
      <c r="M95" s="45">
        <v>-15000</v>
      </c>
      <c r="N95" s="45">
        <v>-15000</v>
      </c>
      <c r="O95" s="45">
        <v>-15000</v>
      </c>
      <c r="P95" s="45">
        <v>-15000</v>
      </c>
      <c r="Q95" s="45">
        <v>-15000</v>
      </c>
      <c r="R95" s="47">
        <f t="shared" ref="R95:R113" si="38">((E95+Q95)+((F95+G95+H95+I95+J95+K95+L95+M95+N95+O95+P95)*2))/24</f>
        <v>-15000</v>
      </c>
      <c r="T95" s="49">
        <f t="shared" ref="T95:T113" si="39">+R95</f>
        <v>-15000</v>
      </c>
      <c r="Y95" s="51"/>
      <c r="Z95" s="51"/>
      <c r="AA95" s="51"/>
      <c r="AD95" s="49">
        <f t="shared" ref="AD95:AD113" si="40">+R95</f>
        <v>-15000</v>
      </c>
    </row>
    <row r="96" spans="1:30">
      <c r="A96" s="6" t="s">
        <v>284</v>
      </c>
      <c r="B96" s="6" t="s">
        <v>61</v>
      </c>
      <c r="C96" s="6" t="s">
        <v>296</v>
      </c>
      <c r="D96" s="41" t="s">
        <v>573</v>
      </c>
      <c r="E96" s="45">
        <v>5105</v>
      </c>
      <c r="F96" s="45">
        <v>5105</v>
      </c>
      <c r="G96" s="45">
        <v>11564.29</v>
      </c>
      <c r="H96" s="45">
        <v>11564.29</v>
      </c>
      <c r="I96" s="45">
        <v>15785.61</v>
      </c>
      <c r="J96" s="45">
        <v>0</v>
      </c>
      <c r="K96" s="45">
        <v>61132.28</v>
      </c>
      <c r="L96" s="45">
        <v>61132.28</v>
      </c>
      <c r="M96" s="45">
        <v>61977.9</v>
      </c>
      <c r="N96" s="45">
        <v>61977.9</v>
      </c>
      <c r="O96" s="45">
        <v>65864.53</v>
      </c>
      <c r="P96" s="45">
        <v>72182.100000000006</v>
      </c>
      <c r="Q96" s="45">
        <v>96332.67</v>
      </c>
      <c r="R96" s="47">
        <f t="shared" si="38"/>
        <v>39917.08458333333</v>
      </c>
      <c r="T96" s="49">
        <f t="shared" si="39"/>
        <v>39917.08458333333</v>
      </c>
      <c r="Y96" s="51"/>
      <c r="Z96" s="51"/>
      <c r="AA96" s="51"/>
      <c r="AD96" s="49">
        <f t="shared" si="40"/>
        <v>39917.08458333333</v>
      </c>
    </row>
    <row r="97" spans="1:30">
      <c r="A97" s="6" t="s">
        <v>284</v>
      </c>
      <c r="B97" s="6" t="s">
        <v>61</v>
      </c>
      <c r="C97" s="6" t="s">
        <v>297</v>
      </c>
      <c r="D97" s="41" t="s">
        <v>574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7">
        <f t="shared" si="38"/>
        <v>0</v>
      </c>
      <c r="T97" s="49">
        <f t="shared" si="39"/>
        <v>0</v>
      </c>
      <c r="Y97" s="51"/>
      <c r="Z97" s="51"/>
      <c r="AA97" s="51"/>
      <c r="AD97" s="49">
        <f t="shared" si="40"/>
        <v>0</v>
      </c>
    </row>
    <row r="98" spans="1:30">
      <c r="A98" s="6" t="s">
        <v>284</v>
      </c>
      <c r="B98" s="6" t="s">
        <v>61</v>
      </c>
      <c r="C98" s="6" t="s">
        <v>298</v>
      </c>
      <c r="D98" s="41" t="s">
        <v>575</v>
      </c>
      <c r="E98" s="31">
        <v>0</v>
      </c>
      <c r="F98" s="31">
        <v>0</v>
      </c>
      <c r="G98" s="31">
        <v>0</v>
      </c>
      <c r="H98" s="31">
        <v>0</v>
      </c>
      <c r="I98" s="31">
        <v>-15785.61</v>
      </c>
      <c r="J98" s="31">
        <v>0</v>
      </c>
      <c r="K98" s="31">
        <v>-61132.28</v>
      </c>
      <c r="L98" s="31">
        <v>-61132.28</v>
      </c>
      <c r="M98" s="31">
        <v>-61132.28</v>
      </c>
      <c r="N98" s="31">
        <v>-61132.28</v>
      </c>
      <c r="O98" s="31">
        <v>-61132.28</v>
      </c>
      <c r="P98" s="31">
        <v>-61132.28</v>
      </c>
      <c r="Q98" s="31">
        <v>-96332.67</v>
      </c>
      <c r="R98" s="35">
        <f t="shared" si="38"/>
        <v>-35895.468750000007</v>
      </c>
      <c r="T98" s="49">
        <f t="shared" si="39"/>
        <v>-35895.468750000007</v>
      </c>
      <c r="Y98" s="51"/>
      <c r="Z98" s="51"/>
      <c r="AA98" s="51"/>
      <c r="AD98" s="49">
        <f t="shared" si="40"/>
        <v>-35895.468750000007</v>
      </c>
    </row>
    <row r="99" spans="1:30">
      <c r="A99" s="6" t="s">
        <v>293</v>
      </c>
      <c r="B99" s="6" t="s">
        <v>59</v>
      </c>
      <c r="C99" s="6" t="s">
        <v>202</v>
      </c>
      <c r="D99" s="41" t="s">
        <v>562</v>
      </c>
      <c r="E99" s="45">
        <v>-128198.71</v>
      </c>
      <c r="F99" s="45">
        <v>-128198.71</v>
      </c>
      <c r="G99" s="45">
        <v>-128198.71</v>
      </c>
      <c r="H99" s="45">
        <v>-128198.71</v>
      </c>
      <c r="I99" s="45">
        <v>-128198.71</v>
      </c>
      <c r="J99" s="45">
        <v>-300989.82</v>
      </c>
      <c r="K99" s="45">
        <v>-300989.82</v>
      </c>
      <c r="L99" s="45">
        <v>-300989.82</v>
      </c>
      <c r="M99" s="45">
        <v>-300989.82</v>
      </c>
      <c r="N99" s="45">
        <v>-300989.82</v>
      </c>
      <c r="O99" s="45">
        <v>-300989.82</v>
      </c>
      <c r="P99" s="45">
        <v>-300989.82</v>
      </c>
      <c r="Q99" s="45">
        <v>-300989.82</v>
      </c>
      <c r="R99" s="47">
        <f t="shared" si="38"/>
        <v>-236193.15375000003</v>
      </c>
      <c r="T99" s="49">
        <f t="shared" si="39"/>
        <v>-236193.15375000003</v>
      </c>
      <c r="Y99" s="51"/>
      <c r="Z99" s="51"/>
      <c r="AA99" s="51"/>
      <c r="AD99" s="49">
        <f t="shared" si="40"/>
        <v>-236193.15375000003</v>
      </c>
    </row>
    <row r="100" spans="1:30">
      <c r="A100" s="6" t="s">
        <v>293</v>
      </c>
      <c r="B100" s="6" t="s">
        <v>59</v>
      </c>
      <c r="C100" s="6" t="s">
        <v>296</v>
      </c>
      <c r="D100" s="41" t="s">
        <v>565</v>
      </c>
      <c r="E100" s="45">
        <v>151777.60999999999</v>
      </c>
      <c r="F100" s="45">
        <v>166632.99</v>
      </c>
      <c r="G100" s="45">
        <v>187630.14</v>
      </c>
      <c r="H100" s="45">
        <v>201301.82</v>
      </c>
      <c r="I100" s="45">
        <v>215926.51</v>
      </c>
      <c r="J100" s="45">
        <v>9332.3300000000199</v>
      </c>
      <c r="K100" s="45">
        <v>28520.76</v>
      </c>
      <c r="L100" s="45">
        <v>46340.59</v>
      </c>
      <c r="M100" s="45">
        <v>59645.56</v>
      </c>
      <c r="N100" s="45">
        <v>91909.36</v>
      </c>
      <c r="O100" s="45">
        <v>120988.83</v>
      </c>
      <c r="P100" s="45">
        <v>146473.53</v>
      </c>
      <c r="Q100" s="45">
        <v>175619.65</v>
      </c>
      <c r="R100" s="47">
        <f t="shared" si="38"/>
        <v>119866.75416666665</v>
      </c>
      <c r="T100" s="49">
        <f t="shared" si="39"/>
        <v>119866.75416666665</v>
      </c>
      <c r="Y100" s="51"/>
      <c r="Z100" s="51"/>
      <c r="AA100" s="51"/>
      <c r="AD100" s="49">
        <f t="shared" si="40"/>
        <v>119866.75416666665</v>
      </c>
    </row>
    <row r="101" spans="1:30">
      <c r="A101" s="6" t="s">
        <v>293</v>
      </c>
      <c r="B101" s="6" t="s">
        <v>59</v>
      </c>
      <c r="C101" s="6" t="s">
        <v>297</v>
      </c>
      <c r="D101" s="41" t="s">
        <v>566</v>
      </c>
      <c r="E101" s="45">
        <v>-41287.040000000001</v>
      </c>
      <c r="F101" s="45">
        <v>-47341.55</v>
      </c>
      <c r="G101" s="45">
        <v>-55390.2</v>
      </c>
      <c r="H101" s="45">
        <v>-59973.43</v>
      </c>
      <c r="I101" s="45">
        <v>-63995.82</v>
      </c>
      <c r="J101" s="45">
        <v>-6183.26</v>
      </c>
      <c r="K101" s="45">
        <v>-9292.69</v>
      </c>
      <c r="L101" s="45">
        <v>-13574.66</v>
      </c>
      <c r="M101" s="45">
        <v>-20944.62</v>
      </c>
      <c r="N101" s="45">
        <v>-27775.919999999998</v>
      </c>
      <c r="O101" s="45">
        <v>-33073.089999999997</v>
      </c>
      <c r="P101" s="45">
        <v>-36625.760000000002</v>
      </c>
      <c r="Q101" s="45">
        <v>-41185.360000000001</v>
      </c>
      <c r="R101" s="47">
        <f t="shared" si="38"/>
        <v>-34617.26666666667</v>
      </c>
      <c r="T101" s="49">
        <f t="shared" si="39"/>
        <v>-34617.26666666667</v>
      </c>
      <c r="Y101" s="51"/>
      <c r="Z101" s="51"/>
      <c r="AA101" s="51"/>
      <c r="AD101" s="49">
        <f t="shared" si="40"/>
        <v>-34617.26666666667</v>
      </c>
    </row>
    <row r="102" spans="1:30">
      <c r="A102" s="6" t="s">
        <v>293</v>
      </c>
      <c r="B102" s="6" t="s">
        <v>59</v>
      </c>
      <c r="C102" s="6" t="s">
        <v>298</v>
      </c>
      <c r="D102" s="41" t="s">
        <v>567</v>
      </c>
      <c r="E102" s="45">
        <v>-103574.31</v>
      </c>
      <c r="F102" s="45">
        <v>-191267.21</v>
      </c>
      <c r="G102" s="45">
        <v>-200357.72</v>
      </c>
      <c r="H102" s="45">
        <v>-221664.12</v>
      </c>
      <c r="I102" s="45">
        <v>-324721.8</v>
      </c>
      <c r="J102" s="45">
        <v>-18918.87</v>
      </c>
      <c r="K102" s="45">
        <v>-39534.74</v>
      </c>
      <c r="L102" s="45">
        <v>-47405.2</v>
      </c>
      <c r="M102" s="45">
        <v>-42362.95</v>
      </c>
      <c r="N102" s="45">
        <v>-71653.87</v>
      </c>
      <c r="O102" s="45">
        <v>-78780.100000000006</v>
      </c>
      <c r="P102" s="45">
        <v>-107196.96</v>
      </c>
      <c r="Q102" s="45">
        <v>-83192.820000000007</v>
      </c>
      <c r="R102" s="47">
        <f t="shared" si="38"/>
        <v>-119770.59208333334</v>
      </c>
      <c r="T102" s="49">
        <f t="shared" si="39"/>
        <v>-119770.59208333334</v>
      </c>
      <c r="Y102" s="51"/>
      <c r="Z102" s="51"/>
      <c r="AA102" s="51"/>
      <c r="AD102" s="49">
        <f t="shared" si="40"/>
        <v>-119770.59208333334</v>
      </c>
    </row>
    <row r="103" spans="1:30">
      <c r="A103" s="6" t="s">
        <v>293</v>
      </c>
      <c r="B103" s="6" t="s">
        <v>60</v>
      </c>
      <c r="C103" s="6" t="s">
        <v>202</v>
      </c>
      <c r="D103" s="41" t="s">
        <v>568</v>
      </c>
      <c r="E103" s="45">
        <v>-7449</v>
      </c>
      <c r="F103" s="45">
        <v>-7449</v>
      </c>
      <c r="G103" s="45">
        <v>-7449</v>
      </c>
      <c r="H103" s="45">
        <v>-7449</v>
      </c>
      <c r="I103" s="45">
        <v>-7449</v>
      </c>
      <c r="J103" s="45">
        <v>-1918.96</v>
      </c>
      <c r="K103" s="45">
        <v>-1918.96</v>
      </c>
      <c r="L103" s="45">
        <v>-1918.96</v>
      </c>
      <c r="M103" s="45">
        <v>-1918.96</v>
      </c>
      <c r="N103" s="45">
        <v>-1918.96</v>
      </c>
      <c r="O103" s="45">
        <v>-1918.96</v>
      </c>
      <c r="P103" s="45">
        <v>-1918.96</v>
      </c>
      <c r="Q103" s="45">
        <v>-1918.96</v>
      </c>
      <c r="R103" s="47">
        <f t="shared" si="38"/>
        <v>-3992.7249999999999</v>
      </c>
      <c r="T103" s="49">
        <f t="shared" si="39"/>
        <v>-3992.7249999999999</v>
      </c>
      <c r="Y103" s="51"/>
      <c r="Z103" s="51"/>
      <c r="AA103" s="51"/>
      <c r="AD103" s="49">
        <f t="shared" si="40"/>
        <v>-3992.7249999999999</v>
      </c>
    </row>
    <row r="104" spans="1:30">
      <c r="A104" s="6" t="s">
        <v>293</v>
      </c>
      <c r="B104" s="6" t="s">
        <v>60</v>
      </c>
      <c r="C104" s="6" t="s">
        <v>296</v>
      </c>
      <c r="D104" s="41" t="s">
        <v>569</v>
      </c>
      <c r="E104" s="45">
        <v>5</v>
      </c>
      <c r="F104" s="45">
        <v>5</v>
      </c>
      <c r="G104" s="45">
        <v>5</v>
      </c>
      <c r="H104" s="45">
        <v>5</v>
      </c>
      <c r="I104" s="45">
        <v>5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7">
        <f t="shared" si="38"/>
        <v>1.875</v>
      </c>
      <c r="T104" s="49">
        <f t="shared" si="39"/>
        <v>1.875</v>
      </c>
      <c r="Y104" s="51"/>
      <c r="Z104" s="51"/>
      <c r="AA104" s="51"/>
      <c r="AD104" s="49">
        <f t="shared" si="40"/>
        <v>1.875</v>
      </c>
    </row>
    <row r="105" spans="1:30">
      <c r="A105" s="6" t="s">
        <v>293</v>
      </c>
      <c r="B105" s="6" t="s">
        <v>60</v>
      </c>
      <c r="C105" s="6" t="s">
        <v>298</v>
      </c>
      <c r="D105" s="41" t="s">
        <v>571</v>
      </c>
      <c r="E105" s="45">
        <v>0</v>
      </c>
      <c r="F105" s="45">
        <v>0</v>
      </c>
      <c r="G105" s="45">
        <v>0</v>
      </c>
      <c r="H105" s="45">
        <v>0</v>
      </c>
      <c r="I105" s="45">
        <v>5525.04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7">
        <f t="shared" si="38"/>
        <v>460.42</v>
      </c>
      <c r="T105" s="49">
        <f t="shared" si="39"/>
        <v>460.42</v>
      </c>
      <c r="Y105" s="51"/>
      <c r="Z105" s="51"/>
      <c r="AA105" s="51"/>
      <c r="AD105" s="49">
        <f t="shared" si="40"/>
        <v>460.42</v>
      </c>
    </row>
    <row r="106" spans="1:30">
      <c r="A106" s="6" t="s">
        <v>294</v>
      </c>
      <c r="B106" s="6" t="s">
        <v>59</v>
      </c>
      <c r="C106" s="6" t="s">
        <v>202</v>
      </c>
      <c r="D106" s="41" t="s">
        <v>562</v>
      </c>
      <c r="E106" s="45">
        <v>-340156.45</v>
      </c>
      <c r="F106" s="45">
        <v>-340156.45</v>
      </c>
      <c r="G106" s="45">
        <v>-340156.45</v>
      </c>
      <c r="H106" s="45">
        <v>-340156.45</v>
      </c>
      <c r="I106" s="45">
        <v>-340156.45</v>
      </c>
      <c r="J106" s="45">
        <v>-925523.64</v>
      </c>
      <c r="K106" s="45">
        <v>-925523.64</v>
      </c>
      <c r="L106" s="45">
        <v>-925523.64</v>
      </c>
      <c r="M106" s="45">
        <v>-925523.64</v>
      </c>
      <c r="N106" s="45">
        <v>-925523.64</v>
      </c>
      <c r="O106" s="45">
        <v>-925523.64</v>
      </c>
      <c r="P106" s="45">
        <v>-925523.64</v>
      </c>
      <c r="Q106" s="45">
        <v>-925523.64</v>
      </c>
      <c r="R106" s="47">
        <f t="shared" si="38"/>
        <v>-706010.94374999998</v>
      </c>
      <c r="T106" s="49">
        <f t="shared" si="39"/>
        <v>-706010.94374999998</v>
      </c>
      <c r="Y106" s="51"/>
      <c r="Z106" s="51"/>
      <c r="AA106" s="51"/>
      <c r="AD106" s="49">
        <f t="shared" si="40"/>
        <v>-706010.94374999998</v>
      </c>
    </row>
    <row r="107" spans="1:30">
      <c r="A107" s="6" t="s">
        <v>294</v>
      </c>
      <c r="B107" s="6" t="s">
        <v>59</v>
      </c>
      <c r="C107" s="6" t="s">
        <v>296</v>
      </c>
      <c r="D107" s="41" t="s">
        <v>565</v>
      </c>
      <c r="E107" s="45">
        <v>436571.16</v>
      </c>
      <c r="F107" s="45">
        <v>471108.29</v>
      </c>
      <c r="G107" s="45">
        <v>502403.61</v>
      </c>
      <c r="H107" s="45">
        <v>537962.71</v>
      </c>
      <c r="I107" s="45">
        <v>573545.80000000005</v>
      </c>
      <c r="J107" s="45">
        <v>37155.460000000101</v>
      </c>
      <c r="K107" s="45">
        <v>82552.110000000102</v>
      </c>
      <c r="L107" s="45">
        <v>138036.63</v>
      </c>
      <c r="M107" s="45">
        <v>177197.69</v>
      </c>
      <c r="N107" s="45">
        <v>251419.74</v>
      </c>
      <c r="O107" s="45">
        <v>328863.77</v>
      </c>
      <c r="P107" s="45">
        <v>384938.89</v>
      </c>
      <c r="Q107" s="45">
        <v>478619.82</v>
      </c>
      <c r="R107" s="47">
        <f t="shared" si="38"/>
        <v>328565.01583333337</v>
      </c>
      <c r="T107" s="49">
        <f t="shared" si="39"/>
        <v>328565.01583333337</v>
      </c>
      <c r="Y107" s="51"/>
      <c r="Z107" s="51"/>
      <c r="AA107" s="51"/>
      <c r="AD107" s="49">
        <f t="shared" si="40"/>
        <v>328565.01583333337</v>
      </c>
    </row>
    <row r="108" spans="1:30">
      <c r="A108" s="6" t="s">
        <v>294</v>
      </c>
      <c r="B108" s="6" t="s">
        <v>59</v>
      </c>
      <c r="C108" s="6" t="s">
        <v>297</v>
      </c>
      <c r="D108" s="41" t="s">
        <v>566</v>
      </c>
      <c r="E108" s="45">
        <v>-125703.3</v>
      </c>
      <c r="F108" s="45">
        <v>-140796.48000000001</v>
      </c>
      <c r="G108" s="45">
        <v>-159806.22</v>
      </c>
      <c r="H108" s="45">
        <v>-175045.94</v>
      </c>
      <c r="I108" s="45">
        <v>-186454.91</v>
      </c>
      <c r="J108" s="45">
        <v>-9645.20999999999</v>
      </c>
      <c r="K108" s="45">
        <v>-19271.98</v>
      </c>
      <c r="L108" s="45">
        <v>-31703.56</v>
      </c>
      <c r="M108" s="45">
        <v>-53178.35</v>
      </c>
      <c r="N108" s="45">
        <v>-69202.05</v>
      </c>
      <c r="O108" s="45">
        <v>-81910.100000000006</v>
      </c>
      <c r="P108" s="45">
        <v>-89304.04</v>
      </c>
      <c r="Q108" s="45">
        <v>-105321.57</v>
      </c>
      <c r="R108" s="47">
        <f t="shared" si="38"/>
        <v>-94319.272916666683</v>
      </c>
      <c r="T108" s="49">
        <f t="shared" si="39"/>
        <v>-94319.272916666683</v>
      </c>
      <c r="Y108" s="51"/>
      <c r="Z108" s="51"/>
      <c r="AA108" s="51"/>
      <c r="AD108" s="49">
        <f t="shared" si="40"/>
        <v>-94319.272916666683</v>
      </c>
    </row>
    <row r="109" spans="1:30">
      <c r="A109" s="6" t="s">
        <v>294</v>
      </c>
      <c r="B109" s="6" t="s">
        <v>59</v>
      </c>
      <c r="C109" s="6" t="s">
        <v>298</v>
      </c>
      <c r="D109" s="41" t="s">
        <v>567</v>
      </c>
      <c r="E109" s="45">
        <v>-317181.03999999998</v>
      </c>
      <c r="F109" s="45">
        <v>-554610.69999999995</v>
      </c>
      <c r="G109" s="45">
        <v>-541155.49</v>
      </c>
      <c r="H109" s="45">
        <v>-636733.51</v>
      </c>
      <c r="I109" s="45">
        <v>-972458.08</v>
      </c>
      <c r="J109" s="45">
        <v>-115024.67</v>
      </c>
      <c r="K109" s="45">
        <v>-275626.05</v>
      </c>
      <c r="L109" s="45">
        <v>-319831.96999999997</v>
      </c>
      <c r="M109" s="45">
        <v>-298766.8</v>
      </c>
      <c r="N109" s="45">
        <v>-368948.2</v>
      </c>
      <c r="O109" s="45">
        <v>-601950.96</v>
      </c>
      <c r="P109" s="45">
        <v>-548598.37</v>
      </c>
      <c r="Q109" s="45">
        <v>-587630.44999999995</v>
      </c>
      <c r="R109" s="47">
        <f t="shared" si="38"/>
        <v>-473842.54541666666</v>
      </c>
      <c r="T109" s="49">
        <f t="shared" si="39"/>
        <v>-473842.54541666666</v>
      </c>
      <c r="Y109" s="51"/>
      <c r="Z109" s="51"/>
      <c r="AA109" s="51"/>
      <c r="AD109" s="49">
        <f t="shared" si="40"/>
        <v>-473842.54541666666</v>
      </c>
    </row>
    <row r="110" spans="1:30">
      <c r="A110" s="6" t="s">
        <v>294</v>
      </c>
      <c r="B110" s="6" t="s">
        <v>60</v>
      </c>
      <c r="C110" s="6" t="s">
        <v>202</v>
      </c>
      <c r="D110" s="41" t="s">
        <v>568</v>
      </c>
      <c r="E110" s="45">
        <v>-22551</v>
      </c>
      <c r="F110" s="45">
        <v>-22551</v>
      </c>
      <c r="G110" s="45">
        <v>-22551</v>
      </c>
      <c r="H110" s="45">
        <v>-22551</v>
      </c>
      <c r="I110" s="45">
        <v>-22551</v>
      </c>
      <c r="J110" s="45">
        <v>-28081.040000000001</v>
      </c>
      <c r="K110" s="45">
        <v>-28081.040000000001</v>
      </c>
      <c r="L110" s="45">
        <v>-28081.040000000001</v>
      </c>
      <c r="M110" s="45">
        <v>-28081.040000000001</v>
      </c>
      <c r="N110" s="45">
        <v>-28081.040000000001</v>
      </c>
      <c r="O110" s="45">
        <v>-28081.040000000001</v>
      </c>
      <c r="P110" s="45">
        <v>-28081.040000000001</v>
      </c>
      <c r="Q110" s="45">
        <v>-28081.040000000001</v>
      </c>
      <c r="R110" s="47">
        <f t="shared" si="38"/>
        <v>-26007.275000000005</v>
      </c>
      <c r="T110" s="49">
        <f t="shared" si="39"/>
        <v>-26007.275000000005</v>
      </c>
      <c r="Y110" s="51"/>
      <c r="Z110" s="51"/>
      <c r="AA110" s="51"/>
      <c r="AD110" s="49">
        <f t="shared" si="40"/>
        <v>-26007.275000000005</v>
      </c>
    </row>
    <row r="111" spans="1:30">
      <c r="A111" s="6" t="s">
        <v>294</v>
      </c>
      <c r="B111" s="6" t="s">
        <v>60</v>
      </c>
      <c r="C111" s="6" t="s">
        <v>296</v>
      </c>
      <c r="D111" s="41" t="s">
        <v>569</v>
      </c>
      <c r="E111" s="45">
        <v>429.47000000000099</v>
      </c>
      <c r="F111" s="45">
        <v>429.47000000000099</v>
      </c>
      <c r="G111" s="45">
        <v>429.47000000000099</v>
      </c>
      <c r="H111" s="45">
        <v>429.47000000000099</v>
      </c>
      <c r="I111" s="45">
        <v>-5566.04</v>
      </c>
      <c r="J111" s="45">
        <v>0</v>
      </c>
      <c r="K111" s="45">
        <v>0</v>
      </c>
      <c r="L111" s="45">
        <v>0</v>
      </c>
      <c r="M111" s="45">
        <v>-1398.95</v>
      </c>
      <c r="N111" s="45">
        <v>-1398.95</v>
      </c>
      <c r="O111" s="45">
        <v>-1398.95</v>
      </c>
      <c r="P111" s="45">
        <v>-1398.95</v>
      </c>
      <c r="Q111" s="45">
        <v>-1398.95</v>
      </c>
      <c r="R111" s="47">
        <f t="shared" si="38"/>
        <v>-863.18083333333323</v>
      </c>
      <c r="T111" s="49">
        <f t="shared" si="39"/>
        <v>-863.18083333333323</v>
      </c>
      <c r="Y111" s="51"/>
      <c r="Z111" s="51"/>
      <c r="AA111" s="51"/>
      <c r="AD111" s="49">
        <f t="shared" si="40"/>
        <v>-863.18083333333323</v>
      </c>
    </row>
    <row r="112" spans="1:30">
      <c r="A112" s="6" t="s">
        <v>294</v>
      </c>
      <c r="B112" s="6" t="s">
        <v>60</v>
      </c>
      <c r="C112" s="6" t="s">
        <v>297</v>
      </c>
      <c r="D112" s="41" t="s">
        <v>570</v>
      </c>
      <c r="E112" s="45">
        <v>-180.6</v>
      </c>
      <c r="F112" s="45">
        <v>-180.6</v>
      </c>
      <c r="G112" s="45">
        <v>-180.6</v>
      </c>
      <c r="H112" s="45">
        <v>-180.6</v>
      </c>
      <c r="I112" s="45">
        <v>-180.6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7">
        <f t="shared" si="38"/>
        <v>-67.724999999999994</v>
      </c>
      <c r="T112" s="49">
        <f t="shared" si="39"/>
        <v>-67.724999999999994</v>
      </c>
      <c r="Y112" s="51"/>
      <c r="Z112" s="51"/>
      <c r="AA112" s="51"/>
      <c r="AD112" s="49">
        <f t="shared" si="40"/>
        <v>-67.724999999999994</v>
      </c>
    </row>
    <row r="113" spans="1:30">
      <c r="A113" s="6" t="s">
        <v>294</v>
      </c>
      <c r="B113" s="6" t="s">
        <v>60</v>
      </c>
      <c r="C113" s="6" t="s">
        <v>298</v>
      </c>
      <c r="D113" s="41" t="s">
        <v>571</v>
      </c>
      <c r="E113" s="55">
        <v>0</v>
      </c>
      <c r="F113" s="55">
        <v>0</v>
      </c>
      <c r="G113" s="55">
        <v>0</v>
      </c>
      <c r="H113" s="55">
        <v>0</v>
      </c>
      <c r="I113" s="55">
        <v>216.6</v>
      </c>
      <c r="J113" s="55">
        <v>0</v>
      </c>
      <c r="K113" s="55">
        <v>0</v>
      </c>
      <c r="L113" s="55">
        <v>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6">
        <f t="shared" si="38"/>
        <v>18.05</v>
      </c>
      <c r="T113" s="49">
        <f t="shared" si="39"/>
        <v>18.05</v>
      </c>
      <c r="Y113" s="51"/>
      <c r="Z113" s="51"/>
      <c r="AA113" s="51"/>
      <c r="AD113" s="49">
        <f t="shared" si="40"/>
        <v>18.05</v>
      </c>
    </row>
    <row r="114" spans="1:30">
      <c r="D114" s="3" t="s">
        <v>62</v>
      </c>
      <c r="E114" s="31">
        <f t="shared" ref="E114:J114" si="41">SUM(E95:E113)</f>
        <v>-507393.21</v>
      </c>
      <c r="F114" s="31">
        <f t="shared" si="41"/>
        <v>-804270.95000000007</v>
      </c>
      <c r="G114" s="31">
        <f t="shared" si="41"/>
        <v>-768212.88</v>
      </c>
      <c r="H114" s="31">
        <f t="shared" si="41"/>
        <v>-855689.47000000009</v>
      </c>
      <c r="I114" s="31">
        <f t="shared" si="41"/>
        <v>-1271513.46</v>
      </c>
      <c r="J114" s="31">
        <f t="shared" si="41"/>
        <v>-1374797.6799999997</v>
      </c>
      <c r="K114" s="31">
        <f t="shared" ref="K114:R114" si="42">SUM(K95:K113)</f>
        <v>-1504166.05</v>
      </c>
      <c r="L114" s="31">
        <f t="shared" si="42"/>
        <v>-1499651.6300000001</v>
      </c>
      <c r="M114" s="31">
        <f t="shared" si="42"/>
        <v>-1450476.2600000002</v>
      </c>
      <c r="N114" s="31">
        <f t="shared" si="42"/>
        <v>-1466317.73</v>
      </c>
      <c r="O114" s="31">
        <f t="shared" si="42"/>
        <v>-1614041.8099999998</v>
      </c>
      <c r="P114" s="31">
        <f t="shared" si="42"/>
        <v>-1512175.3</v>
      </c>
      <c r="Q114" s="31">
        <f t="shared" si="42"/>
        <v>-1436003.1400000001</v>
      </c>
      <c r="R114" s="31">
        <f t="shared" si="42"/>
        <v>-1257750.9495833335</v>
      </c>
      <c r="Y114" s="51"/>
      <c r="Z114" s="51"/>
      <c r="AA114" s="51"/>
    </row>
    <row r="115" spans="1:30">
      <c r="D115" s="3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Y115" s="51"/>
      <c r="Z115" s="51"/>
      <c r="AA115" s="51"/>
    </row>
    <row r="116" spans="1:30">
      <c r="D116" s="3" t="s">
        <v>63</v>
      </c>
      <c r="E116" s="46">
        <f t="shared" ref="E116:R116" si="43">+E93+E114</f>
        <v>9575911.8499999978</v>
      </c>
      <c r="F116" s="46">
        <f t="shared" si="43"/>
        <v>11757706.200000005</v>
      </c>
      <c r="G116" s="46">
        <f t="shared" si="43"/>
        <v>11054687.43</v>
      </c>
      <c r="H116" s="46">
        <f t="shared" si="43"/>
        <v>17039490.25</v>
      </c>
      <c r="I116" s="46">
        <f t="shared" si="43"/>
        <v>18633143.780000001</v>
      </c>
      <c r="J116" s="46">
        <f t="shared" si="43"/>
        <v>24302139.099999998</v>
      </c>
      <c r="K116" s="46">
        <f t="shared" si="43"/>
        <v>28321413.289999995</v>
      </c>
      <c r="L116" s="46">
        <f t="shared" si="43"/>
        <v>25111345.280000001</v>
      </c>
      <c r="M116" s="46">
        <f t="shared" si="43"/>
        <v>18803990.189999998</v>
      </c>
      <c r="N116" s="46">
        <f t="shared" si="43"/>
        <v>11383821.25</v>
      </c>
      <c r="O116" s="46">
        <f t="shared" si="43"/>
        <v>8468202.2400000002</v>
      </c>
      <c r="P116" s="46">
        <f t="shared" si="43"/>
        <v>5623588.2599999998</v>
      </c>
      <c r="Q116" s="46">
        <f t="shared" si="43"/>
        <v>4836072.7199999988</v>
      </c>
      <c r="R116" s="46">
        <f t="shared" si="43"/>
        <v>15642126.629583336</v>
      </c>
      <c r="Y116" s="51"/>
      <c r="Z116" s="51"/>
      <c r="AA116" s="51"/>
    </row>
    <row r="117" spans="1:30">
      <c r="D117" s="3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7"/>
      <c r="Y117" s="51"/>
      <c r="Z117" s="51"/>
      <c r="AA117" s="51"/>
    </row>
    <row r="118" spans="1:30">
      <c r="A118" s="6" t="s">
        <v>284</v>
      </c>
      <c r="B118" s="6" t="s">
        <v>64</v>
      </c>
      <c r="C118" s="6" t="s">
        <v>234</v>
      </c>
      <c r="D118" s="41" t="s">
        <v>576</v>
      </c>
      <c r="E118" s="45">
        <v>803830.27</v>
      </c>
      <c r="F118" s="45">
        <v>839752.87</v>
      </c>
      <c r="G118" s="45">
        <v>742786.37</v>
      </c>
      <c r="H118" s="45">
        <v>738621.33</v>
      </c>
      <c r="I118" s="45">
        <v>838523.46</v>
      </c>
      <c r="J118" s="45">
        <v>805421.26</v>
      </c>
      <c r="K118" s="45">
        <v>801726.35</v>
      </c>
      <c r="L118" s="45">
        <v>777100.99</v>
      </c>
      <c r="M118" s="45">
        <v>712474.9</v>
      </c>
      <c r="N118" s="45">
        <v>846900.93</v>
      </c>
      <c r="O118" s="45">
        <v>695025.31</v>
      </c>
      <c r="P118" s="45">
        <v>642199.31999999995</v>
      </c>
      <c r="Q118" s="45">
        <v>624274.87</v>
      </c>
      <c r="R118" s="47">
        <f t="shared" ref="R118:R142" si="44">((E118+Q118)+((F118+G118+H118+I118+J118+K118+L118+M118+N118+O118+P118)*2))/24</f>
        <v>762882.13833333331</v>
      </c>
      <c r="T118" s="49">
        <f t="shared" ref="T118:T142" si="45">+R118</f>
        <v>762882.13833333331</v>
      </c>
      <c r="Y118" s="51"/>
      <c r="Z118" s="51"/>
      <c r="AA118" s="51"/>
      <c r="AD118" s="49">
        <f t="shared" ref="AD118:AD142" si="46">+R118</f>
        <v>762882.13833333331</v>
      </c>
    </row>
    <row r="119" spans="1:30">
      <c r="A119" s="6" t="s">
        <v>299</v>
      </c>
      <c r="B119" s="6" t="s">
        <v>64</v>
      </c>
      <c r="C119" s="6" t="s">
        <v>234</v>
      </c>
      <c r="D119" s="41" t="s">
        <v>577</v>
      </c>
      <c r="E119" s="45">
        <v>348070.69</v>
      </c>
      <c r="F119" s="45">
        <v>350204.64</v>
      </c>
      <c r="G119" s="45">
        <v>349576.85</v>
      </c>
      <c r="H119" s="45">
        <v>349501.81</v>
      </c>
      <c r="I119" s="45">
        <v>348607.83</v>
      </c>
      <c r="J119" s="45">
        <v>336447</v>
      </c>
      <c r="K119" s="45">
        <v>336505.27</v>
      </c>
      <c r="L119" s="45">
        <v>335769.68</v>
      </c>
      <c r="M119" s="45">
        <v>336652.46</v>
      </c>
      <c r="N119" s="45">
        <v>375792.98</v>
      </c>
      <c r="O119" s="45">
        <v>403488.72</v>
      </c>
      <c r="P119" s="45">
        <v>413458.29</v>
      </c>
      <c r="Q119" s="45">
        <v>427434.77</v>
      </c>
      <c r="R119" s="47">
        <f t="shared" si="44"/>
        <v>360313.1883333333</v>
      </c>
      <c r="T119" s="49">
        <f t="shared" si="45"/>
        <v>360313.1883333333</v>
      </c>
      <c r="Y119" s="51"/>
      <c r="Z119" s="51"/>
      <c r="AA119" s="51"/>
      <c r="AD119" s="49">
        <f t="shared" si="46"/>
        <v>360313.1883333333</v>
      </c>
    </row>
    <row r="120" spans="1:30">
      <c r="A120" s="6" t="s">
        <v>300</v>
      </c>
      <c r="B120" s="6" t="s">
        <v>64</v>
      </c>
      <c r="C120" s="6" t="s">
        <v>234</v>
      </c>
      <c r="D120" s="41" t="s">
        <v>578</v>
      </c>
      <c r="E120" s="45">
        <v>767089.59</v>
      </c>
      <c r="F120" s="45">
        <v>773243.75</v>
      </c>
      <c r="G120" s="45">
        <v>639862.42000000004</v>
      </c>
      <c r="H120" s="45">
        <v>602465.01</v>
      </c>
      <c r="I120" s="45">
        <v>536867.38</v>
      </c>
      <c r="J120" s="45">
        <v>527256.5</v>
      </c>
      <c r="K120" s="45">
        <v>545265.25</v>
      </c>
      <c r="L120" s="45">
        <v>545275.87</v>
      </c>
      <c r="M120" s="45">
        <v>551247.93999999994</v>
      </c>
      <c r="N120" s="45">
        <v>512147.93</v>
      </c>
      <c r="O120" s="45">
        <v>517329.76</v>
      </c>
      <c r="P120" s="45">
        <v>524638.59</v>
      </c>
      <c r="Q120" s="45">
        <v>503245.38</v>
      </c>
      <c r="R120" s="47">
        <f t="shared" si="44"/>
        <v>575897.32374999998</v>
      </c>
      <c r="T120" s="49">
        <f t="shared" si="45"/>
        <v>575897.32374999998</v>
      </c>
      <c r="Y120" s="51"/>
      <c r="Z120" s="51"/>
      <c r="AA120" s="51"/>
      <c r="AD120" s="49">
        <f t="shared" si="46"/>
        <v>575897.32374999998</v>
      </c>
    </row>
    <row r="121" spans="1:30">
      <c r="A121" s="6" t="s">
        <v>301</v>
      </c>
      <c r="B121" s="6" t="s">
        <v>64</v>
      </c>
      <c r="C121" s="6" t="s">
        <v>234</v>
      </c>
      <c r="D121" s="41" t="s">
        <v>579</v>
      </c>
      <c r="E121" s="45">
        <v>598917.47</v>
      </c>
      <c r="F121" s="45">
        <v>638594.02</v>
      </c>
      <c r="G121" s="45">
        <v>695467</v>
      </c>
      <c r="H121" s="45">
        <v>644298.36</v>
      </c>
      <c r="I121" s="45">
        <v>616072.66</v>
      </c>
      <c r="J121" s="45">
        <v>650977.96</v>
      </c>
      <c r="K121" s="45">
        <v>631269.37</v>
      </c>
      <c r="L121" s="45">
        <v>665210.46</v>
      </c>
      <c r="M121" s="45">
        <v>586713.12</v>
      </c>
      <c r="N121" s="45">
        <v>589598.51</v>
      </c>
      <c r="O121" s="45">
        <v>628230.67000000004</v>
      </c>
      <c r="P121" s="45">
        <v>671674.37</v>
      </c>
      <c r="Q121" s="45">
        <v>685477.24</v>
      </c>
      <c r="R121" s="47">
        <f t="shared" si="44"/>
        <v>638358.65458333341</v>
      </c>
      <c r="T121" s="49">
        <f t="shared" si="45"/>
        <v>638358.65458333341</v>
      </c>
      <c r="Y121" s="51"/>
      <c r="Z121" s="51"/>
      <c r="AA121" s="51"/>
      <c r="AD121" s="49">
        <f t="shared" si="46"/>
        <v>638358.65458333341</v>
      </c>
    </row>
    <row r="122" spans="1:30">
      <c r="A122" s="6" t="s">
        <v>302</v>
      </c>
      <c r="B122" s="6" t="s">
        <v>64</v>
      </c>
      <c r="C122" s="6" t="s">
        <v>234</v>
      </c>
      <c r="D122" s="41" t="s">
        <v>580</v>
      </c>
      <c r="E122" s="45">
        <v>611580.24</v>
      </c>
      <c r="F122" s="45">
        <v>646793.18000000005</v>
      </c>
      <c r="G122" s="45">
        <v>624871.37</v>
      </c>
      <c r="H122" s="45">
        <v>589435.04</v>
      </c>
      <c r="I122" s="45">
        <v>512563.57</v>
      </c>
      <c r="J122" s="45">
        <v>512678.99</v>
      </c>
      <c r="K122" s="45">
        <v>511109.7</v>
      </c>
      <c r="L122" s="45">
        <v>514904.42</v>
      </c>
      <c r="M122" s="45">
        <v>536253.4</v>
      </c>
      <c r="N122" s="45">
        <v>553229.91</v>
      </c>
      <c r="O122" s="45">
        <v>548661.66</v>
      </c>
      <c r="P122" s="45">
        <v>544844.59</v>
      </c>
      <c r="Q122" s="45">
        <v>542523.81000000006</v>
      </c>
      <c r="R122" s="47">
        <f t="shared" si="44"/>
        <v>556033.15458333341</v>
      </c>
      <c r="T122" s="49">
        <f t="shared" si="45"/>
        <v>556033.15458333341</v>
      </c>
      <c r="Y122" s="51"/>
      <c r="Z122" s="51"/>
      <c r="AA122" s="51"/>
      <c r="AD122" s="49">
        <f t="shared" si="46"/>
        <v>556033.15458333341</v>
      </c>
    </row>
    <row r="123" spans="1:30">
      <c r="A123" s="6" t="s">
        <v>303</v>
      </c>
      <c r="B123" s="6" t="s">
        <v>64</v>
      </c>
      <c r="C123" s="6" t="s">
        <v>234</v>
      </c>
      <c r="D123" s="41" t="s">
        <v>581</v>
      </c>
      <c r="E123" s="45">
        <v>91124.71</v>
      </c>
      <c r="F123" s="45">
        <v>91094.399999999994</v>
      </c>
      <c r="G123" s="45">
        <v>96983.38</v>
      </c>
      <c r="H123" s="45">
        <v>96941.57</v>
      </c>
      <c r="I123" s="45">
        <v>99132.08</v>
      </c>
      <c r="J123" s="45">
        <v>99132.08</v>
      </c>
      <c r="K123" s="45">
        <v>98249.21</v>
      </c>
      <c r="L123" s="45">
        <v>97432.960000000006</v>
      </c>
      <c r="M123" s="45">
        <v>93450.49</v>
      </c>
      <c r="N123" s="45">
        <v>98155.76</v>
      </c>
      <c r="O123" s="45">
        <v>97503.02</v>
      </c>
      <c r="P123" s="45">
        <v>99438.720000000001</v>
      </c>
      <c r="Q123" s="45">
        <v>102700.31</v>
      </c>
      <c r="R123" s="47">
        <f t="shared" si="44"/>
        <v>97035.514999999999</v>
      </c>
      <c r="T123" s="49">
        <f t="shared" si="45"/>
        <v>97035.514999999999</v>
      </c>
      <c r="Y123" s="51"/>
      <c r="Z123" s="51"/>
      <c r="AA123" s="51"/>
      <c r="AD123" s="49">
        <f t="shared" si="46"/>
        <v>97035.514999999999</v>
      </c>
    </row>
    <row r="124" spans="1:30">
      <c r="A124" s="6" t="s">
        <v>304</v>
      </c>
      <c r="B124" s="6" t="s">
        <v>64</v>
      </c>
      <c r="C124" s="6" t="s">
        <v>234</v>
      </c>
      <c r="D124" s="41" t="s">
        <v>582</v>
      </c>
      <c r="E124" s="45">
        <v>373421.02</v>
      </c>
      <c r="F124" s="45">
        <v>336424.47</v>
      </c>
      <c r="G124" s="45">
        <v>300765.96000000002</v>
      </c>
      <c r="H124" s="45">
        <v>243296.42</v>
      </c>
      <c r="I124" s="45">
        <v>395535.87</v>
      </c>
      <c r="J124" s="45">
        <v>314496.84999999998</v>
      </c>
      <c r="K124" s="45">
        <v>321489.48</v>
      </c>
      <c r="L124" s="45">
        <v>278813.62</v>
      </c>
      <c r="M124" s="45">
        <v>307016.89</v>
      </c>
      <c r="N124" s="45">
        <v>330502.3</v>
      </c>
      <c r="O124" s="45">
        <v>300629.88</v>
      </c>
      <c r="P124" s="45">
        <v>306245.59000000003</v>
      </c>
      <c r="Q124" s="45">
        <v>331577.42</v>
      </c>
      <c r="R124" s="47">
        <f t="shared" si="44"/>
        <v>315643.04583333334</v>
      </c>
      <c r="T124" s="49">
        <f t="shared" si="45"/>
        <v>315643.04583333334</v>
      </c>
      <c r="Y124" s="51"/>
      <c r="Z124" s="51"/>
      <c r="AA124" s="51"/>
      <c r="AD124" s="49">
        <f t="shared" si="46"/>
        <v>315643.04583333334</v>
      </c>
    </row>
    <row r="125" spans="1:30">
      <c r="A125" s="6" t="s">
        <v>305</v>
      </c>
      <c r="B125" s="6" t="s">
        <v>64</v>
      </c>
      <c r="C125" s="6" t="s">
        <v>234</v>
      </c>
      <c r="D125" s="41" t="s">
        <v>583</v>
      </c>
      <c r="E125" s="45">
        <v>366101.08</v>
      </c>
      <c r="F125" s="45">
        <v>257116.02</v>
      </c>
      <c r="G125" s="45">
        <v>285835.65999999997</v>
      </c>
      <c r="H125" s="45">
        <v>284281.18</v>
      </c>
      <c r="I125" s="45">
        <v>315890.34999999998</v>
      </c>
      <c r="J125" s="45">
        <v>312504.11</v>
      </c>
      <c r="K125" s="45">
        <v>302783.69</v>
      </c>
      <c r="L125" s="45">
        <v>324260.46000000002</v>
      </c>
      <c r="M125" s="45">
        <v>337906.42</v>
      </c>
      <c r="N125" s="45">
        <v>362973.47</v>
      </c>
      <c r="O125" s="45">
        <v>438965.67</v>
      </c>
      <c r="P125" s="45">
        <v>438897.33</v>
      </c>
      <c r="Q125" s="45">
        <v>449678.74</v>
      </c>
      <c r="R125" s="47">
        <f t="shared" si="44"/>
        <v>339108.68916666665</v>
      </c>
      <c r="T125" s="49">
        <f t="shared" si="45"/>
        <v>339108.68916666665</v>
      </c>
      <c r="Y125" s="51"/>
      <c r="Z125" s="51"/>
      <c r="AA125" s="51"/>
      <c r="AD125" s="49">
        <f t="shared" si="46"/>
        <v>339108.68916666665</v>
      </c>
    </row>
    <row r="126" spans="1:30">
      <c r="A126" s="6" t="s">
        <v>316</v>
      </c>
      <c r="B126" s="6" t="s">
        <v>64</v>
      </c>
      <c r="C126" s="6" t="s">
        <v>234</v>
      </c>
      <c r="D126" s="41" t="s">
        <v>584</v>
      </c>
      <c r="E126" s="45">
        <v>143175.16</v>
      </c>
      <c r="F126" s="45">
        <v>169509.3</v>
      </c>
      <c r="G126" s="45">
        <v>158741.06</v>
      </c>
      <c r="H126" s="45">
        <v>163936.69</v>
      </c>
      <c r="I126" s="45">
        <v>163671.53</v>
      </c>
      <c r="J126" s="45">
        <v>161967.92000000001</v>
      </c>
      <c r="K126" s="45">
        <v>163388.82</v>
      </c>
      <c r="L126" s="45">
        <v>158930.01999999999</v>
      </c>
      <c r="M126" s="45">
        <v>145231.37</v>
      </c>
      <c r="N126" s="45">
        <v>154005.04999999999</v>
      </c>
      <c r="O126" s="45">
        <v>153495.46</v>
      </c>
      <c r="P126" s="45">
        <v>151676.87</v>
      </c>
      <c r="Q126" s="45">
        <v>144968.81</v>
      </c>
      <c r="R126" s="47">
        <f t="shared" si="44"/>
        <v>157385.50624999998</v>
      </c>
      <c r="T126" s="49">
        <f t="shared" si="45"/>
        <v>157385.50624999998</v>
      </c>
      <c r="Y126" s="51"/>
      <c r="Z126" s="51"/>
      <c r="AA126" s="51"/>
      <c r="AD126" s="49">
        <f t="shared" si="46"/>
        <v>157385.50624999998</v>
      </c>
    </row>
    <row r="127" spans="1:30">
      <c r="A127" s="6" t="s">
        <v>306</v>
      </c>
      <c r="B127" s="6" t="s">
        <v>64</v>
      </c>
      <c r="C127" s="6" t="s">
        <v>234</v>
      </c>
      <c r="D127" s="41" t="s">
        <v>585</v>
      </c>
      <c r="E127" s="45">
        <v>640387.6</v>
      </c>
      <c r="F127" s="45">
        <v>680965.99</v>
      </c>
      <c r="G127" s="45">
        <v>648988.14</v>
      </c>
      <c r="H127" s="45">
        <v>517961.54</v>
      </c>
      <c r="I127" s="45">
        <v>521911.43</v>
      </c>
      <c r="J127" s="45">
        <v>524180.69</v>
      </c>
      <c r="K127" s="45">
        <v>523557.41</v>
      </c>
      <c r="L127" s="45">
        <v>534850.93000000005</v>
      </c>
      <c r="M127" s="45">
        <v>528537.36</v>
      </c>
      <c r="N127" s="45">
        <v>511688.03</v>
      </c>
      <c r="O127" s="45">
        <v>529581.61</v>
      </c>
      <c r="P127" s="45">
        <v>697407.54</v>
      </c>
      <c r="Q127" s="45">
        <v>689569.23</v>
      </c>
      <c r="R127" s="47">
        <f t="shared" si="44"/>
        <v>573717.42375000007</v>
      </c>
      <c r="T127" s="49">
        <f t="shared" si="45"/>
        <v>573717.42375000007</v>
      </c>
      <c r="Y127" s="51"/>
      <c r="Z127" s="51"/>
      <c r="AA127" s="51"/>
      <c r="AD127" s="49">
        <f t="shared" si="46"/>
        <v>573717.42375000007</v>
      </c>
    </row>
    <row r="128" spans="1:30">
      <c r="A128" s="6" t="s">
        <v>539</v>
      </c>
      <c r="B128" s="6" t="s">
        <v>64</v>
      </c>
      <c r="C128" s="6" t="s">
        <v>234</v>
      </c>
      <c r="D128" s="41" t="s">
        <v>586</v>
      </c>
      <c r="E128" s="45">
        <v>-0.01</v>
      </c>
      <c r="F128" s="45">
        <v>9126.7000000000007</v>
      </c>
      <c r="G128" s="45">
        <v>-68.360000000000596</v>
      </c>
      <c r="H128" s="45">
        <v>-2.0000000000578701E-2</v>
      </c>
      <c r="I128" s="45">
        <v>-5.7866558766939095E-13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6019.09</v>
      </c>
      <c r="P128" s="45">
        <v>336.75</v>
      </c>
      <c r="Q128" s="45">
        <v>0</v>
      </c>
      <c r="R128" s="47">
        <f t="shared" si="44"/>
        <v>1284.5129166666668</v>
      </c>
      <c r="T128" s="49">
        <f t="shared" si="45"/>
        <v>1284.5129166666668</v>
      </c>
      <c r="Y128" s="51"/>
      <c r="Z128" s="51"/>
      <c r="AA128" s="51"/>
      <c r="AD128" s="49">
        <f t="shared" si="46"/>
        <v>1284.5129166666668</v>
      </c>
    </row>
    <row r="129" spans="1:30">
      <c r="A129" s="6" t="s">
        <v>307</v>
      </c>
      <c r="B129" s="6" t="s">
        <v>64</v>
      </c>
      <c r="C129" s="6" t="s">
        <v>234</v>
      </c>
      <c r="D129" s="41" t="s">
        <v>587</v>
      </c>
      <c r="E129" s="45">
        <v>293037.65000000002</v>
      </c>
      <c r="F129" s="45">
        <v>291743.63</v>
      </c>
      <c r="G129" s="45">
        <v>296334.49</v>
      </c>
      <c r="H129" s="45">
        <v>318175.26</v>
      </c>
      <c r="I129" s="45">
        <v>309707.19</v>
      </c>
      <c r="J129" s="45">
        <v>303012.90000000002</v>
      </c>
      <c r="K129" s="45">
        <v>307390.95</v>
      </c>
      <c r="L129" s="45">
        <v>328757.59000000003</v>
      </c>
      <c r="M129" s="45">
        <v>364458.39</v>
      </c>
      <c r="N129" s="45">
        <v>362859.6</v>
      </c>
      <c r="O129" s="45">
        <v>365399.06</v>
      </c>
      <c r="P129" s="45">
        <v>368668.63</v>
      </c>
      <c r="Q129" s="45">
        <v>366657.44</v>
      </c>
      <c r="R129" s="47">
        <f t="shared" si="44"/>
        <v>328862.93625000003</v>
      </c>
      <c r="T129" s="49">
        <f t="shared" si="45"/>
        <v>328862.93625000003</v>
      </c>
      <c r="Y129" s="51"/>
      <c r="Z129" s="51"/>
      <c r="AA129" s="51"/>
      <c r="AD129" s="49">
        <f t="shared" si="46"/>
        <v>328862.93625000003</v>
      </c>
    </row>
    <row r="130" spans="1:30">
      <c r="A130" s="6" t="s">
        <v>308</v>
      </c>
      <c r="B130" s="6" t="s">
        <v>64</v>
      </c>
      <c r="C130" s="6" t="s">
        <v>234</v>
      </c>
      <c r="D130" s="41" t="s">
        <v>588</v>
      </c>
      <c r="E130" s="45">
        <v>218577.96</v>
      </c>
      <c r="F130" s="45">
        <v>217039.55</v>
      </c>
      <c r="G130" s="45">
        <v>234465.33</v>
      </c>
      <c r="H130" s="45">
        <v>241585.06</v>
      </c>
      <c r="I130" s="45">
        <v>247272.13</v>
      </c>
      <c r="J130" s="45">
        <v>246645.34</v>
      </c>
      <c r="K130" s="45">
        <v>241760.04</v>
      </c>
      <c r="L130" s="45">
        <v>241369.97</v>
      </c>
      <c r="M130" s="45">
        <v>237157.73</v>
      </c>
      <c r="N130" s="45">
        <v>251686.14</v>
      </c>
      <c r="O130" s="45">
        <v>251659.37</v>
      </c>
      <c r="P130" s="45">
        <v>257577.14</v>
      </c>
      <c r="Q130" s="45">
        <v>265754.7</v>
      </c>
      <c r="R130" s="47">
        <f t="shared" si="44"/>
        <v>242532.01083333336</v>
      </c>
      <c r="T130" s="49">
        <f t="shared" si="45"/>
        <v>242532.01083333336</v>
      </c>
      <c r="Y130" s="51"/>
      <c r="Z130" s="51"/>
      <c r="AA130" s="51"/>
      <c r="AD130" s="49">
        <f t="shared" si="46"/>
        <v>242532.01083333336</v>
      </c>
    </row>
    <row r="131" spans="1:30">
      <c r="A131" s="6" t="s">
        <v>315</v>
      </c>
      <c r="B131" s="6" t="s">
        <v>64</v>
      </c>
      <c r="C131" s="6" t="s">
        <v>234</v>
      </c>
      <c r="D131" s="41" t="s">
        <v>589</v>
      </c>
      <c r="E131" s="45">
        <v>164913.60999999999</v>
      </c>
      <c r="F131" s="45">
        <v>374702.56</v>
      </c>
      <c r="G131" s="45">
        <v>378283.61</v>
      </c>
      <c r="H131" s="45">
        <v>162952.39000000001</v>
      </c>
      <c r="I131" s="45">
        <v>132183.98000000001</v>
      </c>
      <c r="J131" s="45">
        <v>141124.78</v>
      </c>
      <c r="K131" s="45">
        <v>143260.04999999999</v>
      </c>
      <c r="L131" s="45">
        <v>142249.39000000001</v>
      </c>
      <c r="M131" s="45">
        <v>153379.96</v>
      </c>
      <c r="N131" s="45">
        <v>151291.95000000001</v>
      </c>
      <c r="O131" s="45">
        <v>158988.44</v>
      </c>
      <c r="P131" s="45">
        <v>156819.71</v>
      </c>
      <c r="Q131" s="45">
        <v>157129.54999999999</v>
      </c>
      <c r="R131" s="47">
        <f t="shared" si="44"/>
        <v>188021.5333333333</v>
      </c>
      <c r="T131" s="49">
        <f t="shared" si="45"/>
        <v>188021.5333333333</v>
      </c>
      <c r="Y131" s="51"/>
      <c r="Z131" s="51"/>
      <c r="AA131" s="51"/>
      <c r="AD131" s="49">
        <f t="shared" si="46"/>
        <v>188021.5333333333</v>
      </c>
    </row>
    <row r="132" spans="1:30">
      <c r="A132" s="6" t="s">
        <v>309</v>
      </c>
      <c r="B132" s="6" t="s">
        <v>64</v>
      </c>
      <c r="C132" s="6" t="s">
        <v>234</v>
      </c>
      <c r="D132" s="41" t="s">
        <v>590</v>
      </c>
      <c r="E132" s="45">
        <v>56493.03</v>
      </c>
      <c r="F132" s="45">
        <v>55175.94</v>
      </c>
      <c r="G132" s="45">
        <v>54228.62</v>
      </c>
      <c r="H132" s="45">
        <v>59093.08</v>
      </c>
      <c r="I132" s="45">
        <v>58614.74</v>
      </c>
      <c r="J132" s="45">
        <v>58314.7</v>
      </c>
      <c r="K132" s="45">
        <v>63566.85</v>
      </c>
      <c r="L132" s="45">
        <v>63249.02</v>
      </c>
      <c r="M132" s="45">
        <v>64463.67</v>
      </c>
      <c r="N132" s="45">
        <v>62297.46</v>
      </c>
      <c r="O132" s="45">
        <v>61288.92</v>
      </c>
      <c r="P132" s="45">
        <v>60792.15</v>
      </c>
      <c r="Q132" s="45">
        <v>62969.75</v>
      </c>
      <c r="R132" s="47">
        <f t="shared" si="44"/>
        <v>60068.045000000006</v>
      </c>
      <c r="T132" s="49">
        <f t="shared" si="45"/>
        <v>60068.045000000006</v>
      </c>
      <c r="Y132" s="51"/>
      <c r="Z132" s="51"/>
      <c r="AA132" s="51"/>
      <c r="AD132" s="49">
        <f t="shared" si="46"/>
        <v>60068.045000000006</v>
      </c>
    </row>
    <row r="133" spans="1:30">
      <c r="A133" s="6" t="s">
        <v>310</v>
      </c>
      <c r="B133" s="6" t="s">
        <v>64</v>
      </c>
      <c r="C133" s="6" t="s">
        <v>234</v>
      </c>
      <c r="D133" s="41" t="s">
        <v>591</v>
      </c>
      <c r="E133" s="45">
        <v>385070.01</v>
      </c>
      <c r="F133" s="45">
        <v>399936.78</v>
      </c>
      <c r="G133" s="45">
        <v>395975.98</v>
      </c>
      <c r="H133" s="45">
        <v>385246.13</v>
      </c>
      <c r="I133" s="45">
        <v>383543.8</v>
      </c>
      <c r="J133" s="45">
        <v>353386.37</v>
      </c>
      <c r="K133" s="45">
        <v>353570.78</v>
      </c>
      <c r="L133" s="45">
        <v>348611.31</v>
      </c>
      <c r="M133" s="45">
        <v>489073.73</v>
      </c>
      <c r="N133" s="45">
        <v>457285.72</v>
      </c>
      <c r="O133" s="45">
        <v>459866.65</v>
      </c>
      <c r="P133" s="45">
        <v>526915.37</v>
      </c>
      <c r="Q133" s="45">
        <v>246239.18</v>
      </c>
      <c r="R133" s="47">
        <f t="shared" si="44"/>
        <v>405755.60124999989</v>
      </c>
      <c r="T133" s="49">
        <f t="shared" si="45"/>
        <v>405755.60124999989</v>
      </c>
      <c r="Y133" s="51"/>
      <c r="Z133" s="51"/>
      <c r="AA133" s="51"/>
      <c r="AD133" s="49">
        <f t="shared" si="46"/>
        <v>405755.60124999989</v>
      </c>
    </row>
    <row r="134" spans="1:30">
      <c r="A134" s="6" t="s">
        <v>538</v>
      </c>
      <c r="B134" s="6" t="s">
        <v>64</v>
      </c>
      <c r="C134" s="6" t="s">
        <v>234</v>
      </c>
      <c r="D134" s="41" t="s">
        <v>592</v>
      </c>
      <c r="E134" s="45">
        <v>-0.01</v>
      </c>
      <c r="F134" s="45">
        <v>-0.01</v>
      </c>
      <c r="G134" s="45">
        <v>-0.01</v>
      </c>
      <c r="H134" s="45">
        <v>-0.01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1539.68</v>
      </c>
      <c r="Q134" s="45">
        <v>-10.389999999999899</v>
      </c>
      <c r="R134" s="47">
        <f t="shared" si="44"/>
        <v>127.87083333333334</v>
      </c>
      <c r="T134" s="49">
        <f t="shared" si="45"/>
        <v>127.87083333333334</v>
      </c>
      <c r="Y134" s="51"/>
      <c r="Z134" s="51"/>
      <c r="AA134" s="51"/>
      <c r="AD134" s="49">
        <f t="shared" si="46"/>
        <v>127.87083333333334</v>
      </c>
    </row>
    <row r="135" spans="1:30">
      <c r="A135" s="6" t="s">
        <v>284</v>
      </c>
      <c r="B135" s="6" t="s">
        <v>64</v>
      </c>
      <c r="C135" s="6" t="s">
        <v>311</v>
      </c>
      <c r="D135" s="41" t="s">
        <v>593</v>
      </c>
      <c r="E135" s="45">
        <v>327579.96999999997</v>
      </c>
      <c r="F135" s="45">
        <v>431265.29</v>
      </c>
      <c r="G135" s="45">
        <v>402327.86</v>
      </c>
      <c r="H135" s="45">
        <v>402327.86</v>
      </c>
      <c r="I135" s="45">
        <v>402327.86</v>
      </c>
      <c r="J135" s="45">
        <v>294795.90999999997</v>
      </c>
      <c r="K135" s="45">
        <v>295543.87</v>
      </c>
      <c r="L135" s="45">
        <v>395041.4</v>
      </c>
      <c r="M135" s="45">
        <v>352369.06</v>
      </c>
      <c r="N135" s="45">
        <v>352369.06</v>
      </c>
      <c r="O135" s="45">
        <v>352369.06</v>
      </c>
      <c r="P135" s="45">
        <v>334817.51</v>
      </c>
      <c r="Q135" s="45">
        <v>334817.15000000002</v>
      </c>
      <c r="R135" s="47">
        <f t="shared" si="44"/>
        <v>362229.44166666659</v>
      </c>
      <c r="T135" s="49">
        <f t="shared" si="45"/>
        <v>362229.44166666659</v>
      </c>
      <c r="Y135" s="51"/>
      <c r="Z135" s="51"/>
      <c r="AA135" s="51"/>
      <c r="AD135" s="49">
        <f t="shared" si="46"/>
        <v>362229.44166666659</v>
      </c>
    </row>
    <row r="136" spans="1:30">
      <c r="A136" s="6" t="s">
        <v>294</v>
      </c>
      <c r="B136" s="6" t="s">
        <v>64</v>
      </c>
      <c r="C136" s="6" t="s">
        <v>312</v>
      </c>
      <c r="D136" s="41" t="s">
        <v>911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7">
        <f t="shared" si="44"/>
        <v>0</v>
      </c>
      <c r="T136" s="49">
        <f t="shared" si="45"/>
        <v>0</v>
      </c>
      <c r="Y136" s="51"/>
      <c r="Z136" s="51"/>
      <c r="AA136" s="51"/>
      <c r="AD136" s="49">
        <f t="shared" si="46"/>
        <v>0</v>
      </c>
    </row>
    <row r="137" spans="1:30">
      <c r="A137" s="6" t="s">
        <v>284</v>
      </c>
      <c r="B137" s="6" t="s">
        <v>65</v>
      </c>
      <c r="C137" s="6" t="s">
        <v>313</v>
      </c>
      <c r="D137" s="41" t="s">
        <v>594</v>
      </c>
      <c r="E137" s="45">
        <v>16448.64</v>
      </c>
      <c r="F137" s="45">
        <v>19954.2</v>
      </c>
      <c r="G137" s="45">
        <v>21422.04</v>
      </c>
      <c r="H137" s="45">
        <v>22693.34</v>
      </c>
      <c r="I137" s="45">
        <v>0</v>
      </c>
      <c r="J137" s="45">
        <v>2185.2600000000002</v>
      </c>
      <c r="K137" s="45">
        <v>2808.18</v>
      </c>
      <c r="L137" s="45">
        <v>3415.14</v>
      </c>
      <c r="M137" s="45">
        <v>3828.57</v>
      </c>
      <c r="N137" s="45">
        <v>4751.9799999999996</v>
      </c>
      <c r="O137" s="45">
        <v>6423.76</v>
      </c>
      <c r="P137" s="45">
        <v>7151.81</v>
      </c>
      <c r="Q137" s="45">
        <v>8000.46</v>
      </c>
      <c r="R137" s="47">
        <f t="shared" si="44"/>
        <v>8904.9024999999983</v>
      </c>
      <c r="T137" s="49">
        <f t="shared" si="45"/>
        <v>8904.9024999999983</v>
      </c>
      <c r="Y137" s="51"/>
      <c r="Z137" s="51"/>
      <c r="AA137" s="51"/>
      <c r="AD137" s="49">
        <f t="shared" si="46"/>
        <v>8904.9024999999983</v>
      </c>
    </row>
    <row r="138" spans="1:30">
      <c r="A138" s="6" t="s">
        <v>284</v>
      </c>
      <c r="B138" s="6" t="s">
        <v>65</v>
      </c>
      <c r="C138" s="6" t="s">
        <v>317</v>
      </c>
      <c r="D138" s="41" t="s">
        <v>596</v>
      </c>
      <c r="E138" s="45">
        <v>0</v>
      </c>
      <c r="F138" s="45">
        <v>0</v>
      </c>
      <c r="G138" s="45">
        <v>2657.77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7">
        <f t="shared" si="44"/>
        <v>221.48083333333332</v>
      </c>
      <c r="T138" s="49">
        <f t="shared" si="45"/>
        <v>221.48083333333332</v>
      </c>
      <c r="Y138" s="51"/>
      <c r="Z138" s="51"/>
      <c r="AA138" s="51"/>
      <c r="AD138" s="49">
        <f t="shared" si="46"/>
        <v>221.48083333333332</v>
      </c>
    </row>
    <row r="139" spans="1:30">
      <c r="A139" s="6" t="s">
        <v>284</v>
      </c>
      <c r="B139" s="6" t="s">
        <v>65</v>
      </c>
      <c r="C139" s="6" t="s">
        <v>314</v>
      </c>
      <c r="D139" s="41" t="s">
        <v>595</v>
      </c>
      <c r="E139" s="45">
        <v>18480.18</v>
      </c>
      <c r="F139" s="45">
        <v>18503.55</v>
      </c>
      <c r="G139" s="45">
        <v>19963.8</v>
      </c>
      <c r="H139" s="45">
        <v>108871.14</v>
      </c>
      <c r="I139" s="45">
        <v>0</v>
      </c>
      <c r="J139" s="45">
        <v>3088.08</v>
      </c>
      <c r="K139" s="45">
        <v>2072.1</v>
      </c>
      <c r="L139" s="45">
        <v>2072.1</v>
      </c>
      <c r="M139" s="45">
        <v>18436.29</v>
      </c>
      <c r="N139" s="45">
        <v>16842.63</v>
      </c>
      <c r="O139" s="45">
        <v>19413.77</v>
      </c>
      <c r="P139" s="45">
        <v>19150.05</v>
      </c>
      <c r="Q139" s="45">
        <v>17195.63</v>
      </c>
      <c r="R139" s="47">
        <f t="shared" si="44"/>
        <v>20520.951249999998</v>
      </c>
      <c r="T139" s="49">
        <f t="shared" si="45"/>
        <v>20520.951249999998</v>
      </c>
      <c r="Y139" s="51"/>
      <c r="Z139" s="51"/>
      <c r="AA139" s="51"/>
      <c r="AD139" s="49">
        <f t="shared" si="46"/>
        <v>20520.951249999998</v>
      </c>
    </row>
    <row r="140" spans="1:30">
      <c r="A140" s="6" t="s">
        <v>284</v>
      </c>
      <c r="B140" s="6" t="s">
        <v>66</v>
      </c>
      <c r="C140" s="6" t="s">
        <v>67</v>
      </c>
      <c r="D140" s="41" t="s">
        <v>68</v>
      </c>
      <c r="E140" s="45">
        <v>187142.59</v>
      </c>
      <c r="F140" s="45">
        <v>249999.72</v>
      </c>
      <c r="G140" s="45">
        <v>403622.03</v>
      </c>
      <c r="H140" s="45">
        <v>561446.74</v>
      </c>
      <c r="I140" s="45">
        <v>704148.41</v>
      </c>
      <c r="J140" s="45">
        <v>395860.73</v>
      </c>
      <c r="K140" s="45">
        <v>5.8207660913467401E-11</v>
      </c>
      <c r="L140" s="45">
        <v>145813.76999999999</v>
      </c>
      <c r="M140" s="45">
        <v>458684.34</v>
      </c>
      <c r="N140" s="45">
        <v>10691.940000000101</v>
      </c>
      <c r="O140" s="45">
        <v>27221.6700000001</v>
      </c>
      <c r="P140" s="45">
        <v>190856.03</v>
      </c>
      <c r="Q140" s="45">
        <v>25634.440000000101</v>
      </c>
      <c r="R140" s="47">
        <f t="shared" si="44"/>
        <v>271227.82458333328</v>
      </c>
      <c r="T140" s="49">
        <f t="shared" si="45"/>
        <v>271227.82458333328</v>
      </c>
      <c r="Y140" s="51"/>
      <c r="Z140" s="51"/>
      <c r="AA140" s="51"/>
      <c r="AD140" s="49">
        <f t="shared" si="46"/>
        <v>271227.82458333328</v>
      </c>
    </row>
    <row r="141" spans="1:30">
      <c r="A141" s="6" t="s">
        <v>284</v>
      </c>
      <c r="B141" s="6" t="s">
        <v>66</v>
      </c>
      <c r="C141" s="6" t="s">
        <v>69</v>
      </c>
      <c r="D141" s="41" t="s">
        <v>70</v>
      </c>
      <c r="E141" s="45">
        <v>83723.56</v>
      </c>
      <c r="F141" s="45">
        <v>114006.99</v>
      </c>
      <c r="G141" s="45">
        <v>21946.95</v>
      </c>
      <c r="H141" s="45">
        <v>52377.72</v>
      </c>
      <c r="I141" s="45">
        <v>85356.52</v>
      </c>
      <c r="J141" s="45">
        <v>22170.59</v>
      </c>
      <c r="K141" s="45">
        <v>51489.86</v>
      </c>
      <c r="L141" s="45">
        <v>75895.759999999995</v>
      </c>
      <c r="M141" s="45">
        <v>103857.31</v>
      </c>
      <c r="N141" s="45">
        <v>129841.49</v>
      </c>
      <c r="O141" s="45">
        <v>159442.51</v>
      </c>
      <c r="P141" s="45">
        <v>50467.16</v>
      </c>
      <c r="Q141" s="45">
        <v>80254.63</v>
      </c>
      <c r="R141" s="47">
        <f t="shared" si="44"/>
        <v>79070.162916666668</v>
      </c>
      <c r="T141" s="49">
        <f t="shared" si="45"/>
        <v>79070.162916666668</v>
      </c>
      <c r="Y141" s="51"/>
      <c r="Z141" s="51"/>
      <c r="AA141" s="51"/>
      <c r="AD141" s="49">
        <f t="shared" si="46"/>
        <v>79070.162916666668</v>
      </c>
    </row>
    <row r="142" spans="1:30">
      <c r="A142" s="6" t="s">
        <v>284</v>
      </c>
      <c r="B142" s="6" t="s">
        <v>71</v>
      </c>
      <c r="C142" s="6" t="s">
        <v>83</v>
      </c>
      <c r="D142" s="41" t="s">
        <v>72</v>
      </c>
      <c r="E142" s="45">
        <v>1800562.35</v>
      </c>
      <c r="F142" s="45">
        <v>1946410.87</v>
      </c>
      <c r="G142" s="45">
        <v>2071749.67</v>
      </c>
      <c r="H142" s="45">
        <v>2041318.9</v>
      </c>
      <c r="I142" s="45">
        <v>2008340.1</v>
      </c>
      <c r="J142" s="45">
        <v>2096782.82</v>
      </c>
      <c r="K142" s="45">
        <v>1513348.55</v>
      </c>
      <c r="L142" s="45">
        <v>1488942.65</v>
      </c>
      <c r="M142" s="45">
        <v>1460981.1</v>
      </c>
      <c r="N142" s="45">
        <v>1979705.04</v>
      </c>
      <c r="O142" s="45">
        <v>1950104.02</v>
      </c>
      <c r="P142" s="45">
        <v>2098741.21</v>
      </c>
      <c r="Q142" s="45">
        <v>2068953.74</v>
      </c>
      <c r="R142" s="47">
        <f t="shared" si="44"/>
        <v>1882598.58125</v>
      </c>
      <c r="T142" s="49">
        <f t="shared" si="45"/>
        <v>1882598.58125</v>
      </c>
      <c r="Y142" s="51"/>
      <c r="Z142" s="51"/>
      <c r="AA142" s="51"/>
      <c r="AD142" s="49">
        <f t="shared" si="46"/>
        <v>1882598.58125</v>
      </c>
    </row>
    <row r="143" spans="1:30">
      <c r="D143" s="41" t="s">
        <v>73</v>
      </c>
      <c r="E143" s="46">
        <f t="shared" ref="E143:J143" si="47">SUM(E118:E142)</f>
        <v>8295727.3599999994</v>
      </c>
      <c r="F143" s="46">
        <f t="shared" si="47"/>
        <v>8911564.4100000001</v>
      </c>
      <c r="G143" s="46">
        <f t="shared" si="47"/>
        <v>8846787.9900000021</v>
      </c>
      <c r="H143" s="46">
        <f t="shared" si="47"/>
        <v>8586826.5399999991</v>
      </c>
      <c r="I143" s="46">
        <f t="shared" si="47"/>
        <v>8680270.8900000006</v>
      </c>
      <c r="J143" s="46">
        <f t="shared" si="47"/>
        <v>8162430.8400000017</v>
      </c>
      <c r="K143" s="46">
        <f t="shared" ref="K143:R143" si="48">SUM(K118:K142)</f>
        <v>7210155.7799999993</v>
      </c>
      <c r="L143" s="46">
        <f t="shared" si="48"/>
        <v>7467967.5099999979</v>
      </c>
      <c r="M143" s="46">
        <f t="shared" si="48"/>
        <v>7842174.5</v>
      </c>
      <c r="N143" s="46">
        <f t="shared" si="48"/>
        <v>8114617.8799999999</v>
      </c>
      <c r="O143" s="46">
        <f t="shared" si="48"/>
        <v>8131108.0799999982</v>
      </c>
      <c r="P143" s="46">
        <f t="shared" si="48"/>
        <v>8564314.4100000001</v>
      </c>
      <c r="Q143" s="46">
        <f t="shared" si="48"/>
        <v>8135046.8600000013</v>
      </c>
      <c r="R143" s="46">
        <f t="shared" si="48"/>
        <v>8227800.4950000001</v>
      </c>
      <c r="Y143" s="51"/>
      <c r="Z143" s="51"/>
      <c r="AA143" s="51"/>
    </row>
    <row r="144" spans="1:30">
      <c r="D144" s="3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7"/>
      <c r="Y144" s="51"/>
      <c r="Z144" s="51"/>
      <c r="AA144" s="51"/>
    </row>
    <row r="145" spans="1:30">
      <c r="A145" s="6" t="s">
        <v>284</v>
      </c>
      <c r="B145" s="6" t="s">
        <v>74</v>
      </c>
      <c r="C145" s="6" t="s">
        <v>282</v>
      </c>
      <c r="D145" s="41" t="s">
        <v>75</v>
      </c>
      <c r="E145" s="45">
        <v>419280.05</v>
      </c>
      <c r="F145" s="45">
        <v>312127.48</v>
      </c>
      <c r="G145" s="45">
        <v>198995.66</v>
      </c>
      <c r="H145" s="45">
        <v>299824.02</v>
      </c>
      <c r="I145" s="45">
        <v>182791.93</v>
      </c>
      <c r="J145" s="45">
        <v>1370679.08</v>
      </c>
      <c r="K145" s="45">
        <v>1280030.31</v>
      </c>
      <c r="L145" s="45">
        <v>1177753.79</v>
      </c>
      <c r="M145" s="45">
        <v>1045178.8</v>
      </c>
      <c r="N145" s="45">
        <v>906622.26</v>
      </c>
      <c r="O145" s="45">
        <v>780947.3</v>
      </c>
      <c r="P145" s="45">
        <v>648533.06999999995</v>
      </c>
      <c r="Q145" s="45">
        <v>493773.58</v>
      </c>
      <c r="R145" s="47">
        <f t="shared" ref="R145:R160" si="49">((E145+Q145)+((F145+G145+H145+I145+J145+K145+L145+M145+N145+O145+P145)*2))/24</f>
        <v>721667.5429166666</v>
      </c>
      <c r="T145" s="49">
        <f t="shared" ref="T145:T160" si="50">+R145</f>
        <v>721667.5429166666</v>
      </c>
      <c r="Y145" s="51"/>
      <c r="Z145" s="51"/>
      <c r="AA145" s="51"/>
      <c r="AD145" s="49">
        <f t="shared" ref="AD145:AD160" si="51">+R145</f>
        <v>721667.5429166666</v>
      </c>
    </row>
    <row r="146" spans="1:30">
      <c r="A146" s="6" t="s">
        <v>284</v>
      </c>
      <c r="B146" s="6" t="s">
        <v>76</v>
      </c>
      <c r="C146" s="6" t="s">
        <v>69</v>
      </c>
      <c r="D146" s="41" t="s">
        <v>604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7">
        <f t="shared" si="49"/>
        <v>0</v>
      </c>
      <c r="T146" s="49">
        <f t="shared" si="50"/>
        <v>0</v>
      </c>
      <c r="Y146" s="51"/>
      <c r="Z146" s="51"/>
      <c r="AA146" s="51"/>
      <c r="AD146" s="49">
        <f t="shared" si="51"/>
        <v>0</v>
      </c>
    </row>
    <row r="147" spans="1:30">
      <c r="A147" s="6" t="s">
        <v>284</v>
      </c>
      <c r="B147" s="6" t="s">
        <v>76</v>
      </c>
      <c r="C147" s="6" t="s">
        <v>320</v>
      </c>
      <c r="D147" s="41" t="s">
        <v>490</v>
      </c>
      <c r="E147" s="45">
        <v>0</v>
      </c>
      <c r="F147" s="45">
        <v>0</v>
      </c>
      <c r="G147" s="45">
        <v>0</v>
      </c>
      <c r="H147" s="45">
        <v>5308.07</v>
      </c>
      <c r="I147" s="45">
        <v>211022.38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25855.14</v>
      </c>
      <c r="P147" s="45">
        <v>25855.14</v>
      </c>
      <c r="Q147" s="45">
        <v>25375.96</v>
      </c>
      <c r="R147" s="47">
        <f t="shared" si="49"/>
        <v>23394.05916666667</v>
      </c>
      <c r="T147" s="49">
        <f t="shared" si="50"/>
        <v>23394.05916666667</v>
      </c>
      <c r="Y147" s="51"/>
      <c r="Z147" s="51"/>
      <c r="AA147" s="51"/>
      <c r="AD147" s="49">
        <f t="shared" si="51"/>
        <v>23394.05916666667</v>
      </c>
    </row>
    <row r="148" spans="1:30">
      <c r="A148" s="6" t="s">
        <v>284</v>
      </c>
      <c r="B148" s="6" t="s">
        <v>76</v>
      </c>
      <c r="C148" s="6" t="s">
        <v>543</v>
      </c>
      <c r="D148" s="41" t="s">
        <v>599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7">
        <f t="shared" si="49"/>
        <v>0</v>
      </c>
      <c r="T148" s="49">
        <f t="shared" si="50"/>
        <v>0</v>
      </c>
      <c r="Y148" s="51"/>
      <c r="Z148" s="51"/>
      <c r="AA148" s="51"/>
      <c r="AD148" s="49">
        <f t="shared" si="51"/>
        <v>0</v>
      </c>
    </row>
    <row r="149" spans="1:30">
      <c r="A149" s="6" t="s">
        <v>284</v>
      </c>
      <c r="B149" s="6" t="s">
        <v>76</v>
      </c>
      <c r="C149" s="6" t="s">
        <v>98</v>
      </c>
      <c r="D149" s="11" t="s">
        <v>597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7">
        <f t="shared" si="49"/>
        <v>0</v>
      </c>
      <c r="T149" s="49">
        <f t="shared" si="50"/>
        <v>0</v>
      </c>
      <c r="Y149" s="51"/>
      <c r="Z149" s="51"/>
      <c r="AA149" s="51"/>
      <c r="AD149" s="49">
        <f t="shared" si="51"/>
        <v>0</v>
      </c>
    </row>
    <row r="150" spans="1:30">
      <c r="A150" s="6" t="s">
        <v>284</v>
      </c>
      <c r="B150" s="6" t="s">
        <v>76</v>
      </c>
      <c r="C150" s="6" t="s">
        <v>102</v>
      </c>
      <c r="D150" s="11" t="s">
        <v>598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7">
        <f t="shared" si="49"/>
        <v>0</v>
      </c>
      <c r="T150" s="49">
        <f t="shared" si="50"/>
        <v>0</v>
      </c>
      <c r="Y150" s="51"/>
      <c r="Z150" s="51"/>
      <c r="AA150" s="51"/>
      <c r="AD150" s="49">
        <f t="shared" si="51"/>
        <v>0</v>
      </c>
    </row>
    <row r="151" spans="1:30">
      <c r="A151" s="6" t="s">
        <v>284</v>
      </c>
      <c r="B151" s="6" t="s">
        <v>76</v>
      </c>
      <c r="C151" s="6" t="s">
        <v>77</v>
      </c>
      <c r="D151" s="11" t="s">
        <v>78</v>
      </c>
      <c r="E151" s="45">
        <v>3019442.62</v>
      </c>
      <c r="F151" s="45">
        <v>3359964.43</v>
      </c>
      <c r="G151" s="45">
        <v>2968197.33</v>
      </c>
      <c r="H151" s="45">
        <v>2824385.07</v>
      </c>
      <c r="I151" s="45">
        <v>2990098.25</v>
      </c>
      <c r="J151" s="45">
        <v>3210234.06</v>
      </c>
      <c r="K151" s="45">
        <v>975792.04</v>
      </c>
      <c r="L151" s="45">
        <v>51004.51</v>
      </c>
      <c r="M151" s="45">
        <v>199707.71</v>
      </c>
      <c r="N151" s="45">
        <v>2276613.31</v>
      </c>
      <c r="O151" s="45">
        <v>2844282.22</v>
      </c>
      <c r="P151" s="45">
        <v>4019671.66</v>
      </c>
      <c r="Q151" s="45">
        <v>5645756</v>
      </c>
      <c r="R151" s="47">
        <f t="shared" si="49"/>
        <v>2504379.1583333332</v>
      </c>
      <c r="T151" s="49">
        <f t="shared" si="50"/>
        <v>2504379.1583333332</v>
      </c>
      <c r="Y151" s="51"/>
      <c r="Z151" s="51"/>
      <c r="AA151" s="51"/>
      <c r="AD151" s="49">
        <f t="shared" si="51"/>
        <v>2504379.1583333332</v>
      </c>
    </row>
    <row r="152" spans="1:30">
      <c r="A152" s="6" t="s">
        <v>284</v>
      </c>
      <c r="B152" s="6" t="s">
        <v>76</v>
      </c>
      <c r="C152" s="6" t="s">
        <v>107</v>
      </c>
      <c r="D152" s="11" t="s">
        <v>491</v>
      </c>
      <c r="E152" s="45">
        <v>0</v>
      </c>
      <c r="F152" s="45">
        <v>0</v>
      </c>
      <c r="G152" s="45">
        <v>46628.33</v>
      </c>
      <c r="H152" s="45">
        <v>46628.33</v>
      </c>
      <c r="I152" s="45">
        <v>243628.33</v>
      </c>
      <c r="J152" s="45">
        <v>46628.33</v>
      </c>
      <c r="K152" s="45">
        <v>-1.45519152283669E-11</v>
      </c>
      <c r="L152" s="45">
        <v>-1.45519152283669E-11</v>
      </c>
      <c r="M152" s="45">
        <v>-1.45519152283669E-11</v>
      </c>
      <c r="N152" s="45">
        <v>-1.45519152283669E-11</v>
      </c>
      <c r="O152" s="45">
        <v>-1.45519152283669E-11</v>
      </c>
      <c r="P152" s="45">
        <v>-1.45519152283669E-11</v>
      </c>
      <c r="Q152" s="45">
        <v>-1.45519152283669E-11</v>
      </c>
      <c r="R152" s="47">
        <f t="shared" si="49"/>
        <v>31959.443333333333</v>
      </c>
      <c r="T152" s="49">
        <f t="shared" si="50"/>
        <v>31959.443333333333</v>
      </c>
      <c r="Y152" s="51"/>
      <c r="Z152" s="51"/>
      <c r="AA152" s="51"/>
      <c r="AD152" s="49">
        <f t="shared" si="51"/>
        <v>31959.443333333333</v>
      </c>
    </row>
    <row r="153" spans="1:30">
      <c r="A153" s="6" t="s">
        <v>284</v>
      </c>
      <c r="B153" s="6" t="s">
        <v>80</v>
      </c>
      <c r="C153" s="6" t="s">
        <v>83</v>
      </c>
      <c r="D153" s="41" t="s">
        <v>81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9"/>
        <v>0</v>
      </c>
      <c r="T153" s="49">
        <f t="shared" si="50"/>
        <v>0</v>
      </c>
      <c r="Y153" s="51"/>
      <c r="Z153" s="51"/>
      <c r="AA153" s="51"/>
      <c r="AD153" s="49">
        <f t="shared" si="51"/>
        <v>0</v>
      </c>
    </row>
    <row r="154" spans="1:30">
      <c r="A154" s="6" t="s">
        <v>284</v>
      </c>
      <c r="B154" s="6" t="s">
        <v>82</v>
      </c>
      <c r="C154" s="6" t="s">
        <v>83</v>
      </c>
      <c r="D154" s="41" t="s">
        <v>84</v>
      </c>
      <c r="E154" s="45">
        <v>126114.47</v>
      </c>
      <c r="F154" s="45">
        <v>246339.07</v>
      </c>
      <c r="G154" s="45">
        <v>595127.11</v>
      </c>
      <c r="H154" s="45">
        <v>0</v>
      </c>
      <c r="I154" s="45">
        <v>0</v>
      </c>
      <c r="J154" s="45">
        <v>0</v>
      </c>
      <c r="K154" s="45">
        <v>83109.149999999994</v>
      </c>
      <c r="L154" s="45">
        <v>81416</v>
      </c>
      <c r="M154" s="45">
        <v>334281</v>
      </c>
      <c r="N154" s="45">
        <v>316849.14</v>
      </c>
      <c r="O154" s="45">
        <v>443966.33</v>
      </c>
      <c r="P154" s="45">
        <v>355254.69</v>
      </c>
      <c r="Q154" s="45">
        <v>1125303.3999999999</v>
      </c>
      <c r="R154" s="47">
        <f t="shared" si="49"/>
        <v>256837.61875000002</v>
      </c>
      <c r="T154" s="61">
        <f t="shared" si="50"/>
        <v>256837.61875000002</v>
      </c>
      <c r="Y154" s="51"/>
      <c r="Z154" s="51"/>
      <c r="AA154" s="51"/>
      <c r="AD154" s="49">
        <f t="shared" si="51"/>
        <v>256837.61875000002</v>
      </c>
    </row>
    <row r="155" spans="1:30">
      <c r="A155" s="6" t="s">
        <v>293</v>
      </c>
      <c r="B155" s="6" t="s">
        <v>76</v>
      </c>
      <c r="C155" s="6" t="s">
        <v>83</v>
      </c>
      <c r="D155" s="41" t="s">
        <v>601</v>
      </c>
      <c r="E155" s="45">
        <v>81508.789999999994</v>
      </c>
      <c r="F155" s="45">
        <v>61131.59</v>
      </c>
      <c r="G155" s="45">
        <v>40754.39</v>
      </c>
      <c r="H155" s="45">
        <v>20377.189999999999</v>
      </c>
      <c r="I155" s="45">
        <v>-1.00000000311411E-2</v>
      </c>
      <c r="J155" s="45">
        <v>-0.01</v>
      </c>
      <c r="K155" s="45">
        <v>-0.01</v>
      </c>
      <c r="L155" s="45">
        <v>205714.97</v>
      </c>
      <c r="M155" s="45">
        <v>182857.75</v>
      </c>
      <c r="N155" s="45">
        <v>160000.53</v>
      </c>
      <c r="O155" s="45">
        <v>137143.31</v>
      </c>
      <c r="P155" s="45">
        <v>114286.09</v>
      </c>
      <c r="Q155" s="45">
        <v>91428.87</v>
      </c>
      <c r="R155" s="47">
        <f t="shared" si="49"/>
        <v>84061.218333333323</v>
      </c>
      <c r="T155" s="49">
        <f t="shared" si="50"/>
        <v>84061.218333333323</v>
      </c>
      <c r="Y155" s="51"/>
      <c r="Z155" s="51"/>
      <c r="AA155" s="51"/>
      <c r="AD155" s="49">
        <f t="shared" si="51"/>
        <v>84061.218333333323</v>
      </c>
    </row>
    <row r="156" spans="1:30">
      <c r="A156" s="6" t="s">
        <v>293</v>
      </c>
      <c r="B156" s="6" t="s">
        <v>76</v>
      </c>
      <c r="C156" s="6" t="s">
        <v>67</v>
      </c>
      <c r="D156" s="41" t="s">
        <v>602</v>
      </c>
      <c r="E156" s="45">
        <v>59049.99</v>
      </c>
      <c r="F156" s="45">
        <v>52488.88</v>
      </c>
      <c r="G156" s="45">
        <v>45927.77</v>
      </c>
      <c r="H156" s="45">
        <v>39366.660000000003</v>
      </c>
      <c r="I156" s="45">
        <v>32805.550000000003</v>
      </c>
      <c r="J156" s="45">
        <v>26244.44</v>
      </c>
      <c r="K156" s="45">
        <v>19683.330000000002</v>
      </c>
      <c r="L156" s="45">
        <v>13122.22</v>
      </c>
      <c r="M156" s="45">
        <v>6561.11</v>
      </c>
      <c r="N156" s="45">
        <v>1.8189894035458601E-12</v>
      </c>
      <c r="O156" s="45">
        <v>-6561.11</v>
      </c>
      <c r="P156" s="45">
        <v>-6561.11</v>
      </c>
      <c r="Q156" s="45">
        <v>1.8189894035458601E-12</v>
      </c>
      <c r="R156" s="47">
        <f t="shared" si="49"/>
        <v>21050.227916666667</v>
      </c>
      <c r="T156" s="49">
        <f t="shared" si="50"/>
        <v>21050.227916666667</v>
      </c>
      <c r="Y156" s="51"/>
      <c r="Z156" s="51"/>
      <c r="AA156" s="51"/>
      <c r="AD156" s="49">
        <f t="shared" si="51"/>
        <v>21050.227916666667</v>
      </c>
    </row>
    <row r="157" spans="1:30">
      <c r="A157" s="6" t="s">
        <v>293</v>
      </c>
      <c r="B157" s="6" t="s">
        <v>76</v>
      </c>
      <c r="C157" s="6" t="s">
        <v>113</v>
      </c>
      <c r="D157" s="41" t="s">
        <v>603</v>
      </c>
      <c r="E157" s="45">
        <v>0</v>
      </c>
      <c r="F157" s="45">
        <v>0</v>
      </c>
      <c r="G157" s="45">
        <v>0</v>
      </c>
      <c r="H157" s="45">
        <v>1284577</v>
      </c>
      <c r="I157" s="45">
        <v>1101066</v>
      </c>
      <c r="J157" s="45">
        <v>917555</v>
      </c>
      <c r="K157" s="45">
        <v>734044</v>
      </c>
      <c r="L157" s="45">
        <v>550533</v>
      </c>
      <c r="M157" s="45">
        <v>367022</v>
      </c>
      <c r="N157" s="45">
        <v>183511</v>
      </c>
      <c r="O157" s="45">
        <v>0</v>
      </c>
      <c r="P157" s="45">
        <v>0</v>
      </c>
      <c r="Q157" s="45">
        <v>0</v>
      </c>
      <c r="R157" s="47">
        <f t="shared" si="49"/>
        <v>428192.33333333331</v>
      </c>
      <c r="T157" s="49">
        <f t="shared" si="50"/>
        <v>428192.33333333331</v>
      </c>
      <c r="Y157" s="51"/>
      <c r="Z157" s="51"/>
      <c r="AA157" s="51"/>
      <c r="AD157" s="49">
        <f t="shared" si="51"/>
        <v>428192.33333333331</v>
      </c>
    </row>
    <row r="158" spans="1:30">
      <c r="A158" s="6" t="s">
        <v>293</v>
      </c>
      <c r="B158" s="6" t="s">
        <v>76</v>
      </c>
      <c r="C158" s="6" t="s">
        <v>100</v>
      </c>
      <c r="D158" s="11" t="s">
        <v>600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49"/>
        <v>0</v>
      </c>
      <c r="T158" s="49">
        <f t="shared" si="50"/>
        <v>0</v>
      </c>
      <c r="Y158" s="51"/>
      <c r="Z158" s="51"/>
      <c r="AA158" s="51"/>
      <c r="AD158" s="49">
        <f t="shared" si="51"/>
        <v>0</v>
      </c>
    </row>
    <row r="159" spans="1:30">
      <c r="A159" s="6" t="s">
        <v>293</v>
      </c>
      <c r="B159" s="6" t="s">
        <v>79</v>
      </c>
      <c r="C159" s="6" t="s">
        <v>318</v>
      </c>
      <c r="D159" s="41" t="s">
        <v>605</v>
      </c>
      <c r="E159" s="45">
        <v>0</v>
      </c>
      <c r="F159" s="45">
        <v>0</v>
      </c>
      <c r="G159" s="45">
        <v>0</v>
      </c>
      <c r="H159" s="45">
        <v>68260.69</v>
      </c>
      <c r="I159" s="45">
        <v>140934.53</v>
      </c>
      <c r="J159" s="45">
        <v>106778.56</v>
      </c>
      <c r="K159" s="45">
        <v>40385.129999999997</v>
      </c>
      <c r="L159" s="45">
        <v>7.2759576141834308E-12</v>
      </c>
      <c r="M159" s="45">
        <v>7.2759576141834308E-12</v>
      </c>
      <c r="N159" s="45">
        <v>7.2759576141834308E-12</v>
      </c>
      <c r="O159" s="45">
        <v>7.2759576141834308E-12</v>
      </c>
      <c r="P159" s="45">
        <v>7.2759576141834308E-12</v>
      </c>
      <c r="Q159" s="45">
        <v>7.2759576141834308E-12</v>
      </c>
      <c r="R159" s="47">
        <f t="shared" si="49"/>
        <v>29696.575833333336</v>
      </c>
      <c r="T159" s="49">
        <f t="shared" si="50"/>
        <v>29696.575833333336</v>
      </c>
      <c r="Y159" s="51"/>
      <c r="Z159" s="51"/>
      <c r="AA159" s="51"/>
      <c r="AD159" s="49">
        <f t="shared" si="51"/>
        <v>29696.575833333336</v>
      </c>
    </row>
    <row r="160" spans="1:30">
      <c r="A160" s="6" t="s">
        <v>294</v>
      </c>
      <c r="B160" s="6" t="s">
        <v>79</v>
      </c>
      <c r="C160" s="6" t="s">
        <v>319</v>
      </c>
      <c r="D160" s="41" t="s">
        <v>605</v>
      </c>
      <c r="E160" s="45">
        <v>0</v>
      </c>
      <c r="F160" s="45">
        <v>0</v>
      </c>
      <c r="G160" s="45">
        <v>0</v>
      </c>
      <c r="H160" s="45">
        <v>246304.71</v>
      </c>
      <c r="I160" s="45">
        <v>418063.31</v>
      </c>
      <c r="J160" s="45">
        <v>316744.23</v>
      </c>
      <c r="K160" s="45">
        <v>119797.04</v>
      </c>
      <c r="L160" s="45">
        <v>-1.45519152283669E-11</v>
      </c>
      <c r="M160" s="45">
        <v>-1.45519152283669E-11</v>
      </c>
      <c r="N160" s="45">
        <v>-1.45519152283669E-11</v>
      </c>
      <c r="O160" s="45">
        <v>-1.45519152283669E-11</v>
      </c>
      <c r="P160" s="45">
        <v>-1.45519152283669E-11</v>
      </c>
      <c r="Q160" s="45">
        <v>-1.45519152283669E-11</v>
      </c>
      <c r="R160" s="47">
        <f t="shared" si="49"/>
        <v>91742.440833333341</v>
      </c>
      <c r="T160" s="49">
        <f t="shared" si="50"/>
        <v>91742.440833333341</v>
      </c>
      <c r="Y160" s="51"/>
      <c r="Z160" s="51"/>
      <c r="AA160" s="51"/>
      <c r="AD160" s="49">
        <f t="shared" si="51"/>
        <v>91742.440833333341</v>
      </c>
    </row>
    <row r="161" spans="1:30">
      <c r="D161" s="41" t="s">
        <v>85</v>
      </c>
      <c r="E161" s="46">
        <f t="shared" ref="E161" si="52">SUM(E145:E160)</f>
        <v>3705395.9200000004</v>
      </c>
      <c r="F161" s="46">
        <f t="shared" ref="F161:R161" si="53">SUM(F145:F160)</f>
        <v>4032051.4499999997</v>
      </c>
      <c r="G161" s="46">
        <f t="shared" si="53"/>
        <v>3895630.5900000003</v>
      </c>
      <c r="H161" s="46">
        <f t="shared" si="53"/>
        <v>4835031.74</v>
      </c>
      <c r="I161" s="46">
        <f t="shared" si="53"/>
        <v>5320410.2699999996</v>
      </c>
      <c r="J161" s="46">
        <f t="shared" si="53"/>
        <v>5994863.6900000013</v>
      </c>
      <c r="K161" s="46">
        <f t="shared" si="53"/>
        <v>3252840.99</v>
      </c>
      <c r="L161" s="46">
        <f t="shared" si="53"/>
        <v>2079544.49</v>
      </c>
      <c r="M161" s="46">
        <f t="shared" si="53"/>
        <v>2135608.37</v>
      </c>
      <c r="N161" s="46">
        <f t="shared" si="53"/>
        <v>3843596.24</v>
      </c>
      <c r="O161" s="46">
        <f t="shared" si="53"/>
        <v>4225633.1899999995</v>
      </c>
      <c r="P161" s="46">
        <f t="shared" si="53"/>
        <v>5157039.54</v>
      </c>
      <c r="Q161" s="46">
        <f t="shared" si="53"/>
        <v>7381637.8099999996</v>
      </c>
      <c r="R161" s="46">
        <f t="shared" si="53"/>
        <v>4192980.6187499999</v>
      </c>
      <c r="Y161" s="51"/>
      <c r="Z161" s="51"/>
      <c r="AA161" s="51"/>
    </row>
    <row r="162" spans="1:30">
      <c r="D162" s="3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7"/>
      <c r="Y162" s="51"/>
      <c r="Z162" s="51"/>
      <c r="AA162" s="51"/>
    </row>
    <row r="163" spans="1:30">
      <c r="A163" s="6" t="s">
        <v>293</v>
      </c>
      <c r="B163" s="6" t="s">
        <v>86</v>
      </c>
      <c r="C163" s="6" t="s">
        <v>83</v>
      </c>
      <c r="D163" s="41" t="s">
        <v>606</v>
      </c>
      <c r="E163" s="45">
        <v>360105.41</v>
      </c>
      <c r="F163" s="45">
        <v>528249.82999999996</v>
      </c>
      <c r="G163" s="45">
        <v>1688408</v>
      </c>
      <c r="H163" s="45">
        <v>3602492.96</v>
      </c>
      <c r="I163" s="45">
        <v>4079218.54</v>
      </c>
      <c r="J163" s="45">
        <v>3907535.72</v>
      </c>
      <c r="K163" s="45">
        <v>4224990.29</v>
      </c>
      <c r="L163" s="45">
        <v>2544711.04</v>
      </c>
      <c r="M163" s="45">
        <v>1103928.83</v>
      </c>
      <c r="N163" s="45">
        <v>782326.85</v>
      </c>
      <c r="O163" s="45">
        <v>112358.08</v>
      </c>
      <c r="P163" s="45">
        <v>367250.74</v>
      </c>
      <c r="Q163" s="45">
        <v>390448.62</v>
      </c>
      <c r="R163" s="47">
        <f t="shared" ref="R163:R172" si="54">((E163+Q163)+((F163+G163+H163+I163+J163+K163+L163+M163+N163+O163+P163)*2))/24</f>
        <v>1943062.3245833332</v>
      </c>
      <c r="T163" s="49">
        <f t="shared" ref="T163:T172" si="55">+R163</f>
        <v>1943062.3245833332</v>
      </c>
      <c r="Y163" s="51"/>
      <c r="Z163" s="51"/>
      <c r="AA163" s="51"/>
      <c r="AD163" s="49">
        <f t="shared" ref="AD163:AD172" si="56">+R163</f>
        <v>1943062.3245833332</v>
      </c>
    </row>
    <row r="164" spans="1:30">
      <c r="A164" s="6" t="s">
        <v>293</v>
      </c>
      <c r="B164" s="6" t="s">
        <v>86</v>
      </c>
      <c r="C164" s="6" t="s">
        <v>67</v>
      </c>
      <c r="D164" s="41" t="s">
        <v>607</v>
      </c>
      <c r="E164" s="45">
        <v>282733.32</v>
      </c>
      <c r="F164" s="45">
        <v>401064.62</v>
      </c>
      <c r="G164" s="45">
        <v>1092583.6299999999</v>
      </c>
      <c r="H164" s="45">
        <v>2059195.74</v>
      </c>
      <c r="I164" s="45">
        <v>2341346.5099999998</v>
      </c>
      <c r="J164" s="45">
        <v>2130978.17</v>
      </c>
      <c r="K164" s="45">
        <v>2312768.06</v>
      </c>
      <c r="L164" s="45">
        <v>1498319.09</v>
      </c>
      <c r="M164" s="45">
        <v>674081.84</v>
      </c>
      <c r="N164" s="45">
        <v>510928.3</v>
      </c>
      <c r="O164" s="45">
        <v>125849.67</v>
      </c>
      <c r="P164" s="45">
        <v>290260.67</v>
      </c>
      <c r="Q164" s="45">
        <v>316985.28999999998</v>
      </c>
      <c r="R164" s="47">
        <f t="shared" si="54"/>
        <v>1144769.63375</v>
      </c>
      <c r="T164" s="49">
        <f t="shared" si="55"/>
        <v>1144769.63375</v>
      </c>
      <c r="Y164" s="51"/>
      <c r="Z164" s="51"/>
      <c r="AA164" s="51"/>
      <c r="AD164" s="49">
        <f t="shared" si="56"/>
        <v>1144769.63375</v>
      </c>
    </row>
    <row r="165" spans="1:30">
      <c r="A165" s="6" t="s">
        <v>293</v>
      </c>
      <c r="B165" s="6" t="s">
        <v>86</v>
      </c>
      <c r="C165" s="6" t="s">
        <v>113</v>
      </c>
      <c r="D165" s="41" t="s">
        <v>608</v>
      </c>
      <c r="E165" s="45">
        <v>2895.93</v>
      </c>
      <c r="F165" s="45">
        <v>3123.14</v>
      </c>
      <c r="G165" s="45">
        <v>92042.91</v>
      </c>
      <c r="H165" s="45">
        <v>51771.42</v>
      </c>
      <c r="I165" s="45">
        <v>9017.9700000000103</v>
      </c>
      <c r="J165" s="45">
        <v>8632.33</v>
      </c>
      <c r="K165" s="45">
        <v>8389.57</v>
      </c>
      <c r="L165" s="45">
        <v>6987.1</v>
      </c>
      <c r="M165" s="45">
        <v>5213.4399999999996</v>
      </c>
      <c r="N165" s="45">
        <v>4072.95</v>
      </c>
      <c r="O165" s="45">
        <v>3196.02</v>
      </c>
      <c r="P165" s="45">
        <v>2420.14</v>
      </c>
      <c r="Q165" s="45">
        <v>2355.34</v>
      </c>
      <c r="R165" s="47">
        <f t="shared" si="54"/>
        <v>16457.718750000004</v>
      </c>
      <c r="T165" s="49">
        <f t="shared" si="55"/>
        <v>16457.718750000004</v>
      </c>
      <c r="Y165" s="51"/>
      <c r="Z165" s="51"/>
      <c r="AA165" s="51"/>
      <c r="AD165" s="49">
        <f t="shared" si="56"/>
        <v>16457.718750000004</v>
      </c>
    </row>
    <row r="166" spans="1:30">
      <c r="A166" s="6" t="s">
        <v>293</v>
      </c>
      <c r="B166" s="6" t="s">
        <v>87</v>
      </c>
      <c r="C166" s="6" t="s">
        <v>113</v>
      </c>
      <c r="D166" s="41" t="s">
        <v>609</v>
      </c>
      <c r="E166" s="45">
        <v>238335.27</v>
      </c>
      <c r="F166" s="45">
        <v>241295.2</v>
      </c>
      <c r="G166" s="45">
        <v>258534.7</v>
      </c>
      <c r="H166" s="45">
        <v>238132.3</v>
      </c>
      <c r="I166" s="45">
        <v>258966.5</v>
      </c>
      <c r="J166" s="45">
        <v>264554.08</v>
      </c>
      <c r="K166" s="45">
        <v>252742.22</v>
      </c>
      <c r="L166" s="45">
        <v>269787.93</v>
      </c>
      <c r="M166" s="45">
        <v>256211.27</v>
      </c>
      <c r="N166" s="45">
        <v>238842.89</v>
      </c>
      <c r="O166" s="45">
        <v>234387.79</v>
      </c>
      <c r="P166" s="45">
        <v>239511.54</v>
      </c>
      <c r="Q166" s="45">
        <v>239058.56</v>
      </c>
      <c r="R166" s="47">
        <f t="shared" si="54"/>
        <v>249305.27791666667</v>
      </c>
      <c r="T166" s="49">
        <f t="shared" si="55"/>
        <v>249305.27791666667</v>
      </c>
      <c r="Y166" s="51"/>
      <c r="Z166" s="51"/>
      <c r="AA166" s="51"/>
      <c r="AD166" s="49">
        <f t="shared" si="56"/>
        <v>249305.27791666667</v>
      </c>
    </row>
    <row r="167" spans="1:30">
      <c r="A167" s="6" t="s">
        <v>293</v>
      </c>
      <c r="B167" s="6" t="s">
        <v>87</v>
      </c>
      <c r="C167" s="6" t="s">
        <v>69</v>
      </c>
      <c r="D167" s="41" t="s">
        <v>610</v>
      </c>
      <c r="E167" s="45">
        <v>123969.04</v>
      </c>
      <c r="F167" s="45">
        <v>127546.4</v>
      </c>
      <c r="G167" s="45">
        <v>123097.9</v>
      </c>
      <c r="H167" s="45">
        <v>109894.87</v>
      </c>
      <c r="I167" s="45">
        <v>112953.62</v>
      </c>
      <c r="J167" s="45">
        <v>110230.61</v>
      </c>
      <c r="K167" s="45">
        <v>114962.83</v>
      </c>
      <c r="L167" s="45">
        <v>123938.84</v>
      </c>
      <c r="M167" s="45">
        <v>117709.32</v>
      </c>
      <c r="N167" s="45">
        <v>118506.89</v>
      </c>
      <c r="O167" s="45">
        <v>121705.75</v>
      </c>
      <c r="P167" s="45">
        <v>128622.02</v>
      </c>
      <c r="Q167" s="45">
        <v>128931.36</v>
      </c>
      <c r="R167" s="47">
        <f t="shared" si="54"/>
        <v>119634.93749999999</v>
      </c>
      <c r="T167" s="49">
        <f t="shared" si="55"/>
        <v>119634.93749999999</v>
      </c>
      <c r="Y167" s="51"/>
      <c r="Z167" s="51"/>
      <c r="AA167" s="51"/>
      <c r="AD167" s="49">
        <f t="shared" si="56"/>
        <v>119634.93749999999</v>
      </c>
    </row>
    <row r="168" spans="1:30">
      <c r="A168" s="6" t="s">
        <v>294</v>
      </c>
      <c r="B168" s="6" t="s">
        <v>86</v>
      </c>
      <c r="C168" s="6" t="s">
        <v>83</v>
      </c>
      <c r="D168" s="41" t="s">
        <v>606</v>
      </c>
      <c r="E168" s="45">
        <v>1188168.02</v>
      </c>
      <c r="F168" s="45">
        <v>1704191.24</v>
      </c>
      <c r="G168" s="45">
        <v>5398890.3700000001</v>
      </c>
      <c r="H168" s="45">
        <v>11271031.82</v>
      </c>
      <c r="I168" s="45">
        <v>12043489.82</v>
      </c>
      <c r="J168" s="45">
        <v>11538728.52</v>
      </c>
      <c r="K168" s="45">
        <v>12474275.67</v>
      </c>
      <c r="L168" s="45">
        <v>8089904.46</v>
      </c>
      <c r="M168" s="45">
        <v>3348157.44</v>
      </c>
      <c r="N168" s="45">
        <v>2138338.62</v>
      </c>
      <c r="O168" s="45">
        <v>309572.53999999998</v>
      </c>
      <c r="P168" s="45">
        <v>1133081.1599999999</v>
      </c>
      <c r="Q168" s="45">
        <v>1203012.33</v>
      </c>
      <c r="R168" s="47">
        <f t="shared" si="54"/>
        <v>5887104.3195833331</v>
      </c>
      <c r="T168" s="49">
        <f t="shared" si="55"/>
        <v>5887104.3195833331</v>
      </c>
      <c r="Y168" s="51"/>
      <c r="Z168" s="51"/>
      <c r="AA168" s="51"/>
      <c r="AD168" s="49">
        <f t="shared" si="56"/>
        <v>5887104.3195833331</v>
      </c>
    </row>
    <row r="169" spans="1:30">
      <c r="A169" s="6" t="s">
        <v>294</v>
      </c>
      <c r="B169" s="6" t="s">
        <v>86</v>
      </c>
      <c r="C169" s="6" t="s">
        <v>67</v>
      </c>
      <c r="D169" s="41" t="s">
        <v>607</v>
      </c>
      <c r="E169" s="45">
        <v>1248882.07</v>
      </c>
      <c r="F169" s="45">
        <v>1782254.23</v>
      </c>
      <c r="G169" s="45">
        <v>4973893.0199999996</v>
      </c>
      <c r="H169" s="45">
        <v>7134095.25</v>
      </c>
      <c r="I169" s="45">
        <v>7937370.2199999997</v>
      </c>
      <c r="J169" s="45">
        <v>7647688.1299999999</v>
      </c>
      <c r="K169" s="45">
        <v>8199937.5999999996</v>
      </c>
      <c r="L169" s="45">
        <v>5480595.7000000002</v>
      </c>
      <c r="M169" s="45">
        <v>2304513.4300000002</v>
      </c>
      <c r="N169" s="45">
        <v>1628870.37</v>
      </c>
      <c r="O169" s="45">
        <v>245612.06999999899</v>
      </c>
      <c r="P169" s="45">
        <v>1034278.12</v>
      </c>
      <c r="Q169" s="45">
        <v>1170143.7</v>
      </c>
      <c r="R169" s="47">
        <f t="shared" si="54"/>
        <v>4131551.7520833327</v>
      </c>
      <c r="T169" s="49">
        <f t="shared" si="55"/>
        <v>4131551.7520833327</v>
      </c>
      <c r="Y169" s="51"/>
      <c r="Z169" s="51"/>
      <c r="AA169" s="51"/>
      <c r="AD169" s="49">
        <f t="shared" si="56"/>
        <v>4131551.7520833327</v>
      </c>
    </row>
    <row r="170" spans="1:30">
      <c r="A170" s="6" t="s">
        <v>294</v>
      </c>
      <c r="B170" s="6" t="s">
        <v>86</v>
      </c>
      <c r="C170" s="6" t="s">
        <v>113</v>
      </c>
      <c r="D170" s="41" t="s">
        <v>608</v>
      </c>
      <c r="E170" s="45">
        <v>492969.85</v>
      </c>
      <c r="F170" s="45">
        <v>478432.73</v>
      </c>
      <c r="G170" s="45">
        <v>150025.57999999999</v>
      </c>
      <c r="H170" s="45">
        <v>208091.36</v>
      </c>
      <c r="I170" s="45">
        <v>291088.88</v>
      </c>
      <c r="J170" s="45">
        <v>242680.47</v>
      </c>
      <c r="K170" s="45">
        <v>232924.7</v>
      </c>
      <c r="L170" s="45">
        <v>205201.81</v>
      </c>
      <c r="M170" s="45">
        <v>151133.28</v>
      </c>
      <c r="N170" s="45">
        <v>118805.27</v>
      </c>
      <c r="O170" s="45">
        <v>75835.23</v>
      </c>
      <c r="P170" s="45">
        <v>65392.73</v>
      </c>
      <c r="Q170" s="45">
        <v>75962.899999999994</v>
      </c>
      <c r="R170" s="47">
        <f t="shared" si="54"/>
        <v>208673.20125000001</v>
      </c>
      <c r="T170" s="49">
        <f t="shared" si="55"/>
        <v>208673.20125000001</v>
      </c>
      <c r="Y170" s="51"/>
      <c r="Z170" s="51"/>
      <c r="AA170" s="51"/>
      <c r="AD170" s="49">
        <f t="shared" si="56"/>
        <v>208673.20125000001</v>
      </c>
    </row>
    <row r="171" spans="1:30">
      <c r="A171" s="6" t="s">
        <v>294</v>
      </c>
      <c r="B171" s="6" t="s">
        <v>87</v>
      </c>
      <c r="C171" s="1" t="s">
        <v>113</v>
      </c>
      <c r="D171" s="41" t="s">
        <v>609</v>
      </c>
      <c r="E171" s="45">
        <v>1318001.51</v>
      </c>
      <c r="F171" s="45">
        <v>1390882.26</v>
      </c>
      <c r="G171" s="45">
        <v>1507856.02</v>
      </c>
      <c r="H171" s="45">
        <v>1525325.79</v>
      </c>
      <c r="I171" s="45">
        <v>1517775.64</v>
      </c>
      <c r="J171" s="45">
        <v>1526435.8400000001</v>
      </c>
      <c r="K171" s="45">
        <v>1480142.59</v>
      </c>
      <c r="L171" s="45">
        <v>1522791.73</v>
      </c>
      <c r="M171" s="45">
        <v>1451791.46</v>
      </c>
      <c r="N171" s="45">
        <v>1399070.4</v>
      </c>
      <c r="O171" s="45">
        <v>1366973.98</v>
      </c>
      <c r="P171" s="45">
        <v>1323083.72</v>
      </c>
      <c r="Q171" s="45">
        <v>1370892.15</v>
      </c>
      <c r="R171" s="47">
        <f t="shared" si="54"/>
        <v>1446381.3550000004</v>
      </c>
      <c r="T171" s="49">
        <f t="shared" si="55"/>
        <v>1446381.3550000004</v>
      </c>
      <c r="Y171" s="51"/>
      <c r="Z171" s="51"/>
      <c r="AA171" s="51"/>
      <c r="AD171" s="49">
        <f t="shared" si="56"/>
        <v>1446381.3550000004</v>
      </c>
    </row>
    <row r="172" spans="1:30">
      <c r="A172" s="6" t="s">
        <v>294</v>
      </c>
      <c r="B172" s="6" t="s">
        <v>87</v>
      </c>
      <c r="C172" s="6" t="s">
        <v>69</v>
      </c>
      <c r="D172" s="41" t="s">
        <v>610</v>
      </c>
      <c r="E172" s="45">
        <v>841880.73</v>
      </c>
      <c r="F172" s="45">
        <v>891485.2</v>
      </c>
      <c r="G172" s="45">
        <v>714401.69</v>
      </c>
      <c r="H172" s="45">
        <v>632811.80000000005</v>
      </c>
      <c r="I172" s="45">
        <v>775920.99</v>
      </c>
      <c r="J172" s="45">
        <v>701956.39</v>
      </c>
      <c r="K172" s="45">
        <v>704778.66</v>
      </c>
      <c r="L172" s="45">
        <v>869972.05</v>
      </c>
      <c r="M172" s="45">
        <v>772558.18</v>
      </c>
      <c r="N172" s="45">
        <v>681544.11</v>
      </c>
      <c r="O172" s="45">
        <v>831728.97</v>
      </c>
      <c r="P172" s="45">
        <v>955372.43</v>
      </c>
      <c r="Q172" s="45">
        <v>969658.46</v>
      </c>
      <c r="R172" s="47">
        <f t="shared" si="54"/>
        <v>786525.00541666662</v>
      </c>
      <c r="T172" s="49">
        <f t="shared" si="55"/>
        <v>786525.00541666662</v>
      </c>
      <c r="Y172" s="51"/>
      <c r="Z172" s="51"/>
      <c r="AA172" s="51"/>
      <c r="AD172" s="49">
        <f t="shared" si="56"/>
        <v>786525.00541666662</v>
      </c>
    </row>
    <row r="173" spans="1:30">
      <c r="D173" s="41" t="s">
        <v>88</v>
      </c>
      <c r="E173" s="46">
        <f t="shared" ref="E173:I173" si="57">SUM(E163:E172)</f>
        <v>6097941.1500000004</v>
      </c>
      <c r="F173" s="46">
        <f t="shared" si="57"/>
        <v>7548524.8500000006</v>
      </c>
      <c r="G173" s="46">
        <f t="shared" si="57"/>
        <v>15999733.819999998</v>
      </c>
      <c r="H173" s="46">
        <f t="shared" si="57"/>
        <v>26832843.309999999</v>
      </c>
      <c r="I173" s="46">
        <f t="shared" si="57"/>
        <v>29367148.689999998</v>
      </c>
      <c r="J173" s="46">
        <f t="shared" ref="J173:Q173" si="58">SUM(J163:J172)</f>
        <v>28079420.259999998</v>
      </c>
      <c r="K173" s="46">
        <f t="shared" si="58"/>
        <v>30005912.190000001</v>
      </c>
      <c r="L173" s="46">
        <f t="shared" si="58"/>
        <v>20612209.75</v>
      </c>
      <c r="M173" s="46">
        <f t="shared" si="58"/>
        <v>10185298.49</v>
      </c>
      <c r="N173" s="46">
        <f t="shared" si="58"/>
        <v>7621306.6499999994</v>
      </c>
      <c r="O173" s="46">
        <f t="shared" si="58"/>
        <v>3427220.0999999987</v>
      </c>
      <c r="P173" s="46">
        <f t="shared" si="58"/>
        <v>5539273.2699999996</v>
      </c>
      <c r="Q173" s="46">
        <f t="shared" si="58"/>
        <v>5867448.71</v>
      </c>
      <c r="R173" s="46">
        <f>SUM(R163:R172)</f>
        <v>15933465.525833333</v>
      </c>
      <c r="Y173" s="51"/>
      <c r="Z173" s="51"/>
      <c r="AA173" s="51"/>
    </row>
    <row r="174" spans="1:30">
      <c r="D174" s="3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7"/>
      <c r="Y174" s="51"/>
      <c r="Z174" s="51"/>
      <c r="AA174" s="51"/>
    </row>
    <row r="175" spans="1:30">
      <c r="A175" s="6" t="s">
        <v>284</v>
      </c>
      <c r="B175" s="6" t="s">
        <v>89</v>
      </c>
      <c r="C175" s="6" t="s">
        <v>440</v>
      </c>
      <c r="D175" s="41" t="s">
        <v>612</v>
      </c>
      <c r="E175" s="45">
        <v>-63586.93</v>
      </c>
      <c r="F175" s="45">
        <v>-62625.02</v>
      </c>
      <c r="G175" s="45">
        <v>-61663.12</v>
      </c>
      <c r="H175" s="45">
        <v>-60701.21</v>
      </c>
      <c r="I175" s="45">
        <v>-59739.33</v>
      </c>
      <c r="J175" s="45">
        <v>-59739.33</v>
      </c>
      <c r="K175" s="45">
        <v>-57815.51</v>
      </c>
      <c r="L175" s="45">
        <v>-56853.599999999999</v>
      </c>
      <c r="M175" s="45">
        <v>-55891.7</v>
      </c>
      <c r="N175" s="45">
        <v>-54929.81</v>
      </c>
      <c r="O175" s="45">
        <v>-53967.92</v>
      </c>
      <c r="P175" s="45">
        <v>-53006.03</v>
      </c>
      <c r="Q175" s="45">
        <v>-52044.1</v>
      </c>
      <c r="R175" s="47">
        <f t="shared" ref="R175:R191" si="59">((E175+Q175)+((F175+G175+H175+I175+J175+K175+L175+M175+N175+O175+P175)*2))/24</f>
        <v>-57895.674583333341</v>
      </c>
      <c r="W175" s="49">
        <f>+R175</f>
        <v>-57895.674583333341</v>
      </c>
      <c r="Y175" s="51"/>
      <c r="Z175" s="51"/>
      <c r="AA175" s="51"/>
      <c r="AB175" s="49">
        <f>+W175</f>
        <v>-57895.674583333341</v>
      </c>
    </row>
    <row r="176" spans="1:30">
      <c r="A176" s="6" t="s">
        <v>284</v>
      </c>
      <c r="B176" s="6" t="s">
        <v>89</v>
      </c>
      <c r="C176" s="6" t="s">
        <v>441</v>
      </c>
      <c r="D176" s="41" t="s">
        <v>611</v>
      </c>
      <c r="E176" s="45">
        <v>-240828.75</v>
      </c>
      <c r="F176" s="45">
        <v>-237162.53</v>
      </c>
      <c r="G176" s="45">
        <v>-233496.28</v>
      </c>
      <c r="H176" s="45">
        <v>-229830.02</v>
      </c>
      <c r="I176" s="45">
        <v>-226163.76</v>
      </c>
      <c r="J176" s="45">
        <v>-226163.73</v>
      </c>
      <c r="K176" s="45">
        <v>-218831.22</v>
      </c>
      <c r="L176" s="45">
        <v>-215164.92</v>
      </c>
      <c r="M176" s="45">
        <v>-211498.7</v>
      </c>
      <c r="N176" s="45">
        <v>-207832.46</v>
      </c>
      <c r="O176" s="45">
        <v>-204166.25</v>
      </c>
      <c r="P176" s="45">
        <v>-200499.97</v>
      </c>
      <c r="Q176" s="45">
        <v>-196833.72</v>
      </c>
      <c r="R176" s="47">
        <f t="shared" si="59"/>
        <v>-219136.75625000001</v>
      </c>
      <c r="W176" s="49">
        <f>+R176</f>
        <v>-219136.75625000001</v>
      </c>
      <c r="Y176" s="51"/>
      <c r="Z176" s="51"/>
      <c r="AA176" s="51"/>
      <c r="AB176" s="49">
        <f>+W176</f>
        <v>-219136.75625000001</v>
      </c>
    </row>
    <row r="177" spans="1:30">
      <c r="A177" s="6" t="s">
        <v>284</v>
      </c>
      <c r="B177" s="6" t="s">
        <v>89</v>
      </c>
      <c r="C177" s="6" t="s">
        <v>499</v>
      </c>
      <c r="D177" s="41" t="s">
        <v>613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7">
        <f t="shared" si="59"/>
        <v>0</v>
      </c>
      <c r="W177" s="49">
        <f>+R177</f>
        <v>0</v>
      </c>
      <c r="Y177" s="67">
        <f>+R177*$Z$4</f>
        <v>0</v>
      </c>
      <c r="Z177" s="67">
        <f>+R177*$Z$5</f>
        <v>0</v>
      </c>
      <c r="AA177" s="51"/>
      <c r="AB177" s="49"/>
    </row>
    <row r="178" spans="1:30">
      <c r="A178" s="6" t="s">
        <v>284</v>
      </c>
      <c r="B178" s="6" t="s">
        <v>89</v>
      </c>
      <c r="C178" s="6" t="s">
        <v>500</v>
      </c>
      <c r="D178" s="41" t="s">
        <v>614</v>
      </c>
      <c r="E178" s="45">
        <v>1407957.08</v>
      </c>
      <c r="F178" s="45">
        <v>1408808.24</v>
      </c>
      <c r="G178" s="45">
        <v>1409659.41</v>
      </c>
      <c r="H178" s="45">
        <v>1410510.56</v>
      </c>
      <c r="I178" s="45">
        <v>953296.83</v>
      </c>
      <c r="J178" s="45">
        <v>948046.85</v>
      </c>
      <c r="K178" s="45">
        <v>942796.86</v>
      </c>
      <c r="L178" s="45">
        <v>939264.75</v>
      </c>
      <c r="M178" s="45">
        <v>935031.19</v>
      </c>
      <c r="N178" s="45">
        <v>931084.78</v>
      </c>
      <c r="O178" s="45">
        <v>927519.29</v>
      </c>
      <c r="P178" s="45">
        <v>922967.28</v>
      </c>
      <c r="Q178" s="45">
        <v>921069.16</v>
      </c>
      <c r="R178" s="47">
        <f t="shared" si="59"/>
        <v>1074458.263333333</v>
      </c>
      <c r="W178" s="49">
        <f>+R178</f>
        <v>1074458.263333333</v>
      </c>
      <c r="Y178" s="51"/>
      <c r="Z178" s="51"/>
      <c r="AA178" s="51"/>
      <c r="AB178" s="49">
        <f>+W178</f>
        <v>1074458.263333333</v>
      </c>
    </row>
    <row r="179" spans="1:30">
      <c r="A179" s="6" t="s">
        <v>284</v>
      </c>
      <c r="B179" s="6" t="s">
        <v>89</v>
      </c>
      <c r="C179" s="6" t="s">
        <v>321</v>
      </c>
      <c r="D179" s="41" t="s">
        <v>615</v>
      </c>
      <c r="E179" s="45">
        <v>3496599.13</v>
      </c>
      <c r="F179" s="45">
        <v>5798605.25</v>
      </c>
      <c r="G179" s="45">
        <v>5842695.25</v>
      </c>
      <c r="H179" s="45">
        <v>5780985.6799999997</v>
      </c>
      <c r="I179" s="45">
        <v>6428812.5300000003</v>
      </c>
      <c r="J179" s="45">
        <v>6384654.3700000001</v>
      </c>
      <c r="K179" s="45">
        <v>6343157.7699999996</v>
      </c>
      <c r="L179" s="45">
        <v>6323038.3499999996</v>
      </c>
      <c r="M179" s="45">
        <v>6349481.5700000003</v>
      </c>
      <c r="N179" s="45">
        <v>6343108.21</v>
      </c>
      <c r="O179" s="45">
        <v>6359875.3499999996</v>
      </c>
      <c r="P179" s="45">
        <v>6338545.71</v>
      </c>
      <c r="Q179" s="45">
        <v>6477156.4800000004</v>
      </c>
      <c r="R179" s="47">
        <f t="shared" si="59"/>
        <v>6106653.1537499996</v>
      </c>
      <c r="T179" s="49">
        <f t="shared" ref="T179:T187" si="60">+R179</f>
        <v>6106653.1537499996</v>
      </c>
      <c r="Y179" s="51"/>
      <c r="Z179" s="51"/>
      <c r="AA179" s="51"/>
      <c r="AD179" s="49">
        <f>+R179</f>
        <v>6106653.1537499996</v>
      </c>
    </row>
    <row r="180" spans="1:30">
      <c r="A180" s="6" t="s">
        <v>284</v>
      </c>
      <c r="B180" s="6" t="s">
        <v>89</v>
      </c>
      <c r="C180" s="6" t="s">
        <v>322</v>
      </c>
      <c r="D180" s="41" t="s">
        <v>616</v>
      </c>
      <c r="E180" s="45">
        <v>1181461.05</v>
      </c>
      <c r="F180" s="45">
        <v>1341764.53</v>
      </c>
      <c r="G180" s="45">
        <v>1399994.64</v>
      </c>
      <c r="H180" s="45">
        <v>1379131.5</v>
      </c>
      <c r="I180" s="45">
        <v>1552823.13</v>
      </c>
      <c r="J180" s="45">
        <v>1548399.41</v>
      </c>
      <c r="K180" s="45">
        <v>1257947.25</v>
      </c>
      <c r="L180" s="45">
        <v>1244157.55</v>
      </c>
      <c r="M180" s="45">
        <v>1242967.08</v>
      </c>
      <c r="N180" s="45">
        <v>1282148.6499999999</v>
      </c>
      <c r="O180" s="45">
        <v>1372479.19</v>
      </c>
      <c r="P180" s="45">
        <v>1391376.03</v>
      </c>
      <c r="Q180" s="45">
        <v>1429640.28</v>
      </c>
      <c r="R180" s="47">
        <f t="shared" si="59"/>
        <v>1359894.96875</v>
      </c>
      <c r="T180" s="49">
        <f t="shared" si="60"/>
        <v>1359894.96875</v>
      </c>
      <c r="Y180" s="51"/>
      <c r="Z180" s="51"/>
      <c r="AA180" s="51"/>
      <c r="AD180" s="49">
        <f>+R180</f>
        <v>1359894.96875</v>
      </c>
    </row>
    <row r="181" spans="1:30">
      <c r="A181" s="6" t="s">
        <v>293</v>
      </c>
      <c r="B181" s="6" t="s">
        <v>89</v>
      </c>
      <c r="C181" s="6" t="s">
        <v>443</v>
      </c>
      <c r="D181" s="41" t="s">
        <v>617</v>
      </c>
      <c r="E181" s="45">
        <v>-5565.51</v>
      </c>
      <c r="F181" s="45">
        <v>-5481.32</v>
      </c>
      <c r="G181" s="45">
        <v>-5397.13</v>
      </c>
      <c r="H181" s="45">
        <v>-5312.94</v>
      </c>
      <c r="I181" s="45">
        <v>-5228.75</v>
      </c>
      <c r="J181" s="45">
        <v>-5228.75</v>
      </c>
      <c r="K181" s="45">
        <v>-5060.3599999999997</v>
      </c>
      <c r="L181" s="45">
        <v>-4976.17</v>
      </c>
      <c r="M181" s="45">
        <v>-4891.9799999999996</v>
      </c>
      <c r="N181" s="45">
        <v>-4807.79</v>
      </c>
      <c r="O181" s="45">
        <v>-4723.6000000000004</v>
      </c>
      <c r="P181" s="45">
        <v>-4639.41</v>
      </c>
      <c r="Q181" s="45">
        <v>-4555.22</v>
      </c>
      <c r="R181" s="47">
        <f t="shared" si="59"/>
        <v>-5067.380416666666</v>
      </c>
      <c r="W181" s="49">
        <f>+R181</f>
        <v>-5067.380416666666</v>
      </c>
      <c r="Y181" s="51"/>
      <c r="Z181" s="51"/>
      <c r="AA181" s="51"/>
      <c r="AB181" s="49">
        <f>+W181</f>
        <v>-5067.380416666666</v>
      </c>
    </row>
    <row r="182" spans="1:30">
      <c r="A182" s="6" t="s">
        <v>293</v>
      </c>
      <c r="B182" s="6" t="s">
        <v>89</v>
      </c>
      <c r="C182" s="6" t="s">
        <v>444</v>
      </c>
      <c r="D182" s="41" t="s">
        <v>618</v>
      </c>
      <c r="E182" s="45">
        <v>1620.85</v>
      </c>
      <c r="F182" s="45">
        <v>1573.14</v>
      </c>
      <c r="G182" s="45">
        <v>1525.47</v>
      </c>
      <c r="H182" s="45">
        <v>1477.78</v>
      </c>
      <c r="I182" s="45">
        <v>1430.13</v>
      </c>
      <c r="J182" s="45">
        <v>1430.15</v>
      </c>
      <c r="K182" s="45">
        <v>1334.77</v>
      </c>
      <c r="L182" s="45">
        <v>1287.1099999999999</v>
      </c>
      <c r="M182" s="45">
        <v>1239.45</v>
      </c>
      <c r="N182" s="45">
        <v>1191.79</v>
      </c>
      <c r="O182" s="45">
        <v>1144.1199999999999</v>
      </c>
      <c r="P182" s="45">
        <v>1096.45</v>
      </c>
      <c r="Q182" s="45">
        <v>1048.77</v>
      </c>
      <c r="R182" s="47">
        <f t="shared" si="59"/>
        <v>1338.7641666666666</v>
      </c>
      <c r="W182" s="49">
        <f>+R182</f>
        <v>1338.7641666666666</v>
      </c>
      <c r="Y182" s="51"/>
      <c r="Z182" s="51"/>
      <c r="AA182" s="51"/>
      <c r="AB182" s="49">
        <f>+W182</f>
        <v>1338.7641666666666</v>
      </c>
    </row>
    <row r="183" spans="1:30">
      <c r="A183" s="6" t="s">
        <v>293</v>
      </c>
      <c r="B183" s="6" t="s">
        <v>89</v>
      </c>
      <c r="C183" s="6" t="s">
        <v>502</v>
      </c>
      <c r="D183" s="41" t="s">
        <v>619</v>
      </c>
      <c r="E183" s="45">
        <v>55526.239999999998</v>
      </c>
      <c r="F183" s="45">
        <v>55255.59</v>
      </c>
      <c r="G183" s="45">
        <v>55255.59</v>
      </c>
      <c r="H183" s="45">
        <v>55249.65</v>
      </c>
      <c r="I183" s="45">
        <v>55249.65</v>
      </c>
      <c r="J183" s="45">
        <v>55273.72</v>
      </c>
      <c r="K183" s="45">
        <v>55293.8</v>
      </c>
      <c r="L183" s="45">
        <v>55432.72</v>
      </c>
      <c r="M183" s="45">
        <v>55432.72</v>
      </c>
      <c r="N183" s="45">
        <v>55520.94</v>
      </c>
      <c r="O183" s="45">
        <v>53081.49</v>
      </c>
      <c r="P183" s="45">
        <v>53081.49</v>
      </c>
      <c r="Q183" s="45">
        <v>53081.49</v>
      </c>
      <c r="R183" s="47">
        <f t="shared" si="59"/>
        <v>54869.268749999996</v>
      </c>
      <c r="W183" s="49">
        <f>+R183</f>
        <v>54869.268749999996</v>
      </c>
      <c r="Y183" s="51"/>
      <c r="Z183" s="49">
        <f>+W183</f>
        <v>54869.268749999996</v>
      </c>
      <c r="AA183" s="51"/>
    </row>
    <row r="184" spans="1:30">
      <c r="A184" s="6" t="s">
        <v>293</v>
      </c>
      <c r="B184" s="6" t="s">
        <v>89</v>
      </c>
      <c r="C184" s="6" t="s">
        <v>503</v>
      </c>
      <c r="D184" s="41" t="s">
        <v>620</v>
      </c>
      <c r="E184" s="45">
        <v>-1620.82</v>
      </c>
      <c r="F184" s="45">
        <v>-1573.15</v>
      </c>
      <c r="G184" s="45">
        <v>-1525.48</v>
      </c>
      <c r="H184" s="45">
        <v>-1477.81</v>
      </c>
      <c r="I184" s="45">
        <v>-1430.13</v>
      </c>
      <c r="J184" s="45">
        <v>-1430.13</v>
      </c>
      <c r="K184" s="45">
        <v>-1334.79</v>
      </c>
      <c r="L184" s="45">
        <v>-1287.1199999999999</v>
      </c>
      <c r="M184" s="45">
        <v>-1239.45</v>
      </c>
      <c r="N184" s="45">
        <v>-1191.78</v>
      </c>
      <c r="O184" s="45">
        <v>-1144.0999999999999</v>
      </c>
      <c r="P184" s="45">
        <v>-1096.43</v>
      </c>
      <c r="Q184" s="45">
        <v>-1048.76</v>
      </c>
      <c r="R184" s="47">
        <f t="shared" si="59"/>
        <v>-1338.7633333333335</v>
      </c>
      <c r="W184" s="49">
        <f>+R184</f>
        <v>-1338.7633333333335</v>
      </c>
      <c r="Y184" s="51"/>
      <c r="Z184" s="49">
        <f>+W184</f>
        <v>-1338.7633333333335</v>
      </c>
      <c r="AA184" s="51"/>
    </row>
    <row r="185" spans="1:30">
      <c r="A185" s="6" t="s">
        <v>293</v>
      </c>
      <c r="B185" s="6" t="s">
        <v>89</v>
      </c>
      <c r="C185" s="6" t="s">
        <v>504</v>
      </c>
      <c r="D185" s="41" t="s">
        <v>621</v>
      </c>
      <c r="E185" s="45">
        <v>123232.8</v>
      </c>
      <c r="F185" s="45">
        <v>123307.3</v>
      </c>
      <c r="G185" s="45">
        <v>123381.81</v>
      </c>
      <c r="H185" s="45">
        <v>123456.3</v>
      </c>
      <c r="I185" s="45">
        <v>83438.23</v>
      </c>
      <c r="J185" s="45">
        <v>82978.73</v>
      </c>
      <c r="K185" s="45">
        <v>82519.22</v>
      </c>
      <c r="L185" s="45">
        <v>82210.06</v>
      </c>
      <c r="M185" s="45">
        <v>81839.520000000004</v>
      </c>
      <c r="N185" s="45">
        <v>81494.11</v>
      </c>
      <c r="O185" s="45">
        <v>81182.02</v>
      </c>
      <c r="P185" s="45">
        <v>80783.61</v>
      </c>
      <c r="Q185" s="45">
        <v>80617.47</v>
      </c>
      <c r="R185" s="47">
        <f t="shared" si="59"/>
        <v>94043.003749999989</v>
      </c>
      <c r="W185" s="49">
        <f>+R185</f>
        <v>94043.003749999989</v>
      </c>
      <c r="Y185" s="51"/>
      <c r="Z185" s="51"/>
      <c r="AA185" s="51"/>
      <c r="AB185" s="49">
        <f>+W185</f>
        <v>94043.003749999989</v>
      </c>
    </row>
    <row r="186" spans="1:30">
      <c r="A186" s="6" t="s">
        <v>293</v>
      </c>
      <c r="B186" s="6" t="s">
        <v>89</v>
      </c>
      <c r="C186" s="6" t="s">
        <v>323</v>
      </c>
      <c r="D186" s="41" t="s">
        <v>622</v>
      </c>
      <c r="E186" s="45">
        <v>306043.21000000002</v>
      </c>
      <c r="F186" s="45">
        <v>507528.53</v>
      </c>
      <c r="G186" s="45">
        <v>511387.55</v>
      </c>
      <c r="H186" s="45">
        <v>505986.37</v>
      </c>
      <c r="I186" s="45">
        <v>562688.04</v>
      </c>
      <c r="J186" s="45">
        <v>558823.04</v>
      </c>
      <c r="K186" s="45">
        <v>555191.01</v>
      </c>
      <c r="L186" s="45">
        <v>553430.04</v>
      </c>
      <c r="M186" s="45">
        <v>555744.5</v>
      </c>
      <c r="N186" s="45">
        <v>555186.66</v>
      </c>
      <c r="O186" s="45">
        <v>556654.22</v>
      </c>
      <c r="P186" s="45">
        <v>554787.31999999995</v>
      </c>
      <c r="Q186" s="45">
        <v>566919.36</v>
      </c>
      <c r="R186" s="47">
        <f t="shared" si="59"/>
        <v>534490.71375</v>
      </c>
      <c r="T186" s="49">
        <f t="shared" si="60"/>
        <v>534490.71375</v>
      </c>
      <c r="Y186" s="51"/>
      <c r="Z186" s="51"/>
      <c r="AA186" s="51"/>
      <c r="AD186" s="49">
        <f>+R186</f>
        <v>534490.71375</v>
      </c>
    </row>
    <row r="187" spans="1:30">
      <c r="A187" s="6" t="s">
        <v>293</v>
      </c>
      <c r="B187" s="6" t="s">
        <v>89</v>
      </c>
      <c r="C187" s="6" t="s">
        <v>324</v>
      </c>
      <c r="D187" s="41" t="s">
        <v>623</v>
      </c>
      <c r="E187" s="45">
        <v>103408.52</v>
      </c>
      <c r="F187" s="45">
        <v>117439.24</v>
      </c>
      <c r="G187" s="45">
        <v>122535.89</v>
      </c>
      <c r="H187" s="45">
        <v>120709.85</v>
      </c>
      <c r="I187" s="45">
        <v>135912.37</v>
      </c>
      <c r="J187" s="45">
        <v>135525.17000000001</v>
      </c>
      <c r="K187" s="45">
        <v>110103.07</v>
      </c>
      <c r="L187" s="45">
        <v>108896.12</v>
      </c>
      <c r="M187" s="45">
        <v>108791.9</v>
      </c>
      <c r="N187" s="45">
        <v>112221.3</v>
      </c>
      <c r="O187" s="45">
        <v>120127.57</v>
      </c>
      <c r="P187" s="45">
        <v>121781.53</v>
      </c>
      <c r="Q187" s="45">
        <v>125130.65</v>
      </c>
      <c r="R187" s="47">
        <f t="shared" si="59"/>
        <v>119026.13291666668</v>
      </c>
      <c r="T187" s="49">
        <f t="shared" si="60"/>
        <v>119026.13291666668</v>
      </c>
      <c r="Y187" s="51"/>
      <c r="Z187" s="51"/>
      <c r="AA187" s="51"/>
      <c r="AD187" s="49">
        <f>+R187</f>
        <v>119026.13291666668</v>
      </c>
    </row>
    <row r="188" spans="1:30">
      <c r="A188" s="6" t="s">
        <v>293</v>
      </c>
      <c r="B188" s="6" t="s">
        <v>89</v>
      </c>
      <c r="C188" s="6" t="s">
        <v>499</v>
      </c>
      <c r="D188" s="41" t="s">
        <v>613</v>
      </c>
      <c r="E188" s="45">
        <v>48325.5</v>
      </c>
      <c r="F188" s="45">
        <v>47290.23</v>
      </c>
      <c r="G188" s="45">
        <v>47290.23</v>
      </c>
      <c r="H188" s="45">
        <v>47222.39</v>
      </c>
      <c r="I188" s="45">
        <v>47222.39</v>
      </c>
      <c r="J188" s="45">
        <v>47222.39</v>
      </c>
      <c r="K188" s="45">
        <v>47451.75</v>
      </c>
      <c r="L188" s="45">
        <v>49038.94</v>
      </c>
      <c r="M188" s="45">
        <v>49038.94</v>
      </c>
      <c r="N188" s="45">
        <v>50046.96</v>
      </c>
      <c r="O188" s="45">
        <v>47562.44</v>
      </c>
      <c r="P188" s="45">
        <v>47562.44</v>
      </c>
      <c r="Q188" s="45">
        <v>47562.44</v>
      </c>
      <c r="R188" s="47">
        <f t="shared" si="59"/>
        <v>47907.755833333336</v>
      </c>
      <c r="W188" s="49">
        <f>+R188</f>
        <v>47907.755833333336</v>
      </c>
      <c r="Y188" s="51"/>
      <c r="Z188" s="49">
        <f>+W188</f>
        <v>47907.755833333336</v>
      </c>
      <c r="AA188" s="51"/>
    </row>
    <row r="189" spans="1:30">
      <c r="A189" s="6" t="s">
        <v>293</v>
      </c>
      <c r="B189" s="6" t="s">
        <v>89</v>
      </c>
      <c r="C189" s="6" t="s">
        <v>501</v>
      </c>
      <c r="D189" s="41" t="s">
        <v>624</v>
      </c>
      <c r="E189" s="45">
        <v>38173.9</v>
      </c>
      <c r="F189" s="45">
        <v>36810.54</v>
      </c>
      <c r="G189" s="45">
        <v>35447.19</v>
      </c>
      <c r="H189" s="45">
        <v>34083.839999999997</v>
      </c>
      <c r="I189" s="45">
        <v>32720.48</v>
      </c>
      <c r="J189" s="45">
        <v>32720.48</v>
      </c>
      <c r="K189" s="45">
        <v>29993.78</v>
      </c>
      <c r="L189" s="45">
        <v>28630.42</v>
      </c>
      <c r="M189" s="45">
        <v>27267.07</v>
      </c>
      <c r="N189" s="45">
        <v>25903.72</v>
      </c>
      <c r="O189" s="45">
        <v>24540.36</v>
      </c>
      <c r="P189" s="45">
        <v>23177.01</v>
      </c>
      <c r="Q189" s="45">
        <v>21813.66</v>
      </c>
      <c r="R189" s="47">
        <f t="shared" si="59"/>
        <v>30107.389166666671</v>
      </c>
      <c r="W189" s="49">
        <f>+R189</f>
        <v>30107.389166666671</v>
      </c>
      <c r="Y189" s="51"/>
      <c r="Z189" s="49">
        <f>+W189</f>
        <v>30107.389166666671</v>
      </c>
      <c r="AA189" s="51"/>
    </row>
    <row r="190" spans="1:30">
      <c r="A190" s="6" t="s">
        <v>294</v>
      </c>
      <c r="B190" s="6" t="s">
        <v>89</v>
      </c>
      <c r="C190" s="6" t="s">
        <v>499</v>
      </c>
      <c r="D190" s="41" t="s">
        <v>613</v>
      </c>
      <c r="E190" s="45">
        <v>586071.85</v>
      </c>
      <c r="F190" s="45">
        <v>584014.9</v>
      </c>
      <c r="G190" s="45">
        <v>584014.9</v>
      </c>
      <c r="H190" s="45">
        <v>584014.9</v>
      </c>
      <c r="I190" s="45">
        <v>584014.9</v>
      </c>
      <c r="J190" s="45">
        <v>584289.93999999994</v>
      </c>
      <c r="K190" s="45">
        <v>584289.93999999994</v>
      </c>
      <c r="L190" s="45">
        <v>584289.93999999994</v>
      </c>
      <c r="M190" s="45">
        <v>584289.93999999994</v>
      </c>
      <c r="N190" s="45">
        <v>584289.93999999994</v>
      </c>
      <c r="O190" s="45">
        <v>558903.35</v>
      </c>
      <c r="P190" s="45">
        <v>558903.35</v>
      </c>
      <c r="Q190" s="45">
        <v>558903.35</v>
      </c>
      <c r="R190" s="47">
        <f t="shared" si="59"/>
        <v>578983.63333333319</v>
      </c>
      <c r="W190" s="49">
        <f>+R190</f>
        <v>578983.63333333319</v>
      </c>
      <c r="Y190" s="49">
        <f>+W190</f>
        <v>578983.63333333319</v>
      </c>
      <c r="Z190" s="51"/>
      <c r="AA190" s="51"/>
    </row>
    <row r="191" spans="1:30">
      <c r="A191" s="6" t="s">
        <v>294</v>
      </c>
      <c r="B191" s="6" t="s">
        <v>89</v>
      </c>
      <c r="C191" s="6" t="s">
        <v>501</v>
      </c>
      <c r="D191" s="41" t="s">
        <v>624</v>
      </c>
      <c r="E191" s="45">
        <v>202654.94</v>
      </c>
      <c r="F191" s="45">
        <v>200352.05</v>
      </c>
      <c r="G191" s="45">
        <v>198049.15</v>
      </c>
      <c r="H191" s="45">
        <v>195746.25</v>
      </c>
      <c r="I191" s="45">
        <v>193443.36</v>
      </c>
      <c r="J191" s="45">
        <v>193443.36</v>
      </c>
      <c r="K191" s="45">
        <v>188837.56</v>
      </c>
      <c r="L191" s="45">
        <v>186534.67</v>
      </c>
      <c r="M191" s="45">
        <v>184231.77</v>
      </c>
      <c r="N191" s="45">
        <v>181928.87</v>
      </c>
      <c r="O191" s="45">
        <v>179625.98</v>
      </c>
      <c r="P191" s="45">
        <v>177323.08</v>
      </c>
      <c r="Q191" s="45">
        <v>175020.18</v>
      </c>
      <c r="R191" s="47">
        <f t="shared" si="59"/>
        <v>189029.47166666668</v>
      </c>
      <c r="W191" s="49">
        <f>+R191</f>
        <v>189029.47166666668</v>
      </c>
      <c r="Y191" s="49">
        <f>+W191</f>
        <v>189029.47166666668</v>
      </c>
      <c r="Z191" s="51"/>
      <c r="AA191" s="51"/>
    </row>
    <row r="192" spans="1:30">
      <c r="D192" s="3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7"/>
      <c r="Y192" s="51"/>
      <c r="Z192" s="51"/>
      <c r="AA192" s="51"/>
    </row>
    <row r="193" spans="1:29">
      <c r="A193" s="25" t="s">
        <v>293</v>
      </c>
      <c r="B193" s="6" t="s">
        <v>90</v>
      </c>
      <c r="C193" s="6" t="s">
        <v>67</v>
      </c>
      <c r="D193" s="41" t="s">
        <v>625</v>
      </c>
      <c r="E193" s="45">
        <v>0</v>
      </c>
      <c r="F193" s="45">
        <v>0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7">
        <f>((E193+Q193)+((F193+G193+H193+I193+J193+K193+L193+M193+N193+O193+P193)*2))/24</f>
        <v>0</v>
      </c>
      <c r="T193" s="49"/>
      <c r="W193" s="49">
        <f>+R193</f>
        <v>0</v>
      </c>
      <c r="Y193" s="51"/>
      <c r="Z193" s="51"/>
      <c r="AA193" s="51"/>
      <c r="AB193" s="49">
        <f>+R193</f>
        <v>0</v>
      </c>
    </row>
    <row r="194" spans="1:29">
      <c r="A194" s="25" t="s">
        <v>294</v>
      </c>
      <c r="B194" s="6" t="s">
        <v>90</v>
      </c>
      <c r="C194" s="6" t="s">
        <v>83</v>
      </c>
      <c r="D194" s="41" t="s">
        <v>625</v>
      </c>
      <c r="E194" s="45">
        <v>0</v>
      </c>
      <c r="F194" s="45">
        <v>0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7">
        <f>((E194+Q194)+((F194+G194+H194+I194+J194+K194+L194+M194+N194+O194+P194)*2))/24</f>
        <v>0</v>
      </c>
      <c r="T194" s="49"/>
      <c r="W194" s="49">
        <f>+R194</f>
        <v>0</v>
      </c>
      <c r="Y194" s="51"/>
      <c r="Z194" s="51"/>
      <c r="AA194" s="51"/>
      <c r="AB194" s="49">
        <f>+R194</f>
        <v>0</v>
      </c>
    </row>
    <row r="195" spans="1:29">
      <c r="D195" s="3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7"/>
      <c r="Y195" s="51"/>
      <c r="Z195" s="51"/>
      <c r="AA195" s="51"/>
    </row>
    <row r="196" spans="1:29">
      <c r="A196" s="6" t="s">
        <v>284</v>
      </c>
      <c r="B196" s="1" t="s">
        <v>91</v>
      </c>
      <c r="C196" s="6" t="s">
        <v>92</v>
      </c>
      <c r="D196" s="41" t="s">
        <v>93</v>
      </c>
      <c r="E196" s="45">
        <v>47274.37</v>
      </c>
      <c r="F196" s="45">
        <v>46714.91</v>
      </c>
      <c r="G196" s="45">
        <v>46155.45</v>
      </c>
      <c r="H196" s="45">
        <v>45595.99</v>
      </c>
      <c r="I196" s="45">
        <v>45036.53</v>
      </c>
      <c r="J196" s="45">
        <v>44477.07</v>
      </c>
      <c r="K196" s="45">
        <v>43917.61</v>
      </c>
      <c r="L196" s="45">
        <v>43358.15</v>
      </c>
      <c r="M196" s="45">
        <v>42798.69</v>
      </c>
      <c r="N196" s="45">
        <v>42239.23</v>
      </c>
      <c r="O196" s="45">
        <v>41679.769999999997</v>
      </c>
      <c r="P196" s="45">
        <v>41120.31</v>
      </c>
      <c r="Q196" s="45">
        <v>40560.85</v>
      </c>
      <c r="R196" s="47">
        <f t="shared" ref="R196:R213" si="61">((E196+Q196)+((F196+G196+H196+I196+J196+K196+L196+M196+N196+O196+P196)*2))/24</f>
        <v>43917.610000000008</v>
      </c>
      <c r="T196" s="49"/>
      <c r="V196" s="49">
        <f t="shared" ref="V196:V213" si="62">+R196</f>
        <v>43917.610000000008</v>
      </c>
      <c r="Y196" s="51"/>
      <c r="Z196" s="51"/>
      <c r="AA196" s="51"/>
      <c r="AC196" s="49">
        <f t="shared" ref="AC196:AC213" si="63">+R196</f>
        <v>43917.610000000008</v>
      </c>
    </row>
    <row r="197" spans="1:29">
      <c r="A197" s="6" t="s">
        <v>284</v>
      </c>
      <c r="B197" s="1" t="s">
        <v>91</v>
      </c>
      <c r="C197" s="6" t="s">
        <v>94</v>
      </c>
      <c r="D197" s="41" t="s">
        <v>95</v>
      </c>
      <c r="E197" s="45">
        <v>42797.82</v>
      </c>
      <c r="F197" s="45">
        <v>42378.22</v>
      </c>
      <c r="G197" s="45">
        <v>41958.62</v>
      </c>
      <c r="H197" s="45">
        <v>41539.019999999997</v>
      </c>
      <c r="I197" s="45">
        <v>41119.42</v>
      </c>
      <c r="J197" s="45">
        <v>40699.82</v>
      </c>
      <c r="K197" s="45">
        <v>40280.22</v>
      </c>
      <c r="L197" s="45">
        <v>39860.620000000003</v>
      </c>
      <c r="M197" s="45">
        <v>39441.019999999997</v>
      </c>
      <c r="N197" s="45">
        <v>39021.42</v>
      </c>
      <c r="O197" s="45">
        <v>38601.82</v>
      </c>
      <c r="P197" s="45">
        <v>38182.22</v>
      </c>
      <c r="Q197" s="45">
        <v>37762.620000000003</v>
      </c>
      <c r="R197" s="47">
        <f t="shared" si="61"/>
        <v>40280.22</v>
      </c>
      <c r="T197" s="49"/>
      <c r="V197" s="49">
        <f t="shared" si="62"/>
        <v>40280.22</v>
      </c>
      <c r="Y197" s="51"/>
      <c r="Z197" s="51"/>
      <c r="AA197" s="51"/>
      <c r="AC197" s="49">
        <f t="shared" si="63"/>
        <v>40280.22</v>
      </c>
    </row>
    <row r="198" spans="1:29">
      <c r="A198" s="6" t="s">
        <v>284</v>
      </c>
      <c r="B198" s="1" t="s">
        <v>91</v>
      </c>
      <c r="C198" s="6" t="s">
        <v>96</v>
      </c>
      <c r="D198" s="41" t="s">
        <v>97</v>
      </c>
      <c r="E198" s="45">
        <v>759287.9</v>
      </c>
      <c r="F198" s="45">
        <v>754898.95</v>
      </c>
      <c r="G198" s="45">
        <v>750510</v>
      </c>
      <c r="H198" s="45">
        <v>-3.4924596548080398E-10</v>
      </c>
      <c r="I198" s="45">
        <v>-3.4924596548080398E-10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7">
        <f t="shared" si="61"/>
        <v>157087.74166666661</v>
      </c>
      <c r="T198" s="49"/>
      <c r="V198" s="49">
        <f t="shared" si="62"/>
        <v>157087.74166666661</v>
      </c>
      <c r="Y198" s="51"/>
      <c r="Z198" s="51"/>
      <c r="AA198" s="51"/>
      <c r="AC198" s="49">
        <f t="shared" si="63"/>
        <v>157087.74166666661</v>
      </c>
    </row>
    <row r="199" spans="1:29">
      <c r="A199" s="6" t="s">
        <v>284</v>
      </c>
      <c r="B199" s="1" t="s">
        <v>91</v>
      </c>
      <c r="C199" s="6" t="s">
        <v>98</v>
      </c>
      <c r="D199" s="41" t="s">
        <v>99</v>
      </c>
      <c r="E199" s="45">
        <v>1.8189894035458601E-12</v>
      </c>
      <c r="F199" s="45">
        <v>1.8189894035458601E-12</v>
      </c>
      <c r="G199" s="45">
        <v>1.8189894035458601E-12</v>
      </c>
      <c r="H199" s="45">
        <v>1.8189894035458601E-12</v>
      </c>
      <c r="I199" s="45">
        <v>1.8189894035458601E-12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 t="shared" si="61"/>
        <v>6.8212102632969749E-13</v>
      </c>
      <c r="T199" s="49"/>
      <c r="V199" s="49">
        <f t="shared" si="62"/>
        <v>6.8212102632969749E-13</v>
      </c>
      <c r="Y199" s="51"/>
      <c r="Z199" s="51"/>
      <c r="AA199" s="51"/>
      <c r="AC199" s="49">
        <f t="shared" si="63"/>
        <v>6.8212102632969749E-13</v>
      </c>
    </row>
    <row r="200" spans="1:29">
      <c r="A200" s="6" t="s">
        <v>284</v>
      </c>
      <c r="B200" s="1" t="s">
        <v>91</v>
      </c>
      <c r="C200" s="6" t="s">
        <v>100</v>
      </c>
      <c r="D200" s="41" t="s">
        <v>101</v>
      </c>
      <c r="E200" s="45">
        <v>128255.08</v>
      </c>
      <c r="F200" s="45">
        <v>127607.58</v>
      </c>
      <c r="G200" s="45">
        <v>126960.08</v>
      </c>
      <c r="H200" s="45">
        <v>126312.58</v>
      </c>
      <c r="I200" s="45">
        <v>125665.08</v>
      </c>
      <c r="J200" s="45">
        <v>125017.58</v>
      </c>
      <c r="K200" s="45">
        <v>124370.08</v>
      </c>
      <c r="L200" s="45">
        <v>123722.58</v>
      </c>
      <c r="M200" s="45">
        <v>123075.08</v>
      </c>
      <c r="N200" s="45">
        <v>122427.58</v>
      </c>
      <c r="O200" s="45">
        <v>121780.08</v>
      </c>
      <c r="P200" s="45">
        <v>121132.58</v>
      </c>
      <c r="Q200" s="45">
        <v>120485.08</v>
      </c>
      <c r="R200" s="47">
        <f t="shared" si="61"/>
        <v>124370.08000000002</v>
      </c>
      <c r="T200" s="49"/>
      <c r="V200" s="49">
        <f t="shared" si="62"/>
        <v>124370.08000000002</v>
      </c>
      <c r="Y200" s="51"/>
      <c r="Z200" s="51"/>
      <c r="AA200" s="51"/>
      <c r="AC200" s="49">
        <f t="shared" si="63"/>
        <v>124370.08000000002</v>
      </c>
    </row>
    <row r="201" spans="1:29">
      <c r="A201" s="6" t="s">
        <v>284</v>
      </c>
      <c r="B201" s="1" t="s">
        <v>91</v>
      </c>
      <c r="C201" s="6" t="s">
        <v>102</v>
      </c>
      <c r="D201" s="27" t="s">
        <v>103</v>
      </c>
      <c r="E201" s="45">
        <v>61871.19</v>
      </c>
      <c r="F201" s="45">
        <v>60822.52</v>
      </c>
      <c r="G201" s="45">
        <v>59773.85</v>
      </c>
      <c r="H201" s="45">
        <v>58725.18</v>
      </c>
      <c r="I201" s="45">
        <v>57676.51</v>
      </c>
      <c r="J201" s="45">
        <v>56627.839999999997</v>
      </c>
      <c r="K201" s="45">
        <v>55579.17</v>
      </c>
      <c r="L201" s="45">
        <v>54530.5</v>
      </c>
      <c r="M201" s="45">
        <v>53481.83</v>
      </c>
      <c r="N201" s="45">
        <v>52433.16</v>
      </c>
      <c r="O201" s="45">
        <v>51384.49</v>
      </c>
      <c r="P201" s="45">
        <v>50335.82</v>
      </c>
      <c r="Q201" s="45">
        <v>49287.15</v>
      </c>
      <c r="R201" s="47">
        <f t="shared" si="61"/>
        <v>55579.170000000006</v>
      </c>
      <c r="T201" s="49"/>
      <c r="V201" s="49">
        <f t="shared" si="62"/>
        <v>55579.170000000006</v>
      </c>
      <c r="Y201" s="51"/>
      <c r="Z201" s="51"/>
      <c r="AA201" s="51"/>
      <c r="AC201" s="49">
        <f t="shared" si="63"/>
        <v>55579.170000000006</v>
      </c>
    </row>
    <row r="202" spans="1:29">
      <c r="A202" s="6" t="s">
        <v>284</v>
      </c>
      <c r="B202" s="1" t="s">
        <v>91</v>
      </c>
      <c r="C202" s="6" t="s">
        <v>104</v>
      </c>
      <c r="D202" s="27" t="s">
        <v>105</v>
      </c>
      <c r="E202" s="45">
        <v>79698.890000000101</v>
      </c>
      <c r="F202" s="45">
        <v>78859.960000000094</v>
      </c>
      <c r="G202" s="45">
        <v>78021.030000000101</v>
      </c>
      <c r="H202" s="45">
        <v>77182.100000000093</v>
      </c>
      <c r="I202" s="45">
        <v>76343.1700000001</v>
      </c>
      <c r="J202" s="45">
        <v>75504.240000000005</v>
      </c>
      <c r="K202" s="45">
        <v>74665.31</v>
      </c>
      <c r="L202" s="45">
        <v>73826.38</v>
      </c>
      <c r="M202" s="45">
        <v>72987.45</v>
      </c>
      <c r="N202" s="45">
        <v>72148.52</v>
      </c>
      <c r="O202" s="45">
        <v>71309.59</v>
      </c>
      <c r="P202" s="45">
        <v>70470.66</v>
      </c>
      <c r="Q202" s="45">
        <v>69631.730000000098</v>
      </c>
      <c r="R202" s="47">
        <f t="shared" si="61"/>
        <v>74665.310000000041</v>
      </c>
      <c r="T202" s="49"/>
      <c r="V202" s="49">
        <f t="shared" si="62"/>
        <v>74665.310000000041</v>
      </c>
      <c r="Y202" s="51"/>
      <c r="Z202" s="51"/>
      <c r="AA202" s="51"/>
      <c r="AC202" s="49">
        <f t="shared" si="63"/>
        <v>74665.310000000041</v>
      </c>
    </row>
    <row r="203" spans="1:29">
      <c r="A203" s="6" t="s">
        <v>284</v>
      </c>
      <c r="B203" s="1" t="s">
        <v>91</v>
      </c>
      <c r="C203" s="6" t="s">
        <v>77</v>
      </c>
      <c r="D203" s="27" t="s">
        <v>106</v>
      </c>
      <c r="E203" s="45">
        <v>296804.44</v>
      </c>
      <c r="F203" s="45">
        <v>290208.78999999998</v>
      </c>
      <c r="G203" s="45">
        <v>283613.14</v>
      </c>
      <c r="H203" s="45">
        <v>277017.49</v>
      </c>
      <c r="I203" s="45">
        <v>270421.84000000003</v>
      </c>
      <c r="J203" s="45">
        <v>263826.19</v>
      </c>
      <c r="K203" s="45">
        <v>257230.54</v>
      </c>
      <c r="L203" s="45">
        <v>250634.89</v>
      </c>
      <c r="M203" s="45">
        <v>244039.24</v>
      </c>
      <c r="N203" s="45">
        <v>237443.59</v>
      </c>
      <c r="O203" s="45">
        <v>230847.94</v>
      </c>
      <c r="P203" s="45">
        <v>224252.29</v>
      </c>
      <c r="Q203" s="45">
        <v>217656.64</v>
      </c>
      <c r="R203" s="47">
        <f t="shared" si="61"/>
        <v>257230.54</v>
      </c>
      <c r="T203" s="49"/>
      <c r="V203" s="49">
        <f t="shared" si="62"/>
        <v>257230.54</v>
      </c>
      <c r="Y203" s="51"/>
      <c r="Z203" s="51"/>
      <c r="AA203" s="51"/>
      <c r="AC203" s="49">
        <f t="shared" si="63"/>
        <v>257230.54</v>
      </c>
    </row>
    <row r="204" spans="1:29">
      <c r="A204" s="6" t="s">
        <v>284</v>
      </c>
      <c r="B204" s="1" t="s">
        <v>91</v>
      </c>
      <c r="C204" s="6" t="s">
        <v>107</v>
      </c>
      <c r="D204" s="27" t="s">
        <v>626</v>
      </c>
      <c r="E204" s="45">
        <v>50311.040000000001</v>
      </c>
      <c r="F204" s="45">
        <v>50137.55</v>
      </c>
      <c r="G204" s="45">
        <v>49964.06</v>
      </c>
      <c r="H204" s="45">
        <v>49790.57</v>
      </c>
      <c r="I204" s="45">
        <v>49617.08</v>
      </c>
      <c r="J204" s="45">
        <v>49443.59</v>
      </c>
      <c r="K204" s="45">
        <v>49270.1</v>
      </c>
      <c r="L204" s="45">
        <v>49096.61</v>
      </c>
      <c r="M204" s="45">
        <v>48923.12</v>
      </c>
      <c r="N204" s="45">
        <v>48749.63</v>
      </c>
      <c r="O204" s="45">
        <v>48576.14</v>
      </c>
      <c r="P204" s="45">
        <v>48402.65</v>
      </c>
      <c r="Q204" s="45">
        <v>48229.16</v>
      </c>
      <c r="R204" s="47">
        <f t="shared" si="61"/>
        <v>49270.1</v>
      </c>
      <c r="T204" s="49"/>
      <c r="V204" s="49">
        <f t="shared" si="62"/>
        <v>49270.1</v>
      </c>
      <c r="Y204" s="51"/>
      <c r="Z204" s="51"/>
      <c r="AA204" s="51"/>
      <c r="AC204" s="49">
        <f t="shared" si="63"/>
        <v>49270.1</v>
      </c>
    </row>
    <row r="205" spans="1:29">
      <c r="A205" s="6" t="s">
        <v>284</v>
      </c>
      <c r="B205" s="1" t="s">
        <v>91</v>
      </c>
      <c r="C205" s="6" t="s">
        <v>108</v>
      </c>
      <c r="D205" s="27" t="s">
        <v>627</v>
      </c>
      <c r="E205" s="45">
        <v>52194.34</v>
      </c>
      <c r="F205" s="45">
        <v>52067.040000000001</v>
      </c>
      <c r="G205" s="45">
        <v>51939.74</v>
      </c>
      <c r="H205" s="45">
        <v>51812.44</v>
      </c>
      <c r="I205" s="45">
        <v>51685.14</v>
      </c>
      <c r="J205" s="45">
        <v>51557.84</v>
      </c>
      <c r="K205" s="45">
        <v>51430.54</v>
      </c>
      <c r="L205" s="45">
        <v>51303.24</v>
      </c>
      <c r="M205" s="45">
        <v>51175.94</v>
      </c>
      <c r="N205" s="45">
        <v>51048.639999999999</v>
      </c>
      <c r="O205" s="45">
        <v>50921.34</v>
      </c>
      <c r="P205" s="45">
        <v>50794.04</v>
      </c>
      <c r="Q205" s="45">
        <v>50666.74</v>
      </c>
      <c r="R205" s="47">
        <f t="shared" si="61"/>
        <v>51430.540000000008</v>
      </c>
      <c r="T205" s="49"/>
      <c r="V205" s="49">
        <f t="shared" si="62"/>
        <v>51430.540000000008</v>
      </c>
      <c r="Y205" s="51"/>
      <c r="Z205" s="51"/>
      <c r="AA205" s="51"/>
      <c r="AC205" s="49">
        <f t="shared" si="63"/>
        <v>51430.540000000008</v>
      </c>
    </row>
    <row r="206" spans="1:29">
      <c r="A206" s="6" t="s">
        <v>284</v>
      </c>
      <c r="B206" s="1" t="s">
        <v>91</v>
      </c>
      <c r="C206" s="6" t="s">
        <v>109</v>
      </c>
      <c r="D206" s="27" t="s">
        <v>628</v>
      </c>
      <c r="E206" s="45">
        <v>50658.02</v>
      </c>
      <c r="F206" s="45">
        <v>50484.53</v>
      </c>
      <c r="G206" s="45">
        <v>50311.040000000001</v>
      </c>
      <c r="H206" s="45">
        <v>50137.55</v>
      </c>
      <c r="I206" s="45">
        <v>49964.06</v>
      </c>
      <c r="J206" s="45">
        <v>49790.57</v>
      </c>
      <c r="K206" s="45">
        <v>49617.08</v>
      </c>
      <c r="L206" s="45">
        <v>49443.59</v>
      </c>
      <c r="M206" s="45">
        <v>49270.1</v>
      </c>
      <c r="N206" s="45">
        <v>49096.61</v>
      </c>
      <c r="O206" s="45">
        <v>48923.12</v>
      </c>
      <c r="P206" s="45">
        <v>48749.63</v>
      </c>
      <c r="Q206" s="45">
        <v>48576.14</v>
      </c>
      <c r="R206" s="47">
        <f t="shared" si="61"/>
        <v>49617.079999999994</v>
      </c>
      <c r="T206" s="49"/>
      <c r="V206" s="49">
        <f t="shared" si="62"/>
        <v>49617.079999999994</v>
      </c>
      <c r="Y206" s="51"/>
      <c r="Z206" s="51"/>
      <c r="AA206" s="51"/>
      <c r="AC206" s="49">
        <f t="shared" si="63"/>
        <v>49617.079999999994</v>
      </c>
    </row>
    <row r="207" spans="1:29">
      <c r="A207" s="6" t="s">
        <v>284</v>
      </c>
      <c r="B207" s="1" t="s">
        <v>91</v>
      </c>
      <c r="C207" s="6" t="s">
        <v>110</v>
      </c>
      <c r="D207" s="27" t="s">
        <v>629</v>
      </c>
      <c r="E207" s="45">
        <v>52448.94</v>
      </c>
      <c r="F207" s="45">
        <v>52321.64</v>
      </c>
      <c r="G207" s="45">
        <v>52194.34</v>
      </c>
      <c r="H207" s="45">
        <v>52067.040000000001</v>
      </c>
      <c r="I207" s="45">
        <v>51939.74</v>
      </c>
      <c r="J207" s="45">
        <v>51812.44</v>
      </c>
      <c r="K207" s="45">
        <v>51685.14</v>
      </c>
      <c r="L207" s="45">
        <v>51557.84</v>
      </c>
      <c r="M207" s="45">
        <v>51430.54</v>
      </c>
      <c r="N207" s="45">
        <v>51303.24</v>
      </c>
      <c r="O207" s="45">
        <v>51175.94</v>
      </c>
      <c r="P207" s="45">
        <v>51048.639999999999</v>
      </c>
      <c r="Q207" s="45">
        <v>50921.34</v>
      </c>
      <c r="R207" s="47">
        <f t="shared" si="61"/>
        <v>51685.139999999992</v>
      </c>
      <c r="T207" s="49"/>
      <c r="V207" s="49">
        <f t="shared" si="62"/>
        <v>51685.139999999992</v>
      </c>
      <c r="Y207" s="51"/>
      <c r="Z207" s="51"/>
      <c r="AA207" s="51"/>
      <c r="AC207" s="49">
        <f t="shared" si="63"/>
        <v>51685.139999999992</v>
      </c>
    </row>
    <row r="208" spans="1:29">
      <c r="A208" s="6" t="s">
        <v>284</v>
      </c>
      <c r="B208" s="1" t="s">
        <v>91</v>
      </c>
      <c r="C208" s="6" t="s">
        <v>893</v>
      </c>
      <c r="D208" s="27" t="s">
        <v>903</v>
      </c>
      <c r="E208" s="45">
        <v>112402.02</v>
      </c>
      <c r="F208" s="45">
        <v>111331.53</v>
      </c>
      <c r="G208" s="45">
        <v>110261.04</v>
      </c>
      <c r="H208" s="45">
        <v>109190.55</v>
      </c>
      <c r="I208" s="45">
        <v>108120.06</v>
      </c>
      <c r="J208" s="45">
        <v>107049.57</v>
      </c>
      <c r="K208" s="45">
        <v>105979.08</v>
      </c>
      <c r="L208" s="45">
        <v>104908.59</v>
      </c>
      <c r="M208" s="45">
        <v>103838.1</v>
      </c>
      <c r="N208" s="45">
        <v>102767.61</v>
      </c>
      <c r="O208" s="45">
        <v>101697.12</v>
      </c>
      <c r="P208" s="45">
        <v>100626.63</v>
      </c>
      <c r="Q208" s="45">
        <v>99556.14</v>
      </c>
      <c r="R208" s="47">
        <f t="shared" si="61"/>
        <v>105979.08</v>
      </c>
      <c r="T208" s="49"/>
      <c r="V208" s="49">
        <f t="shared" si="62"/>
        <v>105979.08</v>
      </c>
      <c r="Y208" s="51"/>
      <c r="Z208" s="51"/>
      <c r="AA208" s="51"/>
      <c r="AC208" s="49">
        <f t="shared" si="63"/>
        <v>105979.08</v>
      </c>
    </row>
    <row r="209" spans="1:30">
      <c r="A209" s="6" t="s">
        <v>284</v>
      </c>
      <c r="B209" s="1" t="s">
        <v>91</v>
      </c>
      <c r="C209" s="6" t="s">
        <v>889</v>
      </c>
      <c r="D209" s="27" t="s">
        <v>904</v>
      </c>
      <c r="E209" s="45">
        <v>94203.550000000105</v>
      </c>
      <c r="F209" s="45">
        <v>93632.620000000097</v>
      </c>
      <c r="G209" s="45">
        <v>93061.690000000104</v>
      </c>
      <c r="H209" s="45">
        <v>92490.760000000097</v>
      </c>
      <c r="I209" s="45">
        <v>91919.830000000104</v>
      </c>
      <c r="J209" s="45">
        <v>91348.9</v>
      </c>
      <c r="K209" s="45">
        <v>90777.97</v>
      </c>
      <c r="L209" s="45">
        <v>90207.039999999994</v>
      </c>
      <c r="M209" s="45">
        <v>89636.11</v>
      </c>
      <c r="N209" s="45">
        <v>89065.18</v>
      </c>
      <c r="O209" s="45">
        <v>88494.25</v>
      </c>
      <c r="P209" s="45">
        <v>87923.320000000094</v>
      </c>
      <c r="Q209" s="45">
        <v>87352.390000000101</v>
      </c>
      <c r="R209" s="47">
        <f t="shared" si="61"/>
        <v>90777.970000000045</v>
      </c>
      <c r="T209" s="49"/>
      <c r="V209" s="49">
        <f t="shared" si="62"/>
        <v>90777.970000000045</v>
      </c>
      <c r="Y209" s="51"/>
      <c r="Z209" s="51"/>
      <c r="AA209" s="51"/>
      <c r="AC209" s="49">
        <f t="shared" si="63"/>
        <v>90777.970000000045</v>
      </c>
    </row>
    <row r="210" spans="1:30">
      <c r="A210" s="6" t="s">
        <v>284</v>
      </c>
      <c r="B210" s="1" t="s">
        <v>91</v>
      </c>
      <c r="C210" s="6" t="s">
        <v>890</v>
      </c>
      <c r="D210" s="27" t="s">
        <v>905</v>
      </c>
      <c r="E210" s="45">
        <v>147728.24</v>
      </c>
      <c r="F210" s="45">
        <v>147300.04</v>
      </c>
      <c r="G210" s="45">
        <v>146871.84</v>
      </c>
      <c r="H210" s="45">
        <v>146443.64000000001</v>
      </c>
      <c r="I210" s="45">
        <v>146015.44</v>
      </c>
      <c r="J210" s="45">
        <v>145587.24</v>
      </c>
      <c r="K210" s="45">
        <v>145159.04000000001</v>
      </c>
      <c r="L210" s="45">
        <v>144730.84</v>
      </c>
      <c r="M210" s="45">
        <v>144302.64000000001</v>
      </c>
      <c r="N210" s="45">
        <v>143874.44</v>
      </c>
      <c r="O210" s="45">
        <v>143446.24</v>
      </c>
      <c r="P210" s="45">
        <v>143018.04</v>
      </c>
      <c r="Q210" s="45">
        <v>142589.84</v>
      </c>
      <c r="R210" s="47">
        <f t="shared" si="61"/>
        <v>145159.04000000001</v>
      </c>
      <c r="T210" s="49"/>
      <c r="V210" s="49">
        <f t="shared" si="62"/>
        <v>145159.04000000001</v>
      </c>
      <c r="Y210" s="51"/>
      <c r="Z210" s="51"/>
      <c r="AA210" s="51"/>
      <c r="AC210" s="49">
        <f t="shared" si="63"/>
        <v>145159.04000000001</v>
      </c>
    </row>
    <row r="211" spans="1:30">
      <c r="A211" s="6" t="s">
        <v>284</v>
      </c>
      <c r="B211" s="1" t="s">
        <v>91</v>
      </c>
      <c r="C211" s="6" t="s">
        <v>406</v>
      </c>
      <c r="D211" s="27" t="s">
        <v>948</v>
      </c>
      <c r="E211" s="45">
        <v>128484.04</v>
      </c>
      <c r="F211" s="45">
        <v>128124.14</v>
      </c>
      <c r="G211" s="45">
        <v>127764.24</v>
      </c>
      <c r="H211" s="45">
        <v>127404.34</v>
      </c>
      <c r="I211" s="45">
        <v>127044.44</v>
      </c>
      <c r="J211" s="45">
        <v>126684.54</v>
      </c>
      <c r="K211" s="45">
        <v>126324.64</v>
      </c>
      <c r="L211" s="45">
        <v>125964.74</v>
      </c>
      <c r="M211" s="45">
        <v>125604.84</v>
      </c>
      <c r="N211" s="45">
        <v>125244.94</v>
      </c>
      <c r="O211" s="45">
        <v>124885.04</v>
      </c>
      <c r="P211" s="45">
        <v>124525.14</v>
      </c>
      <c r="Q211" s="45">
        <v>124165.24</v>
      </c>
      <c r="R211" s="47">
        <f t="shared" si="61"/>
        <v>126324.63999999997</v>
      </c>
      <c r="T211" s="49"/>
      <c r="V211" s="49">
        <f t="shared" si="62"/>
        <v>126324.63999999997</v>
      </c>
      <c r="Y211" s="51"/>
      <c r="Z211" s="51"/>
      <c r="AA211" s="51"/>
      <c r="AC211" s="49">
        <f t="shared" si="63"/>
        <v>126324.63999999997</v>
      </c>
    </row>
    <row r="212" spans="1:30">
      <c r="A212" s="6" t="s">
        <v>284</v>
      </c>
      <c r="B212" s="1" t="s">
        <v>91</v>
      </c>
      <c r="C212" s="6" t="s">
        <v>407</v>
      </c>
      <c r="D212" s="27" t="s">
        <v>949</v>
      </c>
      <c r="E212" s="45">
        <v>85835.98</v>
      </c>
      <c r="F212" s="45">
        <v>85656.03</v>
      </c>
      <c r="G212" s="45">
        <v>85476.08</v>
      </c>
      <c r="H212" s="45">
        <v>85296.13</v>
      </c>
      <c r="I212" s="45">
        <v>85116.18</v>
      </c>
      <c r="J212" s="45">
        <v>84936.23</v>
      </c>
      <c r="K212" s="45">
        <v>84756.28</v>
      </c>
      <c r="L212" s="45">
        <v>84576.33</v>
      </c>
      <c r="M212" s="45">
        <v>84396.38</v>
      </c>
      <c r="N212" s="45">
        <v>84216.43</v>
      </c>
      <c r="O212" s="45">
        <v>84036.479999999996</v>
      </c>
      <c r="P212" s="45">
        <v>83856.53</v>
      </c>
      <c r="Q212" s="45">
        <v>83676.58</v>
      </c>
      <c r="R212" s="47">
        <f t="shared" si="61"/>
        <v>84756.279999999984</v>
      </c>
      <c r="T212" s="49"/>
      <c r="V212" s="49">
        <f t="shared" si="62"/>
        <v>84756.279999999984</v>
      </c>
      <c r="Y212" s="51"/>
      <c r="Z212" s="51"/>
      <c r="AA212" s="51"/>
      <c r="AC212" s="49">
        <f t="shared" si="63"/>
        <v>84756.279999999984</v>
      </c>
    </row>
    <row r="213" spans="1:30">
      <c r="A213" s="6" t="s">
        <v>284</v>
      </c>
      <c r="B213" s="1" t="s">
        <v>91</v>
      </c>
      <c r="C213" s="6" t="s">
        <v>959</v>
      </c>
      <c r="D213" s="27" t="s">
        <v>960</v>
      </c>
      <c r="E213" s="55">
        <v>0</v>
      </c>
      <c r="F213" s="55">
        <v>0</v>
      </c>
      <c r="G213" s="55">
        <v>122380.51</v>
      </c>
      <c r="H213" s="55">
        <v>132675.96</v>
      </c>
      <c r="I213" s="55">
        <v>144583.67000000001</v>
      </c>
      <c r="J213" s="55">
        <v>144280.56</v>
      </c>
      <c r="K213" s="55">
        <v>143977.45000000001</v>
      </c>
      <c r="L213" s="55">
        <v>143674.34</v>
      </c>
      <c r="M213" s="55">
        <v>143371.23000000001</v>
      </c>
      <c r="N213" s="55">
        <v>143068.12</v>
      </c>
      <c r="O213" s="55">
        <v>144457.70000000001</v>
      </c>
      <c r="P213" s="55">
        <v>144151</v>
      </c>
      <c r="Q213" s="55">
        <v>143844.29999999999</v>
      </c>
      <c r="R213" s="56">
        <f t="shared" si="61"/>
        <v>123211.89083333331</v>
      </c>
      <c r="T213" s="49"/>
      <c r="V213" s="49">
        <f t="shared" si="62"/>
        <v>123211.89083333331</v>
      </c>
      <c r="Y213" s="51"/>
      <c r="Z213" s="51"/>
      <c r="AA213" s="51"/>
      <c r="AC213" s="49">
        <f t="shared" si="63"/>
        <v>123211.89083333331</v>
      </c>
    </row>
    <row r="214" spans="1:30">
      <c r="D214" s="28" t="s">
        <v>111</v>
      </c>
      <c r="E214" s="45">
        <f t="shared" ref="E214" si="64">SUM(E196:E213)</f>
        <v>2190255.8600000003</v>
      </c>
      <c r="F214" s="45">
        <f t="shared" ref="F214:R214" si="65">SUM(F196:F213)</f>
        <v>2172546.0500000003</v>
      </c>
      <c r="G214" s="45">
        <f t="shared" si="65"/>
        <v>2277216.75</v>
      </c>
      <c r="H214" s="45">
        <f t="shared" si="65"/>
        <v>1523681.3399999999</v>
      </c>
      <c r="I214" s="45">
        <f t="shared" si="65"/>
        <v>1522268.1899999997</v>
      </c>
      <c r="J214" s="45">
        <f t="shared" si="65"/>
        <v>1508644.2200000002</v>
      </c>
      <c r="K214" s="45">
        <f t="shared" si="65"/>
        <v>1495020.2499999998</v>
      </c>
      <c r="L214" s="45">
        <f t="shared" si="65"/>
        <v>1481396.28</v>
      </c>
      <c r="M214" s="45">
        <f t="shared" si="65"/>
        <v>1467772.31</v>
      </c>
      <c r="N214" s="45">
        <f t="shared" si="65"/>
        <v>1454148.3399999999</v>
      </c>
      <c r="O214" s="45">
        <f t="shared" si="65"/>
        <v>1442217.0599999998</v>
      </c>
      <c r="P214" s="45">
        <f t="shared" si="65"/>
        <v>1428589.5</v>
      </c>
      <c r="Q214" s="45">
        <f t="shared" si="65"/>
        <v>1414961.9400000004</v>
      </c>
      <c r="R214" s="45">
        <f t="shared" si="65"/>
        <v>1631342.4324999999</v>
      </c>
      <c r="Y214" s="51"/>
      <c r="Z214" s="51"/>
      <c r="AA214" s="51"/>
    </row>
    <row r="215" spans="1:30">
      <c r="D215" s="29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7"/>
      <c r="Y215" s="51"/>
      <c r="Z215" s="51"/>
      <c r="AA215" s="51"/>
    </row>
    <row r="216" spans="1:30">
      <c r="A216" s="6" t="s">
        <v>284</v>
      </c>
      <c r="B216" s="6" t="s">
        <v>112</v>
      </c>
      <c r="C216" s="6" t="s">
        <v>69</v>
      </c>
      <c r="D216" s="41" t="s">
        <v>114</v>
      </c>
      <c r="E216" s="45">
        <v>676016.07</v>
      </c>
      <c r="F216" s="45">
        <v>672601.85</v>
      </c>
      <c r="G216" s="45">
        <v>669187.63</v>
      </c>
      <c r="H216" s="45">
        <v>665773.41</v>
      </c>
      <c r="I216" s="45">
        <v>662359.18999999994</v>
      </c>
      <c r="J216" s="45">
        <v>658944.97</v>
      </c>
      <c r="K216" s="45">
        <v>655530.75</v>
      </c>
      <c r="L216" s="45">
        <v>652116.53</v>
      </c>
      <c r="M216" s="45">
        <v>648702.31000000006</v>
      </c>
      <c r="N216" s="45">
        <v>645288.09</v>
      </c>
      <c r="O216" s="45">
        <v>641873.87</v>
      </c>
      <c r="P216" s="45">
        <v>638459.65</v>
      </c>
      <c r="Q216" s="45">
        <v>635045.43000000005</v>
      </c>
      <c r="R216" s="47">
        <f>((E216+Q216)+((F216+G216+H216+I216+J216+K216+L216+M216+N216+O216+P216)*2))/24</f>
        <v>655530.75000000012</v>
      </c>
      <c r="T216" s="49"/>
      <c r="V216" s="49">
        <f>+R216</f>
        <v>655530.75000000012</v>
      </c>
      <c r="Y216" s="51"/>
      <c r="Z216" s="51"/>
      <c r="AA216" s="51"/>
      <c r="AC216" s="49">
        <f>+R216</f>
        <v>655530.75000000012</v>
      </c>
    </row>
    <row r="217" spans="1:30">
      <c r="A217" s="6" t="s">
        <v>284</v>
      </c>
      <c r="B217" s="6" t="s">
        <v>112</v>
      </c>
      <c r="C217" s="6" t="s">
        <v>390</v>
      </c>
      <c r="D217" s="41" t="s">
        <v>963</v>
      </c>
      <c r="E217" s="45">
        <v>0</v>
      </c>
      <c r="F217" s="45">
        <v>0</v>
      </c>
      <c r="G217" s="45">
        <v>0</v>
      </c>
      <c r="H217" s="45">
        <v>751441.23</v>
      </c>
      <c r="I217" s="45">
        <v>752398.69</v>
      </c>
      <c r="J217" s="45">
        <v>750824.63</v>
      </c>
      <c r="K217" s="45">
        <v>749250.57</v>
      </c>
      <c r="L217" s="45">
        <v>747676.51</v>
      </c>
      <c r="M217" s="45">
        <v>746102.45</v>
      </c>
      <c r="N217" s="45">
        <v>744528.39</v>
      </c>
      <c r="O217" s="45">
        <v>742954.33</v>
      </c>
      <c r="P217" s="45">
        <v>741380.27</v>
      </c>
      <c r="Q217" s="45">
        <v>739806.20999999903</v>
      </c>
      <c r="R217" s="47">
        <f>((E217+Q217)+((F217+G217+H217+I217+J217+K217+L217+M217+N217+O217+P217)*2))/24</f>
        <v>591371.68125000002</v>
      </c>
      <c r="T217" s="49"/>
      <c r="V217" s="49">
        <f>+R217</f>
        <v>591371.68125000002</v>
      </c>
      <c r="Y217" s="51"/>
      <c r="Z217" s="51"/>
      <c r="AA217" s="51"/>
      <c r="AC217" s="49">
        <f>+R217</f>
        <v>591371.68125000002</v>
      </c>
    </row>
    <row r="218" spans="1:30">
      <c r="D218" s="41" t="s">
        <v>111</v>
      </c>
      <c r="E218" s="46">
        <f t="shared" ref="E218:N218" si="66">SUM(E216:E217)</f>
        <v>676016.07</v>
      </c>
      <c r="F218" s="46">
        <f t="shared" si="66"/>
        <v>672601.85</v>
      </c>
      <c r="G218" s="46">
        <f t="shared" si="66"/>
        <v>669187.63</v>
      </c>
      <c r="H218" s="46">
        <f t="shared" si="66"/>
        <v>1417214.6400000001</v>
      </c>
      <c r="I218" s="46">
        <f t="shared" si="66"/>
        <v>1414757.88</v>
      </c>
      <c r="J218" s="46">
        <f t="shared" si="66"/>
        <v>1409769.6</v>
      </c>
      <c r="K218" s="46">
        <f t="shared" si="66"/>
        <v>1404781.3199999998</v>
      </c>
      <c r="L218" s="46">
        <f t="shared" si="66"/>
        <v>1399793.04</v>
      </c>
      <c r="M218" s="46">
        <f t="shared" si="66"/>
        <v>1394804.76</v>
      </c>
      <c r="N218" s="46">
        <f t="shared" si="66"/>
        <v>1389816.48</v>
      </c>
      <c r="O218" s="46">
        <f t="shared" ref="O218:R218" si="67">SUM(O216:O217)</f>
        <v>1384828.2</v>
      </c>
      <c r="P218" s="46">
        <f t="shared" si="67"/>
        <v>1379839.92</v>
      </c>
      <c r="Q218" s="46">
        <f t="shared" si="67"/>
        <v>1374851.6399999992</v>
      </c>
      <c r="R218" s="46">
        <f t="shared" si="67"/>
        <v>1246902.4312500001</v>
      </c>
      <c r="Y218" s="51"/>
      <c r="Z218" s="51"/>
      <c r="AA218" s="51"/>
    </row>
    <row r="219" spans="1:30">
      <c r="D219" s="3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7"/>
      <c r="Y219" s="51"/>
      <c r="Z219" s="51"/>
      <c r="AA219" s="51"/>
    </row>
    <row r="220" spans="1:30">
      <c r="A220" s="6" t="s">
        <v>284</v>
      </c>
      <c r="B220" s="6" t="s">
        <v>82</v>
      </c>
      <c r="C220" s="6" t="s">
        <v>67</v>
      </c>
      <c r="D220" s="41" t="s">
        <v>115</v>
      </c>
      <c r="E220" s="45">
        <v>0</v>
      </c>
      <c r="F220" s="45">
        <v>31398.87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7">
        <f t="shared" ref="R220:R283" si="68">((E220+Q220)+((F220+G220+H220+I220+J220+K220+L220+M220+N220+O220+P220)*2))/24</f>
        <v>2616.5724999999998</v>
      </c>
      <c r="T220" s="61">
        <f t="shared" ref="T220:T263" si="69">+R220</f>
        <v>2616.5724999999998</v>
      </c>
      <c r="Y220" s="51"/>
      <c r="Z220" s="51"/>
      <c r="AA220" s="51"/>
      <c r="AD220" s="49">
        <f t="shared" ref="AD220:AD264" si="70">+R220</f>
        <v>2616.5724999999998</v>
      </c>
    </row>
    <row r="221" spans="1:30">
      <c r="A221" s="6" t="s">
        <v>284</v>
      </c>
      <c r="B221" s="6" t="s">
        <v>494</v>
      </c>
      <c r="C221" s="6" t="s">
        <v>2</v>
      </c>
      <c r="D221" s="41" t="s">
        <v>495</v>
      </c>
      <c r="E221" s="45">
        <v>73748.81</v>
      </c>
      <c r="F221" s="45">
        <v>77811.31</v>
      </c>
      <c r="G221" s="45">
        <v>181507.58</v>
      </c>
      <c r="H221" s="45">
        <v>181507.58</v>
      </c>
      <c r="I221" s="45">
        <v>2.91038304567337E-11</v>
      </c>
      <c r="J221" s="45">
        <v>3003.46</v>
      </c>
      <c r="K221" s="45">
        <v>3003.46</v>
      </c>
      <c r="L221" s="45">
        <v>3003.46</v>
      </c>
      <c r="M221" s="45">
        <v>3003.46</v>
      </c>
      <c r="N221" s="45">
        <v>3003.46</v>
      </c>
      <c r="O221" s="45">
        <v>3003.46</v>
      </c>
      <c r="P221" s="45">
        <v>3003.46</v>
      </c>
      <c r="Q221" s="45">
        <v>12278.46</v>
      </c>
      <c r="R221" s="47">
        <f t="shared" si="68"/>
        <v>42072.027083333342</v>
      </c>
      <c r="T221" s="49">
        <f t="shared" si="69"/>
        <v>42072.027083333342</v>
      </c>
      <c r="Y221" s="51"/>
      <c r="Z221" s="51"/>
      <c r="AA221" s="51"/>
      <c r="AD221" s="49">
        <f t="shared" si="70"/>
        <v>42072.027083333342</v>
      </c>
    </row>
    <row r="222" spans="1:30">
      <c r="A222" s="6" t="s">
        <v>284</v>
      </c>
      <c r="B222" s="6" t="s">
        <v>116</v>
      </c>
      <c r="C222" s="6" t="s">
        <v>326</v>
      </c>
      <c r="D222" s="41" t="s">
        <v>906</v>
      </c>
      <c r="E222" s="45">
        <v>38966901</v>
      </c>
      <c r="F222" s="45">
        <v>38966901</v>
      </c>
      <c r="G222" s="45">
        <v>38966901</v>
      </c>
      <c r="H222" s="45">
        <v>38966901</v>
      </c>
      <c r="I222" s="45">
        <v>39212051</v>
      </c>
      <c r="J222" s="45">
        <v>39212051</v>
      </c>
      <c r="K222" s="45">
        <v>39212051</v>
      </c>
      <c r="L222" s="45">
        <v>39212051</v>
      </c>
      <c r="M222" s="45">
        <v>39212051</v>
      </c>
      <c r="N222" s="45">
        <v>39212051</v>
      </c>
      <c r="O222" s="45">
        <v>39212051</v>
      </c>
      <c r="P222" s="45">
        <v>39212051</v>
      </c>
      <c r="Q222" s="45">
        <v>39212051</v>
      </c>
      <c r="R222" s="47">
        <f t="shared" si="68"/>
        <v>39140548.916666664</v>
      </c>
      <c r="T222" s="49">
        <f t="shared" si="69"/>
        <v>39140548.916666664</v>
      </c>
      <c r="Y222" s="51"/>
      <c r="Z222" s="51"/>
      <c r="AA222" s="51"/>
      <c r="AD222" s="49">
        <f t="shared" si="70"/>
        <v>39140548.916666664</v>
      </c>
    </row>
    <row r="223" spans="1:30">
      <c r="A223" s="6" t="s">
        <v>284</v>
      </c>
      <c r="B223" s="6" t="s">
        <v>116</v>
      </c>
      <c r="C223" s="6" t="s">
        <v>327</v>
      </c>
      <c r="D223" s="41" t="s">
        <v>492</v>
      </c>
      <c r="E223" s="45">
        <v>1045610</v>
      </c>
      <c r="F223" s="45">
        <v>1045610</v>
      </c>
      <c r="G223" s="45">
        <v>1045610</v>
      </c>
      <c r="H223" s="45">
        <v>1045610</v>
      </c>
      <c r="I223" s="45">
        <v>1044516</v>
      </c>
      <c r="J223" s="45">
        <v>1044516</v>
      </c>
      <c r="K223" s="45">
        <v>1044516</v>
      </c>
      <c r="L223" s="45">
        <v>1044516</v>
      </c>
      <c r="M223" s="45">
        <v>1044516</v>
      </c>
      <c r="N223" s="45">
        <v>1044516</v>
      </c>
      <c r="O223" s="45">
        <v>1044516</v>
      </c>
      <c r="P223" s="45">
        <v>1044516</v>
      </c>
      <c r="Q223" s="45">
        <v>1044516</v>
      </c>
      <c r="R223" s="47">
        <f t="shared" si="68"/>
        <v>1044835.0833333334</v>
      </c>
      <c r="T223" s="49">
        <f t="shared" si="69"/>
        <v>1044835.0833333334</v>
      </c>
      <c r="Y223" s="51"/>
      <c r="Z223" s="51"/>
      <c r="AA223" s="51"/>
      <c r="AD223" s="49">
        <f t="shared" si="70"/>
        <v>1044835.0833333334</v>
      </c>
    </row>
    <row r="224" spans="1:30">
      <c r="A224" s="6" t="s">
        <v>284</v>
      </c>
      <c r="B224" s="6" t="s">
        <v>116</v>
      </c>
      <c r="C224" s="6" t="s">
        <v>909</v>
      </c>
      <c r="D224" s="41" t="s">
        <v>910</v>
      </c>
      <c r="E224" s="45">
        <v>-197919</v>
      </c>
      <c r="F224" s="45">
        <v>-197919</v>
      </c>
      <c r="G224" s="45">
        <v>-197919</v>
      </c>
      <c r="H224" s="45">
        <v>-197919</v>
      </c>
      <c r="I224" s="45">
        <v>-253608</v>
      </c>
      <c r="J224" s="45">
        <v>-253608</v>
      </c>
      <c r="K224" s="45">
        <v>-253608</v>
      </c>
      <c r="L224" s="45">
        <v>-253608</v>
      </c>
      <c r="M224" s="45">
        <v>-253608</v>
      </c>
      <c r="N224" s="45">
        <v>-253608</v>
      </c>
      <c r="O224" s="45">
        <v>-253608</v>
      </c>
      <c r="P224" s="45">
        <v>-253608</v>
      </c>
      <c r="Q224" s="45">
        <v>-253608</v>
      </c>
      <c r="R224" s="47">
        <f t="shared" si="68"/>
        <v>-237365.375</v>
      </c>
      <c r="T224" s="49">
        <f t="shared" si="69"/>
        <v>-237365.375</v>
      </c>
      <c r="Y224" s="51"/>
      <c r="Z224" s="51"/>
      <c r="AA224" s="51"/>
      <c r="AD224" s="49">
        <f t="shared" si="70"/>
        <v>-237365.375</v>
      </c>
    </row>
    <row r="225" spans="1:30">
      <c r="A225" s="6" t="s">
        <v>284</v>
      </c>
      <c r="B225" s="6" t="s">
        <v>116</v>
      </c>
      <c r="C225" s="6" t="s">
        <v>907</v>
      </c>
      <c r="D225" s="41" t="s">
        <v>908</v>
      </c>
      <c r="E225" s="45">
        <v>1644093</v>
      </c>
      <c r="F225" s="45">
        <v>1644093</v>
      </c>
      <c r="G225" s="45">
        <v>1644093</v>
      </c>
      <c r="H225" s="45">
        <v>1644093</v>
      </c>
      <c r="I225" s="45">
        <v>2115746</v>
      </c>
      <c r="J225" s="45">
        <v>2115746</v>
      </c>
      <c r="K225" s="45">
        <v>2115746</v>
      </c>
      <c r="L225" s="45">
        <v>2115746</v>
      </c>
      <c r="M225" s="45">
        <v>2115746</v>
      </c>
      <c r="N225" s="45">
        <v>2115746</v>
      </c>
      <c r="O225" s="45">
        <v>2115746</v>
      </c>
      <c r="P225" s="45">
        <v>2115746</v>
      </c>
      <c r="Q225" s="45">
        <v>2115746</v>
      </c>
      <c r="R225" s="47">
        <f t="shared" si="68"/>
        <v>1978180.5416666667</v>
      </c>
      <c r="T225" s="49">
        <f t="shared" si="69"/>
        <v>1978180.5416666667</v>
      </c>
      <c r="Y225" s="51"/>
      <c r="Z225" s="51"/>
      <c r="AA225" s="51"/>
      <c r="AD225" s="49">
        <f t="shared" si="70"/>
        <v>1978180.5416666667</v>
      </c>
    </row>
    <row r="226" spans="1:30">
      <c r="A226" s="6" t="s">
        <v>293</v>
      </c>
      <c r="B226" s="6" t="s">
        <v>116</v>
      </c>
      <c r="C226" s="6" t="s">
        <v>325</v>
      </c>
      <c r="D226" s="41" t="s">
        <v>631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7">
        <f t="shared" si="68"/>
        <v>0</v>
      </c>
      <c r="T226" s="49">
        <f t="shared" si="69"/>
        <v>0</v>
      </c>
      <c r="Y226" s="51"/>
      <c r="Z226" s="51"/>
      <c r="AA226" s="51"/>
      <c r="AD226" s="49">
        <f t="shared" si="70"/>
        <v>0</v>
      </c>
    </row>
    <row r="227" spans="1:30">
      <c r="A227" s="6" t="s">
        <v>293</v>
      </c>
      <c r="B227" s="6" t="s">
        <v>116</v>
      </c>
      <c r="C227" s="6" t="s">
        <v>493</v>
      </c>
      <c r="D227" s="41" t="s">
        <v>630</v>
      </c>
      <c r="E227" s="45">
        <v>0</v>
      </c>
      <c r="F227" s="45">
        <v>0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7">
        <f t="shared" si="68"/>
        <v>0</v>
      </c>
      <c r="T227" s="49">
        <f t="shared" si="69"/>
        <v>0</v>
      </c>
      <c r="Y227" s="51"/>
      <c r="Z227" s="51"/>
      <c r="AA227" s="51"/>
      <c r="AD227" s="49">
        <f t="shared" si="70"/>
        <v>0</v>
      </c>
    </row>
    <row r="228" spans="1:30">
      <c r="A228" s="6" t="s">
        <v>293</v>
      </c>
      <c r="B228" s="6" t="s">
        <v>116</v>
      </c>
      <c r="C228" s="6" t="s">
        <v>939</v>
      </c>
      <c r="D228" s="41" t="s">
        <v>940</v>
      </c>
      <c r="E228" s="45">
        <v>150000</v>
      </c>
      <c r="F228" s="45">
        <v>225000</v>
      </c>
      <c r="G228" s="45">
        <v>231200.13</v>
      </c>
      <c r="H228" s="45">
        <v>231951</v>
      </c>
      <c r="I228" s="45">
        <v>308383.19</v>
      </c>
      <c r="J228" s="45">
        <v>310287.31</v>
      </c>
      <c r="K228" s="45">
        <v>312017.78000000003</v>
      </c>
      <c r="L228" s="45">
        <v>313843.95</v>
      </c>
      <c r="M228" s="45">
        <v>315667.94</v>
      </c>
      <c r="N228" s="45">
        <v>317563.69</v>
      </c>
      <c r="O228" s="45">
        <v>319409.3</v>
      </c>
      <c r="P228" s="45">
        <v>321327.51</v>
      </c>
      <c r="Q228" s="45">
        <v>323257.24</v>
      </c>
      <c r="R228" s="47">
        <f t="shared" si="68"/>
        <v>286940.03499999997</v>
      </c>
      <c r="T228" s="49">
        <f t="shared" si="69"/>
        <v>286940.03499999997</v>
      </c>
      <c r="Y228" s="51"/>
      <c r="Z228" s="51"/>
      <c r="AA228" s="51"/>
      <c r="AD228" s="49">
        <f t="shared" si="70"/>
        <v>286940.03499999997</v>
      </c>
    </row>
    <row r="229" spans="1:30">
      <c r="A229" s="6" t="s">
        <v>293</v>
      </c>
      <c r="B229" s="6" t="s">
        <v>116</v>
      </c>
      <c r="C229" s="6" t="s">
        <v>968</v>
      </c>
      <c r="D229" s="41" t="s">
        <v>1007</v>
      </c>
      <c r="E229" s="45">
        <v>0</v>
      </c>
      <c r="F229" s="45">
        <v>0</v>
      </c>
      <c r="G229" s="45">
        <v>0</v>
      </c>
      <c r="H229" s="45">
        <v>0</v>
      </c>
      <c r="I229" s="45">
        <v>160988.04999999999</v>
      </c>
      <c r="J229" s="45">
        <v>140537.39000000001</v>
      </c>
      <c r="K229" s="45">
        <v>128227.95</v>
      </c>
      <c r="L229" s="45">
        <v>109917.12</v>
      </c>
      <c r="M229" s="45">
        <v>88971.48</v>
      </c>
      <c r="N229" s="45">
        <v>105435.17</v>
      </c>
      <c r="O229" s="45">
        <v>266602.48</v>
      </c>
      <c r="P229" s="45">
        <v>0</v>
      </c>
      <c r="Q229" s="45">
        <v>0</v>
      </c>
      <c r="R229" s="47">
        <f t="shared" si="68"/>
        <v>83389.97</v>
      </c>
      <c r="T229" s="49">
        <f t="shared" si="69"/>
        <v>83389.97</v>
      </c>
      <c r="Y229" s="51"/>
      <c r="Z229" s="51"/>
      <c r="AA229" s="51"/>
      <c r="AD229" s="49">
        <f t="shared" si="70"/>
        <v>83389.97</v>
      </c>
    </row>
    <row r="230" spans="1:30">
      <c r="A230" s="6" t="s">
        <v>293</v>
      </c>
      <c r="B230" s="6" t="s">
        <v>116</v>
      </c>
      <c r="C230" s="6" t="s">
        <v>1000</v>
      </c>
      <c r="D230" s="41" t="s">
        <v>1001</v>
      </c>
      <c r="E230" s="45">
        <v>0</v>
      </c>
      <c r="F230" s="45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159100.89000000001</v>
      </c>
      <c r="N230" s="45">
        <v>236635.93</v>
      </c>
      <c r="O230" s="45">
        <v>343881.48</v>
      </c>
      <c r="P230" s="45">
        <v>392415.04</v>
      </c>
      <c r="Q230" s="45">
        <v>473765.88</v>
      </c>
      <c r="R230" s="47">
        <f t="shared" si="68"/>
        <v>114076.35666666667</v>
      </c>
      <c r="T230" s="49">
        <f t="shared" si="69"/>
        <v>114076.35666666667</v>
      </c>
      <c r="Y230" s="51"/>
      <c r="Z230" s="51"/>
      <c r="AA230" s="51"/>
      <c r="AD230" s="49">
        <f t="shared" si="70"/>
        <v>114076.35666666667</v>
      </c>
    </row>
    <row r="231" spans="1:30">
      <c r="A231" s="6" t="s">
        <v>293</v>
      </c>
      <c r="B231" s="6" t="s">
        <v>116</v>
      </c>
      <c r="C231" s="6" t="s">
        <v>1009</v>
      </c>
      <c r="D231" s="41" t="s">
        <v>1008</v>
      </c>
      <c r="E231" s="45">
        <v>0</v>
      </c>
      <c r="F231" s="45">
        <v>0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299767.62</v>
      </c>
      <c r="Q231" s="45">
        <v>284397.46000000002</v>
      </c>
      <c r="R231" s="47">
        <f t="shared" si="68"/>
        <v>36830.529166666667</v>
      </c>
      <c r="T231" s="49">
        <f t="shared" si="69"/>
        <v>36830.529166666667</v>
      </c>
      <c r="Y231" s="51"/>
      <c r="Z231" s="51"/>
      <c r="AA231" s="51"/>
      <c r="AD231" s="49">
        <f t="shared" si="70"/>
        <v>36830.529166666667</v>
      </c>
    </row>
    <row r="232" spans="1:30">
      <c r="A232" s="6" t="s">
        <v>294</v>
      </c>
      <c r="B232" s="6" t="s">
        <v>116</v>
      </c>
      <c r="C232" s="6" t="s">
        <v>326</v>
      </c>
      <c r="D232" s="41" t="s">
        <v>906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7">
        <f t="shared" si="68"/>
        <v>0</v>
      </c>
      <c r="T232" s="49">
        <f t="shared" si="69"/>
        <v>0</v>
      </c>
      <c r="Y232" s="51"/>
      <c r="Z232" s="51"/>
      <c r="AA232" s="51"/>
      <c r="AD232" s="49">
        <f t="shared" si="70"/>
        <v>0</v>
      </c>
    </row>
    <row r="233" spans="1:30">
      <c r="A233" s="6" t="s">
        <v>294</v>
      </c>
      <c r="B233" s="6" t="s">
        <v>116</v>
      </c>
      <c r="C233" s="6" t="s">
        <v>327</v>
      </c>
      <c r="D233" s="41" t="s">
        <v>492</v>
      </c>
      <c r="E233" s="45">
        <v>0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7">
        <f t="shared" si="68"/>
        <v>0</v>
      </c>
      <c r="T233" s="49">
        <f t="shared" si="69"/>
        <v>0</v>
      </c>
      <c r="Y233" s="51"/>
      <c r="Z233" s="51"/>
      <c r="AA233" s="51"/>
      <c r="AD233" s="49">
        <f t="shared" si="70"/>
        <v>0</v>
      </c>
    </row>
    <row r="234" spans="1:30">
      <c r="A234" s="6" t="s">
        <v>294</v>
      </c>
      <c r="B234" s="6" t="s">
        <v>116</v>
      </c>
      <c r="C234" s="6" t="s">
        <v>909</v>
      </c>
      <c r="D234" s="41" t="s">
        <v>910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7">
        <f t="shared" si="68"/>
        <v>0</v>
      </c>
      <c r="T234" s="49">
        <f t="shared" si="69"/>
        <v>0</v>
      </c>
      <c r="Y234" s="51"/>
      <c r="Z234" s="51"/>
      <c r="AA234" s="51"/>
      <c r="AD234" s="49">
        <f t="shared" si="70"/>
        <v>0</v>
      </c>
    </row>
    <row r="235" spans="1:30">
      <c r="A235" s="6" t="s">
        <v>294</v>
      </c>
      <c r="B235" s="6" t="s">
        <v>116</v>
      </c>
      <c r="C235" s="6" t="s">
        <v>907</v>
      </c>
      <c r="D235" s="41" t="s">
        <v>908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si="68"/>
        <v>0</v>
      </c>
      <c r="T235" s="49">
        <f t="shared" si="69"/>
        <v>0</v>
      </c>
      <c r="Y235" s="51"/>
      <c r="Z235" s="51"/>
      <c r="AA235" s="51"/>
      <c r="AD235" s="49">
        <f t="shared" si="70"/>
        <v>0</v>
      </c>
    </row>
    <row r="236" spans="1:30">
      <c r="A236" s="6" t="s">
        <v>294</v>
      </c>
      <c r="B236" s="6" t="s">
        <v>116</v>
      </c>
      <c r="C236" s="6" t="s">
        <v>510</v>
      </c>
      <c r="D236" s="41" t="s">
        <v>633</v>
      </c>
      <c r="E236" s="45">
        <v>950414.91</v>
      </c>
      <c r="F236" s="45">
        <v>1020386.3</v>
      </c>
      <c r="G236" s="45">
        <v>1165748.8500000001</v>
      </c>
      <c r="H236" s="45">
        <v>349981.48</v>
      </c>
      <c r="I236" s="45">
        <v>395851.5</v>
      </c>
      <c r="J236" s="45">
        <v>450693.42</v>
      </c>
      <c r="K236" s="45">
        <v>520590.93</v>
      </c>
      <c r="L236" s="45">
        <v>633631.4</v>
      </c>
      <c r="M236" s="45">
        <v>659123.98</v>
      </c>
      <c r="N236" s="45">
        <v>687814.09</v>
      </c>
      <c r="O236" s="45">
        <v>903041.84</v>
      </c>
      <c r="P236" s="45">
        <v>978262.48</v>
      </c>
      <c r="Q236" s="45">
        <v>1040009.1</v>
      </c>
      <c r="R236" s="47">
        <f t="shared" si="68"/>
        <v>730028.18958333356</v>
      </c>
      <c r="W236" s="49">
        <f>+R236</f>
        <v>730028.18958333356</v>
      </c>
      <c r="Y236" s="51"/>
      <c r="Z236" s="51"/>
      <c r="AA236" s="51"/>
      <c r="AB236" s="49">
        <f>+R236</f>
        <v>730028.18958333356</v>
      </c>
    </row>
    <row r="237" spans="1:30">
      <c r="A237" s="6" t="s">
        <v>294</v>
      </c>
      <c r="B237" s="6" t="s">
        <v>116</v>
      </c>
      <c r="C237" s="6" t="s">
        <v>511</v>
      </c>
      <c r="D237" s="41" t="s">
        <v>632</v>
      </c>
      <c r="E237" s="45">
        <v>1039049.29</v>
      </c>
      <c r="F237" s="45">
        <v>1089035.4099999999</v>
      </c>
      <c r="G237" s="45">
        <v>1092041.45</v>
      </c>
      <c r="H237" s="45">
        <v>165652.1</v>
      </c>
      <c r="I237" s="45">
        <v>199854.33</v>
      </c>
      <c r="J237" s="45">
        <v>265861.94</v>
      </c>
      <c r="K237" s="45">
        <v>266524.77</v>
      </c>
      <c r="L237" s="45">
        <v>354488.7</v>
      </c>
      <c r="M237" s="45">
        <v>422193.5</v>
      </c>
      <c r="N237" s="45">
        <v>504517.54</v>
      </c>
      <c r="O237" s="45">
        <v>619732.35</v>
      </c>
      <c r="P237" s="45">
        <v>692572.94</v>
      </c>
      <c r="Q237" s="45">
        <v>720665.86</v>
      </c>
      <c r="R237" s="47">
        <f t="shared" si="68"/>
        <v>546027.71708333329</v>
      </c>
      <c r="W237" s="49">
        <f>+R237</f>
        <v>546027.71708333329</v>
      </c>
      <c r="Y237" s="51"/>
      <c r="Z237" s="51"/>
      <c r="AA237" s="51"/>
      <c r="AB237" s="49">
        <f>+R237</f>
        <v>546027.71708333329</v>
      </c>
    </row>
    <row r="238" spans="1:30">
      <c r="A238" s="6" t="s">
        <v>294</v>
      </c>
      <c r="B238" s="6" t="s">
        <v>116</v>
      </c>
      <c r="C238" s="6" t="s">
        <v>512</v>
      </c>
      <c r="D238" s="41" t="s">
        <v>634</v>
      </c>
      <c r="E238" s="45">
        <v>2556048.31</v>
      </c>
      <c r="F238" s="45">
        <v>2715173.78</v>
      </c>
      <c r="G238" s="45">
        <v>2939906.89</v>
      </c>
      <c r="H238" s="45">
        <v>557664.93000000005</v>
      </c>
      <c r="I238" s="45">
        <v>672490.62</v>
      </c>
      <c r="J238" s="45">
        <v>803898.99</v>
      </c>
      <c r="K238" s="45">
        <v>1099233.55</v>
      </c>
      <c r="L238" s="45">
        <v>1369598.1</v>
      </c>
      <c r="M238" s="45">
        <v>1563737.85</v>
      </c>
      <c r="N238" s="45">
        <v>1728041.34</v>
      </c>
      <c r="O238" s="45">
        <v>1898818.44</v>
      </c>
      <c r="P238" s="45">
        <v>2120916.62</v>
      </c>
      <c r="Q238" s="45">
        <v>2289546.89</v>
      </c>
      <c r="R238" s="47">
        <f t="shared" si="68"/>
        <v>1657689.8925000001</v>
      </c>
      <c r="W238" s="49">
        <f>+R238</f>
        <v>1657689.8925000001</v>
      </c>
      <c r="Y238" s="51"/>
      <c r="Z238" s="51"/>
      <c r="AA238" s="51"/>
      <c r="AB238" s="49">
        <f>+R238</f>
        <v>1657689.8925000001</v>
      </c>
    </row>
    <row r="239" spans="1:30">
      <c r="A239" s="6" t="s">
        <v>294</v>
      </c>
      <c r="B239" s="6" t="s">
        <v>116</v>
      </c>
      <c r="C239" s="6" t="s">
        <v>513</v>
      </c>
      <c r="D239" s="41" t="s">
        <v>635</v>
      </c>
      <c r="E239" s="45">
        <v>2487928.96</v>
      </c>
      <c r="F239" s="45">
        <v>2693570.72</v>
      </c>
      <c r="G239" s="45">
        <v>2878941.41</v>
      </c>
      <c r="H239" s="45">
        <v>602434.58000000101</v>
      </c>
      <c r="I239" s="45">
        <v>758750.66</v>
      </c>
      <c r="J239" s="45">
        <v>1043133.82</v>
      </c>
      <c r="K239" s="45">
        <v>1320854.46</v>
      </c>
      <c r="L239" s="45">
        <v>1724210.09</v>
      </c>
      <c r="M239" s="45">
        <v>1934955.66</v>
      </c>
      <c r="N239" s="45">
        <v>2185467.8199999998</v>
      </c>
      <c r="O239" s="45">
        <v>2431927.34</v>
      </c>
      <c r="P239" s="45">
        <v>2610833.7599999998</v>
      </c>
      <c r="Q239" s="45">
        <v>2782207.95</v>
      </c>
      <c r="R239" s="47">
        <f t="shared" si="68"/>
        <v>1901679.0645833332</v>
      </c>
      <c r="W239" s="49">
        <f>+R239</f>
        <v>1901679.0645833332</v>
      </c>
      <c r="Y239" s="51"/>
      <c r="Z239" s="51"/>
      <c r="AA239" s="51"/>
      <c r="AB239" s="49">
        <f>+R239</f>
        <v>1901679.0645833332</v>
      </c>
    </row>
    <row r="240" spans="1:30">
      <c r="A240" s="6" t="s">
        <v>294</v>
      </c>
      <c r="B240" s="6" t="s">
        <v>116</v>
      </c>
      <c r="C240" s="6" t="s">
        <v>514</v>
      </c>
      <c r="D240" s="41" t="s">
        <v>636</v>
      </c>
      <c r="E240" s="45">
        <v>420027.35</v>
      </c>
      <c r="F240" s="45">
        <v>205249.52</v>
      </c>
      <c r="G240" s="45">
        <v>-230085.94</v>
      </c>
      <c r="H240" s="45">
        <v>5837826.0499999998</v>
      </c>
      <c r="I240" s="45">
        <v>4952099.62</v>
      </c>
      <c r="J240" s="45">
        <v>4084621.47</v>
      </c>
      <c r="K240" s="45">
        <v>3199331.96</v>
      </c>
      <c r="L240" s="45">
        <v>2496580.29</v>
      </c>
      <c r="M240" s="45">
        <v>2087935.94</v>
      </c>
      <c r="N240" s="45">
        <v>1812787.61</v>
      </c>
      <c r="O240" s="45">
        <v>1637607.32</v>
      </c>
      <c r="P240" s="45">
        <v>1420557.43</v>
      </c>
      <c r="Q240" s="45">
        <v>1256937.3999999999</v>
      </c>
      <c r="R240" s="47">
        <f t="shared" si="68"/>
        <v>2361916.1370833335</v>
      </c>
      <c r="W240" s="49">
        <f>+R240</f>
        <v>2361916.1370833335</v>
      </c>
      <c r="Y240" s="51"/>
      <c r="Z240" s="51"/>
      <c r="AA240" s="51"/>
      <c r="AB240" s="49">
        <f>+R240</f>
        <v>2361916.1370833335</v>
      </c>
    </row>
    <row r="241" spans="1:30">
      <c r="A241" s="6" t="s">
        <v>284</v>
      </c>
      <c r="B241" s="6" t="s">
        <v>117</v>
      </c>
      <c r="C241" s="6" t="s">
        <v>328</v>
      </c>
      <c r="D241" s="41" t="s">
        <v>637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68"/>
        <v>0</v>
      </c>
      <c r="T241" s="49">
        <f t="shared" si="69"/>
        <v>0</v>
      </c>
      <c r="Y241" s="51"/>
      <c r="Z241" s="51"/>
      <c r="AA241" s="51"/>
      <c r="AD241" s="49">
        <f t="shared" si="70"/>
        <v>0</v>
      </c>
    </row>
    <row r="242" spans="1:30">
      <c r="A242" s="6" t="s">
        <v>284</v>
      </c>
      <c r="B242" s="6" t="s">
        <v>117</v>
      </c>
      <c r="C242" s="1" t="s">
        <v>329</v>
      </c>
      <c r="D242" s="41" t="s">
        <v>649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68"/>
        <v>0</v>
      </c>
      <c r="T242" s="49">
        <f t="shared" si="69"/>
        <v>0</v>
      </c>
      <c r="Y242" s="51"/>
      <c r="Z242" s="51"/>
      <c r="AA242" s="51"/>
      <c r="AD242" s="49">
        <f t="shared" si="70"/>
        <v>0</v>
      </c>
    </row>
    <row r="243" spans="1:30">
      <c r="A243" s="6" t="s">
        <v>284</v>
      </c>
      <c r="B243" s="6" t="s">
        <v>117</v>
      </c>
      <c r="C243" s="6" t="s">
        <v>330</v>
      </c>
      <c r="D243" s="41" t="s">
        <v>650</v>
      </c>
      <c r="E243" s="45">
        <v>0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7">
        <f t="shared" si="68"/>
        <v>0</v>
      </c>
      <c r="T243" s="49">
        <f t="shared" si="69"/>
        <v>0</v>
      </c>
      <c r="Y243" s="51"/>
      <c r="Z243" s="51"/>
      <c r="AA243" s="51"/>
      <c r="AD243" s="49">
        <f t="shared" si="70"/>
        <v>0</v>
      </c>
    </row>
    <row r="244" spans="1:30">
      <c r="A244" s="6" t="s">
        <v>284</v>
      </c>
      <c r="B244" s="6" t="s">
        <v>117</v>
      </c>
      <c r="C244" s="6" t="s">
        <v>331</v>
      </c>
      <c r="D244" s="41" t="s">
        <v>638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7">
        <f t="shared" si="68"/>
        <v>0</v>
      </c>
      <c r="T244" s="49">
        <f t="shared" si="69"/>
        <v>0</v>
      </c>
      <c r="Y244" s="51"/>
      <c r="Z244" s="51"/>
      <c r="AA244" s="51"/>
      <c r="AD244" s="49">
        <f t="shared" si="70"/>
        <v>0</v>
      </c>
    </row>
    <row r="245" spans="1:30">
      <c r="A245" s="6" t="s">
        <v>284</v>
      </c>
      <c r="B245" s="6" t="s">
        <v>117</v>
      </c>
      <c r="C245" s="6" t="s">
        <v>332</v>
      </c>
      <c r="D245" s="41" t="s">
        <v>651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7">
        <f t="shared" si="68"/>
        <v>0</v>
      </c>
      <c r="T245" s="49">
        <f t="shared" si="69"/>
        <v>0</v>
      </c>
      <c r="Y245" s="51"/>
      <c r="Z245" s="51"/>
      <c r="AA245" s="51"/>
      <c r="AD245" s="49">
        <f t="shared" si="70"/>
        <v>0</v>
      </c>
    </row>
    <row r="246" spans="1:30">
      <c r="A246" s="6" t="s">
        <v>284</v>
      </c>
      <c r="B246" s="6" t="s">
        <v>117</v>
      </c>
      <c r="C246" s="6" t="s">
        <v>333</v>
      </c>
      <c r="D246" s="41" t="s">
        <v>652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8"/>
        <v>0</v>
      </c>
      <c r="T246" s="49">
        <f t="shared" si="69"/>
        <v>0</v>
      </c>
      <c r="Y246" s="51"/>
      <c r="Z246" s="51"/>
      <c r="AA246" s="51"/>
      <c r="AD246" s="49">
        <f t="shared" si="70"/>
        <v>0</v>
      </c>
    </row>
    <row r="247" spans="1:30">
      <c r="A247" s="6" t="s">
        <v>284</v>
      </c>
      <c r="B247" s="6" t="s">
        <v>117</v>
      </c>
      <c r="C247" s="6" t="s">
        <v>334</v>
      </c>
      <c r="D247" s="41" t="s">
        <v>639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8"/>
        <v>0</v>
      </c>
      <c r="T247" s="49">
        <f t="shared" si="69"/>
        <v>0</v>
      </c>
      <c r="Y247" s="51"/>
      <c r="Z247" s="51"/>
      <c r="AA247" s="51"/>
      <c r="AD247" s="49">
        <f t="shared" si="70"/>
        <v>0</v>
      </c>
    </row>
    <row r="248" spans="1:30">
      <c r="A248" s="6" t="s">
        <v>284</v>
      </c>
      <c r="B248" s="6" t="s">
        <v>117</v>
      </c>
      <c r="C248" s="6" t="s">
        <v>27</v>
      </c>
      <c r="D248" s="41" t="s">
        <v>653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8"/>
        <v>0</v>
      </c>
      <c r="T248" s="49">
        <f t="shared" si="69"/>
        <v>0</v>
      </c>
      <c r="Y248" s="51"/>
      <c r="Z248" s="51"/>
      <c r="AA248" s="51"/>
      <c r="AD248" s="49">
        <f t="shared" si="70"/>
        <v>0</v>
      </c>
    </row>
    <row r="249" spans="1:30">
      <c r="A249" s="6" t="s">
        <v>284</v>
      </c>
      <c r="B249" s="6" t="s">
        <v>117</v>
      </c>
      <c r="C249" s="1" t="s">
        <v>335</v>
      </c>
      <c r="D249" s="41" t="s">
        <v>654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8"/>
        <v>0</v>
      </c>
      <c r="T249" s="49">
        <f t="shared" si="69"/>
        <v>0</v>
      </c>
      <c r="Y249" s="51"/>
      <c r="Z249" s="51"/>
      <c r="AA249" s="51"/>
      <c r="AD249" s="49">
        <f t="shared" si="70"/>
        <v>0</v>
      </c>
    </row>
    <row r="250" spans="1:30">
      <c r="A250" s="6" t="s">
        <v>284</v>
      </c>
      <c r="B250" s="6" t="s">
        <v>117</v>
      </c>
      <c r="C250" s="6" t="s">
        <v>184</v>
      </c>
      <c r="D250" s="41" t="s">
        <v>640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8"/>
        <v>0</v>
      </c>
      <c r="T250" s="49">
        <f t="shared" si="69"/>
        <v>0</v>
      </c>
      <c r="Y250" s="51"/>
      <c r="Z250" s="51"/>
      <c r="AA250" s="51"/>
      <c r="AD250" s="49">
        <f t="shared" si="70"/>
        <v>0</v>
      </c>
    </row>
    <row r="251" spans="1:30">
      <c r="A251" s="6" t="s">
        <v>284</v>
      </c>
      <c r="B251" s="6" t="s">
        <v>117</v>
      </c>
      <c r="C251" s="6" t="s">
        <v>336</v>
      </c>
      <c r="D251" s="41" t="s">
        <v>641</v>
      </c>
      <c r="E251" s="45">
        <v>0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7">
        <f t="shared" si="68"/>
        <v>0</v>
      </c>
      <c r="T251" s="49">
        <f t="shared" si="69"/>
        <v>0</v>
      </c>
      <c r="Y251" s="51"/>
      <c r="Z251" s="51"/>
      <c r="AA251" s="51"/>
      <c r="AD251" s="49">
        <f t="shared" si="70"/>
        <v>0</v>
      </c>
    </row>
    <row r="252" spans="1:30">
      <c r="A252" s="6" t="s">
        <v>284</v>
      </c>
      <c r="B252" s="6" t="s">
        <v>117</v>
      </c>
      <c r="C252" s="6" t="s">
        <v>337</v>
      </c>
      <c r="D252" s="41" t="s">
        <v>655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7">
        <f t="shared" si="68"/>
        <v>0</v>
      </c>
      <c r="T252" s="49">
        <f t="shared" si="69"/>
        <v>0</v>
      </c>
      <c r="Y252" s="51"/>
      <c r="Z252" s="51"/>
      <c r="AA252" s="51"/>
      <c r="AD252" s="49">
        <f t="shared" si="70"/>
        <v>0</v>
      </c>
    </row>
    <row r="253" spans="1:30">
      <c r="A253" s="6" t="s">
        <v>284</v>
      </c>
      <c r="B253" s="6" t="s">
        <v>117</v>
      </c>
      <c r="C253" s="6" t="s">
        <v>234</v>
      </c>
      <c r="D253" s="41" t="s">
        <v>642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7">
        <f t="shared" si="68"/>
        <v>0</v>
      </c>
      <c r="T253" s="49">
        <f t="shared" si="69"/>
        <v>0</v>
      </c>
      <c r="Y253" s="51"/>
      <c r="Z253" s="51"/>
      <c r="AA253" s="51"/>
      <c r="AD253" s="49">
        <f t="shared" si="70"/>
        <v>0</v>
      </c>
    </row>
    <row r="254" spans="1:30">
      <c r="A254" s="6" t="s">
        <v>284</v>
      </c>
      <c r="B254" s="6" t="s">
        <v>117</v>
      </c>
      <c r="C254" s="6" t="s">
        <v>312</v>
      </c>
      <c r="D254" s="41" t="s">
        <v>643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7">
        <f t="shared" si="68"/>
        <v>0</v>
      </c>
      <c r="T254" s="49">
        <f t="shared" si="69"/>
        <v>0</v>
      </c>
      <c r="Y254" s="51"/>
      <c r="Z254" s="51"/>
      <c r="AA254" s="51"/>
      <c r="AD254" s="49">
        <f t="shared" si="70"/>
        <v>0</v>
      </c>
    </row>
    <row r="255" spans="1:30">
      <c r="A255" s="6" t="s">
        <v>284</v>
      </c>
      <c r="B255" s="6" t="s">
        <v>117</v>
      </c>
      <c r="C255" s="6" t="s">
        <v>338</v>
      </c>
      <c r="D255" s="41" t="s">
        <v>644</v>
      </c>
      <c r="E255" s="45">
        <v>0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7">
        <f t="shared" si="68"/>
        <v>0</v>
      </c>
      <c r="T255" s="49">
        <f t="shared" si="69"/>
        <v>0</v>
      </c>
      <c r="Y255" s="51"/>
      <c r="Z255" s="51"/>
      <c r="AA255" s="51"/>
      <c r="AD255" s="49">
        <f t="shared" si="70"/>
        <v>0</v>
      </c>
    </row>
    <row r="256" spans="1:30">
      <c r="A256" s="6" t="s">
        <v>284</v>
      </c>
      <c r="B256" s="6" t="s">
        <v>117</v>
      </c>
      <c r="C256" s="6" t="s">
        <v>339</v>
      </c>
      <c r="D256" s="41" t="s">
        <v>645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8"/>
        <v>0</v>
      </c>
      <c r="T256" s="49">
        <f t="shared" si="69"/>
        <v>0</v>
      </c>
      <c r="Y256" s="51"/>
      <c r="Z256" s="51"/>
      <c r="AA256" s="51"/>
      <c r="AD256" s="49">
        <f t="shared" si="70"/>
        <v>0</v>
      </c>
    </row>
    <row r="257" spans="1:30">
      <c r="A257" s="6" t="s">
        <v>284</v>
      </c>
      <c r="B257" s="6" t="s">
        <v>117</v>
      </c>
      <c r="C257" s="1" t="s">
        <v>340</v>
      </c>
      <c r="D257" s="41" t="s">
        <v>656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8"/>
        <v>0</v>
      </c>
      <c r="T257" s="49">
        <f t="shared" si="69"/>
        <v>0</v>
      </c>
      <c r="Y257" s="51"/>
      <c r="Z257" s="51"/>
      <c r="AA257" s="51"/>
      <c r="AD257" s="49">
        <f t="shared" si="70"/>
        <v>0</v>
      </c>
    </row>
    <row r="258" spans="1:30">
      <c r="A258" s="6" t="s">
        <v>284</v>
      </c>
      <c r="B258" s="6" t="s">
        <v>117</v>
      </c>
      <c r="C258" s="6" t="s">
        <v>341</v>
      </c>
      <c r="D258" s="41" t="s">
        <v>657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8"/>
        <v>0</v>
      </c>
      <c r="T258" s="49">
        <f t="shared" si="69"/>
        <v>0</v>
      </c>
      <c r="Y258" s="51"/>
      <c r="Z258" s="51"/>
      <c r="AA258" s="51"/>
      <c r="AD258" s="49">
        <f t="shared" si="70"/>
        <v>0</v>
      </c>
    </row>
    <row r="259" spans="1:30">
      <c r="A259" s="6" t="s">
        <v>284</v>
      </c>
      <c r="B259" s="6" t="s">
        <v>117</v>
      </c>
      <c r="C259" s="6" t="s">
        <v>985</v>
      </c>
      <c r="D259" s="41" t="s">
        <v>986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8"/>
        <v>0</v>
      </c>
      <c r="T259" s="49">
        <f t="shared" si="69"/>
        <v>0</v>
      </c>
      <c r="Y259" s="51"/>
      <c r="Z259" s="51"/>
      <c r="AA259" s="51"/>
      <c r="AD259" s="49">
        <f t="shared" si="70"/>
        <v>0</v>
      </c>
    </row>
    <row r="260" spans="1:30">
      <c r="A260" s="6" t="s">
        <v>284</v>
      </c>
      <c r="B260" s="6" t="s">
        <v>117</v>
      </c>
      <c r="C260" s="6" t="s">
        <v>227</v>
      </c>
      <c r="D260" s="41" t="s">
        <v>646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8"/>
        <v>0</v>
      </c>
      <c r="T260" s="49">
        <f t="shared" si="69"/>
        <v>0</v>
      </c>
      <c r="Y260" s="51"/>
      <c r="Z260" s="51"/>
      <c r="AA260" s="51"/>
      <c r="AD260" s="49">
        <f t="shared" si="70"/>
        <v>0</v>
      </c>
    </row>
    <row r="261" spans="1:30">
      <c r="A261" s="6" t="s">
        <v>284</v>
      </c>
      <c r="B261" s="6" t="s">
        <v>117</v>
      </c>
      <c r="C261" s="6" t="s">
        <v>342</v>
      </c>
      <c r="D261" s="41" t="s">
        <v>647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8"/>
        <v>0</v>
      </c>
      <c r="T261" s="49">
        <f t="shared" si="69"/>
        <v>0</v>
      </c>
      <c r="Y261" s="51"/>
      <c r="Z261" s="51"/>
      <c r="AA261" s="51"/>
      <c r="AD261" s="49">
        <f t="shared" si="70"/>
        <v>0</v>
      </c>
    </row>
    <row r="262" spans="1:30">
      <c r="A262" s="6" t="s">
        <v>284</v>
      </c>
      <c r="B262" s="6" t="s">
        <v>117</v>
      </c>
      <c r="C262" s="6" t="s">
        <v>226</v>
      </c>
      <c r="D262" s="41" t="s">
        <v>648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8"/>
        <v>0</v>
      </c>
      <c r="T262" s="49">
        <f t="shared" si="69"/>
        <v>0</v>
      </c>
      <c r="Y262" s="51"/>
      <c r="Z262" s="51"/>
      <c r="AA262" s="51"/>
      <c r="AD262" s="49">
        <f t="shared" si="70"/>
        <v>0</v>
      </c>
    </row>
    <row r="263" spans="1:30">
      <c r="A263" s="6" t="s">
        <v>2</v>
      </c>
      <c r="B263" s="40" t="s">
        <v>881</v>
      </c>
      <c r="C263" s="25" t="s">
        <v>2</v>
      </c>
      <c r="D263" s="41" t="s">
        <v>118</v>
      </c>
      <c r="E263" s="45">
        <v>-74211.289999999906</v>
      </c>
      <c r="F263" s="45">
        <v>-69592.879999999903</v>
      </c>
      <c r="G263" s="45">
        <v>-142374.1</v>
      </c>
      <c r="H263" s="45">
        <v>-95839.039999999906</v>
      </c>
      <c r="I263" s="45">
        <v>43665.620000000097</v>
      </c>
      <c r="J263" s="45">
        <v>-68812.460000000006</v>
      </c>
      <c r="K263" s="45">
        <v>12648.4</v>
      </c>
      <c r="L263" s="45">
        <v>-11373.25</v>
      </c>
      <c r="M263" s="45">
        <v>-4487.8899999999903</v>
      </c>
      <c r="N263" s="45">
        <v>-14720.62</v>
      </c>
      <c r="O263" s="45">
        <v>26612.84</v>
      </c>
      <c r="P263" s="45">
        <v>51535.5</v>
      </c>
      <c r="Q263" s="45">
        <v>-104276.74</v>
      </c>
      <c r="R263" s="47">
        <f t="shared" si="68"/>
        <v>-30165.157916666638</v>
      </c>
      <c r="T263" s="49">
        <f t="shared" si="69"/>
        <v>-30165.157916666638</v>
      </c>
      <c r="Y263" s="51"/>
      <c r="Z263" s="51"/>
      <c r="AA263" s="51"/>
      <c r="AD263" s="49">
        <f t="shared" si="70"/>
        <v>-30165.157916666638</v>
      </c>
    </row>
    <row r="264" spans="1:30">
      <c r="A264" s="6" t="s">
        <v>284</v>
      </c>
      <c r="B264" s="6" t="s">
        <v>79</v>
      </c>
      <c r="C264" s="6" t="s">
        <v>344</v>
      </c>
      <c r="D264" s="41" t="s">
        <v>658</v>
      </c>
      <c r="E264" s="45">
        <v>4722965.67</v>
      </c>
      <c r="F264" s="45">
        <v>4748100.4000000004</v>
      </c>
      <c r="G264" s="45">
        <v>4778452.43</v>
      </c>
      <c r="H264" s="45">
        <v>4809135.92</v>
      </c>
      <c r="I264" s="45">
        <v>4381078.18</v>
      </c>
      <c r="J264" s="45">
        <v>4424757.5</v>
      </c>
      <c r="K264" s="45">
        <v>4468778.0199999996</v>
      </c>
      <c r="L264" s="45">
        <v>4512822.3600000003</v>
      </c>
      <c r="M264" s="45">
        <v>4555865.76</v>
      </c>
      <c r="N264" s="45">
        <v>4599572.16</v>
      </c>
      <c r="O264" s="45">
        <v>4632766.26</v>
      </c>
      <c r="P264" s="45">
        <v>4676228.08</v>
      </c>
      <c r="Q264" s="45">
        <v>4719763.32</v>
      </c>
      <c r="R264" s="47">
        <f t="shared" si="68"/>
        <v>4609076.7970833331</v>
      </c>
      <c r="T264" s="49">
        <f>+R264</f>
        <v>4609076.7970833331</v>
      </c>
      <c r="Y264" s="51"/>
      <c r="Z264" s="51"/>
      <c r="AA264" s="51"/>
      <c r="AD264" s="49">
        <f t="shared" si="70"/>
        <v>4609076.7970833331</v>
      </c>
    </row>
    <row r="265" spans="1:30">
      <c r="A265" s="6" t="s">
        <v>293</v>
      </c>
      <c r="B265" s="6" t="s">
        <v>79</v>
      </c>
      <c r="C265" s="6" t="s">
        <v>355</v>
      </c>
      <c r="D265" s="41" t="s">
        <v>659</v>
      </c>
      <c r="E265" s="45">
        <v>2564.67</v>
      </c>
      <c r="F265" s="45">
        <v>871.26000000000499</v>
      </c>
      <c r="G265" s="45">
        <v>-1592.06</v>
      </c>
      <c r="H265" s="45">
        <v>47049.75</v>
      </c>
      <c r="I265" s="45">
        <v>39273.85</v>
      </c>
      <c r="J265" s="45">
        <v>30960.62</v>
      </c>
      <c r="K265" s="45">
        <v>23417.439999999999</v>
      </c>
      <c r="L265" s="45">
        <v>15846.86</v>
      </c>
      <c r="M265" s="45">
        <v>10490.57</v>
      </c>
      <c r="N265" s="45">
        <v>7607.94</v>
      </c>
      <c r="O265" s="45">
        <v>5367.96</v>
      </c>
      <c r="P265" s="45">
        <v>4141.46</v>
      </c>
      <c r="Q265" s="45">
        <v>3096.12</v>
      </c>
      <c r="R265" s="47">
        <f t="shared" si="68"/>
        <v>15522.170416666662</v>
      </c>
      <c r="T265" s="49"/>
      <c r="W265" s="61">
        <f t="shared" ref="W265:W271" si="71">+R265</f>
        <v>15522.170416666662</v>
      </c>
      <c r="Y265" s="51"/>
      <c r="Z265" s="51"/>
      <c r="AA265" s="51"/>
      <c r="AB265" s="61">
        <f>+R265</f>
        <v>15522.170416666662</v>
      </c>
      <c r="AD265" s="49"/>
    </row>
    <row r="266" spans="1:30">
      <c r="A266" s="6" t="s">
        <v>293</v>
      </c>
      <c r="B266" s="6" t="s">
        <v>79</v>
      </c>
      <c r="C266" s="6" t="s">
        <v>347</v>
      </c>
      <c r="D266" s="41" t="s">
        <v>660</v>
      </c>
      <c r="E266" s="45">
        <v>53213.84</v>
      </c>
      <c r="F266" s="45">
        <v>53531.81</v>
      </c>
      <c r="G266" s="45">
        <v>53862.34</v>
      </c>
      <c r="H266" s="45">
        <v>11099.99</v>
      </c>
      <c r="I266" s="45">
        <v>11832.53</v>
      </c>
      <c r="J266" s="45">
        <v>51405.59</v>
      </c>
      <c r="K266" s="45">
        <v>51692.28</v>
      </c>
      <c r="L266" s="45">
        <v>51994.82</v>
      </c>
      <c r="M266" s="45">
        <v>52297</v>
      </c>
      <c r="N266" s="45">
        <v>52611.07</v>
      </c>
      <c r="O266" s="45">
        <v>52916.83</v>
      </c>
      <c r="P266" s="45">
        <v>53234.62</v>
      </c>
      <c r="Q266" s="45">
        <v>53554.32</v>
      </c>
      <c r="R266" s="47">
        <f t="shared" si="68"/>
        <v>45821.91333333333</v>
      </c>
      <c r="T266" s="49"/>
      <c r="W266" s="61">
        <f t="shared" si="71"/>
        <v>45821.91333333333</v>
      </c>
      <c r="Y266" s="51"/>
      <c r="Z266" s="51"/>
      <c r="AA266" s="51"/>
      <c r="AB266" s="61">
        <f>+R266</f>
        <v>45821.91333333333</v>
      </c>
      <c r="AD266" s="49"/>
    </row>
    <row r="267" spans="1:30">
      <c r="A267" s="6" t="s">
        <v>293</v>
      </c>
      <c r="B267" s="6" t="s">
        <v>79</v>
      </c>
      <c r="C267" s="6" t="s">
        <v>356</v>
      </c>
      <c r="D267" s="41" t="s">
        <v>661</v>
      </c>
      <c r="E267" s="45">
        <v>5943.07</v>
      </c>
      <c r="F267" s="45">
        <v>2133.96</v>
      </c>
      <c r="G267" s="45">
        <v>-2339.1</v>
      </c>
      <c r="H267" s="45">
        <v>27231.14</v>
      </c>
      <c r="I267" s="45">
        <v>24225.97</v>
      </c>
      <c r="J267" s="45">
        <v>21269.94</v>
      </c>
      <c r="K267" s="45">
        <v>18521.11</v>
      </c>
      <c r="L267" s="45">
        <v>15735.58</v>
      </c>
      <c r="M267" s="45">
        <v>13178.47</v>
      </c>
      <c r="N267" s="45">
        <v>10933.67</v>
      </c>
      <c r="O267" s="45">
        <v>8809.7099999999991</v>
      </c>
      <c r="P267" s="45">
        <v>6668.53</v>
      </c>
      <c r="Q267" s="45">
        <v>4600.3900000000003</v>
      </c>
      <c r="R267" s="47">
        <f t="shared" si="68"/>
        <v>12636.725833333336</v>
      </c>
      <c r="T267" s="49"/>
      <c r="W267" s="61">
        <f t="shared" si="71"/>
        <v>12636.725833333336</v>
      </c>
      <c r="Y267" s="51"/>
      <c r="Z267" s="51"/>
      <c r="AA267" s="51"/>
      <c r="AB267" s="61">
        <f>+R267</f>
        <v>12636.725833333336</v>
      </c>
      <c r="AD267" s="49"/>
    </row>
    <row r="268" spans="1:30">
      <c r="A268" s="6" t="s">
        <v>293</v>
      </c>
      <c r="B268" s="6" t="s">
        <v>79</v>
      </c>
      <c r="C268" s="6" t="s">
        <v>348</v>
      </c>
      <c r="D268" s="41" t="s">
        <v>660</v>
      </c>
      <c r="E268" s="45">
        <v>31811.26</v>
      </c>
      <c r="F268" s="45">
        <v>32001.34</v>
      </c>
      <c r="G268" s="45">
        <v>39191.449999999997</v>
      </c>
      <c r="H268" s="45">
        <v>28745.29</v>
      </c>
      <c r="I268" s="45">
        <v>28922.78</v>
      </c>
      <c r="J268" s="45">
        <v>29101.360000000001</v>
      </c>
      <c r="K268" s="45">
        <v>29263.66</v>
      </c>
      <c r="L268" s="45">
        <v>29434.94</v>
      </c>
      <c r="M268" s="45">
        <v>39076.67</v>
      </c>
      <c r="N268" s="45">
        <v>39311.35</v>
      </c>
      <c r="O268" s="45">
        <v>39539.82</v>
      </c>
      <c r="P268" s="45">
        <v>39777.279999999999</v>
      </c>
      <c r="Q268" s="45">
        <v>40016.160000000003</v>
      </c>
      <c r="R268" s="47">
        <f t="shared" si="68"/>
        <v>34189.970833333333</v>
      </c>
      <c r="W268" s="49">
        <f t="shared" si="71"/>
        <v>34189.970833333333</v>
      </c>
      <c r="Y268" s="51"/>
      <c r="Z268" s="51"/>
      <c r="AA268" s="51"/>
      <c r="AB268" s="61">
        <f>+R268</f>
        <v>34189.970833333333</v>
      </c>
      <c r="AD268" s="49"/>
    </row>
    <row r="269" spans="1:30">
      <c r="A269" s="6" t="s">
        <v>293</v>
      </c>
      <c r="B269" s="6" t="s">
        <v>79</v>
      </c>
      <c r="C269" s="6" t="s">
        <v>353</v>
      </c>
      <c r="D269" s="41" t="s">
        <v>662</v>
      </c>
      <c r="E269" s="45">
        <v>1057080.8799999999</v>
      </c>
      <c r="F269" s="45">
        <v>1067009.6299999999</v>
      </c>
      <c r="G269" s="45">
        <v>1076576.47</v>
      </c>
      <c r="H269" s="45">
        <v>1079984.08</v>
      </c>
      <c r="I269" s="45">
        <v>1087376.8799999999</v>
      </c>
      <c r="J269" s="45">
        <v>1094468.9099999999</v>
      </c>
      <c r="K269" s="45">
        <v>1103255.1100000001</v>
      </c>
      <c r="L269" s="45">
        <v>1111138.8999999999</v>
      </c>
      <c r="M269" s="45">
        <v>1119725.54</v>
      </c>
      <c r="N269" s="45">
        <v>1131231.5</v>
      </c>
      <c r="O269" s="45">
        <v>1141290.53</v>
      </c>
      <c r="P269" s="45">
        <v>1192442.45</v>
      </c>
      <c r="Q269" s="45">
        <v>1217657.07</v>
      </c>
      <c r="R269" s="47">
        <f t="shared" si="68"/>
        <v>1111822.4145833331</v>
      </c>
      <c r="T269" s="49"/>
      <c r="W269" s="49">
        <f t="shared" si="71"/>
        <v>1111822.4145833331</v>
      </c>
      <c r="Y269" s="51"/>
      <c r="Z269" s="51"/>
      <c r="AA269" s="51"/>
      <c r="AB269" s="49">
        <f>+R269</f>
        <v>1111822.4145833331</v>
      </c>
      <c r="AD269" s="49"/>
    </row>
    <row r="270" spans="1:30">
      <c r="A270" s="6" t="s">
        <v>293</v>
      </c>
      <c r="B270" s="6" t="s">
        <v>79</v>
      </c>
      <c r="C270" s="6" t="s">
        <v>496</v>
      </c>
      <c r="D270" s="41" t="s">
        <v>665</v>
      </c>
      <c r="E270" s="45">
        <v>202151.79</v>
      </c>
      <c r="F270" s="45">
        <v>201180.2</v>
      </c>
      <c r="G270" s="45">
        <v>199837.52</v>
      </c>
      <c r="H270" s="45">
        <v>197364.27</v>
      </c>
      <c r="I270" s="45">
        <v>193065.03</v>
      </c>
      <c r="J270" s="45">
        <v>188594.12</v>
      </c>
      <c r="K270" s="45">
        <v>184482.46</v>
      </c>
      <c r="L270" s="45">
        <v>180330.64</v>
      </c>
      <c r="M270" s="45">
        <v>177248.61</v>
      </c>
      <c r="N270" s="45">
        <v>175377.97</v>
      </c>
      <c r="O270" s="45">
        <v>173817.79</v>
      </c>
      <c r="P270" s="45">
        <v>172700.34</v>
      </c>
      <c r="Q270" s="45">
        <v>171683.89</v>
      </c>
      <c r="R270" s="47">
        <f t="shared" si="68"/>
        <v>185909.73250000001</v>
      </c>
      <c r="W270" s="49">
        <f t="shared" si="71"/>
        <v>185909.73250000001</v>
      </c>
      <c r="Y270" s="51"/>
      <c r="Z270" s="51"/>
      <c r="AA270" s="51"/>
      <c r="AB270" s="49">
        <f>+W270</f>
        <v>185909.73250000001</v>
      </c>
    </row>
    <row r="271" spans="1:30">
      <c r="A271" s="6" t="s">
        <v>293</v>
      </c>
      <c r="B271" s="6" t="s">
        <v>79</v>
      </c>
      <c r="C271" s="6" t="s">
        <v>525</v>
      </c>
      <c r="D271" s="41" t="s">
        <v>672</v>
      </c>
      <c r="E271" s="45">
        <v>307839.35999999999</v>
      </c>
      <c r="F271" s="45">
        <v>291637.28999999998</v>
      </c>
      <c r="G271" s="45">
        <v>275435.21999999997</v>
      </c>
      <c r="H271" s="45">
        <v>259233.15</v>
      </c>
      <c r="I271" s="45">
        <v>243031.08</v>
      </c>
      <c r="J271" s="45">
        <v>226829.01</v>
      </c>
      <c r="K271" s="45">
        <v>210626.94</v>
      </c>
      <c r="L271" s="45">
        <v>194424.87</v>
      </c>
      <c r="M271" s="45">
        <v>178222.8</v>
      </c>
      <c r="N271" s="45">
        <v>162020.73000000001</v>
      </c>
      <c r="O271" s="45">
        <v>145818.66</v>
      </c>
      <c r="P271" s="45">
        <v>129616.59</v>
      </c>
      <c r="Q271" s="45">
        <v>113414.52</v>
      </c>
      <c r="R271" s="47">
        <f t="shared" si="68"/>
        <v>210626.93999999997</v>
      </c>
      <c r="W271" s="49">
        <f t="shared" si="71"/>
        <v>210626.93999999997</v>
      </c>
      <c r="Y271" s="51"/>
      <c r="Z271" s="51"/>
      <c r="AA271" s="51"/>
      <c r="AB271" s="49">
        <f>+W271</f>
        <v>210626.93999999997</v>
      </c>
    </row>
    <row r="272" spans="1:30">
      <c r="A272" s="6" t="s">
        <v>294</v>
      </c>
      <c r="B272" s="6" t="s">
        <v>79</v>
      </c>
      <c r="C272" s="6" t="s">
        <v>357</v>
      </c>
      <c r="D272" s="41" t="s">
        <v>663</v>
      </c>
      <c r="E272" s="45">
        <v>11740074.35</v>
      </c>
      <c r="F272" s="45">
        <v>22882143.350000001</v>
      </c>
      <c r="G272" s="45">
        <v>22921917.98</v>
      </c>
      <c r="H272" s="45">
        <v>22617881.359999999</v>
      </c>
      <c r="I272" s="45">
        <v>23161573.359999999</v>
      </c>
      <c r="J272" s="45">
        <v>23161537.359999999</v>
      </c>
      <c r="K272" s="45">
        <v>22718593.309999999</v>
      </c>
      <c r="L272" s="45">
        <v>22729822.809999999</v>
      </c>
      <c r="M272" s="45">
        <v>22744056.809999999</v>
      </c>
      <c r="N272" s="45">
        <v>22512845.699999999</v>
      </c>
      <c r="O272" s="45">
        <v>22878868.890000001</v>
      </c>
      <c r="P272" s="45">
        <v>22888949.890000001</v>
      </c>
      <c r="Q272" s="45">
        <v>22885637.390000001</v>
      </c>
      <c r="R272" s="47">
        <f t="shared" si="68"/>
        <v>22377587.224166665</v>
      </c>
      <c r="T272" s="49">
        <f t="shared" ref="T272:T282" si="72">+R272</f>
        <v>22377587.224166665</v>
      </c>
      <c r="Y272" s="51"/>
      <c r="Z272" s="51"/>
      <c r="AA272" s="51"/>
      <c r="AD272" s="49">
        <f t="shared" ref="AD272:AD282" si="73">+R272</f>
        <v>22377587.224166665</v>
      </c>
    </row>
    <row r="273" spans="1:30">
      <c r="A273" s="6" t="s">
        <v>294</v>
      </c>
      <c r="B273" s="6" t="s">
        <v>79</v>
      </c>
      <c r="C273" s="6" t="s">
        <v>540</v>
      </c>
      <c r="D273" s="41" t="s">
        <v>664</v>
      </c>
      <c r="E273" s="45">
        <v>466500</v>
      </c>
      <c r="F273" s="45">
        <v>466500</v>
      </c>
      <c r="G273" s="45">
        <v>466500</v>
      </c>
      <c r="H273" s="45">
        <v>466500</v>
      </c>
      <c r="I273" s="45">
        <v>466500</v>
      </c>
      <c r="J273" s="45">
        <v>466500</v>
      </c>
      <c r="K273" s="45">
        <v>466500</v>
      </c>
      <c r="L273" s="45">
        <v>466500</v>
      </c>
      <c r="M273" s="45">
        <v>466500</v>
      </c>
      <c r="N273" s="45">
        <v>466500</v>
      </c>
      <c r="O273" s="45">
        <v>466500</v>
      </c>
      <c r="P273" s="45">
        <v>466500</v>
      </c>
      <c r="Q273" s="45">
        <v>466500</v>
      </c>
      <c r="R273" s="47">
        <f t="shared" si="68"/>
        <v>466500</v>
      </c>
      <c r="T273" s="49">
        <f t="shared" si="72"/>
        <v>466500</v>
      </c>
      <c r="Y273" s="51"/>
      <c r="Z273" s="51"/>
      <c r="AA273" s="51"/>
      <c r="AD273" s="49">
        <f t="shared" si="73"/>
        <v>466500</v>
      </c>
    </row>
    <row r="274" spans="1:30">
      <c r="A274" s="6" t="s">
        <v>294</v>
      </c>
      <c r="B274" s="6" t="s">
        <v>79</v>
      </c>
      <c r="C274" s="6" t="s">
        <v>358</v>
      </c>
      <c r="D274" s="41" t="s">
        <v>672</v>
      </c>
      <c r="E274" s="45">
        <v>4382769.38</v>
      </c>
      <c r="F274" s="45">
        <v>4853893.62</v>
      </c>
      <c r="G274" s="45">
        <v>5674800.3600000003</v>
      </c>
      <c r="H274" s="45">
        <v>6181868.6799999997</v>
      </c>
      <c r="I274" s="45">
        <v>7308127.2699999996</v>
      </c>
      <c r="J274" s="45">
        <v>7117611.3799999999</v>
      </c>
      <c r="K274" s="45">
        <v>7119243.2999999998</v>
      </c>
      <c r="L274" s="45">
        <v>7132573.1900000004</v>
      </c>
      <c r="M274" s="45">
        <v>7136700.2300000004</v>
      </c>
      <c r="N274" s="45">
        <v>7291895.2199999997</v>
      </c>
      <c r="O274" s="45">
        <v>7818956.8700000001</v>
      </c>
      <c r="P274" s="45">
        <v>5776673.0599999996</v>
      </c>
      <c r="Q274" s="45">
        <v>6237130.46</v>
      </c>
      <c r="R274" s="47">
        <f t="shared" si="68"/>
        <v>6560191.0916666677</v>
      </c>
      <c r="T274" s="49">
        <f t="shared" si="72"/>
        <v>6560191.0916666677</v>
      </c>
      <c r="Y274" s="51"/>
      <c r="Z274" s="51"/>
      <c r="AA274" s="51"/>
      <c r="AD274" s="49">
        <f t="shared" si="73"/>
        <v>6560191.0916666677</v>
      </c>
    </row>
    <row r="275" spans="1:30">
      <c r="A275" s="6" t="s">
        <v>294</v>
      </c>
      <c r="B275" s="6" t="s">
        <v>79</v>
      </c>
      <c r="C275" s="6" t="s">
        <v>524</v>
      </c>
      <c r="D275" s="41" t="s">
        <v>666</v>
      </c>
      <c r="E275" s="45">
        <v>1085509.71</v>
      </c>
      <c r="F275" s="45">
        <v>1085509.71</v>
      </c>
      <c r="G275" s="45">
        <v>1085509.71</v>
      </c>
      <c r="H275" s="45">
        <v>1085509.71</v>
      </c>
      <c r="I275" s="45">
        <v>9.3132257461547893E-10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68"/>
        <v>316606.99875000009</v>
      </c>
      <c r="T275" s="49">
        <f t="shared" si="72"/>
        <v>316606.99875000009</v>
      </c>
      <c r="Y275" s="51"/>
      <c r="Z275" s="51"/>
      <c r="AA275" s="51"/>
      <c r="AD275" s="49">
        <f t="shared" si="73"/>
        <v>316606.99875000009</v>
      </c>
    </row>
    <row r="276" spans="1:30">
      <c r="A276" s="6" t="s">
        <v>294</v>
      </c>
      <c r="B276" s="6" t="s">
        <v>79</v>
      </c>
      <c r="C276" s="6" t="s">
        <v>526</v>
      </c>
      <c r="D276" s="41" t="s">
        <v>933</v>
      </c>
      <c r="E276" s="45">
        <v>277480.27</v>
      </c>
      <c r="F276" s="45">
        <v>277480.27</v>
      </c>
      <c r="G276" s="45">
        <v>277480.27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68"/>
        <v>57808.389583333337</v>
      </c>
      <c r="T276" s="49">
        <f t="shared" si="72"/>
        <v>57808.389583333337</v>
      </c>
      <c r="Y276" s="51"/>
      <c r="Z276" s="51"/>
      <c r="AA276" s="51"/>
      <c r="AD276" s="49">
        <f t="shared" si="73"/>
        <v>57808.389583333337</v>
      </c>
    </row>
    <row r="277" spans="1:30">
      <c r="A277" s="6" t="s">
        <v>294</v>
      </c>
      <c r="B277" s="6" t="s">
        <v>79</v>
      </c>
      <c r="C277" s="6" t="s">
        <v>527</v>
      </c>
      <c r="D277" s="41" t="s">
        <v>978</v>
      </c>
      <c r="E277" s="45">
        <v>9226832.5600000005</v>
      </c>
      <c r="F277" s="45">
        <v>9136373.4199999999</v>
      </c>
      <c r="G277" s="45">
        <v>9045914.2799999993</v>
      </c>
      <c r="H277" s="45">
        <v>8955455.1400000006</v>
      </c>
      <c r="I277" s="45">
        <v>4112454.8599999901</v>
      </c>
      <c r="J277" s="45">
        <v>4067263.05</v>
      </c>
      <c r="K277" s="45">
        <v>4022071.24</v>
      </c>
      <c r="L277" s="45">
        <v>3976879.43</v>
      </c>
      <c r="M277" s="45">
        <v>3931687.62</v>
      </c>
      <c r="N277" s="45">
        <v>3886495.81</v>
      </c>
      <c r="O277" s="45">
        <v>3841304</v>
      </c>
      <c r="P277" s="45">
        <v>3796112.19</v>
      </c>
      <c r="Q277" s="45">
        <v>3750920.38</v>
      </c>
      <c r="R277" s="47">
        <f t="shared" si="68"/>
        <v>5438407.2924999986</v>
      </c>
      <c r="T277" s="49">
        <f t="shared" si="72"/>
        <v>5438407.2924999986</v>
      </c>
      <c r="Y277" s="51"/>
      <c r="Z277" s="51"/>
      <c r="AA277" s="51"/>
      <c r="AD277" s="49">
        <f t="shared" si="73"/>
        <v>5438407.2924999986</v>
      </c>
    </row>
    <row r="278" spans="1:30">
      <c r="A278" s="6" t="s">
        <v>294</v>
      </c>
      <c r="B278" s="6" t="s">
        <v>79</v>
      </c>
      <c r="C278" s="6" t="s">
        <v>528</v>
      </c>
      <c r="D278" s="41" t="s">
        <v>979</v>
      </c>
      <c r="E278" s="45">
        <v>0</v>
      </c>
      <c r="F278" s="45">
        <v>0</v>
      </c>
      <c r="G278" s="45">
        <v>0</v>
      </c>
      <c r="H278" s="45">
        <v>0</v>
      </c>
      <c r="I278" s="45">
        <v>4979406.46</v>
      </c>
      <c r="J278" s="45">
        <v>4934139.13</v>
      </c>
      <c r="K278" s="45">
        <v>4888871.8</v>
      </c>
      <c r="L278" s="45">
        <v>4843604.47</v>
      </c>
      <c r="M278" s="45">
        <v>4798337.1399999997</v>
      </c>
      <c r="N278" s="45">
        <v>4753069.8099999996</v>
      </c>
      <c r="O278" s="45">
        <v>4707802.4800000004</v>
      </c>
      <c r="P278" s="45">
        <v>4662535.1500000004</v>
      </c>
      <c r="Q278" s="45">
        <v>4617267.82</v>
      </c>
      <c r="R278" s="47">
        <f t="shared" si="68"/>
        <v>3406366.6958333328</v>
      </c>
      <c r="T278" s="49">
        <f t="shared" si="72"/>
        <v>3406366.6958333328</v>
      </c>
      <c r="Y278" s="51"/>
      <c r="Z278" s="51"/>
      <c r="AA278" s="51"/>
      <c r="AD278" s="49">
        <f t="shared" si="73"/>
        <v>3406366.6958333328</v>
      </c>
    </row>
    <row r="279" spans="1:30">
      <c r="A279" s="6" t="s">
        <v>294</v>
      </c>
      <c r="B279" s="6" t="s">
        <v>79</v>
      </c>
      <c r="C279" s="6" t="s">
        <v>529</v>
      </c>
      <c r="D279" s="41" t="s">
        <v>980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2550531.96</v>
      </c>
      <c r="Q279" s="45">
        <v>2529098.92</v>
      </c>
      <c r="R279" s="47">
        <f t="shared" si="68"/>
        <v>317923.45166666666</v>
      </c>
      <c r="T279" s="49">
        <f t="shared" si="72"/>
        <v>317923.45166666666</v>
      </c>
      <c r="Y279" s="51"/>
      <c r="Z279" s="51"/>
      <c r="AA279" s="51"/>
      <c r="AD279" s="49">
        <f t="shared" si="73"/>
        <v>317923.45166666666</v>
      </c>
    </row>
    <row r="280" spans="1:30">
      <c r="A280" s="6" t="s">
        <v>294</v>
      </c>
      <c r="B280" s="6" t="s">
        <v>79</v>
      </c>
      <c r="C280" s="6" t="s">
        <v>530</v>
      </c>
      <c r="D280" s="41" t="s">
        <v>1010</v>
      </c>
      <c r="E280" s="45">
        <v>0</v>
      </c>
      <c r="F280" s="45">
        <v>0</v>
      </c>
      <c r="G280" s="45">
        <v>0</v>
      </c>
      <c r="H280" s="45">
        <v>0</v>
      </c>
      <c r="I280" s="45">
        <v>377288.6</v>
      </c>
      <c r="J280" s="45">
        <v>386892.03</v>
      </c>
      <c r="K280" s="45">
        <v>439009.55</v>
      </c>
      <c r="L280" s="45">
        <v>393227.64</v>
      </c>
      <c r="M280" s="45">
        <v>328290.26</v>
      </c>
      <c r="N280" s="45">
        <v>363586.69</v>
      </c>
      <c r="O280" s="45">
        <v>964084.09</v>
      </c>
      <c r="P280" s="45">
        <v>1.16415321826935E-10</v>
      </c>
      <c r="Q280" s="45">
        <v>1.16415321826935E-10</v>
      </c>
      <c r="R280" s="47">
        <f t="shared" si="68"/>
        <v>271031.57166666666</v>
      </c>
      <c r="T280" s="49">
        <f t="shared" si="72"/>
        <v>271031.57166666666</v>
      </c>
      <c r="Y280" s="51"/>
      <c r="Z280" s="51"/>
      <c r="AA280" s="51"/>
      <c r="AD280" s="49">
        <f t="shared" si="73"/>
        <v>271031.57166666666</v>
      </c>
    </row>
    <row r="281" spans="1:30">
      <c r="A281" s="6" t="s">
        <v>294</v>
      </c>
      <c r="B281" s="6" t="s">
        <v>79</v>
      </c>
      <c r="C281" s="6" t="s">
        <v>879</v>
      </c>
      <c r="D281" s="41" t="s">
        <v>1002</v>
      </c>
      <c r="E281" s="45">
        <v>0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838048.53</v>
      </c>
      <c r="N281" s="45">
        <v>1250913.74</v>
      </c>
      <c r="O281" s="45">
        <v>1500084.78</v>
      </c>
      <c r="P281" s="45">
        <v>1822066.53</v>
      </c>
      <c r="Q281" s="45">
        <v>2029329.62</v>
      </c>
      <c r="R281" s="47">
        <f t="shared" si="68"/>
        <v>535481.53250000009</v>
      </c>
      <c r="T281" s="49">
        <f t="shared" si="72"/>
        <v>535481.53250000009</v>
      </c>
      <c r="Y281" s="51"/>
      <c r="Z281" s="51"/>
      <c r="AA281" s="51"/>
      <c r="AD281" s="49">
        <f t="shared" si="73"/>
        <v>535481.53250000009</v>
      </c>
    </row>
    <row r="282" spans="1:30">
      <c r="A282" s="6" t="s">
        <v>294</v>
      </c>
      <c r="B282" s="6" t="s">
        <v>79</v>
      </c>
      <c r="C282" s="6" t="s">
        <v>927</v>
      </c>
      <c r="D282" s="41" t="s">
        <v>1011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918161.84</v>
      </c>
      <c r="Q282" s="45">
        <v>971391.34</v>
      </c>
      <c r="R282" s="47">
        <f t="shared" si="68"/>
        <v>116988.12583333334</v>
      </c>
      <c r="T282" s="49">
        <f t="shared" si="72"/>
        <v>116988.12583333334</v>
      </c>
      <c r="Y282" s="51"/>
      <c r="Z282" s="51"/>
      <c r="AA282" s="51"/>
      <c r="AD282" s="49">
        <f t="shared" si="73"/>
        <v>116988.12583333334</v>
      </c>
    </row>
    <row r="283" spans="1:30">
      <c r="A283" s="6" t="s">
        <v>293</v>
      </c>
      <c r="B283" s="6" t="s">
        <v>119</v>
      </c>
      <c r="C283" s="6" t="s">
        <v>349</v>
      </c>
      <c r="D283" s="41" t="s">
        <v>667</v>
      </c>
      <c r="E283" s="45">
        <v>876815.57</v>
      </c>
      <c r="F283" s="45">
        <v>999352.27</v>
      </c>
      <c r="G283" s="45">
        <v>1185002.3400000001</v>
      </c>
      <c r="H283" s="45">
        <v>495556.44</v>
      </c>
      <c r="I283" s="45">
        <v>1036900.09</v>
      </c>
      <c r="J283" s="45">
        <v>1403365.26</v>
      </c>
      <c r="K283" s="45">
        <v>1410186.77</v>
      </c>
      <c r="L283" s="45">
        <v>1413336.7</v>
      </c>
      <c r="M283" s="45">
        <v>1416391.83</v>
      </c>
      <c r="N283" s="45">
        <v>1419555.62</v>
      </c>
      <c r="O283" s="45">
        <v>1422624.19</v>
      </c>
      <c r="P283" s="45">
        <v>1425801.9</v>
      </c>
      <c r="Q283" s="45">
        <v>1428986.71</v>
      </c>
      <c r="R283" s="47">
        <f t="shared" si="68"/>
        <v>1231747.8791666667</v>
      </c>
      <c r="T283" s="49"/>
      <c r="W283" s="49">
        <f t="shared" ref="W283:W299" si="74">+R283</f>
        <v>1231747.8791666667</v>
      </c>
      <c r="Y283" s="51"/>
      <c r="Z283" s="51"/>
      <c r="AA283" s="51"/>
      <c r="AB283" s="49">
        <f t="shared" ref="AB283:AB299" si="75">+R283</f>
        <v>1231747.8791666667</v>
      </c>
      <c r="AD283" s="49"/>
    </row>
    <row r="284" spans="1:30">
      <c r="A284" s="6" t="s">
        <v>293</v>
      </c>
      <c r="B284" s="6" t="s">
        <v>119</v>
      </c>
      <c r="C284" s="6" t="s">
        <v>350</v>
      </c>
      <c r="D284" s="41" t="s">
        <v>668</v>
      </c>
      <c r="E284" s="45">
        <v>-1564874.37</v>
      </c>
      <c r="F284" s="45">
        <v>-1589539.59</v>
      </c>
      <c r="G284" s="45">
        <v>-1670356.03</v>
      </c>
      <c r="H284" s="45">
        <v>-541723.23</v>
      </c>
      <c r="I284" s="45">
        <v>-1071014.79</v>
      </c>
      <c r="J284" s="45">
        <v>-1332322.1499999999</v>
      </c>
      <c r="K284" s="45">
        <v>-1335010.1599999999</v>
      </c>
      <c r="L284" s="45">
        <v>-1337992.17</v>
      </c>
      <c r="M284" s="45">
        <v>-1340884.43</v>
      </c>
      <c r="N284" s="45">
        <v>-1343879.56</v>
      </c>
      <c r="O284" s="45">
        <v>-1346784.55</v>
      </c>
      <c r="P284" s="45">
        <v>-1349792.86</v>
      </c>
      <c r="Q284" s="45">
        <v>-1352807.89</v>
      </c>
      <c r="R284" s="47">
        <f t="shared" ref="R284:R299" si="76">((E284+Q284)+((F284+G284+H284+I284+J284+K284+L284+M284+N284+O284+P284)*2))/24</f>
        <v>-1309845.0541666669</v>
      </c>
      <c r="T284" s="49"/>
      <c r="W284" s="49">
        <f t="shared" si="74"/>
        <v>-1309845.0541666669</v>
      </c>
      <c r="Y284" s="51"/>
      <c r="Z284" s="51"/>
      <c r="AA284" s="51"/>
      <c r="AB284" s="49">
        <f t="shared" si="75"/>
        <v>-1309845.0541666669</v>
      </c>
      <c r="AD284" s="49"/>
    </row>
    <row r="285" spans="1:30">
      <c r="A285" s="6" t="s">
        <v>293</v>
      </c>
      <c r="B285" s="6" t="s">
        <v>119</v>
      </c>
      <c r="C285" s="6" t="s">
        <v>354</v>
      </c>
      <c r="D285" s="41" t="s">
        <v>669</v>
      </c>
      <c r="E285" s="45">
        <v>-99554.65</v>
      </c>
      <c r="F285" s="45">
        <v>-54267.93</v>
      </c>
      <c r="G285" s="45">
        <v>8373.3700000000408</v>
      </c>
      <c r="H285" s="45">
        <v>-524432.23</v>
      </c>
      <c r="I285" s="45">
        <v>-434317.89</v>
      </c>
      <c r="J285" s="45">
        <v>-339095.07</v>
      </c>
      <c r="K285" s="45">
        <v>-252001.63</v>
      </c>
      <c r="L285" s="45">
        <v>-163280.99</v>
      </c>
      <c r="M285" s="45">
        <v>-100612.57</v>
      </c>
      <c r="N285" s="45">
        <v>-66170.31</v>
      </c>
      <c r="O285" s="45">
        <v>-38895.25</v>
      </c>
      <c r="P285" s="45">
        <v>-23178.31</v>
      </c>
      <c r="Q285" s="45">
        <v>-9299.26</v>
      </c>
      <c r="R285" s="47">
        <f t="shared" si="76"/>
        <v>-170192.14708333334</v>
      </c>
      <c r="T285" s="49"/>
      <c r="W285" s="49">
        <f t="shared" si="74"/>
        <v>-170192.14708333334</v>
      </c>
      <c r="Y285" s="51"/>
      <c r="Z285" s="51"/>
      <c r="AA285" s="51"/>
      <c r="AB285" s="49">
        <f t="shared" si="75"/>
        <v>-170192.14708333334</v>
      </c>
      <c r="AD285" s="49"/>
    </row>
    <row r="286" spans="1:30">
      <c r="A286" s="6" t="s">
        <v>293</v>
      </c>
      <c r="B286" s="6" t="s">
        <v>119</v>
      </c>
      <c r="C286" s="6" t="s">
        <v>525</v>
      </c>
      <c r="D286" s="41" t="s">
        <v>987</v>
      </c>
      <c r="E286" s="45">
        <v>0</v>
      </c>
      <c r="F286" s="45">
        <v>0</v>
      </c>
      <c r="G286" s="45">
        <v>0</v>
      </c>
      <c r="H286" s="45">
        <v>0</v>
      </c>
      <c r="I286" s="45">
        <v>0</v>
      </c>
      <c r="J286" s="45">
        <v>0</v>
      </c>
      <c r="K286" s="45">
        <v>-128458.11</v>
      </c>
      <c r="L286" s="45">
        <v>-163905.54</v>
      </c>
      <c r="M286" s="45">
        <v>-40024.67</v>
      </c>
      <c r="N286" s="45">
        <v>82469.47</v>
      </c>
      <c r="O286" s="45">
        <v>127000.66</v>
      </c>
      <c r="P286" s="45">
        <v>144376.21</v>
      </c>
      <c r="Q286" s="45">
        <v>144775.91</v>
      </c>
      <c r="R286" s="47">
        <f t="shared" si="76"/>
        <v>7820.4979166666662</v>
      </c>
      <c r="T286" s="49"/>
      <c r="W286" s="49">
        <f t="shared" si="74"/>
        <v>7820.4979166666662</v>
      </c>
      <c r="Y286" s="51"/>
      <c r="Z286" s="51"/>
      <c r="AA286" s="51"/>
      <c r="AB286" s="49">
        <f t="shared" si="75"/>
        <v>7820.4979166666662</v>
      </c>
      <c r="AD286" s="49"/>
    </row>
    <row r="287" spans="1:30">
      <c r="A287" s="6" t="s">
        <v>293</v>
      </c>
      <c r="B287" s="6" t="s">
        <v>119</v>
      </c>
      <c r="C287" s="6" t="s">
        <v>526</v>
      </c>
      <c r="D287" s="41" t="s">
        <v>988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  <c r="K287" s="45">
        <v>-170475.56</v>
      </c>
      <c r="L287" s="45">
        <v>-51109.61</v>
      </c>
      <c r="M287" s="45">
        <v>14620.72</v>
      </c>
      <c r="N287" s="45">
        <v>-66295.11</v>
      </c>
      <c r="O287" s="45">
        <v>-25172.67</v>
      </c>
      <c r="P287" s="45">
        <v>-467354.04</v>
      </c>
      <c r="Q287" s="45">
        <v>-424873.61</v>
      </c>
      <c r="R287" s="47">
        <f t="shared" si="76"/>
        <v>-81518.589583333334</v>
      </c>
      <c r="T287" s="49"/>
      <c r="W287" s="49">
        <f t="shared" si="74"/>
        <v>-81518.589583333334</v>
      </c>
      <c r="Y287" s="51"/>
      <c r="Z287" s="51"/>
      <c r="AA287" s="51"/>
      <c r="AB287" s="49">
        <f t="shared" si="75"/>
        <v>-81518.589583333334</v>
      </c>
      <c r="AD287" s="49"/>
    </row>
    <row r="288" spans="1:30">
      <c r="A288" s="6" t="s">
        <v>293</v>
      </c>
      <c r="B288" s="6" t="s">
        <v>119</v>
      </c>
      <c r="C288" s="6" t="s">
        <v>527</v>
      </c>
      <c r="D288" s="41" t="s">
        <v>989</v>
      </c>
      <c r="E288" s="45">
        <v>0</v>
      </c>
      <c r="F288" s="45">
        <v>0</v>
      </c>
      <c r="G288" s="45">
        <v>0</v>
      </c>
      <c r="H288" s="45">
        <v>0</v>
      </c>
      <c r="I288" s="45">
        <v>0</v>
      </c>
      <c r="J288" s="45">
        <v>0</v>
      </c>
      <c r="K288" s="45">
        <v>-54189.73</v>
      </c>
      <c r="L288" s="45">
        <v>-64016.75</v>
      </c>
      <c r="M288" s="45">
        <v>-25691.07</v>
      </c>
      <c r="N288" s="45">
        <v>7069.83</v>
      </c>
      <c r="O288" s="45">
        <v>19046.96</v>
      </c>
      <c r="P288" s="45">
        <v>25293.08</v>
      </c>
      <c r="Q288" s="45">
        <v>25375.23</v>
      </c>
      <c r="R288" s="47">
        <f t="shared" si="76"/>
        <v>-6650.0054166666696</v>
      </c>
      <c r="T288" s="49"/>
      <c r="W288" s="49">
        <f t="shared" si="74"/>
        <v>-6650.0054166666696</v>
      </c>
      <c r="Y288" s="51"/>
      <c r="Z288" s="51"/>
      <c r="AA288" s="51"/>
      <c r="AB288" s="49">
        <f t="shared" si="75"/>
        <v>-6650.0054166666696</v>
      </c>
      <c r="AD288" s="49"/>
    </row>
    <row r="289" spans="1:30">
      <c r="A289" s="6" t="s">
        <v>293</v>
      </c>
      <c r="B289" s="6" t="s">
        <v>119</v>
      </c>
      <c r="C289" s="6" t="s">
        <v>528</v>
      </c>
      <c r="D289" s="41" t="s">
        <v>990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  <c r="K289" s="45">
        <v>-69108.490000000005</v>
      </c>
      <c r="L289" s="45">
        <v>-104820.15</v>
      </c>
      <c r="M289" s="45">
        <v>-70281.14</v>
      </c>
      <c r="N289" s="45">
        <v>-102645.34</v>
      </c>
      <c r="O289" s="45">
        <v>-48650.82</v>
      </c>
      <c r="P289" s="45">
        <v>-252219.97</v>
      </c>
      <c r="Q289" s="45">
        <v>-223530.13</v>
      </c>
      <c r="R289" s="47">
        <f t="shared" si="76"/>
        <v>-63290.914583333339</v>
      </c>
      <c r="T289" s="49"/>
      <c r="W289" s="49">
        <f t="shared" si="74"/>
        <v>-63290.914583333339</v>
      </c>
      <c r="Y289" s="51"/>
      <c r="Z289" s="51"/>
      <c r="AA289" s="51"/>
      <c r="AB289" s="49">
        <f t="shared" si="75"/>
        <v>-63290.914583333339</v>
      </c>
      <c r="AD289" s="49"/>
    </row>
    <row r="290" spans="1:30">
      <c r="A290" s="6" t="s">
        <v>293</v>
      </c>
      <c r="B290" s="6" t="s">
        <v>119</v>
      </c>
      <c r="C290" s="6" t="s">
        <v>919</v>
      </c>
      <c r="D290" s="41" t="s">
        <v>868</v>
      </c>
      <c r="E290" s="45">
        <v>18302.189999999999</v>
      </c>
      <c r="F290" s="45">
        <v>27144.959999999999</v>
      </c>
      <c r="G290" s="45">
        <v>83489.929999999993</v>
      </c>
      <c r="H290" s="45">
        <v>52375.89</v>
      </c>
      <c r="I290" s="45">
        <v>59244.84</v>
      </c>
      <c r="J290" s="45">
        <v>55519.51</v>
      </c>
      <c r="K290" s="45">
        <v>58478.87</v>
      </c>
      <c r="L290" s="45">
        <v>35997.160000000003</v>
      </c>
      <c r="M290" s="45">
        <v>15417.4</v>
      </c>
      <c r="N290" s="45">
        <v>11225.51</v>
      </c>
      <c r="O290" s="45">
        <v>1647.65</v>
      </c>
      <c r="P290" s="45">
        <v>5743.68</v>
      </c>
      <c r="Q290" s="45">
        <v>6247.17</v>
      </c>
      <c r="R290" s="47">
        <f t="shared" si="76"/>
        <v>34880.006666666661</v>
      </c>
      <c r="T290" s="49"/>
      <c r="W290" s="49">
        <f t="shared" si="74"/>
        <v>34880.006666666661</v>
      </c>
      <c r="Y290" s="51"/>
      <c r="Z290" s="51"/>
      <c r="AA290" s="51"/>
      <c r="AB290" s="49">
        <f t="shared" si="75"/>
        <v>34880.006666666661</v>
      </c>
      <c r="AD290" s="49"/>
    </row>
    <row r="291" spans="1:30">
      <c r="A291" s="6" t="s">
        <v>294</v>
      </c>
      <c r="B291" s="6" t="s">
        <v>119</v>
      </c>
      <c r="C291" s="6" t="s">
        <v>345</v>
      </c>
      <c r="D291" s="41" t="s">
        <v>633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7">
        <f t="shared" si="76"/>
        <v>0</v>
      </c>
      <c r="T291" s="49"/>
      <c r="W291" s="49">
        <f t="shared" si="74"/>
        <v>0</v>
      </c>
      <c r="Y291" s="51"/>
      <c r="Z291" s="51"/>
      <c r="AA291" s="51"/>
      <c r="AB291" s="49">
        <f t="shared" si="75"/>
        <v>0</v>
      </c>
      <c r="AD291" s="49"/>
    </row>
    <row r="292" spans="1:30">
      <c r="A292" s="6" t="s">
        <v>294</v>
      </c>
      <c r="B292" s="6" t="s">
        <v>119</v>
      </c>
      <c r="C292" s="6" t="s">
        <v>346</v>
      </c>
      <c r="D292" s="41" t="s">
        <v>632</v>
      </c>
      <c r="E292" s="45">
        <v>0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7">
        <f t="shared" si="76"/>
        <v>0</v>
      </c>
      <c r="T292" s="49"/>
      <c r="W292" s="49">
        <f t="shared" si="74"/>
        <v>0</v>
      </c>
      <c r="Y292" s="51"/>
      <c r="Z292" s="51"/>
      <c r="AA292" s="51"/>
      <c r="AB292" s="49">
        <f t="shared" si="75"/>
        <v>0</v>
      </c>
      <c r="AD292" s="49"/>
    </row>
    <row r="293" spans="1:30">
      <c r="A293" s="6" t="s">
        <v>294</v>
      </c>
      <c r="B293" s="6" t="s">
        <v>119</v>
      </c>
      <c r="C293" s="6" t="s">
        <v>347</v>
      </c>
      <c r="D293" s="41" t="s">
        <v>634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7">
        <f t="shared" si="76"/>
        <v>0</v>
      </c>
      <c r="T293" s="49"/>
      <c r="W293" s="49">
        <f t="shared" si="74"/>
        <v>0</v>
      </c>
      <c r="Y293" s="51"/>
      <c r="Z293" s="51"/>
      <c r="AA293" s="51"/>
      <c r="AB293" s="49">
        <f t="shared" si="75"/>
        <v>0</v>
      </c>
      <c r="AD293" s="49"/>
    </row>
    <row r="294" spans="1:30">
      <c r="A294" s="6" t="s">
        <v>294</v>
      </c>
      <c r="B294" s="6" t="s">
        <v>119</v>
      </c>
      <c r="C294" s="6" t="s">
        <v>348</v>
      </c>
      <c r="D294" s="41" t="s">
        <v>635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76"/>
        <v>0</v>
      </c>
      <c r="T294" s="49"/>
      <c r="W294" s="49">
        <f t="shared" si="74"/>
        <v>0</v>
      </c>
      <c r="Y294" s="51"/>
      <c r="Z294" s="51"/>
      <c r="AA294" s="51"/>
      <c r="AB294" s="49">
        <f t="shared" si="75"/>
        <v>0</v>
      </c>
      <c r="AD294" s="49"/>
    </row>
    <row r="295" spans="1:30">
      <c r="A295" s="6" t="s">
        <v>294</v>
      </c>
      <c r="B295" s="6" t="s">
        <v>119</v>
      </c>
      <c r="C295" s="6" t="s">
        <v>351</v>
      </c>
      <c r="D295" s="41" t="s">
        <v>670</v>
      </c>
      <c r="E295" s="45">
        <v>-4621944.66</v>
      </c>
      <c r="F295" s="45">
        <v>-4204713.67</v>
      </c>
      <c r="G295" s="45">
        <v>-3887257.35</v>
      </c>
      <c r="H295" s="45">
        <v>1635509.13</v>
      </c>
      <c r="I295" s="45">
        <v>3321217.35</v>
      </c>
      <c r="J295" s="45">
        <v>5441476.9100000001</v>
      </c>
      <c r="K295" s="45">
        <v>5027950.6900000004</v>
      </c>
      <c r="L295" s="45">
        <v>4879696.4400000004</v>
      </c>
      <c r="M295" s="45">
        <v>5855044.2199999997</v>
      </c>
      <c r="N295" s="45">
        <v>6128898.6299999999</v>
      </c>
      <c r="O295" s="45">
        <v>6635699.3099999996</v>
      </c>
      <c r="P295" s="45">
        <v>6299010.1699999999</v>
      </c>
      <c r="Q295" s="45">
        <v>6580785.1399999997</v>
      </c>
      <c r="R295" s="47">
        <f t="shared" si="76"/>
        <v>3175996.0058333334</v>
      </c>
      <c r="T295" s="49"/>
      <c r="W295" s="49">
        <f t="shared" si="74"/>
        <v>3175996.0058333334</v>
      </c>
      <c r="Y295" s="51"/>
      <c r="Z295" s="51"/>
      <c r="AA295" s="51"/>
      <c r="AB295" s="49">
        <f t="shared" si="75"/>
        <v>3175996.0058333334</v>
      </c>
      <c r="AD295" s="49"/>
    </row>
    <row r="296" spans="1:30">
      <c r="A296" s="6" t="s">
        <v>294</v>
      </c>
      <c r="B296" s="6" t="s">
        <v>119</v>
      </c>
      <c r="C296" s="6" t="s">
        <v>352</v>
      </c>
      <c r="D296" s="41" t="s">
        <v>636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7">
        <f t="shared" si="76"/>
        <v>0</v>
      </c>
      <c r="T296" s="49"/>
      <c r="W296" s="49">
        <f t="shared" si="74"/>
        <v>0</v>
      </c>
      <c r="Y296" s="51"/>
      <c r="Z296" s="51"/>
      <c r="AA296" s="51"/>
      <c r="AB296" s="49">
        <f t="shared" si="75"/>
        <v>0</v>
      </c>
      <c r="AD296" s="49"/>
    </row>
    <row r="297" spans="1:30">
      <c r="A297" s="6" t="s">
        <v>294</v>
      </c>
      <c r="B297" s="6" t="s">
        <v>119</v>
      </c>
      <c r="C297" s="6" t="s">
        <v>496</v>
      </c>
      <c r="D297" s="41" t="s">
        <v>671</v>
      </c>
      <c r="E297" s="45">
        <v>764839.54</v>
      </c>
      <c r="F297" s="45">
        <v>750775.8</v>
      </c>
      <c r="G297" s="45">
        <v>711085.42</v>
      </c>
      <c r="H297" s="45">
        <v>-3857375.92</v>
      </c>
      <c r="I297" s="45">
        <v>-3355826.44</v>
      </c>
      <c r="J297" s="45">
        <v>-2824423.96</v>
      </c>
      <c r="K297" s="45">
        <v>-2322555.34</v>
      </c>
      <c r="L297" s="45">
        <v>-1778630.37</v>
      </c>
      <c r="M297" s="45">
        <v>-1396147.72</v>
      </c>
      <c r="N297" s="45">
        <v>-1194997.3600000001</v>
      </c>
      <c r="O297" s="45">
        <v>-1028842.37</v>
      </c>
      <c r="P297" s="45">
        <v>-920725.93</v>
      </c>
      <c r="Q297" s="45">
        <v>-819732.55</v>
      </c>
      <c r="R297" s="47">
        <f t="shared" si="76"/>
        <v>-1437092.5579166664</v>
      </c>
      <c r="T297" s="49"/>
      <c r="W297" s="49">
        <f t="shared" si="74"/>
        <v>-1437092.5579166664</v>
      </c>
      <c r="Y297" s="51"/>
      <c r="Z297" s="51"/>
      <c r="AA297" s="51"/>
      <c r="AB297" s="49">
        <f t="shared" si="75"/>
        <v>-1437092.5579166664</v>
      </c>
      <c r="AD297" s="49"/>
    </row>
    <row r="298" spans="1:30">
      <c r="A298" s="6" t="s">
        <v>294</v>
      </c>
      <c r="B298" s="6" t="s">
        <v>119</v>
      </c>
      <c r="C298" s="6" t="s">
        <v>919</v>
      </c>
      <c r="D298" s="41" t="s">
        <v>868</v>
      </c>
      <c r="E298" s="45">
        <v>-19158.810000000001</v>
      </c>
      <c r="F298" s="45">
        <v>-27465.18</v>
      </c>
      <c r="G298" s="45">
        <v>-86372.58</v>
      </c>
      <c r="H298" s="45">
        <v>320441.02</v>
      </c>
      <c r="I298" s="45">
        <v>351178.5</v>
      </c>
      <c r="J298" s="45">
        <v>337370.09</v>
      </c>
      <c r="K298" s="45">
        <v>362878.47</v>
      </c>
      <c r="L298" s="45">
        <v>240028.95</v>
      </c>
      <c r="M298" s="45">
        <v>100503.72</v>
      </c>
      <c r="N298" s="45">
        <v>68795.820000000007</v>
      </c>
      <c r="O298" s="45">
        <v>10249.43</v>
      </c>
      <c r="P298" s="45">
        <v>41441.94</v>
      </c>
      <c r="Q298" s="45">
        <v>46079.64</v>
      </c>
      <c r="R298" s="47">
        <f t="shared" si="76"/>
        <v>144375.88291666665</v>
      </c>
      <c r="T298" s="49"/>
      <c r="W298" s="49">
        <f t="shared" si="74"/>
        <v>144375.88291666665</v>
      </c>
      <c r="Y298" s="51"/>
      <c r="Z298" s="51"/>
      <c r="AA298" s="51"/>
      <c r="AB298" s="49">
        <f t="shared" si="75"/>
        <v>144375.88291666665</v>
      </c>
      <c r="AD298" s="49"/>
    </row>
    <row r="299" spans="1:30">
      <c r="A299" s="6" t="s">
        <v>284</v>
      </c>
      <c r="B299" s="6" t="s">
        <v>120</v>
      </c>
      <c r="C299" s="6" t="s">
        <v>83</v>
      </c>
      <c r="D299" s="7" t="s">
        <v>121</v>
      </c>
      <c r="E299" s="45">
        <v>5114217</v>
      </c>
      <c r="F299" s="45">
        <v>5114217</v>
      </c>
      <c r="G299" s="45">
        <v>5114217</v>
      </c>
      <c r="H299" s="45">
        <v>5114217</v>
      </c>
      <c r="I299" s="45">
        <v>5343728</v>
      </c>
      <c r="J299" s="45">
        <v>5343728</v>
      </c>
      <c r="K299" s="45">
        <v>5343728</v>
      </c>
      <c r="L299" s="45">
        <v>5343728</v>
      </c>
      <c r="M299" s="45">
        <v>5343728</v>
      </c>
      <c r="N299" s="45">
        <v>5343728</v>
      </c>
      <c r="O299" s="45">
        <v>5343728</v>
      </c>
      <c r="P299" s="45">
        <v>5343728</v>
      </c>
      <c r="Q299" s="45">
        <v>5343728</v>
      </c>
      <c r="R299" s="47">
        <f t="shared" si="76"/>
        <v>5276787.291666667</v>
      </c>
      <c r="T299" s="49"/>
      <c r="W299" s="49">
        <f t="shared" si="74"/>
        <v>5276787.291666667</v>
      </c>
      <c r="Y299" s="51"/>
      <c r="Z299" s="51"/>
      <c r="AA299" s="51"/>
      <c r="AB299" s="49">
        <f t="shared" si="75"/>
        <v>5276787.291666667</v>
      </c>
      <c r="AD299" s="49"/>
    </row>
    <row r="300" spans="1:30">
      <c r="D300" s="41" t="s">
        <v>122</v>
      </c>
      <c r="E300" s="46">
        <f t="shared" ref="E300" si="77">SUM(E220:E299)</f>
        <v>83093069.959999979</v>
      </c>
      <c r="F300" s="46">
        <f t="shared" ref="F300:R300" si="78">SUM(F220:F299)</f>
        <v>95560587.949999973</v>
      </c>
      <c r="G300" s="46">
        <f t="shared" si="78"/>
        <v>96925300.240000024</v>
      </c>
      <c r="H300" s="46">
        <f t="shared" si="78"/>
        <v>97751490.259999976</v>
      </c>
      <c r="I300" s="46">
        <f t="shared" si="78"/>
        <v>101276055.09999995</v>
      </c>
      <c r="J300" s="46">
        <f t="shared" si="78"/>
        <v>103438878.93000001</v>
      </c>
      <c r="K300" s="46">
        <f t="shared" si="78"/>
        <v>102596888.25999998</v>
      </c>
      <c r="L300" s="46">
        <f t="shared" si="78"/>
        <v>103015973.03999999</v>
      </c>
      <c r="M300" s="46">
        <f t="shared" si="78"/>
        <v>105510698.11</v>
      </c>
      <c r="N300" s="46">
        <f t="shared" si="78"/>
        <v>106676979.58999999</v>
      </c>
      <c r="O300" s="46">
        <f t="shared" si="78"/>
        <v>110018921.06000002</v>
      </c>
      <c r="P300" s="46">
        <f t="shared" si="78"/>
        <v>110438361.19999999</v>
      </c>
      <c r="Q300" s="46">
        <f t="shared" si="78"/>
        <v>111754290.58000001</v>
      </c>
      <c r="R300" s="46">
        <f t="shared" si="78"/>
        <v>102552817.83416669</v>
      </c>
      <c r="Y300" s="51"/>
      <c r="Z300" s="51"/>
      <c r="AA300" s="51"/>
      <c r="AB300" s="49"/>
    </row>
    <row r="301" spans="1:30" ht="13.5" customHeight="1">
      <c r="D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7"/>
      <c r="Y301" s="51"/>
      <c r="Z301" s="51"/>
      <c r="AA301" s="51"/>
    </row>
    <row r="302" spans="1:30">
      <c r="A302" s="25" t="s">
        <v>2</v>
      </c>
      <c r="B302" s="25" t="s">
        <v>367</v>
      </c>
      <c r="C302" s="25" t="s">
        <v>2</v>
      </c>
      <c r="D302" s="41" t="s">
        <v>123</v>
      </c>
      <c r="E302" s="45">
        <v>104783251.8</v>
      </c>
      <c r="F302" s="45">
        <v>110558058.02</v>
      </c>
      <c r="G302" s="45">
        <v>122323029.09</v>
      </c>
      <c r="H302" s="45">
        <v>142343326.31</v>
      </c>
      <c r="I302" s="45">
        <v>167715766.99000001</v>
      </c>
      <c r="J302" s="45">
        <v>24530746.34</v>
      </c>
      <c r="K302" s="45">
        <v>49278313.229999997</v>
      </c>
      <c r="L302" s="45">
        <v>68620693.840000004</v>
      </c>
      <c r="M302" s="45">
        <v>80105727.409999996</v>
      </c>
      <c r="N302" s="45">
        <v>88023366.390000001</v>
      </c>
      <c r="O302" s="45">
        <v>93031494.670000002</v>
      </c>
      <c r="P302" s="45">
        <v>99049036.420000002</v>
      </c>
      <c r="Q302" s="45">
        <v>103623040.59</v>
      </c>
      <c r="R302" s="47">
        <f t="shared" ref="R302:R305" si="79">((E302+Q302)+((F302+G302+H302+I302+J302+K302+L302+M302+N302+O302+P302)*2))/24</f>
        <v>95815225.408749998</v>
      </c>
      <c r="V302" s="49">
        <f>R302</f>
        <v>95815225.408749998</v>
      </c>
      <c r="Y302" s="51"/>
      <c r="Z302" s="51"/>
      <c r="AA302" s="51"/>
      <c r="AC302" s="49">
        <f>+R302</f>
        <v>95815225.408749998</v>
      </c>
    </row>
    <row r="303" spans="1:30">
      <c r="A303" s="25" t="s">
        <v>2</v>
      </c>
      <c r="B303" s="25" t="s">
        <v>368</v>
      </c>
      <c r="C303" s="25" t="s">
        <v>2</v>
      </c>
      <c r="D303" s="41" t="s">
        <v>124</v>
      </c>
      <c r="E303" s="45">
        <v>37352961.030000001</v>
      </c>
      <c r="F303" s="45">
        <v>42442395.490000002</v>
      </c>
      <c r="G303" s="45">
        <v>47374622.689999998</v>
      </c>
      <c r="H303" s="45">
        <v>52152170.829999998</v>
      </c>
      <c r="I303" s="45">
        <v>58986390.289999999</v>
      </c>
      <c r="J303" s="45">
        <v>6191397.3799999999</v>
      </c>
      <c r="K303" s="45">
        <v>11571755.800000001</v>
      </c>
      <c r="L303" s="45">
        <v>17282193.649999999</v>
      </c>
      <c r="M303" s="45">
        <v>22472885.789999999</v>
      </c>
      <c r="N303" s="45">
        <v>26781147.260000002</v>
      </c>
      <c r="O303" s="45">
        <v>31024981.960000001</v>
      </c>
      <c r="P303" s="45">
        <v>35680619.450000003</v>
      </c>
      <c r="Q303" s="45">
        <v>40302761.619999997</v>
      </c>
      <c r="R303" s="47">
        <f t="shared" si="79"/>
        <v>32565701.826249998</v>
      </c>
      <c r="V303" s="49">
        <f>R303</f>
        <v>32565701.826249998</v>
      </c>
      <c r="Y303" s="51"/>
      <c r="Z303" s="51"/>
      <c r="AA303" s="51"/>
      <c r="AC303" s="49">
        <f>+R303</f>
        <v>32565701.826249998</v>
      </c>
    </row>
    <row r="304" spans="1:30">
      <c r="A304" s="25" t="s">
        <v>2</v>
      </c>
      <c r="B304" s="25" t="s">
        <v>369</v>
      </c>
      <c r="C304" s="25" t="s">
        <v>370</v>
      </c>
      <c r="D304" s="41" t="s">
        <v>125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7">
        <f t="shared" si="79"/>
        <v>0</v>
      </c>
      <c r="V304" s="49">
        <f>R304</f>
        <v>0</v>
      </c>
      <c r="Y304" s="51"/>
      <c r="Z304" s="51"/>
      <c r="AA304" s="51"/>
      <c r="AC304" s="49">
        <f>+R304</f>
        <v>0</v>
      </c>
    </row>
    <row r="305" spans="1:29">
      <c r="A305" s="25" t="s">
        <v>2</v>
      </c>
      <c r="B305" s="25" t="s">
        <v>371</v>
      </c>
      <c r="C305" s="25" t="s">
        <v>2</v>
      </c>
      <c r="D305" s="41" t="s">
        <v>126</v>
      </c>
      <c r="E305" s="45">
        <v>5820997.25</v>
      </c>
      <c r="F305" s="45">
        <v>6501816.54</v>
      </c>
      <c r="G305" s="45">
        <v>7387945.46</v>
      </c>
      <c r="H305" s="45">
        <v>8022733.1699999999</v>
      </c>
      <c r="I305" s="45">
        <v>8775877.5800000001</v>
      </c>
      <c r="J305" s="45">
        <v>827046.16</v>
      </c>
      <c r="K305" s="45">
        <v>1468373.56</v>
      </c>
      <c r="L305" s="45">
        <v>2261486.13</v>
      </c>
      <c r="M305" s="45">
        <v>2977358.02</v>
      </c>
      <c r="N305" s="45">
        <v>3778638.98</v>
      </c>
      <c r="O305" s="45">
        <v>4552958.78</v>
      </c>
      <c r="P305" s="45">
        <v>5497623.6399999997</v>
      </c>
      <c r="Q305" s="45">
        <v>6415217.8399999999</v>
      </c>
      <c r="R305" s="47">
        <f t="shared" si="79"/>
        <v>4847497.1304166671</v>
      </c>
      <c r="V305" s="49">
        <f>R305</f>
        <v>4847497.1304166671</v>
      </c>
      <c r="Y305" s="51"/>
      <c r="Z305" s="51"/>
      <c r="AA305" s="51"/>
      <c r="AC305" s="49">
        <f>+R305</f>
        <v>4847497.1304166671</v>
      </c>
    </row>
    <row r="306" spans="1:29">
      <c r="D306" s="41" t="s">
        <v>127</v>
      </c>
      <c r="E306" s="46">
        <f t="shared" ref="E306:J306" si="80">SUM(E302:E305)</f>
        <v>147957210.07999998</v>
      </c>
      <c r="F306" s="46">
        <f t="shared" si="80"/>
        <v>159502270.04999998</v>
      </c>
      <c r="G306" s="46">
        <f t="shared" si="80"/>
        <v>177085597.24000001</v>
      </c>
      <c r="H306" s="46">
        <f t="shared" si="80"/>
        <v>202518230.30999997</v>
      </c>
      <c r="I306" s="46">
        <f t="shared" si="80"/>
        <v>235478034.86000001</v>
      </c>
      <c r="J306" s="46">
        <f t="shared" si="80"/>
        <v>31549189.879999999</v>
      </c>
      <c r="K306" s="46">
        <f t="shared" ref="K306:R306" si="81">SUM(K302:K305)</f>
        <v>62318442.590000004</v>
      </c>
      <c r="L306" s="46">
        <f t="shared" si="81"/>
        <v>88164373.620000005</v>
      </c>
      <c r="M306" s="46">
        <f t="shared" si="81"/>
        <v>105555971.21999998</v>
      </c>
      <c r="N306" s="46">
        <f t="shared" si="81"/>
        <v>118583152.63000001</v>
      </c>
      <c r="O306" s="46">
        <f t="shared" si="81"/>
        <v>128609435.41</v>
      </c>
      <c r="P306" s="46">
        <f t="shared" si="81"/>
        <v>140227279.50999999</v>
      </c>
      <c r="Q306" s="46">
        <f t="shared" si="81"/>
        <v>150341020.05000001</v>
      </c>
      <c r="R306" s="46">
        <f t="shared" si="81"/>
        <v>133228424.36541666</v>
      </c>
      <c r="Y306" s="51"/>
      <c r="Z306" s="51"/>
      <c r="AA306" s="51"/>
    </row>
    <row r="307" spans="1:29">
      <c r="D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Y307" s="51"/>
      <c r="Z307" s="51"/>
      <c r="AA307" s="51"/>
    </row>
    <row r="308" spans="1:29">
      <c r="A308" s="6" t="s">
        <v>293</v>
      </c>
      <c r="B308" s="6" t="s">
        <v>128</v>
      </c>
      <c r="D308" s="41" t="s">
        <v>129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ref="R308:R309" si="82">((E308+Q308)+((F308+G308+H308+I308+J308+K308+L308+M308+N308+O308+P308)*2))/24</f>
        <v>0</v>
      </c>
      <c r="V308" s="49">
        <f>R308</f>
        <v>0</v>
      </c>
      <c r="Y308" s="51"/>
      <c r="Z308" s="51"/>
      <c r="AA308" s="51"/>
      <c r="AC308" s="49">
        <f>+R308</f>
        <v>0</v>
      </c>
    </row>
    <row r="309" spans="1:29">
      <c r="A309" s="6" t="s">
        <v>294</v>
      </c>
      <c r="B309" s="6" t="s">
        <v>128</v>
      </c>
      <c r="D309" s="41" t="s">
        <v>129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82"/>
        <v>0</v>
      </c>
      <c r="V309" s="49">
        <f>R309</f>
        <v>0</v>
      </c>
      <c r="Y309" s="51"/>
      <c r="Z309" s="51"/>
      <c r="AA309" s="51"/>
      <c r="AC309" s="49">
        <f>+R309</f>
        <v>0</v>
      </c>
    </row>
    <row r="310" spans="1:29">
      <c r="D310" s="3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7"/>
      <c r="Y310" s="51"/>
      <c r="Z310" s="51"/>
      <c r="AA310" s="51"/>
    </row>
    <row r="311" spans="1:29">
      <c r="A311" s="6" t="s">
        <v>284</v>
      </c>
      <c r="B311" s="6" t="s">
        <v>130</v>
      </c>
      <c r="C311" s="6" t="s">
        <v>913</v>
      </c>
      <c r="D311" s="41" t="s">
        <v>914</v>
      </c>
      <c r="E311" s="45">
        <v>28262.240000000002</v>
      </c>
      <c r="F311" s="45">
        <v>30895.63</v>
      </c>
      <c r="G311" s="45">
        <v>33529.019999999997</v>
      </c>
      <c r="H311" s="45">
        <v>36162.410000000003</v>
      </c>
      <c r="I311" s="45">
        <v>38803.06</v>
      </c>
      <c r="J311" s="45">
        <v>2666.72</v>
      </c>
      <c r="K311" s="45">
        <v>5333.44</v>
      </c>
      <c r="L311" s="45">
        <v>8000.16</v>
      </c>
      <c r="M311" s="45">
        <v>10666.88</v>
      </c>
      <c r="N311" s="45">
        <v>13333.6</v>
      </c>
      <c r="O311" s="45">
        <v>16000.32</v>
      </c>
      <c r="P311" s="45">
        <v>18667.04</v>
      </c>
      <c r="Q311" s="45">
        <v>21333.759999999998</v>
      </c>
      <c r="R311" s="47">
        <f t="shared" ref="R311:R326" si="83">((E311+Q311)+((F311+G311+H311+I311+J311+K311+L311+M311+N311+O311+P311)*2))/24</f>
        <v>19904.690000000002</v>
      </c>
      <c r="V311" s="49">
        <f t="shared" ref="V311:V326" si="84">R311</f>
        <v>19904.690000000002</v>
      </c>
      <c r="Y311" s="51"/>
      <c r="Z311" s="51"/>
      <c r="AA311" s="51"/>
      <c r="AC311" s="49">
        <f t="shared" ref="AC311:AC326" si="85">+R311</f>
        <v>19904.690000000002</v>
      </c>
    </row>
    <row r="312" spans="1:29">
      <c r="A312" s="6" t="s">
        <v>284</v>
      </c>
      <c r="B312" s="6" t="s">
        <v>130</v>
      </c>
      <c r="C312" s="6" t="s">
        <v>364</v>
      </c>
      <c r="D312" s="41" t="s">
        <v>674</v>
      </c>
      <c r="E312" s="45">
        <v>135671.32999999999</v>
      </c>
      <c r="F312" s="45">
        <v>155110.32999999999</v>
      </c>
      <c r="G312" s="45">
        <v>174487.45</v>
      </c>
      <c r="H312" s="45">
        <v>193926.45</v>
      </c>
      <c r="I312" s="45">
        <v>213365.45</v>
      </c>
      <c r="J312" s="45">
        <v>17301</v>
      </c>
      <c r="K312" s="45">
        <v>34602</v>
      </c>
      <c r="L312" s="45">
        <v>51903</v>
      </c>
      <c r="M312" s="45">
        <v>64874.3</v>
      </c>
      <c r="N312" s="45">
        <v>80906.3</v>
      </c>
      <c r="O312" s="45">
        <v>98270.3</v>
      </c>
      <c r="P312" s="45">
        <v>115634.3</v>
      </c>
      <c r="Q312" s="45">
        <v>149389.29999999999</v>
      </c>
      <c r="R312" s="47">
        <f t="shared" si="83"/>
        <v>111909.26625</v>
      </c>
      <c r="V312" s="49">
        <f t="shared" si="84"/>
        <v>111909.26625</v>
      </c>
      <c r="Y312" s="51"/>
      <c r="Z312" s="51"/>
      <c r="AA312" s="51"/>
      <c r="AC312" s="49">
        <f t="shared" si="85"/>
        <v>111909.26625</v>
      </c>
    </row>
    <row r="313" spans="1:29">
      <c r="A313" s="6" t="s">
        <v>284</v>
      </c>
      <c r="B313" s="6" t="s">
        <v>130</v>
      </c>
      <c r="C313" s="6" t="s">
        <v>365</v>
      </c>
      <c r="D313" s="41" t="s">
        <v>680</v>
      </c>
      <c r="E313" s="45">
        <v>2778.32</v>
      </c>
      <c r="F313" s="45">
        <v>2778.32</v>
      </c>
      <c r="G313" s="45">
        <v>2778.32</v>
      </c>
      <c r="H313" s="45">
        <v>2790.36</v>
      </c>
      <c r="I313" s="45">
        <v>2969.2</v>
      </c>
      <c r="J313" s="45">
        <v>24.58</v>
      </c>
      <c r="K313" s="45">
        <v>24.58</v>
      </c>
      <c r="L313" s="45">
        <v>24.58</v>
      </c>
      <c r="M313" s="45">
        <v>24.58</v>
      </c>
      <c r="N313" s="45">
        <v>868.72</v>
      </c>
      <c r="O313" s="45">
        <v>925.54</v>
      </c>
      <c r="P313" s="45">
        <v>1491.73</v>
      </c>
      <c r="Q313" s="45">
        <v>1491.73</v>
      </c>
      <c r="R313" s="47">
        <f t="shared" si="83"/>
        <v>1402.9612500000001</v>
      </c>
      <c r="V313" s="49">
        <f t="shared" si="84"/>
        <v>1402.9612500000001</v>
      </c>
      <c r="Y313" s="51"/>
      <c r="Z313" s="51"/>
      <c r="AA313" s="51"/>
      <c r="AC313" s="49">
        <f t="shared" si="85"/>
        <v>1402.9612500000001</v>
      </c>
    </row>
    <row r="314" spans="1:29">
      <c r="A314" s="6" t="s">
        <v>293</v>
      </c>
      <c r="B314" s="6" t="s">
        <v>130</v>
      </c>
      <c r="C314" s="6" t="s">
        <v>360</v>
      </c>
      <c r="D314" s="41" t="s">
        <v>673</v>
      </c>
      <c r="E314" s="45">
        <v>153237.72</v>
      </c>
      <c r="F314" s="45">
        <v>173614.92</v>
      </c>
      <c r="G314" s="45">
        <v>193992.12</v>
      </c>
      <c r="H314" s="45">
        <v>214369.32</v>
      </c>
      <c r="I314" s="45">
        <v>234746.52</v>
      </c>
      <c r="J314" s="45">
        <v>20377.2</v>
      </c>
      <c r="K314" s="45">
        <v>40754.400000000001</v>
      </c>
      <c r="L314" s="45">
        <v>63611.61</v>
      </c>
      <c r="M314" s="45">
        <v>86468.83</v>
      </c>
      <c r="N314" s="45">
        <v>109326.05</v>
      </c>
      <c r="O314" s="45">
        <v>132183.26999999999</v>
      </c>
      <c r="P314" s="45">
        <v>155040.49</v>
      </c>
      <c r="Q314" s="45">
        <v>177897.71</v>
      </c>
      <c r="R314" s="47">
        <f t="shared" si="83"/>
        <v>132504.37041666667</v>
      </c>
      <c r="V314" s="49">
        <f t="shared" si="84"/>
        <v>132504.37041666667</v>
      </c>
      <c r="Y314" s="51"/>
      <c r="Z314" s="51"/>
      <c r="AA314" s="51"/>
      <c r="AC314" s="49">
        <f t="shared" si="85"/>
        <v>132504.37041666667</v>
      </c>
    </row>
    <row r="315" spans="1:29">
      <c r="A315" s="6" t="s">
        <v>293</v>
      </c>
      <c r="B315" s="6" t="s">
        <v>130</v>
      </c>
      <c r="C315" s="1" t="s">
        <v>361</v>
      </c>
      <c r="D315" s="41" t="s">
        <v>677</v>
      </c>
      <c r="E315" s="45">
        <v>49588.95</v>
      </c>
      <c r="F315" s="45">
        <v>56150.06</v>
      </c>
      <c r="G315" s="45">
        <v>62711.17</v>
      </c>
      <c r="H315" s="45">
        <v>69272.28</v>
      </c>
      <c r="I315" s="45">
        <v>75833.39</v>
      </c>
      <c r="J315" s="45">
        <v>6561.11</v>
      </c>
      <c r="K315" s="45">
        <v>13122.22</v>
      </c>
      <c r="L315" s="45">
        <v>19683.330000000002</v>
      </c>
      <c r="M315" s="45">
        <v>26244.44</v>
      </c>
      <c r="N315" s="45">
        <v>32805.550000000003</v>
      </c>
      <c r="O315" s="45">
        <v>39366.660000000003</v>
      </c>
      <c r="P315" s="45">
        <v>45927.77</v>
      </c>
      <c r="Q315" s="45">
        <v>52488.88</v>
      </c>
      <c r="R315" s="47">
        <f t="shared" si="83"/>
        <v>41559.741249999999</v>
      </c>
      <c r="V315" s="49">
        <f t="shared" si="84"/>
        <v>41559.741249999999</v>
      </c>
      <c r="Y315" s="51"/>
      <c r="Z315" s="51"/>
      <c r="AA315" s="51"/>
      <c r="AC315" s="49">
        <f t="shared" si="85"/>
        <v>41559.741249999999</v>
      </c>
    </row>
    <row r="316" spans="1:29">
      <c r="A316" s="6" t="s">
        <v>293</v>
      </c>
      <c r="B316" s="6" t="s">
        <v>130</v>
      </c>
      <c r="C316" s="1" t="s">
        <v>362</v>
      </c>
      <c r="D316" s="41" t="s">
        <v>678</v>
      </c>
      <c r="E316" s="45">
        <v>1002800.1</v>
      </c>
      <c r="F316" s="45">
        <v>1059509.3400000001</v>
      </c>
      <c r="G316" s="45">
        <v>1160875.56</v>
      </c>
      <c r="H316" s="45">
        <v>1343662.24</v>
      </c>
      <c r="I316" s="45">
        <v>1594344.8</v>
      </c>
      <c r="J316" s="45">
        <v>244371.46</v>
      </c>
      <c r="K316" s="45">
        <v>485273.38</v>
      </c>
      <c r="L316" s="45">
        <v>674582.6</v>
      </c>
      <c r="M316" s="45">
        <v>804179.71</v>
      </c>
      <c r="N316" s="45">
        <v>900178.93</v>
      </c>
      <c r="O316" s="45">
        <v>962916.83</v>
      </c>
      <c r="P316" s="45">
        <v>1029840.63</v>
      </c>
      <c r="Q316" s="45">
        <v>1083174.05</v>
      </c>
      <c r="R316" s="47">
        <f t="shared" si="83"/>
        <v>941893.54625000001</v>
      </c>
      <c r="V316" s="49">
        <f t="shared" si="84"/>
        <v>941893.54625000001</v>
      </c>
      <c r="Y316" s="51"/>
      <c r="Z316" s="51"/>
      <c r="AA316" s="51"/>
      <c r="AC316" s="49">
        <f t="shared" si="85"/>
        <v>941893.54625000001</v>
      </c>
    </row>
    <row r="317" spans="1:29">
      <c r="A317" s="6" t="s">
        <v>293</v>
      </c>
      <c r="B317" s="6" t="s">
        <v>130</v>
      </c>
      <c r="C317" s="6" t="s">
        <v>363</v>
      </c>
      <c r="D317" s="41" t="s">
        <v>679</v>
      </c>
      <c r="E317" s="45">
        <v>1236787.5900000001</v>
      </c>
      <c r="F317" s="45">
        <v>1295492.83</v>
      </c>
      <c r="G317" s="45">
        <v>1366301.8</v>
      </c>
      <c r="H317" s="45">
        <v>1511075.27</v>
      </c>
      <c r="I317" s="45">
        <v>1786897.79</v>
      </c>
      <c r="J317" s="45">
        <v>287732.71999999997</v>
      </c>
      <c r="K317" s="45">
        <v>558127.67000000004</v>
      </c>
      <c r="L317" s="45">
        <v>846782.93</v>
      </c>
      <c r="M317" s="45">
        <v>1059690.57</v>
      </c>
      <c r="N317" s="45">
        <v>1187736.8</v>
      </c>
      <c r="O317" s="45">
        <v>1290708.01</v>
      </c>
      <c r="P317" s="45">
        <v>1358856.64</v>
      </c>
      <c r="Q317" s="45">
        <v>1419148.25</v>
      </c>
      <c r="R317" s="47">
        <f t="shared" si="83"/>
        <v>1156447.5791666666</v>
      </c>
      <c r="V317" s="49">
        <f t="shared" si="84"/>
        <v>1156447.5791666666</v>
      </c>
      <c r="Y317" s="51"/>
      <c r="Z317" s="51"/>
      <c r="AA317" s="51"/>
      <c r="AC317" s="49">
        <f t="shared" si="85"/>
        <v>1156447.5791666666</v>
      </c>
    </row>
    <row r="318" spans="1:29">
      <c r="A318" s="6" t="s">
        <v>293</v>
      </c>
      <c r="B318" s="6" t="s">
        <v>130</v>
      </c>
      <c r="C318" s="6" t="s">
        <v>364</v>
      </c>
      <c r="D318" s="41" t="s">
        <v>674</v>
      </c>
      <c r="E318" s="45">
        <v>1303918</v>
      </c>
      <c r="F318" s="45">
        <v>1486299</v>
      </c>
      <c r="G318" s="45">
        <v>1668680</v>
      </c>
      <c r="H318" s="45">
        <v>1852188.94</v>
      </c>
      <c r="I318" s="45">
        <v>2035699.94</v>
      </c>
      <c r="J318" s="45">
        <v>183511</v>
      </c>
      <c r="K318" s="45">
        <v>367022</v>
      </c>
      <c r="L318" s="45">
        <v>550533</v>
      </c>
      <c r="M318" s="45">
        <v>734044</v>
      </c>
      <c r="N318" s="45">
        <v>917555</v>
      </c>
      <c r="O318" s="45">
        <v>1101066</v>
      </c>
      <c r="P318" s="45">
        <v>1277445</v>
      </c>
      <c r="Q318" s="45">
        <v>1453824</v>
      </c>
      <c r="R318" s="47">
        <f t="shared" si="83"/>
        <v>1129409.5733333332</v>
      </c>
      <c r="V318" s="49">
        <f t="shared" si="84"/>
        <v>1129409.5733333332</v>
      </c>
      <c r="Y318" s="51"/>
      <c r="Z318" s="51"/>
      <c r="AA318" s="51"/>
      <c r="AC318" s="49">
        <f t="shared" si="85"/>
        <v>1129409.5733333332</v>
      </c>
    </row>
    <row r="319" spans="1:29">
      <c r="A319" s="6" t="s">
        <v>293</v>
      </c>
      <c r="B319" s="6" t="s">
        <v>130</v>
      </c>
      <c r="C319" s="6" t="s">
        <v>365</v>
      </c>
      <c r="D319" s="41" t="s">
        <v>680</v>
      </c>
      <c r="E319" s="45">
        <v>2877.91</v>
      </c>
      <c r="F319" s="45">
        <v>3269.78</v>
      </c>
      <c r="G319" s="45">
        <v>29749.75</v>
      </c>
      <c r="H319" s="45">
        <v>30062.42</v>
      </c>
      <c r="I319" s="45">
        <v>30360.12</v>
      </c>
      <c r="J319" s="45">
        <v>226.95</v>
      </c>
      <c r="K319" s="45">
        <v>458.74</v>
      </c>
      <c r="L319" s="45">
        <v>768.06</v>
      </c>
      <c r="M319" s="45">
        <v>1220.44</v>
      </c>
      <c r="N319" s="45">
        <v>1857.93</v>
      </c>
      <c r="O319" s="45">
        <v>2304.7399999999998</v>
      </c>
      <c r="P319" s="45">
        <v>2802.38</v>
      </c>
      <c r="Q319" s="45">
        <v>3183.04</v>
      </c>
      <c r="R319" s="47">
        <f t="shared" si="83"/>
        <v>8842.6487500000003</v>
      </c>
      <c r="V319" s="49">
        <f t="shared" si="84"/>
        <v>8842.6487500000003</v>
      </c>
      <c r="Y319" s="51"/>
      <c r="Z319" s="51"/>
      <c r="AA319" s="51"/>
      <c r="AC319" s="49">
        <f t="shared" si="85"/>
        <v>8842.6487500000003</v>
      </c>
    </row>
    <row r="320" spans="1:29">
      <c r="A320" s="6" t="s">
        <v>294</v>
      </c>
      <c r="B320" s="6" t="s">
        <v>130</v>
      </c>
      <c r="C320" s="6" t="s">
        <v>360</v>
      </c>
      <c r="D320" s="41" t="s">
        <v>673</v>
      </c>
      <c r="E320" s="45">
        <v>372988.06</v>
      </c>
      <c r="F320" s="45">
        <v>393235.8</v>
      </c>
      <c r="G320" s="45">
        <v>418259.33</v>
      </c>
      <c r="H320" s="45">
        <v>460791.3</v>
      </c>
      <c r="I320" s="45">
        <v>530154.43000000005</v>
      </c>
      <c r="J320" s="45">
        <v>73488.570000000007</v>
      </c>
      <c r="K320" s="45">
        <v>143026.96</v>
      </c>
      <c r="L320" s="45">
        <v>233092.09</v>
      </c>
      <c r="M320" s="45">
        <v>287483.71000000002</v>
      </c>
      <c r="N320" s="45">
        <v>319028.24</v>
      </c>
      <c r="O320" s="45">
        <v>345762.14</v>
      </c>
      <c r="P320" s="45">
        <v>365639.1</v>
      </c>
      <c r="Q320" s="45">
        <v>384603.88</v>
      </c>
      <c r="R320" s="47">
        <f t="shared" si="83"/>
        <v>329063.13666666666</v>
      </c>
      <c r="V320" s="49">
        <f t="shared" si="84"/>
        <v>329063.13666666666</v>
      </c>
      <c r="Y320" s="51"/>
      <c r="Z320" s="51"/>
      <c r="AA320" s="51"/>
      <c r="AC320" s="49">
        <f t="shared" si="85"/>
        <v>329063.13666666666</v>
      </c>
    </row>
    <row r="321" spans="1:29">
      <c r="A321" s="6" t="s">
        <v>294</v>
      </c>
      <c r="B321" s="6" t="s">
        <v>130</v>
      </c>
      <c r="C321" s="6" t="s">
        <v>59</v>
      </c>
      <c r="D321" s="41" t="s">
        <v>675</v>
      </c>
      <c r="E321" s="45">
        <v>8119947.6299999999</v>
      </c>
      <c r="F321" s="45">
        <v>8520257.4900000002</v>
      </c>
      <c r="G321" s="45">
        <v>8995199.2799999993</v>
      </c>
      <c r="H321" s="45">
        <v>9916856.1699999999</v>
      </c>
      <c r="I321" s="45">
        <v>11525551.67</v>
      </c>
      <c r="J321" s="45">
        <v>1698425.19</v>
      </c>
      <c r="K321" s="45">
        <v>3299857.9</v>
      </c>
      <c r="L321" s="45">
        <v>5009062.12</v>
      </c>
      <c r="M321" s="45">
        <v>6194366.0700000003</v>
      </c>
      <c r="N321" s="45">
        <v>6862379.2599999998</v>
      </c>
      <c r="O321" s="45">
        <v>7413410.2699999996</v>
      </c>
      <c r="P321" s="45">
        <v>7813606.6200000001</v>
      </c>
      <c r="Q321" s="45">
        <v>8191046.7400000002</v>
      </c>
      <c r="R321" s="47">
        <f t="shared" si="83"/>
        <v>7117039.1020833328</v>
      </c>
      <c r="V321" s="49">
        <f t="shared" si="84"/>
        <v>7117039.1020833328</v>
      </c>
      <c r="Y321" s="51"/>
      <c r="Z321" s="51"/>
      <c r="AA321" s="51"/>
      <c r="AC321" s="49">
        <f t="shared" si="85"/>
        <v>7117039.1020833328</v>
      </c>
    </row>
    <row r="322" spans="1:29">
      <c r="A322" s="6" t="s">
        <v>294</v>
      </c>
      <c r="B322" s="6" t="s">
        <v>130</v>
      </c>
      <c r="C322" s="6" t="s">
        <v>60</v>
      </c>
      <c r="D322" s="41" t="s">
        <v>676</v>
      </c>
      <c r="E322" s="45">
        <v>6365390.9500000002</v>
      </c>
      <c r="F322" s="45">
        <v>6796746.1699999999</v>
      </c>
      <c r="G322" s="45">
        <v>7524905.3300000001</v>
      </c>
      <c r="H322" s="45">
        <v>8651081.5299999993</v>
      </c>
      <c r="I322" s="45">
        <v>10053364.970000001</v>
      </c>
      <c r="J322" s="45">
        <v>1376503.3</v>
      </c>
      <c r="K322" s="45">
        <v>2767346.73</v>
      </c>
      <c r="L322" s="45">
        <v>3920324.47</v>
      </c>
      <c r="M322" s="45">
        <v>4650676.7</v>
      </c>
      <c r="N322" s="45">
        <v>5175348.38</v>
      </c>
      <c r="O322" s="45">
        <v>5565985.5300000003</v>
      </c>
      <c r="P322" s="45">
        <v>6010025.21</v>
      </c>
      <c r="Q322" s="45">
        <v>6381707.7800000003</v>
      </c>
      <c r="R322" s="47">
        <f t="shared" si="83"/>
        <v>5738821.4737499999</v>
      </c>
      <c r="V322" s="49">
        <f t="shared" si="84"/>
        <v>5738821.4737499999</v>
      </c>
      <c r="Y322" s="51"/>
      <c r="Z322" s="51"/>
      <c r="AA322" s="51"/>
      <c r="AC322" s="49">
        <f t="shared" si="85"/>
        <v>5738821.4737499999</v>
      </c>
    </row>
    <row r="323" spans="1:29">
      <c r="A323" s="6" t="s">
        <v>294</v>
      </c>
      <c r="B323" s="6" t="s">
        <v>130</v>
      </c>
      <c r="C323" s="6" t="s">
        <v>362</v>
      </c>
      <c r="D323" s="41" t="s">
        <v>678</v>
      </c>
      <c r="E323" s="45">
        <v>180895.11</v>
      </c>
      <c r="F323" s="45">
        <v>189252.9</v>
      </c>
      <c r="G323" s="45">
        <v>198563.96</v>
      </c>
      <c r="H323" s="45">
        <v>216144.55</v>
      </c>
      <c r="I323" s="45">
        <v>249975.58</v>
      </c>
      <c r="J323" s="45">
        <v>32256.01</v>
      </c>
      <c r="K323" s="45">
        <v>64399.19</v>
      </c>
      <c r="L323" s="45">
        <v>102892.65</v>
      </c>
      <c r="M323" s="45">
        <v>133880.54999999999</v>
      </c>
      <c r="N323" s="45">
        <v>151575.47</v>
      </c>
      <c r="O323" s="45">
        <v>165801.76</v>
      </c>
      <c r="P323" s="45">
        <v>175488.86</v>
      </c>
      <c r="Q323" s="45">
        <v>183638.31</v>
      </c>
      <c r="R323" s="47">
        <f t="shared" si="83"/>
        <v>155208.1825</v>
      </c>
      <c r="V323" s="49">
        <f t="shared" si="84"/>
        <v>155208.1825</v>
      </c>
      <c r="Y323" s="51"/>
      <c r="Z323" s="51"/>
      <c r="AA323" s="51"/>
      <c r="AC323" s="49">
        <f t="shared" si="85"/>
        <v>155208.1825</v>
      </c>
    </row>
    <row r="324" spans="1:29">
      <c r="A324" s="6" t="s">
        <v>294</v>
      </c>
      <c r="B324" s="6" t="s">
        <v>130</v>
      </c>
      <c r="C324" s="6" t="s">
        <v>364</v>
      </c>
      <c r="D324" s="41" t="s">
        <v>674</v>
      </c>
      <c r="E324" s="45">
        <v>1583797.29</v>
      </c>
      <c r="F324" s="45">
        <v>1808405.29</v>
      </c>
      <c r="G324" s="45">
        <v>2033013.29</v>
      </c>
      <c r="H324" s="45">
        <v>2257621.29</v>
      </c>
      <c r="I324" s="45">
        <v>2482229.29</v>
      </c>
      <c r="J324" s="45">
        <v>238949</v>
      </c>
      <c r="K324" s="45">
        <v>477898</v>
      </c>
      <c r="L324" s="45">
        <v>716847</v>
      </c>
      <c r="M324" s="45">
        <v>905012.41</v>
      </c>
      <c r="N324" s="45">
        <v>1121116.4099999999</v>
      </c>
      <c r="O324" s="45">
        <v>1355179.41</v>
      </c>
      <c r="P324" s="45">
        <v>1589242.41</v>
      </c>
      <c r="Q324" s="45">
        <v>2044278.54</v>
      </c>
      <c r="R324" s="47">
        <f t="shared" si="83"/>
        <v>1399962.6429166666</v>
      </c>
      <c r="V324" s="49">
        <f t="shared" si="84"/>
        <v>1399962.6429166666</v>
      </c>
      <c r="Y324" s="51"/>
      <c r="Z324" s="51"/>
      <c r="AA324" s="51"/>
      <c r="AC324" s="49">
        <f t="shared" si="85"/>
        <v>1399962.6429166666</v>
      </c>
    </row>
    <row r="325" spans="1:29">
      <c r="A325" s="6" t="s">
        <v>294</v>
      </c>
      <c r="B325" s="6" t="s">
        <v>130</v>
      </c>
      <c r="C325" s="6" t="s">
        <v>365</v>
      </c>
      <c r="D325" s="41" t="s">
        <v>680</v>
      </c>
      <c r="E325" s="45">
        <v>-77532.06</v>
      </c>
      <c r="F325" s="45">
        <v>-58551.97</v>
      </c>
      <c r="G325" s="45">
        <v>-57247.18</v>
      </c>
      <c r="H325" s="45">
        <v>-54967.360000000001</v>
      </c>
      <c r="I325" s="45">
        <v>-50592.21</v>
      </c>
      <c r="J325" s="45">
        <v>481.15</v>
      </c>
      <c r="K325" s="45">
        <v>724.48</v>
      </c>
      <c r="L325" s="45">
        <v>5173.67</v>
      </c>
      <c r="M325" s="45">
        <v>6089.05</v>
      </c>
      <c r="N325" s="45">
        <v>6762.07</v>
      </c>
      <c r="O325" s="45">
        <v>8582.76</v>
      </c>
      <c r="P325" s="45">
        <v>19730.919999999998</v>
      </c>
      <c r="Q325" s="45">
        <v>20183.68</v>
      </c>
      <c r="R325" s="47">
        <f t="shared" si="83"/>
        <v>-16874.067500000001</v>
      </c>
      <c r="V325" s="49">
        <f t="shared" si="84"/>
        <v>-16874.067500000001</v>
      </c>
      <c r="Y325" s="51"/>
      <c r="Z325" s="51"/>
      <c r="AA325" s="51"/>
      <c r="AC325" s="49">
        <f t="shared" si="85"/>
        <v>-16874.067500000001</v>
      </c>
    </row>
    <row r="326" spans="1:29">
      <c r="A326" s="6" t="s">
        <v>2</v>
      </c>
      <c r="B326" s="6" t="s">
        <v>366</v>
      </c>
      <c r="C326" s="6" t="s">
        <v>2</v>
      </c>
      <c r="D326" s="41" t="s">
        <v>131</v>
      </c>
      <c r="E326" s="45">
        <v>1585684.77</v>
      </c>
      <c r="F326" s="45">
        <v>1784368.72</v>
      </c>
      <c r="G326" s="45">
        <v>1987428.32</v>
      </c>
      <c r="H326" s="45">
        <v>2175409.71</v>
      </c>
      <c r="I326" s="45">
        <v>2351148.16</v>
      </c>
      <c r="J326" s="45">
        <v>259115.38</v>
      </c>
      <c r="K326" s="45">
        <v>501515.19</v>
      </c>
      <c r="L326" s="45">
        <v>730296.37</v>
      </c>
      <c r="M326" s="45">
        <v>919792.36</v>
      </c>
      <c r="N326" s="45">
        <v>1128365.3</v>
      </c>
      <c r="O326" s="45">
        <v>1345308.26</v>
      </c>
      <c r="P326" s="45">
        <v>1553409.89</v>
      </c>
      <c r="Q326" s="45">
        <v>1761179.06</v>
      </c>
      <c r="R326" s="47">
        <f t="shared" si="83"/>
        <v>1367465.7979166666</v>
      </c>
      <c r="V326" s="49">
        <f t="shared" si="84"/>
        <v>1367465.7979166666</v>
      </c>
      <c r="Y326" s="51"/>
      <c r="Z326" s="51"/>
      <c r="AA326" s="51"/>
      <c r="AC326" s="49">
        <f t="shared" si="85"/>
        <v>1367465.7979166666</v>
      </c>
    </row>
    <row r="327" spans="1:29">
      <c r="A327" s="6"/>
      <c r="B327" s="6"/>
      <c r="C327" s="6"/>
      <c r="D327" s="41" t="s">
        <v>132</v>
      </c>
      <c r="E327" s="46">
        <f t="shared" ref="E327:J327" si="86">SUM(E311:E326)</f>
        <v>22047093.91</v>
      </c>
      <c r="F327" s="46">
        <f t="shared" si="86"/>
        <v>23696834.609999999</v>
      </c>
      <c r="G327" s="46">
        <f t="shared" si="86"/>
        <v>25793227.520000003</v>
      </c>
      <c r="H327" s="46">
        <f t="shared" si="86"/>
        <v>28876446.879999999</v>
      </c>
      <c r="I327" s="46">
        <f t="shared" si="86"/>
        <v>33154852.16</v>
      </c>
      <c r="J327" s="46">
        <f t="shared" si="86"/>
        <v>4441991.34</v>
      </c>
      <c r="K327" s="46">
        <f t="shared" ref="K327:R327" si="87">SUM(K311:K326)</f>
        <v>8759486.8800000008</v>
      </c>
      <c r="L327" s="46">
        <f t="shared" si="87"/>
        <v>12933577.640000001</v>
      </c>
      <c r="M327" s="46">
        <f t="shared" si="87"/>
        <v>15884714.600000001</v>
      </c>
      <c r="N327" s="46">
        <f t="shared" si="87"/>
        <v>18009144.009999998</v>
      </c>
      <c r="O327" s="46">
        <f t="shared" si="87"/>
        <v>19843771.800000004</v>
      </c>
      <c r="P327" s="46">
        <f t="shared" si="87"/>
        <v>21532848.990000002</v>
      </c>
      <c r="Q327" s="46">
        <f t="shared" si="87"/>
        <v>23328568.709999997</v>
      </c>
      <c r="R327" s="46">
        <f t="shared" si="87"/>
        <v>19634560.645000003</v>
      </c>
      <c r="Y327" s="51"/>
      <c r="Z327" s="51"/>
      <c r="AA327" s="51"/>
    </row>
    <row r="328" spans="1:29">
      <c r="D328" s="3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7"/>
      <c r="Y328" s="51"/>
      <c r="Z328" s="51"/>
      <c r="AA328" s="51"/>
    </row>
    <row r="329" spans="1:29">
      <c r="A329" s="6" t="s">
        <v>284</v>
      </c>
      <c r="B329" s="6" t="s">
        <v>133</v>
      </c>
      <c r="D329" s="41" t="s">
        <v>134</v>
      </c>
      <c r="E329" s="45">
        <v>20637535.760000002</v>
      </c>
      <c r="F329" s="45">
        <v>23270347</v>
      </c>
      <c r="G329" s="45">
        <v>25918672.199999999</v>
      </c>
      <c r="H329" s="45">
        <v>28582313.68</v>
      </c>
      <c r="I329" s="45">
        <v>31270347.91</v>
      </c>
      <c r="J329" s="45">
        <v>2792093.49</v>
      </c>
      <c r="K329" s="45">
        <v>5476803.3399999999</v>
      </c>
      <c r="L329" s="45">
        <v>8167805.6600000001</v>
      </c>
      <c r="M329" s="45">
        <v>10867432.48</v>
      </c>
      <c r="N329" s="45">
        <v>13571673.439999999</v>
      </c>
      <c r="O329" s="45">
        <v>16284224.689999999</v>
      </c>
      <c r="P329" s="45">
        <v>19003797.07</v>
      </c>
      <c r="Q329" s="45">
        <v>21732878.890000001</v>
      </c>
      <c r="R329" s="47">
        <f t="shared" ref="R329:R331" si="88">((E329+Q329)+((F329+G329+H329+I329+J329+K329+L329+M329+N329+O329+P329)*2))/24</f>
        <v>17199226.523749996</v>
      </c>
      <c r="V329" s="49">
        <f t="shared" ref="V329:V331" si="89">R329</f>
        <v>17199226.523749996</v>
      </c>
      <c r="Y329" s="51"/>
      <c r="Z329" s="51"/>
      <c r="AA329" s="51"/>
      <c r="AC329" s="49">
        <f t="shared" ref="AC329:AC331" si="90">+R329</f>
        <v>17199226.523749996</v>
      </c>
    </row>
    <row r="330" spans="1:29">
      <c r="A330" s="6" t="s">
        <v>284</v>
      </c>
      <c r="B330" s="6" t="s">
        <v>135</v>
      </c>
      <c r="D330" s="41" t="s">
        <v>681</v>
      </c>
      <c r="E330" s="45">
        <v>2394012.87</v>
      </c>
      <c r="F330" s="45">
        <v>2695763.14</v>
      </c>
      <c r="G330" s="45">
        <v>2985075.27</v>
      </c>
      <c r="H330" s="45">
        <v>3251041.51</v>
      </c>
      <c r="I330" s="45">
        <v>3517419.93</v>
      </c>
      <c r="J330" s="45">
        <v>587972.24</v>
      </c>
      <c r="K330" s="45">
        <v>906432.54</v>
      </c>
      <c r="L330" s="45">
        <v>1225002.47</v>
      </c>
      <c r="M330" s="45">
        <v>1543761.12</v>
      </c>
      <c r="N330" s="45">
        <v>1922721.58</v>
      </c>
      <c r="O330" s="45">
        <v>2256625.5</v>
      </c>
      <c r="P330" s="45">
        <v>2599759.09</v>
      </c>
      <c r="Q330" s="45">
        <v>2942765.64</v>
      </c>
      <c r="R330" s="47">
        <f t="shared" si="88"/>
        <v>2179996.9704166665</v>
      </c>
      <c r="V330" s="49">
        <f t="shared" si="89"/>
        <v>2179996.9704166665</v>
      </c>
      <c r="Y330" s="51"/>
      <c r="Z330" s="51"/>
      <c r="AA330" s="51"/>
      <c r="AC330" s="49">
        <f t="shared" si="90"/>
        <v>2179996.9704166665</v>
      </c>
    </row>
    <row r="331" spans="1:29">
      <c r="A331" s="6" t="s">
        <v>284</v>
      </c>
      <c r="B331" s="1" t="s">
        <v>136</v>
      </c>
      <c r="D331" s="41" t="s">
        <v>137</v>
      </c>
      <c r="E331" s="45">
        <v>0</v>
      </c>
      <c r="F331" s="45">
        <v>0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7">
        <f t="shared" si="88"/>
        <v>0</v>
      </c>
      <c r="V331" s="49">
        <f t="shared" si="89"/>
        <v>0</v>
      </c>
      <c r="Y331" s="51"/>
      <c r="Z331" s="51"/>
      <c r="AA331" s="51"/>
      <c r="AC331" s="49">
        <f t="shared" si="90"/>
        <v>0</v>
      </c>
    </row>
    <row r="332" spans="1:29">
      <c r="D332" s="41" t="s">
        <v>138</v>
      </c>
      <c r="E332" s="46">
        <f t="shared" ref="E332:J332" si="91">SUM(E329:E331)</f>
        <v>23031548.630000003</v>
      </c>
      <c r="F332" s="46">
        <f t="shared" si="91"/>
        <v>25966110.140000001</v>
      </c>
      <c r="G332" s="46">
        <f t="shared" si="91"/>
        <v>28903747.469999999</v>
      </c>
      <c r="H332" s="46">
        <f t="shared" si="91"/>
        <v>31833355.189999998</v>
      </c>
      <c r="I332" s="46">
        <f t="shared" si="91"/>
        <v>34787767.840000004</v>
      </c>
      <c r="J332" s="46">
        <f t="shared" si="91"/>
        <v>3380065.7300000004</v>
      </c>
      <c r="K332" s="46">
        <f t="shared" ref="K332:R332" si="92">SUM(K329:K331)</f>
        <v>6383235.8799999999</v>
      </c>
      <c r="L332" s="46">
        <f t="shared" si="92"/>
        <v>9392808.1300000008</v>
      </c>
      <c r="M332" s="46">
        <f t="shared" si="92"/>
        <v>12411193.600000001</v>
      </c>
      <c r="N332" s="46">
        <f t="shared" si="92"/>
        <v>15494395.02</v>
      </c>
      <c r="O332" s="46">
        <f t="shared" si="92"/>
        <v>18540850.189999998</v>
      </c>
      <c r="P332" s="46">
        <f t="shared" si="92"/>
        <v>21603556.16</v>
      </c>
      <c r="Q332" s="46">
        <f t="shared" si="92"/>
        <v>24675644.530000001</v>
      </c>
      <c r="R332" s="46">
        <f t="shared" si="92"/>
        <v>19379223.494166661</v>
      </c>
      <c r="Y332" s="51"/>
      <c r="Z332" s="51"/>
      <c r="AA332" s="51"/>
    </row>
    <row r="333" spans="1:29">
      <c r="D333" s="3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7"/>
      <c r="Y333" s="51"/>
      <c r="Z333" s="51"/>
      <c r="AA333" s="51"/>
    </row>
    <row r="334" spans="1:29">
      <c r="A334" s="6" t="s">
        <v>284</v>
      </c>
      <c r="B334" s="6" t="s">
        <v>139</v>
      </c>
      <c r="D334" s="41" t="s">
        <v>140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7">
        <f t="shared" ref="R334:R349" si="93">((E334+Q334)+((F334+G334+H334+I334+J334+K334+L334+M334+N334+O334+P334)*2))/24</f>
        <v>0</v>
      </c>
      <c r="V334" s="49">
        <f t="shared" ref="V334:V349" si="94">R334</f>
        <v>0</v>
      </c>
      <c r="Y334" s="51"/>
      <c r="Z334" s="51"/>
      <c r="AA334" s="51"/>
      <c r="AC334" s="49">
        <f t="shared" ref="AC334:AC349" si="95">+R334</f>
        <v>0</v>
      </c>
    </row>
    <row r="335" spans="1:29">
      <c r="A335" s="6" t="s">
        <v>284</v>
      </c>
      <c r="B335" s="6" t="s">
        <v>141</v>
      </c>
      <c r="C335" s="6" t="s">
        <v>143</v>
      </c>
      <c r="D335" s="5" t="s">
        <v>144</v>
      </c>
      <c r="E335" s="45">
        <v>679468.62</v>
      </c>
      <c r="F335" s="45">
        <v>758430.75</v>
      </c>
      <c r="G335" s="45">
        <v>845594.95</v>
      </c>
      <c r="H335" s="45">
        <v>932601.67</v>
      </c>
      <c r="I335" s="45">
        <v>1014898.94</v>
      </c>
      <c r="J335" s="45">
        <v>65182.81</v>
      </c>
      <c r="K335" s="45">
        <v>127151.21</v>
      </c>
      <c r="L335" s="45">
        <v>182998.52</v>
      </c>
      <c r="M335" s="45">
        <v>230974.4</v>
      </c>
      <c r="N335" s="45">
        <v>295983.31</v>
      </c>
      <c r="O335" s="45">
        <v>363396.32</v>
      </c>
      <c r="P335" s="45">
        <v>435446.14</v>
      </c>
      <c r="Q335" s="45">
        <v>491009.36</v>
      </c>
      <c r="R335" s="47">
        <f t="shared" si="93"/>
        <v>486491.5008333333</v>
      </c>
      <c r="V335" s="49">
        <f t="shared" si="94"/>
        <v>486491.5008333333</v>
      </c>
      <c r="Y335" s="51"/>
      <c r="Z335" s="51"/>
      <c r="AA335" s="51"/>
      <c r="AC335" s="49">
        <f t="shared" si="95"/>
        <v>486491.5008333333</v>
      </c>
    </row>
    <row r="336" spans="1:29">
      <c r="A336" s="6" t="s">
        <v>284</v>
      </c>
      <c r="B336" s="6" t="s">
        <v>141</v>
      </c>
      <c r="C336" s="6" t="s">
        <v>179</v>
      </c>
      <c r="D336" s="5" t="s">
        <v>876</v>
      </c>
      <c r="E336" s="45">
        <v>84722.22</v>
      </c>
      <c r="F336" s="45">
        <v>95138.880000000005</v>
      </c>
      <c r="G336" s="45">
        <v>105902.77</v>
      </c>
      <c r="H336" s="45">
        <v>116319.44</v>
      </c>
      <c r="I336" s="45">
        <v>127083.32</v>
      </c>
      <c r="J336" s="45">
        <v>10763.89</v>
      </c>
      <c r="K336" s="45">
        <v>20486.11</v>
      </c>
      <c r="L336" s="45">
        <v>31250</v>
      </c>
      <c r="M336" s="45">
        <v>41666.67</v>
      </c>
      <c r="N336" s="45">
        <v>52430.559999999998</v>
      </c>
      <c r="O336" s="45">
        <v>62847.22</v>
      </c>
      <c r="P336" s="45">
        <v>73611.11</v>
      </c>
      <c r="Q336" s="45">
        <v>84375</v>
      </c>
      <c r="R336" s="47">
        <f t="shared" si="93"/>
        <v>68504.04833333334</v>
      </c>
      <c r="V336" s="49">
        <f t="shared" si="94"/>
        <v>68504.04833333334</v>
      </c>
      <c r="Y336" s="51"/>
      <c r="Z336" s="51"/>
      <c r="AA336" s="51"/>
      <c r="AC336" s="49">
        <f t="shared" si="95"/>
        <v>68504.04833333334</v>
      </c>
    </row>
    <row r="337" spans="1:29">
      <c r="A337" s="6" t="s">
        <v>284</v>
      </c>
      <c r="B337" s="6" t="s">
        <v>141</v>
      </c>
      <c r="D337" s="41" t="s">
        <v>142</v>
      </c>
      <c r="E337" s="45">
        <v>9841733.1199999992</v>
      </c>
      <c r="F337" s="45">
        <v>11102087.51</v>
      </c>
      <c r="G337" s="45">
        <v>12362441.880000001</v>
      </c>
      <c r="H337" s="45">
        <v>13586500.199999999</v>
      </c>
      <c r="I337" s="45">
        <v>14810558.539999999</v>
      </c>
      <c r="J337" s="45">
        <v>1224058.3400000001</v>
      </c>
      <c r="K337" s="45">
        <v>2448116.66</v>
      </c>
      <c r="L337" s="45">
        <v>3672175</v>
      </c>
      <c r="M337" s="45">
        <v>4896233.34</v>
      </c>
      <c r="N337" s="45">
        <v>6120291.6600000001</v>
      </c>
      <c r="O337" s="45">
        <v>7344350</v>
      </c>
      <c r="P337" s="45">
        <v>8568408.3399999999</v>
      </c>
      <c r="Q337" s="45">
        <v>9792466.6600000001</v>
      </c>
      <c r="R337" s="47">
        <f t="shared" si="93"/>
        <v>7996026.7800000012</v>
      </c>
      <c r="V337" s="49">
        <f t="shared" si="94"/>
        <v>7996026.7800000012</v>
      </c>
      <c r="Y337" s="51"/>
      <c r="Z337" s="51"/>
      <c r="AA337" s="51"/>
      <c r="AC337" s="49">
        <f t="shared" si="95"/>
        <v>7996026.7800000012</v>
      </c>
    </row>
    <row r="338" spans="1:29">
      <c r="A338" s="6" t="s">
        <v>284</v>
      </c>
      <c r="B338" s="6" t="s">
        <v>146</v>
      </c>
      <c r="D338" s="41" t="s">
        <v>147</v>
      </c>
      <c r="E338" s="45">
        <v>148525.69</v>
      </c>
      <c r="F338" s="45">
        <v>166235.5</v>
      </c>
      <c r="G338" s="45">
        <v>184200.8</v>
      </c>
      <c r="H338" s="45">
        <v>197821.21</v>
      </c>
      <c r="I338" s="45">
        <v>211496.36</v>
      </c>
      <c r="J338" s="45">
        <v>13623.97</v>
      </c>
      <c r="K338" s="45">
        <v>27247.94</v>
      </c>
      <c r="L338" s="45">
        <v>40871.910000000003</v>
      </c>
      <c r="M338" s="45">
        <v>54495.88</v>
      </c>
      <c r="N338" s="45">
        <v>68119.850000000006</v>
      </c>
      <c r="O338" s="45">
        <v>81776.13</v>
      </c>
      <c r="P338" s="45">
        <v>95403.69</v>
      </c>
      <c r="Q338" s="45">
        <v>109031.25</v>
      </c>
      <c r="R338" s="47">
        <f t="shared" si="93"/>
        <v>105839.30916666666</v>
      </c>
      <c r="V338" s="49">
        <f t="shared" si="94"/>
        <v>105839.30916666666</v>
      </c>
      <c r="Y338" s="51"/>
      <c r="Z338" s="51"/>
      <c r="AA338" s="51"/>
      <c r="AC338" s="49">
        <f t="shared" si="95"/>
        <v>105839.30916666666</v>
      </c>
    </row>
    <row r="339" spans="1:29">
      <c r="A339" s="6" t="s">
        <v>284</v>
      </c>
      <c r="B339" s="6" t="s">
        <v>148</v>
      </c>
      <c r="D339" s="41" t="s">
        <v>682</v>
      </c>
      <c r="E339" s="45">
        <v>27313.759999999998</v>
      </c>
      <c r="F339" s="45">
        <v>30727.98</v>
      </c>
      <c r="G339" s="45">
        <v>34142.199999999997</v>
      </c>
      <c r="H339" s="45">
        <v>39125.19</v>
      </c>
      <c r="I339" s="45">
        <v>44118.75</v>
      </c>
      <c r="J339" s="45">
        <v>4988.28</v>
      </c>
      <c r="K339" s="45">
        <v>9976.56</v>
      </c>
      <c r="L339" s="45">
        <v>14964.84</v>
      </c>
      <c r="M339" s="45">
        <v>19953.12</v>
      </c>
      <c r="N339" s="45">
        <v>24941.4</v>
      </c>
      <c r="O339" s="45">
        <v>29929.68</v>
      </c>
      <c r="P339" s="45">
        <v>34917.96</v>
      </c>
      <c r="Q339" s="45">
        <v>39906.239999999998</v>
      </c>
      <c r="R339" s="47">
        <f t="shared" si="93"/>
        <v>26782.996666666662</v>
      </c>
      <c r="V339" s="49">
        <f t="shared" si="94"/>
        <v>26782.996666666662</v>
      </c>
      <c r="Y339" s="51"/>
      <c r="Z339" s="51"/>
      <c r="AA339" s="51"/>
      <c r="AC339" s="49">
        <f t="shared" si="95"/>
        <v>26782.996666666662</v>
      </c>
    </row>
    <row r="340" spans="1:29">
      <c r="A340" s="6" t="s">
        <v>284</v>
      </c>
      <c r="B340" s="6" t="s">
        <v>145</v>
      </c>
      <c r="C340" s="6" t="s">
        <v>872</v>
      </c>
      <c r="D340" s="41" t="s">
        <v>873</v>
      </c>
      <c r="E340" s="45">
        <v>2114</v>
      </c>
      <c r="F340" s="45">
        <v>2885</v>
      </c>
      <c r="G340" s="45">
        <v>2885</v>
      </c>
      <c r="H340" s="45">
        <v>2885</v>
      </c>
      <c r="I340" s="45">
        <v>3709</v>
      </c>
      <c r="J340" s="45">
        <v>0</v>
      </c>
      <c r="K340" s="45">
        <v>0</v>
      </c>
      <c r="L340" s="45">
        <v>833</v>
      </c>
      <c r="M340" s="45">
        <v>833</v>
      </c>
      <c r="N340" s="45">
        <v>833</v>
      </c>
      <c r="O340" s="45">
        <v>1672</v>
      </c>
      <c r="P340" s="45">
        <v>1672</v>
      </c>
      <c r="Q340" s="45">
        <v>1672</v>
      </c>
      <c r="R340" s="47">
        <f t="shared" si="93"/>
        <v>1675</v>
      </c>
      <c r="V340" s="49">
        <f t="shared" si="94"/>
        <v>1675</v>
      </c>
      <c r="Y340" s="51"/>
      <c r="Z340" s="51"/>
      <c r="AA340" s="51"/>
      <c r="AC340" s="49">
        <f t="shared" si="95"/>
        <v>1675</v>
      </c>
    </row>
    <row r="341" spans="1:29">
      <c r="A341" s="6" t="s">
        <v>284</v>
      </c>
      <c r="B341" s="6" t="s">
        <v>145</v>
      </c>
      <c r="C341" s="6" t="s">
        <v>869</v>
      </c>
      <c r="D341" s="41" t="s">
        <v>870</v>
      </c>
      <c r="E341" s="45">
        <v>-0.01</v>
      </c>
      <c r="F341" s="45">
        <v>-0.01</v>
      </c>
      <c r="G341" s="45">
        <v>-0.01</v>
      </c>
      <c r="H341" s="45">
        <v>-0.01</v>
      </c>
      <c r="I341" s="45">
        <v>-0.01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7">
        <f t="shared" si="93"/>
        <v>-3.7499999999999999E-3</v>
      </c>
      <c r="V341" s="49">
        <f t="shared" si="94"/>
        <v>-3.7499999999999999E-3</v>
      </c>
      <c r="Y341" s="51"/>
      <c r="Z341" s="51"/>
      <c r="AA341" s="51"/>
      <c r="AC341" s="49">
        <f t="shared" si="95"/>
        <v>-3.7499999999999999E-3</v>
      </c>
    </row>
    <row r="342" spans="1:29">
      <c r="A342" s="6" t="s">
        <v>284</v>
      </c>
      <c r="B342" s="6" t="s">
        <v>145</v>
      </c>
      <c r="C342" s="6" t="s">
        <v>12</v>
      </c>
      <c r="D342" s="41" t="s">
        <v>683</v>
      </c>
      <c r="E342" s="45">
        <v>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7">
        <f t="shared" si="93"/>
        <v>0</v>
      </c>
      <c r="V342" s="49">
        <f t="shared" si="94"/>
        <v>0</v>
      </c>
      <c r="Y342" s="51"/>
      <c r="Z342" s="51"/>
      <c r="AA342" s="51"/>
      <c r="AC342" s="49">
        <f t="shared" si="95"/>
        <v>0</v>
      </c>
    </row>
    <row r="343" spans="1:29">
      <c r="A343" s="6" t="s">
        <v>284</v>
      </c>
      <c r="B343" s="6" t="s">
        <v>145</v>
      </c>
      <c r="C343" s="6" t="s">
        <v>154</v>
      </c>
      <c r="D343" s="41" t="s">
        <v>871</v>
      </c>
      <c r="E343" s="45">
        <v>18135.3</v>
      </c>
      <c r="F343" s="45">
        <v>27285.99</v>
      </c>
      <c r="G343" s="45">
        <v>27468.55</v>
      </c>
      <c r="H343" s="45">
        <v>27285.99</v>
      </c>
      <c r="I343" s="45">
        <v>36361.96</v>
      </c>
      <c r="J343" s="45">
        <v>0</v>
      </c>
      <c r="K343" s="45">
        <v>0</v>
      </c>
      <c r="L343" s="45">
        <v>7558.06</v>
      </c>
      <c r="M343" s="45">
        <v>7558.06</v>
      </c>
      <c r="N343" s="45">
        <v>7558.06</v>
      </c>
      <c r="O343" s="45">
        <v>16206.58</v>
      </c>
      <c r="P343" s="45">
        <v>16206.58</v>
      </c>
      <c r="Q343" s="45">
        <v>16206.58</v>
      </c>
      <c r="R343" s="47">
        <f t="shared" si="93"/>
        <v>15888.397499999997</v>
      </c>
      <c r="V343" s="49">
        <f t="shared" si="94"/>
        <v>15888.397499999997</v>
      </c>
      <c r="Y343" s="51"/>
      <c r="Z343" s="51"/>
      <c r="AA343" s="51"/>
      <c r="AC343" s="49">
        <f t="shared" si="95"/>
        <v>15888.397499999997</v>
      </c>
    </row>
    <row r="344" spans="1:29">
      <c r="A344" s="6" t="s">
        <v>293</v>
      </c>
      <c r="B344" s="6" t="s">
        <v>145</v>
      </c>
      <c r="C344" s="6" t="s">
        <v>372</v>
      </c>
      <c r="D344" s="41" t="s">
        <v>684</v>
      </c>
      <c r="E344" s="45">
        <v>458.81</v>
      </c>
      <c r="F344" s="45">
        <v>567.53</v>
      </c>
      <c r="G344" s="45">
        <v>701.8</v>
      </c>
      <c r="H344" s="45">
        <v>788.18</v>
      </c>
      <c r="I344" s="45">
        <v>1386.35</v>
      </c>
      <c r="J344" s="45">
        <v>1.35</v>
      </c>
      <c r="K344" s="45">
        <v>2.52</v>
      </c>
      <c r="L344" s="45">
        <v>3.67</v>
      </c>
      <c r="M344" s="45">
        <v>4.4400000000000004</v>
      </c>
      <c r="N344" s="45">
        <v>6.35</v>
      </c>
      <c r="O344" s="45">
        <v>8.9499999999999993</v>
      </c>
      <c r="P344" s="45">
        <v>14.47</v>
      </c>
      <c r="Q344" s="45">
        <v>18.260000000000002</v>
      </c>
      <c r="R344" s="47">
        <f t="shared" si="93"/>
        <v>310.34541666666661</v>
      </c>
      <c r="V344" s="49">
        <f t="shared" si="94"/>
        <v>310.34541666666661</v>
      </c>
      <c r="Y344" s="51"/>
      <c r="Z344" s="51"/>
      <c r="AA344" s="51"/>
      <c r="AC344" s="49">
        <f t="shared" si="95"/>
        <v>310.34541666666661</v>
      </c>
    </row>
    <row r="345" spans="1:29">
      <c r="A345" s="6" t="s">
        <v>293</v>
      </c>
      <c r="B345" s="6" t="s">
        <v>145</v>
      </c>
      <c r="C345" s="6" t="s">
        <v>373</v>
      </c>
      <c r="D345" s="41" t="s">
        <v>685</v>
      </c>
      <c r="E345" s="45">
        <v>0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7">
        <f t="shared" si="93"/>
        <v>0</v>
      </c>
      <c r="V345" s="49">
        <f t="shared" si="94"/>
        <v>0</v>
      </c>
      <c r="Y345" s="51"/>
      <c r="Z345" s="51"/>
      <c r="AA345" s="51"/>
      <c r="AC345" s="49">
        <f t="shared" si="95"/>
        <v>0</v>
      </c>
    </row>
    <row r="346" spans="1:29">
      <c r="A346" s="6" t="s">
        <v>293</v>
      </c>
      <c r="B346" s="6" t="s">
        <v>145</v>
      </c>
      <c r="C346" s="6" t="s">
        <v>374</v>
      </c>
      <c r="D346" s="41" t="s">
        <v>686</v>
      </c>
      <c r="E346" s="45">
        <v>10234.33</v>
      </c>
      <c r="F346" s="45">
        <v>10234.33</v>
      </c>
      <c r="G346" s="45">
        <v>10234.33</v>
      </c>
      <c r="H346" s="45">
        <v>10234.33</v>
      </c>
      <c r="I346" s="45">
        <v>13347.42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93"/>
        <v>4097.2979166666664</v>
      </c>
      <c r="V346" s="49">
        <f t="shared" si="94"/>
        <v>4097.2979166666664</v>
      </c>
      <c r="Y346" s="51"/>
      <c r="Z346" s="51"/>
      <c r="AA346" s="51"/>
      <c r="AC346" s="49">
        <f t="shared" si="95"/>
        <v>4097.2979166666664</v>
      </c>
    </row>
    <row r="347" spans="1:29">
      <c r="A347" s="6" t="s">
        <v>294</v>
      </c>
      <c r="B347" s="6" t="s">
        <v>145</v>
      </c>
      <c r="C347" s="6" t="s">
        <v>372</v>
      </c>
      <c r="D347" s="41" t="s">
        <v>684</v>
      </c>
      <c r="E347" s="45">
        <v>3053.27</v>
      </c>
      <c r="F347" s="45">
        <v>3960.22</v>
      </c>
      <c r="G347" s="45">
        <v>5233.59</v>
      </c>
      <c r="H347" s="45">
        <v>6337.36</v>
      </c>
      <c r="I347" s="45">
        <v>9422.17</v>
      </c>
      <c r="J347" s="45">
        <v>72.010000000000005</v>
      </c>
      <c r="K347" s="45">
        <v>79.47</v>
      </c>
      <c r="L347" s="45">
        <v>91.15</v>
      </c>
      <c r="M347" s="45">
        <v>99.08</v>
      </c>
      <c r="N347" s="45">
        <v>110.45</v>
      </c>
      <c r="O347" s="45">
        <v>125.96</v>
      </c>
      <c r="P347" s="45">
        <v>145.15</v>
      </c>
      <c r="Q347" s="45">
        <v>176.23</v>
      </c>
      <c r="R347" s="47">
        <f t="shared" si="93"/>
        <v>2274.2800000000002</v>
      </c>
      <c r="V347" s="49">
        <f t="shared" si="94"/>
        <v>2274.2800000000002</v>
      </c>
      <c r="Y347" s="51"/>
      <c r="Z347" s="51"/>
      <c r="AA347" s="51"/>
      <c r="AC347" s="49">
        <f t="shared" si="95"/>
        <v>2274.2800000000002</v>
      </c>
    </row>
    <row r="348" spans="1:29">
      <c r="A348" s="6" t="s">
        <v>294</v>
      </c>
      <c r="B348" s="6" t="s">
        <v>145</v>
      </c>
      <c r="C348" s="6" t="s">
        <v>373</v>
      </c>
      <c r="D348" s="41" t="s">
        <v>685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7">
        <f t="shared" si="93"/>
        <v>0</v>
      </c>
      <c r="V348" s="49">
        <f t="shared" si="94"/>
        <v>0</v>
      </c>
      <c r="Y348" s="51"/>
      <c r="Z348" s="51"/>
      <c r="AA348" s="51"/>
      <c r="AC348" s="49">
        <f t="shared" si="95"/>
        <v>0</v>
      </c>
    </row>
    <row r="349" spans="1:29">
      <c r="A349" s="6" t="s">
        <v>294</v>
      </c>
      <c r="B349" s="6" t="s">
        <v>145</v>
      </c>
      <c r="C349" s="6" t="s">
        <v>374</v>
      </c>
      <c r="D349" s="41" t="s">
        <v>686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si="93"/>
        <v>0</v>
      </c>
      <c r="V349" s="49">
        <f t="shared" si="94"/>
        <v>0</v>
      </c>
      <c r="Y349" s="51"/>
      <c r="Z349" s="51"/>
      <c r="AA349" s="51"/>
      <c r="AC349" s="49">
        <f t="shared" si="95"/>
        <v>0</v>
      </c>
    </row>
    <row r="350" spans="1:29">
      <c r="D350" s="41" t="s">
        <v>149</v>
      </c>
      <c r="E350" s="46">
        <f t="shared" ref="E350:L350" si="96">SUM(E334:E349)</f>
        <v>10815759.109999999</v>
      </c>
      <c r="F350" s="46">
        <f t="shared" si="96"/>
        <v>12197553.680000002</v>
      </c>
      <c r="G350" s="46">
        <f t="shared" si="96"/>
        <v>13578805.860000003</v>
      </c>
      <c r="H350" s="46">
        <f t="shared" si="96"/>
        <v>14919898.559999999</v>
      </c>
      <c r="I350" s="46">
        <f t="shared" si="96"/>
        <v>16272382.799999999</v>
      </c>
      <c r="J350" s="46">
        <f t="shared" si="96"/>
        <v>1318690.6500000001</v>
      </c>
      <c r="K350" s="46">
        <f t="shared" si="96"/>
        <v>2633060.4700000002</v>
      </c>
      <c r="L350" s="46">
        <f t="shared" si="96"/>
        <v>3950746.15</v>
      </c>
      <c r="M350" s="46">
        <f t="shared" ref="M350:R350" si="97">SUM(M334:M349)</f>
        <v>5251817.99</v>
      </c>
      <c r="N350" s="46">
        <f t="shared" si="97"/>
        <v>6570274.6399999997</v>
      </c>
      <c r="O350" s="46">
        <f t="shared" si="97"/>
        <v>7900312.8399999999</v>
      </c>
      <c r="P350" s="46">
        <f t="shared" si="97"/>
        <v>9225825.4400000013</v>
      </c>
      <c r="Q350" s="46">
        <f t="shared" si="97"/>
        <v>10534861.58</v>
      </c>
      <c r="R350" s="46">
        <f t="shared" si="97"/>
        <v>8707889.9520833343</v>
      </c>
      <c r="Y350" s="51"/>
      <c r="Z350" s="51"/>
      <c r="AA350" s="51"/>
    </row>
    <row r="351" spans="1:29">
      <c r="D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7"/>
      <c r="Y351" s="51"/>
      <c r="Z351" s="51"/>
      <c r="AA351" s="51"/>
    </row>
    <row r="352" spans="1:29">
      <c r="A352" s="6" t="s">
        <v>284</v>
      </c>
      <c r="B352" s="6" t="s">
        <v>151</v>
      </c>
      <c r="C352" s="6" t="s">
        <v>375</v>
      </c>
      <c r="D352" s="41" t="s">
        <v>687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7">
        <f t="shared" ref="R352:R372" si="98">((E352+Q352)+((F352+G352+H352+I352+J352+K352+L352+M352+N352+O352+P352)*2))/24</f>
        <v>0</v>
      </c>
      <c r="V352" s="49">
        <f t="shared" ref="V352:V372" si="99">R352</f>
        <v>0</v>
      </c>
      <c r="Y352" s="51"/>
      <c r="Z352" s="51"/>
      <c r="AA352" s="51"/>
      <c r="AC352" s="49">
        <f t="shared" ref="AC352:AC372" si="100">+R352</f>
        <v>0</v>
      </c>
    </row>
    <row r="353" spans="1:29">
      <c r="A353" s="6" t="s">
        <v>284</v>
      </c>
      <c r="B353" s="6" t="s">
        <v>153</v>
      </c>
      <c r="C353" s="6" t="s">
        <v>375</v>
      </c>
      <c r="D353" s="41" t="s">
        <v>689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7">
        <f t="shared" si="98"/>
        <v>0</v>
      </c>
      <c r="V353" s="49">
        <f t="shared" si="99"/>
        <v>0</v>
      </c>
      <c r="Y353" s="51"/>
      <c r="Z353" s="51"/>
      <c r="AA353" s="51"/>
      <c r="AC353" s="49">
        <f t="shared" si="100"/>
        <v>0</v>
      </c>
    </row>
    <row r="354" spans="1:29">
      <c r="A354" s="6" t="s">
        <v>284</v>
      </c>
      <c r="B354" s="6" t="s">
        <v>377</v>
      </c>
      <c r="D354" s="41" t="s">
        <v>691</v>
      </c>
      <c r="E354" s="45">
        <v>-28012.639999999999</v>
      </c>
      <c r="F354" s="45">
        <v>-31514.22</v>
      </c>
      <c r="G354" s="45">
        <v>-35015.800000000003</v>
      </c>
      <c r="H354" s="45">
        <v>-38517.379999999997</v>
      </c>
      <c r="I354" s="45">
        <v>-42018.96</v>
      </c>
      <c r="J354" s="45">
        <v>-3501.58</v>
      </c>
      <c r="K354" s="45">
        <v>-7003.16</v>
      </c>
      <c r="L354" s="45">
        <v>-10504.74</v>
      </c>
      <c r="M354" s="45">
        <v>-14006.32</v>
      </c>
      <c r="N354" s="45">
        <v>-17507.900000000001</v>
      </c>
      <c r="O354" s="45">
        <v>-21009.48</v>
      </c>
      <c r="P354" s="45">
        <v>-24511.06</v>
      </c>
      <c r="Q354" s="45">
        <v>-28012.639999999999</v>
      </c>
      <c r="R354" s="47">
        <f t="shared" si="98"/>
        <v>-22760.27</v>
      </c>
      <c r="V354" s="49">
        <f t="shared" si="99"/>
        <v>-22760.27</v>
      </c>
      <c r="Y354" s="51"/>
      <c r="Z354" s="51"/>
      <c r="AA354" s="51"/>
      <c r="AC354" s="49">
        <f t="shared" si="100"/>
        <v>-22760.27</v>
      </c>
    </row>
    <row r="355" spans="1:29">
      <c r="A355" s="6" t="s">
        <v>293</v>
      </c>
      <c r="B355" s="6" t="s">
        <v>150</v>
      </c>
      <c r="C355" s="6" t="s">
        <v>375</v>
      </c>
      <c r="D355" s="41" t="s">
        <v>692</v>
      </c>
      <c r="E355" s="45">
        <v>-126461.44</v>
      </c>
      <c r="F355" s="45">
        <v>-372360.01</v>
      </c>
      <c r="G355" s="45">
        <v>-291841.81</v>
      </c>
      <c r="H355" s="45">
        <v>77384.039999999994</v>
      </c>
      <c r="I355" s="45">
        <v>485092.4</v>
      </c>
      <c r="J355" s="45">
        <v>394793.07</v>
      </c>
      <c r="K355" s="45">
        <v>742861.83</v>
      </c>
      <c r="L355" s="45">
        <v>927893.17</v>
      </c>
      <c r="M355" s="45">
        <v>916009.79</v>
      </c>
      <c r="N355" s="45">
        <v>761457.07</v>
      </c>
      <c r="O355" s="45">
        <v>444475.96</v>
      </c>
      <c r="P355" s="45">
        <v>64810.890000000101</v>
      </c>
      <c r="Q355" s="45">
        <v>-343614.67</v>
      </c>
      <c r="R355" s="47">
        <f t="shared" si="98"/>
        <v>326294.86208333331</v>
      </c>
      <c r="V355" s="49">
        <f t="shared" si="99"/>
        <v>326294.86208333331</v>
      </c>
      <c r="Y355" s="51"/>
      <c r="Z355" s="51"/>
      <c r="AA355" s="51"/>
      <c r="AC355" s="49">
        <f t="shared" si="100"/>
        <v>326294.86208333331</v>
      </c>
    </row>
    <row r="356" spans="1:29">
      <c r="A356" s="6" t="s">
        <v>293</v>
      </c>
      <c r="B356" s="6" t="s">
        <v>150</v>
      </c>
      <c r="C356" s="6" t="s">
        <v>376</v>
      </c>
      <c r="D356" s="41" t="s">
        <v>693</v>
      </c>
      <c r="E356" s="45">
        <v>145966.26999999999</v>
      </c>
      <c r="F356" s="45">
        <v>79520.3</v>
      </c>
      <c r="G356" s="45">
        <v>99923.89</v>
      </c>
      <c r="H356" s="45">
        <v>274617.82</v>
      </c>
      <c r="I356" s="45">
        <v>521437.46</v>
      </c>
      <c r="J356" s="45">
        <v>232018.92</v>
      </c>
      <c r="K356" s="45">
        <v>506353.24</v>
      </c>
      <c r="L356" s="45">
        <v>667295.85</v>
      </c>
      <c r="M356" s="45">
        <v>718242.84</v>
      </c>
      <c r="N356" s="45">
        <v>691916.71</v>
      </c>
      <c r="O356" s="45">
        <v>580250.72</v>
      </c>
      <c r="P356" s="45">
        <v>494854.61</v>
      </c>
      <c r="Q356" s="45">
        <v>362878.09</v>
      </c>
      <c r="R356" s="47">
        <f t="shared" si="98"/>
        <v>426737.87833333336</v>
      </c>
      <c r="V356" s="49">
        <f t="shared" si="99"/>
        <v>426737.87833333336</v>
      </c>
      <c r="Y356" s="51"/>
      <c r="Z356" s="51"/>
      <c r="AA356" s="51"/>
      <c r="AC356" s="49">
        <f t="shared" si="100"/>
        <v>426737.87833333336</v>
      </c>
    </row>
    <row r="357" spans="1:29">
      <c r="A357" s="6" t="s">
        <v>293</v>
      </c>
      <c r="B357" s="6" t="s">
        <v>151</v>
      </c>
      <c r="C357" s="6" t="s">
        <v>375</v>
      </c>
      <c r="D357" s="41" t="s">
        <v>687</v>
      </c>
      <c r="E357" s="45">
        <v>48595.94</v>
      </c>
      <c r="F357" s="45">
        <v>74827</v>
      </c>
      <c r="G357" s="45">
        <v>81374.11</v>
      </c>
      <c r="H357" s="45">
        <v>76721.649999999994</v>
      </c>
      <c r="I357" s="45">
        <v>233562.31</v>
      </c>
      <c r="J357" s="45">
        <v>4826.43</v>
      </c>
      <c r="K357" s="45">
        <v>9140.2000000000007</v>
      </c>
      <c r="L357" s="45">
        <v>14351.92</v>
      </c>
      <c r="M357" s="45">
        <v>15286.96</v>
      </c>
      <c r="N357" s="45">
        <v>22577</v>
      </c>
      <c r="O357" s="45">
        <v>19442.669999999998</v>
      </c>
      <c r="P357" s="45">
        <v>25446.87</v>
      </c>
      <c r="Q357" s="45">
        <v>30728.93</v>
      </c>
      <c r="R357" s="47">
        <f t="shared" si="98"/>
        <v>51434.962916666664</v>
      </c>
      <c r="V357" s="49">
        <f t="shared" si="99"/>
        <v>51434.962916666664</v>
      </c>
      <c r="Y357" s="51"/>
      <c r="Z357" s="51"/>
      <c r="AA357" s="51"/>
      <c r="AC357" s="49">
        <f t="shared" si="100"/>
        <v>51434.962916666664</v>
      </c>
    </row>
    <row r="358" spans="1:29">
      <c r="A358" s="6" t="s">
        <v>293</v>
      </c>
      <c r="B358" s="6" t="s">
        <v>151</v>
      </c>
      <c r="C358" s="6" t="s">
        <v>376</v>
      </c>
      <c r="D358" s="41" t="s">
        <v>688</v>
      </c>
      <c r="E358" s="45">
        <v>46566.3</v>
      </c>
      <c r="F358" s="45">
        <v>60845.3</v>
      </c>
      <c r="G358" s="45">
        <v>63959.86</v>
      </c>
      <c r="H358" s="45">
        <v>76153.240000000005</v>
      </c>
      <c r="I358" s="45">
        <v>137241.26</v>
      </c>
      <c r="J358" s="45">
        <v>4240.42</v>
      </c>
      <c r="K358" s="45">
        <v>8106.95</v>
      </c>
      <c r="L358" s="45">
        <v>11585.54</v>
      </c>
      <c r="M358" s="45">
        <v>13688.48</v>
      </c>
      <c r="N358" s="45">
        <v>17789.169999999998</v>
      </c>
      <c r="O358" s="45">
        <v>18308.060000000001</v>
      </c>
      <c r="P358" s="45">
        <v>23168.42</v>
      </c>
      <c r="Q358" s="45">
        <v>26514.23</v>
      </c>
      <c r="R358" s="47">
        <f t="shared" si="98"/>
        <v>39302.247083333328</v>
      </c>
      <c r="V358" s="49">
        <f t="shared" si="99"/>
        <v>39302.247083333328</v>
      </c>
      <c r="Y358" s="51"/>
      <c r="Z358" s="51"/>
      <c r="AA358" s="51"/>
      <c r="AC358" s="49">
        <f t="shared" si="100"/>
        <v>39302.247083333328</v>
      </c>
    </row>
    <row r="359" spans="1:29">
      <c r="A359" s="6" t="s">
        <v>293</v>
      </c>
      <c r="B359" s="6" t="s">
        <v>152</v>
      </c>
      <c r="C359" s="6" t="s">
        <v>375</v>
      </c>
      <c r="D359" s="41" t="s">
        <v>694</v>
      </c>
      <c r="E359" s="45">
        <v>1036470.46</v>
      </c>
      <c r="F359" s="45">
        <v>1160494.3999999999</v>
      </c>
      <c r="G359" s="45">
        <v>1214434.71</v>
      </c>
      <c r="H359" s="45">
        <v>1446864.87</v>
      </c>
      <c r="I359" s="45">
        <v>2116757.21</v>
      </c>
      <c r="J359" s="45">
        <v>31521.4</v>
      </c>
      <c r="K359" s="45">
        <v>146314.23000000001</v>
      </c>
      <c r="L359" s="45">
        <v>180397.05</v>
      </c>
      <c r="M359" s="45">
        <v>285108.34000000003</v>
      </c>
      <c r="N359" s="45">
        <v>504305.21</v>
      </c>
      <c r="O359" s="45">
        <v>688360.76</v>
      </c>
      <c r="P359" s="45">
        <v>804495.35999999999</v>
      </c>
      <c r="Q359" s="45">
        <v>1040064.33</v>
      </c>
      <c r="R359" s="47">
        <f t="shared" si="98"/>
        <v>801443.41124999989</v>
      </c>
      <c r="V359" s="49">
        <f t="shared" si="99"/>
        <v>801443.41124999989</v>
      </c>
      <c r="Y359" s="51"/>
      <c r="Z359" s="51"/>
      <c r="AA359" s="51"/>
      <c r="AC359" s="49">
        <f t="shared" si="100"/>
        <v>801443.41124999989</v>
      </c>
    </row>
    <row r="360" spans="1:29">
      <c r="A360" s="6" t="s">
        <v>293</v>
      </c>
      <c r="B360" s="6" t="s">
        <v>152</v>
      </c>
      <c r="C360" s="6" t="s">
        <v>376</v>
      </c>
      <c r="D360" s="41" t="s">
        <v>695</v>
      </c>
      <c r="E360" s="45">
        <v>523630.26</v>
      </c>
      <c r="F360" s="45">
        <v>786358.69</v>
      </c>
      <c r="G360" s="45">
        <v>837364.85</v>
      </c>
      <c r="H360" s="45">
        <v>936447.8</v>
      </c>
      <c r="I360" s="45">
        <v>1145102.26</v>
      </c>
      <c r="J360" s="45">
        <v>31316.3</v>
      </c>
      <c r="K360" s="45">
        <v>94314.89</v>
      </c>
      <c r="L360" s="45">
        <v>129893.69</v>
      </c>
      <c r="M360" s="45">
        <v>171544.69</v>
      </c>
      <c r="N360" s="45">
        <v>774648.74</v>
      </c>
      <c r="O360" s="45">
        <v>890067.34</v>
      </c>
      <c r="P360" s="45">
        <v>960943.5</v>
      </c>
      <c r="Q360" s="45">
        <v>1080219.6399999999</v>
      </c>
      <c r="R360" s="47">
        <f t="shared" si="98"/>
        <v>629993.97499999998</v>
      </c>
      <c r="V360" s="49">
        <f t="shared" si="99"/>
        <v>629993.97499999998</v>
      </c>
      <c r="Y360" s="51"/>
      <c r="Z360" s="51"/>
      <c r="AA360" s="51"/>
      <c r="AC360" s="49">
        <f t="shared" si="100"/>
        <v>629993.97499999998</v>
      </c>
    </row>
    <row r="361" spans="1:29">
      <c r="A361" s="6" t="s">
        <v>293</v>
      </c>
      <c r="B361" s="6" t="s">
        <v>153</v>
      </c>
      <c r="C361" s="6" t="s">
        <v>375</v>
      </c>
      <c r="D361" s="41" t="s">
        <v>689</v>
      </c>
      <c r="E361" s="45">
        <v>31.22</v>
      </c>
      <c r="F361" s="45">
        <v>35.130000000000003</v>
      </c>
      <c r="G361" s="45">
        <v>39.03</v>
      </c>
      <c r="H361" s="45">
        <v>42.95</v>
      </c>
      <c r="I361" s="45">
        <v>295168.48</v>
      </c>
      <c r="J361" s="45">
        <v>1342.5</v>
      </c>
      <c r="K361" s="45">
        <v>2685</v>
      </c>
      <c r="L361" s="45">
        <v>3897.92</v>
      </c>
      <c r="M361" s="45">
        <v>5107.6000000000004</v>
      </c>
      <c r="N361" s="45">
        <v>6239.74</v>
      </c>
      <c r="O361" s="45">
        <v>7452.02</v>
      </c>
      <c r="P361" s="45">
        <v>8660.17</v>
      </c>
      <c r="Q361" s="45">
        <v>9288.44</v>
      </c>
      <c r="R361" s="47">
        <f t="shared" si="98"/>
        <v>27944.197499999995</v>
      </c>
      <c r="V361" s="49">
        <f t="shared" si="99"/>
        <v>27944.197499999995</v>
      </c>
      <c r="Y361" s="51"/>
      <c r="Z361" s="51"/>
      <c r="AA361" s="51"/>
      <c r="AC361" s="49">
        <f t="shared" si="100"/>
        <v>27944.197499999995</v>
      </c>
    </row>
    <row r="362" spans="1:29">
      <c r="A362" s="6" t="s">
        <v>293</v>
      </c>
      <c r="B362" s="6" t="s">
        <v>153</v>
      </c>
      <c r="C362" s="6" t="s">
        <v>376</v>
      </c>
      <c r="D362" s="41" t="s">
        <v>690</v>
      </c>
      <c r="E362" s="45">
        <v>0</v>
      </c>
      <c r="F362" s="45">
        <v>0</v>
      </c>
      <c r="G362" s="45">
        <v>0</v>
      </c>
      <c r="H362" s="45">
        <v>0.01</v>
      </c>
      <c r="I362" s="45">
        <v>100652.67</v>
      </c>
      <c r="J362" s="45">
        <v>459.5</v>
      </c>
      <c r="K362" s="45">
        <v>919.01</v>
      </c>
      <c r="L362" s="45">
        <v>1332.3</v>
      </c>
      <c r="M362" s="45">
        <v>1745.57</v>
      </c>
      <c r="N362" s="45">
        <v>2132.63</v>
      </c>
      <c r="O362" s="45">
        <v>2545.92</v>
      </c>
      <c r="P362" s="45">
        <v>2959.19</v>
      </c>
      <c r="Q362" s="45">
        <v>3173.45</v>
      </c>
      <c r="R362" s="47">
        <f t="shared" si="98"/>
        <v>9527.7937500000007</v>
      </c>
      <c r="V362" s="49">
        <f t="shared" si="99"/>
        <v>9527.7937500000007</v>
      </c>
      <c r="Y362" s="51"/>
      <c r="Z362" s="51"/>
      <c r="AA362" s="51"/>
      <c r="AC362" s="49">
        <f t="shared" si="100"/>
        <v>9527.7937500000007</v>
      </c>
    </row>
    <row r="363" spans="1:29">
      <c r="A363" s="6" t="s">
        <v>293</v>
      </c>
      <c r="B363" s="6" t="s">
        <v>154</v>
      </c>
      <c r="C363" s="6" t="s">
        <v>375</v>
      </c>
      <c r="D363" s="41" t="s">
        <v>696</v>
      </c>
      <c r="E363" s="45">
        <v>-1002617.24</v>
      </c>
      <c r="F363" s="45">
        <v>-1159045.02</v>
      </c>
      <c r="G363" s="45">
        <v>-1388379.21</v>
      </c>
      <c r="H363" s="45">
        <v>-1744758.26</v>
      </c>
      <c r="I363" s="45">
        <v>-2411249.15</v>
      </c>
      <c r="J363" s="45">
        <v>-107277.27</v>
      </c>
      <c r="K363" s="45">
        <v>-297769.09999999998</v>
      </c>
      <c r="L363" s="45">
        <v>-361713.6</v>
      </c>
      <c r="M363" s="45">
        <v>-427788.56</v>
      </c>
      <c r="N363" s="45">
        <v>-614576.86</v>
      </c>
      <c r="O363" s="45">
        <v>-680952.04</v>
      </c>
      <c r="P363" s="45">
        <v>-780202.09</v>
      </c>
      <c r="Q363" s="45">
        <v>-876656.98</v>
      </c>
      <c r="R363" s="47">
        <f t="shared" si="98"/>
        <v>-909445.68916666659</v>
      </c>
      <c r="V363" s="49">
        <f t="shared" si="99"/>
        <v>-909445.68916666659</v>
      </c>
      <c r="Y363" s="51"/>
      <c r="Z363" s="51"/>
      <c r="AA363" s="51"/>
      <c r="AC363" s="49">
        <f t="shared" si="100"/>
        <v>-909445.68916666659</v>
      </c>
    </row>
    <row r="364" spans="1:29">
      <c r="A364" s="6" t="s">
        <v>293</v>
      </c>
      <c r="B364" s="6" t="s">
        <v>154</v>
      </c>
      <c r="C364" s="6" t="s">
        <v>376</v>
      </c>
      <c r="D364" s="41" t="s">
        <v>697</v>
      </c>
      <c r="E364" s="45">
        <v>-491204.15</v>
      </c>
      <c r="F364" s="45">
        <v>-733231.83</v>
      </c>
      <c r="G364" s="45">
        <v>-790485.41</v>
      </c>
      <c r="H364" s="45">
        <v>-945657.56</v>
      </c>
      <c r="I364" s="45">
        <v>-1255819.98</v>
      </c>
      <c r="J364" s="45">
        <v>-109686.11</v>
      </c>
      <c r="K364" s="45">
        <v>-263038.57</v>
      </c>
      <c r="L364" s="45">
        <v>-356440.63</v>
      </c>
      <c r="M364" s="45">
        <v>-394042.44</v>
      </c>
      <c r="N364" s="45">
        <v>-973502.04</v>
      </c>
      <c r="O364" s="45">
        <v>-990646.75</v>
      </c>
      <c r="P364" s="45">
        <v>-1015215.15</v>
      </c>
      <c r="Q364" s="45">
        <v>-1036211.08</v>
      </c>
      <c r="R364" s="47">
        <f t="shared" si="98"/>
        <v>-715956.17375000007</v>
      </c>
      <c r="V364" s="49">
        <f t="shared" si="99"/>
        <v>-715956.17375000007</v>
      </c>
      <c r="Y364" s="51"/>
      <c r="Z364" s="51"/>
      <c r="AA364" s="51"/>
      <c r="AC364" s="49">
        <f t="shared" si="100"/>
        <v>-715956.17375000007</v>
      </c>
    </row>
    <row r="365" spans="1:29">
      <c r="A365" s="6" t="s">
        <v>293</v>
      </c>
      <c r="B365" s="6" t="s">
        <v>155</v>
      </c>
      <c r="C365" s="6" t="s">
        <v>375</v>
      </c>
      <c r="D365" s="41" t="s">
        <v>698</v>
      </c>
      <c r="E365" s="45">
        <v>-1730.15</v>
      </c>
      <c r="F365" s="45">
        <v>-1946.42</v>
      </c>
      <c r="G365" s="45">
        <v>-2162.69</v>
      </c>
      <c r="H365" s="45">
        <v>-2378.9699999999998</v>
      </c>
      <c r="I365" s="45">
        <v>-170164.03</v>
      </c>
      <c r="J365" s="45">
        <v>-24.23</v>
      </c>
      <c r="K365" s="45">
        <v>-48.46</v>
      </c>
      <c r="L365" s="45">
        <v>-374.47</v>
      </c>
      <c r="M365" s="45">
        <v>-521.1</v>
      </c>
      <c r="N365" s="45">
        <v>-612.97</v>
      </c>
      <c r="O365" s="45">
        <v>-903.49</v>
      </c>
      <c r="P365" s="45">
        <v>-964.73</v>
      </c>
      <c r="Q365" s="45">
        <v>-1103.8</v>
      </c>
      <c r="R365" s="47">
        <f t="shared" si="98"/>
        <v>-15126.544583333334</v>
      </c>
      <c r="V365" s="49">
        <f t="shared" si="99"/>
        <v>-15126.544583333334</v>
      </c>
      <c r="Y365" s="51"/>
      <c r="Z365" s="51"/>
      <c r="AA365" s="51"/>
      <c r="AC365" s="49">
        <f t="shared" si="100"/>
        <v>-15126.544583333334</v>
      </c>
    </row>
    <row r="366" spans="1:29">
      <c r="A366" s="6" t="s">
        <v>293</v>
      </c>
      <c r="B366" s="6" t="s">
        <v>155</v>
      </c>
      <c r="C366" s="6" t="s">
        <v>376</v>
      </c>
      <c r="D366" s="41" t="s">
        <v>699</v>
      </c>
      <c r="E366" s="45">
        <v>-595.99</v>
      </c>
      <c r="F366" s="45">
        <v>-670.49</v>
      </c>
      <c r="G366" s="45">
        <v>-745</v>
      </c>
      <c r="H366" s="45">
        <v>-819.5</v>
      </c>
      <c r="I366" s="45">
        <v>-56800.43</v>
      </c>
      <c r="J366" s="45">
        <v>0</v>
      </c>
      <c r="K366" s="45">
        <v>0</v>
      </c>
      <c r="L366" s="45">
        <v>-104.13</v>
      </c>
      <c r="M366" s="45">
        <v>-146.86000000000001</v>
      </c>
      <c r="N366" s="45">
        <v>-188.51</v>
      </c>
      <c r="O366" s="45">
        <v>-289.70999999999998</v>
      </c>
      <c r="P366" s="45">
        <v>-304.57</v>
      </c>
      <c r="Q366" s="45">
        <v>-352.69</v>
      </c>
      <c r="R366" s="47">
        <f t="shared" si="98"/>
        <v>-5045.2949999999992</v>
      </c>
      <c r="V366" s="49">
        <f t="shared" si="99"/>
        <v>-5045.2949999999992</v>
      </c>
      <c r="Y366" s="51"/>
      <c r="Z366" s="51"/>
      <c r="AA366" s="51"/>
      <c r="AC366" s="49">
        <f t="shared" si="100"/>
        <v>-5045.2949999999992</v>
      </c>
    </row>
    <row r="367" spans="1:29">
      <c r="A367" s="6" t="s">
        <v>294</v>
      </c>
      <c r="B367" s="6" t="s">
        <v>150</v>
      </c>
      <c r="C367" s="6" t="s">
        <v>375</v>
      </c>
      <c r="D367" s="41" t="s">
        <v>692</v>
      </c>
      <c r="E367" s="45">
        <v>1729257.55</v>
      </c>
      <c r="F367" s="45">
        <v>1335049.44</v>
      </c>
      <c r="G367" s="45">
        <v>1493246.46</v>
      </c>
      <c r="H367" s="45">
        <v>3220221.33</v>
      </c>
      <c r="I367" s="45">
        <v>5466343.1399999997</v>
      </c>
      <c r="J367" s="45">
        <v>2263756.02</v>
      </c>
      <c r="K367" s="45">
        <v>4475938.3899999997</v>
      </c>
      <c r="L367" s="45">
        <v>5841516.9100000001</v>
      </c>
      <c r="M367" s="45">
        <v>6150206.8200000003</v>
      </c>
      <c r="N367" s="45">
        <v>5718706.5999999996</v>
      </c>
      <c r="O367" s="45">
        <v>4475861.24</v>
      </c>
      <c r="P367" s="45">
        <v>3594588.19</v>
      </c>
      <c r="Q367" s="45">
        <v>2209885.88</v>
      </c>
      <c r="R367" s="47">
        <f t="shared" si="98"/>
        <v>3833750.5212499998</v>
      </c>
      <c r="V367" s="49">
        <f t="shared" si="99"/>
        <v>3833750.5212499998</v>
      </c>
      <c r="Y367" s="51"/>
      <c r="Z367" s="51"/>
      <c r="AA367" s="51"/>
      <c r="AC367" s="49">
        <f t="shared" si="100"/>
        <v>3833750.5212499998</v>
      </c>
    </row>
    <row r="368" spans="1:29">
      <c r="A368" s="6" t="s">
        <v>294</v>
      </c>
      <c r="B368" s="6" t="s">
        <v>151</v>
      </c>
      <c r="C368" s="6" t="s">
        <v>375</v>
      </c>
      <c r="D368" s="41" t="s">
        <v>687</v>
      </c>
      <c r="E368" s="45">
        <v>483432.49</v>
      </c>
      <c r="F368" s="45">
        <v>620341.56999999995</v>
      </c>
      <c r="G368" s="45">
        <v>649378.97</v>
      </c>
      <c r="H368" s="45">
        <v>675726.86</v>
      </c>
      <c r="I368" s="45">
        <v>1216827.98</v>
      </c>
      <c r="J368" s="45">
        <v>43621.1</v>
      </c>
      <c r="K368" s="45">
        <v>83483.16</v>
      </c>
      <c r="L368" s="45">
        <v>118014.99</v>
      </c>
      <c r="M368" s="45">
        <v>141106.39000000001</v>
      </c>
      <c r="N368" s="45">
        <v>180667.48</v>
      </c>
      <c r="O368" s="45">
        <v>189730.23</v>
      </c>
      <c r="P368" s="45">
        <v>239256.61</v>
      </c>
      <c r="Q368" s="45">
        <v>272201.03999999998</v>
      </c>
      <c r="R368" s="47">
        <f t="shared" si="98"/>
        <v>377997.67541666672</v>
      </c>
      <c r="V368" s="49">
        <f t="shared" si="99"/>
        <v>377997.67541666672</v>
      </c>
      <c r="Y368" s="51"/>
      <c r="Z368" s="51"/>
      <c r="AA368" s="51"/>
      <c r="AC368" s="49">
        <f t="shared" si="100"/>
        <v>377997.67541666672</v>
      </c>
    </row>
    <row r="369" spans="1:29">
      <c r="A369" s="6" t="s">
        <v>294</v>
      </c>
      <c r="B369" s="6" t="s">
        <v>152</v>
      </c>
      <c r="C369" s="6" t="s">
        <v>375</v>
      </c>
      <c r="D369" s="41" t="s">
        <v>694</v>
      </c>
      <c r="E369" s="45">
        <v>3540925.42</v>
      </c>
      <c r="F369" s="45">
        <v>6324764.2699999996</v>
      </c>
      <c r="G369" s="45">
        <v>6678551.9400000004</v>
      </c>
      <c r="H369" s="45">
        <v>7433199.8799999999</v>
      </c>
      <c r="I369" s="45">
        <v>9612418.3699999992</v>
      </c>
      <c r="J369" s="45">
        <v>127932.19</v>
      </c>
      <c r="K369" s="45">
        <v>511893.5</v>
      </c>
      <c r="L369" s="45">
        <v>664192.76</v>
      </c>
      <c r="M369" s="45">
        <v>804796.61</v>
      </c>
      <c r="N369" s="45">
        <v>1019845.04</v>
      </c>
      <c r="O369" s="45">
        <v>1902276.5</v>
      </c>
      <c r="P369" s="45">
        <v>2361782.08</v>
      </c>
      <c r="Q369" s="45">
        <v>3264245.02</v>
      </c>
      <c r="R369" s="47">
        <f t="shared" si="98"/>
        <v>3403686.53</v>
      </c>
      <c r="V369" s="49">
        <f t="shared" si="99"/>
        <v>3403686.53</v>
      </c>
      <c r="Y369" s="51"/>
      <c r="Z369" s="51"/>
      <c r="AA369" s="51"/>
      <c r="AC369" s="49">
        <f t="shared" si="100"/>
        <v>3403686.53</v>
      </c>
    </row>
    <row r="370" spans="1:29">
      <c r="A370" s="6" t="s">
        <v>294</v>
      </c>
      <c r="B370" s="6" t="s">
        <v>153</v>
      </c>
      <c r="C370" s="6" t="s">
        <v>375</v>
      </c>
      <c r="D370" s="41" t="s">
        <v>689</v>
      </c>
      <c r="E370" s="45">
        <v>93.93</v>
      </c>
      <c r="F370" s="45">
        <v>105.67</v>
      </c>
      <c r="G370" s="45">
        <v>117.41</v>
      </c>
      <c r="H370" s="45">
        <v>129.16999999999999</v>
      </c>
      <c r="I370" s="45">
        <v>887871.47</v>
      </c>
      <c r="J370" s="45">
        <v>4003.97</v>
      </c>
      <c r="K370" s="45">
        <v>8007.95</v>
      </c>
      <c r="L370" s="45">
        <v>11625.47</v>
      </c>
      <c r="M370" s="45">
        <v>15233.33</v>
      </c>
      <c r="N370" s="45">
        <v>18613.490000000002</v>
      </c>
      <c r="O370" s="45">
        <v>22231.040000000001</v>
      </c>
      <c r="P370" s="45">
        <v>25834.58</v>
      </c>
      <c r="Q370" s="45">
        <v>27709.32</v>
      </c>
      <c r="R370" s="47">
        <f t="shared" si="98"/>
        <v>83972.93124999998</v>
      </c>
      <c r="V370" s="49">
        <f t="shared" si="99"/>
        <v>83972.93124999998</v>
      </c>
      <c r="Y370" s="51"/>
      <c r="Z370" s="51"/>
      <c r="AA370" s="51"/>
      <c r="AC370" s="49">
        <f t="shared" si="100"/>
        <v>83972.93124999998</v>
      </c>
    </row>
    <row r="371" spans="1:29">
      <c r="A371" s="6" t="s">
        <v>294</v>
      </c>
      <c r="B371" s="6" t="s">
        <v>154</v>
      </c>
      <c r="C371" s="6" t="s">
        <v>375</v>
      </c>
      <c r="D371" s="41" t="s">
        <v>696</v>
      </c>
      <c r="E371" s="45">
        <v>-5950870.7000000002</v>
      </c>
      <c r="F371" s="45">
        <v>-8809116.4299999997</v>
      </c>
      <c r="G371" s="45">
        <v>-9402208.8800000008</v>
      </c>
      <c r="H371" s="45">
        <v>-10948927.16</v>
      </c>
      <c r="I371" s="45">
        <v>-14016587.960000001</v>
      </c>
      <c r="J371" s="45">
        <v>-1194245</v>
      </c>
      <c r="K371" s="45">
        <v>-2979366.08</v>
      </c>
      <c r="L371" s="45">
        <v>-4108059.7</v>
      </c>
      <c r="M371" s="45">
        <v>-4586651.84</v>
      </c>
      <c r="N371" s="45">
        <v>-4779424.09</v>
      </c>
      <c r="O371" s="45">
        <v>-5009203.5999999996</v>
      </c>
      <c r="P371" s="45">
        <v>-5308984.3</v>
      </c>
      <c r="Q371" s="45">
        <v>-5580157.2400000002</v>
      </c>
      <c r="R371" s="47">
        <f t="shared" si="98"/>
        <v>-6409024.0841666684</v>
      </c>
      <c r="V371" s="49">
        <f t="shared" si="99"/>
        <v>-6409024.0841666684</v>
      </c>
      <c r="Y371" s="51"/>
      <c r="Z371" s="51"/>
      <c r="AA371" s="51"/>
      <c r="AC371" s="49">
        <f t="shared" si="100"/>
        <v>-6409024.0841666684</v>
      </c>
    </row>
    <row r="372" spans="1:29">
      <c r="A372" s="6" t="s">
        <v>294</v>
      </c>
      <c r="B372" s="6" t="s">
        <v>155</v>
      </c>
      <c r="C372" s="6" t="s">
        <v>375</v>
      </c>
      <c r="D372" s="41" t="s">
        <v>698</v>
      </c>
      <c r="E372" s="45">
        <v>-5204.32</v>
      </c>
      <c r="F372" s="45">
        <v>-5854.86</v>
      </c>
      <c r="G372" s="45">
        <v>-6505.4</v>
      </c>
      <c r="H372" s="45">
        <v>-7155.95</v>
      </c>
      <c r="I372" s="45">
        <v>-511856.07</v>
      </c>
      <c r="J372" s="45">
        <v>-72.27</v>
      </c>
      <c r="K372" s="45">
        <v>-144.53</v>
      </c>
      <c r="L372" s="45">
        <v>-1116.8499999999999</v>
      </c>
      <c r="M372" s="45">
        <v>-1554.2</v>
      </c>
      <c r="N372" s="45">
        <v>-2028.22</v>
      </c>
      <c r="O372" s="45">
        <v>-3002.04</v>
      </c>
      <c r="P372" s="45">
        <v>-3200.48</v>
      </c>
      <c r="Q372" s="45">
        <v>-3666.3</v>
      </c>
      <c r="R372" s="47">
        <f t="shared" si="98"/>
        <v>-45577.181666666671</v>
      </c>
      <c r="V372" s="49">
        <f t="shared" si="99"/>
        <v>-45577.181666666671</v>
      </c>
      <c r="Y372" s="51"/>
      <c r="Z372" s="51"/>
      <c r="AA372" s="51"/>
      <c r="AC372" s="49">
        <f t="shared" si="100"/>
        <v>-45577.181666666671</v>
      </c>
    </row>
    <row r="373" spans="1:29">
      <c r="D373" s="41" t="s">
        <v>156</v>
      </c>
      <c r="E373" s="46">
        <f t="shared" ref="E373:J373" si="101">SUM(E352:E372)</f>
        <v>-51726.79000000067</v>
      </c>
      <c r="F373" s="46">
        <f t="shared" si="101"/>
        <v>-671397.51000000036</v>
      </c>
      <c r="G373" s="46">
        <f t="shared" si="101"/>
        <v>-798952.97000000032</v>
      </c>
      <c r="H373" s="46">
        <f t="shared" si="101"/>
        <v>529294.83999999915</v>
      </c>
      <c r="I373" s="46">
        <f t="shared" si="101"/>
        <v>3753978.4299999964</v>
      </c>
      <c r="J373" s="46">
        <f t="shared" si="101"/>
        <v>1725025.3600000003</v>
      </c>
      <c r="K373" s="46">
        <f t="shared" ref="K373:R373" si="102">SUM(K352:K372)</f>
        <v>3042648.4499999997</v>
      </c>
      <c r="L373" s="46">
        <f t="shared" si="102"/>
        <v>3733683.4499999997</v>
      </c>
      <c r="M373" s="46">
        <f t="shared" si="102"/>
        <v>3813366.1000000006</v>
      </c>
      <c r="N373" s="46">
        <f t="shared" si="102"/>
        <v>3331058.2900000005</v>
      </c>
      <c r="O373" s="46">
        <f t="shared" si="102"/>
        <v>2534995.3500000006</v>
      </c>
      <c r="P373" s="46">
        <f t="shared" si="102"/>
        <v>1473418.0900000003</v>
      </c>
      <c r="Q373" s="46">
        <f t="shared" si="102"/>
        <v>457132.9700000005</v>
      </c>
      <c r="R373" s="46">
        <f t="shared" si="102"/>
        <v>1889151.7474999987</v>
      </c>
      <c r="Y373" s="51"/>
      <c r="Z373" s="51"/>
      <c r="AA373" s="51"/>
    </row>
    <row r="374" spans="1:29">
      <c r="D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7"/>
      <c r="Y374" s="51"/>
      <c r="Z374" s="51"/>
      <c r="AA374" s="51"/>
    </row>
    <row r="375" spans="1:29">
      <c r="D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7"/>
      <c r="Y375" s="51"/>
      <c r="Z375" s="51"/>
      <c r="AA375" s="51"/>
    </row>
    <row r="376" spans="1:29">
      <c r="A376" s="6" t="s">
        <v>284</v>
      </c>
      <c r="B376" s="6" t="s">
        <v>157</v>
      </c>
      <c r="D376" s="41" t="s">
        <v>158</v>
      </c>
      <c r="E376" s="45">
        <v>0</v>
      </c>
      <c r="F376" s="45">
        <v>0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7">
        <f t="shared" ref="R376:R385" si="103">((E376+Q376)+((F376+G376+H376+I376+J376+K376+L376+M376+N376+O376+P376)*2))/24</f>
        <v>0</v>
      </c>
      <c r="V376" s="49">
        <f t="shared" ref="V376:V385" si="104">R376</f>
        <v>0</v>
      </c>
      <c r="Y376" s="51"/>
      <c r="Z376" s="51"/>
      <c r="AA376" s="51"/>
      <c r="AC376" s="49">
        <f t="shared" ref="AC376:AC385" si="105">+R376</f>
        <v>0</v>
      </c>
    </row>
    <row r="377" spans="1:29">
      <c r="A377" s="6" t="s">
        <v>284</v>
      </c>
      <c r="B377" s="6" t="s">
        <v>159</v>
      </c>
      <c r="D377" s="41" t="s">
        <v>160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7">
        <f t="shared" si="103"/>
        <v>0</v>
      </c>
      <c r="V377" s="49">
        <f t="shared" si="104"/>
        <v>0</v>
      </c>
      <c r="Y377" s="51"/>
      <c r="Z377" s="51"/>
      <c r="AA377" s="51"/>
      <c r="AC377" s="49">
        <f t="shared" si="105"/>
        <v>0</v>
      </c>
    </row>
    <row r="378" spans="1:29">
      <c r="A378" s="42" t="s">
        <v>2</v>
      </c>
      <c r="B378" s="42" t="s">
        <v>2</v>
      </c>
      <c r="C378" s="6" t="s">
        <v>161</v>
      </c>
      <c r="D378" s="41" t="s">
        <v>162</v>
      </c>
      <c r="E378" s="45">
        <v>110070.14</v>
      </c>
      <c r="F378" s="45">
        <v>112776.69</v>
      </c>
      <c r="G378" s="45">
        <v>118593.3</v>
      </c>
      <c r="H378" s="45">
        <v>126224.7</v>
      </c>
      <c r="I378" s="45">
        <v>135910.32</v>
      </c>
      <c r="J378" s="45">
        <v>10040</v>
      </c>
      <c r="K378" s="45">
        <v>27540</v>
      </c>
      <c r="L378" s="45">
        <v>51015.55</v>
      </c>
      <c r="M378" s="45">
        <v>59877.55</v>
      </c>
      <c r="N378" s="45">
        <v>61476.1</v>
      </c>
      <c r="O378" s="45">
        <v>80000.289999999994</v>
      </c>
      <c r="P378" s="45">
        <v>106812.58</v>
      </c>
      <c r="Q378" s="45">
        <v>113186.13</v>
      </c>
      <c r="R378" s="47">
        <f t="shared" si="103"/>
        <v>83491.267916666679</v>
      </c>
      <c r="V378" s="49">
        <f t="shared" si="104"/>
        <v>83491.267916666679</v>
      </c>
      <c r="Y378" s="51"/>
      <c r="Z378" s="51"/>
      <c r="AA378" s="51"/>
      <c r="AC378" s="49">
        <f t="shared" si="105"/>
        <v>83491.267916666679</v>
      </c>
    </row>
    <row r="379" spans="1:29">
      <c r="A379" s="57" t="s">
        <v>2</v>
      </c>
      <c r="B379" s="42" t="s">
        <v>2</v>
      </c>
      <c r="C379" s="6" t="s">
        <v>498</v>
      </c>
      <c r="D379" s="41" t="s">
        <v>497</v>
      </c>
      <c r="E379" s="45">
        <v>-548980.29</v>
      </c>
      <c r="F379" s="45">
        <v>-565360.61</v>
      </c>
      <c r="G379" s="45">
        <v>-390722.08</v>
      </c>
      <c r="H379" s="45">
        <v>-706071.87</v>
      </c>
      <c r="I379" s="45">
        <v>-6436487.3399999999</v>
      </c>
      <c r="J379" s="45">
        <v>74303.89</v>
      </c>
      <c r="K379" s="45">
        <v>74457.75</v>
      </c>
      <c r="L379" s="45">
        <v>-510219.4</v>
      </c>
      <c r="M379" s="45">
        <v>-720103.01</v>
      </c>
      <c r="N379" s="45">
        <v>-778264.05</v>
      </c>
      <c r="O379" s="45">
        <v>-924970.03</v>
      </c>
      <c r="P379" s="45">
        <v>-1024035.43</v>
      </c>
      <c r="Q379" s="45">
        <v>-1112667.55</v>
      </c>
      <c r="R379" s="47">
        <f t="shared" si="103"/>
        <v>-1061524.675</v>
      </c>
      <c r="V379" s="49">
        <f t="shared" si="104"/>
        <v>-1061524.675</v>
      </c>
      <c r="Y379" s="51"/>
      <c r="Z379" s="51"/>
      <c r="AA379" s="51"/>
      <c r="AC379" s="49">
        <f t="shared" si="105"/>
        <v>-1061524.675</v>
      </c>
    </row>
    <row r="380" spans="1:29">
      <c r="A380" s="42" t="s">
        <v>2</v>
      </c>
      <c r="B380" s="42" t="s">
        <v>2</v>
      </c>
      <c r="C380" s="6" t="s">
        <v>163</v>
      </c>
      <c r="D380" s="41" t="s">
        <v>164</v>
      </c>
      <c r="E380" s="45">
        <v>46.47</v>
      </c>
      <c r="F380" s="45">
        <v>46.47</v>
      </c>
      <c r="G380" s="45">
        <v>106.32</v>
      </c>
      <c r="H380" s="45">
        <v>54.94</v>
      </c>
      <c r="I380" s="45">
        <v>54.94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7">
        <f t="shared" si="103"/>
        <v>23.825416666666666</v>
      </c>
      <c r="V380" s="49">
        <f t="shared" si="104"/>
        <v>23.825416666666666</v>
      </c>
      <c r="Y380" s="51"/>
      <c r="Z380" s="51"/>
      <c r="AA380" s="51"/>
      <c r="AC380" s="49">
        <f t="shared" si="105"/>
        <v>23.825416666666666</v>
      </c>
    </row>
    <row r="381" spans="1:29">
      <c r="A381" s="42" t="s">
        <v>2</v>
      </c>
      <c r="B381" s="42" t="s">
        <v>2</v>
      </c>
      <c r="C381" s="6" t="s">
        <v>165</v>
      </c>
      <c r="D381" s="41" t="s">
        <v>700</v>
      </c>
      <c r="E381" s="45">
        <v>217024.1</v>
      </c>
      <c r="F381" s="45">
        <v>233149.1</v>
      </c>
      <c r="G381" s="45">
        <v>249185.38</v>
      </c>
      <c r="H381" s="45">
        <v>266685.38</v>
      </c>
      <c r="I381" s="45">
        <v>270185.38</v>
      </c>
      <c r="J381" s="45">
        <v>18307.650000000001</v>
      </c>
      <c r="K381" s="45">
        <v>29044.32</v>
      </c>
      <c r="L381" s="45">
        <v>39904.32</v>
      </c>
      <c r="M381" s="45">
        <v>50617.52</v>
      </c>
      <c r="N381" s="45">
        <v>63311.41</v>
      </c>
      <c r="O381" s="45">
        <v>81231.41</v>
      </c>
      <c r="P381" s="45">
        <v>84946.59</v>
      </c>
      <c r="Q381" s="45">
        <v>99366.59</v>
      </c>
      <c r="R381" s="47">
        <f t="shared" si="103"/>
        <v>128730.31708333333</v>
      </c>
      <c r="V381" s="49">
        <f t="shared" si="104"/>
        <v>128730.31708333333</v>
      </c>
      <c r="Y381" s="51"/>
      <c r="Z381" s="51"/>
      <c r="AA381" s="51"/>
      <c r="AC381" s="49">
        <f t="shared" si="105"/>
        <v>128730.31708333333</v>
      </c>
    </row>
    <row r="382" spans="1:29">
      <c r="A382" s="44" t="s">
        <v>2</v>
      </c>
      <c r="B382" s="44" t="s">
        <v>2</v>
      </c>
      <c r="C382" s="6" t="s">
        <v>166</v>
      </c>
      <c r="D382" s="41" t="s">
        <v>701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7">
        <f t="shared" si="103"/>
        <v>0</v>
      </c>
      <c r="V382" s="49">
        <f t="shared" si="104"/>
        <v>0</v>
      </c>
      <c r="Y382" s="51"/>
      <c r="Z382" s="51"/>
      <c r="AA382" s="51"/>
      <c r="AC382" s="49">
        <f t="shared" si="105"/>
        <v>0</v>
      </c>
    </row>
    <row r="383" spans="1:29">
      <c r="A383" s="43" t="s">
        <v>2</v>
      </c>
      <c r="B383" s="43" t="s">
        <v>2</v>
      </c>
      <c r="C383" s="6" t="s">
        <v>167</v>
      </c>
      <c r="D383" s="41" t="s">
        <v>168</v>
      </c>
      <c r="E383" s="45">
        <v>0</v>
      </c>
      <c r="F383" s="45">
        <v>0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7">
        <f t="shared" si="103"/>
        <v>0</v>
      </c>
      <c r="V383" s="49">
        <f t="shared" si="104"/>
        <v>0</v>
      </c>
      <c r="Y383" s="51"/>
      <c r="Z383" s="51"/>
      <c r="AA383" s="51"/>
      <c r="AC383" s="49">
        <f t="shared" si="105"/>
        <v>0</v>
      </c>
    </row>
    <row r="384" spans="1:29">
      <c r="A384" s="6" t="s">
        <v>2</v>
      </c>
      <c r="B384" s="6" t="s">
        <v>378</v>
      </c>
      <c r="C384" s="6" t="s">
        <v>167</v>
      </c>
      <c r="D384" s="36" t="s">
        <v>169</v>
      </c>
      <c r="E384" s="45">
        <v>0</v>
      </c>
      <c r="F384" s="45">
        <v>0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7">
        <f t="shared" si="103"/>
        <v>0</v>
      </c>
      <c r="V384" s="49">
        <f t="shared" si="104"/>
        <v>0</v>
      </c>
      <c r="Y384" s="51"/>
      <c r="Z384" s="51"/>
      <c r="AA384" s="51"/>
      <c r="AC384" s="49">
        <f t="shared" si="105"/>
        <v>0</v>
      </c>
    </row>
    <row r="385" spans="1:29">
      <c r="A385" s="6" t="s">
        <v>294</v>
      </c>
      <c r="B385" s="6" t="s">
        <v>170</v>
      </c>
      <c r="C385" s="6" t="s">
        <v>364</v>
      </c>
      <c r="D385" s="41" t="s">
        <v>702</v>
      </c>
      <c r="E385" s="45">
        <v>558.49</v>
      </c>
      <c r="F385" s="45">
        <v>1116.98</v>
      </c>
      <c r="G385" s="45">
        <v>1116.98</v>
      </c>
      <c r="H385" s="45">
        <v>1116.98</v>
      </c>
      <c r="I385" s="45">
        <v>1116.98</v>
      </c>
      <c r="J385" s="45">
        <v>0</v>
      </c>
      <c r="K385" s="45">
        <v>0</v>
      </c>
      <c r="L385" s="45">
        <v>0</v>
      </c>
      <c r="M385" s="45">
        <v>459.24</v>
      </c>
      <c r="N385" s="45">
        <v>459.24</v>
      </c>
      <c r="O385" s="45">
        <v>459.24</v>
      </c>
      <c r="P385" s="45">
        <v>459.24</v>
      </c>
      <c r="Q385" s="45">
        <v>459.24</v>
      </c>
      <c r="R385" s="47">
        <f t="shared" si="103"/>
        <v>567.81208333333325</v>
      </c>
      <c r="V385" s="49">
        <f t="shared" si="104"/>
        <v>567.81208333333325</v>
      </c>
      <c r="Y385" s="51"/>
      <c r="Z385" s="51"/>
      <c r="AA385" s="51"/>
      <c r="AC385" s="49">
        <f t="shared" si="105"/>
        <v>567.81208333333325</v>
      </c>
    </row>
    <row r="386" spans="1:29">
      <c r="D386" s="41" t="s">
        <v>171</v>
      </c>
      <c r="E386" s="46">
        <f t="shared" ref="E386:J386" si="106">SUM(E376:E385)</f>
        <v>-221281.09000000005</v>
      </c>
      <c r="F386" s="46">
        <f t="shared" si="106"/>
        <v>-218271.37</v>
      </c>
      <c r="G386" s="46">
        <f t="shared" si="106"/>
        <v>-21720.100000000017</v>
      </c>
      <c r="H386" s="46">
        <f t="shared" si="106"/>
        <v>-311989.87000000011</v>
      </c>
      <c r="I386" s="46">
        <f t="shared" si="106"/>
        <v>-6029219.7199999988</v>
      </c>
      <c r="J386" s="46">
        <f t="shared" si="106"/>
        <v>102651.54000000001</v>
      </c>
      <c r="K386" s="46">
        <f t="shared" ref="K386:R386" si="107">SUM(K376:K385)</f>
        <v>131042.07</v>
      </c>
      <c r="L386" s="46">
        <f t="shared" si="107"/>
        <v>-419299.53</v>
      </c>
      <c r="M386" s="46">
        <f t="shared" si="107"/>
        <v>-609148.69999999995</v>
      </c>
      <c r="N386" s="46">
        <f t="shared" si="107"/>
        <v>-653017.30000000005</v>
      </c>
      <c r="O386" s="46">
        <f t="shared" si="107"/>
        <v>-763279.09</v>
      </c>
      <c r="P386" s="46">
        <f t="shared" si="107"/>
        <v>-831817.02000000014</v>
      </c>
      <c r="Q386" s="46">
        <f t="shared" si="107"/>
        <v>-899655.59000000008</v>
      </c>
      <c r="R386" s="46">
        <f t="shared" si="107"/>
        <v>-848711.45250000001</v>
      </c>
      <c r="Y386" s="51"/>
      <c r="Z386" s="51"/>
      <c r="AA386" s="51"/>
    </row>
    <row r="387" spans="1:29">
      <c r="D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7"/>
      <c r="Y387" s="51"/>
      <c r="Z387" s="51"/>
      <c r="AA387" s="51"/>
    </row>
    <row r="388" spans="1:29">
      <c r="A388" s="6" t="s">
        <v>284</v>
      </c>
      <c r="B388" s="6" t="s">
        <v>172</v>
      </c>
      <c r="C388" s="6" t="s">
        <v>143</v>
      </c>
      <c r="D388" s="41" t="s">
        <v>173</v>
      </c>
      <c r="E388" s="45">
        <v>8505000</v>
      </c>
      <c r="F388" s="45">
        <v>8505000</v>
      </c>
      <c r="G388" s="45">
        <v>8505000</v>
      </c>
      <c r="H388" s="45">
        <v>12095000</v>
      </c>
      <c r="I388" s="45">
        <v>12095000</v>
      </c>
      <c r="J388" s="45">
        <v>0</v>
      </c>
      <c r="K388" s="45">
        <v>3590000</v>
      </c>
      <c r="L388" s="45">
        <v>3590000</v>
      </c>
      <c r="M388" s="45">
        <v>3590000</v>
      </c>
      <c r="N388" s="45">
        <v>7180000</v>
      </c>
      <c r="O388" s="45">
        <v>7180000</v>
      </c>
      <c r="P388" s="45">
        <v>7180000</v>
      </c>
      <c r="Q388" s="45">
        <v>10770000</v>
      </c>
      <c r="R388" s="47">
        <f>((E388+Q388)+((F388+G388+H388+I388+J388+K388+L388+M388+N388+O388+P388)*2))/24</f>
        <v>6928958.333333333</v>
      </c>
      <c r="V388" s="49">
        <f>R388</f>
        <v>6928958.333333333</v>
      </c>
      <c r="Y388" s="51"/>
      <c r="Z388" s="51"/>
      <c r="AA388" s="51"/>
      <c r="AC388" s="49">
        <f>+R388</f>
        <v>6928958.333333333</v>
      </c>
    </row>
    <row r="389" spans="1:29">
      <c r="D389" s="41" t="s">
        <v>174</v>
      </c>
      <c r="E389" s="46">
        <f t="shared" ref="E389:R389" si="108">+E388</f>
        <v>8505000</v>
      </c>
      <c r="F389" s="46">
        <f t="shared" si="108"/>
        <v>8505000</v>
      </c>
      <c r="G389" s="46">
        <f t="shared" si="108"/>
        <v>8505000</v>
      </c>
      <c r="H389" s="46">
        <f t="shared" si="108"/>
        <v>12095000</v>
      </c>
      <c r="I389" s="46">
        <f t="shared" si="108"/>
        <v>12095000</v>
      </c>
      <c r="J389" s="46">
        <f t="shared" si="108"/>
        <v>0</v>
      </c>
      <c r="K389" s="46">
        <f t="shared" si="108"/>
        <v>3590000</v>
      </c>
      <c r="L389" s="46">
        <f t="shared" si="108"/>
        <v>3590000</v>
      </c>
      <c r="M389" s="46">
        <f t="shared" si="108"/>
        <v>3590000</v>
      </c>
      <c r="N389" s="46">
        <f t="shared" si="108"/>
        <v>7180000</v>
      </c>
      <c r="O389" s="46">
        <f t="shared" si="108"/>
        <v>7180000</v>
      </c>
      <c r="P389" s="46">
        <f t="shared" si="108"/>
        <v>7180000</v>
      </c>
      <c r="Q389" s="46">
        <f t="shared" si="108"/>
        <v>10770000</v>
      </c>
      <c r="R389" s="46">
        <f t="shared" si="108"/>
        <v>6928958.333333333</v>
      </c>
      <c r="Y389" s="51"/>
      <c r="Z389" s="51"/>
      <c r="AA389" s="51"/>
    </row>
    <row r="390" spans="1:29">
      <c r="D390" s="41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47"/>
      <c r="Y390" s="51"/>
      <c r="Z390" s="51"/>
      <c r="AA390" s="51"/>
    </row>
    <row r="391" spans="1:29" s="15" customFormat="1" ht="13.5" thickBot="1">
      <c r="D391" s="20" t="s">
        <v>175</v>
      </c>
      <c r="E391" s="16">
        <f t="shared" ref="E391:P391" si="109">+E389+E386+E373+E350+E332+E327+E309+E308+E306+E300+E218+E214+E194+E193+SUM(E175:E191)+E173+E161+E143+E116+E60+E44+E35+E32+E56</f>
        <v>1053516193.5499996</v>
      </c>
      <c r="F391" s="16">
        <f t="shared" si="109"/>
        <v>1095954589.5599997</v>
      </c>
      <c r="G391" s="16">
        <f t="shared" si="109"/>
        <v>1140082062.48</v>
      </c>
      <c r="H391" s="16">
        <f t="shared" si="109"/>
        <v>1197351789.9499998</v>
      </c>
      <c r="I391" s="16">
        <f t="shared" si="109"/>
        <v>1255579420.02</v>
      </c>
      <c r="J391" s="16">
        <f t="shared" si="109"/>
        <v>973205124.52999973</v>
      </c>
      <c r="K391" s="16">
        <f t="shared" si="109"/>
        <v>1020025267.05</v>
      </c>
      <c r="L391" s="16">
        <f t="shared" si="109"/>
        <v>1045163956.0999999</v>
      </c>
      <c r="M391" s="16">
        <f t="shared" si="109"/>
        <v>1057001858.4599999</v>
      </c>
      <c r="N391" s="16">
        <f t="shared" si="109"/>
        <v>1074129954.8100002</v>
      </c>
      <c r="O391" s="16">
        <f t="shared" si="109"/>
        <v>1089863025.5000002</v>
      </c>
      <c r="P391" s="16">
        <f t="shared" si="109"/>
        <v>1105960550.9100001</v>
      </c>
      <c r="Q391" s="16">
        <f t="shared" ref="Q391:R391" si="110">+Q389+Q386+Q373+Q350+Q332+Q327+Q309+Q308+Q306+Q300+Q218+Q214+Q194+Q193+SUM(Q175:Q191)+Q173+Q161+Q143+Q116+Q60+Q44+Q35+Q32+Q56</f>
        <v>1132507051.27</v>
      </c>
      <c r="R391" s="16">
        <f t="shared" si="110"/>
        <v>1095610768.4816663</v>
      </c>
      <c r="Y391" s="52"/>
      <c r="Z391" s="52"/>
      <c r="AA391" s="52"/>
    </row>
    <row r="392" spans="1:29" ht="13.5" thickTop="1">
      <c r="D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7"/>
      <c r="Y392" s="51"/>
      <c r="Z392" s="51"/>
      <c r="AA392" s="51"/>
    </row>
    <row r="393" spans="1:29">
      <c r="D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7"/>
      <c r="Y393" s="51"/>
      <c r="Z393" s="51"/>
      <c r="AA393" s="51"/>
    </row>
    <row r="394" spans="1:29">
      <c r="A394" s="6" t="s">
        <v>284</v>
      </c>
      <c r="B394" s="6" t="s">
        <v>176</v>
      </c>
      <c r="C394" s="6" t="s">
        <v>385</v>
      </c>
      <c r="D394" s="3" t="s">
        <v>177</v>
      </c>
      <c r="E394" s="45">
        <v>-1000</v>
      </c>
      <c r="F394" s="45">
        <v>-1000</v>
      </c>
      <c r="G394" s="45">
        <v>-1000</v>
      </c>
      <c r="H394" s="45">
        <v>-1000</v>
      </c>
      <c r="I394" s="45">
        <v>-1000</v>
      </c>
      <c r="J394" s="45">
        <v>-1000</v>
      </c>
      <c r="K394" s="45">
        <v>-1000</v>
      </c>
      <c r="L394" s="45">
        <v>-1000</v>
      </c>
      <c r="M394" s="45">
        <v>-1000</v>
      </c>
      <c r="N394" s="45">
        <v>-1000</v>
      </c>
      <c r="O394" s="45">
        <v>-1000</v>
      </c>
      <c r="P394" s="45">
        <v>-1000</v>
      </c>
      <c r="Q394" s="45">
        <v>-1000</v>
      </c>
      <c r="R394" s="47">
        <f t="shared" ref="R394:R400" si="111">((E394+Q394)+((F394+G394+H394+I394+J394+K394+L394+M394+N394+O394+P394)*2))/24</f>
        <v>-1000</v>
      </c>
      <c r="U394" s="49"/>
      <c r="V394" s="49">
        <f>+R394</f>
        <v>-1000</v>
      </c>
      <c r="W394" s="49"/>
      <c r="Y394" s="51"/>
      <c r="Z394" s="51"/>
      <c r="AA394" s="51"/>
      <c r="AC394" s="49">
        <f>+R394</f>
        <v>-1000</v>
      </c>
    </row>
    <row r="395" spans="1:29">
      <c r="A395" s="6" t="s">
        <v>284</v>
      </c>
      <c r="B395" s="6" t="s">
        <v>386</v>
      </c>
      <c r="C395" s="6" t="s">
        <v>143</v>
      </c>
      <c r="D395" s="3" t="s">
        <v>178</v>
      </c>
      <c r="E395" s="45">
        <v>-40331709.530000001</v>
      </c>
      <c r="F395" s="45">
        <v>-40331709.530000001</v>
      </c>
      <c r="G395" s="45">
        <v>-40331709.530000001</v>
      </c>
      <c r="H395" s="45">
        <v>-40331709.530000001</v>
      </c>
      <c r="I395" s="45">
        <v>-40331709.530000001</v>
      </c>
      <c r="J395" s="45">
        <v>-52820556.490000002</v>
      </c>
      <c r="K395" s="45">
        <v>-52820556.490000002</v>
      </c>
      <c r="L395" s="45">
        <v>-52820556.490000002</v>
      </c>
      <c r="M395" s="45">
        <v>-52820556.490000002</v>
      </c>
      <c r="N395" s="45">
        <v>-52820556.490000002</v>
      </c>
      <c r="O395" s="45">
        <v>-52820556.490000002</v>
      </c>
      <c r="P395" s="45">
        <v>-52820556.490000002</v>
      </c>
      <c r="Q395" s="45">
        <v>-52820556.490000002</v>
      </c>
      <c r="R395" s="47">
        <f t="shared" si="111"/>
        <v>-48137238.880000003</v>
      </c>
      <c r="V395" s="49">
        <f>+R395</f>
        <v>-48137238.880000003</v>
      </c>
      <c r="W395" s="49"/>
      <c r="Y395" s="51"/>
      <c r="Z395" s="51"/>
      <c r="AA395" s="51"/>
      <c r="AC395" s="49">
        <f>+V395</f>
        <v>-48137238.880000003</v>
      </c>
    </row>
    <row r="396" spans="1:29">
      <c r="A396" s="6" t="s">
        <v>284</v>
      </c>
      <c r="B396" s="6" t="s">
        <v>386</v>
      </c>
      <c r="C396" s="6" t="s">
        <v>180</v>
      </c>
      <c r="D396" s="3" t="s">
        <v>181</v>
      </c>
      <c r="E396" s="45">
        <v>25753</v>
      </c>
      <c r="F396" s="45">
        <v>30585</v>
      </c>
      <c r="G396" s="45">
        <v>36044</v>
      </c>
      <c r="H396" s="45">
        <v>41503</v>
      </c>
      <c r="I396" s="45">
        <v>50221</v>
      </c>
      <c r="J396" s="45">
        <v>3197</v>
      </c>
      <c r="K396" s="45">
        <v>6394</v>
      </c>
      <c r="L396" s="45">
        <v>9591</v>
      </c>
      <c r="M396" s="45">
        <v>12788</v>
      </c>
      <c r="N396" s="45">
        <v>15985</v>
      </c>
      <c r="O396" s="45">
        <v>21968</v>
      </c>
      <c r="P396" s="45">
        <v>27951</v>
      </c>
      <c r="Q396" s="45">
        <v>33934</v>
      </c>
      <c r="R396" s="47">
        <f t="shared" si="111"/>
        <v>23839.208333333332</v>
      </c>
      <c r="U396" s="49"/>
      <c r="V396" s="49">
        <f t="shared" ref="V396:V400" si="112">+R396</f>
        <v>23839.208333333332</v>
      </c>
      <c r="W396" s="49"/>
      <c r="Y396" s="51"/>
      <c r="Z396" s="51"/>
      <c r="AA396" s="51"/>
      <c r="AC396" s="49">
        <f>+R396</f>
        <v>23839.208333333332</v>
      </c>
    </row>
    <row r="397" spans="1:29">
      <c r="A397" s="6" t="s">
        <v>284</v>
      </c>
      <c r="B397" s="6" t="s">
        <v>182</v>
      </c>
      <c r="C397" s="6" t="s">
        <v>143</v>
      </c>
      <c r="D397" s="3" t="s">
        <v>183</v>
      </c>
      <c r="E397" s="45">
        <v>-266117553.21000001</v>
      </c>
      <c r="F397" s="45">
        <v>-266117553.21000001</v>
      </c>
      <c r="G397" s="45">
        <v>-266117553.21000001</v>
      </c>
      <c r="H397" s="45">
        <v>-266117553.21000001</v>
      </c>
      <c r="I397" s="45">
        <v>-286117553.20999998</v>
      </c>
      <c r="J397" s="45">
        <v>-286117553.20999998</v>
      </c>
      <c r="K397" s="45">
        <v>-286117553.20999998</v>
      </c>
      <c r="L397" s="45">
        <v>-286117553.20999998</v>
      </c>
      <c r="M397" s="45">
        <v>-286117553.20999998</v>
      </c>
      <c r="N397" s="45">
        <v>-286117553.20999998</v>
      </c>
      <c r="O397" s="45">
        <v>-296117553.20999998</v>
      </c>
      <c r="P397" s="45">
        <v>-296117553.20999998</v>
      </c>
      <c r="Q397" s="45">
        <v>-301117553.20999998</v>
      </c>
      <c r="R397" s="47">
        <f t="shared" si="111"/>
        <v>-282575886.54333335</v>
      </c>
      <c r="U397" s="49"/>
      <c r="V397" s="49">
        <f t="shared" si="112"/>
        <v>-282575886.54333335</v>
      </c>
      <c r="W397" s="49"/>
      <c r="Y397" s="51"/>
      <c r="Z397" s="51"/>
      <c r="AA397" s="51"/>
      <c r="AC397" s="49">
        <f>+R397</f>
        <v>-282575886.54333335</v>
      </c>
    </row>
    <row r="398" spans="1:29">
      <c r="A398" s="6" t="s">
        <v>284</v>
      </c>
      <c r="B398" s="6" t="s">
        <v>532</v>
      </c>
      <c r="C398" s="6"/>
      <c r="D398" s="3" t="s">
        <v>185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111"/>
        <v>0</v>
      </c>
      <c r="U398" s="49"/>
      <c r="V398" s="49">
        <f t="shared" si="112"/>
        <v>0</v>
      </c>
      <c r="W398" s="49"/>
      <c r="Y398" s="51"/>
      <c r="Z398" s="51"/>
      <c r="AA398" s="51"/>
      <c r="AC398" s="49">
        <f>+R398</f>
        <v>0</v>
      </c>
    </row>
    <row r="399" spans="1:29">
      <c r="A399" s="6" t="s">
        <v>284</v>
      </c>
      <c r="B399" s="6" t="s">
        <v>186</v>
      </c>
      <c r="C399" s="6" t="s">
        <v>179</v>
      </c>
      <c r="D399" s="3" t="s">
        <v>703</v>
      </c>
      <c r="E399" s="45">
        <v>-2506034.75</v>
      </c>
      <c r="F399" s="45">
        <v>-2506034.75</v>
      </c>
      <c r="G399" s="45">
        <v>-2506034.75</v>
      </c>
      <c r="H399" s="45">
        <v>-2506034.75</v>
      </c>
      <c r="I399" s="45">
        <v>1827414.09</v>
      </c>
      <c r="J399" s="45">
        <v>1827414.07</v>
      </c>
      <c r="K399" s="45">
        <v>1827414.07</v>
      </c>
      <c r="L399" s="45">
        <v>1827414.07</v>
      </c>
      <c r="M399" s="45">
        <v>1827414.07</v>
      </c>
      <c r="N399" s="45">
        <v>1827414.07</v>
      </c>
      <c r="O399" s="45">
        <v>1827414.07</v>
      </c>
      <c r="P399" s="45">
        <v>1827414.07</v>
      </c>
      <c r="Q399" s="45">
        <v>1827414.07</v>
      </c>
      <c r="R399" s="47">
        <f t="shared" si="111"/>
        <v>563491.49916666676</v>
      </c>
      <c r="U399" s="49"/>
      <c r="V399" s="49">
        <f t="shared" si="112"/>
        <v>563491.49916666676</v>
      </c>
      <c r="W399" s="49"/>
      <c r="Y399" s="51"/>
      <c r="Z399" s="51"/>
      <c r="AA399" s="51"/>
      <c r="AC399" s="49">
        <f>+R399</f>
        <v>563491.49916666676</v>
      </c>
    </row>
    <row r="400" spans="1:29">
      <c r="A400" s="6" t="s">
        <v>284</v>
      </c>
      <c r="B400" s="6" t="s">
        <v>186</v>
      </c>
      <c r="C400" s="6" t="s">
        <v>276</v>
      </c>
      <c r="D400" s="3" t="s">
        <v>704</v>
      </c>
      <c r="E400" s="45">
        <v>430592.4</v>
      </c>
      <c r="F400" s="45">
        <v>430592.4</v>
      </c>
      <c r="G400" s="45">
        <v>430592.4</v>
      </c>
      <c r="H400" s="45">
        <v>430592.4</v>
      </c>
      <c r="I400" s="45">
        <v>630608.81999999995</v>
      </c>
      <c r="J400" s="45">
        <v>630608.81000000006</v>
      </c>
      <c r="K400" s="45">
        <v>630608.81000000006</v>
      </c>
      <c r="L400" s="45">
        <v>630608.81000000006</v>
      </c>
      <c r="M400" s="45">
        <v>630608.81000000006</v>
      </c>
      <c r="N400" s="45">
        <v>630608.81000000006</v>
      </c>
      <c r="O400" s="45">
        <v>630608.81000000006</v>
      </c>
      <c r="P400" s="45">
        <v>630608.81000000006</v>
      </c>
      <c r="Q400" s="45">
        <v>630608.81000000006</v>
      </c>
      <c r="R400" s="47">
        <f t="shared" si="111"/>
        <v>572270.69125000015</v>
      </c>
      <c r="U400" s="49"/>
      <c r="V400" s="49">
        <f t="shared" si="112"/>
        <v>572270.69125000015</v>
      </c>
      <c r="W400" s="49"/>
      <c r="Y400" s="51"/>
      <c r="Z400" s="51"/>
      <c r="AA400" s="51"/>
      <c r="AC400" s="49">
        <f>+R400</f>
        <v>572270.69125000015</v>
      </c>
    </row>
    <row r="401" spans="1:29">
      <c r="D401" s="3" t="s">
        <v>187</v>
      </c>
      <c r="E401" s="46">
        <f t="shared" ref="E401:H401" si="113">SUM(E394:E400)</f>
        <v>-308499952.09000003</v>
      </c>
      <c r="F401" s="46">
        <f t="shared" si="113"/>
        <v>-308495120.09000003</v>
      </c>
      <c r="G401" s="46">
        <f t="shared" si="113"/>
        <v>-308489661.09000003</v>
      </c>
      <c r="H401" s="46">
        <f t="shared" si="113"/>
        <v>-308484202.09000003</v>
      </c>
      <c r="I401" s="46">
        <f t="shared" ref="I401:R401" si="114">SUM(I394:I400)</f>
        <v>-323942018.83000004</v>
      </c>
      <c r="J401" s="46">
        <f t="shared" si="114"/>
        <v>-336477889.81999999</v>
      </c>
      <c r="K401" s="46">
        <f t="shared" si="114"/>
        <v>-336474692.81999999</v>
      </c>
      <c r="L401" s="46">
        <f t="shared" si="114"/>
        <v>-336471495.81999999</v>
      </c>
      <c r="M401" s="46">
        <f t="shared" si="114"/>
        <v>-336468298.81999999</v>
      </c>
      <c r="N401" s="46">
        <f t="shared" si="114"/>
        <v>-336465101.81999999</v>
      </c>
      <c r="O401" s="46">
        <f t="shared" si="114"/>
        <v>-346459118.81999999</v>
      </c>
      <c r="P401" s="46">
        <f t="shared" si="114"/>
        <v>-346453135.81999999</v>
      </c>
      <c r="Q401" s="46">
        <f t="shared" si="114"/>
        <v>-351447152.81999999</v>
      </c>
      <c r="R401" s="46">
        <f t="shared" si="114"/>
        <v>-329554524.02458334</v>
      </c>
      <c r="Y401" s="51"/>
      <c r="Z401" s="51"/>
      <c r="AA401" s="51"/>
    </row>
    <row r="402" spans="1:29">
      <c r="D402" s="3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47"/>
      <c r="Y402" s="51"/>
      <c r="Z402" s="51"/>
      <c r="AA402" s="51"/>
    </row>
    <row r="403" spans="1:29">
      <c r="A403" s="6" t="s">
        <v>284</v>
      </c>
      <c r="B403" s="6" t="s">
        <v>387</v>
      </c>
      <c r="C403" s="6" t="s">
        <v>92</v>
      </c>
      <c r="D403" s="12" t="s">
        <v>188</v>
      </c>
      <c r="E403" s="45">
        <v>-20000000</v>
      </c>
      <c r="F403" s="45">
        <v>-20000000</v>
      </c>
      <c r="G403" s="45">
        <v>-20000000</v>
      </c>
      <c r="H403" s="45">
        <v>-20000000</v>
      </c>
      <c r="I403" s="45">
        <v>-20000000</v>
      </c>
      <c r="J403" s="45">
        <v>-20000000</v>
      </c>
      <c r="K403" s="45">
        <v>-20000000</v>
      </c>
      <c r="L403" s="45">
        <v>-20000000</v>
      </c>
      <c r="M403" s="45">
        <v>-20000000</v>
      </c>
      <c r="N403" s="45">
        <v>-20000000</v>
      </c>
      <c r="O403" s="45">
        <v>-20000000</v>
      </c>
      <c r="P403" s="45">
        <v>-20000000</v>
      </c>
      <c r="Q403" s="45">
        <v>-20000000</v>
      </c>
      <c r="R403" s="47">
        <f t="shared" ref="R403:R421" si="115">((E403+Q403)+((F403+G403+H403+I403+J403+K403+L403+M403+N403+O403+P403)*2))/24</f>
        <v>-20000000</v>
      </c>
      <c r="U403" s="49"/>
      <c r="V403" s="49">
        <f t="shared" ref="V403:V421" si="116">+R403</f>
        <v>-20000000</v>
      </c>
      <c r="W403" s="49"/>
      <c r="Y403" s="51"/>
      <c r="Z403" s="51"/>
      <c r="AA403" s="51"/>
      <c r="AC403" s="49">
        <f t="shared" ref="AC403:AC421" si="117">+R403</f>
        <v>-20000000</v>
      </c>
    </row>
    <row r="404" spans="1:29">
      <c r="A404" s="6" t="s">
        <v>284</v>
      </c>
      <c r="B404" s="6" t="s">
        <v>387</v>
      </c>
      <c r="C404" s="6" t="s">
        <v>94</v>
      </c>
      <c r="D404" s="12" t="s">
        <v>189</v>
      </c>
      <c r="E404" s="45">
        <v>-15000000</v>
      </c>
      <c r="F404" s="45">
        <v>-15000000</v>
      </c>
      <c r="G404" s="45">
        <v>-15000000</v>
      </c>
      <c r="H404" s="45">
        <v>-15000000</v>
      </c>
      <c r="I404" s="45">
        <v>-15000000</v>
      </c>
      <c r="J404" s="45">
        <v>-15000000</v>
      </c>
      <c r="K404" s="45">
        <v>-15000000</v>
      </c>
      <c r="L404" s="45">
        <v>-15000000</v>
      </c>
      <c r="M404" s="45">
        <v>-15000000</v>
      </c>
      <c r="N404" s="45">
        <v>-15000000</v>
      </c>
      <c r="O404" s="45">
        <v>-15000000</v>
      </c>
      <c r="P404" s="45">
        <v>-15000000</v>
      </c>
      <c r="Q404" s="45">
        <v>-15000000</v>
      </c>
      <c r="R404" s="47">
        <f t="shared" si="115"/>
        <v>-15000000</v>
      </c>
      <c r="U404" s="49"/>
      <c r="V404" s="49">
        <f t="shared" si="116"/>
        <v>-15000000</v>
      </c>
      <c r="W404" s="49"/>
      <c r="Y404" s="51"/>
      <c r="Z404" s="51"/>
      <c r="AA404" s="51"/>
      <c r="AC404" s="49">
        <f t="shared" si="117"/>
        <v>-15000000</v>
      </c>
    </row>
    <row r="405" spans="1:29">
      <c r="A405" s="6" t="s">
        <v>284</v>
      </c>
      <c r="B405" s="6" t="s">
        <v>387</v>
      </c>
      <c r="C405" s="6" t="s">
        <v>96</v>
      </c>
      <c r="D405" s="12" t="s">
        <v>190</v>
      </c>
      <c r="E405" s="45">
        <v>-24201000</v>
      </c>
      <c r="F405" s="45">
        <v>-24201000</v>
      </c>
      <c r="G405" s="45">
        <v>-24201000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7">
        <f t="shared" si="115"/>
        <v>-5041875</v>
      </c>
      <c r="U405" s="49"/>
      <c r="V405" s="49">
        <f t="shared" si="116"/>
        <v>-5041875</v>
      </c>
      <c r="W405" s="49"/>
      <c r="Y405" s="51"/>
      <c r="Z405" s="51"/>
      <c r="AA405" s="51"/>
      <c r="AC405" s="49">
        <f t="shared" si="117"/>
        <v>-5041875</v>
      </c>
    </row>
    <row r="406" spans="1:29">
      <c r="A406" s="6" t="s">
        <v>284</v>
      </c>
      <c r="B406" s="6" t="s">
        <v>387</v>
      </c>
      <c r="C406" s="6" t="s">
        <v>98</v>
      </c>
      <c r="D406" s="12" t="s">
        <v>191</v>
      </c>
      <c r="E406" s="45">
        <v>0</v>
      </c>
      <c r="F406" s="45">
        <v>0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7">
        <f t="shared" si="115"/>
        <v>0</v>
      </c>
      <c r="U406" s="49"/>
      <c r="V406" s="49">
        <f t="shared" si="116"/>
        <v>0</v>
      </c>
      <c r="W406" s="49"/>
      <c r="Y406" s="51"/>
      <c r="Z406" s="51"/>
      <c r="AA406" s="51"/>
      <c r="AC406" s="49">
        <f t="shared" si="117"/>
        <v>0</v>
      </c>
    </row>
    <row r="407" spans="1:29">
      <c r="A407" s="6" t="s">
        <v>284</v>
      </c>
      <c r="B407" s="6" t="s">
        <v>387</v>
      </c>
      <c r="C407" s="6" t="s">
        <v>100</v>
      </c>
      <c r="D407" s="12" t="s">
        <v>192</v>
      </c>
      <c r="E407" s="45">
        <v>-40000000</v>
      </c>
      <c r="F407" s="45">
        <v>-40000000</v>
      </c>
      <c r="G407" s="45">
        <v>-40000000</v>
      </c>
      <c r="H407" s="45">
        <v>-40000000</v>
      </c>
      <c r="I407" s="45">
        <v>-40000000</v>
      </c>
      <c r="J407" s="45">
        <v>-40000000</v>
      </c>
      <c r="K407" s="45">
        <v>-40000000</v>
      </c>
      <c r="L407" s="45">
        <v>-40000000</v>
      </c>
      <c r="M407" s="45">
        <v>-40000000</v>
      </c>
      <c r="N407" s="45">
        <v>-40000000</v>
      </c>
      <c r="O407" s="45">
        <v>-40000000</v>
      </c>
      <c r="P407" s="45">
        <v>-40000000</v>
      </c>
      <c r="Q407" s="45">
        <v>-40000000</v>
      </c>
      <c r="R407" s="47">
        <f t="shared" si="115"/>
        <v>-40000000</v>
      </c>
      <c r="U407" s="49"/>
      <c r="V407" s="49">
        <f t="shared" si="116"/>
        <v>-40000000</v>
      </c>
      <c r="W407" s="49"/>
      <c r="Y407" s="51"/>
      <c r="Z407" s="51"/>
      <c r="AA407" s="51"/>
      <c r="AC407" s="49">
        <f t="shared" si="117"/>
        <v>-40000000</v>
      </c>
    </row>
    <row r="408" spans="1:29">
      <c r="A408" s="6" t="s">
        <v>284</v>
      </c>
      <c r="B408" s="6" t="s">
        <v>387</v>
      </c>
      <c r="C408" s="6" t="s">
        <v>102</v>
      </c>
      <c r="D408" s="13" t="s">
        <v>193</v>
      </c>
      <c r="E408" s="45">
        <v>-25000000</v>
      </c>
      <c r="F408" s="45">
        <v>-25000000</v>
      </c>
      <c r="G408" s="45">
        <v>-25000000</v>
      </c>
      <c r="H408" s="45">
        <v>-25000000</v>
      </c>
      <c r="I408" s="45">
        <v>-25000000</v>
      </c>
      <c r="J408" s="45">
        <v>-25000000</v>
      </c>
      <c r="K408" s="45">
        <v>-25000000</v>
      </c>
      <c r="L408" s="45">
        <v>-25000000</v>
      </c>
      <c r="M408" s="45">
        <v>-25000000</v>
      </c>
      <c r="N408" s="45">
        <v>-25000000</v>
      </c>
      <c r="O408" s="45">
        <v>-25000000</v>
      </c>
      <c r="P408" s="45">
        <v>-25000000</v>
      </c>
      <c r="Q408" s="45">
        <v>-25000000</v>
      </c>
      <c r="R408" s="47">
        <f t="shared" si="115"/>
        <v>-25000000</v>
      </c>
      <c r="U408" s="49"/>
      <c r="V408" s="49">
        <f t="shared" si="116"/>
        <v>-25000000</v>
      </c>
      <c r="W408" s="49"/>
      <c r="Y408" s="51"/>
      <c r="Z408" s="51"/>
      <c r="AA408" s="51"/>
      <c r="AC408" s="49">
        <f t="shared" si="117"/>
        <v>-25000000</v>
      </c>
    </row>
    <row r="409" spans="1:29">
      <c r="A409" s="6" t="s">
        <v>284</v>
      </c>
      <c r="B409" s="6" t="s">
        <v>387</v>
      </c>
      <c r="C409" s="6" t="s">
        <v>104</v>
      </c>
      <c r="D409" s="13" t="s">
        <v>194</v>
      </c>
      <c r="E409" s="45">
        <v>-25000000</v>
      </c>
      <c r="F409" s="45">
        <v>-25000000</v>
      </c>
      <c r="G409" s="45">
        <v>-25000000</v>
      </c>
      <c r="H409" s="45">
        <v>-25000000</v>
      </c>
      <c r="I409" s="45">
        <v>-25000000</v>
      </c>
      <c r="J409" s="45">
        <v>-25000000</v>
      </c>
      <c r="K409" s="45">
        <v>-25000000</v>
      </c>
      <c r="L409" s="45">
        <v>-25000000</v>
      </c>
      <c r="M409" s="45">
        <v>-25000000</v>
      </c>
      <c r="N409" s="45">
        <v>-25000000</v>
      </c>
      <c r="O409" s="45">
        <v>-25000000</v>
      </c>
      <c r="P409" s="45">
        <v>-25000000</v>
      </c>
      <c r="Q409" s="45">
        <v>-25000000</v>
      </c>
      <c r="R409" s="47">
        <f t="shared" si="115"/>
        <v>-25000000</v>
      </c>
      <c r="U409" s="49"/>
      <c r="V409" s="49">
        <f t="shared" si="116"/>
        <v>-25000000</v>
      </c>
      <c r="W409" s="49"/>
      <c r="Y409" s="51"/>
      <c r="Z409" s="51"/>
      <c r="AA409" s="51"/>
      <c r="AC409" s="49">
        <f t="shared" si="117"/>
        <v>-25000000</v>
      </c>
    </row>
    <row r="410" spans="1:29">
      <c r="A410" s="6" t="s">
        <v>284</v>
      </c>
      <c r="B410" s="6" t="s">
        <v>387</v>
      </c>
      <c r="C410" s="6" t="s">
        <v>107</v>
      </c>
      <c r="D410" s="13" t="s">
        <v>705</v>
      </c>
      <c r="E410" s="45">
        <v>-12500000</v>
      </c>
      <c r="F410" s="45">
        <v>-12500000</v>
      </c>
      <c r="G410" s="45">
        <v>-12500000</v>
      </c>
      <c r="H410" s="45">
        <v>-12500000</v>
      </c>
      <c r="I410" s="45">
        <v>-12500000</v>
      </c>
      <c r="J410" s="45">
        <v>-12500000</v>
      </c>
      <c r="K410" s="45">
        <v>-12500000</v>
      </c>
      <c r="L410" s="45">
        <v>-12500000</v>
      </c>
      <c r="M410" s="45">
        <v>-12500000</v>
      </c>
      <c r="N410" s="45">
        <v>-12500000</v>
      </c>
      <c r="O410" s="45">
        <v>-12500000</v>
      </c>
      <c r="P410" s="45">
        <v>-12500000</v>
      </c>
      <c r="Q410" s="45">
        <v>-12500000</v>
      </c>
      <c r="R410" s="47">
        <f t="shared" si="115"/>
        <v>-12500000</v>
      </c>
      <c r="U410" s="49"/>
      <c r="V410" s="49">
        <f t="shared" si="116"/>
        <v>-12500000</v>
      </c>
      <c r="W410" s="49"/>
      <c r="Y410" s="51"/>
      <c r="Z410" s="51"/>
      <c r="AA410" s="51"/>
      <c r="AC410" s="49">
        <f t="shared" si="117"/>
        <v>-12500000</v>
      </c>
    </row>
    <row r="411" spans="1:29">
      <c r="A411" s="6" t="s">
        <v>284</v>
      </c>
      <c r="B411" s="6" t="s">
        <v>387</v>
      </c>
      <c r="C411" s="6" t="s">
        <v>108</v>
      </c>
      <c r="D411" s="13" t="s">
        <v>706</v>
      </c>
      <c r="E411" s="45">
        <v>-12500000</v>
      </c>
      <c r="F411" s="45">
        <v>-12500000</v>
      </c>
      <c r="G411" s="45">
        <v>-12500000</v>
      </c>
      <c r="H411" s="45">
        <v>-12500000</v>
      </c>
      <c r="I411" s="45">
        <v>-12500000</v>
      </c>
      <c r="J411" s="45">
        <v>-12500000</v>
      </c>
      <c r="K411" s="45">
        <v>-12500000</v>
      </c>
      <c r="L411" s="45">
        <v>-12500000</v>
      </c>
      <c r="M411" s="45">
        <v>-12500000</v>
      </c>
      <c r="N411" s="45">
        <v>-12500000</v>
      </c>
      <c r="O411" s="45">
        <v>-12500000</v>
      </c>
      <c r="P411" s="45">
        <v>-12500000</v>
      </c>
      <c r="Q411" s="45">
        <v>-12500000</v>
      </c>
      <c r="R411" s="47">
        <f t="shared" si="115"/>
        <v>-12500000</v>
      </c>
      <c r="U411" s="49"/>
      <c r="V411" s="49">
        <f t="shared" si="116"/>
        <v>-12500000</v>
      </c>
      <c r="W411" s="49"/>
      <c r="Y411" s="51"/>
      <c r="Z411" s="51"/>
      <c r="AA411" s="51"/>
      <c r="AC411" s="49">
        <f t="shared" si="117"/>
        <v>-12500000</v>
      </c>
    </row>
    <row r="412" spans="1:29">
      <c r="A412" s="6" t="s">
        <v>284</v>
      </c>
      <c r="B412" s="6" t="s">
        <v>387</v>
      </c>
      <c r="C412" s="6" t="s">
        <v>109</v>
      </c>
      <c r="D412" s="13" t="s">
        <v>707</v>
      </c>
      <c r="E412" s="45">
        <v>-12500000</v>
      </c>
      <c r="F412" s="45">
        <v>-12500000</v>
      </c>
      <c r="G412" s="45">
        <v>-12500000</v>
      </c>
      <c r="H412" s="45">
        <v>-12500000</v>
      </c>
      <c r="I412" s="45">
        <v>-12500000</v>
      </c>
      <c r="J412" s="45">
        <v>-12500000</v>
      </c>
      <c r="K412" s="45">
        <v>-12500000</v>
      </c>
      <c r="L412" s="45">
        <v>-12500000</v>
      </c>
      <c r="M412" s="45">
        <v>-12500000</v>
      </c>
      <c r="N412" s="45">
        <v>-12500000</v>
      </c>
      <c r="O412" s="45">
        <v>-12500000</v>
      </c>
      <c r="P412" s="45">
        <v>-12500000</v>
      </c>
      <c r="Q412" s="45">
        <v>-12500000</v>
      </c>
      <c r="R412" s="47">
        <f t="shared" si="115"/>
        <v>-12500000</v>
      </c>
      <c r="U412" s="49"/>
      <c r="V412" s="49">
        <f t="shared" si="116"/>
        <v>-12500000</v>
      </c>
      <c r="W412" s="49"/>
      <c r="Y412" s="51"/>
      <c r="Z412" s="51"/>
      <c r="AA412" s="51"/>
      <c r="AC412" s="49">
        <f t="shared" si="117"/>
        <v>-12500000</v>
      </c>
    </row>
    <row r="413" spans="1:29">
      <c r="A413" s="6" t="s">
        <v>284</v>
      </c>
      <c r="B413" s="6" t="s">
        <v>387</v>
      </c>
      <c r="C413" s="6" t="s">
        <v>110</v>
      </c>
      <c r="D413" s="13" t="s">
        <v>708</v>
      </c>
      <c r="E413" s="45">
        <v>-12500000</v>
      </c>
      <c r="F413" s="45">
        <v>-12500000</v>
      </c>
      <c r="G413" s="45">
        <v>-12500000</v>
      </c>
      <c r="H413" s="45">
        <v>-12500000</v>
      </c>
      <c r="I413" s="45">
        <v>-12500000</v>
      </c>
      <c r="J413" s="45">
        <v>-12500000</v>
      </c>
      <c r="K413" s="45">
        <v>-12500000</v>
      </c>
      <c r="L413" s="45">
        <v>-12500000</v>
      </c>
      <c r="M413" s="45">
        <v>-12500000</v>
      </c>
      <c r="N413" s="45">
        <v>-12500000</v>
      </c>
      <c r="O413" s="45">
        <v>-12500000</v>
      </c>
      <c r="P413" s="45">
        <v>-12500000</v>
      </c>
      <c r="Q413" s="45">
        <v>-12500000</v>
      </c>
      <c r="R413" s="47">
        <f t="shared" si="115"/>
        <v>-12500000</v>
      </c>
      <c r="U413" s="49"/>
      <c r="V413" s="49">
        <f t="shared" si="116"/>
        <v>-12500000</v>
      </c>
      <c r="W413" s="49"/>
      <c r="Y413" s="51"/>
      <c r="Z413" s="51"/>
      <c r="AA413" s="51"/>
      <c r="AC413" s="49">
        <f t="shared" si="117"/>
        <v>-12500000</v>
      </c>
    </row>
    <row r="414" spans="1:29">
      <c r="A414" s="6" t="s">
        <v>284</v>
      </c>
      <c r="B414" s="6" t="s">
        <v>387</v>
      </c>
      <c r="C414" s="6" t="s">
        <v>893</v>
      </c>
      <c r="D414" s="13" t="s">
        <v>895</v>
      </c>
      <c r="E414" s="45">
        <v>-25000000</v>
      </c>
      <c r="F414" s="45">
        <v>-25000000</v>
      </c>
      <c r="G414" s="45">
        <v>-25000000</v>
      </c>
      <c r="H414" s="45">
        <v>-25000000</v>
      </c>
      <c r="I414" s="45">
        <v>-25000000</v>
      </c>
      <c r="J414" s="45">
        <v>-25000000</v>
      </c>
      <c r="K414" s="45">
        <v>-25000000</v>
      </c>
      <c r="L414" s="45">
        <v>-25000000</v>
      </c>
      <c r="M414" s="45">
        <v>-25000000</v>
      </c>
      <c r="N414" s="45">
        <v>-25000000</v>
      </c>
      <c r="O414" s="45">
        <v>-25000000</v>
      </c>
      <c r="P414" s="45">
        <v>-25000000</v>
      </c>
      <c r="Q414" s="45">
        <v>-25000000</v>
      </c>
      <c r="R414" s="47">
        <f t="shared" si="115"/>
        <v>-25000000</v>
      </c>
      <c r="U414" s="49"/>
      <c r="V414" s="49">
        <f t="shared" si="116"/>
        <v>-25000000</v>
      </c>
      <c r="W414" s="49"/>
      <c r="Y414" s="51"/>
      <c r="Z414" s="51"/>
      <c r="AA414" s="51"/>
      <c r="AC414" s="49">
        <f t="shared" si="117"/>
        <v>-25000000</v>
      </c>
    </row>
    <row r="415" spans="1:29">
      <c r="A415" s="6" t="s">
        <v>284</v>
      </c>
      <c r="B415" s="6" t="s">
        <v>387</v>
      </c>
      <c r="C415" s="6" t="s">
        <v>889</v>
      </c>
      <c r="D415" s="13" t="s">
        <v>896</v>
      </c>
      <c r="E415" s="45">
        <v>-20000000</v>
      </c>
      <c r="F415" s="45">
        <v>-20000000</v>
      </c>
      <c r="G415" s="45">
        <v>-20000000</v>
      </c>
      <c r="H415" s="45">
        <v>-20000000</v>
      </c>
      <c r="I415" s="45">
        <v>-20000000</v>
      </c>
      <c r="J415" s="45">
        <v>-20000000</v>
      </c>
      <c r="K415" s="45">
        <v>-20000000</v>
      </c>
      <c r="L415" s="45">
        <v>-20000000</v>
      </c>
      <c r="M415" s="45">
        <v>-20000000</v>
      </c>
      <c r="N415" s="45">
        <v>-20000000</v>
      </c>
      <c r="O415" s="45">
        <v>-20000000</v>
      </c>
      <c r="P415" s="45">
        <v>-20000000</v>
      </c>
      <c r="Q415" s="45">
        <v>-20000000</v>
      </c>
      <c r="R415" s="47">
        <f t="shared" si="115"/>
        <v>-20000000</v>
      </c>
      <c r="U415" s="49"/>
      <c r="V415" s="49">
        <f t="shared" si="116"/>
        <v>-20000000</v>
      </c>
      <c r="W415" s="49"/>
      <c r="Y415" s="51"/>
      <c r="Z415" s="51"/>
      <c r="AA415" s="51"/>
      <c r="AC415" s="49">
        <f t="shared" si="117"/>
        <v>-20000000</v>
      </c>
    </row>
    <row r="416" spans="1:29">
      <c r="A416" s="6" t="s">
        <v>284</v>
      </c>
      <c r="B416" s="6" t="s">
        <v>387</v>
      </c>
      <c r="C416" s="6" t="s">
        <v>890</v>
      </c>
      <c r="D416" s="13" t="s">
        <v>897</v>
      </c>
      <c r="E416" s="45">
        <v>-30000000</v>
      </c>
      <c r="F416" s="45">
        <v>-30000000</v>
      </c>
      <c r="G416" s="45">
        <v>-30000000</v>
      </c>
      <c r="H416" s="45">
        <v>-30000000</v>
      </c>
      <c r="I416" s="45">
        <v>-30000000</v>
      </c>
      <c r="J416" s="45">
        <v>-30000000</v>
      </c>
      <c r="K416" s="45">
        <v>-30000000</v>
      </c>
      <c r="L416" s="45">
        <v>-30000000</v>
      </c>
      <c r="M416" s="45">
        <v>-30000000</v>
      </c>
      <c r="N416" s="45">
        <v>-30000000</v>
      </c>
      <c r="O416" s="45">
        <v>-30000000</v>
      </c>
      <c r="P416" s="45">
        <v>-30000000</v>
      </c>
      <c r="Q416" s="45">
        <v>-30000000</v>
      </c>
      <c r="R416" s="47">
        <f t="shared" si="115"/>
        <v>-30000000</v>
      </c>
      <c r="U416" s="49"/>
      <c r="V416" s="49">
        <f t="shared" si="116"/>
        <v>-30000000</v>
      </c>
      <c r="W416" s="49"/>
      <c r="Y416" s="51"/>
      <c r="Z416" s="51"/>
      <c r="AA416" s="51"/>
      <c r="AC416" s="49">
        <f t="shared" si="117"/>
        <v>-30000000</v>
      </c>
    </row>
    <row r="417" spans="1:30">
      <c r="A417" s="6" t="s">
        <v>284</v>
      </c>
      <c r="B417" s="6" t="s">
        <v>387</v>
      </c>
      <c r="C417" s="6" t="s">
        <v>406</v>
      </c>
      <c r="D417" s="13" t="s">
        <v>950</v>
      </c>
      <c r="E417" s="45">
        <v>-30000000</v>
      </c>
      <c r="F417" s="45">
        <v>-30000000</v>
      </c>
      <c r="G417" s="45">
        <v>-30000000</v>
      </c>
      <c r="H417" s="45">
        <v>-30000000</v>
      </c>
      <c r="I417" s="45">
        <v>-30000000</v>
      </c>
      <c r="J417" s="45">
        <v>-30000000</v>
      </c>
      <c r="K417" s="45">
        <v>-30000000</v>
      </c>
      <c r="L417" s="45">
        <v>-30000000</v>
      </c>
      <c r="M417" s="45">
        <v>-30000000</v>
      </c>
      <c r="N417" s="45">
        <v>-30000000</v>
      </c>
      <c r="O417" s="45">
        <v>-30000000</v>
      </c>
      <c r="P417" s="45">
        <v>-30000000</v>
      </c>
      <c r="Q417" s="45">
        <v>-30000000</v>
      </c>
      <c r="R417" s="47">
        <f t="shared" si="115"/>
        <v>-30000000</v>
      </c>
      <c r="U417" s="49"/>
      <c r="V417" s="49">
        <f t="shared" si="116"/>
        <v>-30000000</v>
      </c>
      <c r="W417" s="49"/>
      <c r="Y417" s="51"/>
      <c r="Z417" s="51"/>
      <c r="AA417" s="51"/>
      <c r="AC417" s="49">
        <f t="shared" si="117"/>
        <v>-30000000</v>
      </c>
    </row>
    <row r="418" spans="1:30">
      <c r="A418" s="6" t="s">
        <v>284</v>
      </c>
      <c r="B418" s="6" t="s">
        <v>387</v>
      </c>
      <c r="C418" s="6" t="s">
        <v>407</v>
      </c>
      <c r="D418" s="13" t="s">
        <v>951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si="115"/>
        <v>-20000000</v>
      </c>
      <c r="U418" s="49"/>
      <c r="V418" s="49">
        <f t="shared" si="116"/>
        <v>-20000000</v>
      </c>
      <c r="W418" s="49"/>
      <c r="Y418" s="51"/>
      <c r="Z418" s="51"/>
      <c r="AA418" s="51"/>
      <c r="AC418" s="49">
        <f t="shared" si="117"/>
        <v>-20000000</v>
      </c>
    </row>
    <row r="419" spans="1:30">
      <c r="A419" s="6" t="s">
        <v>284</v>
      </c>
      <c r="B419" s="6" t="s">
        <v>387</v>
      </c>
      <c r="C419" s="6" t="s">
        <v>959</v>
      </c>
      <c r="D419" s="13" t="s">
        <v>961</v>
      </c>
      <c r="E419" s="45">
        <v>0</v>
      </c>
      <c r="F419" s="45">
        <v>0</v>
      </c>
      <c r="G419" s="45">
        <v>-25000000</v>
      </c>
      <c r="H419" s="45">
        <v>-25000000</v>
      </c>
      <c r="I419" s="45">
        <v>-25000000</v>
      </c>
      <c r="J419" s="45">
        <v>-25000000</v>
      </c>
      <c r="K419" s="45">
        <v>-25000000</v>
      </c>
      <c r="L419" s="45">
        <v>-25000000</v>
      </c>
      <c r="M419" s="45">
        <v>-25000000</v>
      </c>
      <c r="N419" s="45">
        <v>-25000000</v>
      </c>
      <c r="O419" s="45">
        <v>-25000000</v>
      </c>
      <c r="P419" s="45">
        <v>-25000000</v>
      </c>
      <c r="Q419" s="45">
        <v>-25000000</v>
      </c>
      <c r="R419" s="47">
        <f t="shared" si="115"/>
        <v>-21875000</v>
      </c>
      <c r="U419" s="49"/>
      <c r="V419" s="49">
        <f t="shared" si="116"/>
        <v>-21875000</v>
      </c>
      <c r="W419" s="49"/>
      <c r="Y419" s="51"/>
      <c r="Z419" s="51"/>
      <c r="AA419" s="51"/>
      <c r="AC419" s="49">
        <f t="shared" si="117"/>
        <v>-21875000</v>
      </c>
    </row>
    <row r="420" spans="1:30">
      <c r="A420" s="6" t="s">
        <v>284</v>
      </c>
      <c r="B420" s="6" t="s">
        <v>918</v>
      </c>
      <c r="C420" s="6" t="s">
        <v>98</v>
      </c>
      <c r="D420" s="12" t="s">
        <v>917</v>
      </c>
      <c r="E420" s="45">
        <v>-15000000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115"/>
        <v>-625000</v>
      </c>
      <c r="U420" s="49"/>
      <c r="V420" s="49">
        <f t="shared" si="116"/>
        <v>-625000</v>
      </c>
      <c r="W420" s="49"/>
      <c r="Y420" s="51"/>
      <c r="Z420" s="51"/>
      <c r="AA420" s="51"/>
      <c r="AC420" s="49">
        <f t="shared" si="117"/>
        <v>-625000</v>
      </c>
    </row>
    <row r="421" spans="1:30">
      <c r="A421" s="6" t="s">
        <v>284</v>
      </c>
      <c r="B421" s="6" t="s">
        <v>388</v>
      </c>
      <c r="C421" s="6" t="s">
        <v>83</v>
      </c>
      <c r="D421" s="2" t="s">
        <v>195</v>
      </c>
      <c r="E421" s="45">
        <v>-22200000</v>
      </c>
      <c r="F421" s="45">
        <v>-52500000</v>
      </c>
      <c r="G421" s="45">
        <v>-45000000</v>
      </c>
      <c r="H421" s="45">
        <v>-76200000</v>
      </c>
      <c r="I421" s="45">
        <v>-54000000</v>
      </c>
      <c r="J421" s="45">
        <v>-50500000</v>
      </c>
      <c r="K421" s="45">
        <v>-48000000</v>
      </c>
      <c r="L421" s="45">
        <v>-30350000</v>
      </c>
      <c r="M421" s="45">
        <v>-30100000</v>
      </c>
      <c r="N421" s="45">
        <v>-25300000</v>
      </c>
      <c r="O421" s="45">
        <v>-25500000</v>
      </c>
      <c r="P421" s="45">
        <v>-29200000</v>
      </c>
      <c r="Q421" s="45">
        <v>-34500000</v>
      </c>
      <c r="R421" s="47">
        <f t="shared" si="115"/>
        <v>-41250000</v>
      </c>
      <c r="U421" s="49"/>
      <c r="V421" s="49">
        <f t="shared" si="116"/>
        <v>-41250000</v>
      </c>
      <c r="W421" s="49"/>
      <c r="Y421" s="51"/>
      <c r="Z421" s="51"/>
      <c r="AA421" s="51"/>
      <c r="AC421" s="49">
        <f t="shared" si="117"/>
        <v>-41250000</v>
      </c>
    </row>
    <row r="422" spans="1:30">
      <c r="D422" s="3" t="s">
        <v>196</v>
      </c>
      <c r="E422" s="46">
        <f t="shared" ref="E422" si="118">SUM(E403:E421)</f>
        <v>-361401000</v>
      </c>
      <c r="F422" s="46">
        <f t="shared" ref="F422:R422" si="119">SUM(F403:F421)</f>
        <v>-376701000</v>
      </c>
      <c r="G422" s="46">
        <f t="shared" si="119"/>
        <v>-394201000</v>
      </c>
      <c r="H422" s="46">
        <f t="shared" si="119"/>
        <v>-401200000</v>
      </c>
      <c r="I422" s="46">
        <f t="shared" si="119"/>
        <v>-379000000</v>
      </c>
      <c r="J422" s="46">
        <f t="shared" si="119"/>
        <v>-375500000</v>
      </c>
      <c r="K422" s="46">
        <f t="shared" si="119"/>
        <v>-373000000</v>
      </c>
      <c r="L422" s="46">
        <f t="shared" si="119"/>
        <v>-355350000</v>
      </c>
      <c r="M422" s="46">
        <f t="shared" si="119"/>
        <v>-355100000</v>
      </c>
      <c r="N422" s="46">
        <f t="shared" si="119"/>
        <v>-350300000</v>
      </c>
      <c r="O422" s="46">
        <f t="shared" si="119"/>
        <v>-350500000</v>
      </c>
      <c r="P422" s="46">
        <f t="shared" si="119"/>
        <v>-354200000</v>
      </c>
      <c r="Q422" s="46">
        <f t="shared" si="119"/>
        <v>-359500000</v>
      </c>
      <c r="R422" s="46">
        <f t="shared" si="119"/>
        <v>-368791875</v>
      </c>
      <c r="Y422" s="51"/>
      <c r="Z422" s="51"/>
      <c r="AA422" s="51"/>
    </row>
    <row r="423" spans="1:30" s="59" customFormat="1">
      <c r="D423" s="3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7"/>
      <c r="Y423" s="60"/>
      <c r="Z423" s="60"/>
      <c r="AA423" s="60"/>
    </row>
    <row r="424" spans="1:30">
      <c r="A424" s="6" t="s">
        <v>284</v>
      </c>
      <c r="B424" s="6" t="s">
        <v>197</v>
      </c>
      <c r="C424" s="25" t="s">
        <v>2</v>
      </c>
      <c r="D424" s="3" t="s">
        <v>198</v>
      </c>
      <c r="E424" s="45">
        <v>0</v>
      </c>
      <c r="F424" s="45">
        <v>0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7">
        <f t="shared" ref="R424:R425" si="120">((E424+Q424)+((F424+G424+H424+I424+J424+K424+L424+M424+N424+O424+P424)*2))/24</f>
        <v>0</v>
      </c>
      <c r="U424" s="49"/>
      <c r="V424" s="49">
        <f t="shared" ref="V424:V425" si="121">+R424</f>
        <v>0</v>
      </c>
      <c r="W424" s="49"/>
      <c r="Y424" s="51"/>
      <c r="Z424" s="51"/>
      <c r="AA424" s="51"/>
      <c r="AC424" s="49">
        <f>+R424</f>
        <v>0</v>
      </c>
    </row>
    <row r="425" spans="1:30">
      <c r="A425" s="6" t="s">
        <v>284</v>
      </c>
      <c r="B425" s="6" t="s">
        <v>391</v>
      </c>
      <c r="C425" s="6" t="s">
        <v>392</v>
      </c>
      <c r="D425" s="2" t="s">
        <v>199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7">
        <f t="shared" si="120"/>
        <v>0</v>
      </c>
      <c r="U425" s="49"/>
      <c r="V425" s="49">
        <f t="shared" si="121"/>
        <v>0</v>
      </c>
      <c r="W425" s="49"/>
      <c r="Y425" s="51"/>
      <c r="Z425" s="51"/>
      <c r="AA425" s="51"/>
      <c r="AC425" s="49">
        <f>+R425</f>
        <v>0</v>
      </c>
    </row>
    <row r="426" spans="1:30">
      <c r="D426" s="3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7"/>
      <c r="Y426" s="51"/>
      <c r="Z426" s="51"/>
      <c r="AA426" s="51"/>
    </row>
    <row r="427" spans="1:30">
      <c r="A427" s="6" t="s">
        <v>284</v>
      </c>
      <c r="B427" s="6" t="s">
        <v>200</v>
      </c>
      <c r="C427" s="6" t="s">
        <v>143</v>
      </c>
      <c r="D427" s="3" t="s">
        <v>709</v>
      </c>
      <c r="E427" s="45">
        <v>-2126229.83</v>
      </c>
      <c r="F427" s="45">
        <v>-2153492.65</v>
      </c>
      <c r="G427" s="45">
        <v>-2518397.61</v>
      </c>
      <c r="H427" s="45">
        <v>-3147322.17</v>
      </c>
      <c r="I427" s="45">
        <v>-2255512.64</v>
      </c>
      <c r="J427" s="45">
        <v>-1300900.8400000001</v>
      </c>
      <c r="K427" s="45">
        <v>-1433511.53</v>
      </c>
      <c r="L427" s="45">
        <v>-1976059.79</v>
      </c>
      <c r="M427" s="45">
        <v>-2011464.3</v>
      </c>
      <c r="N427" s="45">
        <v>-1482564.09</v>
      </c>
      <c r="O427" s="45">
        <v>-2070401.1</v>
      </c>
      <c r="P427" s="45">
        <v>-1687719.16</v>
      </c>
      <c r="Q427" s="45">
        <v>-2580793.7000000002</v>
      </c>
      <c r="R427" s="47">
        <f t="shared" ref="R427:R441" si="122">((E427+Q427)+((F427+G427+H427+I427+J427+K427+L427+M427+N427+O427+P427)*2))/24</f>
        <v>-2032571.4704166669</v>
      </c>
      <c r="U427" s="49">
        <f t="shared" ref="U427:U441" si="123">+R427</f>
        <v>-2032571.4704166669</v>
      </c>
      <c r="V427" s="49"/>
      <c r="W427" s="49"/>
      <c r="Y427" s="51"/>
      <c r="Z427" s="51"/>
      <c r="AA427" s="51"/>
      <c r="AD427" s="49">
        <f t="shared" ref="AD427:AD442" si="124">+R427</f>
        <v>-2032571.4704166669</v>
      </c>
    </row>
    <row r="428" spans="1:30">
      <c r="A428" s="6" t="s">
        <v>284</v>
      </c>
      <c r="B428" s="6" t="s">
        <v>201</v>
      </c>
      <c r="C428" s="6" t="s">
        <v>202</v>
      </c>
      <c r="D428" s="21" t="s">
        <v>710</v>
      </c>
      <c r="E428" s="45">
        <v>-654632.56000000006</v>
      </c>
      <c r="F428" s="45">
        <v>-535765.93999999994</v>
      </c>
      <c r="G428" s="45">
        <v>-523753.18</v>
      </c>
      <c r="H428" s="45">
        <v>-666195.36</v>
      </c>
      <c r="I428" s="45">
        <v>-425566.02</v>
      </c>
      <c r="J428" s="45">
        <v>-170807.14</v>
      </c>
      <c r="K428" s="45">
        <v>-168313.85</v>
      </c>
      <c r="L428" s="45">
        <v>-178190.42</v>
      </c>
      <c r="M428" s="45">
        <v>-142751.28</v>
      </c>
      <c r="N428" s="45">
        <v>-265934.61</v>
      </c>
      <c r="O428" s="45">
        <v>-354952.95</v>
      </c>
      <c r="P428" s="45">
        <v>-154496.44</v>
      </c>
      <c r="Q428" s="45">
        <v>-201992.41</v>
      </c>
      <c r="R428" s="47">
        <f t="shared" si="122"/>
        <v>-334586.63958333334</v>
      </c>
      <c r="U428" s="49">
        <f t="shared" si="123"/>
        <v>-334586.63958333334</v>
      </c>
      <c r="V428" s="49"/>
      <c r="W428" s="49"/>
      <c r="Y428" s="51"/>
      <c r="Z428" s="51"/>
      <c r="AA428" s="51"/>
      <c r="AD428" s="49">
        <f t="shared" si="124"/>
        <v>-334586.63958333334</v>
      </c>
    </row>
    <row r="429" spans="1:30">
      <c r="A429" s="6" t="s">
        <v>284</v>
      </c>
      <c r="B429" s="6" t="s">
        <v>201</v>
      </c>
      <c r="C429" s="6" t="s">
        <v>996</v>
      </c>
      <c r="D429" s="21" t="s">
        <v>997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7">
        <f t="shared" si="122"/>
        <v>0</v>
      </c>
      <c r="U429" s="49">
        <f t="shared" si="123"/>
        <v>0</v>
      </c>
      <c r="V429" s="49"/>
      <c r="W429" s="49"/>
      <c r="Y429" s="51"/>
      <c r="Z429" s="51"/>
      <c r="AA429" s="51"/>
      <c r="AD429" s="49">
        <f t="shared" si="124"/>
        <v>0</v>
      </c>
    </row>
    <row r="430" spans="1:30">
      <c r="A430" s="6" t="s">
        <v>284</v>
      </c>
      <c r="B430" s="6" t="s">
        <v>201</v>
      </c>
      <c r="C430" s="6" t="s">
        <v>396</v>
      </c>
      <c r="D430" s="3" t="s">
        <v>711</v>
      </c>
      <c r="E430" s="45">
        <v>-1360850.66</v>
      </c>
      <c r="F430" s="45">
        <v>-1005713.93</v>
      </c>
      <c r="G430" s="45">
        <v>-835916.68</v>
      </c>
      <c r="H430" s="45">
        <v>-715060.81</v>
      </c>
      <c r="I430" s="45">
        <v>-581594</v>
      </c>
      <c r="J430" s="45">
        <v>-609929.67000000004</v>
      </c>
      <c r="K430" s="45">
        <v>-851037.39</v>
      </c>
      <c r="L430" s="45">
        <v>-827923.68</v>
      </c>
      <c r="M430" s="45">
        <v>-872031.96</v>
      </c>
      <c r="N430" s="45">
        <v>-963888.04</v>
      </c>
      <c r="O430" s="45">
        <v>-1111479.69</v>
      </c>
      <c r="P430" s="45">
        <v>-846259.58</v>
      </c>
      <c r="Q430" s="45">
        <v>-628342.04</v>
      </c>
      <c r="R430" s="47">
        <f t="shared" si="122"/>
        <v>-851285.98166666657</v>
      </c>
      <c r="U430" s="49">
        <f t="shared" si="123"/>
        <v>-851285.98166666657</v>
      </c>
      <c r="V430" s="49"/>
      <c r="W430" s="49"/>
      <c r="Y430" s="51"/>
      <c r="Z430" s="51"/>
      <c r="AA430" s="51"/>
      <c r="AD430" s="49">
        <f t="shared" si="124"/>
        <v>-851285.98166666657</v>
      </c>
    </row>
    <row r="431" spans="1:30">
      <c r="A431" s="6" t="s">
        <v>284</v>
      </c>
      <c r="B431" s="6" t="s">
        <v>201</v>
      </c>
      <c r="C431" s="6" t="s">
        <v>394</v>
      </c>
      <c r="D431" s="18" t="s">
        <v>712</v>
      </c>
      <c r="E431" s="45">
        <v>-3916004.39</v>
      </c>
      <c r="F431" s="45">
        <v>-4078387.56</v>
      </c>
      <c r="G431" s="45">
        <v>-5719852.1900000004</v>
      </c>
      <c r="H431" s="45">
        <v>-3893496.12</v>
      </c>
      <c r="I431" s="45">
        <v>-4735591.24</v>
      </c>
      <c r="J431" s="45">
        <v>-3581286.11</v>
      </c>
      <c r="K431" s="45">
        <v>-3693484.63</v>
      </c>
      <c r="L431" s="45">
        <v>-3394692.66</v>
      </c>
      <c r="M431" s="45">
        <v>-2947797.49</v>
      </c>
      <c r="N431" s="45">
        <v>-3390369.91</v>
      </c>
      <c r="O431" s="45">
        <v>-4187213.57</v>
      </c>
      <c r="P431" s="45">
        <v>-3458060.64</v>
      </c>
      <c r="Q431" s="45">
        <v>-4675503.72</v>
      </c>
      <c r="R431" s="47">
        <f t="shared" si="122"/>
        <v>-3947998.8479166664</v>
      </c>
      <c r="U431" s="49">
        <f t="shared" si="123"/>
        <v>-3947998.8479166664</v>
      </c>
      <c r="V431" s="49"/>
      <c r="W431" s="49"/>
      <c r="Y431" s="51"/>
      <c r="Z431" s="51"/>
      <c r="AA431" s="51"/>
      <c r="AD431" s="49">
        <f t="shared" si="124"/>
        <v>-3947998.8479166664</v>
      </c>
    </row>
    <row r="432" spans="1:30">
      <c r="A432" s="6" t="s">
        <v>284</v>
      </c>
      <c r="B432" s="6" t="s">
        <v>201</v>
      </c>
      <c r="C432" s="6" t="s">
        <v>393</v>
      </c>
      <c r="D432" s="3" t="s">
        <v>203</v>
      </c>
      <c r="E432" s="45">
        <v>-7355020.4199999999</v>
      </c>
      <c r="F432" s="45">
        <v>-8373940.5999999996</v>
      </c>
      <c r="G432" s="45">
        <v>-9681989.1400000006</v>
      </c>
      <c r="H432" s="45">
        <v>-16749658.789999999</v>
      </c>
      <c r="I432" s="45">
        <v>-21867233.859999999</v>
      </c>
      <c r="J432" s="45">
        <v>-20306459</v>
      </c>
      <c r="K432" s="45">
        <v>-14313058.52</v>
      </c>
      <c r="L432" s="45">
        <v>-15447819.17</v>
      </c>
      <c r="M432" s="45">
        <v>-11306824.619999999</v>
      </c>
      <c r="N432" s="45">
        <v>-11128641.75</v>
      </c>
      <c r="O432" s="45">
        <v>-7754183.4100000001</v>
      </c>
      <c r="P432" s="45">
        <v>-9485311.1400000006</v>
      </c>
      <c r="Q432" s="45">
        <v>-9261031.0700000003</v>
      </c>
      <c r="R432" s="47">
        <f t="shared" si="122"/>
        <v>-12893595.47875</v>
      </c>
      <c r="U432" s="49">
        <f t="shared" si="123"/>
        <v>-12893595.47875</v>
      </c>
      <c r="V432" s="49"/>
      <c r="W432" s="49"/>
      <c r="Y432" s="51"/>
      <c r="Z432" s="51"/>
      <c r="AA432" s="51"/>
      <c r="AD432" s="49">
        <f t="shared" si="124"/>
        <v>-12893595.47875</v>
      </c>
    </row>
    <row r="433" spans="1:30">
      <c r="A433" s="6" t="s">
        <v>284</v>
      </c>
      <c r="B433" s="6" t="s">
        <v>201</v>
      </c>
      <c r="C433" s="6" t="s">
        <v>46</v>
      </c>
      <c r="D433" s="18" t="s">
        <v>713</v>
      </c>
      <c r="E433" s="45">
        <v>-151528.32000000001</v>
      </c>
      <c r="F433" s="45">
        <v>-172108.07</v>
      </c>
      <c r="G433" s="45">
        <v>-192559.72</v>
      </c>
      <c r="H433" s="45">
        <v>-212960.53</v>
      </c>
      <c r="I433" s="45">
        <v>-232744.38</v>
      </c>
      <c r="J433" s="45">
        <v>0</v>
      </c>
      <c r="K433" s="45">
        <v>-20921.509999999998</v>
      </c>
      <c r="L433" s="45">
        <v>-42271.05</v>
      </c>
      <c r="M433" s="45">
        <v>-67476.84</v>
      </c>
      <c r="N433" s="45">
        <v>-89737.93</v>
      </c>
      <c r="O433" s="45">
        <v>-111750.8</v>
      </c>
      <c r="P433" s="45">
        <v>-134281.25</v>
      </c>
      <c r="Q433" s="45">
        <v>-156166.74</v>
      </c>
      <c r="R433" s="47">
        <f t="shared" si="122"/>
        <v>-119221.63416666667</v>
      </c>
      <c r="U433" s="49">
        <f t="shared" si="123"/>
        <v>-119221.63416666667</v>
      </c>
      <c r="V433" s="49"/>
      <c r="W433" s="49"/>
      <c r="Y433" s="51"/>
      <c r="Z433" s="51"/>
      <c r="AA433" s="51"/>
      <c r="AD433" s="49">
        <f t="shared" si="124"/>
        <v>-119221.63416666667</v>
      </c>
    </row>
    <row r="434" spans="1:30">
      <c r="A434" s="6" t="s">
        <v>284</v>
      </c>
      <c r="B434" s="6" t="s">
        <v>201</v>
      </c>
      <c r="C434" s="6" t="s">
        <v>399</v>
      </c>
      <c r="D434" s="3" t="s">
        <v>719</v>
      </c>
      <c r="E434" s="45">
        <v>-18.920000000000002</v>
      </c>
      <c r="F434" s="45">
        <v>0</v>
      </c>
      <c r="G434" s="45">
        <v>6.42</v>
      </c>
      <c r="H434" s="45">
        <v>0</v>
      </c>
      <c r="I434" s="45">
        <v>0</v>
      </c>
      <c r="J434" s="45">
        <v>115</v>
      </c>
      <c r="K434" s="45">
        <v>115</v>
      </c>
      <c r="L434" s="45">
        <v>1002.07</v>
      </c>
      <c r="M434" s="45">
        <v>1004.14</v>
      </c>
      <c r="N434" s="45">
        <v>1008.28</v>
      </c>
      <c r="O434" s="45">
        <v>40.000000000000099</v>
      </c>
      <c r="P434" s="45">
        <v>1.13686837721616E-13</v>
      </c>
      <c r="Q434" s="45">
        <v>2.07000000000011</v>
      </c>
      <c r="R434" s="47">
        <f t="shared" si="122"/>
        <v>273.54041666666666</v>
      </c>
      <c r="U434" s="49">
        <f t="shared" si="123"/>
        <v>273.54041666666666</v>
      </c>
      <c r="V434" s="49"/>
      <c r="W434" s="49"/>
      <c r="Y434" s="51"/>
      <c r="Z434" s="51"/>
      <c r="AA434" s="51"/>
      <c r="AD434" s="49">
        <f t="shared" si="124"/>
        <v>273.54041666666666</v>
      </c>
    </row>
    <row r="435" spans="1:30">
      <c r="A435" s="6" t="s">
        <v>284</v>
      </c>
      <c r="B435" s="6" t="s">
        <v>201</v>
      </c>
      <c r="C435" s="6" t="s">
        <v>397</v>
      </c>
      <c r="D435" s="3" t="s">
        <v>714</v>
      </c>
      <c r="E435" s="45">
        <v>-124440.79</v>
      </c>
      <c r="F435" s="45">
        <v>-119865.79</v>
      </c>
      <c r="G435" s="45">
        <v>1.45519152283669E-11</v>
      </c>
      <c r="H435" s="45">
        <v>1.45519152283669E-11</v>
      </c>
      <c r="I435" s="45">
        <v>-108799.5</v>
      </c>
      <c r="J435" s="45">
        <v>-139098.99</v>
      </c>
      <c r="K435" s="45">
        <v>-136718.72</v>
      </c>
      <c r="L435" s="45">
        <v>-140876.9</v>
      </c>
      <c r="M435" s="45">
        <v>-777.67999999999302</v>
      </c>
      <c r="N435" s="45">
        <v>-777.67999999999302</v>
      </c>
      <c r="O435" s="45">
        <v>-777.67999999999302</v>
      </c>
      <c r="P435" s="45">
        <v>-135862.07</v>
      </c>
      <c r="Q435" s="45">
        <v>-131690.16</v>
      </c>
      <c r="R435" s="47">
        <f t="shared" si="122"/>
        <v>-75968.373749999999</v>
      </c>
      <c r="U435" s="49">
        <f t="shared" si="123"/>
        <v>-75968.373749999999</v>
      </c>
      <c r="V435" s="49"/>
      <c r="W435" s="49"/>
      <c r="Y435" s="51"/>
      <c r="Z435" s="51"/>
      <c r="AA435" s="51"/>
      <c r="AD435" s="49">
        <f t="shared" si="124"/>
        <v>-75968.373749999999</v>
      </c>
    </row>
    <row r="436" spans="1:30">
      <c r="A436" s="6" t="s">
        <v>284</v>
      </c>
      <c r="B436" s="6" t="s">
        <v>201</v>
      </c>
      <c r="C436" s="6" t="s">
        <v>398</v>
      </c>
      <c r="D436" s="3" t="s">
        <v>715</v>
      </c>
      <c r="E436" s="45">
        <v>-19109.349999999999</v>
      </c>
      <c r="F436" s="45">
        <v>-20744.98</v>
      </c>
      <c r="G436" s="45">
        <v>-21488.98</v>
      </c>
      <c r="H436" s="45">
        <v>-19588.490000000002</v>
      </c>
      <c r="I436" s="45">
        <v>-19655.93</v>
      </c>
      <c r="J436" s="45">
        <v>-17289.07</v>
      </c>
      <c r="K436" s="45">
        <v>-15753.24</v>
      </c>
      <c r="L436" s="45">
        <v>-14332.11</v>
      </c>
      <c r="M436" s="45">
        <v>-12706.4</v>
      </c>
      <c r="N436" s="45">
        <v>-11248.88</v>
      </c>
      <c r="O436" s="45">
        <v>-7463.73</v>
      </c>
      <c r="P436" s="45">
        <v>-11482.9</v>
      </c>
      <c r="Q436" s="45">
        <v>-12406.81</v>
      </c>
      <c r="R436" s="47">
        <f t="shared" si="122"/>
        <v>-15626.065833333334</v>
      </c>
      <c r="U436" s="49">
        <f t="shared" si="123"/>
        <v>-15626.065833333334</v>
      </c>
      <c r="V436" s="49"/>
      <c r="W436" s="49"/>
      <c r="Y436" s="51"/>
      <c r="Z436" s="51"/>
      <c r="AA436" s="51"/>
      <c r="AD436" s="49">
        <f t="shared" si="124"/>
        <v>-15626.065833333334</v>
      </c>
    </row>
    <row r="437" spans="1:30">
      <c r="A437" s="6" t="s">
        <v>284</v>
      </c>
      <c r="B437" s="6" t="s">
        <v>201</v>
      </c>
      <c r="C437" s="6" t="s">
        <v>915</v>
      </c>
      <c r="D437" s="3" t="s">
        <v>916</v>
      </c>
      <c r="E437" s="45">
        <v>-220.5</v>
      </c>
      <c r="F437" s="45">
        <v>-220.5</v>
      </c>
      <c r="G437" s="45">
        <v>0</v>
      </c>
      <c r="H437" s="45">
        <v>0</v>
      </c>
      <c r="I437" s="45">
        <v>-220.5</v>
      </c>
      <c r="J437" s="45">
        <v>-358.96</v>
      </c>
      <c r="K437" s="45">
        <v>-358.96</v>
      </c>
      <c r="L437" s="45">
        <v>-5.6843418860808002E-14</v>
      </c>
      <c r="M437" s="45">
        <v>-5.6843418860808002E-14</v>
      </c>
      <c r="N437" s="45">
        <v>-5.6843418860808002E-14</v>
      </c>
      <c r="O437" s="45">
        <v>-5.6843418860808002E-14</v>
      </c>
      <c r="P437" s="45">
        <v>-220.5</v>
      </c>
      <c r="Q437" s="45">
        <v>-220.5</v>
      </c>
      <c r="R437" s="47">
        <f t="shared" si="122"/>
        <v>-133.32666666666668</v>
      </c>
      <c r="U437" s="49">
        <f t="shared" si="123"/>
        <v>-133.32666666666668</v>
      </c>
      <c r="V437" s="49"/>
      <c r="W437" s="49"/>
      <c r="Y437" s="51"/>
      <c r="Z437" s="51"/>
      <c r="AA437" s="51"/>
      <c r="AD437" s="49">
        <f t="shared" si="124"/>
        <v>-133.32666666666668</v>
      </c>
    </row>
    <row r="438" spans="1:30">
      <c r="A438" s="6" t="s">
        <v>284</v>
      </c>
      <c r="B438" s="6" t="s">
        <v>201</v>
      </c>
      <c r="C438" s="6" t="s">
        <v>400</v>
      </c>
      <c r="D438" s="3" t="s">
        <v>718</v>
      </c>
      <c r="E438" s="45">
        <v>-20.2</v>
      </c>
      <c r="F438" s="45">
        <v>0</v>
      </c>
      <c r="G438" s="45">
        <v>0</v>
      </c>
      <c r="H438" s="45">
        <v>0</v>
      </c>
      <c r="I438" s="45">
        <v>0</v>
      </c>
      <c r="J438" s="45">
        <v>0</v>
      </c>
      <c r="K438" s="45">
        <v>-127963.25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7">
        <f t="shared" si="122"/>
        <v>-10664.445833333333</v>
      </c>
      <c r="U438" s="49">
        <f t="shared" si="123"/>
        <v>-10664.445833333333</v>
      </c>
      <c r="V438" s="49"/>
      <c r="W438" s="49"/>
      <c r="Y438" s="51"/>
      <c r="Z438" s="51"/>
      <c r="AA438" s="51"/>
      <c r="AD438" s="49">
        <f t="shared" si="124"/>
        <v>-10664.445833333333</v>
      </c>
    </row>
    <row r="439" spans="1:30">
      <c r="A439" s="6" t="s">
        <v>284</v>
      </c>
      <c r="B439" s="6" t="s">
        <v>201</v>
      </c>
      <c r="C439" s="6" t="s">
        <v>401</v>
      </c>
      <c r="D439" s="3" t="s">
        <v>717</v>
      </c>
      <c r="E439" s="45">
        <v>-19664.3</v>
      </c>
      <c r="F439" s="45">
        <v>-19968.53</v>
      </c>
      <c r="G439" s="45">
        <v>0</v>
      </c>
      <c r="H439" s="45">
        <v>0</v>
      </c>
      <c r="I439" s="45">
        <v>-19731.93</v>
      </c>
      <c r="J439" s="45">
        <v>-20099.07</v>
      </c>
      <c r="K439" s="45">
        <v>-19213.41</v>
      </c>
      <c r="L439" s="45">
        <v>-19719.669999999998</v>
      </c>
      <c r="M439" s="45">
        <v>0</v>
      </c>
      <c r="N439" s="45">
        <v>0</v>
      </c>
      <c r="O439" s="45">
        <v>0</v>
      </c>
      <c r="P439" s="45">
        <v>-19376.599999999999</v>
      </c>
      <c r="Q439" s="45">
        <v>-20328.59</v>
      </c>
      <c r="R439" s="47">
        <f t="shared" si="122"/>
        <v>-11508.804583333333</v>
      </c>
      <c r="U439" s="49">
        <f t="shared" si="123"/>
        <v>-11508.804583333333</v>
      </c>
      <c r="V439" s="49"/>
      <c r="W439" s="49"/>
      <c r="Y439" s="51"/>
      <c r="Z439" s="51"/>
      <c r="AA439" s="51"/>
      <c r="AD439" s="49">
        <f t="shared" si="124"/>
        <v>-11508.804583333333</v>
      </c>
    </row>
    <row r="440" spans="1:30">
      <c r="A440" s="6" t="s">
        <v>284</v>
      </c>
      <c r="B440" s="6" t="s">
        <v>201</v>
      </c>
      <c r="C440" s="6" t="s">
        <v>395</v>
      </c>
      <c r="D440" s="3" t="s">
        <v>716</v>
      </c>
      <c r="E440" s="45">
        <v>-1328.19</v>
      </c>
      <c r="F440" s="45">
        <v>-7072.53</v>
      </c>
      <c r="G440" s="45">
        <v>893.469999999999</v>
      </c>
      <c r="H440" s="45">
        <v>-3186.93</v>
      </c>
      <c r="I440" s="45">
        <v>-4563.1000000000004</v>
      </c>
      <c r="J440" s="45">
        <v>-133.68</v>
      </c>
      <c r="K440" s="45">
        <v>-272.61</v>
      </c>
      <c r="L440" s="45">
        <v>-1744.34</v>
      </c>
      <c r="M440" s="45">
        <v>-2083.48</v>
      </c>
      <c r="N440" s="45">
        <v>-65.2000000000005</v>
      </c>
      <c r="O440" s="45">
        <v>-1795.25</v>
      </c>
      <c r="P440" s="45">
        <v>-4.5474735088646402E-13</v>
      </c>
      <c r="Q440" s="45">
        <v>-2301.35</v>
      </c>
      <c r="R440" s="47">
        <f t="shared" si="122"/>
        <v>-1819.8683333333336</v>
      </c>
      <c r="U440" s="49">
        <f t="shared" si="123"/>
        <v>-1819.8683333333336</v>
      </c>
      <c r="V440" s="49"/>
      <c r="W440" s="49"/>
      <c r="Y440" s="51"/>
      <c r="Z440" s="51"/>
      <c r="AA440" s="51"/>
      <c r="AD440" s="49">
        <f t="shared" si="124"/>
        <v>-1819.8683333333336</v>
      </c>
    </row>
    <row r="441" spans="1:30">
      <c r="A441" s="6" t="s">
        <v>284</v>
      </c>
      <c r="B441" s="6" t="s">
        <v>204</v>
      </c>
      <c r="C441" s="6" t="s">
        <v>143</v>
      </c>
      <c r="D441" s="3" t="s">
        <v>947</v>
      </c>
      <c r="E441" s="45">
        <v>-4654764.04</v>
      </c>
      <c r="F441" s="45">
        <v>-5539155.0199999996</v>
      </c>
      <c r="G441" s="45">
        <v>-3480510.07</v>
      </c>
      <c r="H441" s="45">
        <v>-1771711.8</v>
      </c>
      <c r="I441" s="45">
        <v>-2087546.22</v>
      </c>
      <c r="J441" s="45">
        <v>-1091638.1200000001</v>
      </c>
      <c r="K441" s="45">
        <v>-653014.02</v>
      </c>
      <c r="L441" s="45">
        <v>-816844.98</v>
      </c>
      <c r="M441" s="45">
        <v>-1560321.86</v>
      </c>
      <c r="N441" s="45">
        <v>-1193790.1499999999</v>
      </c>
      <c r="O441" s="45">
        <v>-822294.59</v>
      </c>
      <c r="P441" s="45">
        <v>-2266457.8199999998</v>
      </c>
      <c r="Q441" s="45">
        <v>-3169202.55</v>
      </c>
      <c r="R441" s="47">
        <f t="shared" si="122"/>
        <v>-2099605.6620833334</v>
      </c>
      <c r="U441" s="49">
        <f t="shared" si="123"/>
        <v>-2099605.6620833334</v>
      </c>
      <c r="V441" s="49"/>
      <c r="W441" s="49"/>
      <c r="Y441" s="51"/>
      <c r="Z441" s="51"/>
      <c r="AA441" s="51"/>
      <c r="AD441" s="49">
        <f t="shared" si="124"/>
        <v>-2099605.6620833334</v>
      </c>
    </row>
    <row r="442" spans="1:30" s="59" customFormat="1">
      <c r="D442" s="3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7"/>
      <c r="Y442" s="60"/>
      <c r="Z442" s="60"/>
      <c r="AA442" s="60"/>
      <c r="AD442" s="61">
        <f t="shared" si="124"/>
        <v>0</v>
      </c>
    </row>
    <row r="443" spans="1:30">
      <c r="A443" s="6" t="s">
        <v>284</v>
      </c>
      <c r="B443" s="6" t="s">
        <v>402</v>
      </c>
      <c r="C443" s="6" t="s">
        <v>379</v>
      </c>
      <c r="D443" s="10" t="s">
        <v>515</v>
      </c>
      <c r="E443" s="45">
        <v>-2180106.63</v>
      </c>
      <c r="F443" s="45">
        <v>-1114529.3899999999</v>
      </c>
      <c r="G443" s="45">
        <v>-1449861.32</v>
      </c>
      <c r="H443" s="45">
        <v>-964182.72</v>
      </c>
      <c r="I443" s="45">
        <v>-1569700.6</v>
      </c>
      <c r="J443" s="45">
        <v>-3025617.36</v>
      </c>
      <c r="K443" s="45">
        <v>-1260396.45</v>
      </c>
      <c r="L443" s="45">
        <v>-1674889.06</v>
      </c>
      <c r="M443" s="45">
        <v>-1091644.6399999999</v>
      </c>
      <c r="N443" s="45">
        <v>-2175100.9900000002</v>
      </c>
      <c r="O443" s="45">
        <v>-1281238.8</v>
      </c>
      <c r="P443" s="45">
        <v>-2728860.16</v>
      </c>
      <c r="Q443" s="45">
        <v>-1393472.05</v>
      </c>
      <c r="R443" s="47">
        <f t="shared" ref="R443:R452" si="125">((E443+Q443)+((F443+G443+H443+I443+J443+K443+L443+M443+N443+O443+P443)*2))/24</f>
        <v>-1676900.9025000001</v>
      </c>
      <c r="U443" s="49"/>
      <c r="V443" s="49"/>
      <c r="W443" s="49">
        <f t="shared" ref="W443:W452" si="126">+R443</f>
        <v>-1676900.9025000001</v>
      </c>
      <c r="Y443" s="51"/>
      <c r="Z443" s="51"/>
      <c r="AA443" s="51"/>
      <c r="AB443" s="49">
        <f t="shared" ref="AB443:AB452" si="127">+R443</f>
        <v>-1676900.9025000001</v>
      </c>
      <c r="AD443" s="49"/>
    </row>
    <row r="444" spans="1:30">
      <c r="A444" s="6" t="s">
        <v>284</v>
      </c>
      <c r="B444" s="6" t="s">
        <v>402</v>
      </c>
      <c r="C444" s="6" t="s">
        <v>516</v>
      </c>
      <c r="D444" s="10" t="s">
        <v>720</v>
      </c>
      <c r="E444" s="45">
        <v>-988809.31</v>
      </c>
      <c r="F444" s="45">
        <v>-753716.54</v>
      </c>
      <c r="G444" s="45">
        <v>-730654.02</v>
      </c>
      <c r="H444" s="45">
        <v>-399693.37</v>
      </c>
      <c r="I444" s="45">
        <v>-844192.45</v>
      </c>
      <c r="J444" s="45">
        <v>-1620149.36</v>
      </c>
      <c r="K444" s="45">
        <v>-1427044.33</v>
      </c>
      <c r="L444" s="45">
        <v>-771791.28</v>
      </c>
      <c r="M444" s="45">
        <v>-824537.14</v>
      </c>
      <c r="N444" s="45">
        <v>-565115.81999999995</v>
      </c>
      <c r="O444" s="45">
        <v>-816685.13</v>
      </c>
      <c r="P444" s="45">
        <v>-1513741.8</v>
      </c>
      <c r="Q444" s="45">
        <v>-1241028.8799999999</v>
      </c>
      <c r="R444" s="47">
        <f t="shared" si="125"/>
        <v>-948520.02791666694</v>
      </c>
      <c r="U444" s="49"/>
      <c r="V444" s="49"/>
      <c r="W444" s="49">
        <f t="shared" si="126"/>
        <v>-948520.02791666694</v>
      </c>
      <c r="Y444" s="51"/>
      <c r="Z444" s="51"/>
      <c r="AA444" s="51"/>
      <c r="AB444" s="49">
        <f t="shared" si="127"/>
        <v>-948520.02791666694</v>
      </c>
      <c r="AD444" s="49"/>
    </row>
    <row r="445" spans="1:30">
      <c r="A445" s="6" t="s">
        <v>284</v>
      </c>
      <c r="B445" s="6" t="s">
        <v>402</v>
      </c>
      <c r="C445" s="6" t="s">
        <v>937</v>
      </c>
      <c r="D445" s="3" t="s">
        <v>936</v>
      </c>
      <c r="E445" s="45">
        <v>0</v>
      </c>
      <c r="F445" s="45">
        <v>0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7">
        <f t="shared" si="125"/>
        <v>0</v>
      </c>
      <c r="U445" s="49"/>
      <c r="V445" s="49"/>
      <c r="W445" s="49">
        <f t="shared" si="126"/>
        <v>0</v>
      </c>
      <c r="Y445" s="51"/>
      <c r="Z445" s="51"/>
      <c r="AA445" s="51"/>
      <c r="AB445" s="49">
        <f t="shared" si="127"/>
        <v>0</v>
      </c>
      <c r="AD445" s="49"/>
    </row>
    <row r="446" spans="1:30">
      <c r="A446" s="6" t="s">
        <v>284</v>
      </c>
      <c r="B446" s="6" t="s">
        <v>402</v>
      </c>
      <c r="C446" s="6" t="s">
        <v>403</v>
      </c>
      <c r="D446" s="3" t="s">
        <v>721</v>
      </c>
      <c r="E446" s="45">
        <v>-76590.599999999904</v>
      </c>
      <c r="F446" s="45">
        <v>-21186.029999999901</v>
      </c>
      <c r="G446" s="45">
        <v>-721.99999999994895</v>
      </c>
      <c r="H446" s="45">
        <v>-222216.42</v>
      </c>
      <c r="I446" s="45">
        <v>-222638.92</v>
      </c>
      <c r="J446" s="45">
        <v>-1338398.3</v>
      </c>
      <c r="K446" s="45">
        <v>-1392508.13</v>
      </c>
      <c r="L446" s="45">
        <v>-21278.5699999998</v>
      </c>
      <c r="M446" s="45">
        <v>1.67347025126219E-10</v>
      </c>
      <c r="N446" s="45">
        <v>-10567.059999999799</v>
      </c>
      <c r="O446" s="45">
        <v>-17363.1799999998</v>
      </c>
      <c r="P446" s="45">
        <v>-694.29999999983204</v>
      </c>
      <c r="Q446" s="45">
        <v>-694.29999999983204</v>
      </c>
      <c r="R446" s="47">
        <f t="shared" si="125"/>
        <v>-273851.27999999985</v>
      </c>
      <c r="U446" s="49"/>
      <c r="V446" s="49"/>
      <c r="W446" s="49">
        <f t="shared" si="126"/>
        <v>-273851.27999999985</v>
      </c>
      <c r="Y446" s="51"/>
      <c r="Z446" s="51"/>
      <c r="AA446" s="51"/>
      <c r="AB446" s="49">
        <f t="shared" si="127"/>
        <v>-273851.27999999985</v>
      </c>
      <c r="AD446" s="49"/>
    </row>
    <row r="447" spans="1:30">
      <c r="A447" s="6" t="s">
        <v>284</v>
      </c>
      <c r="B447" s="6" t="s">
        <v>402</v>
      </c>
      <c r="C447" s="6" t="s">
        <v>404</v>
      </c>
      <c r="D447" s="3" t="s">
        <v>205</v>
      </c>
      <c r="E447" s="45">
        <v>12752</v>
      </c>
      <c r="F447" s="45">
        <v>0</v>
      </c>
      <c r="G447" s="45">
        <v>0</v>
      </c>
      <c r="H447" s="45">
        <v>0</v>
      </c>
      <c r="I447" s="45">
        <v>0</v>
      </c>
      <c r="J447" s="45">
        <v>-671</v>
      </c>
      <c r="K447" s="45">
        <v>-1342</v>
      </c>
      <c r="L447" s="45">
        <v>-671</v>
      </c>
      <c r="M447" s="45">
        <v>0</v>
      </c>
      <c r="N447" s="45">
        <v>0</v>
      </c>
      <c r="O447" s="45">
        <v>0</v>
      </c>
      <c r="P447" s="45">
        <v>-364</v>
      </c>
      <c r="Q447" s="45">
        <v>-364</v>
      </c>
      <c r="R447" s="47">
        <f t="shared" si="125"/>
        <v>262.16666666666669</v>
      </c>
      <c r="U447" s="49"/>
      <c r="V447" s="49"/>
      <c r="W447" s="49">
        <f t="shared" si="126"/>
        <v>262.16666666666669</v>
      </c>
      <c r="Y447" s="51"/>
      <c r="Z447" s="51"/>
      <c r="AA447" s="51"/>
      <c r="AB447" s="49">
        <f t="shared" si="127"/>
        <v>262.16666666666669</v>
      </c>
      <c r="AD447" s="49"/>
    </row>
    <row r="448" spans="1:30">
      <c r="A448" s="6" t="s">
        <v>284</v>
      </c>
      <c r="B448" s="6" t="s">
        <v>402</v>
      </c>
      <c r="C448" s="6" t="s">
        <v>381</v>
      </c>
      <c r="D448" s="3" t="s">
        <v>208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7">
        <f t="shared" si="125"/>
        <v>0</v>
      </c>
      <c r="U448" s="49"/>
      <c r="V448" s="49"/>
      <c r="W448" s="49">
        <f t="shared" si="126"/>
        <v>0</v>
      </c>
      <c r="Y448" s="51"/>
      <c r="Z448" s="51"/>
      <c r="AA448" s="51"/>
      <c r="AB448" s="49">
        <f t="shared" si="127"/>
        <v>0</v>
      </c>
      <c r="AD448" s="49"/>
    </row>
    <row r="449" spans="1:30">
      <c r="A449" s="6" t="s">
        <v>284</v>
      </c>
      <c r="B449" s="6" t="s">
        <v>402</v>
      </c>
      <c r="C449" s="6" t="s">
        <v>382</v>
      </c>
      <c r="D449" s="3" t="s">
        <v>722</v>
      </c>
      <c r="E449" s="45">
        <v>-252611.36</v>
      </c>
      <c r="F449" s="45">
        <v>-94070.030000000101</v>
      </c>
      <c r="G449" s="45">
        <v>-106146.07</v>
      </c>
      <c r="H449" s="45">
        <v>-95344.380000000107</v>
      </c>
      <c r="I449" s="45">
        <v>-104245.61</v>
      </c>
      <c r="J449" s="45">
        <v>-202556.09</v>
      </c>
      <c r="K449" s="45">
        <v>-132612.17000000001</v>
      </c>
      <c r="L449" s="45">
        <v>-34301.69</v>
      </c>
      <c r="M449" s="45">
        <v>-46859.27</v>
      </c>
      <c r="N449" s="45">
        <v>-122052.65</v>
      </c>
      <c r="O449" s="45">
        <v>-42011.87</v>
      </c>
      <c r="P449" s="45">
        <v>-48795.19</v>
      </c>
      <c r="Q449" s="45">
        <v>-124439.01</v>
      </c>
      <c r="R449" s="47">
        <f t="shared" si="125"/>
        <v>-101460.01708333335</v>
      </c>
      <c r="U449" s="49"/>
      <c r="V449" s="49"/>
      <c r="W449" s="49">
        <f t="shared" si="126"/>
        <v>-101460.01708333335</v>
      </c>
      <c r="Y449" s="51"/>
      <c r="Z449" s="51"/>
      <c r="AA449" s="51"/>
      <c r="AB449" s="49">
        <f t="shared" si="127"/>
        <v>-101460.01708333335</v>
      </c>
      <c r="AD449" s="49"/>
    </row>
    <row r="450" spans="1:30">
      <c r="A450" s="6" t="s">
        <v>284</v>
      </c>
      <c r="B450" s="6" t="s">
        <v>402</v>
      </c>
      <c r="C450" s="6" t="s">
        <v>383</v>
      </c>
      <c r="D450" s="3" t="s">
        <v>723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7">
        <f t="shared" si="125"/>
        <v>0</v>
      </c>
      <c r="U450" s="49"/>
      <c r="V450" s="49"/>
      <c r="W450" s="49">
        <f t="shared" si="126"/>
        <v>0</v>
      </c>
      <c r="Y450" s="51"/>
      <c r="Z450" s="51"/>
      <c r="AA450" s="51"/>
      <c r="AB450" s="49">
        <f t="shared" si="127"/>
        <v>0</v>
      </c>
      <c r="AD450" s="49"/>
    </row>
    <row r="451" spans="1:30">
      <c r="A451" s="6" t="s">
        <v>284</v>
      </c>
      <c r="B451" s="6" t="s">
        <v>402</v>
      </c>
      <c r="C451" s="6" t="s">
        <v>384</v>
      </c>
      <c r="D451" s="10" t="s">
        <v>206</v>
      </c>
      <c r="E451" s="45">
        <v>-7446.75</v>
      </c>
      <c r="F451" s="45">
        <v>9.0949470177292804E-13</v>
      </c>
      <c r="G451" s="45">
        <v>-6027.54</v>
      </c>
      <c r="H451" s="45">
        <v>-5433.37</v>
      </c>
      <c r="I451" s="45">
        <v>-263.51999999999902</v>
      </c>
      <c r="J451" s="45">
        <v>-4121.7</v>
      </c>
      <c r="K451" s="45">
        <v>-5044.42</v>
      </c>
      <c r="L451" s="45">
        <v>-3796.8</v>
      </c>
      <c r="M451" s="45">
        <v>1211.44</v>
      </c>
      <c r="N451" s="45">
        <v>-417.45000000000101</v>
      </c>
      <c r="O451" s="45">
        <v>-7152.74</v>
      </c>
      <c r="P451" s="45">
        <v>1456.48</v>
      </c>
      <c r="Q451" s="45">
        <v>-10136.299999999999</v>
      </c>
      <c r="R451" s="47">
        <f t="shared" si="125"/>
        <v>-3198.4287499999996</v>
      </c>
      <c r="U451" s="49"/>
      <c r="V451" s="49"/>
      <c r="W451" s="49">
        <f t="shared" si="126"/>
        <v>-3198.4287499999996</v>
      </c>
      <c r="Y451" s="51"/>
      <c r="Z451" s="51"/>
      <c r="AA451" s="51"/>
      <c r="AB451" s="49">
        <f t="shared" si="127"/>
        <v>-3198.4287499999996</v>
      </c>
      <c r="AD451" s="49"/>
    </row>
    <row r="452" spans="1:30">
      <c r="A452" s="6" t="s">
        <v>284</v>
      </c>
      <c r="B452" s="6" t="s">
        <v>402</v>
      </c>
      <c r="C452" s="6" t="s">
        <v>380</v>
      </c>
      <c r="D452" s="10" t="s">
        <v>207</v>
      </c>
      <c r="E452" s="45">
        <v>-11.95</v>
      </c>
      <c r="F452" s="45">
        <v>-11.95</v>
      </c>
      <c r="G452" s="45">
        <v>-11.95</v>
      </c>
      <c r="H452" s="45">
        <v>-11.95</v>
      </c>
      <c r="I452" s="45">
        <v>-11.95</v>
      </c>
      <c r="J452" s="45">
        <v>-11.95</v>
      </c>
      <c r="K452" s="45">
        <v>-18.059999999999999</v>
      </c>
      <c r="L452" s="45">
        <v>-18.059999999999999</v>
      </c>
      <c r="M452" s="45">
        <v>-18.059999999999999</v>
      </c>
      <c r="N452" s="45">
        <v>-18.059999999999999</v>
      </c>
      <c r="O452" s="45">
        <v>-18.059999999999999</v>
      </c>
      <c r="P452" s="45">
        <v>-18.059999999999999</v>
      </c>
      <c r="Q452" s="45">
        <v>-18.059999999999999</v>
      </c>
      <c r="R452" s="47">
        <f t="shared" si="125"/>
        <v>-15.259583333333333</v>
      </c>
      <c r="U452" s="49"/>
      <c r="V452" s="49"/>
      <c r="W452" s="49">
        <f t="shared" si="126"/>
        <v>-15.259583333333333</v>
      </c>
      <c r="Y452" s="51"/>
      <c r="Z452" s="51"/>
      <c r="AA452" s="51"/>
      <c r="AB452" s="49">
        <f t="shared" si="127"/>
        <v>-15.259583333333333</v>
      </c>
      <c r="AD452" s="49"/>
    </row>
    <row r="453" spans="1:30">
      <c r="D453" s="3" t="s">
        <v>209</v>
      </c>
      <c r="E453" s="46">
        <f t="shared" ref="E453:J453" si="128">SUM(E443:E452)</f>
        <v>-3492824.6</v>
      </c>
      <c r="F453" s="46">
        <f t="shared" si="128"/>
        <v>-1983513.9399999997</v>
      </c>
      <c r="G453" s="46">
        <f t="shared" si="128"/>
        <v>-2293422.9</v>
      </c>
      <c r="H453" s="46">
        <f t="shared" si="128"/>
        <v>-1686882.21</v>
      </c>
      <c r="I453" s="46">
        <f t="shared" si="128"/>
        <v>-2741053.05</v>
      </c>
      <c r="J453" s="46">
        <f t="shared" si="128"/>
        <v>-6191525.7599999998</v>
      </c>
      <c r="K453" s="46">
        <f t="shared" ref="K453:R453" si="129">SUM(K443:K452)</f>
        <v>-4218965.5599999996</v>
      </c>
      <c r="L453" s="46">
        <f t="shared" si="129"/>
        <v>-2506746.4599999995</v>
      </c>
      <c r="M453" s="46">
        <f t="shared" si="129"/>
        <v>-1961847.6699999997</v>
      </c>
      <c r="N453" s="46">
        <f t="shared" si="129"/>
        <v>-2873272.03</v>
      </c>
      <c r="O453" s="46">
        <f t="shared" si="129"/>
        <v>-2164469.7800000003</v>
      </c>
      <c r="P453" s="46">
        <f t="shared" si="129"/>
        <v>-4291017.0299999993</v>
      </c>
      <c r="Q453" s="46">
        <f t="shared" si="129"/>
        <v>-2770152.5999999992</v>
      </c>
      <c r="R453" s="46">
        <f t="shared" si="129"/>
        <v>-3003683.749166667</v>
      </c>
      <c r="Y453" s="51"/>
      <c r="Z453" s="51"/>
      <c r="AA453" s="51"/>
    </row>
    <row r="454" spans="1:30">
      <c r="D454" s="3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7"/>
      <c r="Y454" s="51"/>
      <c r="Z454" s="51"/>
      <c r="AA454" s="51"/>
    </row>
    <row r="455" spans="1:30">
      <c r="A455" s="6" t="s">
        <v>284</v>
      </c>
      <c r="B455" s="6" t="s">
        <v>211</v>
      </c>
      <c r="C455" s="6" t="s">
        <v>143</v>
      </c>
      <c r="D455" s="3" t="s">
        <v>724</v>
      </c>
      <c r="E455" s="45">
        <v>0</v>
      </c>
      <c r="F455" s="45">
        <v>0</v>
      </c>
      <c r="G455" s="45">
        <v>0</v>
      </c>
      <c r="H455" s="45">
        <v>0</v>
      </c>
      <c r="I455" s="45">
        <v>-139722.44</v>
      </c>
      <c r="J455" s="45">
        <v>-114348.67</v>
      </c>
      <c r="K455" s="45">
        <v>-396024.71</v>
      </c>
      <c r="L455" s="45">
        <v>257.20000000001198</v>
      </c>
      <c r="M455" s="45">
        <v>257.20000000001198</v>
      </c>
      <c r="N455" s="45">
        <v>257.20000000001198</v>
      </c>
      <c r="O455" s="45">
        <v>257.20000000001198</v>
      </c>
      <c r="P455" s="45">
        <v>-105535.73</v>
      </c>
      <c r="Q455" s="45">
        <v>257.20000000001198</v>
      </c>
      <c r="R455" s="47">
        <f t="shared" ref="R455:R460" si="130">((E455+Q455)+((F455+G455+H455+I455+J455+K455+L455+M455+N455+O455+P455)*2))/24</f>
        <v>-62872.845833333318</v>
      </c>
      <c r="U455" s="49">
        <f t="shared" ref="U455:U460" si="131">+R455</f>
        <v>-62872.845833333318</v>
      </c>
      <c r="V455" s="49"/>
      <c r="W455" s="49"/>
      <c r="Y455" s="51"/>
      <c r="Z455" s="51"/>
      <c r="AA455" s="51"/>
      <c r="AD455" s="49">
        <f t="shared" ref="AD455:AD460" si="132">+R455</f>
        <v>-62872.845833333318</v>
      </c>
    </row>
    <row r="456" spans="1:30">
      <c r="A456" s="6" t="s">
        <v>284</v>
      </c>
      <c r="B456" s="6" t="s">
        <v>211</v>
      </c>
      <c r="C456" s="6" t="s">
        <v>179</v>
      </c>
      <c r="D456" s="3" t="s">
        <v>725</v>
      </c>
      <c r="E456" s="45">
        <v>-1.45519152283669E-11</v>
      </c>
      <c r="F456" s="45">
        <v>-1.45519152283669E-11</v>
      </c>
      <c r="G456" s="45">
        <v>-1.45519152283669E-11</v>
      </c>
      <c r="H456" s="45">
        <v>-1.45519152283669E-11</v>
      </c>
      <c r="I456" s="45">
        <v>-66722.81</v>
      </c>
      <c r="J456" s="45">
        <v>-69497.05</v>
      </c>
      <c r="K456" s="45">
        <v>-148373.95000000001</v>
      </c>
      <c r="L456" s="45">
        <v>0</v>
      </c>
      <c r="M456" s="45">
        <v>0</v>
      </c>
      <c r="N456" s="45">
        <v>0</v>
      </c>
      <c r="O456" s="45">
        <v>0</v>
      </c>
      <c r="P456" s="45">
        <v>-71307.23</v>
      </c>
      <c r="Q456" s="45">
        <v>0</v>
      </c>
      <c r="R456" s="47">
        <f t="shared" si="130"/>
        <v>-29658.420000000002</v>
      </c>
      <c r="U456" s="49">
        <f t="shared" si="131"/>
        <v>-29658.420000000002</v>
      </c>
      <c r="V456" s="49"/>
      <c r="W456" s="49"/>
      <c r="Y456" s="51"/>
      <c r="Z456" s="51"/>
      <c r="AA456" s="51"/>
      <c r="AD456" s="49">
        <f t="shared" si="132"/>
        <v>-29658.420000000002</v>
      </c>
    </row>
    <row r="457" spans="1:30">
      <c r="A457" s="6" t="s">
        <v>284</v>
      </c>
      <c r="B457" s="6" t="s">
        <v>211</v>
      </c>
      <c r="C457" s="6" t="s">
        <v>180</v>
      </c>
      <c r="D457" s="3" t="s">
        <v>955</v>
      </c>
      <c r="E457" s="45">
        <v>0</v>
      </c>
      <c r="F457" s="45">
        <v>0</v>
      </c>
      <c r="G457" s="45">
        <v>0</v>
      </c>
      <c r="H457" s="45">
        <v>0</v>
      </c>
      <c r="I457" s="45">
        <v>-17986.45</v>
      </c>
      <c r="J457" s="45">
        <v>-16253.36</v>
      </c>
      <c r="K457" s="45">
        <v>-34700.26</v>
      </c>
      <c r="L457" s="45">
        <v>0</v>
      </c>
      <c r="M457" s="45">
        <v>0</v>
      </c>
      <c r="N457" s="45">
        <v>0</v>
      </c>
      <c r="O457" s="45">
        <v>0</v>
      </c>
      <c r="P457" s="45">
        <v>-16920.599999999999</v>
      </c>
      <c r="Q457" s="45">
        <v>0</v>
      </c>
      <c r="R457" s="47">
        <f t="shared" si="130"/>
        <v>-7155.0558333333347</v>
      </c>
      <c r="U457" s="49">
        <f t="shared" si="131"/>
        <v>-7155.0558333333347</v>
      </c>
      <c r="V457" s="49"/>
      <c r="W457" s="49"/>
      <c r="Y457" s="51"/>
      <c r="Z457" s="51"/>
      <c r="AA457" s="51"/>
      <c r="AD457" s="49">
        <f t="shared" si="132"/>
        <v>-7155.0558333333347</v>
      </c>
    </row>
    <row r="458" spans="1:30">
      <c r="A458" s="6" t="s">
        <v>284</v>
      </c>
      <c r="B458" s="6" t="s">
        <v>210</v>
      </c>
      <c r="C458" s="25" t="s">
        <v>227</v>
      </c>
      <c r="D458" s="3" t="s">
        <v>726</v>
      </c>
      <c r="E458" s="45">
        <v>0</v>
      </c>
      <c r="F458" s="45">
        <v>0</v>
      </c>
      <c r="G458" s="45">
        <v>0</v>
      </c>
      <c r="H458" s="45">
        <v>0</v>
      </c>
      <c r="I458" s="45">
        <v>-14968.48</v>
      </c>
      <c r="J458" s="45">
        <v>-12853.91</v>
      </c>
      <c r="K458" s="45">
        <v>-22392.1</v>
      </c>
      <c r="L458" s="45">
        <v>0</v>
      </c>
      <c r="M458" s="45">
        <v>0</v>
      </c>
      <c r="N458" s="45">
        <v>0</v>
      </c>
      <c r="O458" s="45">
        <v>0</v>
      </c>
      <c r="P458" s="45">
        <v>-14541.35</v>
      </c>
      <c r="Q458" s="45">
        <v>0</v>
      </c>
      <c r="R458" s="47">
        <f t="shared" si="130"/>
        <v>-5396.32</v>
      </c>
      <c r="U458" s="49">
        <f t="shared" si="131"/>
        <v>-5396.32</v>
      </c>
      <c r="V458" s="49"/>
      <c r="W458" s="49"/>
      <c r="Y458" s="51"/>
      <c r="Z458" s="51"/>
      <c r="AA458" s="51"/>
      <c r="AD458" s="49">
        <f t="shared" si="132"/>
        <v>-5396.32</v>
      </c>
    </row>
    <row r="459" spans="1:30">
      <c r="A459" s="6" t="s">
        <v>284</v>
      </c>
      <c r="B459" s="6" t="s">
        <v>210</v>
      </c>
      <c r="C459" s="25" t="s">
        <v>1005</v>
      </c>
      <c r="D459" s="3" t="s">
        <v>726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-198</v>
      </c>
      <c r="P459" s="45">
        <v>-582</v>
      </c>
      <c r="Q459" s="45">
        <v>-499</v>
      </c>
      <c r="R459" s="47">
        <f t="shared" si="130"/>
        <v>-85.791666666666671</v>
      </c>
      <c r="U459" s="49">
        <f t="shared" si="131"/>
        <v>-85.791666666666671</v>
      </c>
      <c r="V459" s="49"/>
      <c r="W459" s="49"/>
      <c r="Y459" s="51"/>
      <c r="Z459" s="51"/>
      <c r="AA459" s="51"/>
      <c r="AD459" s="49">
        <f t="shared" si="132"/>
        <v>-85.791666666666671</v>
      </c>
    </row>
    <row r="460" spans="1:30">
      <c r="A460" s="6" t="s">
        <v>284</v>
      </c>
      <c r="B460" s="6" t="s">
        <v>210</v>
      </c>
      <c r="C460" s="6" t="s">
        <v>531</v>
      </c>
      <c r="D460" s="3" t="s">
        <v>727</v>
      </c>
      <c r="E460" s="45">
        <v>-1041.77</v>
      </c>
      <c r="F460" s="45">
        <v>-1435.38</v>
      </c>
      <c r="G460" s="45">
        <v>-1833.62</v>
      </c>
      <c r="H460" s="45">
        <v>-826.85</v>
      </c>
      <c r="I460" s="45">
        <v>-1472.97</v>
      </c>
      <c r="J460" s="45">
        <v>-401.68</v>
      </c>
      <c r="K460" s="45">
        <v>-900.24</v>
      </c>
      <c r="L460" s="45">
        <v>-1306.21</v>
      </c>
      <c r="M460" s="45">
        <v>-391.53</v>
      </c>
      <c r="N460" s="45">
        <v>-804.08</v>
      </c>
      <c r="O460" s="45">
        <v>-1221.23</v>
      </c>
      <c r="P460" s="45">
        <v>-617.5</v>
      </c>
      <c r="Q460" s="45">
        <v>-1047.48</v>
      </c>
      <c r="R460" s="47">
        <f t="shared" si="130"/>
        <v>-1021.32625</v>
      </c>
      <c r="U460" s="49">
        <f t="shared" si="131"/>
        <v>-1021.32625</v>
      </c>
      <c r="V460" s="49"/>
      <c r="W460" s="49"/>
      <c r="Y460" s="51"/>
      <c r="Z460" s="51"/>
      <c r="AA460" s="51"/>
      <c r="AD460" s="49">
        <f t="shared" si="132"/>
        <v>-1021.32625</v>
      </c>
    </row>
    <row r="461" spans="1:30">
      <c r="D461" s="3" t="s">
        <v>212</v>
      </c>
      <c r="E461" s="46">
        <f t="shared" ref="E461:H461" si="133">SUM(E455:E460)</f>
        <v>-1041.7700000000145</v>
      </c>
      <c r="F461" s="46">
        <f t="shared" si="133"/>
        <v>-1435.3800000000147</v>
      </c>
      <c r="G461" s="46">
        <f t="shared" si="133"/>
        <v>-1833.6200000000144</v>
      </c>
      <c r="H461" s="46">
        <f t="shared" si="133"/>
        <v>-826.85000000001457</v>
      </c>
      <c r="I461" s="46">
        <f t="shared" ref="I461:R461" si="134">SUM(I455:I460)</f>
        <v>-240873.15000000002</v>
      </c>
      <c r="J461" s="46">
        <f t="shared" si="134"/>
        <v>-213354.67</v>
      </c>
      <c r="K461" s="46">
        <f t="shared" si="134"/>
        <v>-602391.26</v>
      </c>
      <c r="L461" s="46">
        <f t="shared" si="134"/>
        <v>-1049.0099999999879</v>
      </c>
      <c r="M461" s="46">
        <f t="shared" si="134"/>
        <v>-134.32999999998799</v>
      </c>
      <c r="N461" s="46">
        <f t="shared" si="134"/>
        <v>-546.87999999998806</v>
      </c>
      <c r="O461" s="46">
        <f t="shared" si="134"/>
        <v>-1162.0299999999879</v>
      </c>
      <c r="P461" s="46">
        <f t="shared" si="134"/>
        <v>-209504.41</v>
      </c>
      <c r="Q461" s="46">
        <f t="shared" si="134"/>
        <v>-1289.2799999999879</v>
      </c>
      <c r="R461" s="46">
        <f t="shared" si="134"/>
        <v>-106189.75958333333</v>
      </c>
      <c r="Y461" s="51"/>
      <c r="Z461" s="51"/>
      <c r="AA461" s="51"/>
    </row>
    <row r="462" spans="1:30">
      <c r="D462" s="3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7"/>
      <c r="Y462" s="51"/>
      <c r="Z462" s="51"/>
      <c r="AA462" s="51"/>
    </row>
    <row r="463" spans="1:30">
      <c r="D463" s="3" t="s">
        <v>213</v>
      </c>
      <c r="E463" s="46">
        <f t="shared" ref="E463:P463" si="135">E424+E425+SUM(E427:E441)+E453+E461</f>
        <v>-23877698.84</v>
      </c>
      <c r="F463" s="46">
        <f t="shared" si="135"/>
        <v>-24011385.419999998</v>
      </c>
      <c r="G463" s="46">
        <f t="shared" si="135"/>
        <v>-25268824.199999999</v>
      </c>
      <c r="H463" s="46">
        <f t="shared" si="135"/>
        <v>-28866890.060000002</v>
      </c>
      <c r="I463" s="46">
        <f t="shared" si="135"/>
        <v>-35320685.519999996</v>
      </c>
      <c r="J463" s="46">
        <f t="shared" si="135"/>
        <v>-33642766.079999998</v>
      </c>
      <c r="K463" s="46">
        <f t="shared" si="135"/>
        <v>-26254863.460000001</v>
      </c>
      <c r="L463" s="46">
        <f t="shared" si="135"/>
        <v>-25367268.170000002</v>
      </c>
      <c r="M463" s="46">
        <f t="shared" si="135"/>
        <v>-20885213.769999992</v>
      </c>
      <c r="N463" s="46">
        <f t="shared" si="135"/>
        <v>-21399828.869999994</v>
      </c>
      <c r="O463" s="46">
        <f t="shared" si="135"/>
        <v>-18587904.580000002</v>
      </c>
      <c r="P463" s="46">
        <f t="shared" si="135"/>
        <v>-22700049.540000003</v>
      </c>
      <c r="Q463" s="46">
        <f t="shared" ref="Q463:R463" si="136">Q424+Q425+SUM(Q427:Q441)+Q453+Q461</f>
        <v>-23611419.449999999</v>
      </c>
      <c r="R463" s="46">
        <f t="shared" si="136"/>
        <v>-25504186.567916669</v>
      </c>
      <c r="Y463" s="51"/>
      <c r="Z463" s="51"/>
      <c r="AA463" s="51"/>
    </row>
    <row r="464" spans="1:30">
      <c r="D464" s="3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7"/>
      <c r="Y464" s="51"/>
      <c r="Z464" s="51"/>
      <c r="AA464" s="51"/>
    </row>
    <row r="465" spans="1:30">
      <c r="A465" s="6" t="s">
        <v>284</v>
      </c>
      <c r="B465" s="6" t="s">
        <v>228</v>
      </c>
      <c r="C465" s="6" t="s">
        <v>83</v>
      </c>
      <c r="D465" s="3" t="s">
        <v>920</v>
      </c>
      <c r="E465" s="45">
        <v>-28900</v>
      </c>
      <c r="F465" s="45">
        <v>-29900</v>
      </c>
      <c r="G465" s="45">
        <v>-32700</v>
      </c>
      <c r="H465" s="45">
        <v>-36500</v>
      </c>
      <c r="I465" s="45">
        <v>-36500</v>
      </c>
      <c r="J465" s="45">
        <v>-29000</v>
      </c>
      <c r="K465" s="45">
        <v>-29000</v>
      </c>
      <c r="L465" s="45">
        <v>-500</v>
      </c>
      <c r="M465" s="45">
        <v>-21800</v>
      </c>
      <c r="N465" s="45">
        <v>-600</v>
      </c>
      <c r="O465" s="45">
        <v>-85000</v>
      </c>
      <c r="P465" s="45">
        <v>-7650</v>
      </c>
      <c r="Q465" s="45">
        <v>-8700</v>
      </c>
      <c r="R465" s="47">
        <f t="shared" ref="R465:R528" si="137">((E465+Q465)+((F465+G465+H465+I465+J465+K465+L465+M465+N465+O465+P465)*2))/24</f>
        <v>-27329.166666666668</v>
      </c>
      <c r="U465" s="49">
        <f t="shared" ref="U465:U503" si="138">+R465</f>
        <v>-27329.166666666668</v>
      </c>
      <c r="V465" s="49"/>
      <c r="W465" s="49"/>
      <c r="Y465" s="51"/>
      <c r="Z465" s="51"/>
      <c r="AA465" s="51"/>
      <c r="AD465" s="49">
        <f t="shared" ref="AD465:AD503" si="139">+R465</f>
        <v>-27329.166666666668</v>
      </c>
    </row>
    <row r="466" spans="1:30">
      <c r="A466" s="6" t="s">
        <v>284</v>
      </c>
      <c r="B466" s="6" t="s">
        <v>415</v>
      </c>
      <c r="C466" s="6" t="s">
        <v>113</v>
      </c>
      <c r="D466" s="3" t="s">
        <v>229</v>
      </c>
      <c r="E466" s="45">
        <v>-24135</v>
      </c>
      <c r="F466" s="45">
        <v>-24135</v>
      </c>
      <c r="G466" s="45">
        <v>-24135</v>
      </c>
      <c r="H466" s="45">
        <v>-24135</v>
      </c>
      <c r="I466" s="45">
        <v>-24135</v>
      </c>
      <c r="J466" s="45">
        <v>-24135</v>
      </c>
      <c r="K466" s="45">
        <v>-24135</v>
      </c>
      <c r="L466" s="45">
        <v>-24135</v>
      </c>
      <c r="M466" s="45">
        <v>-24135</v>
      </c>
      <c r="N466" s="45">
        <v>-24135</v>
      </c>
      <c r="O466" s="45">
        <v>-24135</v>
      </c>
      <c r="P466" s="45">
        <v>-24135</v>
      </c>
      <c r="Q466" s="45">
        <v>-24135</v>
      </c>
      <c r="R466" s="47">
        <f t="shared" si="137"/>
        <v>-24135</v>
      </c>
      <c r="U466" s="49">
        <f t="shared" si="138"/>
        <v>-24135</v>
      </c>
      <c r="V466" s="49"/>
      <c r="W466" s="49"/>
      <c r="Y466" s="51"/>
      <c r="Z466" s="51"/>
      <c r="AA466" s="51"/>
      <c r="AD466" s="49">
        <f t="shared" si="139"/>
        <v>-24135</v>
      </c>
    </row>
    <row r="467" spans="1:30">
      <c r="A467" s="6" t="s">
        <v>284</v>
      </c>
      <c r="B467" s="6" t="s">
        <v>405</v>
      </c>
      <c r="C467" s="6" t="s">
        <v>282</v>
      </c>
      <c r="D467" s="3" t="s">
        <v>731</v>
      </c>
      <c r="E467" s="45">
        <v>0</v>
      </c>
      <c r="F467" s="45">
        <v>0</v>
      </c>
      <c r="G467" s="45">
        <v>0</v>
      </c>
      <c r="H467" s="45">
        <v>0</v>
      </c>
      <c r="I467" s="45">
        <v>30646.74</v>
      </c>
      <c r="J467" s="45">
        <v>-2676349.88</v>
      </c>
      <c r="K467" s="45">
        <v>-5280776.84</v>
      </c>
      <c r="L467" s="45">
        <v>-6869880.25</v>
      </c>
      <c r="M467" s="45">
        <v>-4656713.22</v>
      </c>
      <c r="N467" s="45">
        <v>-4117511.41</v>
      </c>
      <c r="O467" s="45">
        <v>-486363.36000000098</v>
      </c>
      <c r="P467" s="45">
        <v>-8.1490725278854401E-10</v>
      </c>
      <c r="Q467" s="45">
        <v>-8.1490725278854401E-10</v>
      </c>
      <c r="R467" s="47">
        <f t="shared" si="137"/>
        <v>-2004745.6849999998</v>
      </c>
      <c r="U467" s="49">
        <f t="shared" si="138"/>
        <v>-2004745.6849999998</v>
      </c>
      <c r="V467" s="49"/>
      <c r="W467" s="49"/>
      <c r="Y467" s="51"/>
      <c r="Z467" s="51"/>
      <c r="AA467" s="51"/>
      <c r="AD467" s="49">
        <f t="shared" si="139"/>
        <v>-2004745.6849999998</v>
      </c>
    </row>
    <row r="468" spans="1:30">
      <c r="A468" s="6" t="s">
        <v>284</v>
      </c>
      <c r="B468" s="6" t="s">
        <v>405</v>
      </c>
      <c r="C468" s="6" t="s">
        <v>875</v>
      </c>
      <c r="D468" s="3" t="s">
        <v>938</v>
      </c>
      <c r="E468" s="45">
        <v>0</v>
      </c>
      <c r="F468" s="45">
        <v>0</v>
      </c>
      <c r="G468" s="45">
        <v>0</v>
      </c>
      <c r="H468" s="45">
        <v>0</v>
      </c>
      <c r="I468" s="45">
        <v>-88263</v>
      </c>
      <c r="J468" s="45">
        <v>-88263</v>
      </c>
      <c r="K468" s="45">
        <v>-88263</v>
      </c>
      <c r="L468" s="45">
        <v>-90346</v>
      </c>
      <c r="M468" s="45">
        <v>109654</v>
      </c>
      <c r="N468" s="45">
        <v>-90346</v>
      </c>
      <c r="O468" s="45">
        <v>-92435</v>
      </c>
      <c r="P468" s="45">
        <v>0</v>
      </c>
      <c r="Q468" s="45">
        <v>0</v>
      </c>
      <c r="R468" s="47">
        <f t="shared" si="137"/>
        <v>-35688.5</v>
      </c>
      <c r="U468" s="49">
        <f t="shared" si="138"/>
        <v>-35688.5</v>
      </c>
      <c r="V468" s="49"/>
      <c r="W468" s="49"/>
      <c r="Y468" s="51"/>
      <c r="Z468" s="51"/>
      <c r="AA468" s="51"/>
      <c r="AD468" s="49">
        <f t="shared" si="139"/>
        <v>-35688.5</v>
      </c>
    </row>
    <row r="469" spans="1:30">
      <c r="A469" s="6" t="s">
        <v>284</v>
      </c>
      <c r="B469" s="6" t="s">
        <v>215</v>
      </c>
      <c r="C469" s="6" t="s">
        <v>281</v>
      </c>
      <c r="D469" s="3" t="s">
        <v>732</v>
      </c>
      <c r="E469" s="45">
        <v>-1.2732925824821E-11</v>
      </c>
      <c r="F469" s="45">
        <v>-1.2732925824821E-11</v>
      </c>
      <c r="G469" s="45">
        <v>-1.2732925824821E-11</v>
      </c>
      <c r="H469" s="45">
        <v>-1.2732925824821E-11</v>
      </c>
      <c r="I469" s="45">
        <v>-1.2732925824821E-11</v>
      </c>
      <c r="J469" s="45">
        <v>-187822.74</v>
      </c>
      <c r="K469" s="45">
        <v>-316198.45</v>
      </c>
      <c r="L469" s="45">
        <v>-110213.83</v>
      </c>
      <c r="M469" s="45">
        <v>-120579.5</v>
      </c>
      <c r="N469" s="45">
        <v>-129383.53</v>
      </c>
      <c r="O469" s="45">
        <v>-138156.66</v>
      </c>
      <c r="P469" s="45">
        <v>-158683.82999999999</v>
      </c>
      <c r="Q469" s="45">
        <v>-98210.2</v>
      </c>
      <c r="R469" s="47">
        <f t="shared" si="137"/>
        <v>-100845.30333333334</v>
      </c>
      <c r="U469" s="49">
        <f t="shared" si="138"/>
        <v>-100845.30333333334</v>
      </c>
      <c r="V469" s="49"/>
      <c r="W469" s="49"/>
      <c r="Y469" s="51"/>
      <c r="Z469" s="51"/>
      <c r="AA469" s="51"/>
      <c r="AD469" s="49">
        <f t="shared" si="139"/>
        <v>-100845.30333333334</v>
      </c>
    </row>
    <row r="470" spans="1:30">
      <c r="A470" s="6" t="s">
        <v>284</v>
      </c>
      <c r="B470" s="6" t="s">
        <v>215</v>
      </c>
      <c r="C470" s="6" t="s">
        <v>393</v>
      </c>
      <c r="D470" s="3" t="s">
        <v>733</v>
      </c>
      <c r="E470" s="45">
        <v>-53998.9</v>
      </c>
      <c r="F470" s="45">
        <v>-68141.31</v>
      </c>
      <c r="G470" s="45">
        <v>-86977.52</v>
      </c>
      <c r="H470" s="45">
        <v>-105424.06</v>
      </c>
      <c r="I470" s="45">
        <v>-116367.72</v>
      </c>
      <c r="J470" s="45">
        <v>-128413.14</v>
      </c>
      <c r="K470" s="45">
        <v>-27567.73</v>
      </c>
      <c r="L470" s="45">
        <v>-40638.5</v>
      </c>
      <c r="M470" s="45">
        <v>-38953.410000000003</v>
      </c>
      <c r="N470" s="45">
        <v>-43764.55</v>
      </c>
      <c r="O470" s="45">
        <v>-50816.13</v>
      </c>
      <c r="P470" s="45">
        <v>-57551.78</v>
      </c>
      <c r="Q470" s="45">
        <v>-64219.79</v>
      </c>
      <c r="R470" s="47">
        <f t="shared" si="137"/>
        <v>-68643.766250000001</v>
      </c>
      <c r="U470" s="49">
        <f t="shared" si="138"/>
        <v>-68643.766250000001</v>
      </c>
      <c r="V470" s="49"/>
      <c r="W470" s="49"/>
      <c r="Y470" s="51"/>
      <c r="Z470" s="51"/>
      <c r="AA470" s="51"/>
      <c r="AD470" s="49">
        <f t="shared" si="139"/>
        <v>-68643.766250000001</v>
      </c>
    </row>
    <row r="471" spans="1:30">
      <c r="A471" s="6" t="s">
        <v>284</v>
      </c>
      <c r="B471" s="6" t="s">
        <v>215</v>
      </c>
      <c r="C471" s="6" t="s">
        <v>941</v>
      </c>
      <c r="D471" s="3" t="s">
        <v>942</v>
      </c>
      <c r="E471" s="45">
        <v>-808712.05</v>
      </c>
      <c r="F471" s="45">
        <v>-950731.04</v>
      </c>
      <c r="G471" s="45">
        <v>-1096052.19</v>
      </c>
      <c r="H471" s="45">
        <v>-1229986.74</v>
      </c>
      <c r="I471" s="45">
        <v>-720542.66</v>
      </c>
      <c r="J471" s="45">
        <v>-662939.05000000005</v>
      </c>
      <c r="K471" s="45">
        <v>-662939.05000000005</v>
      </c>
      <c r="L471" s="45">
        <v>-662250.56000000006</v>
      </c>
      <c r="M471" s="45">
        <v>-662250.56000000006</v>
      </c>
      <c r="N471" s="45">
        <v>-662250.56000000006</v>
      </c>
      <c r="O471" s="45">
        <v>-662250.56000000006</v>
      </c>
      <c r="P471" s="45">
        <v>-662250.56000000006</v>
      </c>
      <c r="Q471" s="45">
        <v>-662250.56000000006</v>
      </c>
      <c r="R471" s="47">
        <f t="shared" si="137"/>
        <v>-780827.06958333345</v>
      </c>
      <c r="U471" s="49">
        <f t="shared" si="138"/>
        <v>-780827.06958333345</v>
      </c>
      <c r="V471" s="49"/>
      <c r="W471" s="49"/>
      <c r="Y471" s="51"/>
      <c r="Z471" s="51"/>
      <c r="AA471" s="51"/>
      <c r="AD471" s="49">
        <f t="shared" si="139"/>
        <v>-780827.06958333345</v>
      </c>
    </row>
    <row r="472" spans="1:30">
      <c r="A472" s="6" t="s">
        <v>284</v>
      </c>
      <c r="B472" s="6" t="s">
        <v>215</v>
      </c>
      <c r="C472" s="6" t="s">
        <v>945</v>
      </c>
      <c r="D472" s="3" t="s">
        <v>946</v>
      </c>
      <c r="E472" s="45">
        <v>-17190.5</v>
      </c>
      <c r="F472" s="45">
        <v>-20350.68</v>
      </c>
      <c r="G472" s="45">
        <v>-24205.08</v>
      </c>
      <c r="H472" s="45">
        <v>-25442.53</v>
      </c>
      <c r="I472" s="45">
        <v>-32452.03</v>
      </c>
      <c r="J472" s="45">
        <v>17356.52</v>
      </c>
      <c r="K472" s="45">
        <v>49667.12</v>
      </c>
      <c r="L472" s="45">
        <v>0</v>
      </c>
      <c r="M472" s="45">
        <v>-8381.9500000000007</v>
      </c>
      <c r="N472" s="45">
        <v>-10782.76</v>
      </c>
      <c r="O472" s="45">
        <v>-12878.3</v>
      </c>
      <c r="P472" s="45">
        <v>-17771.830000000002</v>
      </c>
      <c r="Q472" s="45">
        <v>-3657.86</v>
      </c>
      <c r="R472" s="47">
        <f t="shared" si="137"/>
        <v>-7972.1416666666673</v>
      </c>
      <c r="U472" s="49">
        <f t="shared" si="138"/>
        <v>-7972.1416666666673</v>
      </c>
      <c r="V472" s="49"/>
      <c r="W472" s="49"/>
      <c r="Y472" s="51"/>
      <c r="Z472" s="51"/>
      <c r="AA472" s="51"/>
      <c r="AD472" s="49">
        <f t="shared" si="139"/>
        <v>-7972.1416666666673</v>
      </c>
    </row>
    <row r="473" spans="1:30">
      <c r="A473" s="6" t="s">
        <v>284</v>
      </c>
      <c r="B473" s="6" t="s">
        <v>215</v>
      </c>
      <c r="C473" s="6" t="s">
        <v>282</v>
      </c>
      <c r="D473" s="3" t="s">
        <v>734</v>
      </c>
      <c r="E473" s="45">
        <v>-63.070000000000697</v>
      </c>
      <c r="F473" s="45">
        <v>-114.030000000001</v>
      </c>
      <c r="G473" s="45">
        <v>-202.83000000000101</v>
      </c>
      <c r="H473" s="45">
        <v>-227.10000000000099</v>
      </c>
      <c r="I473" s="45">
        <v>-277.43000000000097</v>
      </c>
      <c r="J473" s="45">
        <v>-13669.29</v>
      </c>
      <c r="K473" s="45">
        <v>-14356.37</v>
      </c>
      <c r="L473" s="45">
        <v>-14303.28</v>
      </c>
      <c r="M473" s="45">
        <v>-120.700000000001</v>
      </c>
      <c r="N473" s="45">
        <v>-154.80000000000101</v>
      </c>
      <c r="O473" s="45">
        <v>-209.35000000000099</v>
      </c>
      <c r="P473" s="45">
        <v>-296.68000000000097</v>
      </c>
      <c r="Q473" s="45">
        <v>-567.17000000000098</v>
      </c>
      <c r="R473" s="47">
        <f t="shared" si="137"/>
        <v>-3687.2483333333344</v>
      </c>
      <c r="U473" s="49">
        <f t="shared" si="138"/>
        <v>-3687.2483333333344</v>
      </c>
      <c r="V473" s="49"/>
      <c r="W473" s="49"/>
      <c r="Y473" s="51"/>
      <c r="Z473" s="51"/>
      <c r="AA473" s="51"/>
      <c r="AD473" s="49">
        <f t="shared" si="139"/>
        <v>-3687.2483333333344</v>
      </c>
    </row>
    <row r="474" spans="1:30">
      <c r="A474" s="6" t="s">
        <v>284</v>
      </c>
      <c r="B474" s="6" t="s">
        <v>215</v>
      </c>
      <c r="C474" s="6" t="s">
        <v>966</v>
      </c>
      <c r="D474" s="3" t="s">
        <v>967</v>
      </c>
      <c r="E474" s="45">
        <v>0</v>
      </c>
      <c r="F474" s="45">
        <v>0</v>
      </c>
      <c r="G474" s="45">
        <v>0</v>
      </c>
      <c r="H474" s="45">
        <v>0</v>
      </c>
      <c r="I474" s="45">
        <v>-87733.82</v>
      </c>
      <c r="J474" s="45">
        <v>-150264.24</v>
      </c>
      <c r="K474" s="45">
        <v>-128434.33</v>
      </c>
      <c r="L474" s="45">
        <v>-186370.86</v>
      </c>
      <c r="M474" s="45">
        <v>-244451.57</v>
      </c>
      <c r="N474" s="45">
        <v>-193601.69</v>
      </c>
      <c r="O474" s="45">
        <v>-111269.74</v>
      </c>
      <c r="P474" s="45">
        <v>-121316.19</v>
      </c>
      <c r="Q474" s="45">
        <v>-59717.43</v>
      </c>
      <c r="R474" s="47">
        <f t="shared" si="137"/>
        <v>-104441.76291666667</v>
      </c>
      <c r="U474" s="49">
        <f t="shared" si="138"/>
        <v>-104441.76291666667</v>
      </c>
      <c r="V474" s="49"/>
      <c r="W474" s="49"/>
      <c r="Y474" s="51"/>
      <c r="Z474" s="51"/>
      <c r="AA474" s="51"/>
      <c r="AD474" s="49">
        <f t="shared" si="139"/>
        <v>-104441.76291666667</v>
      </c>
    </row>
    <row r="475" spans="1:30">
      <c r="A475" s="6" t="s">
        <v>284</v>
      </c>
      <c r="B475" s="6" t="s">
        <v>215</v>
      </c>
      <c r="C475" s="6" t="s">
        <v>1005</v>
      </c>
      <c r="D475" s="3" t="s">
        <v>1016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-56.83</v>
      </c>
      <c r="R475" s="47">
        <f t="shared" si="137"/>
        <v>-2.3679166666666664</v>
      </c>
      <c r="U475" s="49">
        <f t="shared" si="138"/>
        <v>-2.3679166666666664</v>
      </c>
      <c r="V475" s="49"/>
      <c r="W475" s="49"/>
      <c r="Y475" s="51"/>
      <c r="Z475" s="51"/>
      <c r="AA475" s="51"/>
      <c r="AD475" s="49">
        <f t="shared" si="139"/>
        <v>-2.3679166666666664</v>
      </c>
    </row>
    <row r="476" spans="1:30">
      <c r="A476" s="6" t="s">
        <v>284</v>
      </c>
      <c r="B476" s="6" t="s">
        <v>215</v>
      </c>
      <c r="C476" s="6" t="s">
        <v>227</v>
      </c>
      <c r="D476" s="3" t="s">
        <v>736</v>
      </c>
      <c r="E476" s="45">
        <v>-2725.69</v>
      </c>
      <c r="F476" s="45">
        <v>-2968.49</v>
      </c>
      <c r="G476" s="45">
        <v>-451.67000000000297</v>
      </c>
      <c r="H476" s="45">
        <v>-586.79000000000303</v>
      </c>
      <c r="I476" s="45">
        <v>-761.080000000003</v>
      </c>
      <c r="J476" s="45">
        <v>-9136.56</v>
      </c>
      <c r="K476" s="45">
        <v>-16275.08</v>
      </c>
      <c r="L476" s="45">
        <v>-23299.74</v>
      </c>
      <c r="M476" s="45">
        <v>-10160.86</v>
      </c>
      <c r="N476" s="45">
        <v>-15660.59</v>
      </c>
      <c r="O476" s="45">
        <v>-18922.93</v>
      </c>
      <c r="P476" s="45">
        <v>-4776.18</v>
      </c>
      <c r="Q476" s="45">
        <v>-5520.48</v>
      </c>
      <c r="R476" s="47">
        <f t="shared" si="137"/>
        <v>-8926.9212500000012</v>
      </c>
      <c r="U476" s="49">
        <f t="shared" si="138"/>
        <v>-8926.9212500000012</v>
      </c>
      <c r="V476" s="49"/>
      <c r="W476" s="49"/>
      <c r="Y476" s="51"/>
      <c r="Z476" s="51"/>
      <c r="AA476" s="51"/>
      <c r="AD476" s="49">
        <f t="shared" si="139"/>
        <v>-8926.9212500000012</v>
      </c>
    </row>
    <row r="477" spans="1:30">
      <c r="A477" s="6" t="s">
        <v>284</v>
      </c>
      <c r="B477" s="6" t="s">
        <v>215</v>
      </c>
      <c r="C477" s="6" t="s">
        <v>342</v>
      </c>
      <c r="D477" s="3" t="s">
        <v>737</v>
      </c>
      <c r="E477" s="45">
        <v>31761.91</v>
      </c>
      <c r="F477" s="45">
        <v>36314.58</v>
      </c>
      <c r="G477" s="45">
        <v>35572.04</v>
      </c>
      <c r="H477" s="45">
        <v>35291.589999999997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7">
        <f t="shared" si="137"/>
        <v>10254.930416666666</v>
      </c>
      <c r="U477" s="49">
        <f t="shared" si="138"/>
        <v>10254.930416666666</v>
      </c>
      <c r="V477" s="49"/>
      <c r="W477" s="49"/>
      <c r="Y477" s="51"/>
      <c r="Z477" s="51"/>
      <c r="AA477" s="51"/>
      <c r="AD477" s="49">
        <f t="shared" si="139"/>
        <v>10254.930416666666</v>
      </c>
    </row>
    <row r="478" spans="1:30">
      <c r="A478" s="6" t="s">
        <v>284</v>
      </c>
      <c r="B478" s="6" t="s">
        <v>215</v>
      </c>
      <c r="C478" s="6" t="s">
        <v>517</v>
      </c>
      <c r="D478" s="3" t="s">
        <v>739</v>
      </c>
      <c r="E478" s="45">
        <v>-624.92999999999995</v>
      </c>
      <c r="F478" s="45">
        <v>-844.89</v>
      </c>
      <c r="G478" s="45">
        <v>-297.39</v>
      </c>
      <c r="H478" s="45">
        <v>-519.70000000000005</v>
      </c>
      <c r="I478" s="45">
        <v>-798.49</v>
      </c>
      <c r="J478" s="45">
        <v>-258.48</v>
      </c>
      <c r="K478" s="45">
        <v>-489.74</v>
      </c>
      <c r="L478" s="45">
        <v>-745.72</v>
      </c>
      <c r="M478" s="45">
        <v>-331.61</v>
      </c>
      <c r="N478" s="45">
        <v>-584.01</v>
      </c>
      <c r="O478" s="45">
        <v>-819.92</v>
      </c>
      <c r="P478" s="45">
        <v>-397.25</v>
      </c>
      <c r="Q478" s="45">
        <v>-641.74</v>
      </c>
      <c r="R478" s="47">
        <f t="shared" si="137"/>
        <v>-560.04458333333343</v>
      </c>
      <c r="U478" s="49">
        <f t="shared" si="138"/>
        <v>-560.04458333333343</v>
      </c>
      <c r="V478" s="49"/>
      <c r="W478" s="49"/>
      <c r="Y478" s="51"/>
      <c r="Z478" s="51"/>
      <c r="AA478" s="51"/>
      <c r="AD478" s="49">
        <f t="shared" si="139"/>
        <v>-560.04458333333343</v>
      </c>
    </row>
    <row r="479" spans="1:30">
      <c r="A479" s="6" t="s">
        <v>284</v>
      </c>
      <c r="B479" s="6" t="s">
        <v>215</v>
      </c>
      <c r="C479" s="6" t="s">
        <v>226</v>
      </c>
      <c r="D479" s="3" t="s">
        <v>735</v>
      </c>
      <c r="E479" s="45">
        <v>-8620.82</v>
      </c>
      <c r="F479" s="45">
        <v>-9698.35</v>
      </c>
      <c r="G479" s="45">
        <v>-1272.75</v>
      </c>
      <c r="H479" s="45">
        <v>-1818.18</v>
      </c>
      <c r="I479" s="45">
        <v>-2325.4299999999998</v>
      </c>
      <c r="J479" s="45">
        <v>-25233.87</v>
      </c>
      <c r="K479" s="45">
        <v>-47211.44</v>
      </c>
      <c r="L479" s="45">
        <v>-63962.38</v>
      </c>
      <c r="M479" s="45">
        <v>-20624.27</v>
      </c>
      <c r="N479" s="45">
        <v>-28561.81</v>
      </c>
      <c r="O479" s="45">
        <v>-35327.32</v>
      </c>
      <c r="P479" s="45">
        <v>-10837.15</v>
      </c>
      <c r="Q479" s="45">
        <v>-13410.84</v>
      </c>
      <c r="R479" s="47">
        <f t="shared" si="137"/>
        <v>-21490.731666666663</v>
      </c>
      <c r="U479" s="49">
        <f t="shared" si="138"/>
        <v>-21490.731666666663</v>
      </c>
      <c r="V479" s="49"/>
      <c r="W479" s="49"/>
      <c r="Y479" s="51"/>
      <c r="Z479" s="51"/>
      <c r="AA479" s="51"/>
      <c r="AD479" s="49">
        <f t="shared" si="139"/>
        <v>-21490.731666666663</v>
      </c>
    </row>
    <row r="480" spans="1:30">
      <c r="A480" s="6" t="s">
        <v>284</v>
      </c>
      <c r="B480" s="6" t="s">
        <v>215</v>
      </c>
      <c r="C480" s="6" t="s">
        <v>518</v>
      </c>
      <c r="D480" s="3" t="s">
        <v>738</v>
      </c>
      <c r="E480" s="45">
        <v>-67879.72</v>
      </c>
      <c r="F480" s="45">
        <v>-93655.05</v>
      </c>
      <c r="G480" s="45">
        <v>-119246.76</v>
      </c>
      <c r="H480" s="45">
        <v>-62318.5</v>
      </c>
      <c r="I480" s="45">
        <v>-44.969999999979301</v>
      </c>
      <c r="J480" s="45">
        <v>-44.97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7">
        <f t="shared" si="137"/>
        <v>-25770.842499999995</v>
      </c>
      <c r="U480" s="49">
        <f t="shared" si="138"/>
        <v>-25770.842499999995</v>
      </c>
      <c r="V480" s="49"/>
      <c r="W480" s="49"/>
      <c r="Y480" s="51"/>
      <c r="Z480" s="51"/>
      <c r="AA480" s="51"/>
      <c r="AD480" s="49">
        <f t="shared" si="139"/>
        <v>-25770.842499999995</v>
      </c>
    </row>
    <row r="481" spans="1:30">
      <c r="A481" s="6" t="s">
        <v>284</v>
      </c>
      <c r="B481" s="6" t="s">
        <v>215</v>
      </c>
      <c r="C481" s="6" t="s">
        <v>860</v>
      </c>
      <c r="D481" s="3" t="s">
        <v>738</v>
      </c>
      <c r="E481" s="45">
        <v>-19434.45</v>
      </c>
      <c r="F481" s="45">
        <v>-26763.35</v>
      </c>
      <c r="G481" s="45">
        <v>-34077.53</v>
      </c>
      <c r="H481" s="45">
        <v>-16111.36</v>
      </c>
      <c r="I481" s="45">
        <v>-25374.95</v>
      </c>
      <c r="J481" s="45">
        <v>-33561.58</v>
      </c>
      <c r="K481" s="45">
        <v>-21697.23</v>
      </c>
      <c r="L481" s="45">
        <v>-29740.2</v>
      </c>
      <c r="M481" s="45">
        <v>-37301.089999999997</v>
      </c>
      <c r="N481" s="45">
        <v>-17217.169999999998</v>
      </c>
      <c r="O481" s="45">
        <v>-25233.88</v>
      </c>
      <c r="P481" s="45">
        <v>-35607.629999999997</v>
      </c>
      <c r="Q481" s="45">
        <v>-20321.93</v>
      </c>
      <c r="R481" s="47">
        <f t="shared" si="137"/>
        <v>-26880.346666666668</v>
      </c>
      <c r="U481" s="49">
        <f t="shared" si="138"/>
        <v>-26880.346666666668</v>
      </c>
      <c r="V481" s="49"/>
      <c r="W481" s="49"/>
      <c r="Y481" s="51"/>
      <c r="Z481" s="51"/>
      <c r="AA481" s="51"/>
      <c r="AD481" s="49">
        <f t="shared" si="139"/>
        <v>-26880.346666666668</v>
      </c>
    </row>
    <row r="482" spans="1:30">
      <c r="A482" s="6" t="s">
        <v>284</v>
      </c>
      <c r="B482" s="6" t="s">
        <v>216</v>
      </c>
      <c r="D482" s="3" t="s">
        <v>740</v>
      </c>
      <c r="E482" s="45">
        <v>-562.05000000000302</v>
      </c>
      <c r="F482" s="45">
        <v>-26323.66</v>
      </c>
      <c r="G482" s="45">
        <v>-1782.87</v>
      </c>
      <c r="H482" s="45">
        <v>-4274.79</v>
      </c>
      <c r="I482" s="45">
        <v>-9745.14</v>
      </c>
      <c r="J482" s="45">
        <v>-5072.93</v>
      </c>
      <c r="K482" s="45">
        <v>-416.37999999999897</v>
      </c>
      <c r="L482" s="45">
        <v>-776.18999999999903</v>
      </c>
      <c r="M482" s="45">
        <v>-1908.52</v>
      </c>
      <c r="N482" s="45">
        <v>-994.00999999999897</v>
      </c>
      <c r="O482" s="45">
        <v>-4324.51</v>
      </c>
      <c r="P482" s="45">
        <v>-11903.47</v>
      </c>
      <c r="Q482" s="45">
        <v>-1743.57</v>
      </c>
      <c r="R482" s="47">
        <f t="shared" si="137"/>
        <v>-5722.94</v>
      </c>
      <c r="U482" s="49">
        <f t="shared" si="138"/>
        <v>-5722.94</v>
      </c>
      <c r="V482" s="49"/>
      <c r="W482" s="49"/>
      <c r="Y482" s="51"/>
      <c r="Z482" s="51"/>
      <c r="AA482" s="51"/>
      <c r="AD482" s="49">
        <f t="shared" si="139"/>
        <v>-5722.94</v>
      </c>
    </row>
    <row r="483" spans="1:30">
      <c r="A483" s="6" t="s">
        <v>284</v>
      </c>
      <c r="B483" s="6" t="s">
        <v>216</v>
      </c>
      <c r="C483" s="6" t="s">
        <v>143</v>
      </c>
      <c r="D483" s="3" t="s">
        <v>741</v>
      </c>
      <c r="E483" s="45">
        <v>0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7">
        <f t="shared" si="137"/>
        <v>0</v>
      </c>
      <c r="U483" s="49">
        <f t="shared" si="138"/>
        <v>0</v>
      </c>
      <c r="V483" s="49"/>
      <c r="W483" s="49"/>
      <c r="Y483" s="51"/>
      <c r="Z483" s="51"/>
      <c r="AA483" s="51"/>
      <c r="AD483" s="49">
        <f t="shared" si="139"/>
        <v>0</v>
      </c>
    </row>
    <row r="484" spans="1:30">
      <c r="A484" s="6" t="s">
        <v>284</v>
      </c>
      <c r="B484" s="6" t="s">
        <v>863</v>
      </c>
      <c r="C484" s="6" t="s">
        <v>2</v>
      </c>
      <c r="D484" s="3" t="s">
        <v>864</v>
      </c>
      <c r="E484" s="45">
        <v>0</v>
      </c>
      <c r="F484" s="45">
        <v>0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7">
        <f t="shared" si="137"/>
        <v>0</v>
      </c>
      <c r="U484" s="49">
        <f t="shared" si="138"/>
        <v>0</v>
      </c>
      <c r="V484" s="49"/>
      <c r="W484" s="49"/>
      <c r="Y484" s="51"/>
      <c r="Z484" s="51"/>
      <c r="AA484" s="51"/>
      <c r="AD484" s="49">
        <f t="shared" si="139"/>
        <v>0</v>
      </c>
    </row>
    <row r="485" spans="1:30">
      <c r="A485" s="6" t="s">
        <v>284</v>
      </c>
      <c r="B485" s="6" t="s">
        <v>222</v>
      </c>
      <c r="C485" s="6" t="s">
        <v>296</v>
      </c>
      <c r="D485" s="3" t="s">
        <v>505</v>
      </c>
      <c r="E485" s="45">
        <v>-21527.78</v>
      </c>
      <c r="F485" s="45">
        <v>3.6379788070917101E-12</v>
      </c>
      <c r="G485" s="45">
        <v>-10763.89</v>
      </c>
      <c r="H485" s="45">
        <v>-21180.560000000001</v>
      </c>
      <c r="I485" s="45">
        <v>3.6379788070917101E-12</v>
      </c>
      <c r="J485" s="45">
        <v>-10763.89</v>
      </c>
      <c r="K485" s="45">
        <v>-20486.11</v>
      </c>
      <c r="L485" s="45">
        <v>0</v>
      </c>
      <c r="M485" s="45">
        <v>-10416.67</v>
      </c>
      <c r="N485" s="45">
        <v>-21180.560000000001</v>
      </c>
      <c r="O485" s="45">
        <v>3.6379788070917101E-12</v>
      </c>
      <c r="P485" s="45">
        <v>-10763.89</v>
      </c>
      <c r="Q485" s="45">
        <v>-21527.78</v>
      </c>
      <c r="R485" s="47">
        <f t="shared" si="137"/>
        <v>-10590.279166666665</v>
      </c>
      <c r="U485" s="49">
        <f t="shared" si="138"/>
        <v>-10590.279166666665</v>
      </c>
      <c r="V485" s="49"/>
      <c r="W485" s="49"/>
      <c r="Y485" s="51"/>
      <c r="Z485" s="51"/>
      <c r="AA485" s="51"/>
      <c r="AD485" s="49">
        <f t="shared" si="139"/>
        <v>-10590.279166666665</v>
      </c>
    </row>
    <row r="486" spans="1:30">
      <c r="A486" s="6" t="s">
        <v>284</v>
      </c>
      <c r="B486" s="6" t="s">
        <v>222</v>
      </c>
      <c r="C486" s="6" t="s">
        <v>393</v>
      </c>
      <c r="D486" s="3" t="s">
        <v>506</v>
      </c>
      <c r="E486" s="45">
        <v>-59449.56</v>
      </c>
      <c r="F486" s="45">
        <v>-12308.59</v>
      </c>
      <c r="G486" s="45">
        <v>-76805.490000000005</v>
      </c>
      <c r="H486" s="45">
        <v>-122504.5</v>
      </c>
      <c r="I486" s="45">
        <v>-30509.360000000001</v>
      </c>
      <c r="J486" s="45">
        <v>-63688.72</v>
      </c>
      <c r="K486" s="45">
        <v>-108303.49</v>
      </c>
      <c r="L486" s="45">
        <v>-12379.75</v>
      </c>
      <c r="M486" s="45">
        <v>-42895.54</v>
      </c>
      <c r="N486" s="45">
        <v>-107904.45</v>
      </c>
      <c r="O486" s="45">
        <v>-2270.53999999998</v>
      </c>
      <c r="P486" s="45">
        <v>-74320.36</v>
      </c>
      <c r="Q486" s="45">
        <v>-116990.25</v>
      </c>
      <c r="R486" s="47">
        <f t="shared" si="137"/>
        <v>-61842.557916666672</v>
      </c>
      <c r="U486" s="49">
        <f t="shared" si="138"/>
        <v>-61842.557916666672</v>
      </c>
      <c r="V486" s="49"/>
      <c r="W486" s="49"/>
      <c r="Y486" s="51"/>
      <c r="Z486" s="51"/>
      <c r="AA486" s="51"/>
      <c r="AD486" s="49">
        <f t="shared" si="139"/>
        <v>-61842.557916666672</v>
      </c>
    </row>
    <row r="487" spans="1:30">
      <c r="A487" s="6" t="s">
        <v>284</v>
      </c>
      <c r="B487" s="6" t="s">
        <v>222</v>
      </c>
      <c r="C487" s="6" t="s">
        <v>92</v>
      </c>
      <c r="D487" s="3" t="s">
        <v>742</v>
      </c>
      <c r="E487" s="45">
        <v>-623333.34</v>
      </c>
      <c r="F487" s="45">
        <v>-748000</v>
      </c>
      <c r="G487" s="45">
        <v>-124666.67</v>
      </c>
      <c r="H487" s="45">
        <v>-249333.34</v>
      </c>
      <c r="I487" s="45">
        <v>-374000</v>
      </c>
      <c r="J487" s="45">
        <v>-498666.67</v>
      </c>
      <c r="K487" s="45">
        <v>-623333.34</v>
      </c>
      <c r="L487" s="45">
        <v>-748000</v>
      </c>
      <c r="M487" s="45">
        <v>-124666.67</v>
      </c>
      <c r="N487" s="45">
        <v>-249333.34</v>
      </c>
      <c r="O487" s="45">
        <v>-374000</v>
      </c>
      <c r="P487" s="45">
        <v>-498666.67</v>
      </c>
      <c r="Q487" s="45">
        <v>-623333.34</v>
      </c>
      <c r="R487" s="47">
        <f t="shared" si="137"/>
        <v>-436333.33666666667</v>
      </c>
      <c r="U487" s="49">
        <f t="shared" si="138"/>
        <v>-436333.33666666667</v>
      </c>
      <c r="V487" s="49"/>
      <c r="W487" s="49"/>
      <c r="Y487" s="51"/>
      <c r="Z487" s="51"/>
      <c r="AA487" s="51"/>
      <c r="AD487" s="49">
        <f t="shared" si="139"/>
        <v>-436333.33666666667</v>
      </c>
    </row>
    <row r="488" spans="1:30">
      <c r="A488" s="6" t="s">
        <v>284</v>
      </c>
      <c r="B488" s="6" t="s">
        <v>222</v>
      </c>
      <c r="C488" s="6" t="s">
        <v>94</v>
      </c>
      <c r="D488" s="3" t="s">
        <v>743</v>
      </c>
      <c r="E488" s="45">
        <v>-443625</v>
      </c>
      <c r="F488" s="45">
        <v>-532350</v>
      </c>
      <c r="G488" s="45">
        <v>-88725</v>
      </c>
      <c r="H488" s="45">
        <v>-177450</v>
      </c>
      <c r="I488" s="45">
        <v>-266175</v>
      </c>
      <c r="J488" s="45">
        <v>-354900</v>
      </c>
      <c r="K488" s="45">
        <v>-443625</v>
      </c>
      <c r="L488" s="45">
        <v>-532350</v>
      </c>
      <c r="M488" s="45">
        <v>-88725</v>
      </c>
      <c r="N488" s="45">
        <v>-177450</v>
      </c>
      <c r="O488" s="45">
        <v>-266175</v>
      </c>
      <c r="P488" s="45">
        <v>-354900</v>
      </c>
      <c r="Q488" s="45">
        <v>-443625</v>
      </c>
      <c r="R488" s="47">
        <f t="shared" si="137"/>
        <v>-310537.5</v>
      </c>
      <c r="U488" s="49">
        <f t="shared" si="138"/>
        <v>-310537.5</v>
      </c>
      <c r="V488" s="49"/>
      <c r="W488" s="49"/>
      <c r="Y488" s="51"/>
      <c r="Z488" s="51"/>
      <c r="AA488" s="51"/>
      <c r="AD488" s="49">
        <f t="shared" si="139"/>
        <v>-310537.5</v>
      </c>
    </row>
    <row r="489" spans="1:30">
      <c r="A489" s="6" t="s">
        <v>284</v>
      </c>
      <c r="B489" s="6" t="s">
        <v>222</v>
      </c>
      <c r="C489" s="6" t="s">
        <v>96</v>
      </c>
      <c r="D489" s="3" t="s">
        <v>744</v>
      </c>
      <c r="E489" s="45">
        <v>-105879.38</v>
      </c>
      <c r="F489" s="45">
        <v>-211758.76</v>
      </c>
      <c r="G489" s="45">
        <v>-317638.13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7">
        <f t="shared" si="137"/>
        <v>-48528.04833333334</v>
      </c>
      <c r="U489" s="49">
        <f t="shared" si="138"/>
        <v>-48528.04833333334</v>
      </c>
      <c r="V489" s="49"/>
      <c r="W489" s="49"/>
      <c r="Y489" s="51"/>
      <c r="Z489" s="51"/>
      <c r="AA489" s="51"/>
      <c r="AD489" s="49">
        <f t="shared" si="139"/>
        <v>-48528.04833333334</v>
      </c>
    </row>
    <row r="490" spans="1:30">
      <c r="A490" s="6" t="s">
        <v>284</v>
      </c>
      <c r="B490" s="6" t="s">
        <v>222</v>
      </c>
      <c r="C490" s="6" t="s">
        <v>98</v>
      </c>
      <c r="D490" s="3" t="s">
        <v>745</v>
      </c>
      <c r="E490" s="45">
        <v>-390750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7">
        <f t="shared" si="137"/>
        <v>-16281.25</v>
      </c>
      <c r="U490" s="49">
        <f t="shared" si="138"/>
        <v>-16281.25</v>
      </c>
      <c r="V490" s="49"/>
      <c r="W490" s="49"/>
      <c r="Y490" s="51"/>
      <c r="Z490" s="51"/>
      <c r="AA490" s="51"/>
      <c r="AD490" s="49">
        <f t="shared" si="139"/>
        <v>-16281.25</v>
      </c>
    </row>
    <row r="491" spans="1:30">
      <c r="A491" s="6" t="s">
        <v>284</v>
      </c>
      <c r="B491" s="6" t="s">
        <v>222</v>
      </c>
      <c r="C491" s="6" t="s">
        <v>100</v>
      </c>
      <c r="D491" s="3" t="s">
        <v>746</v>
      </c>
      <c r="E491" s="45">
        <v>-1158000</v>
      </c>
      <c r="F491" s="45">
        <v>-193000</v>
      </c>
      <c r="G491" s="45">
        <v>-386000</v>
      </c>
      <c r="H491" s="45">
        <v>-579000</v>
      </c>
      <c r="I491" s="45">
        <v>-772000</v>
      </c>
      <c r="J491" s="45">
        <v>-965000</v>
      </c>
      <c r="K491" s="45">
        <v>-1158000</v>
      </c>
      <c r="L491" s="45">
        <v>-193000</v>
      </c>
      <c r="M491" s="45">
        <v>-386000</v>
      </c>
      <c r="N491" s="45">
        <v>-579000</v>
      </c>
      <c r="O491" s="45">
        <v>-772000</v>
      </c>
      <c r="P491" s="45">
        <v>-965000</v>
      </c>
      <c r="Q491" s="45">
        <v>-1158000</v>
      </c>
      <c r="R491" s="47">
        <f t="shared" si="137"/>
        <v>-675500</v>
      </c>
      <c r="U491" s="49">
        <f t="shared" si="138"/>
        <v>-675500</v>
      </c>
      <c r="V491" s="49"/>
      <c r="W491" s="49"/>
      <c r="Y491" s="51"/>
      <c r="Z491" s="51"/>
      <c r="AA491" s="51"/>
      <c r="AD491" s="49">
        <f t="shared" si="139"/>
        <v>-675500</v>
      </c>
    </row>
    <row r="492" spans="1:30">
      <c r="A492" s="6" t="s">
        <v>284</v>
      </c>
      <c r="B492" s="6" t="s">
        <v>222</v>
      </c>
      <c r="C492" s="6" t="s">
        <v>102</v>
      </c>
      <c r="D492" s="3" t="s">
        <v>747</v>
      </c>
      <c r="E492" s="45">
        <v>0</v>
      </c>
      <c r="F492" s="45">
        <v>-85625</v>
      </c>
      <c r="G492" s="45">
        <v>-171250</v>
      </c>
      <c r="H492" s="45">
        <v>-256875</v>
      </c>
      <c r="I492" s="45">
        <v>-342500</v>
      </c>
      <c r="J492" s="45">
        <v>-428125</v>
      </c>
      <c r="K492" s="45">
        <v>0</v>
      </c>
      <c r="L492" s="45">
        <v>-85625</v>
      </c>
      <c r="M492" s="45">
        <v>-171250</v>
      </c>
      <c r="N492" s="45">
        <v>-256875</v>
      </c>
      <c r="O492" s="45">
        <v>-342500</v>
      </c>
      <c r="P492" s="45">
        <v>-428125</v>
      </c>
      <c r="Q492" s="45">
        <v>0</v>
      </c>
      <c r="R492" s="47">
        <f t="shared" si="137"/>
        <v>-214062.5</v>
      </c>
      <c r="U492" s="49">
        <f t="shared" si="138"/>
        <v>-214062.5</v>
      </c>
      <c r="V492" s="49"/>
      <c r="W492" s="49"/>
      <c r="Y492" s="51"/>
      <c r="Z492" s="51"/>
      <c r="AA492" s="51"/>
      <c r="AD492" s="49">
        <f t="shared" si="139"/>
        <v>-214062.5</v>
      </c>
    </row>
    <row r="493" spans="1:30">
      <c r="A493" s="6" t="s">
        <v>284</v>
      </c>
      <c r="B493" s="6" t="s">
        <v>222</v>
      </c>
      <c r="C493" s="6" t="s">
        <v>104</v>
      </c>
      <c r="D493" s="3" t="s">
        <v>748</v>
      </c>
      <c r="E493" s="45">
        <v>-1.16415321826935E-10</v>
      </c>
      <c r="F493" s="45">
        <v>-90833.330000000104</v>
      </c>
      <c r="G493" s="45">
        <v>-181666.66</v>
      </c>
      <c r="H493" s="45">
        <v>-272500</v>
      </c>
      <c r="I493" s="45">
        <v>-363333.33</v>
      </c>
      <c r="J493" s="45">
        <v>-454166.66</v>
      </c>
      <c r="K493" s="45">
        <v>-5.8207660913467401E-11</v>
      </c>
      <c r="L493" s="45">
        <v>-90833.330000000104</v>
      </c>
      <c r="M493" s="45">
        <v>-181666.66</v>
      </c>
      <c r="N493" s="45">
        <v>-272500</v>
      </c>
      <c r="O493" s="45">
        <v>-363333.33</v>
      </c>
      <c r="P493" s="45">
        <v>-454166.66</v>
      </c>
      <c r="Q493" s="45">
        <v>-1.16415321826935E-10</v>
      </c>
      <c r="R493" s="47">
        <f t="shared" si="137"/>
        <v>-227083.33</v>
      </c>
      <c r="U493" s="49">
        <f t="shared" si="138"/>
        <v>-227083.33</v>
      </c>
      <c r="V493" s="49"/>
      <c r="W493" s="49"/>
      <c r="Y493" s="51"/>
      <c r="Z493" s="51"/>
      <c r="AA493" s="51"/>
      <c r="AD493" s="49">
        <f t="shared" si="139"/>
        <v>-227083.33</v>
      </c>
    </row>
    <row r="494" spans="1:30">
      <c r="A494" s="6" t="s">
        <v>284</v>
      </c>
      <c r="B494" s="6" t="s">
        <v>222</v>
      </c>
      <c r="C494" s="6" t="s">
        <v>107</v>
      </c>
      <c r="D494" s="3" t="s">
        <v>749</v>
      </c>
      <c r="E494" s="45">
        <v>-127812.5</v>
      </c>
      <c r="F494" s="45">
        <v>-170416.67</v>
      </c>
      <c r="G494" s="45">
        <v>-213020.84</v>
      </c>
      <c r="H494" s="45">
        <v>2.91038304567337E-11</v>
      </c>
      <c r="I494" s="45">
        <v>-42604.17</v>
      </c>
      <c r="J494" s="45">
        <v>170416.66</v>
      </c>
      <c r="K494" s="45">
        <v>127812.5</v>
      </c>
      <c r="L494" s="45">
        <v>85208.33</v>
      </c>
      <c r="M494" s="45">
        <v>42604.160000000003</v>
      </c>
      <c r="N494" s="45">
        <v>255625</v>
      </c>
      <c r="O494" s="45">
        <v>213020.83</v>
      </c>
      <c r="P494" s="45">
        <v>426041.66</v>
      </c>
      <c r="Q494" s="45">
        <v>383437.5</v>
      </c>
      <c r="R494" s="47">
        <f t="shared" si="137"/>
        <v>85208.33</v>
      </c>
      <c r="U494" s="49">
        <f t="shared" si="138"/>
        <v>85208.33</v>
      </c>
      <c r="V494" s="49"/>
      <c r="W494" s="49"/>
      <c r="Y494" s="51"/>
      <c r="Z494" s="51"/>
      <c r="AA494" s="51"/>
      <c r="AD494" s="49">
        <f t="shared" si="139"/>
        <v>85208.33</v>
      </c>
    </row>
    <row r="495" spans="1:30">
      <c r="A495" s="6" t="s">
        <v>284</v>
      </c>
      <c r="B495" s="6" t="s">
        <v>222</v>
      </c>
      <c r="C495" s="6" t="s">
        <v>108</v>
      </c>
      <c r="D495" s="3" t="s">
        <v>750</v>
      </c>
      <c r="E495" s="45">
        <v>-132500</v>
      </c>
      <c r="F495" s="45">
        <v>-176666.67</v>
      </c>
      <c r="G495" s="45">
        <v>-220833.34</v>
      </c>
      <c r="H495" s="45">
        <v>2.91038304567337E-11</v>
      </c>
      <c r="I495" s="45">
        <v>-44166.67</v>
      </c>
      <c r="J495" s="45">
        <v>176666.66</v>
      </c>
      <c r="K495" s="45">
        <v>132500</v>
      </c>
      <c r="L495" s="45">
        <v>88333.33</v>
      </c>
      <c r="M495" s="45">
        <v>44166.66</v>
      </c>
      <c r="N495" s="45">
        <v>265000</v>
      </c>
      <c r="O495" s="45">
        <v>220833.33</v>
      </c>
      <c r="P495" s="45">
        <v>441666.66</v>
      </c>
      <c r="Q495" s="45">
        <v>397500</v>
      </c>
      <c r="R495" s="47">
        <f t="shared" si="137"/>
        <v>88333.33</v>
      </c>
      <c r="U495" s="49">
        <f t="shared" si="138"/>
        <v>88333.33</v>
      </c>
      <c r="V495" s="49"/>
      <c r="W495" s="49"/>
      <c r="Y495" s="51"/>
      <c r="Z495" s="51"/>
      <c r="AA495" s="51"/>
      <c r="AD495" s="49">
        <f t="shared" si="139"/>
        <v>88333.33</v>
      </c>
    </row>
    <row r="496" spans="1:30">
      <c r="A496" s="6" t="s">
        <v>284</v>
      </c>
      <c r="B496" s="6" t="s">
        <v>222</v>
      </c>
      <c r="C496" s="6" t="s">
        <v>109</v>
      </c>
      <c r="D496" s="3" t="s">
        <v>751</v>
      </c>
      <c r="E496" s="45">
        <v>-42604.17</v>
      </c>
      <c r="F496" s="45">
        <v>-85208.34</v>
      </c>
      <c r="G496" s="45">
        <v>-127812.5</v>
      </c>
      <c r="H496" s="45">
        <v>-170416.67</v>
      </c>
      <c r="I496" s="45">
        <v>-213020.84</v>
      </c>
      <c r="J496" s="45">
        <v>-255625</v>
      </c>
      <c r="K496" s="45">
        <v>-298229.17</v>
      </c>
      <c r="L496" s="45">
        <v>-340833.34</v>
      </c>
      <c r="M496" s="45">
        <v>-383437.5</v>
      </c>
      <c r="N496" s="45">
        <v>-426041.67</v>
      </c>
      <c r="O496" s="45">
        <v>-468645.84</v>
      </c>
      <c r="P496" s="45">
        <v>-511250</v>
      </c>
      <c r="Q496" s="45">
        <v>-553854.17000000004</v>
      </c>
      <c r="R496" s="47">
        <f t="shared" si="137"/>
        <v>-298229.17</v>
      </c>
      <c r="U496" s="49">
        <f t="shared" si="138"/>
        <v>-298229.17</v>
      </c>
      <c r="V496" s="49"/>
      <c r="W496" s="49"/>
      <c r="Y496" s="51"/>
      <c r="Z496" s="51"/>
      <c r="AA496" s="51"/>
      <c r="AD496" s="49">
        <f t="shared" si="139"/>
        <v>-298229.17</v>
      </c>
    </row>
    <row r="497" spans="1:30">
      <c r="A497" s="6" t="s">
        <v>284</v>
      </c>
      <c r="B497" s="6" t="s">
        <v>222</v>
      </c>
      <c r="C497" s="6" t="s">
        <v>110</v>
      </c>
      <c r="D497" s="3" t="s">
        <v>752</v>
      </c>
      <c r="E497" s="45">
        <v>-44166.67</v>
      </c>
      <c r="F497" s="45">
        <v>-88333.34</v>
      </c>
      <c r="G497" s="45">
        <v>-132500</v>
      </c>
      <c r="H497" s="45">
        <v>-176666.67</v>
      </c>
      <c r="I497" s="45">
        <v>-220833.34</v>
      </c>
      <c r="J497" s="45">
        <v>-265000</v>
      </c>
      <c r="K497" s="45">
        <v>-309166.67</v>
      </c>
      <c r="L497" s="45">
        <v>-353333.34</v>
      </c>
      <c r="M497" s="45">
        <v>-397500</v>
      </c>
      <c r="N497" s="45">
        <v>-441666.67</v>
      </c>
      <c r="O497" s="45">
        <v>-485833.34</v>
      </c>
      <c r="P497" s="45">
        <v>-530000</v>
      </c>
      <c r="Q497" s="45">
        <v>-574166.67000000004</v>
      </c>
      <c r="R497" s="47">
        <f t="shared" si="137"/>
        <v>-309166.67</v>
      </c>
      <c r="U497" s="49">
        <f t="shared" si="138"/>
        <v>-309166.67</v>
      </c>
      <c r="V497" s="49"/>
      <c r="W497" s="49"/>
      <c r="Y497" s="51"/>
      <c r="Z497" s="51"/>
      <c r="AA497" s="51"/>
      <c r="AD497" s="49">
        <f t="shared" si="139"/>
        <v>-309166.67</v>
      </c>
    </row>
    <row r="498" spans="1:30">
      <c r="A498" s="6" t="s">
        <v>284</v>
      </c>
      <c r="B498" s="6" t="s">
        <v>222</v>
      </c>
      <c r="C498" s="6" t="s">
        <v>893</v>
      </c>
      <c r="D498" s="3" t="s">
        <v>894</v>
      </c>
      <c r="E498" s="45">
        <v>-226250</v>
      </c>
      <c r="F498" s="45">
        <v>-301666.67</v>
      </c>
      <c r="G498" s="45">
        <v>-377083.34</v>
      </c>
      <c r="H498" s="45">
        <v>-452500</v>
      </c>
      <c r="I498" s="45">
        <v>-75416.67</v>
      </c>
      <c r="J498" s="45">
        <v>-150833.34</v>
      </c>
      <c r="K498" s="45">
        <v>-226250</v>
      </c>
      <c r="L498" s="45">
        <v>-301666.67</v>
      </c>
      <c r="M498" s="45">
        <v>-377083.34</v>
      </c>
      <c r="N498" s="45">
        <v>-452500</v>
      </c>
      <c r="O498" s="45">
        <v>-75416.67</v>
      </c>
      <c r="P498" s="45">
        <v>-150833.34</v>
      </c>
      <c r="Q498" s="45">
        <v>-226250</v>
      </c>
      <c r="R498" s="47">
        <f t="shared" si="137"/>
        <v>-263958.33666666661</v>
      </c>
      <c r="U498" s="49">
        <f t="shared" si="138"/>
        <v>-263958.33666666661</v>
      </c>
      <c r="V498" s="49"/>
      <c r="W498" s="49"/>
      <c r="Y498" s="51"/>
      <c r="Z498" s="51"/>
      <c r="AA498" s="51"/>
      <c r="AD498" s="49">
        <f t="shared" si="139"/>
        <v>-263958.33666666661</v>
      </c>
    </row>
    <row r="499" spans="1:30">
      <c r="A499" s="6" t="s">
        <v>284</v>
      </c>
      <c r="B499" s="6" t="s">
        <v>222</v>
      </c>
      <c r="C499" s="6" t="s">
        <v>889</v>
      </c>
      <c r="D499" s="3" t="s">
        <v>891</v>
      </c>
      <c r="E499" s="45">
        <v>-191000</v>
      </c>
      <c r="F499" s="45">
        <v>-254666.67</v>
      </c>
      <c r="G499" s="45">
        <v>-318333.34000000003</v>
      </c>
      <c r="H499" s="45">
        <v>-382000</v>
      </c>
      <c r="I499" s="45">
        <v>-63666.67</v>
      </c>
      <c r="J499" s="45">
        <v>-127333.34</v>
      </c>
      <c r="K499" s="45">
        <v>-191000</v>
      </c>
      <c r="L499" s="45">
        <v>-254666.67</v>
      </c>
      <c r="M499" s="45">
        <v>-318333.34000000003</v>
      </c>
      <c r="N499" s="45">
        <v>-382000</v>
      </c>
      <c r="O499" s="45">
        <v>-63666.67</v>
      </c>
      <c r="P499" s="45">
        <v>-127333.34</v>
      </c>
      <c r="Q499" s="45">
        <v>-191000</v>
      </c>
      <c r="R499" s="47">
        <f t="shared" si="137"/>
        <v>-222833.33666666667</v>
      </c>
      <c r="U499" s="49">
        <f t="shared" si="138"/>
        <v>-222833.33666666667</v>
      </c>
      <c r="V499" s="49"/>
      <c r="W499" s="49"/>
      <c r="Y499" s="51"/>
      <c r="Z499" s="51"/>
      <c r="AA499" s="51"/>
      <c r="AD499" s="49">
        <f t="shared" si="139"/>
        <v>-222833.33666666667</v>
      </c>
    </row>
    <row r="500" spans="1:30">
      <c r="A500" s="6" t="s">
        <v>284</v>
      </c>
      <c r="B500" s="6" t="s">
        <v>222</v>
      </c>
      <c r="C500" s="6" t="s">
        <v>890</v>
      </c>
      <c r="D500" s="3" t="s">
        <v>892</v>
      </c>
      <c r="E500" s="45">
        <v>-319500</v>
      </c>
      <c r="F500" s="45">
        <v>-426000</v>
      </c>
      <c r="G500" s="45">
        <v>-532500</v>
      </c>
      <c r="H500" s="45">
        <v>-639000</v>
      </c>
      <c r="I500" s="45">
        <v>-106500</v>
      </c>
      <c r="J500" s="45">
        <v>-213000</v>
      </c>
      <c r="K500" s="45">
        <v>-319500</v>
      </c>
      <c r="L500" s="45">
        <v>-426000</v>
      </c>
      <c r="M500" s="45">
        <v>-532500</v>
      </c>
      <c r="N500" s="45">
        <v>-639000</v>
      </c>
      <c r="O500" s="45">
        <v>-106500</v>
      </c>
      <c r="P500" s="45">
        <v>-213000</v>
      </c>
      <c r="Q500" s="45">
        <v>-319500</v>
      </c>
      <c r="R500" s="47">
        <f t="shared" si="137"/>
        <v>-372750</v>
      </c>
      <c r="U500" s="49">
        <f t="shared" si="138"/>
        <v>-372750</v>
      </c>
      <c r="V500" s="49"/>
      <c r="W500" s="49"/>
      <c r="Y500" s="51"/>
      <c r="Z500" s="51"/>
      <c r="AA500" s="51"/>
      <c r="AD500" s="49">
        <f t="shared" si="139"/>
        <v>-372750</v>
      </c>
    </row>
    <row r="501" spans="1:30">
      <c r="A501" s="6" t="s">
        <v>284</v>
      </c>
      <c r="B501" s="6" t="s">
        <v>222</v>
      </c>
      <c r="C501" s="6" t="s">
        <v>406</v>
      </c>
      <c r="D501" s="3" t="s">
        <v>952</v>
      </c>
      <c r="E501" s="45">
        <v>-268500</v>
      </c>
      <c r="F501" s="45">
        <v>-358000</v>
      </c>
      <c r="G501" s="45">
        <v>-447500</v>
      </c>
      <c r="H501" s="45">
        <v>-537000</v>
      </c>
      <c r="I501" s="45">
        <v>-89500</v>
      </c>
      <c r="J501" s="45">
        <v>-179000</v>
      </c>
      <c r="K501" s="45">
        <v>-268500</v>
      </c>
      <c r="L501" s="45">
        <v>-358000</v>
      </c>
      <c r="M501" s="45">
        <v>-447500</v>
      </c>
      <c r="N501" s="45">
        <v>-537000</v>
      </c>
      <c r="O501" s="45">
        <v>-89500</v>
      </c>
      <c r="P501" s="45">
        <v>-179000</v>
      </c>
      <c r="Q501" s="45">
        <v>-268500</v>
      </c>
      <c r="R501" s="47">
        <f t="shared" si="137"/>
        <v>-313250</v>
      </c>
      <c r="U501" s="49">
        <f t="shared" si="138"/>
        <v>-313250</v>
      </c>
      <c r="V501" s="49"/>
      <c r="W501" s="49"/>
      <c r="Y501" s="51"/>
      <c r="Z501" s="51"/>
      <c r="AA501" s="51"/>
      <c r="AD501" s="49">
        <f t="shared" si="139"/>
        <v>-313250</v>
      </c>
    </row>
    <row r="502" spans="1:30">
      <c r="A502" s="6" t="s">
        <v>284</v>
      </c>
      <c r="B502" s="6" t="s">
        <v>222</v>
      </c>
      <c r="C502" s="6" t="s">
        <v>407</v>
      </c>
      <c r="D502" s="3" t="s">
        <v>953</v>
      </c>
      <c r="E502" s="45">
        <v>-189000</v>
      </c>
      <c r="F502" s="45">
        <v>-252000</v>
      </c>
      <c r="G502" s="45">
        <v>-315000</v>
      </c>
      <c r="H502" s="45">
        <v>-378000</v>
      </c>
      <c r="I502" s="45">
        <v>-63000</v>
      </c>
      <c r="J502" s="45">
        <v>-126000</v>
      </c>
      <c r="K502" s="45">
        <v>-189000</v>
      </c>
      <c r="L502" s="45">
        <v>-252000</v>
      </c>
      <c r="M502" s="45">
        <v>-315000</v>
      </c>
      <c r="N502" s="45">
        <v>-378000</v>
      </c>
      <c r="O502" s="45">
        <v>-63000</v>
      </c>
      <c r="P502" s="45">
        <v>-126000</v>
      </c>
      <c r="Q502" s="45">
        <v>-189000</v>
      </c>
      <c r="R502" s="47">
        <f t="shared" si="137"/>
        <v>-220500</v>
      </c>
      <c r="U502" s="49">
        <f t="shared" si="138"/>
        <v>-220500</v>
      </c>
      <c r="V502" s="49"/>
      <c r="W502" s="49"/>
      <c r="Y502" s="51"/>
      <c r="Z502" s="51"/>
      <c r="AA502" s="51"/>
      <c r="AD502" s="49">
        <f t="shared" si="139"/>
        <v>-220500</v>
      </c>
    </row>
    <row r="503" spans="1:30">
      <c r="A503" s="6" t="s">
        <v>284</v>
      </c>
      <c r="B503" s="6" t="s">
        <v>222</v>
      </c>
      <c r="C503" s="6" t="s">
        <v>959</v>
      </c>
      <c r="D503" s="3" t="s">
        <v>964</v>
      </c>
      <c r="E503" s="45">
        <v>0</v>
      </c>
      <c r="F503" s="45">
        <v>0</v>
      </c>
      <c r="G503" s="45">
        <v>0</v>
      </c>
      <c r="H503" s="45">
        <v>-69583.33</v>
      </c>
      <c r="I503" s="45">
        <v>-139166.66</v>
      </c>
      <c r="J503" s="45">
        <v>-208750</v>
      </c>
      <c r="K503" s="45">
        <v>-278333.33</v>
      </c>
      <c r="L503" s="45">
        <v>-347916.66</v>
      </c>
      <c r="M503" s="45">
        <v>-5.8207660913467401E-11</v>
      </c>
      <c r="N503" s="45">
        <v>-69583.330000000104</v>
      </c>
      <c r="O503" s="45">
        <v>-139166.66</v>
      </c>
      <c r="P503" s="45">
        <v>-208750</v>
      </c>
      <c r="Q503" s="45">
        <v>-278333.33</v>
      </c>
      <c r="R503" s="47">
        <f t="shared" si="137"/>
        <v>-133368.05291666667</v>
      </c>
      <c r="U503" s="49">
        <f t="shared" si="138"/>
        <v>-133368.05291666667</v>
      </c>
      <c r="V503" s="49"/>
      <c r="W503" s="49"/>
      <c r="Y503" s="51"/>
      <c r="Z503" s="51"/>
      <c r="AA503" s="51"/>
      <c r="AD503" s="49">
        <f t="shared" si="139"/>
        <v>-133368.05291666667</v>
      </c>
    </row>
    <row r="504" spans="1:30">
      <c r="A504" s="6" t="s">
        <v>284</v>
      </c>
      <c r="B504" s="6" t="s">
        <v>218</v>
      </c>
      <c r="C504" s="6" t="s">
        <v>295</v>
      </c>
      <c r="D504" s="3" t="s">
        <v>219</v>
      </c>
      <c r="E504" s="45">
        <v>-2835000</v>
      </c>
      <c r="F504" s="45">
        <v>-2835000</v>
      </c>
      <c r="G504" s="45">
        <v>0</v>
      </c>
      <c r="H504" s="45">
        <v>-3590000</v>
      </c>
      <c r="I504" s="45">
        <v>-3590000</v>
      </c>
      <c r="J504" s="45">
        <v>0</v>
      </c>
      <c r="K504" s="45">
        <v>-3590000</v>
      </c>
      <c r="L504" s="45">
        <v>-3590000</v>
      </c>
      <c r="M504" s="45">
        <v>0</v>
      </c>
      <c r="N504" s="45">
        <v>-3590000</v>
      </c>
      <c r="O504" s="45">
        <v>-3590000</v>
      </c>
      <c r="P504" s="45">
        <v>0</v>
      </c>
      <c r="Q504" s="45">
        <v>-3590000</v>
      </c>
      <c r="R504" s="47">
        <f t="shared" si="137"/>
        <v>-2298958.3333333335</v>
      </c>
      <c r="U504" s="61"/>
      <c r="V504" s="61">
        <f>+R504</f>
        <v>-2298958.3333333335</v>
      </c>
      <c r="W504" s="49"/>
      <c r="Y504" s="51"/>
      <c r="Z504" s="51"/>
      <c r="AA504" s="51"/>
      <c r="AC504" s="61">
        <f>+R504</f>
        <v>-2298958.3333333335</v>
      </c>
      <c r="AD504" s="49"/>
    </row>
    <row r="505" spans="1:30">
      <c r="A505" s="6" t="s">
        <v>284</v>
      </c>
      <c r="B505" s="6" t="s">
        <v>408</v>
      </c>
      <c r="C505" s="6" t="s">
        <v>343</v>
      </c>
      <c r="D505" s="62" t="s">
        <v>753</v>
      </c>
      <c r="E505" s="45">
        <v>0</v>
      </c>
      <c r="F505" s="45">
        <v>0</v>
      </c>
      <c r="G505" s="45">
        <v>0</v>
      </c>
      <c r="H505" s="45">
        <v>0</v>
      </c>
      <c r="I505" s="45">
        <v>-66090</v>
      </c>
      <c r="J505" s="45">
        <v>-66090</v>
      </c>
      <c r="K505" s="45">
        <v>-66090</v>
      </c>
      <c r="L505" s="45">
        <v>0</v>
      </c>
      <c r="M505" s="45">
        <v>0</v>
      </c>
      <c r="N505" s="45">
        <v>0</v>
      </c>
      <c r="O505" s="45">
        <v>-113050</v>
      </c>
      <c r="P505" s="45">
        <v>-113050</v>
      </c>
      <c r="Q505" s="45">
        <v>-94962</v>
      </c>
      <c r="R505" s="47">
        <f t="shared" si="137"/>
        <v>-39320.916666666664</v>
      </c>
      <c r="T505" s="49"/>
      <c r="U505" s="49">
        <f>R505-T505</f>
        <v>-39320.916666666664</v>
      </c>
      <c r="V505" s="49"/>
      <c r="W505" s="49"/>
      <c r="Y505" s="51"/>
      <c r="Z505" s="51"/>
      <c r="AA505" s="51"/>
      <c r="AD505" s="49">
        <f t="shared" ref="AD505:AD518" si="140">+R505</f>
        <v>-39320.916666666664</v>
      </c>
    </row>
    <row r="506" spans="1:30">
      <c r="A506" s="6" t="s">
        <v>284</v>
      </c>
      <c r="B506" s="6" t="s">
        <v>408</v>
      </c>
      <c r="C506" s="6" t="s">
        <v>409</v>
      </c>
      <c r="D506" s="3" t="s">
        <v>754</v>
      </c>
      <c r="E506" s="45">
        <v>-48256.14</v>
      </c>
      <c r="F506" s="45">
        <v>-5661.3899999999903</v>
      </c>
      <c r="G506" s="45">
        <v>-24478.29</v>
      </c>
      <c r="H506" s="45">
        <v>-43120.08</v>
      </c>
      <c r="I506" s="45">
        <v>-61761.87</v>
      </c>
      <c r="J506" s="45">
        <v>-21943.09</v>
      </c>
      <c r="K506" s="45">
        <v>-43886.18</v>
      </c>
      <c r="L506" s="45">
        <v>-67079.14</v>
      </c>
      <c r="M506" s="45">
        <v>-21318.16</v>
      </c>
      <c r="N506" s="45">
        <v>-44511.12</v>
      </c>
      <c r="O506" s="45">
        <v>-67704.08</v>
      </c>
      <c r="P506" s="45">
        <v>-21943.09</v>
      </c>
      <c r="Q506" s="45">
        <v>-45136.05</v>
      </c>
      <c r="R506" s="47">
        <f t="shared" si="137"/>
        <v>-39175.215416666666</v>
      </c>
      <c r="U506" s="49">
        <f t="shared" ref="U506:U518" si="141">+R506</f>
        <v>-39175.215416666666</v>
      </c>
      <c r="V506" s="49"/>
      <c r="W506" s="49"/>
      <c r="Y506" s="51"/>
      <c r="Z506" s="51"/>
      <c r="AA506" s="51"/>
      <c r="AD506" s="49">
        <f t="shared" si="140"/>
        <v>-39175.215416666666</v>
      </c>
    </row>
    <row r="507" spans="1:30">
      <c r="A507" s="6" t="s">
        <v>284</v>
      </c>
      <c r="B507" s="6" t="s">
        <v>408</v>
      </c>
      <c r="C507" s="6" t="s">
        <v>410</v>
      </c>
      <c r="D507" s="3" t="s">
        <v>755</v>
      </c>
      <c r="E507" s="45">
        <v>-554325</v>
      </c>
      <c r="F507" s="45">
        <v>-554325</v>
      </c>
      <c r="G507" s="45">
        <v>-554325</v>
      </c>
      <c r="H507" s="45">
        <v>-554325</v>
      </c>
      <c r="I507" s="45">
        <v>-570707</v>
      </c>
      <c r="J507" s="45">
        <v>-570707</v>
      </c>
      <c r="K507" s="45">
        <v>-570707</v>
      </c>
      <c r="L507" s="45">
        <v>-570707</v>
      </c>
      <c r="M507" s="45">
        <v>-570707</v>
      </c>
      <c r="N507" s="45">
        <v>-570707</v>
      </c>
      <c r="O507" s="45">
        <v>-570707</v>
      </c>
      <c r="P507" s="45">
        <v>-570707</v>
      </c>
      <c r="Q507" s="45">
        <v>-570707</v>
      </c>
      <c r="R507" s="47">
        <f t="shared" si="137"/>
        <v>-565928.91666666663</v>
      </c>
      <c r="U507" s="49">
        <f t="shared" si="141"/>
        <v>-565928.91666666663</v>
      </c>
      <c r="V507" s="49"/>
      <c r="W507" s="49"/>
      <c r="Y507" s="51"/>
      <c r="Z507" s="51"/>
      <c r="AA507" s="51"/>
      <c r="AD507" s="49">
        <f t="shared" si="140"/>
        <v>-565928.91666666663</v>
      </c>
    </row>
    <row r="508" spans="1:30">
      <c r="A508" s="6" t="s">
        <v>284</v>
      </c>
      <c r="B508" s="6" t="s">
        <v>223</v>
      </c>
      <c r="C508" s="6" t="s">
        <v>143</v>
      </c>
      <c r="D508" s="3" t="s">
        <v>756</v>
      </c>
      <c r="E508" s="45">
        <v>-1241361.32</v>
      </c>
      <c r="F508" s="45">
        <v>-1469706.02</v>
      </c>
      <c r="G508" s="45">
        <v>-1746137.36</v>
      </c>
      <c r="H508" s="45">
        <v>-1835241.4</v>
      </c>
      <c r="I508" s="45">
        <v>-1026586.12</v>
      </c>
      <c r="J508" s="45">
        <v>-1162725.33</v>
      </c>
      <c r="K508" s="45">
        <v>-1139089.24</v>
      </c>
      <c r="L508" s="45">
        <v>-1507548.46</v>
      </c>
      <c r="M508" s="45">
        <v>-1763851.32</v>
      </c>
      <c r="N508" s="45">
        <v>-1934689.15</v>
      </c>
      <c r="O508" s="45">
        <v>-2089262.6</v>
      </c>
      <c r="P508" s="45">
        <v>-1216303.5</v>
      </c>
      <c r="Q508" s="45">
        <v>-1420637.14</v>
      </c>
      <c r="R508" s="47">
        <f t="shared" si="137"/>
        <v>-1518511.6441666668</v>
      </c>
      <c r="U508" s="49">
        <f t="shared" si="141"/>
        <v>-1518511.6441666668</v>
      </c>
      <c r="V508" s="49"/>
      <c r="W508" s="49"/>
      <c r="Y508" s="51"/>
      <c r="Z508" s="51"/>
      <c r="AA508" s="51"/>
      <c r="AD508" s="49">
        <f t="shared" si="140"/>
        <v>-1518511.6441666668</v>
      </c>
    </row>
    <row r="509" spans="1:30">
      <c r="A509" s="6" t="s">
        <v>284</v>
      </c>
      <c r="B509" s="6" t="s">
        <v>223</v>
      </c>
      <c r="C509" s="6" t="s">
        <v>180</v>
      </c>
      <c r="D509" s="3" t="s">
        <v>757</v>
      </c>
      <c r="E509" s="45">
        <v>-705864.88</v>
      </c>
      <c r="F509" s="45">
        <v>-1089425.81</v>
      </c>
      <c r="G509" s="45">
        <v>-1335651.52</v>
      </c>
      <c r="H509" s="45">
        <v>-1378091.8</v>
      </c>
      <c r="I509" s="45">
        <v>-1521146.44</v>
      </c>
      <c r="J509" s="45">
        <v>-1594988.02</v>
      </c>
      <c r="K509" s="45">
        <v>-293182.7</v>
      </c>
      <c r="L509" s="45">
        <v>-386566.98</v>
      </c>
      <c r="M509" s="45">
        <v>-472225</v>
      </c>
      <c r="N509" s="45">
        <v>-554923.80000000005</v>
      </c>
      <c r="O509" s="45">
        <v>-647095</v>
      </c>
      <c r="P509" s="45">
        <v>-735137.39</v>
      </c>
      <c r="Q509" s="45">
        <v>-822295.23</v>
      </c>
      <c r="R509" s="47">
        <f t="shared" si="137"/>
        <v>-897709.54291666672</v>
      </c>
      <c r="U509" s="49">
        <f t="shared" si="141"/>
        <v>-897709.54291666672</v>
      </c>
      <c r="V509" s="49"/>
      <c r="W509" s="49"/>
      <c r="Y509" s="51"/>
      <c r="Z509" s="51"/>
      <c r="AA509" s="51"/>
      <c r="AD509" s="49">
        <f t="shared" si="140"/>
        <v>-897709.54291666672</v>
      </c>
    </row>
    <row r="510" spans="1:30">
      <c r="A510" s="6" t="s">
        <v>284</v>
      </c>
      <c r="B510" s="6" t="s">
        <v>224</v>
      </c>
      <c r="C510" s="6" t="s">
        <v>143</v>
      </c>
      <c r="D510" s="3" t="s">
        <v>225</v>
      </c>
      <c r="E510" s="45">
        <v>-2074851.52</v>
      </c>
      <c r="F510" s="45">
        <v>-2083578.04</v>
      </c>
      <c r="G510" s="45">
        <v>-2092320.34</v>
      </c>
      <c r="H510" s="45">
        <v>-2091675.51</v>
      </c>
      <c r="I510" s="45">
        <v>-2449529.34</v>
      </c>
      <c r="J510" s="45">
        <v>-2434538.69</v>
      </c>
      <c r="K510" s="45">
        <v>-2456879.7400000002</v>
      </c>
      <c r="L510" s="45">
        <v>-2481640.12</v>
      </c>
      <c r="M510" s="45">
        <v>-2486159.4</v>
      </c>
      <c r="N510" s="45">
        <v>-2500756.27</v>
      </c>
      <c r="O510" s="45">
        <v>-2431744.7999999998</v>
      </c>
      <c r="P510" s="45">
        <v>-2453281.7599999998</v>
      </c>
      <c r="Q510" s="45">
        <v>-2457622.6</v>
      </c>
      <c r="R510" s="47">
        <f t="shared" si="137"/>
        <v>-2352361.7558333329</v>
      </c>
      <c r="U510" s="49">
        <f t="shared" si="141"/>
        <v>-2352361.7558333329</v>
      </c>
      <c r="V510" s="49"/>
      <c r="W510" s="49"/>
      <c r="Y510" s="51"/>
      <c r="Z510" s="51"/>
      <c r="AA510" s="51"/>
      <c r="AD510" s="49">
        <f t="shared" si="140"/>
        <v>-2352361.7558333329</v>
      </c>
    </row>
    <row r="511" spans="1:30">
      <c r="A511" s="6" t="s">
        <v>284</v>
      </c>
      <c r="B511" s="6" t="s">
        <v>507</v>
      </c>
      <c r="C511" s="6" t="s">
        <v>143</v>
      </c>
      <c r="D511" s="3" t="s">
        <v>68</v>
      </c>
      <c r="E511" s="45">
        <v>-620018.16</v>
      </c>
      <c r="F511" s="45">
        <v>1.16415321826935E-10</v>
      </c>
      <c r="G511" s="45">
        <v>-40693.849999999897</v>
      </c>
      <c r="H511" s="45">
        <v>-159437.01999999999</v>
      </c>
      <c r="I511" s="45">
        <v>-213748.65</v>
      </c>
      <c r="J511" s="45">
        <v>-21604.11</v>
      </c>
      <c r="K511" s="45">
        <v>-366890.1</v>
      </c>
      <c r="L511" s="45">
        <v>-126997.28</v>
      </c>
      <c r="M511" s="45">
        <v>-37025.379999999997</v>
      </c>
      <c r="N511" s="45">
        <v>-85808.35</v>
      </c>
      <c r="O511" s="45">
        <v>-547873.30000000005</v>
      </c>
      <c r="P511" s="45">
        <v>-210331.64</v>
      </c>
      <c r="Q511" s="45">
        <v>-310179.94</v>
      </c>
      <c r="R511" s="47">
        <f t="shared" si="137"/>
        <v>-189625.72749999995</v>
      </c>
      <c r="U511" s="49">
        <f t="shared" si="141"/>
        <v>-189625.72749999995</v>
      </c>
      <c r="V511" s="49"/>
      <c r="W511" s="49"/>
      <c r="Y511" s="51"/>
      <c r="Z511" s="51"/>
      <c r="AA511" s="51"/>
      <c r="AD511" s="49">
        <f t="shared" si="140"/>
        <v>-189625.72749999995</v>
      </c>
    </row>
    <row r="512" spans="1:30">
      <c r="A512" s="6" t="s">
        <v>284</v>
      </c>
      <c r="B512" s="6" t="s">
        <v>411</v>
      </c>
      <c r="C512" s="6" t="s">
        <v>412</v>
      </c>
      <c r="D512" s="3" t="s">
        <v>758</v>
      </c>
      <c r="E512" s="45">
        <v>-59359.92</v>
      </c>
      <c r="F512" s="45">
        <v>-62695.91</v>
      </c>
      <c r="G512" s="45">
        <v>-42483.74</v>
      </c>
      <c r="H512" s="45">
        <v>-41470.5</v>
      </c>
      <c r="I512" s="45">
        <v>-67919.5</v>
      </c>
      <c r="J512" s="45">
        <v>-58340.26</v>
      </c>
      <c r="K512" s="45">
        <v>-57636.88</v>
      </c>
      <c r="L512" s="45">
        <v>-67712.36</v>
      </c>
      <c r="M512" s="45">
        <v>-46798.82</v>
      </c>
      <c r="N512" s="45">
        <v>-51464.25</v>
      </c>
      <c r="O512" s="45">
        <v>-52947.18</v>
      </c>
      <c r="P512" s="45">
        <v>-59473.14</v>
      </c>
      <c r="Q512" s="45">
        <v>-64421.56</v>
      </c>
      <c r="R512" s="47">
        <f t="shared" si="137"/>
        <v>-55902.773333333338</v>
      </c>
      <c r="U512" s="49">
        <f t="shared" si="141"/>
        <v>-55902.773333333338</v>
      </c>
      <c r="V512" s="49"/>
      <c r="W512" s="49"/>
      <c r="Y512" s="51"/>
      <c r="Z512" s="51"/>
      <c r="AA512" s="51"/>
      <c r="AD512" s="49">
        <f t="shared" si="140"/>
        <v>-55902.773333333338</v>
      </c>
    </row>
    <row r="513" spans="1:30">
      <c r="A513" s="6" t="s">
        <v>284</v>
      </c>
      <c r="B513" s="6" t="s">
        <v>411</v>
      </c>
      <c r="C513" s="6" t="s">
        <v>413</v>
      </c>
      <c r="D513" s="3" t="s">
        <v>759</v>
      </c>
      <c r="E513" s="45">
        <v>-590585.78</v>
      </c>
      <c r="F513" s="45">
        <v>-748392.14</v>
      </c>
      <c r="G513" s="45">
        <v>-907506.14</v>
      </c>
      <c r="H513" s="45">
        <v>-1059898.94</v>
      </c>
      <c r="I513" s="45">
        <v>-1228898.25</v>
      </c>
      <c r="J513" s="45">
        <v>-1381120.42</v>
      </c>
      <c r="K513" s="45">
        <v>-359188.71</v>
      </c>
      <c r="L513" s="45">
        <v>-527793</v>
      </c>
      <c r="M513" s="45">
        <v>-688821.78</v>
      </c>
      <c r="N513" s="45">
        <v>-842143.78</v>
      </c>
      <c r="O513" s="45">
        <v>-1006051.27</v>
      </c>
      <c r="P513" s="45">
        <v>-1171418.58</v>
      </c>
      <c r="Q513" s="45">
        <v>-619197.32999999996</v>
      </c>
      <c r="R513" s="47">
        <f t="shared" si="137"/>
        <v>-877177.04708333325</v>
      </c>
      <c r="U513" s="49">
        <f t="shared" si="141"/>
        <v>-877177.04708333325</v>
      </c>
      <c r="V513" s="49"/>
      <c r="W513" s="49"/>
      <c r="Y513" s="51"/>
      <c r="Z513" s="51"/>
      <c r="AA513" s="51"/>
      <c r="AD513" s="49">
        <f t="shared" si="140"/>
        <v>-877177.04708333325</v>
      </c>
    </row>
    <row r="514" spans="1:30">
      <c r="A514" s="6" t="s">
        <v>284</v>
      </c>
      <c r="B514" s="6" t="s">
        <v>411</v>
      </c>
      <c r="C514" s="6" t="s">
        <v>508</v>
      </c>
      <c r="D514" s="3" t="s">
        <v>760</v>
      </c>
      <c r="E514" s="45">
        <v>0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7">
        <f t="shared" si="137"/>
        <v>0</v>
      </c>
      <c r="U514" s="49">
        <f t="shared" si="141"/>
        <v>0</v>
      </c>
      <c r="V514" s="49"/>
      <c r="W514" s="49"/>
      <c r="Y514" s="51"/>
      <c r="Z514" s="51"/>
      <c r="AA514" s="51"/>
      <c r="AD514" s="49">
        <f t="shared" si="140"/>
        <v>0</v>
      </c>
    </row>
    <row r="515" spans="1:30">
      <c r="A515" s="6" t="s">
        <v>284</v>
      </c>
      <c r="B515" s="6" t="s">
        <v>411</v>
      </c>
      <c r="C515" s="6" t="s">
        <v>414</v>
      </c>
      <c r="D515" s="3" t="s">
        <v>761</v>
      </c>
      <c r="E515" s="45">
        <v>-15309.23</v>
      </c>
      <c r="F515" s="45">
        <v>-12245.16</v>
      </c>
      <c r="G515" s="45">
        <v>-22678.69</v>
      </c>
      <c r="H515" s="45">
        <v>-28501.66</v>
      </c>
      <c r="I515" s="45">
        <v>-36542.800000000003</v>
      </c>
      <c r="J515" s="45">
        <v>-54029.67</v>
      </c>
      <c r="K515" s="45">
        <v>-58086.79</v>
      </c>
      <c r="L515" s="45">
        <v>-68033.91</v>
      </c>
      <c r="M515" s="45">
        <v>-73699.960000000006</v>
      </c>
      <c r="N515" s="45">
        <v>-76709.490000000005</v>
      </c>
      <c r="O515" s="45">
        <v>-81420.3</v>
      </c>
      <c r="P515" s="45">
        <v>-86850.73</v>
      </c>
      <c r="Q515" s="45">
        <v>-92485.8</v>
      </c>
      <c r="R515" s="47">
        <f t="shared" si="137"/>
        <v>-54391.389583333337</v>
      </c>
      <c r="U515" s="49">
        <f t="shared" si="141"/>
        <v>-54391.389583333337</v>
      </c>
      <c r="V515" s="49"/>
      <c r="W515" s="49"/>
      <c r="Y515" s="51"/>
      <c r="Z515" s="51"/>
      <c r="AA515" s="51"/>
      <c r="AD515" s="49">
        <f t="shared" si="140"/>
        <v>-54391.389583333337</v>
      </c>
    </row>
    <row r="516" spans="1:30">
      <c r="A516" s="6" t="s">
        <v>284</v>
      </c>
      <c r="B516" s="6" t="s">
        <v>426</v>
      </c>
      <c r="C516" s="6" t="s">
        <v>143</v>
      </c>
      <c r="D516" s="3" t="s">
        <v>84</v>
      </c>
      <c r="E516" s="45">
        <v>0</v>
      </c>
      <c r="F516" s="45">
        <v>0</v>
      </c>
      <c r="G516" s="45">
        <v>0</v>
      </c>
      <c r="H516" s="45">
        <v>-314565.40000000002</v>
      </c>
      <c r="I516" s="45">
        <v>-558997.84</v>
      </c>
      <c r="J516" s="45">
        <v>-423522.79</v>
      </c>
      <c r="K516" s="45">
        <v>-160182.17000000001</v>
      </c>
      <c r="L516" s="45">
        <v>2.91038304567337E-11</v>
      </c>
      <c r="M516" s="45">
        <v>2.91038304567337E-11</v>
      </c>
      <c r="N516" s="45">
        <v>2.91038304567337E-11</v>
      </c>
      <c r="O516" s="45">
        <v>2.91038304567337E-11</v>
      </c>
      <c r="P516" s="45">
        <v>2.91038304567337E-11</v>
      </c>
      <c r="Q516" s="45">
        <v>2.91038304567337E-11</v>
      </c>
      <c r="R516" s="47">
        <f t="shared" si="137"/>
        <v>-121439.01666666666</v>
      </c>
      <c r="U516" s="49">
        <f t="shared" si="141"/>
        <v>-121439.01666666666</v>
      </c>
      <c r="V516" s="49"/>
      <c r="W516" s="49"/>
      <c r="Y516" s="51"/>
      <c r="Z516" s="51"/>
      <c r="AA516" s="51"/>
      <c r="AD516" s="49">
        <f t="shared" si="140"/>
        <v>-121439.01666666666</v>
      </c>
    </row>
    <row r="517" spans="1:30">
      <c r="A517" s="6" t="s">
        <v>284</v>
      </c>
      <c r="B517" s="6" t="s">
        <v>430</v>
      </c>
      <c r="C517" s="6" t="s">
        <v>1014</v>
      </c>
      <c r="D517" s="3" t="s">
        <v>1015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-456492.6</v>
      </c>
      <c r="R517" s="47">
        <f t="shared" si="137"/>
        <v>-19020.524999999998</v>
      </c>
      <c r="U517" s="49">
        <f t="shared" si="141"/>
        <v>-19020.524999999998</v>
      </c>
      <c r="V517" s="49"/>
      <c r="W517" s="49"/>
      <c r="Y517" s="51"/>
      <c r="Z517" s="51"/>
      <c r="AA517" s="51"/>
      <c r="AD517" s="49">
        <f t="shared" si="140"/>
        <v>-19020.524999999998</v>
      </c>
    </row>
    <row r="518" spans="1:30">
      <c r="A518" s="6" t="s">
        <v>293</v>
      </c>
      <c r="B518" s="6" t="s">
        <v>230</v>
      </c>
      <c r="C518" s="25" t="s">
        <v>2</v>
      </c>
      <c r="D518" s="3" t="s">
        <v>766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7">
        <f t="shared" si="137"/>
        <v>0</v>
      </c>
      <c r="U518" s="49">
        <f t="shared" si="141"/>
        <v>0</v>
      </c>
      <c r="V518" s="49"/>
      <c r="W518" s="49"/>
      <c r="Y518" s="51"/>
      <c r="Z518" s="51"/>
      <c r="AA518" s="51"/>
      <c r="AD518" s="49">
        <f t="shared" si="140"/>
        <v>0</v>
      </c>
    </row>
    <row r="519" spans="1:30">
      <c r="A519" s="6" t="s">
        <v>293</v>
      </c>
      <c r="B519" s="6" t="s">
        <v>220</v>
      </c>
      <c r="C519" s="6" t="s">
        <v>385</v>
      </c>
      <c r="D519" s="3" t="s">
        <v>221</v>
      </c>
      <c r="E519" s="45">
        <v>-82958.399999999994</v>
      </c>
      <c r="F519" s="45">
        <v>-76208.66</v>
      </c>
      <c r="G519" s="45">
        <v>-70638.52</v>
      </c>
      <c r="H519" s="45">
        <v>-73408.479999999996</v>
      </c>
      <c r="I519" s="45">
        <v>-67384.36</v>
      </c>
      <c r="J519" s="45">
        <v>-58554.19</v>
      </c>
      <c r="K519" s="45">
        <v>-58078</v>
      </c>
      <c r="L519" s="45">
        <v>-65674.009999999995</v>
      </c>
      <c r="M519" s="45">
        <v>-67834.64</v>
      </c>
      <c r="N519" s="45">
        <v>-66819.78</v>
      </c>
      <c r="O519" s="45">
        <v>-73617</v>
      </c>
      <c r="P519" s="45">
        <v>-71406</v>
      </c>
      <c r="Q519" s="45">
        <v>-69542.17</v>
      </c>
      <c r="R519" s="47">
        <f t="shared" si="137"/>
        <v>-68822.827083333337</v>
      </c>
      <c r="U519" s="49"/>
      <c r="V519" s="49"/>
      <c r="W519" s="49">
        <f>+R519</f>
        <v>-68822.827083333337</v>
      </c>
      <c r="Y519" s="51"/>
      <c r="Z519" s="51"/>
      <c r="AA519" s="51"/>
      <c r="AB519" s="49">
        <f>+R519</f>
        <v>-68822.827083333337</v>
      </c>
      <c r="AD519" s="49"/>
    </row>
    <row r="520" spans="1:30">
      <c r="A520" s="6" t="s">
        <v>293</v>
      </c>
      <c r="B520" s="6" t="s">
        <v>405</v>
      </c>
      <c r="C520" s="6" t="s">
        <v>104</v>
      </c>
      <c r="D520" s="3" t="s">
        <v>214</v>
      </c>
      <c r="E520" s="45">
        <v>-2.91038304567337E-11</v>
      </c>
      <c r="F520" s="45">
        <v>-2.91038304567337E-11</v>
      </c>
      <c r="G520" s="45">
        <v>-2.91038304567337E-11</v>
      </c>
      <c r="H520" s="45">
        <v>-2.91038304567337E-11</v>
      </c>
      <c r="I520" s="45">
        <v>-185595.73</v>
      </c>
      <c r="J520" s="45">
        <v>-421855.07</v>
      </c>
      <c r="K520" s="45">
        <v>-850055.92</v>
      </c>
      <c r="L520" s="45">
        <v>-1014477.12</v>
      </c>
      <c r="M520" s="45">
        <v>-154527.04999999999</v>
      </c>
      <c r="N520" s="45">
        <v>67698.390000000101</v>
      </c>
      <c r="O520" s="45">
        <v>378845.49</v>
      </c>
      <c r="P520" s="45">
        <v>5.8207660913467401E-11</v>
      </c>
      <c r="Q520" s="45">
        <v>5.8207660913467401E-11</v>
      </c>
      <c r="R520" s="47">
        <f t="shared" si="137"/>
        <v>-181663.91749999998</v>
      </c>
      <c r="U520" s="49">
        <f t="shared" ref="U520:U537" si="142">+R520</f>
        <v>-181663.91749999998</v>
      </c>
      <c r="V520" s="49"/>
      <c r="W520" s="49"/>
      <c r="Y520" s="51"/>
      <c r="Z520" s="51"/>
      <c r="AA520" s="51"/>
      <c r="AD520" s="49">
        <f t="shared" ref="AD520:AD529" si="143">+R520</f>
        <v>-181663.91749999998</v>
      </c>
    </row>
    <row r="521" spans="1:30">
      <c r="A521" s="6" t="s">
        <v>293</v>
      </c>
      <c r="B521" s="6" t="s">
        <v>217</v>
      </c>
      <c r="C521" s="6" t="s">
        <v>281</v>
      </c>
      <c r="D521" s="3" t="s">
        <v>767</v>
      </c>
      <c r="E521" s="45">
        <v>-364762</v>
      </c>
      <c r="F521" s="45">
        <v>-547143</v>
      </c>
      <c r="G521" s="45">
        <v>-729524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-176379</v>
      </c>
      <c r="Q521" s="45">
        <v>-352758</v>
      </c>
      <c r="R521" s="47">
        <f t="shared" si="137"/>
        <v>-150983.83333333334</v>
      </c>
      <c r="U521" s="49">
        <f t="shared" si="142"/>
        <v>-150983.83333333334</v>
      </c>
      <c r="V521" s="49"/>
      <c r="W521" s="49"/>
      <c r="Y521" s="51"/>
      <c r="Z521" s="51"/>
      <c r="AA521" s="51"/>
      <c r="AD521" s="49">
        <f t="shared" si="143"/>
        <v>-150983.83333333334</v>
      </c>
    </row>
    <row r="522" spans="1:30">
      <c r="A522" s="6" t="s">
        <v>293</v>
      </c>
      <c r="B522" s="6" t="s">
        <v>217</v>
      </c>
      <c r="C522" s="6" t="s">
        <v>102</v>
      </c>
      <c r="D522" s="3" t="s">
        <v>768</v>
      </c>
      <c r="E522" s="45">
        <v>-221996.79999999999</v>
      </c>
      <c r="F522" s="45">
        <v>-306469.76000000001</v>
      </c>
      <c r="G522" s="45">
        <v>-216800.66</v>
      </c>
      <c r="H522" s="45">
        <v>-500260.4</v>
      </c>
      <c r="I522" s="45">
        <v>-924639.48</v>
      </c>
      <c r="J522" s="45">
        <v>-673595.55</v>
      </c>
      <c r="K522" s="45">
        <v>-996757.05</v>
      </c>
      <c r="L522" s="45">
        <v>-1297382.07</v>
      </c>
      <c r="M522" s="45">
        <v>-450196.03</v>
      </c>
      <c r="N522" s="45">
        <v>-532245.62</v>
      </c>
      <c r="O522" s="45">
        <v>-615722.87</v>
      </c>
      <c r="P522" s="45">
        <v>-164222.47</v>
      </c>
      <c r="Q522" s="45">
        <v>-234258.82</v>
      </c>
      <c r="R522" s="47">
        <f t="shared" si="137"/>
        <v>-575534.98083333333</v>
      </c>
      <c r="U522" s="49">
        <f t="shared" si="142"/>
        <v>-575534.98083333333</v>
      </c>
      <c r="V522" s="49"/>
      <c r="W522" s="49"/>
      <c r="Y522" s="51"/>
      <c r="Z522" s="51"/>
      <c r="AA522" s="51"/>
      <c r="AD522" s="49">
        <f t="shared" si="143"/>
        <v>-575534.98083333333</v>
      </c>
    </row>
    <row r="523" spans="1:30">
      <c r="A523" s="6" t="s">
        <v>293</v>
      </c>
      <c r="B523" s="6" t="s">
        <v>217</v>
      </c>
      <c r="C523" s="6" t="s">
        <v>406</v>
      </c>
      <c r="D523" s="3" t="s">
        <v>772</v>
      </c>
      <c r="E523" s="45">
        <v>0</v>
      </c>
      <c r="F523" s="45">
        <v>0</v>
      </c>
      <c r="G523" s="45">
        <v>0</v>
      </c>
      <c r="H523" s="45">
        <v>0</v>
      </c>
      <c r="I523" s="45">
        <v>0</v>
      </c>
      <c r="J523" s="45">
        <v>-20377.2</v>
      </c>
      <c r="K523" s="45">
        <v>-40754.400000000001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7">
        <f t="shared" si="137"/>
        <v>-5094.3</v>
      </c>
      <c r="U523" s="49">
        <f t="shared" si="142"/>
        <v>-5094.3</v>
      </c>
      <c r="V523" s="49"/>
      <c r="W523" s="49"/>
      <c r="Y523" s="51"/>
      <c r="Z523" s="51"/>
      <c r="AA523" s="51"/>
      <c r="AD523" s="49">
        <f t="shared" si="143"/>
        <v>-5094.3</v>
      </c>
    </row>
    <row r="524" spans="1:30">
      <c r="A524" s="6" t="s">
        <v>293</v>
      </c>
      <c r="B524" s="6" t="s">
        <v>217</v>
      </c>
      <c r="C524" s="6" t="s">
        <v>874</v>
      </c>
      <c r="D524" s="3" t="s">
        <v>912</v>
      </c>
      <c r="E524" s="45">
        <v>0</v>
      </c>
      <c r="F524" s="45">
        <v>0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-6561.11</v>
      </c>
      <c r="Q524" s="45">
        <v>-19683.330000000002</v>
      </c>
      <c r="R524" s="47">
        <f t="shared" si="137"/>
        <v>-1366.8979166666668</v>
      </c>
      <c r="U524" s="49">
        <f t="shared" si="142"/>
        <v>-1366.8979166666668</v>
      </c>
      <c r="V524" s="49"/>
      <c r="W524" s="49"/>
      <c r="Y524" s="51"/>
      <c r="Z524" s="51"/>
      <c r="AA524" s="51"/>
      <c r="AD524" s="49">
        <f t="shared" si="143"/>
        <v>-1366.8979166666668</v>
      </c>
    </row>
    <row r="525" spans="1:30">
      <c r="A525" s="6" t="s">
        <v>293</v>
      </c>
      <c r="B525" s="6" t="s">
        <v>217</v>
      </c>
      <c r="C525" s="6" t="s">
        <v>943</v>
      </c>
      <c r="D525" s="3" t="s">
        <v>944</v>
      </c>
      <c r="E525" s="45">
        <v>0</v>
      </c>
      <c r="F525" s="45">
        <v>-75000</v>
      </c>
      <c r="G525" s="45">
        <v>-75000</v>
      </c>
      <c r="H525" s="45">
        <v>-75000</v>
      </c>
      <c r="I525" s="45">
        <v>-150000</v>
      </c>
      <c r="J525" s="45">
        <v>-150000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7">
        <f t="shared" si="137"/>
        <v>-43750</v>
      </c>
      <c r="U525" s="49">
        <f t="shared" si="142"/>
        <v>-43750</v>
      </c>
      <c r="V525" s="49"/>
      <c r="W525" s="49"/>
      <c r="Y525" s="51"/>
      <c r="Z525" s="51"/>
      <c r="AA525" s="51"/>
      <c r="AD525" s="49">
        <f t="shared" si="143"/>
        <v>-43750</v>
      </c>
    </row>
    <row r="526" spans="1:30">
      <c r="A526" s="6" t="s">
        <v>293</v>
      </c>
      <c r="B526" s="6" t="s">
        <v>411</v>
      </c>
      <c r="C526" s="6" t="s">
        <v>295</v>
      </c>
      <c r="D526" s="3" t="s">
        <v>762</v>
      </c>
      <c r="E526" s="45">
        <v>-104857</v>
      </c>
      <c r="F526" s="45">
        <v>-115781.97</v>
      </c>
      <c r="G526" s="45">
        <v>-239135.9</v>
      </c>
      <c r="H526" s="45">
        <v>-430821.37</v>
      </c>
      <c r="I526" s="45">
        <v>-506755.45</v>
      </c>
      <c r="J526" s="45">
        <v>-459198.34</v>
      </c>
      <c r="K526" s="45">
        <v>-485566.8</v>
      </c>
      <c r="L526" s="45">
        <v>-331260.26</v>
      </c>
      <c r="M526" s="45">
        <v>-216461.68</v>
      </c>
      <c r="N526" s="45">
        <v>-178538.83</v>
      </c>
      <c r="O526" s="45">
        <v>-109364.39</v>
      </c>
      <c r="P526" s="45">
        <v>-135483.95000000001</v>
      </c>
      <c r="Q526" s="45">
        <v>-104857.13</v>
      </c>
      <c r="R526" s="47">
        <f t="shared" si="137"/>
        <v>-276102.16708333336</v>
      </c>
      <c r="U526" s="49">
        <f t="shared" si="142"/>
        <v>-276102.16708333336</v>
      </c>
      <c r="V526" s="49"/>
      <c r="W526" s="49"/>
      <c r="Y526" s="51"/>
      <c r="Z526" s="51"/>
      <c r="AA526" s="51"/>
      <c r="AD526" s="49">
        <f t="shared" si="143"/>
        <v>-276102.16708333336</v>
      </c>
    </row>
    <row r="527" spans="1:30">
      <c r="A527" s="6" t="s">
        <v>293</v>
      </c>
      <c r="B527" s="6" t="s">
        <v>411</v>
      </c>
      <c r="C527" s="6" t="s">
        <v>83</v>
      </c>
      <c r="D527" s="3" t="s">
        <v>763</v>
      </c>
      <c r="E527" s="45">
        <v>-980816.24</v>
      </c>
      <c r="F527" s="45">
        <v>-979096.87</v>
      </c>
      <c r="G527" s="45">
        <v>-975545.69</v>
      </c>
      <c r="H527" s="45">
        <v>-969148.01</v>
      </c>
      <c r="I527" s="45">
        <v>-965203.02</v>
      </c>
      <c r="J527" s="45">
        <v>-957422.89</v>
      </c>
      <c r="K527" s="45">
        <v>-949196.01</v>
      </c>
      <c r="L527" s="45">
        <v>-943583.52</v>
      </c>
      <c r="M527" s="45">
        <v>-939915.97</v>
      </c>
      <c r="N527" s="45">
        <v>-936891.09</v>
      </c>
      <c r="O527" s="45">
        <v>-935038.15</v>
      </c>
      <c r="P527" s="45">
        <v>-932742.66</v>
      </c>
      <c r="Q527" s="45">
        <v>-930966.08</v>
      </c>
      <c r="R527" s="47">
        <f t="shared" si="137"/>
        <v>-953306.25333333341</v>
      </c>
      <c r="U527" s="49">
        <f t="shared" si="142"/>
        <v>-953306.25333333341</v>
      </c>
      <c r="V527" s="49"/>
      <c r="W527" s="49"/>
      <c r="Y527" s="51"/>
      <c r="Z527" s="51"/>
      <c r="AA527" s="51"/>
      <c r="AD527" s="49">
        <f t="shared" si="143"/>
        <v>-953306.25333333341</v>
      </c>
    </row>
    <row r="528" spans="1:30">
      <c r="A528" s="6" t="s">
        <v>293</v>
      </c>
      <c r="B528" s="6" t="s">
        <v>411</v>
      </c>
      <c r="C528" s="6" t="s">
        <v>67</v>
      </c>
      <c r="D528" s="3" t="s">
        <v>764</v>
      </c>
      <c r="E528" s="45">
        <v>6470.56</v>
      </c>
      <c r="F528" s="45">
        <v>14536.57</v>
      </c>
      <c r="G528" s="45">
        <v>14864.75</v>
      </c>
      <c r="H528" s="45">
        <v>11403.15</v>
      </c>
      <c r="I528" s="45">
        <v>19876.919999999998</v>
      </c>
      <c r="J528" s="45">
        <v>5206.47</v>
      </c>
      <c r="K528" s="45">
        <v>19393.41</v>
      </c>
      <c r="L528" s="45">
        <v>35801.53</v>
      </c>
      <c r="M528" s="45">
        <v>41596.22</v>
      </c>
      <c r="N528" s="45">
        <v>43519.76</v>
      </c>
      <c r="O528" s="45">
        <v>44863.07</v>
      </c>
      <c r="P528" s="45">
        <v>44789.97</v>
      </c>
      <c r="Q528" s="45">
        <v>47228.800000000003</v>
      </c>
      <c r="R528" s="47">
        <f t="shared" si="137"/>
        <v>26891.791666666672</v>
      </c>
      <c r="U528" s="49">
        <f t="shared" si="142"/>
        <v>26891.791666666672</v>
      </c>
      <c r="V528" s="49"/>
      <c r="W528" s="49"/>
      <c r="Y528" s="51"/>
      <c r="Z528" s="51"/>
      <c r="AA528" s="51"/>
      <c r="AD528" s="49">
        <f t="shared" si="143"/>
        <v>26891.791666666672</v>
      </c>
    </row>
    <row r="529" spans="1:30">
      <c r="A529" s="6" t="s">
        <v>293</v>
      </c>
      <c r="B529" s="6" t="s">
        <v>411</v>
      </c>
      <c r="C529" s="6" t="s">
        <v>113</v>
      </c>
      <c r="D529" s="3" t="s">
        <v>765</v>
      </c>
      <c r="E529" s="45">
        <v>502715.93</v>
      </c>
      <c r="F529" s="45">
        <v>502715.93</v>
      </c>
      <c r="G529" s="45">
        <v>502715.93</v>
      </c>
      <c r="H529" s="45">
        <v>502715.93</v>
      </c>
      <c r="I529" s="45">
        <v>495465.93</v>
      </c>
      <c r="J529" s="45">
        <v>495465.93</v>
      </c>
      <c r="K529" s="45">
        <v>495465.93</v>
      </c>
      <c r="L529" s="45">
        <v>495465.93</v>
      </c>
      <c r="M529" s="45">
        <v>495465.93</v>
      </c>
      <c r="N529" s="45">
        <v>495465.93</v>
      </c>
      <c r="O529" s="45">
        <v>495465.93</v>
      </c>
      <c r="P529" s="45">
        <v>495465.93</v>
      </c>
      <c r="Q529" s="45">
        <v>495465.93</v>
      </c>
      <c r="R529" s="47">
        <f t="shared" ref="R529:R556" si="144">((E529+Q529)+((F529+G529+H529+I529+J529+K529+L529+M529+N529+O529+P529)*2))/24</f>
        <v>497580.51333333325</v>
      </c>
      <c r="U529" s="49">
        <f t="shared" si="142"/>
        <v>497580.51333333325</v>
      </c>
      <c r="V529" s="49"/>
      <c r="W529" s="49"/>
      <c r="Y529" s="51"/>
      <c r="Z529" s="51"/>
      <c r="AA529" s="51"/>
      <c r="AD529" s="49">
        <f t="shared" si="143"/>
        <v>497580.51333333325</v>
      </c>
    </row>
    <row r="530" spans="1:30">
      <c r="A530" s="6" t="s">
        <v>293</v>
      </c>
      <c r="B530" s="6" t="s">
        <v>416</v>
      </c>
      <c r="C530" s="6" t="s">
        <v>83</v>
      </c>
      <c r="D530" s="3" t="s">
        <v>774</v>
      </c>
      <c r="E530" s="45">
        <v>0</v>
      </c>
      <c r="F530" s="45">
        <v>0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7">
        <f t="shared" si="144"/>
        <v>0</v>
      </c>
      <c r="V530" s="49"/>
      <c r="W530" s="49">
        <f t="shared" ref="W530:W535" si="145">+R530</f>
        <v>0</v>
      </c>
      <c r="Y530" s="51"/>
      <c r="Z530" s="51"/>
      <c r="AA530" s="51"/>
      <c r="AB530" s="49">
        <f t="shared" ref="AB530:AB535" si="146">+W530</f>
        <v>0</v>
      </c>
    </row>
    <row r="531" spans="1:30">
      <c r="A531" s="6" t="s">
        <v>293</v>
      </c>
      <c r="B531" s="6" t="s">
        <v>416</v>
      </c>
      <c r="C531" s="6" t="s">
        <v>417</v>
      </c>
      <c r="D531" s="3" t="s">
        <v>775</v>
      </c>
      <c r="E531" s="45">
        <v>5119288.28</v>
      </c>
      <c r="F531" s="45">
        <v>5235646.2300000004</v>
      </c>
      <c r="G531" s="45">
        <v>4996113.91</v>
      </c>
      <c r="H531" s="45">
        <v>14494.6699999999</v>
      </c>
      <c r="I531" s="45">
        <v>893069.05</v>
      </c>
      <c r="J531" s="45">
        <v>1546238.96</v>
      </c>
      <c r="K531" s="45">
        <v>2010879.77</v>
      </c>
      <c r="L531" s="45">
        <v>2307085.7000000002</v>
      </c>
      <c r="M531" s="45">
        <v>2456402.4500000002</v>
      </c>
      <c r="N531" s="45">
        <v>2683035.6800000002</v>
      </c>
      <c r="O531" s="45">
        <v>2843931.28</v>
      </c>
      <c r="P531" s="45">
        <v>2841551.83</v>
      </c>
      <c r="Q531" s="45">
        <v>3146803.44</v>
      </c>
      <c r="R531" s="47">
        <f t="shared" si="144"/>
        <v>2663457.9491666667</v>
      </c>
      <c r="V531" s="49"/>
      <c r="W531" s="49">
        <f t="shared" si="145"/>
        <v>2663457.9491666667</v>
      </c>
      <c r="Y531" s="51"/>
      <c r="Z531" s="51"/>
      <c r="AA531" s="51"/>
      <c r="AB531" s="49">
        <f t="shared" si="146"/>
        <v>2663457.9491666667</v>
      </c>
      <c r="AD531" s="49"/>
    </row>
    <row r="532" spans="1:30">
      <c r="A532" s="6" t="s">
        <v>293</v>
      </c>
      <c r="B532" s="6" t="s">
        <v>416</v>
      </c>
      <c r="C532" s="6" t="s">
        <v>418</v>
      </c>
      <c r="D532" s="3" t="s">
        <v>776</v>
      </c>
      <c r="E532" s="45">
        <v>-1764176.61</v>
      </c>
      <c r="F532" s="45">
        <v>-1363437.49</v>
      </c>
      <c r="G532" s="45">
        <v>-1431012.51</v>
      </c>
      <c r="H532" s="45">
        <v>1082148.8400000001</v>
      </c>
      <c r="I532" s="45">
        <v>471950.01</v>
      </c>
      <c r="J532" s="45">
        <v>-24036.44</v>
      </c>
      <c r="K532" s="45">
        <v>-572476.01</v>
      </c>
      <c r="L532" s="45">
        <v>-557306.72</v>
      </c>
      <c r="M532" s="45">
        <v>-170108.25</v>
      </c>
      <c r="N532" s="45">
        <v>74885.789999999994</v>
      </c>
      <c r="O532" s="45">
        <v>564934</v>
      </c>
      <c r="P532" s="45">
        <v>1027945.52</v>
      </c>
      <c r="Q532" s="45">
        <v>1591291.89</v>
      </c>
      <c r="R532" s="47">
        <f t="shared" si="144"/>
        <v>-81912.968333333323</v>
      </c>
      <c r="V532" s="49"/>
      <c r="W532" s="49">
        <f t="shared" si="145"/>
        <v>-81912.968333333323</v>
      </c>
      <c r="Y532" s="51"/>
      <c r="Z532" s="51"/>
      <c r="AA532" s="51"/>
      <c r="AB532" s="49">
        <f t="shared" si="146"/>
        <v>-81912.968333333323</v>
      </c>
    </row>
    <row r="533" spans="1:30">
      <c r="A533" s="6" t="s">
        <v>293</v>
      </c>
      <c r="B533" s="6" t="s">
        <v>416</v>
      </c>
      <c r="C533" s="6" t="s">
        <v>419</v>
      </c>
      <c r="D533" s="3" t="s">
        <v>777</v>
      </c>
      <c r="E533" s="45">
        <v>737422.52999999898</v>
      </c>
      <c r="F533" s="45">
        <v>588877.929999999</v>
      </c>
      <c r="G533" s="45">
        <v>374922.34999999899</v>
      </c>
      <c r="H533" s="45">
        <v>2392593.36</v>
      </c>
      <c r="I533" s="45">
        <v>1993693.98</v>
      </c>
      <c r="J533" s="45">
        <v>1577487.05</v>
      </c>
      <c r="K533" s="45">
        <v>1195670.3700000001</v>
      </c>
      <c r="L533" s="45">
        <v>808205.89</v>
      </c>
      <c r="M533" s="45">
        <v>532080.74</v>
      </c>
      <c r="N533" s="45">
        <v>376804.55</v>
      </c>
      <c r="O533" s="45">
        <v>252053.79</v>
      </c>
      <c r="P533" s="45">
        <v>178945.98</v>
      </c>
      <c r="Q533" s="45">
        <v>112719.83</v>
      </c>
      <c r="R533" s="47">
        <f t="shared" si="144"/>
        <v>891367.26416666654</v>
      </c>
      <c r="V533" s="49"/>
      <c r="W533" s="49">
        <f t="shared" si="145"/>
        <v>891367.26416666654</v>
      </c>
      <c r="Y533" s="51"/>
      <c r="Z533" s="51"/>
      <c r="AA533" s="51"/>
      <c r="AB533" s="49">
        <f t="shared" si="146"/>
        <v>891367.26416666654</v>
      </c>
    </row>
    <row r="534" spans="1:30">
      <c r="A534" s="6" t="s">
        <v>293</v>
      </c>
      <c r="B534" s="6" t="s">
        <v>416</v>
      </c>
      <c r="C534" s="6" t="s">
        <v>969</v>
      </c>
      <c r="D534" s="3" t="s">
        <v>970</v>
      </c>
      <c r="E534" s="45">
        <v>0</v>
      </c>
      <c r="F534" s="45">
        <v>0</v>
      </c>
      <c r="G534" s="45">
        <v>0</v>
      </c>
      <c r="H534" s="45">
        <v>0</v>
      </c>
      <c r="I534" s="45">
        <v>-188000.76</v>
      </c>
      <c r="J534" s="45">
        <v>-202374.3</v>
      </c>
      <c r="K534" s="45">
        <v>-220055.45</v>
      </c>
      <c r="L534" s="45">
        <v>-254030.19</v>
      </c>
      <c r="M534" s="45">
        <v>-271749.28999999998</v>
      </c>
      <c r="N534" s="45">
        <v>-299375.63</v>
      </c>
      <c r="O534" s="45">
        <v>-313321.17</v>
      </c>
      <c r="P534" s="45">
        <v>-355501.07</v>
      </c>
      <c r="Q534" s="45">
        <v>-362477.68</v>
      </c>
      <c r="R534" s="47">
        <f t="shared" si="144"/>
        <v>-190470.55833333332</v>
      </c>
      <c r="V534" s="49"/>
      <c r="W534" s="49">
        <f t="shared" si="145"/>
        <v>-190470.55833333332</v>
      </c>
      <c r="Y534" s="51"/>
      <c r="Z534" s="51"/>
      <c r="AA534" s="51"/>
      <c r="AB534" s="49">
        <f t="shared" si="146"/>
        <v>-190470.55833333332</v>
      </c>
    </row>
    <row r="535" spans="1:30">
      <c r="A535" s="6" t="s">
        <v>293</v>
      </c>
      <c r="B535" s="6" t="s">
        <v>416</v>
      </c>
      <c r="C535" s="6" t="s">
        <v>420</v>
      </c>
      <c r="D535" s="3" t="s">
        <v>778</v>
      </c>
      <c r="E535" s="45">
        <v>-51939.97</v>
      </c>
      <c r="F535" s="45">
        <v>-77002.009999999995</v>
      </c>
      <c r="G535" s="45">
        <v>-237194.61</v>
      </c>
      <c r="H535" s="45">
        <v>-230663.09</v>
      </c>
      <c r="I535" s="45">
        <v>-260938.27</v>
      </c>
      <c r="J535" s="45">
        <v>-245015.06</v>
      </c>
      <c r="K535" s="45">
        <v>-257925.24</v>
      </c>
      <c r="L535" s="45">
        <v>-158458.29</v>
      </c>
      <c r="M535" s="45">
        <v>-67944.52</v>
      </c>
      <c r="N535" s="45">
        <v>-49352.26</v>
      </c>
      <c r="O535" s="45">
        <v>-7230.1199999999799</v>
      </c>
      <c r="P535" s="45">
        <v>-25069.05</v>
      </c>
      <c r="Q535" s="45">
        <v>-27216.84</v>
      </c>
      <c r="R535" s="47">
        <f t="shared" si="144"/>
        <v>-138030.91041666668</v>
      </c>
      <c r="V535" s="49"/>
      <c r="W535" s="49">
        <f t="shared" si="145"/>
        <v>-138030.91041666668</v>
      </c>
      <c r="Y535" s="51"/>
      <c r="Z535" s="51"/>
      <c r="AA535" s="51"/>
      <c r="AB535" s="49">
        <f t="shared" si="146"/>
        <v>-138030.91041666668</v>
      </c>
    </row>
    <row r="536" spans="1:30">
      <c r="A536" s="6" t="s">
        <v>293</v>
      </c>
      <c r="B536" s="6" t="s">
        <v>416</v>
      </c>
      <c r="C536" s="6" t="s">
        <v>421</v>
      </c>
      <c r="D536" s="3" t="s">
        <v>231</v>
      </c>
      <c r="E536" s="45">
        <v>-27313.49</v>
      </c>
      <c r="F536" s="45">
        <v>-53351.37</v>
      </c>
      <c r="G536" s="45">
        <v>-128890.85</v>
      </c>
      <c r="H536" s="45">
        <v>1.45519152283669E-11</v>
      </c>
      <c r="I536" s="45">
        <v>1.45519152283669E-11</v>
      </c>
      <c r="J536" s="45">
        <v>0</v>
      </c>
      <c r="K536" s="45">
        <v>-20953.48</v>
      </c>
      <c r="L536" s="45">
        <v>-20526.599999999999</v>
      </c>
      <c r="M536" s="45">
        <v>-84278.93</v>
      </c>
      <c r="N536" s="45">
        <v>-79884.009999999995</v>
      </c>
      <c r="O536" s="45">
        <v>-111932.79</v>
      </c>
      <c r="P536" s="45">
        <v>-89566.81</v>
      </c>
      <c r="Q536" s="45">
        <v>-283711.49</v>
      </c>
      <c r="R536" s="47">
        <f t="shared" si="144"/>
        <v>-62074.777499999997</v>
      </c>
      <c r="U536" s="61">
        <f t="shared" si="142"/>
        <v>-62074.777499999997</v>
      </c>
      <c r="V536" s="49"/>
      <c r="W536" s="49"/>
      <c r="Y536" s="51"/>
      <c r="Z536" s="51"/>
      <c r="AA536" s="51"/>
      <c r="AD536" s="49">
        <f>+R536</f>
        <v>-62074.777499999997</v>
      </c>
    </row>
    <row r="537" spans="1:30">
      <c r="A537" s="6" t="s">
        <v>294</v>
      </c>
      <c r="B537" s="6" t="s">
        <v>230</v>
      </c>
      <c r="C537" s="25" t="s">
        <v>2</v>
      </c>
      <c r="D537" s="3" t="s">
        <v>766</v>
      </c>
      <c r="E537" s="45">
        <v>0</v>
      </c>
      <c r="F537" s="45">
        <v>0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7">
        <f t="shared" si="144"/>
        <v>0</v>
      </c>
      <c r="U537" s="49">
        <f t="shared" si="142"/>
        <v>0</v>
      </c>
      <c r="V537" s="49"/>
      <c r="W537" s="49"/>
      <c r="Y537" s="51"/>
      <c r="Z537" s="51"/>
      <c r="AA537" s="51"/>
      <c r="AD537" s="49">
        <f>+R537</f>
        <v>0</v>
      </c>
    </row>
    <row r="538" spans="1:30">
      <c r="A538" s="6" t="s">
        <v>294</v>
      </c>
      <c r="B538" s="6" t="s">
        <v>220</v>
      </c>
      <c r="C538" s="6" t="s">
        <v>385</v>
      </c>
      <c r="D538" s="3" t="s">
        <v>221</v>
      </c>
      <c r="E538" s="45">
        <v>-551256.01</v>
      </c>
      <c r="F538" s="45">
        <v>-507658.27</v>
      </c>
      <c r="G538" s="45">
        <v>-462819.57</v>
      </c>
      <c r="H538" s="45">
        <v>-415481.42</v>
      </c>
      <c r="I538" s="45">
        <v>-372244.01</v>
      </c>
      <c r="J538" s="45">
        <v>-323801.59999999998</v>
      </c>
      <c r="K538" s="45">
        <v>-295902.81</v>
      </c>
      <c r="L538" s="45">
        <v>-260500.63</v>
      </c>
      <c r="M538" s="45">
        <v>-239213.06</v>
      </c>
      <c r="N538" s="45">
        <v>-216211.48</v>
      </c>
      <c r="O538" s="45">
        <v>-189365.87</v>
      </c>
      <c r="P538" s="45">
        <v>-160284.48000000001</v>
      </c>
      <c r="Q538" s="45">
        <v>-126890.48</v>
      </c>
      <c r="R538" s="47">
        <f t="shared" si="144"/>
        <v>-315213.03708333336</v>
      </c>
      <c r="U538" s="49"/>
      <c r="V538" s="49"/>
      <c r="W538" s="49">
        <f>+R538</f>
        <v>-315213.03708333336</v>
      </c>
      <c r="Y538" s="51"/>
      <c r="Z538" s="51"/>
      <c r="AA538" s="51"/>
      <c r="AB538" s="49">
        <f>+R538</f>
        <v>-315213.03708333336</v>
      </c>
      <c r="AD538" s="49"/>
    </row>
    <row r="539" spans="1:30">
      <c r="A539" s="6" t="s">
        <v>294</v>
      </c>
      <c r="B539" s="6" t="s">
        <v>216</v>
      </c>
      <c r="C539" s="6" t="s">
        <v>143</v>
      </c>
      <c r="D539" s="3" t="s">
        <v>741</v>
      </c>
      <c r="E539" s="45">
        <v>0</v>
      </c>
      <c r="F539" s="45">
        <v>-2.08</v>
      </c>
      <c r="G539" s="45">
        <v>-20.75</v>
      </c>
      <c r="H539" s="45">
        <v>-175.72</v>
      </c>
      <c r="I539" s="45">
        <v>-119.75</v>
      </c>
      <c r="J539" s="45">
        <v>-45.49</v>
      </c>
      <c r="K539" s="45">
        <v>7.1054273576010003E-15</v>
      </c>
      <c r="L539" s="45">
        <v>-35.76</v>
      </c>
      <c r="M539" s="45">
        <v>7.1054273576010003E-15</v>
      </c>
      <c r="N539" s="45">
        <v>7.1054273576010003E-15</v>
      </c>
      <c r="O539" s="45">
        <v>-5.7699999999999898</v>
      </c>
      <c r="P539" s="45">
        <v>-683.4</v>
      </c>
      <c r="Q539" s="45">
        <v>-85.579999999999899</v>
      </c>
      <c r="R539" s="47">
        <f t="shared" si="144"/>
        <v>-94.292500000000004</v>
      </c>
      <c r="U539" s="49">
        <f t="shared" ref="U539:U547" si="147">+R539</f>
        <v>-94.292500000000004</v>
      </c>
      <c r="V539" s="49"/>
      <c r="W539" s="49"/>
      <c r="Y539" s="51"/>
      <c r="Z539" s="51"/>
      <c r="AA539" s="51"/>
      <c r="AD539" s="49">
        <f t="shared" ref="AD539:AD547" si="148">+R539</f>
        <v>-94.292500000000004</v>
      </c>
    </row>
    <row r="540" spans="1:30">
      <c r="A540" s="6" t="s">
        <v>294</v>
      </c>
      <c r="B540" s="6" t="s">
        <v>217</v>
      </c>
      <c r="C540" s="6" t="s">
        <v>281</v>
      </c>
      <c r="D540" s="3" t="s">
        <v>767</v>
      </c>
      <c r="E540" s="45">
        <v>-3233716.97</v>
      </c>
      <c r="F540" s="45">
        <v>-2196426</v>
      </c>
      <c r="G540" s="45">
        <v>-2440473</v>
      </c>
      <c r="H540" s="45">
        <v>-2684520</v>
      </c>
      <c r="I540" s="45">
        <v>-2928567</v>
      </c>
      <c r="J540" s="45">
        <v>-3184817</v>
      </c>
      <c r="K540" s="45">
        <v>-3441067</v>
      </c>
      <c r="L540" s="45">
        <v>-3697317</v>
      </c>
      <c r="M540" s="45">
        <v>-2460648.58</v>
      </c>
      <c r="N540" s="45">
        <v>-2692784.58</v>
      </c>
      <c r="O540" s="45">
        <v>-2944211.58</v>
      </c>
      <c r="P540" s="45">
        <v>-3195638.58</v>
      </c>
      <c r="Q540" s="45">
        <v>-3684429.71</v>
      </c>
      <c r="R540" s="47">
        <f t="shared" si="144"/>
        <v>-2943795.3049999997</v>
      </c>
      <c r="U540" s="49">
        <f t="shared" si="147"/>
        <v>-2943795.3049999997</v>
      </c>
      <c r="V540" s="49"/>
      <c r="W540" s="49"/>
      <c r="Y540" s="51"/>
      <c r="Z540" s="51"/>
      <c r="AA540" s="51"/>
      <c r="AD540" s="49">
        <f t="shared" si="148"/>
        <v>-2943795.3049999997</v>
      </c>
    </row>
    <row r="541" spans="1:30">
      <c r="A541" s="6" t="s">
        <v>294</v>
      </c>
      <c r="B541" s="6" t="s">
        <v>217</v>
      </c>
      <c r="C541" s="6" t="s">
        <v>102</v>
      </c>
      <c r="D541" s="3" t="s">
        <v>768</v>
      </c>
      <c r="E541" s="45">
        <v>-7679.8199999999897</v>
      </c>
      <c r="F541" s="45">
        <v>-8123.5599999999904</v>
      </c>
      <c r="G541" s="45">
        <v>-9089.78999999999</v>
      </c>
      <c r="H541" s="45">
        <v>-17180.080000000002</v>
      </c>
      <c r="I541" s="45">
        <v>-33117.449999999997</v>
      </c>
      <c r="J541" s="45">
        <v>-31582.26</v>
      </c>
      <c r="K541" s="45">
        <v>-31522.44</v>
      </c>
      <c r="L541" s="45">
        <v>-37727.86</v>
      </c>
      <c r="M541" s="45">
        <v>-30406.09</v>
      </c>
      <c r="N541" s="45">
        <v>-17374.939999999999</v>
      </c>
      <c r="O541" s="45">
        <v>-31299.71</v>
      </c>
      <c r="P541" s="45">
        <v>-40750.9</v>
      </c>
      <c r="Q541" s="45">
        <v>-48672.52</v>
      </c>
      <c r="R541" s="47">
        <f t="shared" si="144"/>
        <v>-26362.604166666661</v>
      </c>
      <c r="U541" s="49">
        <f t="shared" si="147"/>
        <v>-26362.604166666661</v>
      </c>
      <c r="V541" s="49"/>
      <c r="W541" s="49"/>
      <c r="Y541" s="51"/>
      <c r="Z541" s="51"/>
      <c r="AA541" s="51"/>
      <c r="AD541" s="49">
        <f t="shared" si="148"/>
        <v>-26362.604166666661</v>
      </c>
    </row>
    <row r="542" spans="1:30">
      <c r="A542" s="6" t="s">
        <v>294</v>
      </c>
      <c r="B542" s="6" t="s">
        <v>217</v>
      </c>
      <c r="C542" s="6" t="s">
        <v>104</v>
      </c>
      <c r="D542" s="3" t="s">
        <v>769</v>
      </c>
      <c r="E542" s="45">
        <v>-526196.43000000005</v>
      </c>
      <c r="F542" s="45">
        <v>-611013.6</v>
      </c>
      <c r="G542" s="45">
        <v>-561363.71</v>
      </c>
      <c r="H542" s="45">
        <v>-1061337.74</v>
      </c>
      <c r="I542" s="45">
        <v>-1888309.22</v>
      </c>
      <c r="J542" s="45">
        <v>-1733116.81</v>
      </c>
      <c r="K542" s="45">
        <v>-1896412.51</v>
      </c>
      <c r="L542" s="45">
        <v>-2249616.64</v>
      </c>
      <c r="M542" s="45">
        <v>-1245853.53</v>
      </c>
      <c r="N542" s="45">
        <v>-932231.91</v>
      </c>
      <c r="O542" s="45">
        <v>-917060.82</v>
      </c>
      <c r="P542" s="45">
        <v>-431377.14</v>
      </c>
      <c r="Q542" s="45">
        <v>-469614.28</v>
      </c>
      <c r="R542" s="47">
        <f t="shared" si="144"/>
        <v>-1168799.9154166668</v>
      </c>
      <c r="U542" s="49">
        <f t="shared" si="147"/>
        <v>-1168799.9154166668</v>
      </c>
      <c r="V542" s="49"/>
      <c r="W542" s="49"/>
      <c r="Y542" s="51"/>
      <c r="Z542" s="51"/>
      <c r="AA542" s="51"/>
      <c r="AD542" s="49">
        <f t="shared" si="148"/>
        <v>-1168799.9154166668</v>
      </c>
    </row>
    <row r="543" spans="1:30">
      <c r="A543" s="6" t="s">
        <v>294</v>
      </c>
      <c r="B543" s="6" t="s">
        <v>217</v>
      </c>
      <c r="C543" s="6" t="s">
        <v>77</v>
      </c>
      <c r="D543" s="3" t="s">
        <v>770</v>
      </c>
      <c r="E543" s="45">
        <v>-3082.53</v>
      </c>
      <c r="F543" s="45">
        <v>-3315.32</v>
      </c>
      <c r="G543" s="45">
        <v>-4223.1899999999996</v>
      </c>
      <c r="H543" s="45">
        <v>-7969.76</v>
      </c>
      <c r="I543" s="45">
        <v>-13181.04</v>
      </c>
      <c r="J543" s="45">
        <v>-11049.49</v>
      </c>
      <c r="K543" s="45">
        <v>-10655.24</v>
      </c>
      <c r="L543" s="45">
        <v>-11762.62</v>
      </c>
      <c r="M543" s="45">
        <v>-6628.42</v>
      </c>
      <c r="N543" s="45">
        <v>-3528.7</v>
      </c>
      <c r="O543" s="45">
        <v>-2987.82</v>
      </c>
      <c r="P543" s="45">
        <v>-2609.92</v>
      </c>
      <c r="Q543" s="45">
        <v>-2757.56</v>
      </c>
      <c r="R543" s="47">
        <f t="shared" si="144"/>
        <v>-6735.9637499999999</v>
      </c>
      <c r="U543" s="49">
        <f t="shared" si="147"/>
        <v>-6735.9637499999999</v>
      </c>
      <c r="V543" s="49"/>
      <c r="W543" s="49"/>
      <c r="Y543" s="51"/>
      <c r="Z543" s="51"/>
      <c r="AA543" s="51"/>
      <c r="AD543" s="49">
        <f t="shared" si="148"/>
        <v>-6735.9637499999999</v>
      </c>
    </row>
    <row r="544" spans="1:30">
      <c r="A544" s="6" t="s">
        <v>294</v>
      </c>
      <c r="B544" s="6" t="s">
        <v>217</v>
      </c>
      <c r="C544" s="6" t="s">
        <v>107</v>
      </c>
      <c r="D544" s="3" t="s">
        <v>771</v>
      </c>
      <c r="E544" s="45">
        <v>-378.94</v>
      </c>
      <c r="F544" s="45">
        <v>-613.16999999999996</v>
      </c>
      <c r="G544" s="45">
        <v>-221.27</v>
      </c>
      <c r="H544" s="45">
        <v>-621.78</v>
      </c>
      <c r="I544" s="45">
        <v>-1285.3599999999999</v>
      </c>
      <c r="J544" s="45">
        <v>-673.75</v>
      </c>
      <c r="K544" s="45">
        <v>-1294.49</v>
      </c>
      <c r="L544" s="45">
        <v>-2060.09</v>
      </c>
      <c r="M544" s="45">
        <v>-581.80999999999995</v>
      </c>
      <c r="N544" s="45">
        <v>-901.79</v>
      </c>
      <c r="O544" s="45">
        <v>-1203.31</v>
      </c>
      <c r="P544" s="45">
        <v>-235.91</v>
      </c>
      <c r="Q544" s="45">
        <v>-463.74</v>
      </c>
      <c r="R544" s="47">
        <f t="shared" si="144"/>
        <v>-842.83916666666653</v>
      </c>
      <c r="U544" s="49">
        <f t="shared" si="147"/>
        <v>-842.83916666666653</v>
      </c>
      <c r="V544" s="49"/>
      <c r="W544" s="49"/>
      <c r="Y544" s="51"/>
      <c r="Z544" s="51"/>
      <c r="AA544" s="51"/>
      <c r="AD544" s="49">
        <f t="shared" si="148"/>
        <v>-842.83916666666653</v>
      </c>
    </row>
    <row r="545" spans="1:30">
      <c r="A545" s="6" t="s">
        <v>294</v>
      </c>
      <c r="B545" s="6" t="s">
        <v>217</v>
      </c>
      <c r="C545" s="6" t="s">
        <v>406</v>
      </c>
      <c r="D545" s="3" t="s">
        <v>772</v>
      </c>
      <c r="E545" s="45">
        <v>-357685.6</v>
      </c>
      <c r="F545" s="45">
        <v>-377933.34</v>
      </c>
      <c r="G545" s="45">
        <v>-402956.87</v>
      </c>
      <c r="H545" s="45">
        <v>-445488.84</v>
      </c>
      <c r="I545" s="45">
        <v>-514851.97</v>
      </c>
      <c r="J545" s="45">
        <v>-588340.54</v>
      </c>
      <c r="K545" s="45">
        <v>-657878.93000000005</v>
      </c>
      <c r="L545" s="45">
        <v>-216969.55</v>
      </c>
      <c r="M545" s="45">
        <v>-271361.17</v>
      </c>
      <c r="N545" s="45">
        <v>-302905.7</v>
      </c>
      <c r="O545" s="45">
        <v>-329639.59999999998</v>
      </c>
      <c r="P545" s="45">
        <v>-349516.56</v>
      </c>
      <c r="Q545" s="45">
        <v>-368481.34</v>
      </c>
      <c r="R545" s="47">
        <f t="shared" si="144"/>
        <v>-401743.87833333336</v>
      </c>
      <c r="U545" s="49">
        <f t="shared" si="147"/>
        <v>-401743.87833333336</v>
      </c>
      <c r="V545" s="49"/>
      <c r="W545" s="49"/>
      <c r="Y545" s="51"/>
      <c r="Z545" s="51"/>
      <c r="AA545" s="51"/>
      <c r="AD545" s="49">
        <f t="shared" si="148"/>
        <v>-401743.87833333336</v>
      </c>
    </row>
    <row r="546" spans="1:30">
      <c r="A546" s="6" t="s">
        <v>294</v>
      </c>
      <c r="B546" s="6" t="s">
        <v>217</v>
      </c>
      <c r="C546" s="6" t="s">
        <v>407</v>
      </c>
      <c r="D546" s="3" t="s">
        <v>773</v>
      </c>
      <c r="E546" s="45">
        <v>-553310.62</v>
      </c>
      <c r="F546" s="45">
        <v>-627724.98</v>
      </c>
      <c r="G546" s="45">
        <v>-968999.26</v>
      </c>
      <c r="H546" s="45">
        <v>-1617356.62</v>
      </c>
      <c r="I546" s="45">
        <v>-2202829.41</v>
      </c>
      <c r="J546" s="45">
        <v>-2246185.64</v>
      </c>
      <c r="K546" s="45">
        <v>-2225473.4700000002</v>
      </c>
      <c r="L546" s="45">
        <v>-2042990.75</v>
      </c>
      <c r="M546" s="45">
        <v>-1353859.07</v>
      </c>
      <c r="N546" s="45">
        <v>-834130.39</v>
      </c>
      <c r="O546" s="45">
        <v>-620757.88</v>
      </c>
      <c r="P546" s="45">
        <v>-553369.56999999995</v>
      </c>
      <c r="Q546" s="45">
        <v>-545833.04</v>
      </c>
      <c r="R546" s="47">
        <f t="shared" si="144"/>
        <v>-1320270.739166667</v>
      </c>
      <c r="U546" s="49">
        <f t="shared" si="147"/>
        <v>-1320270.739166667</v>
      </c>
      <c r="V546" s="49"/>
      <c r="W546" s="49"/>
      <c r="Y546" s="51"/>
      <c r="Z546" s="51"/>
      <c r="AA546" s="51"/>
      <c r="AD546" s="49">
        <f t="shared" si="148"/>
        <v>-1320270.739166667</v>
      </c>
    </row>
    <row r="547" spans="1:30">
      <c r="A547" s="6" t="s">
        <v>294</v>
      </c>
      <c r="B547" s="6" t="s">
        <v>411</v>
      </c>
      <c r="C547" s="6" t="s">
        <v>67</v>
      </c>
      <c r="D547" s="3" t="s">
        <v>764</v>
      </c>
      <c r="E547" s="45">
        <v>-422693.61</v>
      </c>
      <c r="F547" s="45">
        <v>-428906.39</v>
      </c>
      <c r="G547" s="45">
        <v>-402042.56</v>
      </c>
      <c r="H547" s="45">
        <v>-427737.19</v>
      </c>
      <c r="I547" s="45">
        <v>-431477.83</v>
      </c>
      <c r="J547" s="45">
        <v>-425716.03</v>
      </c>
      <c r="K547" s="45">
        <v>-432912.75</v>
      </c>
      <c r="L547" s="45">
        <v>-379263.99</v>
      </c>
      <c r="M547" s="45">
        <v>-298773.36</v>
      </c>
      <c r="N547" s="45">
        <v>-255066.15</v>
      </c>
      <c r="O547" s="45">
        <v>-222047.79</v>
      </c>
      <c r="P547" s="45">
        <v>-217976.08</v>
      </c>
      <c r="Q547" s="45">
        <v>-235645.04</v>
      </c>
      <c r="R547" s="47">
        <f t="shared" si="144"/>
        <v>-354257.45375000004</v>
      </c>
      <c r="U547" s="49">
        <f t="shared" si="147"/>
        <v>-354257.45375000004</v>
      </c>
      <c r="V547" s="49"/>
      <c r="W547" s="49"/>
      <c r="Y547" s="51"/>
      <c r="Z547" s="51"/>
      <c r="AA547" s="51"/>
      <c r="AD547" s="49">
        <f t="shared" si="148"/>
        <v>-354257.45375000004</v>
      </c>
    </row>
    <row r="548" spans="1:30">
      <c r="A548" s="6" t="s">
        <v>294</v>
      </c>
      <c r="B548" s="6" t="s">
        <v>416</v>
      </c>
      <c r="C548" s="6" t="s">
        <v>83</v>
      </c>
      <c r="D548" s="3" t="s">
        <v>774</v>
      </c>
      <c r="E548" s="45">
        <v>0</v>
      </c>
      <c r="F548" s="45">
        <v>0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7">
        <f t="shared" si="144"/>
        <v>0</v>
      </c>
      <c r="V548" s="49"/>
      <c r="W548" s="49">
        <f t="shared" ref="W548:W555" si="149">+R548</f>
        <v>0</v>
      </c>
      <c r="Y548" s="51"/>
      <c r="Z548" s="51"/>
      <c r="AA548" s="51"/>
      <c r="AB548" s="49">
        <f t="shared" ref="AB548:AB555" si="150">+W548</f>
        <v>0</v>
      </c>
    </row>
    <row r="549" spans="1:30">
      <c r="A549" s="6" t="s">
        <v>294</v>
      </c>
      <c r="B549" s="6" t="s">
        <v>416</v>
      </c>
      <c r="C549" s="6" t="s">
        <v>423</v>
      </c>
      <c r="D549" s="3" t="s">
        <v>775</v>
      </c>
      <c r="E549" s="45">
        <v>11673435.32</v>
      </c>
      <c r="F549" s="45">
        <v>11491323.93</v>
      </c>
      <c r="G549" s="45">
        <v>11603146.210000001</v>
      </c>
      <c r="H549" s="45">
        <v>1308584.45</v>
      </c>
      <c r="I549" s="45">
        <v>4399649.2699999996</v>
      </c>
      <c r="J549" s="45">
        <v>6757442.71</v>
      </c>
      <c r="K549" s="45">
        <v>7438151.4100000001</v>
      </c>
      <c r="L549" s="45">
        <v>7546091.9100000001</v>
      </c>
      <c r="M549" s="45">
        <v>7502371.4800000004</v>
      </c>
      <c r="N549" s="45">
        <v>7552094.9299999997</v>
      </c>
      <c r="O549" s="45">
        <v>7763568.9500000002</v>
      </c>
      <c r="P549" s="45">
        <v>7570160.0999999996</v>
      </c>
      <c r="Q549" s="45">
        <v>8588802.2899999991</v>
      </c>
      <c r="R549" s="47">
        <f t="shared" si="144"/>
        <v>7588642.0129166665</v>
      </c>
      <c r="V549" s="49"/>
      <c r="W549" s="49">
        <f t="shared" si="149"/>
        <v>7588642.0129166665</v>
      </c>
      <c r="Y549" s="51"/>
      <c r="Z549" s="51"/>
      <c r="AA549" s="51"/>
      <c r="AB549" s="49">
        <f t="shared" si="150"/>
        <v>7588642.0129166665</v>
      </c>
    </row>
    <row r="550" spans="1:30">
      <c r="A550" s="6" t="s">
        <v>294</v>
      </c>
      <c r="B550" s="6" t="s">
        <v>416</v>
      </c>
      <c r="C550" s="6" t="s">
        <v>424</v>
      </c>
      <c r="D550" s="3" t="s">
        <v>776</v>
      </c>
      <c r="E550" s="45">
        <v>-562956.15</v>
      </c>
      <c r="F550" s="45">
        <v>1327147.51</v>
      </c>
      <c r="G550" s="45">
        <v>1789528.02</v>
      </c>
      <c r="H550" s="45">
        <v>3420360.2</v>
      </c>
      <c r="I550" s="45">
        <v>1440517.74</v>
      </c>
      <c r="J550" s="45">
        <v>-371923.47</v>
      </c>
      <c r="K550" s="45">
        <v>-2629689.58</v>
      </c>
      <c r="L550" s="45">
        <v>-3336449.26</v>
      </c>
      <c r="M550" s="45">
        <v>-2448680.69</v>
      </c>
      <c r="N550" s="45">
        <v>-563705.06000000099</v>
      </c>
      <c r="O550" s="45">
        <v>1948461.15</v>
      </c>
      <c r="P550" s="45">
        <v>4245983.5199999996</v>
      </c>
      <c r="Q550" s="45">
        <v>6868033.7300000004</v>
      </c>
      <c r="R550" s="47">
        <f t="shared" si="144"/>
        <v>664507.40583333338</v>
      </c>
      <c r="V550" s="49"/>
      <c r="W550" s="49">
        <f t="shared" si="149"/>
        <v>664507.40583333338</v>
      </c>
      <c r="Y550" s="51"/>
      <c r="Z550" s="51"/>
      <c r="AA550" s="51"/>
      <c r="AB550" s="49">
        <f t="shared" si="150"/>
        <v>664507.40583333338</v>
      </c>
    </row>
    <row r="551" spans="1:30">
      <c r="A551" s="6" t="s">
        <v>294</v>
      </c>
      <c r="B551" s="6" t="s">
        <v>416</v>
      </c>
      <c r="C551" s="6" t="s">
        <v>425</v>
      </c>
      <c r="D551" s="3" t="s">
        <v>777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7">
        <f t="shared" si="144"/>
        <v>0</v>
      </c>
      <c r="V551" s="49"/>
      <c r="W551" s="49">
        <f t="shared" si="149"/>
        <v>0</v>
      </c>
      <c r="Y551" s="51"/>
      <c r="Z551" s="51"/>
      <c r="AA551" s="51"/>
      <c r="AB551" s="49">
        <f t="shared" si="150"/>
        <v>0</v>
      </c>
    </row>
    <row r="552" spans="1:30">
      <c r="A552" s="6" t="s">
        <v>294</v>
      </c>
      <c r="B552" s="6" t="s">
        <v>416</v>
      </c>
      <c r="C552" s="6" t="s">
        <v>877</v>
      </c>
      <c r="D552" s="3" t="s">
        <v>878</v>
      </c>
      <c r="E552" s="45">
        <v>29542578.41</v>
      </c>
      <c r="F552" s="45">
        <v>29088153.84</v>
      </c>
      <c r="G552" s="45">
        <v>28478724.620000001</v>
      </c>
      <c r="H552" s="45">
        <v>27151920.300000001</v>
      </c>
      <c r="I552" s="45">
        <v>24748844.07</v>
      </c>
      <c r="J552" s="45">
        <v>22201253.75</v>
      </c>
      <c r="K552" s="45">
        <v>19789347.920000002</v>
      </c>
      <c r="L552" s="45">
        <v>17197137.170000002</v>
      </c>
      <c r="M552" s="45">
        <v>15385335.060000001</v>
      </c>
      <c r="N552" s="45">
        <v>14459411.58</v>
      </c>
      <c r="O552" s="45">
        <v>13709869.68</v>
      </c>
      <c r="P552" s="45">
        <v>13241665.130000001</v>
      </c>
      <c r="Q552" s="45">
        <v>12810967.85</v>
      </c>
      <c r="R552" s="47">
        <f t="shared" si="144"/>
        <v>20552369.687500004</v>
      </c>
      <c r="V552" s="49"/>
      <c r="W552" s="49">
        <f t="shared" si="149"/>
        <v>20552369.687500004</v>
      </c>
      <c r="Y552" s="51"/>
      <c r="Z552" s="51"/>
      <c r="AA552" s="51"/>
      <c r="AB552" s="49">
        <f t="shared" si="150"/>
        <v>20552369.687500004</v>
      </c>
    </row>
    <row r="553" spans="1:30">
      <c r="A553" s="6" t="s">
        <v>294</v>
      </c>
      <c r="B553" s="6" t="s">
        <v>416</v>
      </c>
      <c r="C553" s="6" t="s">
        <v>926</v>
      </c>
      <c r="D553" s="3" t="s">
        <v>878</v>
      </c>
      <c r="E553" s="45">
        <v>27470754.309999999</v>
      </c>
      <c r="F553" s="45">
        <v>27129101.469999999</v>
      </c>
      <c r="G553" s="45">
        <v>26666408.949999999</v>
      </c>
      <c r="H553" s="45">
        <v>35375499.119999997</v>
      </c>
      <c r="I553" s="45">
        <v>33087820.699999999</v>
      </c>
      <c r="J553" s="45">
        <v>30660320</v>
      </c>
      <c r="K553" s="45">
        <v>28361059.620000001</v>
      </c>
      <c r="L553" s="45">
        <v>25890728.68</v>
      </c>
      <c r="M553" s="45">
        <v>24171086.739999998</v>
      </c>
      <c r="N553" s="45">
        <v>23305349.690000001</v>
      </c>
      <c r="O553" s="45">
        <v>22608684.850000001</v>
      </c>
      <c r="P553" s="45">
        <v>22183822.039999999</v>
      </c>
      <c r="Q553" s="45">
        <v>21795146.34</v>
      </c>
      <c r="R553" s="47">
        <f t="shared" si="144"/>
        <v>27006069.348750006</v>
      </c>
      <c r="V553" s="49"/>
      <c r="W553" s="49">
        <f t="shared" si="149"/>
        <v>27006069.348750006</v>
      </c>
      <c r="Y553" s="51"/>
      <c r="Z553" s="51"/>
      <c r="AA553" s="51"/>
      <c r="AB553" s="49">
        <f t="shared" si="150"/>
        <v>27006069.348750006</v>
      </c>
    </row>
    <row r="554" spans="1:30">
      <c r="A554" s="6" t="s">
        <v>294</v>
      </c>
      <c r="B554" s="6" t="s">
        <v>416</v>
      </c>
      <c r="C554" s="6" t="s">
        <v>971</v>
      </c>
      <c r="D554" s="3" t="s">
        <v>972</v>
      </c>
      <c r="E554" s="45">
        <v>0</v>
      </c>
      <c r="F554" s="45">
        <v>0</v>
      </c>
      <c r="G554" s="45">
        <v>0</v>
      </c>
      <c r="H554" s="45">
        <v>0</v>
      </c>
      <c r="I554" s="45">
        <v>-618733.23</v>
      </c>
      <c r="J554" s="45">
        <v>-689765.5</v>
      </c>
      <c r="K554" s="45">
        <v>-749174.48</v>
      </c>
      <c r="L554" s="45">
        <v>-857455.68</v>
      </c>
      <c r="M554" s="45">
        <v>-871749.46</v>
      </c>
      <c r="N554" s="45">
        <v>-922427.37</v>
      </c>
      <c r="O554" s="45">
        <v>-821326.42</v>
      </c>
      <c r="P554" s="45">
        <v>-900197.44</v>
      </c>
      <c r="Q554" s="45">
        <v>-912232.55</v>
      </c>
      <c r="R554" s="47">
        <f t="shared" si="144"/>
        <v>-573912.15458333341</v>
      </c>
      <c r="V554" s="49"/>
      <c r="W554" s="49">
        <f t="shared" si="149"/>
        <v>-573912.15458333341</v>
      </c>
      <c r="Y554" s="51"/>
      <c r="Z554" s="51"/>
      <c r="AA554" s="51"/>
      <c r="AB554" s="49">
        <f t="shared" si="150"/>
        <v>-573912.15458333341</v>
      </c>
    </row>
    <row r="555" spans="1:30">
      <c r="A555" s="6" t="s">
        <v>294</v>
      </c>
      <c r="B555" s="6" t="s">
        <v>416</v>
      </c>
      <c r="C555" s="6" t="s">
        <v>420</v>
      </c>
      <c r="D555" s="3" t="s">
        <v>778</v>
      </c>
      <c r="E555" s="45">
        <v>-361023.98</v>
      </c>
      <c r="F555" s="45">
        <v>-515527.27</v>
      </c>
      <c r="G555" s="45">
        <v>-1531324.04</v>
      </c>
      <c r="H555" s="45">
        <v>-2995457.11</v>
      </c>
      <c r="I555" s="45">
        <v>-3252672.52</v>
      </c>
      <c r="J555" s="45">
        <v>-3121732</v>
      </c>
      <c r="K555" s="45">
        <v>-3363921.72</v>
      </c>
      <c r="L555" s="45">
        <v>-2209356.13</v>
      </c>
      <c r="M555" s="45">
        <v>-921265.41</v>
      </c>
      <c r="N555" s="45">
        <v>-615638.88</v>
      </c>
      <c r="O555" s="45">
        <v>-90853.359999999899</v>
      </c>
      <c r="P555" s="45">
        <v>-355773.19</v>
      </c>
      <c r="Q555" s="45">
        <v>-390036.71</v>
      </c>
      <c r="R555" s="47">
        <f t="shared" si="144"/>
        <v>-1612420.9979166666</v>
      </c>
      <c r="V555" s="49"/>
      <c r="W555" s="49">
        <f t="shared" si="149"/>
        <v>-1612420.9979166666</v>
      </c>
      <c r="Y555" s="51"/>
      <c r="Z555" s="51"/>
      <c r="AA555" s="51"/>
      <c r="AB555" s="49">
        <f t="shared" si="150"/>
        <v>-1612420.9979166666</v>
      </c>
    </row>
    <row r="556" spans="1:30">
      <c r="A556" s="6" t="s">
        <v>294</v>
      </c>
      <c r="B556" s="6" t="s">
        <v>416</v>
      </c>
      <c r="C556" s="6" t="s">
        <v>422</v>
      </c>
      <c r="D556" s="3" t="s">
        <v>231</v>
      </c>
      <c r="E556" s="45">
        <v>-98800.98</v>
      </c>
      <c r="F556" s="45">
        <v>-192987.7</v>
      </c>
      <c r="G556" s="45">
        <v>-466236.26</v>
      </c>
      <c r="H556" s="45">
        <v>0</v>
      </c>
      <c r="I556" s="45">
        <v>0</v>
      </c>
      <c r="J556" s="45">
        <v>0</v>
      </c>
      <c r="K556" s="45">
        <v>-62155.67</v>
      </c>
      <c r="L556" s="45">
        <v>-60889.4</v>
      </c>
      <c r="M556" s="45">
        <v>-250002.07</v>
      </c>
      <c r="N556" s="45">
        <v>-236965.13</v>
      </c>
      <c r="O556" s="45">
        <v>-332033.53999999998</v>
      </c>
      <c r="P556" s="45">
        <v>-265687.88</v>
      </c>
      <c r="Q556" s="45">
        <v>-841591.91</v>
      </c>
      <c r="R556" s="47">
        <f t="shared" si="144"/>
        <v>-194762.84124999997</v>
      </c>
      <c r="U556" s="61">
        <f>+R556</f>
        <v>-194762.84124999997</v>
      </c>
      <c r="V556" s="49"/>
      <c r="Y556" s="51"/>
      <c r="Z556" s="51"/>
      <c r="AA556" s="51"/>
      <c r="AD556" s="49">
        <f>+U556</f>
        <v>-194762.84124999997</v>
      </c>
    </row>
    <row r="557" spans="1:30">
      <c r="D557" s="3" t="s">
        <v>232</v>
      </c>
      <c r="E557" s="46">
        <f t="shared" ref="E557" si="151">SUM(E504:E556)</f>
        <v>56030131.24000001</v>
      </c>
      <c r="F557" s="46">
        <f t="shared" ref="F557:P557" si="152">SUM(F504:F556)</f>
        <v>57452751.129999988</v>
      </c>
      <c r="G557" s="46">
        <f t="shared" si="152"/>
        <v>56306636.800000004</v>
      </c>
      <c r="H557" s="46">
        <f t="shared" si="152"/>
        <v>48210765.099999994</v>
      </c>
      <c r="I557" s="46">
        <f t="shared" si="152"/>
        <v>40653054.000000007</v>
      </c>
      <c r="J557" s="46">
        <f t="shared" si="152"/>
        <v>39512626.869999997</v>
      </c>
      <c r="K557" s="46">
        <f t="shared" si="152"/>
        <v>29898269.470000003</v>
      </c>
      <c r="L557" s="46">
        <f t="shared" si="152"/>
        <v>24881344.420000013</v>
      </c>
      <c r="M557" s="46">
        <f t="shared" si="152"/>
        <v>31601692.720000003</v>
      </c>
      <c r="N557" s="46">
        <f t="shared" si="152"/>
        <v>29069573.790000003</v>
      </c>
      <c r="O557" s="46">
        <f t="shared" si="152"/>
        <v>30743802.699999999</v>
      </c>
      <c r="P557" s="46">
        <f t="shared" si="152"/>
        <v>36760800.020000003</v>
      </c>
      <c r="Q557" s="46">
        <f>SUM(Q504:Q556)</f>
        <v>34900116.850000001</v>
      </c>
      <c r="R557" s="46">
        <f>SUM(R504:R556)</f>
        <v>39213036.755416662</v>
      </c>
      <c r="Y557" s="51"/>
      <c r="Z557" s="51"/>
      <c r="AA557" s="51"/>
    </row>
    <row r="558" spans="1:30">
      <c r="D558" s="3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7"/>
      <c r="Y558" s="51"/>
      <c r="Z558" s="51"/>
      <c r="AA558" s="51"/>
    </row>
    <row r="559" spans="1:30">
      <c r="A559" s="6" t="s">
        <v>284</v>
      </c>
      <c r="B559" s="6" t="s">
        <v>228</v>
      </c>
      <c r="C559" s="6" t="s">
        <v>67</v>
      </c>
      <c r="D559" s="3" t="s">
        <v>921</v>
      </c>
      <c r="E559" s="45">
        <v>0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-29000</v>
      </c>
      <c r="M559" s="45">
        <v>-29000</v>
      </c>
      <c r="N559" s="45">
        <v>-29000</v>
      </c>
      <c r="O559" s="45">
        <v>-29000</v>
      </c>
      <c r="P559" s="45">
        <v>-29000</v>
      </c>
      <c r="Q559" s="45">
        <v>-29000</v>
      </c>
      <c r="R559" s="47">
        <f t="shared" ref="R559:R598" si="153">((E559+Q559)+((F559+G559+H559+I559+J559+K559+L559+M559+N559+O559+P559)*2))/24</f>
        <v>-13291.666666666666</v>
      </c>
      <c r="U559" s="49">
        <f t="shared" ref="U559" si="154">+R559</f>
        <v>-13291.666666666666</v>
      </c>
      <c r="V559" s="49"/>
      <c r="W559" s="49"/>
      <c r="Y559" s="51"/>
      <c r="Z559" s="51"/>
      <c r="AA559" s="51"/>
      <c r="AD559" s="49">
        <f t="shared" ref="AD559" si="155">+R559</f>
        <v>-13291.666666666666</v>
      </c>
    </row>
    <row r="560" spans="1:30" s="72" customFormat="1">
      <c r="A560" s="68" t="s">
        <v>284</v>
      </c>
      <c r="B560" s="68" t="s">
        <v>233</v>
      </c>
      <c r="C560" s="68" t="s">
        <v>67</v>
      </c>
      <c r="D560" s="69" t="s">
        <v>973</v>
      </c>
      <c r="E560" s="70">
        <v>-5585421.3200000003</v>
      </c>
      <c r="F560" s="70">
        <v>-5589548.9800000004</v>
      </c>
      <c r="G560" s="70">
        <v>-5593676.6399999997</v>
      </c>
      <c r="H560" s="70">
        <v>-5597804.2999999998</v>
      </c>
      <c r="I560" s="70">
        <v>-5595028.96</v>
      </c>
      <c r="J560" s="70">
        <v>-5569569.54</v>
      </c>
      <c r="K560" s="70">
        <v>-5544110.1200000001</v>
      </c>
      <c r="L560" s="70">
        <v>-5521212.1600000001</v>
      </c>
      <c r="M560" s="70">
        <v>-5498314.2000000002</v>
      </c>
      <c r="N560" s="70">
        <v>-5476868.7000000002</v>
      </c>
      <c r="O560" s="70">
        <v>-5453970.7199999997</v>
      </c>
      <c r="P560" s="70">
        <v>-5431072.7599999998</v>
      </c>
      <c r="Q560" s="70">
        <v>-5419201.7199999997</v>
      </c>
      <c r="R560" s="71">
        <f t="shared" si="153"/>
        <v>-5531124.0500000007</v>
      </c>
      <c r="V560" s="73"/>
      <c r="W560" s="73">
        <f>+R560</f>
        <v>-5531124.0500000007</v>
      </c>
      <c r="Y560" s="74"/>
      <c r="Z560" s="74"/>
      <c r="AA560" s="74"/>
      <c r="AB560" s="73">
        <f>+R560</f>
        <v>-5531124.0500000007</v>
      </c>
    </row>
    <row r="561" spans="1:30" s="72" customFormat="1">
      <c r="A561" s="68" t="s">
        <v>284</v>
      </c>
      <c r="B561" s="68" t="s">
        <v>233</v>
      </c>
      <c r="C561" s="68" t="s">
        <v>277</v>
      </c>
      <c r="D561" s="69" t="s">
        <v>779</v>
      </c>
      <c r="E561" s="70">
        <v>0</v>
      </c>
      <c r="F561" s="70">
        <v>0</v>
      </c>
      <c r="G561" s="70">
        <v>0</v>
      </c>
      <c r="H561" s="70">
        <v>0</v>
      </c>
      <c r="I561" s="70">
        <v>0</v>
      </c>
      <c r="J561" s="70">
        <v>-1153.8399999999999</v>
      </c>
      <c r="K561" s="70">
        <v>-3461.52</v>
      </c>
      <c r="L561" s="70">
        <v>-5769.2</v>
      </c>
      <c r="M561" s="70">
        <v>-8136.8</v>
      </c>
      <c r="N561" s="70">
        <v>-10444.48</v>
      </c>
      <c r="O561" s="70">
        <v>-16051.86</v>
      </c>
      <c r="P561" s="70">
        <v>-16875.18</v>
      </c>
      <c r="Q561" s="70">
        <v>-19541.27</v>
      </c>
      <c r="R561" s="71">
        <f t="shared" si="153"/>
        <v>-5971.9595833333333</v>
      </c>
      <c r="V561" s="73"/>
      <c r="W561" s="73">
        <f>+R561</f>
        <v>-5971.9595833333333</v>
      </c>
      <c r="Y561" s="74"/>
      <c r="Z561" s="74"/>
      <c r="AA561" s="74"/>
      <c r="AB561" s="73">
        <f>+R561</f>
        <v>-5971.9595833333333</v>
      </c>
    </row>
    <row r="562" spans="1:30" s="72" customFormat="1">
      <c r="A562" s="68" t="s">
        <v>284</v>
      </c>
      <c r="B562" s="68" t="s">
        <v>233</v>
      </c>
      <c r="C562" s="68" t="s">
        <v>390</v>
      </c>
      <c r="D562" s="69" t="s">
        <v>780</v>
      </c>
      <c r="E562" s="70">
        <v>0</v>
      </c>
      <c r="F562" s="70">
        <v>0</v>
      </c>
      <c r="G562" s="70">
        <v>0</v>
      </c>
      <c r="H562" s="70">
        <v>0</v>
      </c>
      <c r="I562" s="70">
        <v>0</v>
      </c>
      <c r="J562" s="70">
        <v>0</v>
      </c>
      <c r="K562" s="70">
        <v>0</v>
      </c>
      <c r="L562" s="70">
        <v>0</v>
      </c>
      <c r="M562" s="70">
        <v>0</v>
      </c>
      <c r="N562" s="70">
        <v>0</v>
      </c>
      <c r="O562" s="70">
        <v>0</v>
      </c>
      <c r="P562" s="70">
        <v>0</v>
      </c>
      <c r="Q562" s="70">
        <v>0</v>
      </c>
      <c r="R562" s="71">
        <f t="shared" si="153"/>
        <v>0</v>
      </c>
      <c r="V562" s="73"/>
      <c r="W562" s="73">
        <f>+R562</f>
        <v>0</v>
      </c>
      <c r="Y562" s="74"/>
      <c r="Z562" s="74"/>
      <c r="AA562" s="74"/>
      <c r="AB562" s="73">
        <f>+R562</f>
        <v>0</v>
      </c>
    </row>
    <row r="563" spans="1:30" s="72" customFormat="1">
      <c r="A563" s="68" t="s">
        <v>284</v>
      </c>
      <c r="B563" s="68" t="s">
        <v>233</v>
      </c>
      <c r="C563" s="68" t="s">
        <v>389</v>
      </c>
      <c r="D563" s="69" t="s">
        <v>781</v>
      </c>
      <c r="E563" s="70">
        <v>-555072</v>
      </c>
      <c r="F563" s="70">
        <v>-555072</v>
      </c>
      <c r="G563" s="70">
        <v>-555072</v>
      </c>
      <c r="H563" s="70">
        <v>-555072</v>
      </c>
      <c r="I563" s="70">
        <v>-812911</v>
      </c>
      <c r="J563" s="70">
        <v>-812911</v>
      </c>
      <c r="K563" s="70">
        <v>-812911</v>
      </c>
      <c r="L563" s="70">
        <v>-812911</v>
      </c>
      <c r="M563" s="70">
        <v>-812911</v>
      </c>
      <c r="N563" s="70">
        <v>-812911</v>
      </c>
      <c r="O563" s="70">
        <v>-812911</v>
      </c>
      <c r="P563" s="70">
        <v>-812911</v>
      </c>
      <c r="Q563" s="70">
        <v>-812911</v>
      </c>
      <c r="R563" s="71">
        <f t="shared" si="153"/>
        <v>-737707.95833333337</v>
      </c>
      <c r="V563" s="73"/>
      <c r="W563" s="73">
        <f>+R563</f>
        <v>-737707.95833333337</v>
      </c>
      <c r="Y563" s="74"/>
      <c r="Z563" s="74"/>
      <c r="AA563" s="74"/>
      <c r="AB563" s="73">
        <f>+R563</f>
        <v>-737707.95833333337</v>
      </c>
    </row>
    <row r="564" spans="1:30">
      <c r="A564" s="6" t="s">
        <v>284</v>
      </c>
      <c r="B564" s="6" t="s">
        <v>234</v>
      </c>
      <c r="C564" s="6" t="s">
        <v>429</v>
      </c>
      <c r="D564" s="3" t="s">
        <v>782</v>
      </c>
      <c r="E564" s="45">
        <v>-77001663.189999998</v>
      </c>
      <c r="F564" s="45">
        <v>-77347078.230000004</v>
      </c>
      <c r="G564" s="45">
        <v>-77694057.75</v>
      </c>
      <c r="H564" s="45">
        <v>-78042608.739999995</v>
      </c>
      <c r="I564" s="45">
        <v>-80731567.129999995</v>
      </c>
      <c r="J564" s="45">
        <v>-81083282.760000005</v>
      </c>
      <c r="K564" s="45">
        <v>-81436591.629999995</v>
      </c>
      <c r="L564" s="45">
        <v>-81806567.510000005</v>
      </c>
      <c r="M564" s="45">
        <v>-82168114.129999995</v>
      </c>
      <c r="N564" s="45">
        <v>-82531283.640000001</v>
      </c>
      <c r="O564" s="45">
        <v>-82896083.439999998</v>
      </c>
      <c r="P564" s="45">
        <v>-83262520.939999998</v>
      </c>
      <c r="Q564" s="45">
        <v>-83630603.540000007</v>
      </c>
      <c r="R564" s="47">
        <f t="shared" si="153"/>
        <v>-80776324.10541667</v>
      </c>
      <c r="U564" s="49"/>
      <c r="V564" s="49"/>
      <c r="W564" s="49">
        <f>+R564</f>
        <v>-80776324.10541667</v>
      </c>
      <c r="Y564" s="67">
        <f>+R564*$Z$4</f>
        <v>-60493389.122546546</v>
      </c>
      <c r="Z564" s="67">
        <f>+R564*$Z$5</f>
        <v>-20282934.982870124</v>
      </c>
      <c r="AA564" s="51"/>
      <c r="AD564" s="49"/>
    </row>
    <row r="565" spans="1:30">
      <c r="A565" s="6" t="s">
        <v>284</v>
      </c>
      <c r="B565" s="6" t="s">
        <v>215</v>
      </c>
      <c r="C565" s="6" t="s">
        <v>981</v>
      </c>
      <c r="D565" s="3" t="s">
        <v>982</v>
      </c>
      <c r="E565" s="45">
        <v>0</v>
      </c>
      <c r="F565" s="45">
        <v>0</v>
      </c>
      <c r="G565" s="45">
        <v>0</v>
      </c>
      <c r="H565" s="45">
        <v>0</v>
      </c>
      <c r="I565" s="45">
        <v>-662939.05000000005</v>
      </c>
      <c r="J565" s="45">
        <v>-662939.05000000005</v>
      </c>
      <c r="K565" s="45">
        <v>-662939.05000000005</v>
      </c>
      <c r="L565" s="45">
        <v>-662250.56000000006</v>
      </c>
      <c r="M565" s="45">
        <v>-662250.56000000006</v>
      </c>
      <c r="N565" s="45">
        <v>-662250.56000000006</v>
      </c>
      <c r="O565" s="45">
        <v>-662250.56000000006</v>
      </c>
      <c r="P565" s="45">
        <v>-662250.56000000006</v>
      </c>
      <c r="Q565" s="45">
        <v>-662250.56000000006</v>
      </c>
      <c r="R565" s="47">
        <f t="shared" si="153"/>
        <v>-469266.26916666678</v>
      </c>
      <c r="U565" s="49">
        <f t="shared" ref="U565" si="156">+R565</f>
        <v>-469266.26916666678</v>
      </c>
      <c r="V565" s="49"/>
      <c r="W565" s="49"/>
      <c r="Y565" s="51"/>
      <c r="Z565" s="51"/>
      <c r="AA565" s="51"/>
      <c r="AD565" s="49">
        <f t="shared" ref="AD565" si="157">+R565</f>
        <v>-469266.26916666678</v>
      </c>
    </row>
    <row r="566" spans="1:30">
      <c r="A566" s="6" t="s">
        <v>284</v>
      </c>
      <c r="B566" s="6" t="s">
        <v>426</v>
      </c>
      <c r="C566" s="6" t="s">
        <v>179</v>
      </c>
      <c r="D566" s="3" t="s">
        <v>115</v>
      </c>
      <c r="E566" s="45">
        <v>0</v>
      </c>
      <c r="F566" s="45">
        <v>0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7">
        <f t="shared" si="153"/>
        <v>0</v>
      </c>
      <c r="U566" s="49">
        <f>+R566</f>
        <v>0</v>
      </c>
      <c r="V566" s="49"/>
      <c r="W566" s="49"/>
      <c r="Y566" s="51"/>
      <c r="Z566" s="51"/>
      <c r="AA566" s="51"/>
      <c r="AD566" s="49">
        <f>+R566</f>
        <v>0</v>
      </c>
    </row>
    <row r="567" spans="1:30">
      <c r="A567" s="6" t="s">
        <v>284</v>
      </c>
      <c r="B567" s="6" t="s">
        <v>235</v>
      </c>
      <c r="C567" s="6" t="s">
        <v>202</v>
      </c>
      <c r="D567" s="3" t="s">
        <v>783</v>
      </c>
      <c r="E567" s="45">
        <v>-3076466.15</v>
      </c>
      <c r="F567" s="45">
        <v>-3061470.62</v>
      </c>
      <c r="G567" s="45">
        <v>-3061470.62</v>
      </c>
      <c r="H567" s="45">
        <v>-3061141.64</v>
      </c>
      <c r="I567" s="45">
        <v>-3061141.65</v>
      </c>
      <c r="J567" s="45">
        <v>-3062475.45</v>
      </c>
      <c r="K567" s="45">
        <v>-3063587.73</v>
      </c>
      <c r="L567" s="45">
        <v>-3071284.71</v>
      </c>
      <c r="M567" s="45">
        <v>-3071284.7</v>
      </c>
      <c r="N567" s="45">
        <v>-3076173.02</v>
      </c>
      <c r="O567" s="45">
        <v>-2941013.99</v>
      </c>
      <c r="P567" s="45">
        <v>-2941013.99</v>
      </c>
      <c r="Q567" s="45">
        <v>-2941013.99</v>
      </c>
      <c r="R567" s="47">
        <f t="shared" si="153"/>
        <v>-3040066.5158333336</v>
      </c>
      <c r="U567" s="49"/>
      <c r="V567" s="49"/>
      <c r="W567" s="49">
        <f>+R567</f>
        <v>-3040066.5158333336</v>
      </c>
      <c r="Y567" s="67">
        <f t="shared" ref="Y567:Y571" si="158">+R567*$Z$4</f>
        <v>-2276705.8137075836</v>
      </c>
      <c r="Z567" s="67">
        <f t="shared" ref="Z567:Z571" si="159">+R567*$Z$5</f>
        <v>-763360.70212575002</v>
      </c>
      <c r="AA567" s="51"/>
      <c r="AB567" s="51"/>
      <c r="AD567" s="49"/>
    </row>
    <row r="568" spans="1:30">
      <c r="A568" s="6" t="s">
        <v>284</v>
      </c>
      <c r="B568" s="6" t="s">
        <v>235</v>
      </c>
      <c r="C568" s="6" t="s">
        <v>296</v>
      </c>
      <c r="D568" s="3" t="s">
        <v>784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153"/>
        <v>0</v>
      </c>
      <c r="U568" s="49"/>
      <c r="V568" s="49"/>
      <c r="W568" s="49">
        <f>+R568</f>
        <v>0</v>
      </c>
      <c r="Y568" s="67">
        <f t="shared" si="158"/>
        <v>0</v>
      </c>
      <c r="Z568" s="67">
        <f t="shared" si="159"/>
        <v>0</v>
      </c>
      <c r="AA568" s="51"/>
      <c r="AD568" s="49"/>
    </row>
    <row r="569" spans="1:30">
      <c r="A569" s="6" t="s">
        <v>284</v>
      </c>
      <c r="B569" s="6" t="s">
        <v>235</v>
      </c>
      <c r="C569" s="6" t="s">
        <v>428</v>
      </c>
      <c r="D569" s="3" t="s">
        <v>785</v>
      </c>
      <c r="E569" s="45">
        <v>0</v>
      </c>
      <c r="F569" s="45">
        <v>0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7">
        <f t="shared" si="153"/>
        <v>0</v>
      </c>
      <c r="U569" s="49"/>
      <c r="V569" s="49"/>
      <c r="W569" s="49">
        <f>+R569</f>
        <v>0</v>
      </c>
      <c r="Y569" s="67">
        <f t="shared" si="158"/>
        <v>0</v>
      </c>
      <c r="Z569" s="67">
        <f t="shared" si="159"/>
        <v>0</v>
      </c>
      <c r="AA569" s="51"/>
      <c r="AD569" s="49"/>
    </row>
    <row r="570" spans="1:30">
      <c r="A570" s="6" t="s">
        <v>284</v>
      </c>
      <c r="B570" s="6" t="s">
        <v>235</v>
      </c>
      <c r="C570" s="6" t="s">
        <v>427</v>
      </c>
      <c r="D570" s="3" t="s">
        <v>786</v>
      </c>
      <c r="E570" s="45">
        <v>-278967.98</v>
      </c>
      <c r="F570" s="45">
        <v>-271009.40999999997</v>
      </c>
      <c r="G570" s="45">
        <v>-269648.52</v>
      </c>
      <c r="H570" s="45">
        <v>-267224.96999999997</v>
      </c>
      <c r="I570" s="45">
        <v>-267224.96999999997</v>
      </c>
      <c r="J570" s="45">
        <v>-267224.96999999997</v>
      </c>
      <c r="K570" s="45">
        <v>-283342.58</v>
      </c>
      <c r="L570" s="45">
        <v>-280044.61</v>
      </c>
      <c r="M570" s="45">
        <v>-283369.61</v>
      </c>
      <c r="N570" s="45">
        <v>-259736.48</v>
      </c>
      <c r="O570" s="45">
        <v>-259736.48</v>
      </c>
      <c r="P570" s="45">
        <v>-259736.48</v>
      </c>
      <c r="Q570" s="45">
        <v>-259736.48</v>
      </c>
      <c r="R570" s="47">
        <f t="shared" si="153"/>
        <v>-269804.27583333332</v>
      </c>
      <c r="U570" s="49"/>
      <c r="V570" s="49"/>
      <c r="W570" s="49">
        <f>+R570</f>
        <v>-269804.27583333332</v>
      </c>
      <c r="Y570" s="67">
        <f t="shared" si="158"/>
        <v>-202056.42217158331</v>
      </c>
      <c r="Z570" s="67">
        <f t="shared" si="159"/>
        <v>-67747.853661749992</v>
      </c>
      <c r="AA570" s="51"/>
      <c r="AD570" s="49"/>
    </row>
    <row r="571" spans="1:30">
      <c r="A571" s="6" t="s">
        <v>284</v>
      </c>
      <c r="B571" s="6" t="s">
        <v>235</v>
      </c>
      <c r="C571" s="6" t="s">
        <v>297</v>
      </c>
      <c r="D571" s="3" t="s">
        <v>787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7">
        <f t="shared" si="153"/>
        <v>0</v>
      </c>
      <c r="U571" s="49"/>
      <c r="V571" s="49"/>
      <c r="W571" s="49">
        <f>+R571</f>
        <v>0</v>
      </c>
      <c r="Y571" s="67">
        <f t="shared" si="158"/>
        <v>0</v>
      </c>
      <c r="Z571" s="67">
        <f t="shared" si="159"/>
        <v>0</v>
      </c>
      <c r="AA571" s="51"/>
      <c r="AD571" s="49"/>
    </row>
    <row r="572" spans="1:30">
      <c r="A572" s="6" t="s">
        <v>284</v>
      </c>
      <c r="B572" s="6" t="s">
        <v>430</v>
      </c>
      <c r="C572" s="6" t="s">
        <v>433</v>
      </c>
      <c r="D572" s="3" t="s">
        <v>788</v>
      </c>
      <c r="E572" s="45">
        <v>311.11000000000797</v>
      </c>
      <c r="F572" s="45">
        <v>304.18000000000802</v>
      </c>
      <c r="G572" s="45">
        <v>70254.399999999994</v>
      </c>
      <c r="H572" s="45">
        <v>459.58000000000197</v>
      </c>
      <c r="I572" s="45">
        <v>455.180000000002</v>
      </c>
      <c r="J572" s="45">
        <v>451</v>
      </c>
      <c r="K572" s="45">
        <v>446.87</v>
      </c>
      <c r="L572" s="45">
        <v>440.1</v>
      </c>
      <c r="M572" s="45">
        <v>479.53</v>
      </c>
      <c r="N572" s="45">
        <v>475.47</v>
      </c>
      <c r="O572" s="45">
        <v>688.26</v>
      </c>
      <c r="P572" s="45">
        <v>503.41</v>
      </c>
      <c r="Q572" s="45">
        <v>497.96</v>
      </c>
      <c r="R572" s="47">
        <f t="shared" si="153"/>
        <v>6280.2095833333342</v>
      </c>
      <c r="U572" s="49">
        <f t="shared" ref="U572:U589" si="160">+R572</f>
        <v>6280.2095833333342</v>
      </c>
      <c r="V572" s="49"/>
      <c r="W572" s="49"/>
      <c r="Y572" s="51"/>
      <c r="Z572" s="51"/>
      <c r="AA572" s="51"/>
      <c r="AD572" s="49">
        <f t="shared" ref="AD572:AD577" si="161">+R572</f>
        <v>6280.2095833333342</v>
      </c>
    </row>
    <row r="573" spans="1:30">
      <c r="A573" s="6" t="s">
        <v>284</v>
      </c>
      <c r="B573" s="6" t="s">
        <v>430</v>
      </c>
      <c r="C573" s="6" t="s">
        <v>432</v>
      </c>
      <c r="D573" s="3" t="s">
        <v>789</v>
      </c>
      <c r="E573" s="45">
        <v>-6390859.3499999996</v>
      </c>
      <c r="F573" s="45">
        <v>-6352245.9299999997</v>
      </c>
      <c r="G573" s="45">
        <v>-6313632.5099999998</v>
      </c>
      <c r="H573" s="45">
        <v>-6275019.0899999999</v>
      </c>
      <c r="I573" s="45">
        <v>-6481555.6900000004</v>
      </c>
      <c r="J573" s="45">
        <v>-6426773.1100000003</v>
      </c>
      <c r="K573" s="45">
        <v>-6371990.5300000003</v>
      </c>
      <c r="L573" s="45">
        <v>-6317207.9400000004</v>
      </c>
      <c r="M573" s="45">
        <v>-6262425.3600000003</v>
      </c>
      <c r="N573" s="45">
        <v>-6207642.7800000003</v>
      </c>
      <c r="O573" s="45">
        <v>-6152860.1900000004</v>
      </c>
      <c r="P573" s="45">
        <v>-6098077.6100000003</v>
      </c>
      <c r="Q573" s="45">
        <v>-6043295.0300000003</v>
      </c>
      <c r="R573" s="47">
        <f t="shared" si="153"/>
        <v>-6289708.9941666657</v>
      </c>
      <c r="U573" s="49">
        <f t="shared" si="160"/>
        <v>-6289708.9941666657</v>
      </c>
      <c r="V573" s="49"/>
      <c r="W573" s="49"/>
      <c r="Y573" s="51"/>
      <c r="Z573" s="51"/>
      <c r="AA573" s="51"/>
      <c r="AD573" s="49">
        <f t="shared" si="161"/>
        <v>-6289708.9941666657</v>
      </c>
    </row>
    <row r="574" spans="1:30">
      <c r="A574" s="6" t="s">
        <v>284</v>
      </c>
      <c r="B574" s="6" t="s">
        <v>430</v>
      </c>
      <c r="C574" s="6" t="s">
        <v>434</v>
      </c>
      <c r="D574" s="3" t="s">
        <v>790</v>
      </c>
      <c r="E574" s="45">
        <v>-24135</v>
      </c>
      <c r="F574" s="45">
        <v>-24135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7">
        <f t="shared" si="153"/>
        <v>-3016.875</v>
      </c>
      <c r="U574" s="49">
        <f t="shared" si="160"/>
        <v>-3016.875</v>
      </c>
      <c r="V574" s="49"/>
      <c r="W574" s="49"/>
      <c r="Y574" s="51"/>
      <c r="Z574" s="51"/>
      <c r="AA574" s="51"/>
      <c r="AD574" s="49">
        <f t="shared" si="161"/>
        <v>-3016.875</v>
      </c>
    </row>
    <row r="575" spans="1:30">
      <c r="A575" s="6" t="s">
        <v>284</v>
      </c>
      <c r="B575" s="6" t="s">
        <v>430</v>
      </c>
      <c r="C575" s="6" t="s">
        <v>431</v>
      </c>
      <c r="D575" s="3" t="s">
        <v>888</v>
      </c>
      <c r="E575" s="45">
        <v>-1045610</v>
      </c>
      <c r="F575" s="45">
        <v>-1045610</v>
      </c>
      <c r="G575" s="45">
        <v>-1045610</v>
      </c>
      <c r="H575" s="45">
        <v>-1045610</v>
      </c>
      <c r="I575" s="45">
        <v>-1044516</v>
      </c>
      <c r="J575" s="45">
        <v>-1044516</v>
      </c>
      <c r="K575" s="45">
        <v>-1044516</v>
      </c>
      <c r="L575" s="45">
        <v>-1044516</v>
      </c>
      <c r="M575" s="45">
        <v>-1044516</v>
      </c>
      <c r="N575" s="45">
        <v>-1044516</v>
      </c>
      <c r="O575" s="45">
        <v>-1044516</v>
      </c>
      <c r="P575" s="45">
        <v>-1044516</v>
      </c>
      <c r="Q575" s="45">
        <v>-1044516</v>
      </c>
      <c r="R575" s="47">
        <f t="shared" si="153"/>
        <v>-1044835.0833333334</v>
      </c>
      <c r="U575" s="49">
        <f t="shared" si="160"/>
        <v>-1044835.0833333334</v>
      </c>
      <c r="V575" s="49"/>
      <c r="W575" s="49"/>
      <c r="Y575" s="51"/>
      <c r="Z575" s="51"/>
      <c r="AA575" s="51"/>
      <c r="AD575" s="49">
        <f t="shared" si="161"/>
        <v>-1044835.0833333334</v>
      </c>
    </row>
    <row r="576" spans="1:30">
      <c r="A576" s="6" t="s">
        <v>284</v>
      </c>
      <c r="B576" s="6" t="s">
        <v>430</v>
      </c>
      <c r="C576" s="6" t="s">
        <v>886</v>
      </c>
      <c r="D576" s="3" t="s">
        <v>887</v>
      </c>
      <c r="E576" s="45">
        <v>197919</v>
      </c>
      <c r="F576" s="45">
        <v>197919</v>
      </c>
      <c r="G576" s="45">
        <v>197919</v>
      </c>
      <c r="H576" s="45">
        <v>197919</v>
      </c>
      <c r="I576" s="45">
        <v>253608</v>
      </c>
      <c r="J576" s="45">
        <v>253608</v>
      </c>
      <c r="K576" s="45">
        <v>253608</v>
      </c>
      <c r="L576" s="45">
        <v>253608</v>
      </c>
      <c r="M576" s="45">
        <v>253608</v>
      </c>
      <c r="N576" s="45">
        <v>253608</v>
      </c>
      <c r="O576" s="45">
        <v>253608</v>
      </c>
      <c r="P576" s="45">
        <v>253608</v>
      </c>
      <c r="Q576" s="45">
        <v>253608</v>
      </c>
      <c r="R576" s="47">
        <f t="shared" si="153"/>
        <v>237365.375</v>
      </c>
      <c r="U576" s="49">
        <f t="shared" si="160"/>
        <v>237365.375</v>
      </c>
      <c r="V576" s="49"/>
      <c r="W576" s="49"/>
      <c r="Y576" s="51"/>
      <c r="Z576" s="51"/>
      <c r="AA576" s="51"/>
      <c r="AD576" s="49">
        <f t="shared" si="161"/>
        <v>237365.375</v>
      </c>
    </row>
    <row r="577" spans="1:30">
      <c r="A577" s="6" t="s">
        <v>284</v>
      </c>
      <c r="B577" s="6" t="s">
        <v>430</v>
      </c>
      <c r="C577" s="6" t="s">
        <v>998</v>
      </c>
      <c r="D577" s="3" t="s">
        <v>1013</v>
      </c>
      <c r="E577" s="45">
        <v>0</v>
      </c>
      <c r="F577" s="45">
        <v>0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-456492.6</v>
      </c>
      <c r="N577" s="45">
        <v>-456492.6</v>
      </c>
      <c r="O577" s="45">
        <v>-456492.6</v>
      </c>
      <c r="P577" s="45">
        <v>-456492.6</v>
      </c>
      <c r="Q577" s="45">
        <v>0</v>
      </c>
      <c r="R577" s="47">
        <f t="shared" si="153"/>
        <v>-152164.19999999998</v>
      </c>
      <c r="U577" s="49">
        <f t="shared" si="160"/>
        <v>-152164.19999999998</v>
      </c>
      <c r="V577" s="49"/>
      <c r="W577" s="49"/>
      <c r="Y577" s="51"/>
      <c r="Z577" s="51"/>
      <c r="AA577" s="51"/>
      <c r="AD577" s="49">
        <f t="shared" si="161"/>
        <v>-152164.19999999998</v>
      </c>
    </row>
    <row r="578" spans="1:30">
      <c r="A578" s="6" t="s">
        <v>284</v>
      </c>
      <c r="B578" s="6" t="s">
        <v>435</v>
      </c>
      <c r="C578" s="6" t="s">
        <v>437</v>
      </c>
      <c r="D578" s="3" t="s">
        <v>237</v>
      </c>
      <c r="E578" s="45">
        <v>0</v>
      </c>
      <c r="F578" s="45">
        <v>0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-44148802.82</v>
      </c>
      <c r="N578" s="45">
        <v>-43924192.859999999</v>
      </c>
      <c r="O578" s="45">
        <v>-43699582.920000002</v>
      </c>
      <c r="P578" s="45">
        <v>-43474972.990000002</v>
      </c>
      <c r="Q578" s="45">
        <v>-43250363.119999997</v>
      </c>
      <c r="R578" s="47">
        <f t="shared" si="153"/>
        <v>-16406061.095833333</v>
      </c>
      <c r="V578" s="49"/>
      <c r="W578" s="49">
        <f>+R578</f>
        <v>-16406061.095833333</v>
      </c>
      <c r="Y578" s="51"/>
      <c r="Z578" s="51"/>
      <c r="AA578" s="51"/>
      <c r="AB578" s="49">
        <f>+W578</f>
        <v>-16406061.095833333</v>
      </c>
    </row>
    <row r="579" spans="1:30">
      <c r="A579" s="6" t="s">
        <v>284</v>
      </c>
      <c r="B579" s="6" t="s">
        <v>435</v>
      </c>
      <c r="C579" s="6" t="s">
        <v>438</v>
      </c>
      <c r="D579" s="18" t="s">
        <v>792</v>
      </c>
      <c r="E579" s="45">
        <v>-7189270.1799999997</v>
      </c>
      <c r="F579" s="45">
        <v>-7092505.75</v>
      </c>
      <c r="G579" s="45">
        <v>-6995741.3200000003</v>
      </c>
      <c r="H579" s="45">
        <v>-6898976.8600000003</v>
      </c>
      <c r="I579" s="45">
        <v>-6802212.4699999997</v>
      </c>
      <c r="J579" s="45">
        <v>-6802212.5300000003</v>
      </c>
      <c r="K579" s="45">
        <v>-6608683.6699999999</v>
      </c>
      <c r="L579" s="45">
        <v>-6511919.3600000003</v>
      </c>
      <c r="M579" s="45">
        <v>-6415154.9800000004</v>
      </c>
      <c r="N579" s="45">
        <v>-6189020.4199999999</v>
      </c>
      <c r="O579" s="45">
        <v>-6093177.3499999996</v>
      </c>
      <c r="P579" s="45">
        <v>-5997334.3799999999</v>
      </c>
      <c r="Q579" s="45">
        <v>-5901491.4100000001</v>
      </c>
      <c r="R579" s="47">
        <f t="shared" si="153"/>
        <v>-6579359.9904166674</v>
      </c>
      <c r="V579" s="49"/>
      <c r="W579" s="49">
        <f>+R579</f>
        <v>-6579359.9904166674</v>
      </c>
      <c r="Y579" s="51"/>
      <c r="Z579" s="51"/>
      <c r="AA579" s="51"/>
      <c r="AB579" s="49">
        <f>+W579</f>
        <v>-6579359.9904166674</v>
      </c>
    </row>
    <row r="580" spans="1:30">
      <c r="A580" s="6" t="s">
        <v>284</v>
      </c>
      <c r="B580" s="6" t="s">
        <v>435</v>
      </c>
      <c r="C580" s="6" t="s">
        <v>436</v>
      </c>
      <c r="D580" s="18" t="s">
        <v>236</v>
      </c>
      <c r="E580" s="45">
        <v>0</v>
      </c>
      <c r="F580" s="45">
        <v>0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7">
        <f t="shared" si="153"/>
        <v>0</v>
      </c>
      <c r="U580" s="49">
        <f t="shared" si="160"/>
        <v>0</v>
      </c>
      <c r="V580" s="49"/>
      <c r="W580" s="49"/>
      <c r="Y580" s="51"/>
      <c r="Z580" s="51"/>
      <c r="AA580" s="51"/>
      <c r="AD580" s="49">
        <f>+R580</f>
        <v>0</v>
      </c>
    </row>
    <row r="581" spans="1:30">
      <c r="A581" s="6" t="s">
        <v>293</v>
      </c>
      <c r="B581" s="6" t="s">
        <v>228</v>
      </c>
      <c r="C581" s="6" t="s">
        <v>113</v>
      </c>
      <c r="D581" s="3" t="s">
        <v>728</v>
      </c>
      <c r="E581" s="45">
        <v>-33750</v>
      </c>
      <c r="F581" s="45">
        <v>-33750</v>
      </c>
      <c r="G581" s="45">
        <v>-33750</v>
      </c>
      <c r="H581" s="45">
        <v>-33750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7">
        <f t="shared" si="153"/>
        <v>-9843.75</v>
      </c>
      <c r="U581" s="49">
        <f t="shared" si="160"/>
        <v>-9843.75</v>
      </c>
      <c r="V581" s="49"/>
      <c r="W581" s="49"/>
      <c r="Y581" s="51"/>
      <c r="Z581" s="51"/>
      <c r="AA581" s="51"/>
      <c r="AD581" s="49">
        <f>+R581</f>
        <v>-9843.75</v>
      </c>
    </row>
    <row r="582" spans="1:30">
      <c r="A582" s="6" t="s">
        <v>293</v>
      </c>
      <c r="B582" s="6" t="s">
        <v>416</v>
      </c>
      <c r="C582" s="6" t="s">
        <v>922</v>
      </c>
      <c r="D582" s="18" t="s">
        <v>923</v>
      </c>
      <c r="E582" s="45">
        <v>0</v>
      </c>
      <c r="F582" s="45">
        <v>-6800.27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7">
        <f t="shared" si="153"/>
        <v>-566.68916666666667</v>
      </c>
      <c r="U582" s="61">
        <f>+R582</f>
        <v>-566.68916666666667</v>
      </c>
      <c r="V582" s="49"/>
      <c r="Y582" s="51"/>
      <c r="Z582" s="51"/>
      <c r="AA582" s="51"/>
      <c r="AB582" s="49"/>
      <c r="AD582" s="49">
        <f>+R582</f>
        <v>-566.68916666666667</v>
      </c>
    </row>
    <row r="583" spans="1:30">
      <c r="A583" s="6" t="s">
        <v>293</v>
      </c>
      <c r="B583" s="6" t="s">
        <v>435</v>
      </c>
      <c r="C583" s="6" t="s">
        <v>420</v>
      </c>
      <c r="D583" s="18" t="s">
        <v>791</v>
      </c>
      <c r="E583" s="45">
        <v>16865.82</v>
      </c>
      <c r="F583" s="45">
        <v>24937.03</v>
      </c>
      <c r="G583" s="45">
        <v>77544.39</v>
      </c>
      <c r="H583" s="45">
        <v>44383.8</v>
      </c>
      <c r="I583" s="45">
        <v>50222.239999999998</v>
      </c>
      <c r="J583" s="45">
        <v>47414.74</v>
      </c>
      <c r="K583" s="45">
        <v>49833.69</v>
      </c>
      <c r="L583" s="45">
        <v>30451.54</v>
      </c>
      <c r="M583" s="45">
        <v>13098.39</v>
      </c>
      <c r="N583" s="45">
        <v>9451.2499999999909</v>
      </c>
      <c r="O583" s="45">
        <v>1377.3499999999899</v>
      </c>
      <c r="P583" s="45">
        <v>4703.74999999999</v>
      </c>
      <c r="Q583" s="45">
        <v>5080.1099999999897</v>
      </c>
      <c r="R583" s="47">
        <f t="shared" si="153"/>
        <v>30365.927916666664</v>
      </c>
      <c r="U583" s="49">
        <f t="shared" si="160"/>
        <v>30365.927916666664</v>
      </c>
      <c r="V583" s="49"/>
      <c r="W583" s="49"/>
      <c r="Y583" s="51"/>
      <c r="Z583" s="51"/>
      <c r="AA583" s="51"/>
      <c r="AD583" s="49">
        <f>+R583</f>
        <v>30365.927916666664</v>
      </c>
    </row>
    <row r="584" spans="1:30">
      <c r="A584" s="6" t="s">
        <v>293</v>
      </c>
      <c r="B584" s="6" t="s">
        <v>435</v>
      </c>
      <c r="C584" s="6" t="s">
        <v>879</v>
      </c>
      <c r="D584" s="18" t="s">
        <v>795</v>
      </c>
      <c r="E584" s="45">
        <v>-812601.99</v>
      </c>
      <c r="F584" s="45">
        <v>-838357.86</v>
      </c>
      <c r="G584" s="45">
        <v>-858467.52</v>
      </c>
      <c r="H584" s="45">
        <v>-856415.31</v>
      </c>
      <c r="I584" s="45">
        <v>-819703.76</v>
      </c>
      <c r="J584" s="45">
        <v>-779173.93</v>
      </c>
      <c r="K584" s="45">
        <v>-745868.62</v>
      </c>
      <c r="L584" s="45">
        <v>-711583.1</v>
      </c>
      <c r="M584" s="45">
        <v>-698571.88</v>
      </c>
      <c r="N584" s="45">
        <v>-708864.05</v>
      </c>
      <c r="O584" s="45">
        <v>-725192.83</v>
      </c>
      <c r="P584" s="45">
        <v>-750947.23</v>
      </c>
      <c r="Q584" s="45">
        <v>-778316.79</v>
      </c>
      <c r="R584" s="47">
        <f t="shared" si="153"/>
        <v>-774050.45666666667</v>
      </c>
      <c r="W584" s="49">
        <f t="shared" ref="W584:W585" si="162">+R584</f>
        <v>-774050.45666666667</v>
      </c>
      <c r="Y584" s="51"/>
      <c r="Z584" s="51"/>
      <c r="AA584" s="51"/>
      <c r="AB584" s="49">
        <f t="shared" ref="AB584:AB585" si="163">+W584</f>
        <v>-774050.45666666667</v>
      </c>
    </row>
    <row r="585" spans="1:30">
      <c r="A585" s="6" t="s">
        <v>293</v>
      </c>
      <c r="B585" s="6" t="s">
        <v>435</v>
      </c>
      <c r="C585" s="6" t="s">
        <v>927</v>
      </c>
      <c r="D585" s="18" t="s">
        <v>928</v>
      </c>
      <c r="E585" s="45">
        <v>-254672.52</v>
      </c>
      <c r="F585" s="45">
        <v>-214039.25</v>
      </c>
      <c r="G585" s="45">
        <v>-158901.04999999999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53"/>
        <v>-41689.713333333333</v>
      </c>
      <c r="W585" s="49">
        <f t="shared" si="162"/>
        <v>-41689.713333333333</v>
      </c>
      <c r="Y585" s="51"/>
      <c r="Z585" s="51"/>
      <c r="AA585" s="51"/>
      <c r="AB585" s="49">
        <f t="shared" si="163"/>
        <v>-41689.713333333333</v>
      </c>
    </row>
    <row r="586" spans="1:30">
      <c r="A586" s="6" t="s">
        <v>294</v>
      </c>
      <c r="B586" s="6" t="s">
        <v>228</v>
      </c>
      <c r="C586" s="6" t="s">
        <v>67</v>
      </c>
      <c r="D586" s="3" t="s">
        <v>729</v>
      </c>
      <c r="E586" s="45">
        <v>-8623954.4399999995</v>
      </c>
      <c r="F586" s="45">
        <v>-19674363.690000001</v>
      </c>
      <c r="G586" s="45">
        <v>-19609399.280000001</v>
      </c>
      <c r="H586" s="45">
        <v>-19629318.190000001</v>
      </c>
      <c r="I586" s="45">
        <v>-20108879.920000002</v>
      </c>
      <c r="J586" s="45">
        <v>-20057193.449999999</v>
      </c>
      <c r="K586" s="45">
        <v>-20013882.449999999</v>
      </c>
      <c r="L586" s="45">
        <v>-19992093.670000002</v>
      </c>
      <c r="M586" s="45">
        <v>-19890232.859999999</v>
      </c>
      <c r="N586" s="45">
        <v>-19853235.859999999</v>
      </c>
      <c r="O586" s="45">
        <v>-19949367.73</v>
      </c>
      <c r="P586" s="45">
        <v>-19868374.43</v>
      </c>
      <c r="Q586" s="45">
        <v>-19806279.920000002</v>
      </c>
      <c r="R586" s="47">
        <f t="shared" si="153"/>
        <v>-19405121.559166666</v>
      </c>
      <c r="U586" s="49">
        <f t="shared" si="160"/>
        <v>-19405121.559166666</v>
      </c>
      <c r="V586" s="49"/>
      <c r="W586" s="49"/>
      <c r="Y586" s="51"/>
      <c r="Z586" s="51"/>
      <c r="AA586" s="51"/>
      <c r="AD586" s="49">
        <f>+R586</f>
        <v>-19405121.559166666</v>
      </c>
    </row>
    <row r="587" spans="1:30">
      <c r="A587" s="6" t="s">
        <v>294</v>
      </c>
      <c r="B587" s="6" t="s">
        <v>228</v>
      </c>
      <c r="C587" s="6" t="s">
        <v>113</v>
      </c>
      <c r="D587" s="3" t="s">
        <v>730</v>
      </c>
      <c r="E587" s="45">
        <v>-466500</v>
      </c>
      <c r="F587" s="45">
        <v>-466500</v>
      </c>
      <c r="G587" s="45">
        <v>-466500</v>
      </c>
      <c r="H587" s="45">
        <v>-466500</v>
      </c>
      <c r="I587" s="45">
        <v>-466500</v>
      </c>
      <c r="J587" s="45">
        <v>-466500</v>
      </c>
      <c r="K587" s="45">
        <v>-466500</v>
      </c>
      <c r="L587" s="45">
        <v>-466500</v>
      </c>
      <c r="M587" s="45">
        <v>-466500</v>
      </c>
      <c r="N587" s="45">
        <v>-466500</v>
      </c>
      <c r="O587" s="45">
        <v>-466500</v>
      </c>
      <c r="P587" s="45">
        <v>-466500</v>
      </c>
      <c r="Q587" s="45">
        <v>-466500</v>
      </c>
      <c r="R587" s="47">
        <f t="shared" si="153"/>
        <v>-466500</v>
      </c>
      <c r="U587" s="49">
        <f t="shared" si="160"/>
        <v>-466500</v>
      </c>
      <c r="V587" s="49"/>
      <c r="W587" s="49"/>
      <c r="Y587" s="51"/>
      <c r="Z587" s="51"/>
      <c r="AA587" s="51"/>
      <c r="AD587" s="49">
        <f>+R587</f>
        <v>-466500</v>
      </c>
    </row>
    <row r="588" spans="1:30">
      <c r="A588" s="6" t="s">
        <v>294</v>
      </c>
      <c r="B588" s="6" t="s">
        <v>416</v>
      </c>
      <c r="C588" s="6" t="s">
        <v>924</v>
      </c>
      <c r="D588" s="18" t="s">
        <v>923</v>
      </c>
      <c r="E588" s="45">
        <v>0</v>
      </c>
      <c r="F588" s="45">
        <v>-24598.6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53"/>
        <v>-2049.8833333333332</v>
      </c>
      <c r="U588" s="61">
        <f>+R588</f>
        <v>-2049.8833333333332</v>
      </c>
      <c r="V588" s="49"/>
      <c r="Y588" s="51"/>
      <c r="Z588" s="51"/>
      <c r="AA588" s="51"/>
      <c r="AB588" s="49"/>
      <c r="AD588" s="49">
        <f>+R588</f>
        <v>-2049.8833333333332</v>
      </c>
    </row>
    <row r="589" spans="1:30">
      <c r="A589" s="6" t="s">
        <v>294</v>
      </c>
      <c r="B589" s="6" t="s">
        <v>435</v>
      </c>
      <c r="C589" s="6" t="s">
        <v>420</v>
      </c>
      <c r="D589" s="18" t="s">
        <v>791</v>
      </c>
      <c r="E589" s="45">
        <v>20391.72</v>
      </c>
      <c r="F589" s="45">
        <v>29134.51</v>
      </c>
      <c r="G589" s="45">
        <v>87254.78</v>
      </c>
      <c r="H589" s="45">
        <v>156700.14000000001</v>
      </c>
      <c r="I589" s="45">
        <v>169744.47</v>
      </c>
      <c r="J589" s="45">
        <v>162869.23000000001</v>
      </c>
      <c r="K589" s="45">
        <v>175589.86</v>
      </c>
      <c r="L589" s="45">
        <v>115107.17</v>
      </c>
      <c r="M589" s="45">
        <v>47944.76</v>
      </c>
      <c r="N589" s="45">
        <v>31830.68</v>
      </c>
      <c r="O589" s="45">
        <v>4685.0800000000099</v>
      </c>
      <c r="P589" s="45">
        <v>18179.560000000001</v>
      </c>
      <c r="Q589" s="45">
        <v>19847.849999999999</v>
      </c>
      <c r="R589" s="47">
        <f t="shared" si="153"/>
        <v>84930.00208333334</v>
      </c>
      <c r="U589" s="49">
        <f t="shared" si="160"/>
        <v>84930.00208333334</v>
      </c>
      <c r="V589" s="49"/>
      <c r="W589" s="49"/>
      <c r="Y589" s="51"/>
      <c r="Z589" s="51"/>
      <c r="AA589" s="51"/>
      <c r="AD589" s="49">
        <f>+R589</f>
        <v>84930.00208333334</v>
      </c>
    </row>
    <row r="590" spans="1:30">
      <c r="A590" s="6" t="s">
        <v>294</v>
      </c>
      <c r="B590" s="6" t="s">
        <v>435</v>
      </c>
      <c r="C590" s="6" t="s">
        <v>437</v>
      </c>
      <c r="D590" s="3" t="s">
        <v>237</v>
      </c>
      <c r="E590" s="45">
        <v>-45332913.859999999</v>
      </c>
      <c r="F590" s="45">
        <v>-45112624.32</v>
      </c>
      <c r="G590" s="45">
        <v>-44892316.759999998</v>
      </c>
      <c r="H590" s="45">
        <v>-44726136.530000001</v>
      </c>
      <c r="I590" s="45">
        <v>-45047242.530000001</v>
      </c>
      <c r="J590" s="45">
        <v>-44822632.57</v>
      </c>
      <c r="K590" s="45">
        <v>-44598022.649999999</v>
      </c>
      <c r="L590" s="45">
        <v>-44373412.770000003</v>
      </c>
      <c r="M590" s="45">
        <v>7.4505805969238298E-9</v>
      </c>
      <c r="N590" s="45">
        <v>7.4505805969238298E-9</v>
      </c>
      <c r="O590" s="45">
        <v>7.4505805969238298E-9</v>
      </c>
      <c r="P590" s="45">
        <v>7.4505805969238298E-9</v>
      </c>
      <c r="Q590" s="45">
        <v>7.4505805969238298E-9</v>
      </c>
      <c r="R590" s="47">
        <f t="shared" si="153"/>
        <v>-28019903.754999999</v>
      </c>
      <c r="W590" s="49">
        <f>+R590</f>
        <v>-28019903.754999999</v>
      </c>
      <c r="Y590" s="51"/>
      <c r="Z590" s="51"/>
      <c r="AA590" s="51"/>
      <c r="AB590" s="49">
        <f t="shared" ref="AB590:AB597" si="164">+W590</f>
        <v>-28019903.754999999</v>
      </c>
    </row>
    <row r="591" spans="1:30">
      <c r="A591" s="6" t="s">
        <v>294</v>
      </c>
      <c r="B591" s="6" t="s">
        <v>435</v>
      </c>
      <c r="C591" s="6" t="s">
        <v>524</v>
      </c>
      <c r="D591" s="18" t="s">
        <v>793</v>
      </c>
      <c r="E591" s="45">
        <v>-805636.92</v>
      </c>
      <c r="F591" s="45">
        <v>-847365.78</v>
      </c>
      <c r="G591" s="45">
        <v>-883050.67</v>
      </c>
      <c r="H591" s="45">
        <v>-875351.97</v>
      </c>
      <c r="I591" s="45">
        <v>-756886.92</v>
      </c>
      <c r="J591" s="45">
        <v>-697105.84</v>
      </c>
      <c r="K591" s="45">
        <v>-648930.1</v>
      </c>
      <c r="L591" s="45">
        <v>-583019.43000000005</v>
      </c>
      <c r="M591" s="45">
        <v>-569908.18999999994</v>
      </c>
      <c r="N591" s="45">
        <v>-624603.68000000005</v>
      </c>
      <c r="O591" s="45">
        <v>-684019.95</v>
      </c>
      <c r="P591" s="45">
        <v>-757865.47</v>
      </c>
      <c r="Q591" s="45">
        <v>-834871.44</v>
      </c>
      <c r="R591" s="47">
        <f t="shared" si="153"/>
        <v>-729030.18166666653</v>
      </c>
      <c r="W591" s="49">
        <f t="shared" ref="W591:W598" si="165">+R591</f>
        <v>-729030.18166666653</v>
      </c>
      <c r="Y591" s="51"/>
      <c r="Z591" s="51"/>
      <c r="AA591" s="51"/>
      <c r="AB591" s="49">
        <f t="shared" si="164"/>
        <v>-729030.18166666653</v>
      </c>
    </row>
    <row r="592" spans="1:30">
      <c r="A592" s="6" t="s">
        <v>294</v>
      </c>
      <c r="B592" s="6" t="s">
        <v>435</v>
      </c>
      <c r="C592" s="6" t="s">
        <v>525</v>
      </c>
      <c r="D592" s="18" t="s">
        <v>794</v>
      </c>
      <c r="E592" s="45">
        <v>-131398.07</v>
      </c>
      <c r="F592" s="45">
        <v>-141323.21</v>
      </c>
      <c r="G592" s="45">
        <v>-149241.07</v>
      </c>
      <c r="H592" s="45">
        <v>-143082.29</v>
      </c>
      <c r="I592" s="45">
        <v>-102562.31</v>
      </c>
      <c r="J592" s="45">
        <v>-78704.94</v>
      </c>
      <c r="K592" s="45">
        <v>-58587.78</v>
      </c>
      <c r="L592" s="45">
        <v>-32796.720000000001</v>
      </c>
      <c r="M592" s="45">
        <v>-24118.15</v>
      </c>
      <c r="N592" s="45">
        <v>-37316.129999999997</v>
      </c>
      <c r="O592" s="45">
        <v>-98004.56</v>
      </c>
      <c r="P592" s="45">
        <v>-122392.7</v>
      </c>
      <c r="Q592" s="45">
        <v>-147801.85999999999</v>
      </c>
      <c r="R592" s="47">
        <f t="shared" si="153"/>
        <v>-93977.485416666677</v>
      </c>
      <c r="W592" s="49">
        <f t="shared" si="165"/>
        <v>-93977.485416666677</v>
      </c>
      <c r="Y592" s="51"/>
      <c r="Z592" s="51"/>
      <c r="AA592" s="51"/>
      <c r="AB592" s="49">
        <f t="shared" si="164"/>
        <v>-93977.485416666677</v>
      </c>
    </row>
    <row r="593" spans="1:30">
      <c r="A593" s="6" t="s">
        <v>294</v>
      </c>
      <c r="B593" s="6" t="s">
        <v>435</v>
      </c>
      <c r="C593" s="6" t="s">
        <v>526</v>
      </c>
      <c r="D593" s="18" t="s">
        <v>795</v>
      </c>
      <c r="E593" s="45">
        <v>-477737.09</v>
      </c>
      <c r="F593" s="45">
        <v>-506408.51</v>
      </c>
      <c r="G593" s="45">
        <v>-532815.56999999995</v>
      </c>
      <c r="H593" s="45">
        <v>-535516.96</v>
      </c>
      <c r="I593" s="45">
        <v>-492970.32</v>
      </c>
      <c r="J593" s="45">
        <v>-446177.14</v>
      </c>
      <c r="K593" s="45">
        <v>-405403.23</v>
      </c>
      <c r="L593" s="45">
        <v>-355513.52</v>
      </c>
      <c r="M593" s="45">
        <v>-333192.7</v>
      </c>
      <c r="N593" s="45">
        <v>-346087.37</v>
      </c>
      <c r="O593" s="45">
        <v>-361614.42</v>
      </c>
      <c r="P593" s="45">
        <v>-384762.88</v>
      </c>
      <c r="Q593" s="45">
        <v>-409555.27</v>
      </c>
      <c r="R593" s="47">
        <f t="shared" si="153"/>
        <v>-428675.73333333334</v>
      </c>
      <c r="W593" s="49">
        <f t="shared" si="165"/>
        <v>-428675.73333333334</v>
      </c>
      <c r="Y593" s="51"/>
      <c r="Z593" s="51"/>
      <c r="AA593" s="51"/>
      <c r="AB593" s="49">
        <f t="shared" si="164"/>
        <v>-428675.73333333334</v>
      </c>
    </row>
    <row r="594" spans="1:30">
      <c r="A594" s="6" t="s">
        <v>294</v>
      </c>
      <c r="B594" s="6" t="s">
        <v>435</v>
      </c>
      <c r="C594" s="6" t="s">
        <v>527</v>
      </c>
      <c r="D594" s="18" t="s">
        <v>796</v>
      </c>
      <c r="E594" s="45">
        <v>-94316.26</v>
      </c>
      <c r="F594" s="45">
        <v>-101941.29</v>
      </c>
      <c r="G594" s="45">
        <v>-108796.62</v>
      </c>
      <c r="H594" s="45">
        <v>-107656.69</v>
      </c>
      <c r="I594" s="45">
        <v>-91850.27</v>
      </c>
      <c r="J594" s="45">
        <v>-74678.58</v>
      </c>
      <c r="K594" s="45">
        <v>-59464.55</v>
      </c>
      <c r="L594" s="45">
        <v>-41268.32</v>
      </c>
      <c r="M594" s="45">
        <v>-32000.27</v>
      </c>
      <c r="N594" s="45">
        <v>-34179.870000000003</v>
      </c>
      <c r="O594" s="45">
        <v>-57935.51</v>
      </c>
      <c r="P594" s="45">
        <v>-65339.519999999997</v>
      </c>
      <c r="Q594" s="45">
        <v>-73277.67</v>
      </c>
      <c r="R594" s="47">
        <f t="shared" si="153"/>
        <v>-71575.704583333325</v>
      </c>
      <c r="W594" s="49">
        <f t="shared" si="165"/>
        <v>-71575.704583333325</v>
      </c>
      <c r="Y594" s="51"/>
      <c r="Z594" s="51"/>
      <c r="AA594" s="51"/>
      <c r="AB594" s="49">
        <f t="shared" si="164"/>
        <v>-71575.704583333325</v>
      </c>
    </row>
    <row r="595" spans="1:30">
      <c r="A595" s="6" t="s">
        <v>294</v>
      </c>
      <c r="B595" s="6" t="s">
        <v>435</v>
      </c>
      <c r="C595" s="6" t="s">
        <v>528</v>
      </c>
      <c r="D595" s="18" t="s">
        <v>797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7">
        <f t="shared" si="153"/>
        <v>0</v>
      </c>
      <c r="W595" s="49">
        <f t="shared" si="165"/>
        <v>0</v>
      </c>
      <c r="Y595" s="51"/>
      <c r="Z595" s="51"/>
      <c r="AA595" s="51"/>
      <c r="AB595" s="49">
        <f t="shared" si="164"/>
        <v>0</v>
      </c>
    </row>
    <row r="596" spans="1:30">
      <c r="A596" s="6" t="s">
        <v>294</v>
      </c>
      <c r="B596" s="6" t="s">
        <v>435</v>
      </c>
      <c r="C596" s="6" t="s">
        <v>529</v>
      </c>
      <c r="D596" s="18" t="s">
        <v>798</v>
      </c>
      <c r="E596" s="45">
        <v>0</v>
      </c>
      <c r="F596" s="45">
        <v>0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7">
        <f t="shared" si="153"/>
        <v>0</v>
      </c>
      <c r="W596" s="49">
        <f t="shared" si="165"/>
        <v>0</v>
      </c>
      <c r="Y596" s="51"/>
      <c r="Z596" s="51"/>
      <c r="AA596" s="51"/>
      <c r="AB596" s="49">
        <f t="shared" si="164"/>
        <v>0</v>
      </c>
    </row>
    <row r="597" spans="1:30">
      <c r="A597" s="6" t="s">
        <v>294</v>
      </c>
      <c r="B597" s="6" t="s">
        <v>435</v>
      </c>
      <c r="C597" s="6" t="s">
        <v>530</v>
      </c>
      <c r="D597" s="18" t="s">
        <v>799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153"/>
        <v>0</v>
      </c>
      <c r="W597" s="49">
        <f t="shared" si="165"/>
        <v>0</v>
      </c>
      <c r="Y597" s="51"/>
      <c r="Z597" s="51"/>
      <c r="AA597" s="51"/>
      <c r="AB597" s="49">
        <f t="shared" si="164"/>
        <v>0</v>
      </c>
    </row>
    <row r="598" spans="1:30">
      <c r="A598" s="6" t="s">
        <v>284</v>
      </c>
      <c r="B598" s="6" t="s">
        <v>79</v>
      </c>
      <c r="C598" s="6" t="s">
        <v>439</v>
      </c>
      <c r="D598" s="45" t="s">
        <v>238</v>
      </c>
      <c r="E598" s="45">
        <v>55596073.310000002</v>
      </c>
      <c r="F598" s="45">
        <v>55971867.759999998</v>
      </c>
      <c r="G598" s="45">
        <v>56349226.759999998</v>
      </c>
      <c r="H598" s="45">
        <v>56728157.149999999</v>
      </c>
      <c r="I598" s="45">
        <v>56601266.670000002</v>
      </c>
      <c r="J598" s="45">
        <v>56983361.68</v>
      </c>
      <c r="K598" s="45">
        <v>57367049.960000001</v>
      </c>
      <c r="L598" s="45">
        <v>57734405.770000003</v>
      </c>
      <c r="M598" s="45">
        <v>58129629.18</v>
      </c>
      <c r="N598" s="45">
        <v>58526475.5</v>
      </c>
      <c r="O598" s="45">
        <v>58924952.119999997</v>
      </c>
      <c r="P598" s="45">
        <v>59325066.43</v>
      </c>
      <c r="Q598" s="45">
        <v>59726825.780000001</v>
      </c>
      <c r="R598" s="47">
        <f t="shared" si="153"/>
        <v>57525242.377083324</v>
      </c>
      <c r="U598" s="49"/>
      <c r="V598" s="49"/>
      <c r="W598" s="49">
        <f t="shared" si="165"/>
        <v>57525242.377083324</v>
      </c>
      <c r="Y598" s="67">
        <f>+R598*$Z$4</f>
        <v>43080654.016197704</v>
      </c>
      <c r="Z598" s="67">
        <f>+R598*$Z$5</f>
        <v>14444588.360885622</v>
      </c>
      <c r="AA598" s="51"/>
    </row>
    <row r="599" spans="1:30">
      <c r="D599" s="17" t="s">
        <v>239</v>
      </c>
      <c r="E599" s="46">
        <f t="shared" ref="E599" si="166">SUM(E559:E598)</f>
        <v>-102349385.35999995</v>
      </c>
      <c r="F599" s="46">
        <f t="shared" ref="F599:R599" si="167">SUM(F559:F598)</f>
        <v>-113082586.22</v>
      </c>
      <c r="G599" s="46">
        <f t="shared" si="167"/>
        <v>-112439948.56999999</v>
      </c>
      <c r="H599" s="46">
        <f t="shared" si="167"/>
        <v>-111989565.87</v>
      </c>
      <c r="I599" s="46">
        <f t="shared" si="167"/>
        <v>-116270396.39</v>
      </c>
      <c r="J599" s="46">
        <f t="shared" si="167"/>
        <v>-115707520.05000001</v>
      </c>
      <c r="K599" s="46">
        <f t="shared" si="167"/>
        <v>-114982264.82999998</v>
      </c>
      <c r="L599" s="46">
        <f t="shared" si="167"/>
        <v>-114484858</v>
      </c>
      <c r="M599" s="46">
        <f t="shared" si="167"/>
        <v>-114430536.94999999</v>
      </c>
      <c r="N599" s="46">
        <f t="shared" si="167"/>
        <v>-113929478.60000002</v>
      </c>
      <c r="O599" s="46">
        <f t="shared" si="167"/>
        <v>-113674971.29999995</v>
      </c>
      <c r="P599" s="46">
        <f t="shared" si="167"/>
        <v>-113300895.56999996</v>
      </c>
      <c r="Q599" s="46">
        <f t="shared" si="167"/>
        <v>-112524667.37</v>
      </c>
      <c r="R599" s="46">
        <f t="shared" si="167"/>
        <v>-113477504.05958337</v>
      </c>
      <c r="Y599" s="51"/>
      <c r="Z599" s="51"/>
      <c r="AA599" s="51"/>
    </row>
    <row r="600" spans="1:30">
      <c r="D600" s="3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7"/>
      <c r="Y600" s="51"/>
      <c r="Z600" s="51"/>
      <c r="AA600" s="51"/>
    </row>
    <row r="601" spans="1:30">
      <c r="A601" s="6" t="s">
        <v>284</v>
      </c>
      <c r="B601" s="6" t="s">
        <v>240</v>
      </c>
      <c r="C601" s="6" t="s">
        <v>143</v>
      </c>
      <c r="D601" s="3" t="s">
        <v>241</v>
      </c>
      <c r="E601" s="45">
        <v>-173897.4</v>
      </c>
      <c r="F601" s="45">
        <v>-170395.82</v>
      </c>
      <c r="G601" s="45">
        <v>-166894.24</v>
      </c>
      <c r="H601" s="45">
        <v>-163392.66</v>
      </c>
      <c r="I601" s="45">
        <v>-159891.07999999999</v>
      </c>
      <c r="J601" s="45">
        <v>-156389.5</v>
      </c>
      <c r="K601" s="45">
        <v>-152887.92000000001</v>
      </c>
      <c r="L601" s="45">
        <v>-149386.34</v>
      </c>
      <c r="M601" s="45">
        <v>-145884.76</v>
      </c>
      <c r="N601" s="45">
        <v>-142383.18</v>
      </c>
      <c r="O601" s="45">
        <v>-138881.60000000001</v>
      </c>
      <c r="P601" s="45">
        <v>-135380.01999999999</v>
      </c>
      <c r="Q601" s="45">
        <v>-131878.44</v>
      </c>
      <c r="R601" s="47">
        <f t="shared" ref="R601:R625" si="168">((E601+Q601)+((F601+G601+H601+I601+J601+K601+L601+M601+N601+O601+P601)*2))/24</f>
        <v>-152887.92000000001</v>
      </c>
      <c r="U601" s="49"/>
      <c r="V601" s="49"/>
      <c r="W601" s="49">
        <f t="shared" ref="W601:W606" si="169">+R601</f>
        <v>-152887.92000000001</v>
      </c>
      <c r="Y601" s="51"/>
      <c r="Z601" s="51"/>
      <c r="AA601" s="51"/>
      <c r="AB601" s="49">
        <f>+W601</f>
        <v>-152887.92000000001</v>
      </c>
    </row>
    <row r="602" spans="1:30">
      <c r="A602" s="6" t="s">
        <v>284</v>
      </c>
      <c r="B602" s="6" t="s">
        <v>242</v>
      </c>
      <c r="C602" s="6" t="s">
        <v>440</v>
      </c>
      <c r="D602" s="3" t="s">
        <v>800</v>
      </c>
      <c r="E602" s="45">
        <v>9346629.6400000006</v>
      </c>
      <c r="F602" s="45">
        <v>9301240.0999999996</v>
      </c>
      <c r="G602" s="45">
        <v>9255846.8499999996</v>
      </c>
      <c r="H602" s="45">
        <v>9221845.7100000009</v>
      </c>
      <c r="I602" s="45">
        <v>9288097.2300000004</v>
      </c>
      <c r="J602" s="45">
        <v>9241816.75</v>
      </c>
      <c r="K602" s="45">
        <v>9195536.3300000001</v>
      </c>
      <c r="L602" s="45">
        <v>9149255.9100000001</v>
      </c>
      <c r="M602" s="45">
        <v>9102975.4100000001</v>
      </c>
      <c r="N602" s="45">
        <v>9056694.9600000009</v>
      </c>
      <c r="O602" s="45">
        <v>9010414.5099999998</v>
      </c>
      <c r="P602" s="45">
        <v>8964134.0800000001</v>
      </c>
      <c r="Q602" s="45">
        <v>8917853.6500000004</v>
      </c>
      <c r="R602" s="47">
        <f t="shared" si="168"/>
        <v>9160008.2904166672</v>
      </c>
      <c r="U602" s="49"/>
      <c r="V602" s="49"/>
      <c r="W602" s="49">
        <f t="shared" si="169"/>
        <v>9160008.2904166672</v>
      </c>
      <c r="Y602" s="51"/>
      <c r="Z602" s="51"/>
      <c r="AA602" s="51"/>
      <c r="AB602" s="49">
        <f>+W602</f>
        <v>9160008.2904166672</v>
      </c>
    </row>
    <row r="603" spans="1:30">
      <c r="A603" s="6" t="s">
        <v>284</v>
      </c>
      <c r="B603" s="6" t="s">
        <v>242</v>
      </c>
      <c r="C603" s="6" t="s">
        <v>441</v>
      </c>
      <c r="D603" s="3" t="s">
        <v>801</v>
      </c>
      <c r="E603" s="45">
        <v>35874775.659999996</v>
      </c>
      <c r="F603" s="45">
        <v>35698554.799999997</v>
      </c>
      <c r="G603" s="45">
        <v>35522321.119999997</v>
      </c>
      <c r="H603" s="45">
        <v>35390977.25</v>
      </c>
      <c r="I603" s="45">
        <v>35636756.560000002</v>
      </c>
      <c r="J603" s="45">
        <v>35457269.880000003</v>
      </c>
      <c r="K603" s="45">
        <v>35277783.219999999</v>
      </c>
      <c r="L603" s="45">
        <v>35098296.590000004</v>
      </c>
      <c r="M603" s="45">
        <v>34918809.93</v>
      </c>
      <c r="N603" s="45">
        <v>34739323.270000003</v>
      </c>
      <c r="O603" s="45">
        <v>34559836.590000004</v>
      </c>
      <c r="P603" s="45">
        <v>34380349.950000003</v>
      </c>
      <c r="Q603" s="45">
        <v>34200863.299999997</v>
      </c>
      <c r="R603" s="47">
        <f t="shared" si="168"/>
        <v>35143174.886666663</v>
      </c>
      <c r="U603" s="49"/>
      <c r="V603" s="49"/>
      <c r="W603" s="49">
        <f t="shared" si="169"/>
        <v>35143174.886666663</v>
      </c>
      <c r="Y603" s="51"/>
      <c r="Z603" s="51"/>
      <c r="AA603" s="51"/>
      <c r="AB603" s="49">
        <f>+W603</f>
        <v>35143174.886666663</v>
      </c>
    </row>
    <row r="604" spans="1:30">
      <c r="A604" s="6" t="s">
        <v>284</v>
      </c>
      <c r="B604" s="6" t="s">
        <v>242</v>
      </c>
      <c r="C604" s="6" t="s">
        <v>442</v>
      </c>
      <c r="D604" s="3" t="s">
        <v>802</v>
      </c>
      <c r="E604" s="45">
        <v>0</v>
      </c>
      <c r="F604" s="45">
        <v>0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7">
        <f t="shared" si="168"/>
        <v>0</v>
      </c>
      <c r="U604" s="49"/>
      <c r="V604" s="49"/>
      <c r="W604" s="49">
        <f t="shared" si="169"/>
        <v>0</v>
      </c>
      <c r="Y604" s="67">
        <f>+R604*$Z$4</f>
        <v>0</v>
      </c>
      <c r="Z604" s="67">
        <f>+R604*$Z$5</f>
        <v>0</v>
      </c>
      <c r="AA604" s="51"/>
    </row>
    <row r="605" spans="1:30">
      <c r="A605" s="6" t="s">
        <v>284</v>
      </c>
      <c r="B605" s="6" t="s">
        <v>242</v>
      </c>
      <c r="C605" s="6" t="s">
        <v>321</v>
      </c>
      <c r="D605" s="3" t="s">
        <v>803</v>
      </c>
      <c r="E605" s="45">
        <v>-699982.77</v>
      </c>
      <c r="F605" s="45">
        <v>-489972.92</v>
      </c>
      <c r="G605" s="45">
        <v>-511830.54</v>
      </c>
      <c r="H605" s="45">
        <v>-425615.17</v>
      </c>
      <c r="I605" s="45">
        <v>-71904.14</v>
      </c>
      <c r="J605" s="45">
        <v>-75869.34</v>
      </c>
      <c r="K605" s="45">
        <v>-81456.09</v>
      </c>
      <c r="L605" s="45">
        <v>-86099.75</v>
      </c>
      <c r="M605" s="45">
        <v>-83997.05</v>
      </c>
      <c r="N605" s="45">
        <v>48225.23</v>
      </c>
      <c r="O605" s="45">
        <v>64546.68</v>
      </c>
      <c r="P605" s="45">
        <v>213054.51</v>
      </c>
      <c r="Q605" s="45">
        <v>208368.7</v>
      </c>
      <c r="R605" s="47">
        <f t="shared" si="168"/>
        <v>-145560.46791666668</v>
      </c>
      <c r="U605" s="49"/>
      <c r="V605" s="49"/>
      <c r="W605" s="49">
        <f t="shared" si="169"/>
        <v>-145560.46791666668</v>
      </c>
      <c r="Y605" s="51"/>
      <c r="Z605" s="51"/>
      <c r="AA605" s="51"/>
      <c r="AB605" s="49">
        <f>+W605</f>
        <v>-145560.46791666668</v>
      </c>
    </row>
    <row r="606" spans="1:30">
      <c r="A606" s="6" t="s">
        <v>284</v>
      </c>
      <c r="B606" s="6" t="s">
        <v>243</v>
      </c>
      <c r="C606" s="6" t="s">
        <v>440</v>
      </c>
      <c r="D606" s="3" t="s">
        <v>800</v>
      </c>
      <c r="E606" s="45">
        <v>1495656.96</v>
      </c>
      <c r="F606" s="45">
        <v>1474741.27</v>
      </c>
      <c r="G606" s="45">
        <v>1453825.62</v>
      </c>
      <c r="H606" s="45">
        <v>1432909.92</v>
      </c>
      <c r="I606" s="45">
        <v>1411994.28</v>
      </c>
      <c r="J606" s="45">
        <v>1411994.27</v>
      </c>
      <c r="K606" s="45">
        <v>1370162.93</v>
      </c>
      <c r="L606" s="45">
        <v>1349247.25</v>
      </c>
      <c r="M606" s="45">
        <v>1328331.6000000001</v>
      </c>
      <c r="N606" s="45">
        <v>1331166.28</v>
      </c>
      <c r="O606" s="45">
        <v>1310440.6200000001</v>
      </c>
      <c r="P606" s="45">
        <v>1289714.94</v>
      </c>
      <c r="Q606" s="45">
        <v>1268989.28</v>
      </c>
      <c r="R606" s="47">
        <f t="shared" si="168"/>
        <v>1378904.3416666666</v>
      </c>
      <c r="U606" s="49"/>
      <c r="V606" s="49"/>
      <c r="W606" s="49">
        <f t="shared" si="169"/>
        <v>1378904.3416666666</v>
      </c>
      <c r="Y606" s="51"/>
      <c r="Z606" s="51"/>
      <c r="AA606" s="51"/>
      <c r="AB606" s="49">
        <f>+W606</f>
        <v>1378904.3416666666</v>
      </c>
      <c r="AD606" s="49"/>
    </row>
    <row r="607" spans="1:30">
      <c r="A607" s="6" t="s">
        <v>284</v>
      </c>
      <c r="B607" s="6" t="s">
        <v>243</v>
      </c>
      <c r="C607" s="6" t="s">
        <v>441</v>
      </c>
      <c r="D607" s="3" t="s">
        <v>801</v>
      </c>
      <c r="E607" s="45">
        <v>5681647.8799999999</v>
      </c>
      <c r="F607" s="45">
        <v>5600996.29</v>
      </c>
      <c r="G607" s="45">
        <v>5520344.6100000003</v>
      </c>
      <c r="H607" s="45">
        <v>5439692.9400000004</v>
      </c>
      <c r="I607" s="45">
        <v>5359041.3499999996</v>
      </c>
      <c r="J607" s="45">
        <v>5359041.33</v>
      </c>
      <c r="K607" s="45">
        <v>5197738.03</v>
      </c>
      <c r="L607" s="45">
        <v>5117086.4400000004</v>
      </c>
      <c r="M607" s="45">
        <v>5036434.82</v>
      </c>
      <c r="N607" s="45">
        <v>4969022.25</v>
      </c>
      <c r="O607" s="45">
        <v>4888476.49</v>
      </c>
      <c r="P607" s="45">
        <v>4807930.78</v>
      </c>
      <c r="Q607" s="45">
        <v>4727385.03</v>
      </c>
      <c r="R607" s="47">
        <f t="shared" si="168"/>
        <v>5208360.1487499997</v>
      </c>
      <c r="V607" s="49"/>
      <c r="W607" s="49">
        <f>+R607</f>
        <v>5208360.1487499997</v>
      </c>
      <c r="Y607" s="51"/>
      <c r="Z607" s="51"/>
      <c r="AA607" s="51"/>
      <c r="AB607" s="49">
        <f>+W607</f>
        <v>5208360.1487499997</v>
      </c>
      <c r="AD607" s="49"/>
    </row>
    <row r="608" spans="1:30">
      <c r="A608" s="6" t="s">
        <v>284</v>
      </c>
      <c r="B608" s="6" t="s">
        <v>243</v>
      </c>
      <c r="C608" s="6" t="s">
        <v>446</v>
      </c>
      <c r="D608" s="3" t="s">
        <v>809</v>
      </c>
      <c r="E608" s="45">
        <v>0</v>
      </c>
      <c r="F608" s="45">
        <v>0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7">
        <f t="shared" si="168"/>
        <v>0</v>
      </c>
      <c r="V608" s="49"/>
      <c r="W608" s="49">
        <f>+R608</f>
        <v>0</v>
      </c>
      <c r="Y608" s="67">
        <f>+R608*$Z$4</f>
        <v>0</v>
      </c>
      <c r="Z608" s="67">
        <f>+R608*$Z$5</f>
        <v>0</v>
      </c>
      <c r="AA608" s="51"/>
      <c r="AD608" s="49"/>
    </row>
    <row r="609" spans="1:30">
      <c r="A609" s="6" t="s">
        <v>284</v>
      </c>
      <c r="B609" s="6" t="s">
        <v>243</v>
      </c>
      <c r="C609" s="6" t="s">
        <v>500</v>
      </c>
      <c r="D609" s="3" t="s">
        <v>810</v>
      </c>
      <c r="E609" s="45">
        <v>-666160.87</v>
      </c>
      <c r="F609" s="45">
        <v>-666160.87</v>
      </c>
      <c r="G609" s="45">
        <v>-666160.87</v>
      </c>
      <c r="H609" s="45">
        <v>-666160.87</v>
      </c>
      <c r="I609" s="45">
        <v>485768.55</v>
      </c>
      <c r="J609" s="45">
        <v>485768.57</v>
      </c>
      <c r="K609" s="45">
        <v>485768.57</v>
      </c>
      <c r="L609" s="45">
        <v>485768.57</v>
      </c>
      <c r="M609" s="45">
        <v>485768.57</v>
      </c>
      <c r="N609" s="45">
        <v>485768.57</v>
      </c>
      <c r="O609" s="45">
        <v>485768.57</v>
      </c>
      <c r="P609" s="45">
        <v>485768.57</v>
      </c>
      <c r="Q609" s="45">
        <v>485768.57</v>
      </c>
      <c r="R609" s="47">
        <f t="shared" si="168"/>
        <v>149789.14833333337</v>
      </c>
      <c r="U609" s="49"/>
      <c r="V609" s="49"/>
      <c r="W609" s="49">
        <f>+R609</f>
        <v>149789.14833333337</v>
      </c>
      <c r="Y609" s="51"/>
      <c r="Z609" s="51"/>
      <c r="AA609" s="51"/>
      <c r="AB609" s="49">
        <f>+R609</f>
        <v>149789.14833333337</v>
      </c>
      <c r="AD609" s="49"/>
    </row>
    <row r="610" spans="1:30">
      <c r="A610" s="6" t="s">
        <v>284</v>
      </c>
      <c r="B610" s="6" t="s">
        <v>243</v>
      </c>
      <c r="C610" s="6" t="s">
        <v>321</v>
      </c>
      <c r="D610" s="3" t="s">
        <v>811</v>
      </c>
      <c r="E610" s="45">
        <v>-37482682.030000001</v>
      </c>
      <c r="F610" s="45">
        <v>-40111234.210000001</v>
      </c>
      <c r="G610" s="45">
        <v>-39843133.689999998</v>
      </c>
      <c r="H610" s="45">
        <v>-39005828.25</v>
      </c>
      <c r="I610" s="45">
        <v>-38467571.439999998</v>
      </c>
      <c r="J610" s="45">
        <v>-37297106.460000001</v>
      </c>
      <c r="K610" s="45">
        <v>-35499484.799999997</v>
      </c>
      <c r="L610" s="45">
        <v>-34476472.659999996</v>
      </c>
      <c r="M610" s="45">
        <v>-34224685.640000001</v>
      </c>
      <c r="N610" s="45">
        <v>-34426062.829999998</v>
      </c>
      <c r="O610" s="45">
        <v>-35312152.670000002</v>
      </c>
      <c r="P610" s="45">
        <v>-35655046.609999999</v>
      </c>
      <c r="Q610" s="45">
        <v>-36617849.409999996</v>
      </c>
      <c r="R610" s="47">
        <f t="shared" si="168"/>
        <v>-36780753.748333335</v>
      </c>
      <c r="U610" s="49">
        <f>+R610</f>
        <v>-36780753.748333335</v>
      </c>
      <c r="V610" s="49"/>
      <c r="W610" s="49"/>
      <c r="Y610" s="51"/>
      <c r="Z610" s="51"/>
      <c r="AA610" s="51"/>
      <c r="AD610" s="49">
        <f>+R610</f>
        <v>-36780753.748333335</v>
      </c>
    </row>
    <row r="611" spans="1:30">
      <c r="A611" s="6" t="s">
        <v>293</v>
      </c>
      <c r="B611" s="6" t="s">
        <v>242</v>
      </c>
      <c r="C611" s="6" t="s">
        <v>443</v>
      </c>
      <c r="D611" s="3" t="s">
        <v>804</v>
      </c>
      <c r="E611" s="45">
        <v>818072.83</v>
      </c>
      <c r="F611" s="45">
        <v>814100.07</v>
      </c>
      <c r="G611" s="45">
        <v>810126.97</v>
      </c>
      <c r="H611" s="45">
        <v>807150.99</v>
      </c>
      <c r="I611" s="45">
        <v>812949.72</v>
      </c>
      <c r="J611" s="45">
        <v>808898.99</v>
      </c>
      <c r="K611" s="45">
        <v>804848.24</v>
      </c>
      <c r="L611" s="45">
        <v>800797.49</v>
      </c>
      <c r="M611" s="45">
        <v>796746.78</v>
      </c>
      <c r="N611" s="45">
        <v>792696.02</v>
      </c>
      <c r="O611" s="45">
        <v>788645.29</v>
      </c>
      <c r="P611" s="45">
        <v>784594.53</v>
      </c>
      <c r="Q611" s="45">
        <v>780543.8</v>
      </c>
      <c r="R611" s="47">
        <f t="shared" si="168"/>
        <v>801738.61708333343</v>
      </c>
      <c r="U611" s="49"/>
      <c r="V611" s="49"/>
      <c r="W611" s="49">
        <f t="shared" ref="W611:W616" si="170">+R611</f>
        <v>801738.61708333343</v>
      </c>
      <c r="Y611" s="51"/>
      <c r="AA611" s="51"/>
      <c r="AB611" s="51">
        <f>+R611</f>
        <v>801738.61708333343</v>
      </c>
    </row>
    <row r="612" spans="1:30">
      <c r="A612" s="6" t="s">
        <v>293</v>
      </c>
      <c r="B612" s="6" t="s">
        <v>242</v>
      </c>
      <c r="C612" s="6" t="s">
        <v>444</v>
      </c>
      <c r="D612" s="3" t="s">
        <v>805</v>
      </c>
      <c r="E612" s="45">
        <v>-706564.27</v>
      </c>
      <c r="F612" s="45">
        <v>-701270.65</v>
      </c>
      <c r="G612" s="45">
        <v>-695978.18</v>
      </c>
      <c r="H612" s="45">
        <v>-693837.42</v>
      </c>
      <c r="I612" s="45">
        <v>-690560.98</v>
      </c>
      <c r="J612" s="45">
        <v>-685353.05</v>
      </c>
      <c r="K612" s="45">
        <v>-680145.14</v>
      </c>
      <c r="L612" s="45">
        <v>-674937.22</v>
      </c>
      <c r="M612" s="45">
        <v>-669729.30000000005</v>
      </c>
      <c r="N612" s="45">
        <v>-664521.39</v>
      </c>
      <c r="O612" s="45">
        <v>-659313.47</v>
      </c>
      <c r="P612" s="45">
        <v>-654105.56999999995</v>
      </c>
      <c r="Q612" s="45">
        <v>-648897.63</v>
      </c>
      <c r="R612" s="47">
        <f t="shared" si="168"/>
        <v>-678956.94333333336</v>
      </c>
      <c r="U612" s="49"/>
      <c r="V612" s="49"/>
      <c r="W612" s="49">
        <f t="shared" si="170"/>
        <v>-678956.94333333336</v>
      </c>
      <c r="Y612" s="51"/>
      <c r="AA612" s="51"/>
      <c r="AB612" s="51">
        <f>+R612</f>
        <v>-678956.94333333336</v>
      </c>
    </row>
    <row r="613" spans="1:30">
      <c r="A613" s="6" t="s">
        <v>293</v>
      </c>
      <c r="B613" s="6" t="s">
        <v>242</v>
      </c>
      <c r="C613" s="6" t="s">
        <v>445</v>
      </c>
      <c r="D613" s="3" t="s">
        <v>806</v>
      </c>
      <c r="E613" s="45">
        <v>-4913986.97</v>
      </c>
      <c r="F613" s="45">
        <v>-4929329.16</v>
      </c>
      <c r="G613" s="45">
        <v>-4944671.34</v>
      </c>
      <c r="H613" s="45">
        <v>-4939699.74</v>
      </c>
      <c r="I613" s="45">
        <v>-4979230.4000000004</v>
      </c>
      <c r="J613" s="45">
        <v>-4998821.49</v>
      </c>
      <c r="K613" s="45">
        <v>-5018412.57</v>
      </c>
      <c r="L613" s="45">
        <v>-5038003.66</v>
      </c>
      <c r="M613" s="45">
        <v>-5057594.74</v>
      </c>
      <c r="N613" s="45">
        <v>-5077185.83</v>
      </c>
      <c r="O613" s="45">
        <v>-5096776.92</v>
      </c>
      <c r="P613" s="45">
        <v>-5116367.99</v>
      </c>
      <c r="Q613" s="45">
        <v>-5135959.08</v>
      </c>
      <c r="R613" s="47">
        <f t="shared" si="168"/>
        <v>-5018422.2387500005</v>
      </c>
      <c r="U613" s="49"/>
      <c r="V613" s="49"/>
      <c r="W613" s="49">
        <f t="shared" si="170"/>
        <v>-5018422.2387500005</v>
      </c>
      <c r="Y613" s="51"/>
      <c r="Z613" s="51">
        <f>+R613</f>
        <v>-5018422.2387500005</v>
      </c>
      <c r="AA613" s="51"/>
    </row>
    <row r="614" spans="1:30">
      <c r="A614" s="6" t="s">
        <v>293</v>
      </c>
      <c r="B614" s="6" t="s">
        <v>242</v>
      </c>
      <c r="C614" s="1" t="s">
        <v>323</v>
      </c>
      <c r="D614" s="3" t="s">
        <v>807</v>
      </c>
      <c r="E614" s="45">
        <v>401013.46</v>
      </c>
      <c r="F614" s="45">
        <v>419394.8</v>
      </c>
      <c r="G614" s="45">
        <v>417481.68</v>
      </c>
      <c r="H614" s="45">
        <v>425027.74</v>
      </c>
      <c r="I614" s="45">
        <v>455986.67</v>
      </c>
      <c r="J614" s="45">
        <v>455639.61</v>
      </c>
      <c r="K614" s="45">
        <v>455150.64</v>
      </c>
      <c r="L614" s="45">
        <v>454744.18</v>
      </c>
      <c r="M614" s="45">
        <v>454928.24</v>
      </c>
      <c r="N614" s="45">
        <v>-10044.370000000001</v>
      </c>
      <c r="O614" s="45">
        <v>-8615.7900000000009</v>
      </c>
      <c r="P614" s="45">
        <v>4382.4800000000096</v>
      </c>
      <c r="Q614" s="45">
        <v>3972.37</v>
      </c>
      <c r="R614" s="47">
        <f t="shared" si="168"/>
        <v>310547.39958333335</v>
      </c>
      <c r="U614" s="49"/>
      <c r="V614" s="49"/>
      <c r="W614" s="49">
        <f t="shared" si="170"/>
        <v>310547.39958333335</v>
      </c>
      <c r="Y614" s="51"/>
      <c r="Z614" s="51"/>
      <c r="AA614" s="51"/>
      <c r="AB614" s="51">
        <f>+R614</f>
        <v>310547.39958333335</v>
      </c>
    </row>
    <row r="615" spans="1:30">
      <c r="A615" s="6" t="s">
        <v>293</v>
      </c>
      <c r="B615" s="6" t="s">
        <v>242</v>
      </c>
      <c r="C615" s="6" t="s">
        <v>442</v>
      </c>
      <c r="D615" s="3" t="s">
        <v>802</v>
      </c>
      <c r="E615" s="45">
        <v>-22893210.379999999</v>
      </c>
      <c r="F615" s="45">
        <v>-22877490.609999999</v>
      </c>
      <c r="G615" s="45">
        <v>-22861770.850000001</v>
      </c>
      <c r="H615" s="45">
        <v>-22809144.170000002</v>
      </c>
      <c r="I615" s="45">
        <v>-22996896.690000001</v>
      </c>
      <c r="J615" s="45">
        <v>-23061540.25</v>
      </c>
      <c r="K615" s="45">
        <v>-23056326.530000001</v>
      </c>
      <c r="L615" s="45">
        <v>-23051112.82</v>
      </c>
      <c r="M615" s="45">
        <v>-23045899.109999999</v>
      </c>
      <c r="N615" s="45">
        <v>-23040685.390000001</v>
      </c>
      <c r="O615" s="45">
        <v>-23035471.68</v>
      </c>
      <c r="P615" s="45">
        <v>-23030257.969999999</v>
      </c>
      <c r="Q615" s="45">
        <v>-23025044.25</v>
      </c>
      <c r="R615" s="47">
        <f t="shared" si="168"/>
        <v>-22985476.94875</v>
      </c>
      <c r="U615" s="49"/>
      <c r="V615" s="49"/>
      <c r="W615" s="49">
        <f t="shared" si="170"/>
        <v>-22985476.94875</v>
      </c>
      <c r="Y615" s="51"/>
      <c r="Z615" s="51">
        <f>+R615</f>
        <v>-22985476.94875</v>
      </c>
      <c r="AA615" s="51"/>
    </row>
    <row r="616" spans="1:30">
      <c r="A616" s="6" t="s">
        <v>293</v>
      </c>
      <c r="B616" s="6" t="s">
        <v>242</v>
      </c>
      <c r="C616" s="1" t="s">
        <v>509</v>
      </c>
      <c r="D616" s="3" t="s">
        <v>808</v>
      </c>
      <c r="E616" s="45">
        <v>0</v>
      </c>
      <c r="F616" s="45">
        <v>0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7">
        <f t="shared" si="168"/>
        <v>0</v>
      </c>
      <c r="U616" s="49"/>
      <c r="V616" s="49"/>
      <c r="W616" s="49">
        <f t="shared" si="170"/>
        <v>0</v>
      </c>
      <c r="Y616" s="51"/>
      <c r="Z616" s="51">
        <f>+R616</f>
        <v>0</v>
      </c>
      <c r="AA616" s="51"/>
    </row>
    <row r="617" spans="1:30">
      <c r="A617" s="6" t="s">
        <v>293</v>
      </c>
      <c r="B617" s="6" t="s">
        <v>243</v>
      </c>
      <c r="C617" s="6" t="s">
        <v>443</v>
      </c>
      <c r="D617" s="3" t="s">
        <v>804</v>
      </c>
      <c r="E617" s="45">
        <v>130908.82</v>
      </c>
      <c r="F617" s="45">
        <v>129078.15</v>
      </c>
      <c r="G617" s="45">
        <v>127247.49</v>
      </c>
      <c r="H617" s="45">
        <v>125416.84</v>
      </c>
      <c r="I617" s="45">
        <v>123586.16</v>
      </c>
      <c r="J617" s="45">
        <v>123586.16</v>
      </c>
      <c r="K617" s="45">
        <v>119924.84</v>
      </c>
      <c r="L617" s="45">
        <v>118094.17</v>
      </c>
      <c r="M617" s="45">
        <v>116263.51</v>
      </c>
      <c r="N617" s="45">
        <v>116511.62</v>
      </c>
      <c r="O617" s="45">
        <v>114697.58</v>
      </c>
      <c r="P617" s="45">
        <v>112883.55</v>
      </c>
      <c r="Q617" s="45">
        <v>111069.51</v>
      </c>
      <c r="R617" s="47">
        <f t="shared" si="168"/>
        <v>120689.93625000001</v>
      </c>
      <c r="V617" s="49"/>
      <c r="W617" s="49">
        <f>+R617</f>
        <v>120689.93625000001</v>
      </c>
      <c r="Y617" s="51"/>
      <c r="Z617" s="51"/>
      <c r="AA617" s="51"/>
      <c r="AB617" s="49">
        <f>+R617</f>
        <v>120689.93625000001</v>
      </c>
    </row>
    <row r="618" spans="1:30">
      <c r="A618" s="6" t="s">
        <v>293</v>
      </c>
      <c r="B618" s="6" t="s">
        <v>243</v>
      </c>
      <c r="C618" s="6" t="s">
        <v>444</v>
      </c>
      <c r="D618" s="3" t="s">
        <v>805</v>
      </c>
      <c r="E618" s="45">
        <v>-55128.89</v>
      </c>
      <c r="F618" s="45">
        <v>-53159.98</v>
      </c>
      <c r="G618" s="45">
        <v>-51191.09</v>
      </c>
      <c r="H618" s="45">
        <v>-49222.2</v>
      </c>
      <c r="I618" s="45">
        <v>-47253.36</v>
      </c>
      <c r="J618" s="45">
        <v>-47253.32</v>
      </c>
      <c r="K618" s="45">
        <v>-43315.56</v>
      </c>
      <c r="L618" s="45">
        <v>-41346.67</v>
      </c>
      <c r="M618" s="45">
        <v>-39377.769999999997</v>
      </c>
      <c r="N618" s="45">
        <v>38698.54</v>
      </c>
      <c r="O618" s="45">
        <v>41276.31</v>
      </c>
      <c r="P618" s="45">
        <v>43854.07</v>
      </c>
      <c r="Q618" s="45">
        <v>46431.86</v>
      </c>
      <c r="R618" s="47">
        <f t="shared" si="168"/>
        <v>-21053.295416666671</v>
      </c>
      <c r="V618" s="49"/>
      <c r="W618" s="49">
        <f>+R618</f>
        <v>-21053.295416666671</v>
      </c>
      <c r="Y618" s="51"/>
      <c r="Z618" s="51"/>
      <c r="AA618" s="51"/>
      <c r="AB618" s="49">
        <f>+R618</f>
        <v>-21053.295416666671</v>
      </c>
    </row>
    <row r="619" spans="1:30">
      <c r="A619" s="6" t="s">
        <v>293</v>
      </c>
      <c r="B619" s="6" t="s">
        <v>243</v>
      </c>
      <c r="C619" s="6" t="s">
        <v>447</v>
      </c>
      <c r="D619" s="3" t="s">
        <v>812</v>
      </c>
      <c r="E619" s="45">
        <v>-12201.26</v>
      </c>
      <c r="F619" s="45">
        <v>-12139.64</v>
      </c>
      <c r="G619" s="45">
        <v>-12078.02</v>
      </c>
      <c r="H619" s="45">
        <v>-25578.94</v>
      </c>
      <c r="I619" s="45">
        <v>-25534.6</v>
      </c>
      <c r="J619" s="45">
        <v>-25444.57</v>
      </c>
      <c r="K619" s="45">
        <v>-25354.54</v>
      </c>
      <c r="L619" s="45">
        <v>-25264.51</v>
      </c>
      <c r="M619" s="45">
        <v>-25174.48</v>
      </c>
      <c r="N619" s="45">
        <v>-25084.45</v>
      </c>
      <c r="O619" s="45">
        <v>-24994.42</v>
      </c>
      <c r="P619" s="45">
        <v>-24904.39</v>
      </c>
      <c r="Q619" s="45">
        <v>-24814.36</v>
      </c>
      <c r="R619" s="47">
        <f t="shared" si="168"/>
        <v>-22505.030833333338</v>
      </c>
      <c r="V619" s="49"/>
      <c r="W619" s="49">
        <f>+R619</f>
        <v>-22505.030833333338</v>
      </c>
      <c r="Y619" s="51"/>
      <c r="Z619" s="49">
        <f>+R619</f>
        <v>-22505.030833333338</v>
      </c>
      <c r="AA619" s="51"/>
    </row>
    <row r="620" spans="1:30" s="59" customFormat="1">
      <c r="A620" s="75" t="s">
        <v>293</v>
      </c>
      <c r="B620" s="75" t="s">
        <v>243</v>
      </c>
      <c r="C620" s="75" t="s">
        <v>504</v>
      </c>
      <c r="D620" s="3" t="s">
        <v>813</v>
      </c>
      <c r="E620" s="45">
        <v>-58306.38</v>
      </c>
      <c r="F620" s="45">
        <v>-58306.38</v>
      </c>
      <c r="G620" s="45">
        <v>-58306.38</v>
      </c>
      <c r="H620" s="45">
        <v>-58306.38</v>
      </c>
      <c r="I620" s="45">
        <v>42517.36</v>
      </c>
      <c r="J620" s="45">
        <v>42517.36</v>
      </c>
      <c r="K620" s="45">
        <v>42517.36</v>
      </c>
      <c r="L620" s="45">
        <v>42517.36</v>
      </c>
      <c r="M620" s="45">
        <v>42517.36</v>
      </c>
      <c r="N620" s="45">
        <v>42517.36</v>
      </c>
      <c r="O620" s="45">
        <v>42517.36</v>
      </c>
      <c r="P620" s="45">
        <v>42517.36</v>
      </c>
      <c r="Q620" s="45">
        <v>42517.36</v>
      </c>
      <c r="R620" s="47">
        <f t="shared" si="168"/>
        <v>13110.435833333337</v>
      </c>
      <c r="V620" s="61"/>
      <c r="W620" s="61">
        <f>+R620</f>
        <v>13110.435833333337</v>
      </c>
      <c r="Y620" s="60"/>
      <c r="Z620" s="60"/>
      <c r="AA620" s="60"/>
      <c r="AB620" s="61">
        <f>+R620</f>
        <v>13110.435833333337</v>
      </c>
    </row>
    <row r="621" spans="1:30">
      <c r="A621" s="6" t="s">
        <v>293</v>
      </c>
      <c r="B621" s="6" t="s">
        <v>243</v>
      </c>
      <c r="C621" s="6" t="s">
        <v>323</v>
      </c>
      <c r="D621" s="3" t="s">
        <v>814</v>
      </c>
      <c r="E621" s="45">
        <v>-3003610.23</v>
      </c>
      <c r="F621" s="45">
        <v>-3242704.81</v>
      </c>
      <c r="G621" s="45">
        <v>-3228267.05</v>
      </c>
      <c r="H621" s="45">
        <v>-3164009.1</v>
      </c>
      <c r="I621" s="45">
        <v>-3125925.62</v>
      </c>
      <c r="J621" s="45">
        <v>-3023479.55</v>
      </c>
      <c r="K621" s="45">
        <v>-2884196.95</v>
      </c>
      <c r="L621" s="45">
        <v>-2803684.84</v>
      </c>
      <c r="M621" s="45">
        <v>-2790674.95</v>
      </c>
      <c r="N621" s="45">
        <v>-2616954.5099999998</v>
      </c>
      <c r="O621" s="45">
        <v>-2704137.98</v>
      </c>
      <c r="P621" s="45">
        <v>-2743777.7</v>
      </c>
      <c r="Q621" s="45">
        <v>-2837675.57</v>
      </c>
      <c r="R621" s="47">
        <f t="shared" si="168"/>
        <v>-2937371.3299999996</v>
      </c>
      <c r="U621" s="49">
        <f>+R621</f>
        <v>-2937371.3299999996</v>
      </c>
      <c r="V621" s="49"/>
      <c r="W621" s="49"/>
      <c r="Y621" s="51"/>
      <c r="Z621" s="51"/>
      <c r="AA621" s="51"/>
      <c r="AD621" s="49">
        <f>+R621</f>
        <v>-2937371.3299999996</v>
      </c>
    </row>
    <row r="622" spans="1:30">
      <c r="A622" s="6" t="s">
        <v>293</v>
      </c>
      <c r="B622" s="6" t="s">
        <v>243</v>
      </c>
      <c r="C622" s="6" t="s">
        <v>446</v>
      </c>
      <c r="D622" s="3" t="s">
        <v>809</v>
      </c>
      <c r="E622" s="45">
        <v>-32285.33</v>
      </c>
      <c r="F622" s="45">
        <v>-32122.28</v>
      </c>
      <c r="G622" s="45">
        <v>-31959.23</v>
      </c>
      <c r="H622" s="45">
        <v>-67683.64</v>
      </c>
      <c r="I622" s="45">
        <v>-67566.31</v>
      </c>
      <c r="J622" s="45">
        <v>-66746.66</v>
      </c>
      <c r="K622" s="45">
        <v>-66510.490000000005</v>
      </c>
      <c r="L622" s="45">
        <v>-66274.31</v>
      </c>
      <c r="M622" s="45">
        <v>-66038.14</v>
      </c>
      <c r="N622" s="45">
        <v>-65801.960000000006</v>
      </c>
      <c r="O622" s="45">
        <v>-65565.789999999994</v>
      </c>
      <c r="P622" s="45">
        <v>-65329.62</v>
      </c>
      <c r="Q622" s="45">
        <v>-65093.440000000002</v>
      </c>
      <c r="R622" s="47">
        <f t="shared" si="168"/>
        <v>-59190.651250000003</v>
      </c>
      <c r="V622" s="49"/>
      <c r="W622" s="49">
        <f>+R622</f>
        <v>-59190.651250000003</v>
      </c>
      <c r="Y622" s="51"/>
      <c r="Z622" s="51">
        <f>+R622</f>
        <v>-59190.651250000003</v>
      </c>
      <c r="AA622" s="51"/>
      <c r="AD622" s="49"/>
    </row>
    <row r="623" spans="1:30">
      <c r="A623" s="6" t="s">
        <v>294</v>
      </c>
      <c r="B623" s="6" t="s">
        <v>242</v>
      </c>
      <c r="C623" s="6" t="s">
        <v>442</v>
      </c>
      <c r="D623" s="3" t="s">
        <v>802</v>
      </c>
      <c r="E623" s="45">
        <v>-77736285.769999996</v>
      </c>
      <c r="F623" s="45">
        <v>-77682907.659999996</v>
      </c>
      <c r="G623" s="45">
        <v>-77629529.560000002</v>
      </c>
      <c r="H623" s="45">
        <v>-77449100.540000096</v>
      </c>
      <c r="I623" s="45">
        <v>-78086633.830000103</v>
      </c>
      <c r="J623" s="45">
        <v>-77999143.159999996</v>
      </c>
      <c r="K623" s="45">
        <v>-77981509.739999995</v>
      </c>
      <c r="L623" s="45">
        <v>-77963876.340000004</v>
      </c>
      <c r="M623" s="45">
        <v>-77946242.930000007</v>
      </c>
      <c r="N623" s="45">
        <v>-77928609.519999996</v>
      </c>
      <c r="O623" s="45">
        <v>-77910976.109999999</v>
      </c>
      <c r="P623" s="45">
        <v>-77893342.709999993</v>
      </c>
      <c r="Q623" s="45">
        <v>-77875709.299999997</v>
      </c>
      <c r="R623" s="47">
        <f t="shared" si="168"/>
        <v>-77856489.136250019</v>
      </c>
      <c r="U623" s="49"/>
      <c r="V623" s="49"/>
      <c r="W623" s="49">
        <f t="shared" ref="W623" si="171">+R623</f>
        <v>-77856489.136250019</v>
      </c>
      <c r="Y623" s="51">
        <f>R623</f>
        <v>-77856489.136250019</v>
      </c>
      <c r="Z623" s="51"/>
      <c r="AA623" s="51"/>
    </row>
    <row r="624" spans="1:30">
      <c r="A624" s="6" t="s">
        <v>294</v>
      </c>
      <c r="B624" s="6" t="s">
        <v>242</v>
      </c>
      <c r="C624" s="6" t="s">
        <v>509</v>
      </c>
      <c r="D624" s="3" t="s">
        <v>808</v>
      </c>
      <c r="E624" s="45">
        <v>0</v>
      </c>
      <c r="F624" s="45">
        <v>0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7">
        <f t="shared" si="168"/>
        <v>0</v>
      </c>
      <c r="V624" s="49"/>
      <c r="W624" s="49">
        <f>+R624</f>
        <v>0</v>
      </c>
      <c r="Y624" s="51">
        <f>R624</f>
        <v>0</v>
      </c>
      <c r="Z624" s="51"/>
      <c r="AA624" s="51"/>
      <c r="AD624" s="49"/>
    </row>
    <row r="625" spans="1:29">
      <c r="A625" s="6" t="s">
        <v>294</v>
      </c>
      <c r="B625" s="6" t="s">
        <v>243</v>
      </c>
      <c r="C625" s="6" t="s">
        <v>446</v>
      </c>
      <c r="D625" s="3" t="s">
        <v>809</v>
      </c>
      <c r="E625" s="45">
        <v>-107115.87</v>
      </c>
      <c r="F625" s="45">
        <v>-106574.88</v>
      </c>
      <c r="G625" s="45">
        <v>-106033.89</v>
      </c>
      <c r="H625" s="45">
        <v>-224559.96</v>
      </c>
      <c r="I625" s="45">
        <v>-224170.69</v>
      </c>
      <c r="J625" s="45">
        <v>-223961.72</v>
      </c>
      <c r="K625" s="45">
        <v>-223169.27</v>
      </c>
      <c r="L625" s="45">
        <v>-222376.82</v>
      </c>
      <c r="M625" s="45">
        <v>-221584.37</v>
      </c>
      <c r="N625" s="45">
        <v>-220791.92</v>
      </c>
      <c r="O625" s="45">
        <v>-219999.46</v>
      </c>
      <c r="P625" s="45">
        <v>-219207.01</v>
      </c>
      <c r="Q625" s="45">
        <v>-218414.56</v>
      </c>
      <c r="R625" s="47">
        <f t="shared" si="168"/>
        <v>-197932.93375</v>
      </c>
      <c r="U625" s="49"/>
      <c r="V625" s="49"/>
      <c r="W625" s="49">
        <f>+R625</f>
        <v>-197932.93375</v>
      </c>
      <c r="Y625" s="51">
        <f>R625</f>
        <v>-197932.93375</v>
      </c>
      <c r="Z625" s="51"/>
      <c r="AA625" s="51"/>
    </row>
    <row r="626" spans="1:29">
      <c r="D626" s="3" t="s">
        <v>244</v>
      </c>
      <c r="E626" s="46">
        <f t="shared" ref="E626:H626" si="172">SUM(E601:E625)</f>
        <v>-94792713.170000002</v>
      </c>
      <c r="F626" s="46">
        <f t="shared" si="172"/>
        <v>-97695664.389999986</v>
      </c>
      <c r="G626" s="46">
        <f t="shared" si="172"/>
        <v>-97700610.590000004</v>
      </c>
      <c r="H626" s="46">
        <f t="shared" si="172"/>
        <v>-96899117.650000095</v>
      </c>
      <c r="I626" s="46">
        <f t="shared" ref="I626:R626" si="173">SUM(I601:I625)</f>
        <v>-95326441.260000095</v>
      </c>
      <c r="J626" s="46">
        <f t="shared" si="173"/>
        <v>-94274576.150000006</v>
      </c>
      <c r="K626" s="46">
        <f t="shared" si="173"/>
        <v>-92763339.439999998</v>
      </c>
      <c r="L626" s="46">
        <f t="shared" si="173"/>
        <v>-91983027.979999989</v>
      </c>
      <c r="M626" s="46">
        <f t="shared" si="173"/>
        <v>-92034107.020000011</v>
      </c>
      <c r="N626" s="46">
        <f t="shared" si="173"/>
        <v>-92597501.25</v>
      </c>
      <c r="O626" s="46">
        <f t="shared" si="173"/>
        <v>-93870265.890000001</v>
      </c>
      <c r="P626" s="46">
        <f t="shared" si="173"/>
        <v>-94408534.769999996</v>
      </c>
      <c r="Q626" s="46">
        <f t="shared" si="173"/>
        <v>-95787572.609999985</v>
      </c>
      <c r="R626" s="46">
        <f t="shared" si="173"/>
        <v>-94570277.440000027</v>
      </c>
      <c r="Y626" s="51"/>
      <c r="Z626" s="51"/>
      <c r="AA626" s="51"/>
    </row>
    <row r="627" spans="1:29" s="59" customFormat="1">
      <c r="D627" s="3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7"/>
      <c r="Y627" s="60"/>
      <c r="Z627" s="60"/>
      <c r="AA627" s="60"/>
    </row>
    <row r="628" spans="1:29">
      <c r="A628" s="1" t="s">
        <v>284</v>
      </c>
      <c r="B628" s="6" t="s">
        <v>252</v>
      </c>
      <c r="D628" s="2" t="s">
        <v>253</v>
      </c>
      <c r="E628" s="45">
        <v>0</v>
      </c>
      <c r="F628" s="45">
        <v>0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7">
        <f t="shared" ref="R628:R691" si="174">((E628+Q628)+((F628+G628+H628+I628+J628+K628+L628+M628+N628+O628+P628)*2))/24</f>
        <v>0</v>
      </c>
      <c r="V628" s="49">
        <f>R628</f>
        <v>0</v>
      </c>
      <c r="Y628" s="51"/>
      <c r="Z628" s="51"/>
      <c r="AA628" s="51"/>
      <c r="AC628" s="61">
        <f t="shared" ref="AC628:AC695" si="175">+R628</f>
        <v>0</v>
      </c>
    </row>
    <row r="629" spans="1:29">
      <c r="A629" s="1" t="s">
        <v>284</v>
      </c>
      <c r="B629" s="6" t="s">
        <v>252</v>
      </c>
      <c r="C629" s="6" t="s">
        <v>882</v>
      </c>
      <c r="D629" s="2" t="s">
        <v>884</v>
      </c>
      <c r="E629" s="45">
        <v>-13600</v>
      </c>
      <c r="F629" s="45">
        <v>-15300</v>
      </c>
      <c r="G629" s="45">
        <v>-17000</v>
      </c>
      <c r="H629" s="45">
        <v>-18700</v>
      </c>
      <c r="I629" s="45">
        <v>-20400</v>
      </c>
      <c r="J629" s="45">
        <v>-1522</v>
      </c>
      <c r="K629" s="45">
        <v>-3044</v>
      </c>
      <c r="L629" s="45">
        <v>-4566</v>
      </c>
      <c r="M629" s="45">
        <v>-6088</v>
      </c>
      <c r="N629" s="45">
        <v>-7610</v>
      </c>
      <c r="O629" s="45">
        <v>-9132</v>
      </c>
      <c r="P629" s="45">
        <v>-10654</v>
      </c>
      <c r="Q629" s="45">
        <v>-12176</v>
      </c>
      <c r="R629" s="47">
        <f t="shared" si="174"/>
        <v>-10575.333333333334</v>
      </c>
      <c r="V629" s="49">
        <f t="shared" ref="V629:V692" si="176">R629</f>
        <v>-10575.333333333334</v>
      </c>
      <c r="Y629" s="51"/>
      <c r="Z629" s="51"/>
      <c r="AA629" s="51"/>
      <c r="AC629" s="61">
        <f t="shared" si="175"/>
        <v>-10575.333333333334</v>
      </c>
    </row>
    <row r="630" spans="1:29">
      <c r="A630" s="1" t="s">
        <v>284</v>
      </c>
      <c r="B630" s="6" t="s">
        <v>252</v>
      </c>
      <c r="C630" s="6" t="s">
        <v>934</v>
      </c>
      <c r="D630" s="2" t="s">
        <v>935</v>
      </c>
      <c r="E630" s="45">
        <v>-52464</v>
      </c>
      <c r="F630" s="45">
        <v>-59022</v>
      </c>
      <c r="G630" s="45">
        <v>-65580</v>
      </c>
      <c r="H630" s="45">
        <v>-72138</v>
      </c>
      <c r="I630" s="45">
        <v>-78696</v>
      </c>
      <c r="J630" s="45">
        <v>-5887</v>
      </c>
      <c r="K630" s="45">
        <v>-11774</v>
      </c>
      <c r="L630" s="45">
        <v>-17661</v>
      </c>
      <c r="M630" s="45">
        <v>-23548</v>
      </c>
      <c r="N630" s="45">
        <v>-29435</v>
      </c>
      <c r="O630" s="45">
        <v>-35322</v>
      </c>
      <c r="P630" s="45">
        <v>-41209</v>
      </c>
      <c r="Q630" s="45">
        <v>-47096</v>
      </c>
      <c r="R630" s="47">
        <f t="shared" si="174"/>
        <v>-40837.666666666664</v>
      </c>
      <c r="V630" s="49">
        <f t="shared" si="176"/>
        <v>-40837.666666666664</v>
      </c>
      <c r="Y630" s="51"/>
      <c r="Z630" s="51"/>
      <c r="AA630" s="51"/>
      <c r="AC630" s="61">
        <f t="shared" si="175"/>
        <v>-40837.666666666664</v>
      </c>
    </row>
    <row r="631" spans="1:29">
      <c r="A631" s="1" t="s">
        <v>284</v>
      </c>
      <c r="B631" s="6" t="s">
        <v>252</v>
      </c>
      <c r="C631" s="6" t="s">
        <v>883</v>
      </c>
      <c r="D631" s="2" t="s">
        <v>885</v>
      </c>
      <c r="E631" s="45">
        <v>-13912</v>
      </c>
      <c r="F631" s="45">
        <v>-15651</v>
      </c>
      <c r="G631" s="45">
        <v>-17390</v>
      </c>
      <c r="H631" s="45">
        <v>-19129</v>
      </c>
      <c r="I631" s="45">
        <v>-20868</v>
      </c>
      <c r="J631" s="45">
        <v>-1565</v>
      </c>
      <c r="K631" s="45">
        <v>-3130</v>
      </c>
      <c r="L631" s="45">
        <v>-4695</v>
      </c>
      <c r="M631" s="45">
        <v>-6260</v>
      </c>
      <c r="N631" s="45">
        <v>-7825</v>
      </c>
      <c r="O631" s="45">
        <v>-9390</v>
      </c>
      <c r="P631" s="45">
        <v>-10955</v>
      </c>
      <c r="Q631" s="45">
        <v>-12520</v>
      </c>
      <c r="R631" s="47">
        <f t="shared" si="174"/>
        <v>-10839.5</v>
      </c>
      <c r="V631" s="49">
        <f t="shared" si="176"/>
        <v>-10839.5</v>
      </c>
      <c r="Y631" s="51"/>
      <c r="Z631" s="51"/>
      <c r="AA631" s="51"/>
      <c r="AC631" s="61">
        <f t="shared" si="175"/>
        <v>-10839.5</v>
      </c>
    </row>
    <row r="632" spans="1:29">
      <c r="A632" s="6" t="s">
        <v>284</v>
      </c>
      <c r="B632" s="6" t="s">
        <v>254</v>
      </c>
      <c r="C632" s="6" t="s">
        <v>467</v>
      </c>
      <c r="D632" s="3" t="s">
        <v>815</v>
      </c>
      <c r="E632" s="45">
        <v>-3949.29</v>
      </c>
      <c r="F632" s="45">
        <v>-3949.29</v>
      </c>
      <c r="G632" s="45">
        <v>-3949.29</v>
      </c>
      <c r="H632" s="45">
        <v>-3949.29</v>
      </c>
      <c r="I632" s="45">
        <v>-3957.97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-112.21</v>
      </c>
      <c r="R632" s="47">
        <f t="shared" si="174"/>
        <v>-1486.3824999999997</v>
      </c>
      <c r="V632" s="49">
        <f t="shared" si="176"/>
        <v>-1486.3824999999997</v>
      </c>
      <c r="Y632" s="51"/>
      <c r="Z632" s="51"/>
      <c r="AA632" s="51"/>
      <c r="AC632" s="61">
        <f t="shared" si="175"/>
        <v>-1486.3824999999997</v>
      </c>
    </row>
    <row r="633" spans="1:29">
      <c r="A633" s="6" t="s">
        <v>293</v>
      </c>
      <c r="B633" s="6" t="s">
        <v>245</v>
      </c>
      <c r="C633" s="6" t="s">
        <v>448</v>
      </c>
      <c r="D633" s="3" t="s">
        <v>816</v>
      </c>
      <c r="E633" s="45">
        <v>-28584869.469999999</v>
      </c>
      <c r="F633" s="45">
        <v>-29803038.059999999</v>
      </c>
      <c r="G633" s="45">
        <v>-31408757.690000001</v>
      </c>
      <c r="H633" s="45">
        <v>-34848667.909999996</v>
      </c>
      <c r="I633" s="45">
        <v>-40896819.469999999</v>
      </c>
      <c r="J633" s="45">
        <v>-6425713.96</v>
      </c>
      <c r="K633" s="45">
        <v>-12366817.41</v>
      </c>
      <c r="L633" s="45">
        <v>-18485713.059999999</v>
      </c>
      <c r="M633" s="45">
        <v>-22946882.640000001</v>
      </c>
      <c r="N633" s="45">
        <v>-25553320.420000002</v>
      </c>
      <c r="O633" s="45">
        <v>-27674834.359999999</v>
      </c>
      <c r="P633" s="45">
        <v>-29036074.469999999</v>
      </c>
      <c r="Q633" s="45">
        <v>-30259244.960000001</v>
      </c>
      <c r="R633" s="47">
        <f t="shared" si="174"/>
        <v>-25739058.05541667</v>
      </c>
      <c r="V633" s="49">
        <f t="shared" si="176"/>
        <v>-25739058.05541667</v>
      </c>
      <c r="Y633" s="51"/>
      <c r="Z633" s="51"/>
      <c r="AA633" s="51"/>
      <c r="AC633" s="61">
        <f t="shared" si="175"/>
        <v>-25739058.05541667</v>
      </c>
    </row>
    <row r="634" spans="1:29">
      <c r="A634" s="6" t="s">
        <v>293</v>
      </c>
      <c r="B634" s="6" t="s">
        <v>245</v>
      </c>
      <c r="C634" s="6" t="s">
        <v>449</v>
      </c>
      <c r="D634" s="3" t="s">
        <v>818</v>
      </c>
      <c r="E634" s="45">
        <v>272000.75</v>
      </c>
      <c r="F634" s="45">
        <v>226741.07</v>
      </c>
      <c r="G634" s="45">
        <v>179857.35</v>
      </c>
      <c r="H634" s="45">
        <v>434098.24</v>
      </c>
      <c r="I634" s="45">
        <v>423195.53</v>
      </c>
      <c r="J634" s="45">
        <v>-20395.86</v>
      </c>
      <c r="K634" s="45">
        <v>275039.95</v>
      </c>
      <c r="L634" s="45">
        <v>190453.7</v>
      </c>
      <c r="M634" s="45">
        <v>377.71000000002101</v>
      </c>
      <c r="N634" s="45">
        <v>-41257.339999999997</v>
      </c>
      <c r="O634" s="45">
        <v>-126876.01</v>
      </c>
      <c r="P634" s="45">
        <v>298157.26</v>
      </c>
      <c r="Q634" s="45">
        <v>252560.75</v>
      </c>
      <c r="R634" s="47">
        <f t="shared" si="174"/>
        <v>175139.36249999996</v>
      </c>
      <c r="V634" s="49">
        <f t="shared" si="176"/>
        <v>175139.36249999996</v>
      </c>
      <c r="Y634" s="51"/>
      <c r="Z634" s="51"/>
      <c r="AA634" s="51"/>
      <c r="AC634" s="61">
        <f t="shared" si="175"/>
        <v>175139.36249999996</v>
      </c>
    </row>
    <row r="635" spans="1:29">
      <c r="A635" s="6" t="s">
        <v>293</v>
      </c>
      <c r="B635" s="6" t="s">
        <v>245</v>
      </c>
      <c r="C635" s="6" t="s">
        <v>450</v>
      </c>
      <c r="D635" s="3" t="s">
        <v>819</v>
      </c>
      <c r="E635" s="45">
        <v>-1846991.22</v>
      </c>
      <c r="F635" s="45">
        <v>-1984608.09</v>
      </c>
      <c r="G635" s="45">
        <v>-2150037.58</v>
      </c>
      <c r="H635" s="45">
        <v>-2436294.4700000002</v>
      </c>
      <c r="I635" s="45">
        <v>-2817978.92</v>
      </c>
      <c r="J635" s="45">
        <v>-353007.6</v>
      </c>
      <c r="K635" s="45">
        <v>-685611.37</v>
      </c>
      <c r="L635" s="45">
        <v>-1038841.95</v>
      </c>
      <c r="M635" s="45">
        <v>-1329220.8799999999</v>
      </c>
      <c r="N635" s="45">
        <v>-1518650.7</v>
      </c>
      <c r="O635" s="45">
        <v>-1684466.94</v>
      </c>
      <c r="P635" s="45">
        <v>-1799125.01</v>
      </c>
      <c r="Q635" s="45">
        <v>-1925782.69</v>
      </c>
      <c r="R635" s="47">
        <f t="shared" si="174"/>
        <v>-1640352.5387499996</v>
      </c>
      <c r="V635" s="49">
        <f t="shared" si="176"/>
        <v>-1640352.5387499996</v>
      </c>
      <c r="Y635" s="51"/>
      <c r="Z635" s="51"/>
      <c r="AA635" s="51"/>
      <c r="AC635" s="61">
        <f t="shared" si="175"/>
        <v>-1640352.5387499996</v>
      </c>
    </row>
    <row r="636" spans="1:29">
      <c r="A636" s="6" t="s">
        <v>293</v>
      </c>
      <c r="B636" s="6" t="s">
        <v>245</v>
      </c>
      <c r="C636" s="6" t="s">
        <v>451</v>
      </c>
      <c r="D636" s="3" t="s">
        <v>820</v>
      </c>
      <c r="E636" s="45">
        <v>0</v>
      </c>
      <c r="F636" s="45">
        <v>0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7">
        <f t="shared" si="174"/>
        <v>0</v>
      </c>
      <c r="V636" s="49">
        <f t="shared" si="176"/>
        <v>0</v>
      </c>
      <c r="Y636" s="51"/>
      <c r="Z636" s="51"/>
      <c r="AA636" s="51"/>
      <c r="AC636" s="61">
        <f t="shared" si="175"/>
        <v>0</v>
      </c>
    </row>
    <row r="637" spans="1:29">
      <c r="A637" s="6" t="s">
        <v>293</v>
      </c>
      <c r="B637" s="6" t="s">
        <v>245</v>
      </c>
      <c r="C637" s="6" t="s">
        <v>452</v>
      </c>
      <c r="D637" s="3" t="s">
        <v>821</v>
      </c>
      <c r="E637" s="45">
        <v>-14988932.369999999</v>
      </c>
      <c r="F637" s="45">
        <v>-15686268.060000001</v>
      </c>
      <c r="G637" s="45">
        <v>-16546766.84</v>
      </c>
      <c r="H637" s="45">
        <v>-18320428.91</v>
      </c>
      <c r="I637" s="45">
        <v>-21537722.329999998</v>
      </c>
      <c r="J637" s="45">
        <v>-3260015.63</v>
      </c>
      <c r="K637" s="45">
        <v>-6318512.4699999997</v>
      </c>
      <c r="L637" s="45">
        <v>-9573278.6099999994</v>
      </c>
      <c r="M637" s="45">
        <v>-11909526.49</v>
      </c>
      <c r="N637" s="45">
        <v>-13306968.07</v>
      </c>
      <c r="O637" s="45">
        <v>-14479097.529999999</v>
      </c>
      <c r="P637" s="45">
        <v>-15248876.6</v>
      </c>
      <c r="Q637" s="45">
        <v>-15967885.529999999</v>
      </c>
      <c r="R637" s="47">
        <f t="shared" si="174"/>
        <v>-13472155.874166666</v>
      </c>
      <c r="V637" s="49">
        <f t="shared" si="176"/>
        <v>-13472155.874166666</v>
      </c>
      <c r="Y637" s="51"/>
      <c r="Z637" s="51"/>
      <c r="AA637" s="51"/>
      <c r="AC637" s="61">
        <f t="shared" si="175"/>
        <v>-13472155.874166666</v>
      </c>
    </row>
    <row r="638" spans="1:29">
      <c r="A638" s="6" t="s">
        <v>293</v>
      </c>
      <c r="B638" s="6" t="s">
        <v>245</v>
      </c>
      <c r="C638" s="6" t="s">
        <v>453</v>
      </c>
      <c r="D638" s="3" t="s">
        <v>822</v>
      </c>
      <c r="E638" s="45">
        <v>-242564.79</v>
      </c>
      <c r="F638" s="45">
        <v>-299287.98</v>
      </c>
      <c r="G638" s="45">
        <v>-340951.79</v>
      </c>
      <c r="H638" s="45">
        <v>-393733.56</v>
      </c>
      <c r="I638" s="45">
        <v>-394986.07</v>
      </c>
      <c r="J638" s="45">
        <v>-84838.15</v>
      </c>
      <c r="K638" s="45">
        <v>37967.760000000002</v>
      </c>
      <c r="L638" s="45">
        <v>83231.03</v>
      </c>
      <c r="M638" s="45">
        <v>10001.379999999999</v>
      </c>
      <c r="N638" s="45">
        <v>9390.2999999999993</v>
      </c>
      <c r="O638" s="45">
        <v>-56787.95</v>
      </c>
      <c r="P638" s="45">
        <v>140468.96</v>
      </c>
      <c r="Q638" s="45">
        <v>110202.4</v>
      </c>
      <c r="R638" s="47">
        <f t="shared" si="174"/>
        <v>-112975.60541666667</v>
      </c>
      <c r="V638" s="49">
        <f t="shared" si="176"/>
        <v>-112975.60541666667</v>
      </c>
      <c r="Y638" s="51"/>
      <c r="Z638" s="51"/>
      <c r="AA638" s="51"/>
      <c r="AC638" s="61">
        <f t="shared" si="175"/>
        <v>-112975.60541666667</v>
      </c>
    </row>
    <row r="639" spans="1:29">
      <c r="A639" s="6" t="s">
        <v>293</v>
      </c>
      <c r="B639" s="6" t="s">
        <v>245</v>
      </c>
      <c r="C639" s="6" t="s">
        <v>454</v>
      </c>
      <c r="D639" s="3" t="s">
        <v>823</v>
      </c>
      <c r="E639" s="45">
        <v>-3907.32</v>
      </c>
      <c r="F639" s="45">
        <v>-3907.32</v>
      </c>
      <c r="G639" s="45">
        <v>-4067.31</v>
      </c>
      <c r="H639" s="45">
        <v>-4067.31</v>
      </c>
      <c r="I639" s="45">
        <v>-4067.31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7">
        <f t="shared" si="174"/>
        <v>-1505.2425000000001</v>
      </c>
      <c r="V639" s="49">
        <f t="shared" si="176"/>
        <v>-1505.2425000000001</v>
      </c>
      <c r="Y639" s="51"/>
      <c r="Z639" s="51"/>
      <c r="AA639" s="51"/>
      <c r="AC639" s="61">
        <f t="shared" si="175"/>
        <v>-1505.2425000000001</v>
      </c>
    </row>
    <row r="640" spans="1:29">
      <c r="A640" s="6" t="s">
        <v>293</v>
      </c>
      <c r="B640" s="6" t="s">
        <v>245</v>
      </c>
      <c r="C640" s="6" t="s">
        <v>457</v>
      </c>
      <c r="D640" s="3" t="s">
        <v>824</v>
      </c>
      <c r="E640" s="45">
        <v>-963952.25</v>
      </c>
      <c r="F640" s="45">
        <v>-1020674.34</v>
      </c>
      <c r="G640" s="45">
        <v>-1081922.2</v>
      </c>
      <c r="H640" s="45">
        <v>-1179819.83</v>
      </c>
      <c r="I640" s="45">
        <v>-1326947.18</v>
      </c>
      <c r="J640" s="45">
        <v>-181642.27</v>
      </c>
      <c r="K640" s="45">
        <v>-349401.9</v>
      </c>
      <c r="L640" s="45">
        <v>-512434.93</v>
      </c>
      <c r="M640" s="45">
        <v>-647470.4</v>
      </c>
      <c r="N640" s="45">
        <v>-747618.43</v>
      </c>
      <c r="O640" s="45">
        <v>-825350.71</v>
      </c>
      <c r="P640" s="45">
        <v>-885788.69</v>
      </c>
      <c r="Q640" s="45">
        <v>-930805.55</v>
      </c>
      <c r="R640" s="47">
        <f t="shared" si="174"/>
        <v>-808870.81499999994</v>
      </c>
      <c r="V640" s="49">
        <f t="shared" si="176"/>
        <v>-808870.81499999994</v>
      </c>
      <c r="Y640" s="51"/>
      <c r="Z640" s="51"/>
      <c r="AA640" s="51"/>
      <c r="AC640" s="61">
        <f t="shared" si="175"/>
        <v>-808870.81499999994</v>
      </c>
    </row>
    <row r="641" spans="1:29">
      <c r="A641" s="25" t="s">
        <v>293</v>
      </c>
      <c r="B641" s="6" t="s">
        <v>246</v>
      </c>
      <c r="C641" s="6" t="s">
        <v>448</v>
      </c>
      <c r="D641" s="3" t="s">
        <v>836</v>
      </c>
      <c r="E641" s="45">
        <v>3405159.44</v>
      </c>
      <c r="F641" s="45">
        <v>3249120.14</v>
      </c>
      <c r="G641" s="45">
        <v>2164588.38</v>
      </c>
      <c r="H641" s="45">
        <v>434682.22000000102</v>
      </c>
      <c r="I641" s="45">
        <v>-3089.6899999990701</v>
      </c>
      <c r="J641" s="45">
        <v>151258.76999999999</v>
      </c>
      <c r="K641" s="45">
        <v>-137868.43</v>
      </c>
      <c r="L641" s="45">
        <v>1409834.66</v>
      </c>
      <c r="M641" s="45">
        <v>2730083.2</v>
      </c>
      <c r="N641" s="45">
        <v>3026894.88</v>
      </c>
      <c r="O641" s="45">
        <v>3640771.87</v>
      </c>
      <c r="P641" s="45">
        <v>3409598.71</v>
      </c>
      <c r="Q641" s="45">
        <v>3389247.38</v>
      </c>
      <c r="R641" s="47">
        <f t="shared" si="174"/>
        <v>1956089.8433333335</v>
      </c>
      <c r="V641" s="49">
        <f t="shared" si="176"/>
        <v>1956089.8433333335</v>
      </c>
      <c r="Y641" s="51"/>
      <c r="Z641" s="51"/>
      <c r="AA641" s="51"/>
      <c r="AC641" s="61">
        <f t="shared" si="175"/>
        <v>1956089.8433333335</v>
      </c>
    </row>
    <row r="642" spans="1:29">
      <c r="A642" s="25" t="s">
        <v>293</v>
      </c>
      <c r="B642" s="6" t="s">
        <v>246</v>
      </c>
      <c r="C642" s="6" t="s">
        <v>452</v>
      </c>
      <c r="D642" s="3" t="s">
        <v>837</v>
      </c>
      <c r="E642" s="45">
        <v>2020795.47</v>
      </c>
      <c r="F642" s="45">
        <v>1902791.63</v>
      </c>
      <c r="G642" s="45">
        <v>1140194.02</v>
      </c>
      <c r="H642" s="45">
        <v>277798.86</v>
      </c>
      <c r="I642" s="45">
        <v>69474.13</v>
      </c>
      <c r="J642" s="45">
        <v>198871.7</v>
      </c>
      <c r="K642" s="45">
        <v>10797.36</v>
      </c>
      <c r="L642" s="45">
        <v>806467.7</v>
      </c>
      <c r="M642" s="45">
        <v>1605113.85</v>
      </c>
      <c r="N642" s="45">
        <v>1747483.5</v>
      </c>
      <c r="O642" s="45">
        <v>2119590</v>
      </c>
      <c r="P642" s="45">
        <v>1937627.6</v>
      </c>
      <c r="Q642" s="45">
        <v>1909389.13</v>
      </c>
      <c r="R642" s="47">
        <f t="shared" si="174"/>
        <v>1148441.8875</v>
      </c>
      <c r="V642" s="49">
        <f t="shared" si="176"/>
        <v>1148441.8875</v>
      </c>
      <c r="Y642" s="51"/>
      <c r="Z642" s="51"/>
      <c r="AA642" s="51"/>
      <c r="AC642" s="61">
        <f t="shared" si="175"/>
        <v>1148441.8875</v>
      </c>
    </row>
    <row r="643" spans="1:29">
      <c r="A643" s="25" t="s">
        <v>293</v>
      </c>
      <c r="B643" s="6" t="s">
        <v>246</v>
      </c>
      <c r="C643" s="6" t="s">
        <v>457</v>
      </c>
      <c r="D643" s="3" t="s">
        <v>838</v>
      </c>
      <c r="E643" s="45">
        <v>128924.94</v>
      </c>
      <c r="F643" s="45">
        <v>124304.17</v>
      </c>
      <c r="G643" s="45">
        <v>87626.94</v>
      </c>
      <c r="H643" s="45">
        <v>38331.339999999997</v>
      </c>
      <c r="I643" s="45">
        <v>3842.81</v>
      </c>
      <c r="J643" s="45">
        <v>13891.78</v>
      </c>
      <c r="K643" s="45">
        <v>18671.91</v>
      </c>
      <c r="L643" s="45">
        <v>46736.21</v>
      </c>
      <c r="M643" s="45">
        <v>81666.570000000007</v>
      </c>
      <c r="N643" s="45">
        <v>104115.31</v>
      </c>
      <c r="O643" s="45">
        <v>121438.8</v>
      </c>
      <c r="P643" s="45">
        <v>136862.35999999999</v>
      </c>
      <c r="Q643" s="45">
        <v>138045.99</v>
      </c>
      <c r="R643" s="47">
        <f t="shared" si="174"/>
        <v>75914.472083333327</v>
      </c>
      <c r="V643" s="49">
        <f t="shared" si="176"/>
        <v>75914.472083333327</v>
      </c>
      <c r="Y643" s="51"/>
      <c r="Z643" s="51"/>
      <c r="AA643" s="51"/>
      <c r="AC643" s="61">
        <f t="shared" si="175"/>
        <v>75914.472083333327</v>
      </c>
    </row>
    <row r="644" spans="1:29">
      <c r="A644" s="25" t="s">
        <v>293</v>
      </c>
      <c r="B644" s="6" t="s">
        <v>247</v>
      </c>
      <c r="C644" s="6" t="s">
        <v>463</v>
      </c>
      <c r="D644" s="3" t="s">
        <v>843</v>
      </c>
      <c r="E644" s="45">
        <v>-61715.42</v>
      </c>
      <c r="F644" s="45">
        <v>-64347.74</v>
      </c>
      <c r="G644" s="45">
        <v>-66647.740000000005</v>
      </c>
      <c r="H644" s="45">
        <v>-69072.740000000005</v>
      </c>
      <c r="I644" s="45">
        <v>-71847.740000000005</v>
      </c>
      <c r="J644" s="45">
        <v>-16501.45</v>
      </c>
      <c r="K644" s="45">
        <v>-26634.959999999999</v>
      </c>
      <c r="L644" s="45">
        <v>-35272.089999999997</v>
      </c>
      <c r="M644" s="45">
        <v>-41627.06</v>
      </c>
      <c r="N644" s="45">
        <v>-47318.239999999998</v>
      </c>
      <c r="O644" s="45">
        <v>-51706.94</v>
      </c>
      <c r="P644" s="45">
        <v>-55666.36</v>
      </c>
      <c r="Q644" s="45">
        <v>-61550.03</v>
      </c>
      <c r="R644" s="47">
        <f t="shared" si="174"/>
        <v>-50689.64875</v>
      </c>
      <c r="V644" s="49">
        <f t="shared" si="176"/>
        <v>-50689.64875</v>
      </c>
      <c r="Y644" s="51"/>
      <c r="Z644" s="51"/>
      <c r="AA644" s="51"/>
      <c r="AC644" s="61">
        <f t="shared" si="175"/>
        <v>-50689.64875</v>
      </c>
    </row>
    <row r="645" spans="1:29">
      <c r="A645" s="25" t="s">
        <v>293</v>
      </c>
      <c r="B645" s="6" t="s">
        <v>247</v>
      </c>
      <c r="C645" s="6" t="s">
        <v>464</v>
      </c>
      <c r="D645" s="3" t="s">
        <v>844</v>
      </c>
      <c r="E645" s="45">
        <v>-75728.98</v>
      </c>
      <c r="F645" s="45">
        <v>-77604.2</v>
      </c>
      <c r="G645" s="45">
        <v>-78318.880000000005</v>
      </c>
      <c r="H645" s="45">
        <v>-18395.939999999999</v>
      </c>
      <c r="I645" s="45">
        <v>-17627.400000000001</v>
      </c>
      <c r="J645" s="45">
        <v>-3418.25</v>
      </c>
      <c r="K645" s="45">
        <v>-6162.81</v>
      </c>
      <c r="L645" s="45">
        <v>-6582.79</v>
      </c>
      <c r="M645" s="45">
        <v>-7681.01</v>
      </c>
      <c r="N645" s="45">
        <v>-13753.02</v>
      </c>
      <c r="O645" s="45">
        <v>-17503.73</v>
      </c>
      <c r="P645" s="45">
        <v>-21928.85</v>
      </c>
      <c r="Q645" s="45">
        <v>-27503.49</v>
      </c>
      <c r="R645" s="47">
        <f t="shared" si="174"/>
        <v>-26716.092916666665</v>
      </c>
      <c r="V645" s="49">
        <f t="shared" si="176"/>
        <v>-26716.092916666665</v>
      </c>
      <c r="Y645" s="51"/>
      <c r="Z645" s="51"/>
      <c r="AA645" s="51"/>
      <c r="AC645" s="61">
        <f t="shared" si="175"/>
        <v>-26716.092916666665</v>
      </c>
    </row>
    <row r="646" spans="1:29">
      <c r="A646" s="25" t="s">
        <v>293</v>
      </c>
      <c r="B646" s="6" t="s">
        <v>248</v>
      </c>
      <c r="C646" s="6" t="s">
        <v>465</v>
      </c>
      <c r="D646" s="3" t="s">
        <v>848</v>
      </c>
      <c r="E646" s="45">
        <v>-1846476.89</v>
      </c>
      <c r="F646" s="45">
        <v>-2080514.76</v>
      </c>
      <c r="G646" s="45">
        <v>-2317067.89</v>
      </c>
      <c r="H646" s="45">
        <v>-2572878.27</v>
      </c>
      <c r="I646" s="45">
        <v>-2807769.13</v>
      </c>
      <c r="J646" s="45">
        <v>-255703.2</v>
      </c>
      <c r="K646" s="45">
        <v>-517251.71</v>
      </c>
      <c r="L646" s="45">
        <v>-767925.5</v>
      </c>
      <c r="M646" s="45">
        <v>-1034768.19</v>
      </c>
      <c r="N646" s="45">
        <v>-1288267.8600000001</v>
      </c>
      <c r="O646" s="45">
        <v>-1524528.08</v>
      </c>
      <c r="P646" s="45">
        <v>-1756157.27</v>
      </c>
      <c r="Q646" s="45">
        <v>-1993037.25</v>
      </c>
      <c r="R646" s="47">
        <f t="shared" si="174"/>
        <v>-1570215.7441666666</v>
      </c>
      <c r="V646" s="49">
        <f t="shared" si="176"/>
        <v>-1570215.7441666666</v>
      </c>
      <c r="Y646" s="51"/>
      <c r="Z646" s="51"/>
      <c r="AA646" s="51"/>
      <c r="AC646" s="61">
        <f t="shared" si="175"/>
        <v>-1570215.7441666666</v>
      </c>
    </row>
    <row r="647" spans="1:29">
      <c r="A647" s="25" t="s">
        <v>293</v>
      </c>
      <c r="B647" s="6" t="s">
        <v>248</v>
      </c>
      <c r="C647" s="6" t="s">
        <v>466</v>
      </c>
      <c r="D647" s="3" t="s">
        <v>849</v>
      </c>
      <c r="E647" s="45">
        <v>-928963.11</v>
      </c>
      <c r="F647" s="45">
        <v>-1052932.1499999999</v>
      </c>
      <c r="G647" s="45">
        <v>-1180478.55</v>
      </c>
      <c r="H647" s="45">
        <v>-1303576.45</v>
      </c>
      <c r="I647" s="45">
        <v>-1413471.32</v>
      </c>
      <c r="J647" s="45">
        <v>-112953.62</v>
      </c>
      <c r="K647" s="45">
        <v>-223184.23</v>
      </c>
      <c r="L647" s="45">
        <v>-338147.06</v>
      </c>
      <c r="M647" s="45">
        <v>-462085.9</v>
      </c>
      <c r="N647" s="45">
        <v>-579795.22</v>
      </c>
      <c r="O647" s="45">
        <v>-698302.11</v>
      </c>
      <c r="P647" s="45">
        <v>-820007.86</v>
      </c>
      <c r="Q647" s="45">
        <v>-948629.88</v>
      </c>
      <c r="R647" s="47">
        <f t="shared" si="174"/>
        <v>-760310.91375000018</v>
      </c>
      <c r="V647" s="49">
        <f t="shared" si="176"/>
        <v>-760310.91375000018</v>
      </c>
      <c r="Y647" s="51"/>
      <c r="Z647" s="51"/>
      <c r="AA647" s="51"/>
      <c r="AC647" s="61">
        <f t="shared" si="175"/>
        <v>-760310.91375000018</v>
      </c>
    </row>
    <row r="648" spans="1:29">
      <c r="A648" s="25" t="s">
        <v>293</v>
      </c>
      <c r="B648" s="6" t="s">
        <v>249</v>
      </c>
      <c r="C648" s="6" t="s">
        <v>465</v>
      </c>
      <c r="D648" s="3" t="s">
        <v>850</v>
      </c>
      <c r="E648" s="45">
        <v>10180.44</v>
      </c>
      <c r="F648" s="45">
        <v>7220.5100000000102</v>
      </c>
      <c r="G648" s="45">
        <v>-10018.99</v>
      </c>
      <c r="H648" s="45">
        <v>10383.41</v>
      </c>
      <c r="I648" s="45">
        <v>-10450.790000000001</v>
      </c>
      <c r="J648" s="45">
        <v>-5587.58</v>
      </c>
      <c r="K648" s="45">
        <v>6224.28</v>
      </c>
      <c r="L648" s="45">
        <v>-10821.43</v>
      </c>
      <c r="M648" s="45">
        <v>2755.23</v>
      </c>
      <c r="N648" s="45">
        <v>20123.61</v>
      </c>
      <c r="O648" s="45">
        <v>24578.71</v>
      </c>
      <c r="P648" s="45">
        <v>19454.96</v>
      </c>
      <c r="Q648" s="45">
        <v>19907.939999999999</v>
      </c>
      <c r="R648" s="47">
        <f t="shared" si="174"/>
        <v>5742.1758333333337</v>
      </c>
      <c r="V648" s="49">
        <f t="shared" si="176"/>
        <v>5742.1758333333337</v>
      </c>
      <c r="Y648" s="51"/>
      <c r="Z648" s="51"/>
      <c r="AA648" s="51"/>
      <c r="AC648" s="61">
        <f t="shared" si="175"/>
        <v>5742.1758333333337</v>
      </c>
    </row>
    <row r="649" spans="1:29">
      <c r="A649" s="25" t="s">
        <v>293</v>
      </c>
      <c r="B649" s="6" t="s">
        <v>249</v>
      </c>
      <c r="C649" s="6" t="s">
        <v>466</v>
      </c>
      <c r="D649" s="3" t="s">
        <v>851</v>
      </c>
      <c r="E649" s="45">
        <v>7553.82</v>
      </c>
      <c r="F649" s="45">
        <v>3976.46</v>
      </c>
      <c r="G649" s="45">
        <v>8424.9599999999991</v>
      </c>
      <c r="H649" s="45">
        <v>21627.99</v>
      </c>
      <c r="I649" s="45">
        <v>18569.240000000002</v>
      </c>
      <c r="J649" s="45">
        <v>2723.01</v>
      </c>
      <c r="K649" s="45">
        <v>-2009.21</v>
      </c>
      <c r="L649" s="45">
        <v>-10985.22</v>
      </c>
      <c r="M649" s="45">
        <v>-4755.7</v>
      </c>
      <c r="N649" s="45">
        <v>-5553.27</v>
      </c>
      <c r="O649" s="45">
        <v>-8752.1299999999992</v>
      </c>
      <c r="P649" s="45">
        <v>-15668.4</v>
      </c>
      <c r="Q649" s="45">
        <v>-15977.74</v>
      </c>
      <c r="R649" s="47">
        <f t="shared" si="174"/>
        <v>282.147500000001</v>
      </c>
      <c r="V649" s="49">
        <f t="shared" si="176"/>
        <v>282.147500000001</v>
      </c>
      <c r="Y649" s="51"/>
      <c r="Z649" s="51"/>
      <c r="AA649" s="51"/>
      <c r="AC649" s="61">
        <f t="shared" si="175"/>
        <v>282.147500000001</v>
      </c>
    </row>
    <row r="650" spans="1:29">
      <c r="A650" s="25" t="s">
        <v>293</v>
      </c>
      <c r="B650" s="6" t="s">
        <v>250</v>
      </c>
      <c r="C650" s="6"/>
      <c r="D650" s="3" t="s">
        <v>251</v>
      </c>
      <c r="E650" s="45">
        <v>-9000</v>
      </c>
      <c r="F650" s="45">
        <v>-10000</v>
      </c>
      <c r="G650" s="45">
        <v>-11000</v>
      </c>
      <c r="H650" s="45">
        <v>-12000</v>
      </c>
      <c r="I650" s="45">
        <v>-13000</v>
      </c>
      <c r="J650" s="45">
        <v>-1000</v>
      </c>
      <c r="K650" s="45">
        <v>-2000</v>
      </c>
      <c r="L650" s="45">
        <v>-3000</v>
      </c>
      <c r="M650" s="45">
        <v>-4000</v>
      </c>
      <c r="N650" s="45">
        <v>-5000</v>
      </c>
      <c r="O650" s="45">
        <v>-6000</v>
      </c>
      <c r="P650" s="45">
        <v>-7000</v>
      </c>
      <c r="Q650" s="45">
        <v>-8000</v>
      </c>
      <c r="R650" s="47">
        <f t="shared" si="174"/>
        <v>-6875</v>
      </c>
      <c r="V650" s="49">
        <f t="shared" si="176"/>
        <v>-6875</v>
      </c>
      <c r="Y650" s="51"/>
      <c r="Z650" s="51"/>
      <c r="AA650" s="51"/>
      <c r="AC650" s="61">
        <f t="shared" si="175"/>
        <v>-6875</v>
      </c>
    </row>
    <row r="651" spans="1:29">
      <c r="A651" s="25" t="s">
        <v>293</v>
      </c>
      <c r="B651" s="6" t="s">
        <v>254</v>
      </c>
      <c r="C651" s="6" t="s">
        <v>461</v>
      </c>
      <c r="D651" s="3" t="s">
        <v>840</v>
      </c>
      <c r="E651" s="45">
        <v>0</v>
      </c>
      <c r="F651" s="45">
        <v>0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7">
        <f t="shared" si="174"/>
        <v>0</v>
      </c>
      <c r="V651" s="49">
        <f t="shared" si="176"/>
        <v>0</v>
      </c>
      <c r="Y651" s="51"/>
      <c r="Z651" s="51"/>
      <c r="AA651" s="51"/>
      <c r="AC651" s="61">
        <f t="shared" si="175"/>
        <v>0</v>
      </c>
    </row>
    <row r="652" spans="1:29">
      <c r="A652" s="25" t="s">
        <v>293</v>
      </c>
      <c r="B652" s="6" t="s">
        <v>254</v>
      </c>
      <c r="C652" s="6" t="s">
        <v>467</v>
      </c>
      <c r="D652" s="3" t="s">
        <v>815</v>
      </c>
      <c r="E652" s="45">
        <v>-735.22</v>
      </c>
      <c r="F652" s="45">
        <v>-735.22</v>
      </c>
      <c r="G652" s="45">
        <v>-735.22</v>
      </c>
      <c r="H652" s="45">
        <v>-735.22</v>
      </c>
      <c r="I652" s="45">
        <v>-735.22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-1028.22</v>
      </c>
      <c r="R652" s="47">
        <f t="shared" si="174"/>
        <v>-318.55</v>
      </c>
      <c r="V652" s="49">
        <f t="shared" si="176"/>
        <v>-318.55</v>
      </c>
      <c r="Y652" s="51"/>
      <c r="Z652" s="51"/>
      <c r="AA652" s="51"/>
      <c r="AC652" s="61">
        <f t="shared" si="175"/>
        <v>-318.55</v>
      </c>
    </row>
    <row r="653" spans="1:29">
      <c r="A653" s="25" t="s">
        <v>293</v>
      </c>
      <c r="B653" s="6" t="s">
        <v>254</v>
      </c>
      <c r="C653" s="6" t="s">
        <v>462</v>
      </c>
      <c r="D653" s="3" t="s">
        <v>841</v>
      </c>
      <c r="E653" s="45">
        <v>-329.7</v>
      </c>
      <c r="F653" s="45">
        <v>-369.7</v>
      </c>
      <c r="G653" s="45">
        <v>-369.7</v>
      </c>
      <c r="H653" s="45">
        <v>-369.7</v>
      </c>
      <c r="I653" s="45">
        <v>-504.85</v>
      </c>
      <c r="J653" s="45">
        <v>0</v>
      </c>
      <c r="K653" s="45">
        <v>0</v>
      </c>
      <c r="L653" s="45">
        <v>0</v>
      </c>
      <c r="M653" s="45">
        <v>0</v>
      </c>
      <c r="N653" s="45">
        <v>-109</v>
      </c>
      <c r="O653" s="45">
        <v>-276.2</v>
      </c>
      <c r="P653" s="45">
        <v>-276.2</v>
      </c>
      <c r="Q653" s="45">
        <v>-276.2</v>
      </c>
      <c r="R653" s="47">
        <f t="shared" si="174"/>
        <v>-214.85833333333332</v>
      </c>
      <c r="V653" s="49">
        <f t="shared" si="176"/>
        <v>-214.85833333333332</v>
      </c>
      <c r="Y653" s="51"/>
      <c r="Z653" s="51"/>
      <c r="AA653" s="51"/>
      <c r="AC653" s="61">
        <f t="shared" si="175"/>
        <v>-214.85833333333332</v>
      </c>
    </row>
    <row r="654" spans="1:29">
      <c r="A654" s="25" t="s">
        <v>293</v>
      </c>
      <c r="B654" s="6" t="s">
        <v>254</v>
      </c>
      <c r="C654" s="6" t="s">
        <v>464</v>
      </c>
      <c r="D654" s="3" t="s">
        <v>842</v>
      </c>
      <c r="E654" s="45">
        <v>-60496.39</v>
      </c>
      <c r="F654" s="45">
        <v>-60496.39</v>
      </c>
      <c r="G654" s="45">
        <v>-2332.33</v>
      </c>
      <c r="H654" s="45">
        <v>-2332.33</v>
      </c>
      <c r="I654" s="45">
        <v>-2332.33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7">
        <f t="shared" si="174"/>
        <v>-8145.1312500000013</v>
      </c>
      <c r="V654" s="49">
        <f t="shared" si="176"/>
        <v>-8145.1312500000013</v>
      </c>
      <c r="Y654" s="51"/>
      <c r="Z654" s="51"/>
      <c r="AA654" s="51"/>
      <c r="AC654" s="61">
        <f t="shared" si="175"/>
        <v>-8145.1312500000013</v>
      </c>
    </row>
    <row r="655" spans="1:29">
      <c r="A655" s="25" t="s">
        <v>293</v>
      </c>
      <c r="B655" s="6" t="s">
        <v>255</v>
      </c>
      <c r="C655" s="6"/>
      <c r="D655" s="3" t="s">
        <v>852</v>
      </c>
      <c r="E655" s="45">
        <v>-711887.13</v>
      </c>
      <c r="F655" s="45">
        <v>-722967.93</v>
      </c>
      <c r="G655" s="45">
        <v>-797324.02</v>
      </c>
      <c r="H655" s="45">
        <v>-824945.43</v>
      </c>
      <c r="I655" s="45">
        <v>-863840.52</v>
      </c>
      <c r="J655" s="45">
        <v>-34042.79</v>
      </c>
      <c r="K655" s="45">
        <v>-66378.12</v>
      </c>
      <c r="L655" s="45">
        <v>-77802.38</v>
      </c>
      <c r="M655" s="45">
        <v>-70139.539999999994</v>
      </c>
      <c r="N655" s="45">
        <v>-53142.76</v>
      </c>
      <c r="O655" s="45">
        <v>-25827.98</v>
      </c>
      <c r="P655" s="45">
        <v>-289.51999999999703</v>
      </c>
      <c r="Q655" s="45">
        <v>29670.9</v>
      </c>
      <c r="R655" s="47">
        <f t="shared" si="174"/>
        <v>-323150.75875000004</v>
      </c>
      <c r="V655" s="49">
        <f t="shared" si="176"/>
        <v>-323150.75875000004</v>
      </c>
      <c r="Y655" s="51"/>
      <c r="Z655" s="51"/>
      <c r="AA655" s="51"/>
      <c r="AC655" s="61">
        <f t="shared" si="175"/>
        <v>-323150.75875000004</v>
      </c>
    </row>
    <row r="656" spans="1:29">
      <c r="A656" s="25" t="s">
        <v>293</v>
      </c>
      <c r="B656" s="6" t="s">
        <v>255</v>
      </c>
      <c r="C656" s="6" t="s">
        <v>143</v>
      </c>
      <c r="D656" s="3" t="s">
        <v>859</v>
      </c>
      <c r="E656" s="45">
        <v>-88060.67</v>
      </c>
      <c r="F656" s="45">
        <v>-100711.34</v>
      </c>
      <c r="G656" s="45">
        <v>-114671.03</v>
      </c>
      <c r="H656" s="45">
        <v>-117742.83</v>
      </c>
      <c r="I656" s="45">
        <v>-121397.73</v>
      </c>
      <c r="J656" s="45">
        <v>-3679.54</v>
      </c>
      <c r="K656" s="45">
        <v>-7068.47</v>
      </c>
      <c r="L656" s="45">
        <v>-10547.58</v>
      </c>
      <c r="M656" s="45">
        <v>-13868.49</v>
      </c>
      <c r="N656" s="45">
        <v>-16925.96</v>
      </c>
      <c r="O656" s="45">
        <v>-19838.060000000001</v>
      </c>
      <c r="P656" s="45">
        <v>-22948.52</v>
      </c>
      <c r="Q656" s="45">
        <v>-25915.74</v>
      </c>
      <c r="R656" s="47">
        <f t="shared" si="174"/>
        <v>-50532.312916666669</v>
      </c>
      <c r="V656" s="49">
        <f t="shared" si="176"/>
        <v>-50532.312916666669</v>
      </c>
      <c r="Y656" s="51"/>
      <c r="Z656" s="51"/>
      <c r="AA656" s="51"/>
      <c r="AC656" s="61">
        <f t="shared" si="175"/>
        <v>-50532.312916666669</v>
      </c>
    </row>
    <row r="657" spans="1:29">
      <c r="A657" s="6" t="s">
        <v>294</v>
      </c>
      <c r="B657" s="6" t="s">
        <v>245</v>
      </c>
      <c r="C657" s="6" t="s">
        <v>448</v>
      </c>
      <c r="D657" s="3" t="s">
        <v>816</v>
      </c>
      <c r="E657" s="45">
        <v>-88990041</v>
      </c>
      <c r="F657" s="45">
        <v>-92741378.829999998</v>
      </c>
      <c r="G657" s="45">
        <v>-97675258.519999996</v>
      </c>
      <c r="H657" s="45">
        <v>-108395481.86</v>
      </c>
      <c r="I657" s="45">
        <v>-126773676.98</v>
      </c>
      <c r="J657" s="45">
        <v>-19503050.760000002</v>
      </c>
      <c r="K657" s="45">
        <v>-37986916.479999997</v>
      </c>
      <c r="L657" s="45">
        <v>-57487775.57</v>
      </c>
      <c r="M657" s="45">
        <v>-71239613.620000005</v>
      </c>
      <c r="N657" s="45">
        <v>-78489823.730000004</v>
      </c>
      <c r="O657" s="45">
        <v>-84373353.109999999</v>
      </c>
      <c r="P657" s="45">
        <v>-88277702.859999999</v>
      </c>
      <c r="Q657" s="45">
        <v>-91818751.170000002</v>
      </c>
      <c r="R657" s="47">
        <f t="shared" si="174"/>
        <v>-79445702.367083341</v>
      </c>
      <c r="V657" s="49">
        <f t="shared" si="176"/>
        <v>-79445702.367083341</v>
      </c>
      <c r="Y657" s="51"/>
      <c r="Z657" s="51"/>
      <c r="AA657" s="51"/>
      <c r="AC657" s="61">
        <f t="shared" si="175"/>
        <v>-79445702.367083341</v>
      </c>
    </row>
    <row r="658" spans="1:29">
      <c r="A658" s="6" t="s">
        <v>294</v>
      </c>
      <c r="B658" s="6" t="s">
        <v>245</v>
      </c>
      <c r="C658" s="6" t="s">
        <v>449</v>
      </c>
      <c r="D658" s="3" t="s">
        <v>825</v>
      </c>
      <c r="E658" s="45">
        <v>623718.57999999996</v>
      </c>
      <c r="F658" s="45">
        <v>415301.76</v>
      </c>
      <c r="G658" s="45">
        <v>179463.29</v>
      </c>
      <c r="H658" s="45">
        <v>-162965.16</v>
      </c>
      <c r="I658" s="45">
        <v>-1348414.41</v>
      </c>
      <c r="J658" s="45">
        <v>-1288704.27</v>
      </c>
      <c r="K658" s="45">
        <v>-864553.88</v>
      </c>
      <c r="L658" s="45">
        <v>-868003.13</v>
      </c>
      <c r="M658" s="45">
        <v>-1446870.22</v>
      </c>
      <c r="N658" s="45">
        <v>-1705595.24</v>
      </c>
      <c r="O658" s="45">
        <v>-1936310.37</v>
      </c>
      <c r="P658" s="45">
        <v>-1681710.48</v>
      </c>
      <c r="Q658" s="45">
        <v>-1804900.51</v>
      </c>
      <c r="R658" s="47">
        <f t="shared" si="174"/>
        <v>-941579.4229166666</v>
      </c>
      <c r="V658" s="49">
        <f t="shared" si="176"/>
        <v>-941579.4229166666</v>
      </c>
      <c r="Y658" s="51"/>
      <c r="Z658" s="51"/>
      <c r="AA658" s="51"/>
      <c r="AC658" s="61">
        <f t="shared" si="175"/>
        <v>-941579.4229166666</v>
      </c>
    </row>
    <row r="659" spans="1:29">
      <c r="A659" s="6" t="s">
        <v>294</v>
      </c>
      <c r="B659" s="6" t="s">
        <v>245</v>
      </c>
      <c r="C659" s="6" t="s">
        <v>519</v>
      </c>
      <c r="D659" s="3" t="s">
        <v>817</v>
      </c>
      <c r="E659" s="45">
        <v>-2343194.94</v>
      </c>
      <c r="F659" s="45">
        <v>-2420750.34</v>
      </c>
      <c r="G659" s="45">
        <v>-2532085.23</v>
      </c>
      <c r="H659" s="45">
        <v>-2806933.19</v>
      </c>
      <c r="I659" s="45">
        <v>-3292483.2</v>
      </c>
      <c r="J659" s="45">
        <v>-517342.92</v>
      </c>
      <c r="K659" s="45">
        <v>-1006135.9</v>
      </c>
      <c r="L659" s="45">
        <v>-1523246.44</v>
      </c>
      <c r="M659" s="45">
        <v>-1879804.72</v>
      </c>
      <c r="N659" s="45">
        <v>-2053878.05</v>
      </c>
      <c r="O659" s="45">
        <v>-2189689.83</v>
      </c>
      <c r="P659" s="45">
        <v>-2269836.56</v>
      </c>
      <c r="Q659" s="45">
        <v>-2339797.31</v>
      </c>
      <c r="R659" s="47">
        <f t="shared" si="174"/>
        <v>-2069473.5420833332</v>
      </c>
      <c r="V659" s="49">
        <f t="shared" si="176"/>
        <v>-2069473.5420833332</v>
      </c>
      <c r="Y659" s="51"/>
      <c r="Z659" s="51"/>
      <c r="AA659" s="51"/>
      <c r="AC659" s="61">
        <f t="shared" si="175"/>
        <v>-2069473.5420833332</v>
      </c>
    </row>
    <row r="660" spans="1:29">
      <c r="A660" s="6" t="s">
        <v>294</v>
      </c>
      <c r="B660" s="6" t="s">
        <v>245</v>
      </c>
      <c r="C660" s="6" t="s">
        <v>450</v>
      </c>
      <c r="D660" s="3" t="s">
        <v>819</v>
      </c>
      <c r="E660" s="45">
        <v>-8119686.1799999997</v>
      </c>
      <c r="F660" s="45">
        <v>-8856803.5899999999</v>
      </c>
      <c r="G660" s="45">
        <v>-9882150.6899999995</v>
      </c>
      <c r="H660" s="45">
        <v>-10816254.710000001</v>
      </c>
      <c r="I660" s="45">
        <v>-12197089.220000001</v>
      </c>
      <c r="J660" s="45">
        <v>-1324988.73</v>
      </c>
      <c r="K660" s="45">
        <v>-2577471.2599999998</v>
      </c>
      <c r="L660" s="45">
        <v>-3991275.62</v>
      </c>
      <c r="M660" s="45">
        <v>-5155594.4000000004</v>
      </c>
      <c r="N660" s="45">
        <v>-5887738.54</v>
      </c>
      <c r="O660" s="45">
        <v>-6687934.7599999998</v>
      </c>
      <c r="P660" s="45">
        <v>-7291129.8899999997</v>
      </c>
      <c r="Q660" s="45">
        <v>-7907749.3200000003</v>
      </c>
      <c r="R660" s="47">
        <f t="shared" si="174"/>
        <v>-6890179.0966666667</v>
      </c>
      <c r="V660" s="49">
        <f t="shared" si="176"/>
        <v>-6890179.0966666667</v>
      </c>
      <c r="Y660" s="51"/>
      <c r="Z660" s="51"/>
      <c r="AA660" s="51"/>
      <c r="AC660" s="61">
        <f t="shared" si="175"/>
        <v>-6890179.0966666667</v>
      </c>
    </row>
    <row r="661" spans="1:29">
      <c r="A661" s="6" t="s">
        <v>294</v>
      </c>
      <c r="B661" s="6" t="s">
        <v>245</v>
      </c>
      <c r="C661" s="6" t="s">
        <v>458</v>
      </c>
      <c r="D661" s="3" t="s">
        <v>826</v>
      </c>
      <c r="E661" s="45">
        <v>87226.89</v>
      </c>
      <c r="F661" s="45">
        <v>109637.73</v>
      </c>
      <c r="G661" s="45">
        <v>118821.14</v>
      </c>
      <c r="H661" s="45">
        <v>114553.99</v>
      </c>
      <c r="I661" s="45">
        <v>116266.14</v>
      </c>
      <c r="J661" s="45">
        <v>-67904.320000000007</v>
      </c>
      <c r="K661" s="45">
        <v>-73782.53</v>
      </c>
      <c r="L661" s="45">
        <v>-80619.710000000006</v>
      </c>
      <c r="M661" s="45">
        <v>-76340.47</v>
      </c>
      <c r="N661" s="45">
        <v>-93147.7</v>
      </c>
      <c r="O661" s="45">
        <v>-63813.62</v>
      </c>
      <c r="P661" s="45">
        <v>-55466.11</v>
      </c>
      <c r="Q661" s="45">
        <v>-46428.23</v>
      </c>
      <c r="R661" s="47">
        <f t="shared" si="174"/>
        <v>-2616.3441666666668</v>
      </c>
      <c r="V661" s="49">
        <f t="shared" si="176"/>
        <v>-2616.3441666666668</v>
      </c>
      <c r="Y661" s="51"/>
      <c r="Z661" s="51"/>
      <c r="AA661" s="51"/>
      <c r="AC661" s="61">
        <f t="shared" si="175"/>
        <v>-2616.3441666666668</v>
      </c>
    </row>
    <row r="662" spans="1:29">
      <c r="A662" s="6" t="s">
        <v>294</v>
      </c>
      <c r="B662" s="6" t="s">
        <v>245</v>
      </c>
      <c r="C662" s="6" t="s">
        <v>520</v>
      </c>
      <c r="D662" s="3" t="s">
        <v>827</v>
      </c>
      <c r="E662" s="45">
        <v>-281164.99</v>
      </c>
      <c r="F662" s="45">
        <v>-306480.55</v>
      </c>
      <c r="G662" s="45">
        <v>-342205.19</v>
      </c>
      <c r="H662" s="45">
        <v>-373830.9</v>
      </c>
      <c r="I662" s="45">
        <v>-420513.53</v>
      </c>
      <c r="J662" s="45">
        <v>-44566.86</v>
      </c>
      <c r="K662" s="45">
        <v>-86589.94</v>
      </c>
      <c r="L662" s="45">
        <v>-134392.78</v>
      </c>
      <c r="M662" s="45">
        <v>-173632.97</v>
      </c>
      <c r="N662" s="45">
        <v>-197991.5</v>
      </c>
      <c r="O662" s="45">
        <v>-225182.22</v>
      </c>
      <c r="P662" s="45">
        <v>-245061.1</v>
      </c>
      <c r="Q662" s="45">
        <v>-265589.03000000003</v>
      </c>
      <c r="R662" s="47">
        <f t="shared" si="174"/>
        <v>-235318.71249999999</v>
      </c>
      <c r="V662" s="49">
        <f t="shared" si="176"/>
        <v>-235318.71249999999</v>
      </c>
      <c r="Y662" s="51"/>
      <c r="Z662" s="51"/>
      <c r="AA662" s="51"/>
      <c r="AC662" s="61">
        <f t="shared" si="175"/>
        <v>-235318.71249999999</v>
      </c>
    </row>
    <row r="663" spans="1:29">
      <c r="A663" s="6" t="s">
        <v>294</v>
      </c>
      <c r="B663" s="6" t="s">
        <v>245</v>
      </c>
      <c r="C663" s="6" t="s">
        <v>451</v>
      </c>
      <c r="D663" s="3" t="s">
        <v>820</v>
      </c>
      <c r="E663" s="45">
        <v>0</v>
      </c>
      <c r="F663" s="45">
        <v>0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7">
        <f t="shared" si="174"/>
        <v>0</v>
      </c>
      <c r="V663" s="49">
        <f t="shared" si="176"/>
        <v>0</v>
      </c>
      <c r="Y663" s="51"/>
      <c r="Z663" s="51"/>
      <c r="AA663" s="51"/>
      <c r="AC663" s="61">
        <f t="shared" si="175"/>
        <v>0</v>
      </c>
    </row>
    <row r="664" spans="1:29">
      <c r="A664" s="6" t="s">
        <v>294</v>
      </c>
      <c r="B664" s="6" t="s">
        <v>245</v>
      </c>
      <c r="C664" s="6" t="s">
        <v>452</v>
      </c>
      <c r="D664" s="3" t="s">
        <v>821</v>
      </c>
      <c r="E664" s="45">
        <v>-65797967.420000002</v>
      </c>
      <c r="F664" s="45">
        <v>-68971745.409999996</v>
      </c>
      <c r="G664" s="45">
        <v>-72872341.769999996</v>
      </c>
      <c r="H664" s="45">
        <v>-79599471.959999993</v>
      </c>
      <c r="I664" s="45">
        <v>-91749073.480000004</v>
      </c>
      <c r="J664" s="45">
        <v>-12951596.279999999</v>
      </c>
      <c r="K664" s="45">
        <v>-25108655.010000002</v>
      </c>
      <c r="L664" s="45">
        <v>-38312547.600000001</v>
      </c>
      <c r="M664" s="45">
        <v>-47688717.549999997</v>
      </c>
      <c r="N664" s="45">
        <v>-52949600.340000004</v>
      </c>
      <c r="O664" s="45">
        <v>-57305888.609999999</v>
      </c>
      <c r="P664" s="45">
        <v>-60371141.060000002</v>
      </c>
      <c r="Q664" s="45">
        <v>-63270401.979999997</v>
      </c>
      <c r="R664" s="47">
        <f t="shared" si="174"/>
        <v>-56034580.314166665</v>
      </c>
      <c r="V664" s="49">
        <f t="shared" si="176"/>
        <v>-56034580.314166665</v>
      </c>
      <c r="Y664" s="51"/>
      <c r="Z664" s="51"/>
      <c r="AA664" s="51"/>
      <c r="AC664" s="61">
        <f t="shared" si="175"/>
        <v>-56034580.314166665</v>
      </c>
    </row>
    <row r="665" spans="1:29">
      <c r="A665" s="6" t="s">
        <v>294</v>
      </c>
      <c r="B665" s="6" t="s">
        <v>245</v>
      </c>
      <c r="C665" s="6" t="s">
        <v>453</v>
      </c>
      <c r="D665" s="3" t="s">
        <v>828</v>
      </c>
      <c r="E665" s="45">
        <v>-568906.81000000006</v>
      </c>
      <c r="F665" s="45">
        <v>-777456.86</v>
      </c>
      <c r="G665" s="45">
        <v>-884913.46</v>
      </c>
      <c r="H665" s="45">
        <v>-1490470.59</v>
      </c>
      <c r="I665" s="45">
        <v>-1988745.98</v>
      </c>
      <c r="J665" s="45">
        <v>-754616.75</v>
      </c>
      <c r="K665" s="45">
        <v>-746329.43</v>
      </c>
      <c r="L665" s="45">
        <v>-536840.86</v>
      </c>
      <c r="M665" s="45">
        <v>-923125.91</v>
      </c>
      <c r="N665" s="45">
        <v>-904444.95</v>
      </c>
      <c r="O665" s="45">
        <v>-1193475.94</v>
      </c>
      <c r="P665" s="45">
        <v>-1101141.97</v>
      </c>
      <c r="Q665" s="45">
        <v>-1252547.43</v>
      </c>
      <c r="R665" s="47">
        <f t="shared" si="174"/>
        <v>-1017690.8183333334</v>
      </c>
      <c r="V665" s="49">
        <f t="shared" si="176"/>
        <v>-1017690.8183333334</v>
      </c>
      <c r="Y665" s="51"/>
      <c r="Z665" s="51"/>
      <c r="AA665" s="51"/>
      <c r="AC665" s="61">
        <f t="shared" si="175"/>
        <v>-1017690.8183333334</v>
      </c>
    </row>
    <row r="666" spans="1:29">
      <c r="A666" s="6" t="s">
        <v>294</v>
      </c>
      <c r="B666" s="6" t="s">
        <v>245</v>
      </c>
      <c r="C666" s="6" t="s">
        <v>521</v>
      </c>
      <c r="D666" s="3" t="s">
        <v>829</v>
      </c>
      <c r="E666" s="45">
        <v>-2016818.01</v>
      </c>
      <c r="F666" s="45">
        <v>-2106251.15</v>
      </c>
      <c r="G666" s="45">
        <v>-2218564.89</v>
      </c>
      <c r="H666" s="45">
        <v>-2412210.71</v>
      </c>
      <c r="I666" s="45">
        <v>-2766470.46</v>
      </c>
      <c r="J666" s="45">
        <v>-377985.39</v>
      </c>
      <c r="K666" s="45">
        <v>-732149.34</v>
      </c>
      <c r="L666" s="45">
        <v>-1117892.1299999999</v>
      </c>
      <c r="M666" s="45">
        <v>-1388976.85</v>
      </c>
      <c r="N666" s="45">
        <v>-1535818.25</v>
      </c>
      <c r="O666" s="45">
        <v>-1655358.9</v>
      </c>
      <c r="P666" s="45">
        <v>-1735979.24</v>
      </c>
      <c r="Q666" s="45">
        <v>-1811624</v>
      </c>
      <c r="R666" s="47">
        <f t="shared" si="174"/>
        <v>-1663489.8595833331</v>
      </c>
      <c r="V666" s="49">
        <f t="shared" si="176"/>
        <v>-1663489.8595833331</v>
      </c>
      <c r="Y666" s="51"/>
      <c r="Z666" s="51"/>
      <c r="AA666" s="51"/>
      <c r="AC666" s="61">
        <f t="shared" si="175"/>
        <v>-1663489.8595833331</v>
      </c>
    </row>
    <row r="667" spans="1:29">
      <c r="A667" s="6" t="s">
        <v>294</v>
      </c>
      <c r="B667" s="6" t="s">
        <v>245</v>
      </c>
      <c r="C667" s="6" t="s">
        <v>454</v>
      </c>
      <c r="D667" s="3" t="s">
        <v>823</v>
      </c>
      <c r="E667" s="45">
        <v>-32843.03</v>
      </c>
      <c r="F667" s="45">
        <v>-32843.03</v>
      </c>
      <c r="G667" s="45">
        <v>-35511.550000000003</v>
      </c>
      <c r="H667" s="45">
        <v>-24219.53</v>
      </c>
      <c r="I667" s="45">
        <v>-39244.629999999997</v>
      </c>
      <c r="J667" s="45">
        <v>-843.85</v>
      </c>
      <c r="K667" s="45">
        <v>-843.85</v>
      </c>
      <c r="L667" s="45">
        <v>-5436.87</v>
      </c>
      <c r="M667" s="45">
        <v>-5121.99</v>
      </c>
      <c r="N667" s="45">
        <v>-5121.99</v>
      </c>
      <c r="O667" s="45">
        <v>-15766.88</v>
      </c>
      <c r="P667" s="45">
        <v>-15766.88</v>
      </c>
      <c r="Q667" s="45">
        <v>-18873.52</v>
      </c>
      <c r="R667" s="47">
        <f t="shared" si="174"/>
        <v>-17214.943749999999</v>
      </c>
      <c r="V667" s="49">
        <f t="shared" si="176"/>
        <v>-17214.943749999999</v>
      </c>
      <c r="Y667" s="51"/>
      <c r="Z667" s="51"/>
      <c r="AA667" s="51"/>
      <c r="AC667" s="61">
        <f t="shared" si="175"/>
        <v>-17214.943749999999</v>
      </c>
    </row>
    <row r="668" spans="1:29">
      <c r="A668" s="6" t="s">
        <v>294</v>
      </c>
      <c r="B668" s="6" t="s">
        <v>245</v>
      </c>
      <c r="C668" s="6" t="s">
        <v>455</v>
      </c>
      <c r="D668" s="3" t="s">
        <v>830</v>
      </c>
      <c r="E668" s="45">
        <v>-1269.51</v>
      </c>
      <c r="F668" s="45">
        <v>-1329.51</v>
      </c>
      <c r="G668" s="45">
        <v>-1389.51</v>
      </c>
      <c r="H668" s="45">
        <v>-1449.51</v>
      </c>
      <c r="I668" s="45">
        <v>-1509.51</v>
      </c>
      <c r="J668" s="45">
        <v>-60</v>
      </c>
      <c r="K668" s="45">
        <v>-120</v>
      </c>
      <c r="L668" s="45">
        <v>-180</v>
      </c>
      <c r="M668" s="45">
        <v>-240</v>
      </c>
      <c r="N668" s="45">
        <v>-300</v>
      </c>
      <c r="O668" s="45">
        <v>-360</v>
      </c>
      <c r="P668" s="45">
        <v>-420</v>
      </c>
      <c r="Q668" s="45">
        <v>-480</v>
      </c>
      <c r="R668" s="47">
        <f t="shared" si="174"/>
        <v>-686.06624999999997</v>
      </c>
      <c r="V668" s="49">
        <f t="shared" si="176"/>
        <v>-686.06624999999997</v>
      </c>
      <c r="Y668" s="51"/>
      <c r="Z668" s="51"/>
      <c r="AA668" s="51"/>
      <c r="AC668" s="61">
        <f t="shared" si="175"/>
        <v>-686.06624999999997</v>
      </c>
    </row>
    <row r="669" spans="1:29">
      <c r="A669" s="6" t="s">
        <v>294</v>
      </c>
      <c r="B669" s="6" t="s">
        <v>245</v>
      </c>
      <c r="C669" s="6" t="s">
        <v>459</v>
      </c>
      <c r="D669" s="3" t="s">
        <v>833</v>
      </c>
      <c r="E669" s="45">
        <v>-2545.85</v>
      </c>
      <c r="F669" s="45">
        <v>-2773.6</v>
      </c>
      <c r="G669" s="45">
        <v>-3138.28</v>
      </c>
      <c r="H669" s="45">
        <v>-3485.78</v>
      </c>
      <c r="I669" s="45">
        <v>-4001.81</v>
      </c>
      <c r="J669" s="45">
        <v>-565.59</v>
      </c>
      <c r="K669" s="45">
        <v>-1016.79</v>
      </c>
      <c r="L669" s="45">
        <v>-1517.07</v>
      </c>
      <c r="M669" s="45">
        <v>-1909.92</v>
      </c>
      <c r="N669" s="45">
        <v>-2195.0300000000002</v>
      </c>
      <c r="O669" s="45">
        <v>-2406.8200000000002</v>
      </c>
      <c r="P669" s="45">
        <v>-2594.13</v>
      </c>
      <c r="Q669" s="45">
        <v>-2786.57</v>
      </c>
      <c r="R669" s="47">
        <f t="shared" si="174"/>
        <v>-2355.9191666666661</v>
      </c>
      <c r="V669" s="49">
        <f t="shared" si="176"/>
        <v>-2355.9191666666661</v>
      </c>
      <c r="Y669" s="51"/>
      <c r="Z669" s="51"/>
      <c r="AA669" s="51"/>
      <c r="AC669" s="61">
        <f t="shared" si="175"/>
        <v>-2355.9191666666661</v>
      </c>
    </row>
    <row r="670" spans="1:29">
      <c r="A670" s="6" t="s">
        <v>294</v>
      </c>
      <c r="B670" s="6" t="s">
        <v>245</v>
      </c>
      <c r="C670" s="6" t="s">
        <v>522</v>
      </c>
      <c r="D670" s="3" t="s">
        <v>832</v>
      </c>
      <c r="E670" s="45">
        <v>-27.94</v>
      </c>
      <c r="F670" s="45">
        <v>-27.94</v>
      </c>
      <c r="G670" s="45">
        <v>-27.94</v>
      </c>
      <c r="H670" s="45">
        <v>-27.94</v>
      </c>
      <c r="I670" s="45">
        <v>-27.94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7">
        <f t="shared" si="174"/>
        <v>-10.477500000000001</v>
      </c>
      <c r="V670" s="49">
        <f t="shared" si="176"/>
        <v>-10.477500000000001</v>
      </c>
      <c r="Y670" s="51"/>
      <c r="Z670" s="51"/>
      <c r="AA670" s="51"/>
      <c r="AC670" s="61">
        <f t="shared" si="175"/>
        <v>-10.477500000000001</v>
      </c>
    </row>
    <row r="671" spans="1:29">
      <c r="A671" s="6" t="s">
        <v>294</v>
      </c>
      <c r="B671" s="6" t="s">
        <v>245</v>
      </c>
      <c r="C671" s="6" t="s">
        <v>456</v>
      </c>
      <c r="D671" s="3" t="s">
        <v>831</v>
      </c>
      <c r="E671" s="45">
        <v>0</v>
      </c>
      <c r="F671" s="45">
        <v>0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7">
        <f t="shared" si="174"/>
        <v>0</v>
      </c>
      <c r="V671" s="49">
        <f t="shared" si="176"/>
        <v>0</v>
      </c>
      <c r="Y671" s="51"/>
      <c r="Z671" s="51"/>
      <c r="AA671" s="51"/>
      <c r="AC671" s="61">
        <f t="shared" si="175"/>
        <v>0</v>
      </c>
    </row>
    <row r="672" spans="1:29">
      <c r="A672" s="6" t="s">
        <v>294</v>
      </c>
      <c r="B672" s="6" t="s">
        <v>245</v>
      </c>
      <c r="C672" s="6" t="s">
        <v>457</v>
      </c>
      <c r="D672" s="3" t="s">
        <v>824</v>
      </c>
      <c r="E672" s="45">
        <v>-936398.18</v>
      </c>
      <c r="F672" s="45">
        <v>-1000949.57</v>
      </c>
      <c r="G672" s="45">
        <v>-1059841.26</v>
      </c>
      <c r="H672" s="45">
        <v>-1172661.2</v>
      </c>
      <c r="I672" s="45">
        <v>-1310258.01</v>
      </c>
      <c r="J672" s="45">
        <v>-152474.85</v>
      </c>
      <c r="K672" s="45">
        <v>-307349.64</v>
      </c>
      <c r="L672" s="45">
        <v>-456626.71</v>
      </c>
      <c r="M672" s="45">
        <v>-604067.73</v>
      </c>
      <c r="N672" s="45">
        <v>-718215.18</v>
      </c>
      <c r="O672" s="45">
        <v>-810111.77</v>
      </c>
      <c r="P672" s="45">
        <v>-877588.64</v>
      </c>
      <c r="Q672" s="45">
        <v>-935342.18</v>
      </c>
      <c r="R672" s="47">
        <f t="shared" si="174"/>
        <v>-783834.56166666653</v>
      </c>
      <c r="V672" s="49">
        <f t="shared" si="176"/>
        <v>-783834.56166666653</v>
      </c>
      <c r="Y672" s="51"/>
      <c r="Z672" s="51"/>
      <c r="AA672" s="51"/>
      <c r="AC672" s="61">
        <f t="shared" si="175"/>
        <v>-783834.56166666653</v>
      </c>
    </row>
    <row r="673" spans="1:29">
      <c r="A673" s="6" t="s">
        <v>294</v>
      </c>
      <c r="B673" s="6" t="s">
        <v>245</v>
      </c>
      <c r="C673" s="6" t="s">
        <v>460</v>
      </c>
      <c r="D673" s="3" t="s">
        <v>834</v>
      </c>
      <c r="E673" s="45">
        <v>-14348.77</v>
      </c>
      <c r="F673" s="45">
        <v>-12326.07</v>
      </c>
      <c r="G673" s="45">
        <v>-6912.21</v>
      </c>
      <c r="H673" s="45">
        <v>-5432.63</v>
      </c>
      <c r="I673" s="45">
        <v>-4097.88</v>
      </c>
      <c r="J673" s="45">
        <v>698.84</v>
      </c>
      <c r="K673" s="45">
        <v>1683.18</v>
      </c>
      <c r="L673" s="45">
        <v>2614.09</v>
      </c>
      <c r="M673" s="45">
        <v>1566.87</v>
      </c>
      <c r="N673" s="45">
        <v>1010.39</v>
      </c>
      <c r="O673" s="45">
        <v>1205.26</v>
      </c>
      <c r="P673" s="45">
        <v>1116.69</v>
      </c>
      <c r="Q673" s="45">
        <v>2478.7600000000002</v>
      </c>
      <c r="R673" s="47">
        <f t="shared" si="174"/>
        <v>-2067.3729166666672</v>
      </c>
      <c r="V673" s="49">
        <f t="shared" si="176"/>
        <v>-2067.3729166666672</v>
      </c>
      <c r="Y673" s="51"/>
      <c r="Z673" s="51"/>
      <c r="AA673" s="51"/>
      <c r="AC673" s="61">
        <f t="shared" si="175"/>
        <v>-2067.3729166666672</v>
      </c>
    </row>
    <row r="674" spans="1:29">
      <c r="A674" s="6" t="s">
        <v>294</v>
      </c>
      <c r="B674" s="6" t="s">
        <v>245</v>
      </c>
      <c r="C674" s="6" t="s">
        <v>523</v>
      </c>
      <c r="D674" s="3" t="s">
        <v>835</v>
      </c>
      <c r="E674" s="45">
        <v>-39801.269999999997</v>
      </c>
      <c r="F674" s="45">
        <v>-42444.41</v>
      </c>
      <c r="G674" s="45">
        <v>-44931.31</v>
      </c>
      <c r="H674" s="45">
        <v>-49634.79</v>
      </c>
      <c r="I674" s="45">
        <v>-55424.76</v>
      </c>
      <c r="J674" s="45">
        <v>-6424.65</v>
      </c>
      <c r="K674" s="45">
        <v>-12959.12</v>
      </c>
      <c r="L674" s="45">
        <v>-19237.22</v>
      </c>
      <c r="M674" s="45">
        <v>-25427.34</v>
      </c>
      <c r="N674" s="45">
        <v>-30172.880000000001</v>
      </c>
      <c r="O674" s="45">
        <v>-33951.65</v>
      </c>
      <c r="P674" s="45">
        <v>-36698.17</v>
      </c>
      <c r="Q674" s="45">
        <v>-39032.120000000003</v>
      </c>
      <c r="R674" s="47">
        <f t="shared" si="174"/>
        <v>-33060.249583333331</v>
      </c>
      <c r="V674" s="49">
        <f t="shared" si="176"/>
        <v>-33060.249583333331</v>
      </c>
      <c r="Y674" s="51"/>
      <c r="Z674" s="51"/>
      <c r="AA674" s="51"/>
      <c r="AC674" s="61">
        <f t="shared" si="175"/>
        <v>-33060.249583333331</v>
      </c>
    </row>
    <row r="675" spans="1:29">
      <c r="A675" s="6" t="s">
        <v>294</v>
      </c>
      <c r="B675" s="6" t="s">
        <v>246</v>
      </c>
      <c r="C675" s="6" t="s">
        <v>448</v>
      </c>
      <c r="D675" s="3" t="s">
        <v>836</v>
      </c>
      <c r="E675" s="45">
        <v>10645417.789999999</v>
      </c>
      <c r="F675" s="45">
        <v>10153079.18</v>
      </c>
      <c r="G675" s="45">
        <v>6627960.5499999998</v>
      </c>
      <c r="H675" s="45">
        <v>745661.68</v>
      </c>
      <c r="I675" s="45">
        <v>-10509.540000000299</v>
      </c>
      <c r="J675" s="45">
        <v>494118.74</v>
      </c>
      <c r="K675" s="45">
        <v>-421702.98</v>
      </c>
      <c r="L675" s="45">
        <v>3870226.5</v>
      </c>
      <c r="M675" s="45">
        <v>8511996.7799999993</v>
      </c>
      <c r="N675" s="45">
        <v>9696307.3399999999</v>
      </c>
      <c r="O675" s="45">
        <v>11486517.609999999</v>
      </c>
      <c r="P675" s="45">
        <v>10680379.01</v>
      </c>
      <c r="Q675" s="45">
        <v>10611922.880000001</v>
      </c>
      <c r="R675" s="47">
        <f t="shared" si="174"/>
        <v>6038558.7670833329</v>
      </c>
      <c r="V675" s="49">
        <f t="shared" si="176"/>
        <v>6038558.7670833329</v>
      </c>
      <c r="Y675" s="51"/>
      <c r="Z675" s="51"/>
      <c r="AA675" s="51"/>
      <c r="AC675" s="61">
        <f t="shared" si="175"/>
        <v>6038558.7670833329</v>
      </c>
    </row>
    <row r="676" spans="1:29">
      <c r="A676" s="6" t="s">
        <v>294</v>
      </c>
      <c r="B676" s="6" t="s">
        <v>246</v>
      </c>
      <c r="C676" s="6" t="s">
        <v>519</v>
      </c>
      <c r="D676" s="3" t="s">
        <v>861</v>
      </c>
      <c r="E676" s="45">
        <v>315560.26</v>
      </c>
      <c r="F676" s="45">
        <v>301452.67</v>
      </c>
      <c r="G676" s="45">
        <v>200443.07</v>
      </c>
      <c r="H676" s="45">
        <v>37242.22</v>
      </c>
      <c r="I676" s="45">
        <v>15941.51</v>
      </c>
      <c r="J676" s="45">
        <v>13918.91</v>
      </c>
      <c r="K676" s="45">
        <v>-11879.03</v>
      </c>
      <c r="L676" s="45">
        <v>109021.07</v>
      </c>
      <c r="M676" s="45">
        <v>239775.9</v>
      </c>
      <c r="N676" s="45">
        <v>273136.94</v>
      </c>
      <c r="O676" s="45">
        <v>323562.23999999999</v>
      </c>
      <c r="P676" s="45">
        <v>300844.82</v>
      </c>
      <c r="Q676" s="45">
        <v>298915.69</v>
      </c>
      <c r="R676" s="47">
        <f t="shared" si="174"/>
        <v>175891.52458333332</v>
      </c>
      <c r="V676" s="49">
        <f t="shared" si="176"/>
        <v>175891.52458333332</v>
      </c>
      <c r="Y676" s="51"/>
      <c r="Z676" s="51"/>
      <c r="AA676" s="51"/>
      <c r="AC676" s="61">
        <f t="shared" si="175"/>
        <v>175891.52458333332</v>
      </c>
    </row>
    <row r="677" spans="1:29">
      <c r="A677" s="6" t="s">
        <v>294</v>
      </c>
      <c r="B677" s="6" t="s">
        <v>246</v>
      </c>
      <c r="C677" s="6" t="s">
        <v>452</v>
      </c>
      <c r="D677" s="3" t="s">
        <v>837</v>
      </c>
      <c r="E677" s="45">
        <v>8558643.0299999993</v>
      </c>
      <c r="F677" s="45">
        <v>8053567.9699999997</v>
      </c>
      <c r="G677" s="45">
        <v>5353643.04</v>
      </c>
      <c r="H677" s="45">
        <v>3022066.45</v>
      </c>
      <c r="I677" s="45">
        <v>2154945.9300000002</v>
      </c>
      <c r="J677" s="45">
        <v>339193.35</v>
      </c>
      <c r="K677" s="45">
        <v>-206355.48</v>
      </c>
      <c r="L677" s="45">
        <v>2526163.98</v>
      </c>
      <c r="M677" s="45">
        <v>5707821.1399999997</v>
      </c>
      <c r="N677" s="45">
        <v>6389253.4299999997</v>
      </c>
      <c r="O677" s="45">
        <v>7784039.8700000001</v>
      </c>
      <c r="P677" s="45">
        <v>6999126.25</v>
      </c>
      <c r="Q677" s="45">
        <v>6863075.1699999999</v>
      </c>
      <c r="R677" s="47">
        <f t="shared" si="174"/>
        <v>4652860.4191666665</v>
      </c>
      <c r="V677" s="49">
        <f t="shared" si="176"/>
        <v>4652860.4191666665</v>
      </c>
      <c r="Y677" s="51"/>
      <c r="Z677" s="51"/>
      <c r="AA677" s="51"/>
      <c r="AC677" s="61">
        <f t="shared" si="175"/>
        <v>4652860.4191666665</v>
      </c>
    </row>
    <row r="678" spans="1:29">
      <c r="A678" s="6" t="s">
        <v>294</v>
      </c>
      <c r="B678" s="6" t="s">
        <v>246</v>
      </c>
      <c r="C678" s="6" t="s">
        <v>521</v>
      </c>
      <c r="D678" s="3" t="s">
        <v>862</v>
      </c>
      <c r="E678" s="45">
        <v>251834.14</v>
      </c>
      <c r="F678" s="45">
        <v>235916.99</v>
      </c>
      <c r="G678" s="45">
        <v>139526.06</v>
      </c>
      <c r="H678" s="45">
        <v>72822.86</v>
      </c>
      <c r="I678" s="45">
        <v>48829.03</v>
      </c>
      <c r="J678" s="45">
        <v>9139.16</v>
      </c>
      <c r="K678" s="45">
        <v>-7711.49</v>
      </c>
      <c r="L678" s="45">
        <v>74702.55</v>
      </c>
      <c r="M678" s="45">
        <v>170775.07</v>
      </c>
      <c r="N678" s="45">
        <v>191233.56</v>
      </c>
      <c r="O678" s="45">
        <v>233220.78</v>
      </c>
      <c r="P678" s="45">
        <v>209286.94</v>
      </c>
      <c r="Q678" s="45">
        <v>205182.41</v>
      </c>
      <c r="R678" s="47">
        <f t="shared" si="174"/>
        <v>133854.14875000002</v>
      </c>
      <c r="V678" s="49">
        <f t="shared" si="176"/>
        <v>133854.14875000002</v>
      </c>
      <c r="Y678" s="51"/>
      <c r="Z678" s="51"/>
      <c r="AA678" s="51"/>
      <c r="AC678" s="61">
        <f t="shared" si="175"/>
        <v>133854.14875000002</v>
      </c>
    </row>
    <row r="679" spans="1:29">
      <c r="A679" s="6" t="s">
        <v>294</v>
      </c>
      <c r="B679" s="6" t="s">
        <v>246</v>
      </c>
      <c r="C679" s="6" t="s">
        <v>455</v>
      </c>
      <c r="D679" s="3" t="s">
        <v>839</v>
      </c>
      <c r="E679" s="45">
        <v>198.19</v>
      </c>
      <c r="F679" s="45">
        <v>198.19</v>
      </c>
      <c r="G679" s="45">
        <v>198.19</v>
      </c>
      <c r="H679" s="45">
        <v>198.19</v>
      </c>
      <c r="I679" s="45">
        <v>198.19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7">
        <f t="shared" si="174"/>
        <v>74.321250000000006</v>
      </c>
      <c r="V679" s="49">
        <f t="shared" si="176"/>
        <v>74.321250000000006</v>
      </c>
      <c r="Y679" s="51"/>
      <c r="Z679" s="51"/>
      <c r="AA679" s="51"/>
      <c r="AC679" s="61">
        <f t="shared" si="175"/>
        <v>74.321250000000006</v>
      </c>
    </row>
    <row r="680" spans="1:29">
      <c r="A680" s="6" t="s">
        <v>294</v>
      </c>
      <c r="B680" s="6" t="s">
        <v>246</v>
      </c>
      <c r="C680" s="6" t="s">
        <v>457</v>
      </c>
      <c r="D680" s="3" t="s">
        <v>838</v>
      </c>
      <c r="E680" s="45">
        <v>98000.25</v>
      </c>
      <c r="F680" s="45">
        <v>102209.68</v>
      </c>
      <c r="G680" s="45">
        <v>46833.61</v>
      </c>
      <c r="H680" s="45">
        <v>20681.52</v>
      </c>
      <c r="I680" s="45">
        <v>5119.1699999999901</v>
      </c>
      <c r="J680" s="45">
        <v>-2404.2399999999998</v>
      </c>
      <c r="K680" s="45">
        <v>2913.56</v>
      </c>
      <c r="L680" s="45">
        <v>6084.36</v>
      </c>
      <c r="M680" s="45">
        <v>41262.49</v>
      </c>
      <c r="N680" s="45">
        <v>64950.34</v>
      </c>
      <c r="O680" s="45">
        <v>90589.77</v>
      </c>
      <c r="P680" s="45">
        <v>100554.82</v>
      </c>
      <c r="Q680" s="45">
        <v>90746.39</v>
      </c>
      <c r="R680" s="47">
        <f t="shared" si="174"/>
        <v>47764.033333333326</v>
      </c>
      <c r="V680" s="49">
        <f t="shared" si="176"/>
        <v>47764.033333333326</v>
      </c>
      <c r="Y680" s="51"/>
      <c r="Z680" s="51"/>
      <c r="AA680" s="51"/>
      <c r="AC680" s="61">
        <f t="shared" si="175"/>
        <v>47764.033333333326</v>
      </c>
    </row>
    <row r="681" spans="1:29">
      <c r="A681" s="6" t="s">
        <v>294</v>
      </c>
      <c r="B681" s="6" t="s">
        <v>247</v>
      </c>
      <c r="C681" s="6" t="s">
        <v>461</v>
      </c>
      <c r="D681" s="3" t="s">
        <v>845</v>
      </c>
      <c r="E681" s="45">
        <v>-4820</v>
      </c>
      <c r="F681" s="45">
        <v>-4820</v>
      </c>
      <c r="G681" s="45">
        <v>-4820</v>
      </c>
      <c r="H681" s="45">
        <v>-2080</v>
      </c>
      <c r="I681" s="45">
        <v>-2795.78</v>
      </c>
      <c r="J681" s="45">
        <v>0</v>
      </c>
      <c r="K681" s="45">
        <v>-1451.28</v>
      </c>
      <c r="L681" s="45">
        <v>-1451.28</v>
      </c>
      <c r="M681" s="45">
        <v>-1451.28</v>
      </c>
      <c r="N681" s="45">
        <v>-2332.1999999999998</v>
      </c>
      <c r="O681" s="45">
        <v>-3989.34</v>
      </c>
      <c r="P681" s="45">
        <v>-3989.34</v>
      </c>
      <c r="Q681" s="45">
        <v>-9952.48</v>
      </c>
      <c r="R681" s="47">
        <f t="shared" si="174"/>
        <v>-3047.228333333333</v>
      </c>
      <c r="V681" s="49">
        <f t="shared" si="176"/>
        <v>-3047.228333333333</v>
      </c>
      <c r="Y681" s="51"/>
      <c r="Z681" s="51"/>
      <c r="AA681" s="51"/>
      <c r="AC681" s="61">
        <f t="shared" si="175"/>
        <v>-3047.228333333333</v>
      </c>
    </row>
    <row r="682" spans="1:29">
      <c r="A682" s="6" t="s">
        <v>294</v>
      </c>
      <c r="B682" s="6" t="s">
        <v>247</v>
      </c>
      <c r="C682" s="6" t="s">
        <v>462</v>
      </c>
      <c r="D682" s="3" t="s">
        <v>847</v>
      </c>
      <c r="E682" s="45">
        <v>0</v>
      </c>
      <c r="F682" s="45">
        <v>0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7">
        <f t="shared" si="174"/>
        <v>0</v>
      </c>
      <c r="V682" s="49">
        <f t="shared" si="176"/>
        <v>0</v>
      </c>
      <c r="Y682" s="51"/>
      <c r="Z682" s="51"/>
      <c r="AA682" s="51"/>
      <c r="AC682" s="61">
        <f t="shared" si="175"/>
        <v>0</v>
      </c>
    </row>
    <row r="683" spans="1:29">
      <c r="A683" s="6" t="s">
        <v>294</v>
      </c>
      <c r="B683" s="6" t="s">
        <v>247</v>
      </c>
      <c r="C683" s="6" t="s">
        <v>463</v>
      </c>
      <c r="D683" s="3" t="s">
        <v>843</v>
      </c>
      <c r="E683" s="45">
        <v>-189410.67</v>
      </c>
      <c r="F683" s="45">
        <v>-195234.5</v>
      </c>
      <c r="G683" s="45">
        <v>-201456.02</v>
      </c>
      <c r="H683" s="45">
        <v>-207534.02</v>
      </c>
      <c r="I683" s="45">
        <v>-215718.02</v>
      </c>
      <c r="J683" s="45">
        <v>-13821.35</v>
      </c>
      <c r="K683" s="45">
        <v>-23864.240000000002</v>
      </c>
      <c r="L683" s="45">
        <v>-34548.449999999997</v>
      </c>
      <c r="M683" s="45">
        <v>-41286.129999999997</v>
      </c>
      <c r="N683" s="45">
        <v>-50830.04</v>
      </c>
      <c r="O683" s="45">
        <v>-59132.77</v>
      </c>
      <c r="P683" s="45">
        <v>-67791.61</v>
      </c>
      <c r="Q683" s="45">
        <v>-76585.27</v>
      </c>
      <c r="R683" s="47">
        <f t="shared" si="174"/>
        <v>-103684.59333333334</v>
      </c>
      <c r="V683" s="49">
        <f t="shared" si="176"/>
        <v>-103684.59333333334</v>
      </c>
      <c r="Y683" s="51"/>
      <c r="Z683" s="51"/>
      <c r="AA683" s="51"/>
      <c r="AC683" s="61">
        <f t="shared" si="175"/>
        <v>-103684.59333333334</v>
      </c>
    </row>
    <row r="684" spans="1:29">
      <c r="A684" s="6" t="s">
        <v>294</v>
      </c>
      <c r="B684" s="6" t="s">
        <v>247</v>
      </c>
      <c r="C684" s="6" t="s">
        <v>464</v>
      </c>
      <c r="D684" s="3" t="s">
        <v>846</v>
      </c>
      <c r="E684" s="45">
        <v>-67266.73</v>
      </c>
      <c r="F684" s="45">
        <v>-66295.91</v>
      </c>
      <c r="G684" s="45">
        <v>-71490.929999999993</v>
      </c>
      <c r="H684" s="45">
        <v>-75021.320000000007</v>
      </c>
      <c r="I684" s="45">
        <v>-80121.63</v>
      </c>
      <c r="J684" s="45">
        <v>0</v>
      </c>
      <c r="K684" s="45">
        <v>-5249.85</v>
      </c>
      <c r="L684" s="45">
        <v>-6734.25</v>
      </c>
      <c r="M684" s="45">
        <v>-15304.47</v>
      </c>
      <c r="N684" s="45">
        <v>-24999.45</v>
      </c>
      <c r="O684" s="45">
        <v>-36300.75</v>
      </c>
      <c r="P684" s="45">
        <v>-37243.31</v>
      </c>
      <c r="Q684" s="45">
        <v>-47975.53</v>
      </c>
      <c r="R684" s="47">
        <f t="shared" si="174"/>
        <v>-39698.583333333336</v>
      </c>
      <c r="V684" s="49">
        <f t="shared" si="176"/>
        <v>-39698.583333333336</v>
      </c>
      <c r="Y684" s="51"/>
      <c r="Z684" s="51"/>
      <c r="AA684" s="51"/>
      <c r="AC684" s="61">
        <f t="shared" si="175"/>
        <v>-39698.583333333336</v>
      </c>
    </row>
    <row r="685" spans="1:29">
      <c r="A685" s="6" t="s">
        <v>294</v>
      </c>
      <c r="B685" s="6" t="s">
        <v>248</v>
      </c>
      <c r="C685" s="6" t="s">
        <v>465</v>
      </c>
      <c r="D685" s="3" t="s">
        <v>848</v>
      </c>
      <c r="E685" s="45">
        <v>-10471980.189999999</v>
      </c>
      <c r="F685" s="45">
        <v>-11779657.24</v>
      </c>
      <c r="G685" s="45">
        <v>-13164647.119999999</v>
      </c>
      <c r="H685" s="45">
        <v>-14658962.880000001</v>
      </c>
      <c r="I685" s="45">
        <v>-16167612.210000001</v>
      </c>
      <c r="J685" s="45">
        <v>-1505456.04</v>
      </c>
      <c r="K685" s="45">
        <v>-3025559.55</v>
      </c>
      <c r="L685" s="45">
        <v>-4495064.49</v>
      </c>
      <c r="M685" s="45">
        <v>-6006620.2300000004</v>
      </c>
      <c r="N685" s="45">
        <v>-7447910.5300000003</v>
      </c>
      <c r="O685" s="45">
        <v>-8837079.3800000008</v>
      </c>
      <c r="P685" s="45">
        <v>-10194570.59</v>
      </c>
      <c r="Q685" s="45">
        <v>-11509750.369999999</v>
      </c>
      <c r="R685" s="47">
        <f t="shared" si="174"/>
        <v>-9022833.7949999999</v>
      </c>
      <c r="V685" s="49">
        <f t="shared" si="176"/>
        <v>-9022833.7949999999</v>
      </c>
      <c r="Y685" s="51"/>
      <c r="Z685" s="51"/>
      <c r="AA685" s="51"/>
      <c r="AC685" s="61">
        <f t="shared" si="175"/>
        <v>-9022833.7949999999</v>
      </c>
    </row>
    <row r="686" spans="1:29">
      <c r="A686" s="6" t="s">
        <v>294</v>
      </c>
      <c r="B686" s="6" t="s">
        <v>248</v>
      </c>
      <c r="C686" s="6" t="s">
        <v>466</v>
      </c>
      <c r="D686" s="3" t="s">
        <v>849</v>
      </c>
      <c r="E686" s="45">
        <v>-5827943.5599999996</v>
      </c>
      <c r="F686" s="45">
        <v>-6664400</v>
      </c>
      <c r="G686" s="45">
        <v>-7518060.1699999999</v>
      </c>
      <c r="H686" s="45">
        <v>-8226859.6500000004</v>
      </c>
      <c r="I686" s="45">
        <v>-8856524.3300000001</v>
      </c>
      <c r="J686" s="45">
        <v>-769165.64</v>
      </c>
      <c r="K686" s="45">
        <v>-1465966.81</v>
      </c>
      <c r="L686" s="45">
        <v>-2165862.91</v>
      </c>
      <c r="M686" s="45">
        <v>-3027687.87</v>
      </c>
      <c r="N686" s="45">
        <v>-3792173.09</v>
      </c>
      <c r="O686" s="45">
        <v>-4471172.32</v>
      </c>
      <c r="P686" s="45">
        <v>-5295579.55</v>
      </c>
      <c r="Q686" s="45">
        <v>-6240645.6500000004</v>
      </c>
      <c r="R686" s="47">
        <f t="shared" si="174"/>
        <v>-4857312.2454166664</v>
      </c>
      <c r="V686" s="49">
        <f t="shared" si="176"/>
        <v>-4857312.2454166664</v>
      </c>
      <c r="Y686" s="51"/>
      <c r="Z686" s="51"/>
      <c r="AA686" s="51"/>
      <c r="AC686" s="61">
        <f t="shared" si="175"/>
        <v>-4857312.2454166664</v>
      </c>
    </row>
    <row r="687" spans="1:29">
      <c r="A687" s="6" t="s">
        <v>294</v>
      </c>
      <c r="B687" s="6" t="s">
        <v>249</v>
      </c>
      <c r="C687" s="6" t="s">
        <v>465</v>
      </c>
      <c r="D687" s="3" t="s">
        <v>850</v>
      </c>
      <c r="E687" s="45">
        <v>31570.76</v>
      </c>
      <c r="F687" s="45">
        <v>-40752.839999999997</v>
      </c>
      <c r="G687" s="45">
        <v>-156932.54999999999</v>
      </c>
      <c r="H687" s="45">
        <v>-173994.56</v>
      </c>
      <c r="I687" s="45">
        <v>-166615.41</v>
      </c>
      <c r="J687" s="45">
        <v>-8089.99</v>
      </c>
      <c r="K687" s="45">
        <v>38892.61</v>
      </c>
      <c r="L687" s="45">
        <v>-4682.8100000000004</v>
      </c>
      <c r="M687" s="45">
        <v>65557.289999999994</v>
      </c>
      <c r="N687" s="45">
        <v>117658.1</v>
      </c>
      <c r="O687" s="45">
        <v>149321.26999999999</v>
      </c>
      <c r="P687" s="45">
        <v>192294.14</v>
      </c>
      <c r="Q687" s="45">
        <v>144701.1</v>
      </c>
      <c r="R687" s="47">
        <f t="shared" si="174"/>
        <v>8399.2649999999976</v>
      </c>
      <c r="V687" s="49">
        <f t="shared" si="176"/>
        <v>8399.2649999999976</v>
      </c>
      <c r="Y687" s="51"/>
      <c r="Z687" s="51"/>
      <c r="AA687" s="51"/>
      <c r="AC687" s="61">
        <f t="shared" si="175"/>
        <v>8399.2649999999976</v>
      </c>
    </row>
    <row r="688" spans="1:29">
      <c r="A688" s="6" t="s">
        <v>294</v>
      </c>
      <c r="B688" s="6" t="s">
        <v>249</v>
      </c>
      <c r="C688" s="6" t="s">
        <v>466</v>
      </c>
      <c r="D688" s="3" t="s">
        <v>851</v>
      </c>
      <c r="E688" s="45">
        <v>17472.23</v>
      </c>
      <c r="F688" s="45">
        <v>-30841.51</v>
      </c>
      <c r="G688" s="45">
        <v>142415.57999999999</v>
      </c>
      <c r="H688" s="45">
        <v>221465.71</v>
      </c>
      <c r="I688" s="45">
        <v>82089.179999999993</v>
      </c>
      <c r="J688" s="45">
        <v>72309.289999999994</v>
      </c>
      <c r="K688" s="45">
        <v>69204.97</v>
      </c>
      <c r="L688" s="45">
        <v>-92611.32</v>
      </c>
      <c r="M688" s="45">
        <v>4725.8599999999697</v>
      </c>
      <c r="N688" s="45">
        <v>90021.23</v>
      </c>
      <c r="O688" s="45">
        <v>-55222.05</v>
      </c>
      <c r="P688" s="45">
        <v>-175778.02</v>
      </c>
      <c r="Q688" s="45">
        <v>-190528.67</v>
      </c>
      <c r="R688" s="47">
        <f t="shared" si="174"/>
        <v>20104.225000000002</v>
      </c>
      <c r="V688" s="49">
        <f t="shared" si="176"/>
        <v>20104.225000000002</v>
      </c>
      <c r="Y688" s="51"/>
      <c r="Z688" s="51"/>
      <c r="AA688" s="51"/>
      <c r="AC688" s="61">
        <f t="shared" si="175"/>
        <v>20104.225000000002</v>
      </c>
    </row>
    <row r="689" spans="1:29">
      <c r="A689" s="6" t="s">
        <v>294</v>
      </c>
      <c r="B689" s="6" t="s">
        <v>250</v>
      </c>
      <c r="C689" s="6" t="s">
        <v>2</v>
      </c>
      <c r="D689" s="3" t="s">
        <v>251</v>
      </c>
      <c r="E689" s="45">
        <v>0</v>
      </c>
      <c r="F689" s="45">
        <v>0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7">
        <f t="shared" si="174"/>
        <v>0</v>
      </c>
      <c r="V689" s="49">
        <f t="shared" si="176"/>
        <v>0</v>
      </c>
      <c r="Y689" s="51"/>
      <c r="Z689" s="51"/>
      <c r="AA689" s="51"/>
      <c r="AC689" s="61">
        <f t="shared" si="175"/>
        <v>0</v>
      </c>
    </row>
    <row r="690" spans="1:29">
      <c r="A690" s="25" t="s">
        <v>294</v>
      </c>
      <c r="B690" s="6" t="s">
        <v>254</v>
      </c>
      <c r="C690" s="6" t="s">
        <v>461</v>
      </c>
      <c r="D690" s="3" t="s">
        <v>840</v>
      </c>
      <c r="E690" s="45">
        <v>-4044.02</v>
      </c>
      <c r="F690" s="45">
        <v>-4044.02</v>
      </c>
      <c r="G690" s="45">
        <v>-4044.02</v>
      </c>
      <c r="H690" s="45">
        <v>-4044.02</v>
      </c>
      <c r="I690" s="45">
        <v>-5076.74</v>
      </c>
      <c r="J690" s="45">
        <v>0</v>
      </c>
      <c r="K690" s="45">
        <v>0</v>
      </c>
      <c r="L690" s="45">
        <v>0</v>
      </c>
      <c r="M690" s="45">
        <v>-3085.84</v>
      </c>
      <c r="N690" s="45">
        <v>-3085.84</v>
      </c>
      <c r="O690" s="45">
        <v>-3085.84</v>
      </c>
      <c r="P690" s="45">
        <v>-7989.78</v>
      </c>
      <c r="Q690" s="45">
        <v>-7989.78</v>
      </c>
      <c r="R690" s="47">
        <f t="shared" si="174"/>
        <v>-3372.75</v>
      </c>
      <c r="V690" s="49">
        <f t="shared" si="176"/>
        <v>-3372.75</v>
      </c>
      <c r="Y690" s="51"/>
      <c r="Z690" s="51"/>
      <c r="AA690" s="51"/>
      <c r="AC690" s="61">
        <f t="shared" si="175"/>
        <v>-3372.75</v>
      </c>
    </row>
    <row r="691" spans="1:29">
      <c r="A691" s="25" t="s">
        <v>294</v>
      </c>
      <c r="B691" s="6" t="s">
        <v>254</v>
      </c>
      <c r="C691" s="6" t="s">
        <v>467</v>
      </c>
      <c r="D691" s="3" t="s">
        <v>815</v>
      </c>
      <c r="E691" s="45">
        <v>-29218.42</v>
      </c>
      <c r="F691" s="45">
        <v>-122375.17</v>
      </c>
      <c r="G691" s="45">
        <v>-176442.42</v>
      </c>
      <c r="H691" s="45">
        <v>-174326.42</v>
      </c>
      <c r="I691" s="45">
        <v>-41015.42</v>
      </c>
      <c r="J691" s="45">
        <v>-50</v>
      </c>
      <c r="K691" s="45">
        <v>-100</v>
      </c>
      <c r="L691" s="45">
        <v>-150</v>
      </c>
      <c r="M691" s="45">
        <v>-200</v>
      </c>
      <c r="N691" s="45">
        <v>-200</v>
      </c>
      <c r="O691" s="45">
        <v>-200</v>
      </c>
      <c r="P691" s="45">
        <v>-200</v>
      </c>
      <c r="Q691" s="45">
        <v>-277.77999999999997</v>
      </c>
      <c r="R691" s="47">
        <f t="shared" si="174"/>
        <v>-44167.294166666667</v>
      </c>
      <c r="V691" s="49">
        <f t="shared" si="176"/>
        <v>-44167.294166666667</v>
      </c>
      <c r="Y691" s="51"/>
      <c r="Z691" s="51"/>
      <c r="AA691" s="51"/>
      <c r="AC691" s="61">
        <f t="shared" si="175"/>
        <v>-44167.294166666667</v>
      </c>
    </row>
    <row r="692" spans="1:29">
      <c r="A692" s="25" t="s">
        <v>294</v>
      </c>
      <c r="B692" s="6" t="s">
        <v>254</v>
      </c>
      <c r="C692" s="6" t="s">
        <v>462</v>
      </c>
      <c r="D692" s="3" t="s">
        <v>841</v>
      </c>
      <c r="E692" s="45">
        <v>-1671.15</v>
      </c>
      <c r="F692" s="45">
        <v>-1742.57</v>
      </c>
      <c r="G692" s="45">
        <v>-1742.57</v>
      </c>
      <c r="H692" s="45">
        <v>-1742.57</v>
      </c>
      <c r="I692" s="45">
        <v>-2083.2199999999998</v>
      </c>
      <c r="J692" s="45">
        <v>-514.71</v>
      </c>
      <c r="K692" s="45">
        <v>-514.71</v>
      </c>
      <c r="L692" s="45">
        <v>-951.76</v>
      </c>
      <c r="M692" s="45">
        <v>-951.76</v>
      </c>
      <c r="N692" s="45">
        <v>-951.76</v>
      </c>
      <c r="O692" s="45">
        <v>-1016.69</v>
      </c>
      <c r="P692" s="45">
        <v>-1016.69</v>
      </c>
      <c r="Q692" s="45">
        <v>-2003.01</v>
      </c>
      <c r="R692" s="47">
        <f t="shared" ref="R692:R695" si="177">((E692+Q692)+((F692+G692+H692+I692+J692+K692+L692+M692+N692+O692+P692)*2))/24</f>
        <v>-1255.5075000000002</v>
      </c>
      <c r="V692" s="49">
        <f t="shared" si="176"/>
        <v>-1255.5075000000002</v>
      </c>
      <c r="Y692" s="51"/>
      <c r="Z692" s="51"/>
      <c r="AA692" s="51"/>
      <c r="AC692" s="61">
        <f t="shared" si="175"/>
        <v>-1255.5075000000002</v>
      </c>
    </row>
    <row r="693" spans="1:29">
      <c r="A693" s="25" t="s">
        <v>294</v>
      </c>
      <c r="B693" s="6" t="s">
        <v>254</v>
      </c>
      <c r="C693" s="6" t="s">
        <v>464</v>
      </c>
      <c r="D693" s="3" t="s">
        <v>842</v>
      </c>
      <c r="E693" s="45">
        <v>-13741.25</v>
      </c>
      <c r="F693" s="45">
        <v>-13741.25</v>
      </c>
      <c r="G693" s="45">
        <v>-15628.66</v>
      </c>
      <c r="H693" s="45">
        <v>-14211.57</v>
      </c>
      <c r="I693" s="45">
        <v>-14211.57</v>
      </c>
      <c r="J693" s="45">
        <v>-327.29000000000002</v>
      </c>
      <c r="K693" s="45">
        <v>-1502.89</v>
      </c>
      <c r="L693" s="45">
        <v>-1502.89</v>
      </c>
      <c r="M693" s="45">
        <v>-1502.89</v>
      </c>
      <c r="N693" s="45">
        <v>-1983.67</v>
      </c>
      <c r="O693" s="45">
        <v>-1983.67</v>
      </c>
      <c r="P693" s="45">
        <v>-3560.54</v>
      </c>
      <c r="Q693" s="45">
        <v>-6582.73</v>
      </c>
      <c r="R693" s="47">
        <f t="shared" si="177"/>
        <v>-6693.2399999999989</v>
      </c>
      <c r="V693" s="49">
        <f t="shared" ref="V693:V695" si="178">R693</f>
        <v>-6693.2399999999989</v>
      </c>
      <c r="Y693" s="51"/>
      <c r="Z693" s="51"/>
      <c r="AA693" s="51"/>
      <c r="AC693" s="61">
        <f t="shared" si="175"/>
        <v>-6693.2399999999989</v>
      </c>
    </row>
    <row r="694" spans="1:29">
      <c r="A694" s="25" t="s">
        <v>294</v>
      </c>
      <c r="B694" s="6" t="s">
        <v>255</v>
      </c>
      <c r="C694" s="6"/>
      <c r="D694" s="3" t="s">
        <v>852</v>
      </c>
      <c r="E694" s="45">
        <v>270685.90000000002</v>
      </c>
      <c r="F694" s="45">
        <v>414283.83</v>
      </c>
      <c r="G694" s="45">
        <v>487606.76</v>
      </c>
      <c r="H694" s="45">
        <v>452426.71</v>
      </c>
      <c r="I694" s="45">
        <v>279555.67</v>
      </c>
      <c r="J694" s="45">
        <v>-86282.559999999998</v>
      </c>
      <c r="K694" s="45">
        <v>-172852.39</v>
      </c>
      <c r="L694" s="45">
        <v>-208667.53</v>
      </c>
      <c r="M694" s="45">
        <v>-134037.53</v>
      </c>
      <c r="N694" s="45">
        <v>5817.0699999999797</v>
      </c>
      <c r="O694" s="45">
        <v>247399.34</v>
      </c>
      <c r="P694" s="45">
        <v>424612.24</v>
      </c>
      <c r="Q694" s="45">
        <v>619214.91</v>
      </c>
      <c r="R694" s="47">
        <f t="shared" si="177"/>
        <v>179567.66791666663</v>
      </c>
      <c r="V694" s="49">
        <f t="shared" si="178"/>
        <v>179567.66791666663</v>
      </c>
      <c r="Y694" s="51"/>
      <c r="Z694" s="51"/>
      <c r="AA694" s="51"/>
      <c r="AC694" s="61">
        <f t="shared" si="175"/>
        <v>179567.66791666663</v>
      </c>
    </row>
    <row r="695" spans="1:29">
      <c r="A695" s="25" t="s">
        <v>294</v>
      </c>
      <c r="B695" s="6" t="s">
        <v>255</v>
      </c>
      <c r="C695" s="6" t="s">
        <v>143</v>
      </c>
      <c r="D695" s="3" t="s">
        <v>859</v>
      </c>
      <c r="E695" s="45">
        <v>-385838.23</v>
      </c>
      <c r="F695" s="45">
        <v>-450228.5</v>
      </c>
      <c r="G695" s="45">
        <v>-504806.56</v>
      </c>
      <c r="H695" s="45">
        <v>-551367.89</v>
      </c>
      <c r="I695" s="45">
        <v>-608879.27</v>
      </c>
      <c r="J695" s="45">
        <v>-54445.52</v>
      </c>
      <c r="K695" s="45">
        <v>-104877.16</v>
      </c>
      <c r="L695" s="45">
        <v>-168367</v>
      </c>
      <c r="M695" s="45">
        <v>-229213.27</v>
      </c>
      <c r="N695" s="45">
        <v>-269986.05</v>
      </c>
      <c r="O695" s="45">
        <v>-325035.33</v>
      </c>
      <c r="P695" s="45">
        <v>-386956.58</v>
      </c>
      <c r="Q695" s="45">
        <v>-448081.87</v>
      </c>
      <c r="R695" s="47">
        <f t="shared" si="177"/>
        <v>-339260.26500000001</v>
      </c>
      <c r="V695" s="49">
        <f t="shared" si="178"/>
        <v>-339260.26500000001</v>
      </c>
      <c r="Y695" s="51"/>
      <c r="Z695" s="51"/>
      <c r="AA695" s="51"/>
      <c r="AC695" s="61">
        <f t="shared" si="175"/>
        <v>-339260.26500000001</v>
      </c>
    </row>
    <row r="696" spans="1:29">
      <c r="D696" s="3" t="s">
        <v>256</v>
      </c>
      <c r="E696" s="46">
        <f t="shared" ref="E696:J696" si="179">SUM(E628:E695)</f>
        <v>-209894541.4600001</v>
      </c>
      <c r="F696" s="46">
        <f t="shared" si="179"/>
        <v>-224410277.96000001</v>
      </c>
      <c r="G696" s="46">
        <f t="shared" si="179"/>
        <v>-248717126.94</v>
      </c>
      <c r="H696" s="46">
        <f t="shared" si="179"/>
        <v>-287719611.15999997</v>
      </c>
      <c r="I696" s="46">
        <f t="shared" si="179"/>
        <v>-337332678.37999994</v>
      </c>
      <c r="J696" s="46">
        <f t="shared" si="179"/>
        <v>-48903032.910000019</v>
      </c>
      <c r="K696" s="46">
        <f t="shared" ref="K696:R696" si="180">SUM(K628:K695)</f>
        <v>-95219914.539999992</v>
      </c>
      <c r="L696" s="46">
        <f t="shared" si="180"/>
        <v>-133488925.14999996</v>
      </c>
      <c r="M696" s="46">
        <f t="shared" si="180"/>
        <v>-159405227.91999996</v>
      </c>
      <c r="N696" s="46">
        <f t="shared" si="180"/>
        <v>-177653650.30000001</v>
      </c>
      <c r="O696" s="46">
        <f t="shared" si="180"/>
        <v>-191319579.83000001</v>
      </c>
      <c r="P696" s="46">
        <f t="shared" si="180"/>
        <v>-205019154.09000006</v>
      </c>
      <c r="Q696" s="46">
        <f t="shared" si="180"/>
        <v>-217606956.20000005</v>
      </c>
      <c r="R696" s="46">
        <f t="shared" si="180"/>
        <v>-193578327.33416665</v>
      </c>
      <c r="Y696" s="51"/>
      <c r="Z696" s="51"/>
      <c r="AA696" s="51"/>
    </row>
    <row r="697" spans="1:29">
      <c r="D697" s="3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7"/>
      <c r="Y697" s="51"/>
      <c r="Z697" s="51"/>
      <c r="AA697" s="51"/>
    </row>
    <row r="698" spans="1:29">
      <c r="A698" s="6" t="s">
        <v>284</v>
      </c>
      <c r="B698" s="6" t="s">
        <v>262</v>
      </c>
      <c r="D698" s="3" t="s">
        <v>263</v>
      </c>
      <c r="E698" s="45">
        <v>-4864.66</v>
      </c>
      <c r="F698" s="45">
        <v>-4864.66</v>
      </c>
      <c r="G698" s="45">
        <v>-5125.6400000000003</v>
      </c>
      <c r="H698" s="45">
        <v>-5432.72</v>
      </c>
      <c r="I698" s="45">
        <v>-5925.56</v>
      </c>
      <c r="J698" s="45">
        <v>-1235.31</v>
      </c>
      <c r="K698" s="45">
        <v>-1576.7</v>
      </c>
      <c r="L698" s="45">
        <v>-2155.4</v>
      </c>
      <c r="M698" s="45">
        <v>-2445.25</v>
      </c>
      <c r="N698" s="45">
        <v>-3009.5</v>
      </c>
      <c r="O698" s="45">
        <v>-3629.69</v>
      </c>
      <c r="P698" s="45">
        <v>-3967.52</v>
      </c>
      <c r="Q698" s="45">
        <v>-4258.96</v>
      </c>
      <c r="R698" s="47">
        <f t="shared" ref="R698:R708" si="181">((E698+Q698)+((F698+G698+H698+I698+J698+K698+L698+M698+N698+O698+P698)*2))/24</f>
        <v>-3660.8133333333335</v>
      </c>
      <c r="V698" s="49">
        <f t="shared" ref="V698:V708" si="182">R698</f>
        <v>-3660.8133333333335</v>
      </c>
      <c r="Y698" s="51"/>
      <c r="Z698" s="51"/>
      <c r="AA698" s="51"/>
      <c r="AC698" s="61">
        <f t="shared" ref="AC698:AC708" si="183">+R698</f>
        <v>-3660.8133333333335</v>
      </c>
    </row>
    <row r="699" spans="1:29">
      <c r="A699" s="6" t="s">
        <v>284</v>
      </c>
      <c r="B699" s="6" t="s">
        <v>468</v>
      </c>
      <c r="C699" s="6" t="s">
        <v>469</v>
      </c>
      <c r="D699" s="2" t="s">
        <v>257</v>
      </c>
      <c r="E699" s="45">
        <v>-3100.9</v>
      </c>
      <c r="F699" s="45">
        <v>-3229.19</v>
      </c>
      <c r="G699" s="45">
        <v>-3318.83</v>
      </c>
      <c r="H699" s="45">
        <v>-3457.73</v>
      </c>
      <c r="I699" s="45">
        <v>-3607.63</v>
      </c>
      <c r="J699" s="45">
        <v>-644.32000000000005</v>
      </c>
      <c r="K699" s="45">
        <v>-906.69</v>
      </c>
      <c r="L699" s="45">
        <v>-1148.93</v>
      </c>
      <c r="M699" s="45">
        <v>-1404.13</v>
      </c>
      <c r="N699" s="45">
        <v>-1653.65</v>
      </c>
      <c r="O699" s="45">
        <v>-1844.19</v>
      </c>
      <c r="P699" s="45">
        <v>-1983.59</v>
      </c>
      <c r="Q699" s="45">
        <v>-2133.4699999999998</v>
      </c>
      <c r="R699" s="47">
        <f t="shared" si="181"/>
        <v>-2151.3387500000003</v>
      </c>
      <c r="V699" s="49">
        <f t="shared" si="182"/>
        <v>-2151.3387500000003</v>
      </c>
      <c r="Y699" s="51"/>
      <c r="Z699" s="51"/>
      <c r="AA699" s="51"/>
      <c r="AC699" s="61">
        <f t="shared" si="183"/>
        <v>-2151.3387500000003</v>
      </c>
    </row>
    <row r="700" spans="1:29">
      <c r="A700" s="6" t="s">
        <v>284</v>
      </c>
      <c r="B700" s="6" t="s">
        <v>468</v>
      </c>
      <c r="C700" s="6" t="s">
        <v>533</v>
      </c>
      <c r="D700" s="2" t="s">
        <v>855</v>
      </c>
      <c r="E700" s="45">
        <v>-5706.72</v>
      </c>
      <c r="F700" s="45">
        <v>-5706.72</v>
      </c>
      <c r="G700" s="45">
        <v>-5706.72</v>
      </c>
      <c r="H700" s="45">
        <v>-5706.72</v>
      </c>
      <c r="I700" s="45">
        <v>-5706.72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7">
        <f t="shared" si="181"/>
        <v>-2140.02</v>
      </c>
      <c r="V700" s="49">
        <f t="shared" si="182"/>
        <v>-2140.02</v>
      </c>
      <c r="Y700" s="51"/>
      <c r="Z700" s="51"/>
      <c r="AA700" s="51"/>
      <c r="AC700" s="61">
        <f t="shared" si="183"/>
        <v>-2140.02</v>
      </c>
    </row>
    <row r="701" spans="1:29">
      <c r="A701" s="6" t="s">
        <v>284</v>
      </c>
      <c r="B701" s="6" t="s">
        <v>260</v>
      </c>
      <c r="D701" s="3" t="s">
        <v>856</v>
      </c>
      <c r="E701" s="45">
        <v>-29459.11</v>
      </c>
      <c r="F701" s="45">
        <v>-29396.77</v>
      </c>
      <c r="G701" s="45">
        <v>-29396.77</v>
      </c>
      <c r="H701" s="45">
        <v>-29396.77</v>
      </c>
      <c r="I701" s="45">
        <v>-29359.65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7">
        <f t="shared" si="181"/>
        <v>-11023.292916666665</v>
      </c>
      <c r="V701" s="49">
        <f t="shared" si="182"/>
        <v>-11023.292916666665</v>
      </c>
      <c r="Y701" s="51"/>
      <c r="Z701" s="51"/>
      <c r="AA701" s="51"/>
      <c r="AC701" s="61">
        <f t="shared" si="183"/>
        <v>-11023.292916666665</v>
      </c>
    </row>
    <row r="702" spans="1:29">
      <c r="A702" s="6" t="s">
        <v>284</v>
      </c>
      <c r="B702" s="6" t="s">
        <v>258</v>
      </c>
      <c r="D702" s="3" t="s">
        <v>259</v>
      </c>
      <c r="E702" s="45">
        <v>-1528.92</v>
      </c>
      <c r="F702" s="45">
        <v>-1529.05</v>
      </c>
      <c r="G702" s="45">
        <v>-1615.75</v>
      </c>
      <c r="H702" s="45">
        <v>-1615.75</v>
      </c>
      <c r="I702" s="45">
        <v>-1633.15</v>
      </c>
      <c r="J702" s="45">
        <v>-10257.200000000001</v>
      </c>
      <c r="K702" s="45">
        <v>-10257.200000000001</v>
      </c>
      <c r="L702" s="45">
        <v>-10428.89</v>
      </c>
      <c r="M702" s="45">
        <v>-10653.2</v>
      </c>
      <c r="N702" s="45">
        <v>-10653.2</v>
      </c>
      <c r="O702" s="45">
        <v>-10653.2</v>
      </c>
      <c r="P702" s="45">
        <v>-10653.33</v>
      </c>
      <c r="Q702" s="45">
        <v>-10653.33</v>
      </c>
      <c r="R702" s="47">
        <f>((E702+Q702)+((F702+G702+H702+I702+J702+K702+L702+M702+N702+O702+P702)*2))/24</f>
        <v>-7170.0870833333329</v>
      </c>
      <c r="V702" s="49">
        <f t="shared" si="182"/>
        <v>-7170.0870833333329</v>
      </c>
      <c r="Y702" s="51"/>
      <c r="Z702" s="51"/>
      <c r="AA702" s="51"/>
      <c r="AC702" s="61">
        <f t="shared" si="183"/>
        <v>-7170.0870833333329</v>
      </c>
    </row>
    <row r="703" spans="1:29">
      <c r="A703" s="6" t="s">
        <v>284</v>
      </c>
      <c r="B703" s="6" t="s">
        <v>258</v>
      </c>
      <c r="C703" s="6" t="s">
        <v>471</v>
      </c>
      <c r="D703" s="3" t="s">
        <v>857</v>
      </c>
      <c r="E703" s="45">
        <v>-2980.07</v>
      </c>
      <c r="F703" s="45">
        <v>-3977.35</v>
      </c>
      <c r="G703" s="45">
        <v>-4468.75</v>
      </c>
      <c r="H703" s="45">
        <v>-4747.8500000000004</v>
      </c>
      <c r="I703" s="45">
        <v>-4756.04</v>
      </c>
      <c r="J703" s="45">
        <v>-208.35</v>
      </c>
      <c r="K703" s="45">
        <v>-521.79</v>
      </c>
      <c r="L703" s="45">
        <v>-779.8</v>
      </c>
      <c r="M703" s="45">
        <v>-1417.66</v>
      </c>
      <c r="N703" s="45">
        <v>-1554.55</v>
      </c>
      <c r="O703" s="45">
        <v>-2714.32</v>
      </c>
      <c r="P703" s="45">
        <v>-3004.61</v>
      </c>
      <c r="Q703" s="45">
        <v>-3110.75</v>
      </c>
      <c r="R703" s="47">
        <f t="shared" si="181"/>
        <v>-2599.7066666666665</v>
      </c>
      <c r="V703" s="49">
        <f t="shared" si="182"/>
        <v>-2599.7066666666665</v>
      </c>
      <c r="Y703" s="51"/>
      <c r="Z703" s="51"/>
      <c r="AA703" s="51"/>
      <c r="AC703" s="61">
        <f t="shared" si="183"/>
        <v>-2599.7066666666665</v>
      </c>
    </row>
    <row r="704" spans="1:29">
      <c r="A704" s="6" t="s">
        <v>284</v>
      </c>
      <c r="B704" s="6" t="s">
        <v>261</v>
      </c>
      <c r="D704" s="3" t="s">
        <v>858</v>
      </c>
      <c r="E704" s="45">
        <v>-551746.19999999995</v>
      </c>
      <c r="F704" s="45">
        <v>-604615.03</v>
      </c>
      <c r="G704" s="45">
        <v>-672846.26</v>
      </c>
      <c r="H704" s="45">
        <v>-742192.3</v>
      </c>
      <c r="I704" s="45">
        <v>-775997.25</v>
      </c>
      <c r="J704" s="45">
        <v>-7655.29</v>
      </c>
      <c r="K704" s="45">
        <v>-13171.87</v>
      </c>
      <c r="L704" s="45">
        <v>-20140</v>
      </c>
      <c r="M704" s="45">
        <v>-29266.93</v>
      </c>
      <c r="N704" s="45">
        <v>-38020.93</v>
      </c>
      <c r="O704" s="45">
        <v>-49065.97</v>
      </c>
      <c r="P704" s="45">
        <v>-60822.78</v>
      </c>
      <c r="Q704" s="45">
        <v>-79045.539999999994</v>
      </c>
      <c r="R704" s="47">
        <f t="shared" si="181"/>
        <v>-277432.54000000004</v>
      </c>
      <c r="V704" s="49">
        <f t="shared" si="182"/>
        <v>-277432.54000000004</v>
      </c>
      <c r="Y704" s="51"/>
      <c r="Z704" s="51"/>
      <c r="AA704" s="51"/>
      <c r="AC704" s="61">
        <f t="shared" si="183"/>
        <v>-277432.54000000004</v>
      </c>
    </row>
    <row r="705" spans="1:31">
      <c r="A705" s="6" t="s">
        <v>293</v>
      </c>
      <c r="B705" s="6" t="s">
        <v>468</v>
      </c>
      <c r="C705" s="6" t="s">
        <v>296</v>
      </c>
      <c r="D705" s="2" t="s">
        <v>853</v>
      </c>
      <c r="E705" s="45">
        <v>-180636.38</v>
      </c>
      <c r="F705" s="45">
        <v>-190087.36</v>
      </c>
      <c r="G705" s="45">
        <v>-192665.21</v>
      </c>
      <c r="H705" s="45">
        <v>-196032.55</v>
      </c>
      <c r="I705" s="45">
        <v>-198557.92</v>
      </c>
      <c r="J705" s="45">
        <v>-2624.99</v>
      </c>
      <c r="K705" s="45">
        <v>-8481.91</v>
      </c>
      <c r="L705" s="45">
        <v>-20992.04</v>
      </c>
      <c r="M705" s="45">
        <v>-23321.08</v>
      </c>
      <c r="N705" s="45">
        <v>-27867.439999999999</v>
      </c>
      <c r="O705" s="45">
        <v>-31083.42</v>
      </c>
      <c r="P705" s="45">
        <v>-39636.69</v>
      </c>
      <c r="Q705" s="45">
        <v>-41176.31</v>
      </c>
      <c r="R705" s="47">
        <f t="shared" si="181"/>
        <v>-86854.746249999982</v>
      </c>
      <c r="V705" s="49">
        <f t="shared" si="182"/>
        <v>-86854.746249999982</v>
      </c>
      <c r="Y705" s="51"/>
      <c r="Z705" s="51"/>
      <c r="AA705" s="51"/>
      <c r="AC705" s="61">
        <f t="shared" si="183"/>
        <v>-86854.746249999982</v>
      </c>
    </row>
    <row r="706" spans="1:31">
      <c r="A706" s="6" t="s">
        <v>293</v>
      </c>
      <c r="B706" s="6" t="s">
        <v>468</v>
      </c>
      <c r="C706" s="6" t="s">
        <v>470</v>
      </c>
      <c r="D706" s="2" t="s">
        <v>854</v>
      </c>
      <c r="E706" s="45">
        <v>-153234.5</v>
      </c>
      <c r="F706" s="45">
        <v>-177619.34</v>
      </c>
      <c r="G706" s="45">
        <v>-232589.47</v>
      </c>
      <c r="H706" s="45">
        <v>-251879.15</v>
      </c>
      <c r="I706" s="45">
        <v>-272801.17</v>
      </c>
      <c r="J706" s="45">
        <v>-21194.91</v>
      </c>
      <c r="K706" s="45">
        <v>-41572.160000000003</v>
      </c>
      <c r="L706" s="45">
        <v>-60644.1</v>
      </c>
      <c r="M706" s="45">
        <v>-80726.75</v>
      </c>
      <c r="N706" s="45">
        <v>-105052.47</v>
      </c>
      <c r="O706" s="45">
        <v>-131679.07</v>
      </c>
      <c r="P706" s="45">
        <v>-163814.37</v>
      </c>
      <c r="Q706" s="45">
        <v>-194658.41</v>
      </c>
      <c r="R706" s="47">
        <f t="shared" si="181"/>
        <v>-142793.28458333333</v>
      </c>
      <c r="V706" s="49">
        <f t="shared" si="182"/>
        <v>-142793.28458333333</v>
      </c>
      <c r="Y706" s="51"/>
      <c r="Z706" s="51"/>
      <c r="AA706" s="51"/>
      <c r="AC706" s="61">
        <f t="shared" si="183"/>
        <v>-142793.28458333333</v>
      </c>
    </row>
    <row r="707" spans="1:31">
      <c r="A707" s="6" t="s">
        <v>294</v>
      </c>
      <c r="B707" s="6" t="s">
        <v>468</v>
      </c>
      <c r="C707" s="6" t="s">
        <v>296</v>
      </c>
      <c r="D707" s="2" t="s">
        <v>853</v>
      </c>
      <c r="E707" s="45">
        <v>-116886.18</v>
      </c>
      <c r="F707" s="45">
        <v>-248037.33</v>
      </c>
      <c r="G707" s="45">
        <v>-255424.8</v>
      </c>
      <c r="H707" s="45">
        <v>-270646.39</v>
      </c>
      <c r="I707" s="45">
        <v>-283848.56</v>
      </c>
      <c r="J707" s="45">
        <v>-2634.46</v>
      </c>
      <c r="K707" s="45">
        <v>-4717.17</v>
      </c>
      <c r="L707" s="45">
        <v>-6130.41</v>
      </c>
      <c r="M707" s="45">
        <v>-13390.25</v>
      </c>
      <c r="N707" s="45">
        <v>-18069.54</v>
      </c>
      <c r="O707" s="45">
        <v>-43685.85</v>
      </c>
      <c r="P707" s="45">
        <v>-120573.19</v>
      </c>
      <c r="Q707" s="45">
        <v>-123680.49</v>
      </c>
      <c r="R707" s="47">
        <f t="shared" si="181"/>
        <v>-115620.10708333332</v>
      </c>
      <c r="V707" s="49">
        <f t="shared" si="182"/>
        <v>-115620.10708333332</v>
      </c>
      <c r="Y707" s="51"/>
      <c r="Z707" s="51"/>
      <c r="AA707" s="51"/>
      <c r="AC707" s="61">
        <f t="shared" si="183"/>
        <v>-115620.10708333332</v>
      </c>
    </row>
    <row r="708" spans="1:31">
      <c r="A708" s="6" t="s">
        <v>294</v>
      </c>
      <c r="B708" s="6" t="s">
        <v>468</v>
      </c>
      <c r="C708" s="6" t="s">
        <v>470</v>
      </c>
      <c r="D708" s="2" t="s">
        <v>854</v>
      </c>
      <c r="E708" s="45">
        <v>-2335906.56</v>
      </c>
      <c r="F708" s="45">
        <v>-2538098.5</v>
      </c>
      <c r="G708" s="45">
        <v>-2740440.94</v>
      </c>
      <c r="H708" s="45">
        <v>-2935997.06</v>
      </c>
      <c r="I708" s="45">
        <v>-3136992.3</v>
      </c>
      <c r="J708" s="45">
        <v>-194934.05</v>
      </c>
      <c r="K708" s="45">
        <v>-365747.81</v>
      </c>
      <c r="L708" s="45">
        <v>-537080.22</v>
      </c>
      <c r="M708" s="45">
        <v>-689279.29</v>
      </c>
      <c r="N708" s="45">
        <v>-843128.57</v>
      </c>
      <c r="O708" s="45">
        <v>-994335.52</v>
      </c>
      <c r="P708" s="45">
        <v>-1157546.57</v>
      </c>
      <c r="Q708" s="45">
        <v>-1324385.97</v>
      </c>
      <c r="R708" s="47">
        <f t="shared" si="181"/>
        <v>-1496977.2579166668</v>
      </c>
      <c r="V708" s="49">
        <f t="shared" si="182"/>
        <v>-1496977.2579166668</v>
      </c>
      <c r="Y708" s="51"/>
      <c r="Z708" s="51"/>
      <c r="AA708" s="51"/>
      <c r="AC708" s="61">
        <f t="shared" si="183"/>
        <v>-1496977.2579166668</v>
      </c>
    </row>
    <row r="709" spans="1:31">
      <c r="D709" s="3" t="s">
        <v>264</v>
      </c>
      <c r="E709" s="46">
        <f t="shared" ref="E709:J709" si="184">SUM(E698:E708)</f>
        <v>-3386050.2</v>
      </c>
      <c r="F709" s="46">
        <f t="shared" si="184"/>
        <v>-3807161.3</v>
      </c>
      <c r="G709" s="46">
        <f t="shared" si="184"/>
        <v>-4143599.1399999997</v>
      </c>
      <c r="H709" s="46">
        <f t="shared" si="184"/>
        <v>-4447104.99</v>
      </c>
      <c r="I709" s="46">
        <f t="shared" si="184"/>
        <v>-4719185.95</v>
      </c>
      <c r="J709" s="46">
        <f t="shared" si="184"/>
        <v>-241388.87999999998</v>
      </c>
      <c r="K709" s="46">
        <f t="shared" ref="K709:R709" si="185">SUM(K698:K708)</f>
        <v>-446953.3</v>
      </c>
      <c r="L709" s="46">
        <f t="shared" si="185"/>
        <v>-659499.79</v>
      </c>
      <c r="M709" s="46">
        <f t="shared" si="185"/>
        <v>-851904.54</v>
      </c>
      <c r="N709" s="46">
        <f t="shared" si="185"/>
        <v>-1049009.8499999999</v>
      </c>
      <c r="O709" s="46">
        <f t="shared" si="185"/>
        <v>-1268691.23</v>
      </c>
      <c r="P709" s="46">
        <f t="shared" si="185"/>
        <v>-1562002.6500000001</v>
      </c>
      <c r="Q709" s="46">
        <f t="shared" si="185"/>
        <v>-1783103.23</v>
      </c>
      <c r="R709" s="46">
        <f t="shared" si="185"/>
        <v>-2148423.1945833336</v>
      </c>
      <c r="Y709" s="51"/>
      <c r="Z709" s="51"/>
      <c r="AA709" s="51"/>
    </row>
    <row r="710" spans="1:31">
      <c r="D710" s="3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7"/>
      <c r="Y710" s="51"/>
      <c r="Z710" s="51"/>
      <c r="AA710" s="51"/>
    </row>
    <row r="711" spans="1:31" s="15" customFormat="1" ht="13.5" thickBot="1">
      <c r="D711" s="19" t="s">
        <v>265</v>
      </c>
      <c r="E711" s="16">
        <f t="shared" ref="E711:P711" si="186">+E709+E696+E626+E599+E557+SUM(E465:E503)+E463+E422+E401</f>
        <v>-1053516193.5500001</v>
      </c>
      <c r="F711" s="16">
        <f t="shared" si="186"/>
        <v>-1095954589.5599999</v>
      </c>
      <c r="G711" s="16">
        <f t="shared" si="186"/>
        <v>-1140082062.48</v>
      </c>
      <c r="H711" s="16">
        <f t="shared" si="186"/>
        <v>-1197351789.9500003</v>
      </c>
      <c r="I711" s="16">
        <f t="shared" si="186"/>
        <v>-1255579420.02</v>
      </c>
      <c r="J711" s="16">
        <f t="shared" si="186"/>
        <v>-973205124.52999997</v>
      </c>
      <c r="K711" s="16">
        <f t="shared" si="186"/>
        <v>-1020025267.05</v>
      </c>
      <c r="L711" s="16">
        <f t="shared" si="186"/>
        <v>-1045163956.0999999</v>
      </c>
      <c r="M711" s="16">
        <f t="shared" si="186"/>
        <v>-1057001858.4599998</v>
      </c>
      <c r="N711" s="16">
        <f t="shared" si="186"/>
        <v>-1074129954.8099999</v>
      </c>
      <c r="O711" s="16">
        <f t="shared" si="186"/>
        <v>-1089863025.5</v>
      </c>
      <c r="P711" s="16">
        <f t="shared" si="186"/>
        <v>-1105960550.9100001</v>
      </c>
      <c r="Q711" s="16">
        <f>+Q709+Q696+Q626+Q599+Q557+SUM(Q465:Q503)+Q463+Q422+Q401</f>
        <v>-1132507051.27</v>
      </c>
      <c r="R711" s="16">
        <f>+R709+R696+R626+R599+R557+SUM(R465:R503)+R463+R422+R401</f>
        <v>-1095610768.4816666</v>
      </c>
      <c r="Y711" s="52"/>
      <c r="Z711" s="52"/>
      <c r="AA711" s="52"/>
    </row>
    <row r="712" spans="1:31" ht="13.5" thickTop="1">
      <c r="Y712" s="51"/>
      <c r="Z712" s="51"/>
      <c r="AA712" s="51"/>
    </row>
    <row r="713" spans="1:31">
      <c r="Y713" s="51"/>
      <c r="Z713" s="51"/>
      <c r="AA713" s="51"/>
    </row>
    <row r="714" spans="1:31">
      <c r="D714" s="80" t="s">
        <v>1043</v>
      </c>
      <c r="E714" s="49">
        <f t="shared" ref="E714:P714" si="187">E711+E391</f>
        <v>0</v>
      </c>
      <c r="F714" s="49">
        <f t="shared" si="187"/>
        <v>0</v>
      </c>
      <c r="G714" s="49">
        <f t="shared" si="187"/>
        <v>0</v>
      </c>
      <c r="H714" s="49">
        <f t="shared" si="187"/>
        <v>0</v>
      </c>
      <c r="I714" s="49">
        <f t="shared" si="187"/>
        <v>0</v>
      </c>
      <c r="J714" s="49">
        <f t="shared" si="187"/>
        <v>0</v>
      </c>
      <c r="K714" s="49">
        <f t="shared" si="187"/>
        <v>0</v>
      </c>
      <c r="L714" s="49">
        <f t="shared" si="187"/>
        <v>0</v>
      </c>
      <c r="M714" s="49">
        <f t="shared" si="187"/>
        <v>0</v>
      </c>
      <c r="N714" s="49">
        <f t="shared" si="187"/>
        <v>0</v>
      </c>
      <c r="O714" s="49">
        <f t="shared" si="187"/>
        <v>0</v>
      </c>
      <c r="P714" s="49">
        <f t="shared" si="187"/>
        <v>0</v>
      </c>
      <c r="Q714" s="49">
        <f>Q711+Q391</f>
        <v>0</v>
      </c>
      <c r="R714" s="49">
        <f>R711+R391</f>
        <v>0</v>
      </c>
      <c r="T714" s="50">
        <f>SUM(T10:T709)</f>
        <v>139854924.99749997</v>
      </c>
      <c r="U714" s="50">
        <f>SUM(U10:U709)</f>
        <v>-111788374.09458333</v>
      </c>
      <c r="V714" s="50">
        <f>SUM(V10:V709)</f>
        <v>-704574365.93791652</v>
      </c>
      <c r="W714" s="50">
        <f>SUM(W10:W709)</f>
        <v>676507815.03499949</v>
      </c>
      <c r="Y714" s="52">
        <f t="shared" ref="Y714:AD714" si="188">SUM(Y10:Y709)</f>
        <v>435831668.96035993</v>
      </c>
      <c r="Z714" s="52">
        <f t="shared" si="188"/>
        <v>144090214.85755643</v>
      </c>
      <c r="AA714" s="52">
        <f t="shared" si="188"/>
        <v>0</v>
      </c>
      <c r="AB714" s="50">
        <f t="shared" si="188"/>
        <v>96585931.21708338</v>
      </c>
      <c r="AC714" s="50">
        <f t="shared" si="188"/>
        <v>-704574365.93791652</v>
      </c>
      <c r="AD714" s="50">
        <f t="shared" si="188"/>
        <v>28066550.90291658</v>
      </c>
      <c r="AE714" s="49"/>
    </row>
    <row r="715" spans="1:31">
      <c r="D715" s="25" t="s">
        <v>487</v>
      </c>
      <c r="U715" s="50">
        <f>+T714+U714</f>
        <v>28066550.90291664</v>
      </c>
      <c r="AC715" s="49">
        <f>+AB714+Z714+Y714</f>
        <v>676507815.03499973</v>
      </c>
    </row>
    <row r="716" spans="1:31">
      <c r="W716" s="49"/>
      <c r="Y716" s="49"/>
      <c r="AD716" s="49"/>
    </row>
    <row r="717" spans="1:31">
      <c r="D717" s="25" t="s">
        <v>488</v>
      </c>
      <c r="O717" s="49"/>
      <c r="P717" s="49"/>
      <c r="Q717" s="49"/>
      <c r="Y717" s="53">
        <f>+Y714/AC715</f>
        <v>0.64423744896104684</v>
      </c>
      <c r="Z717" s="53">
        <f>+Z714/AC715</f>
        <v>0.21299120520891809</v>
      </c>
      <c r="AA717" s="64" t="s">
        <v>479</v>
      </c>
      <c r="AB717" s="64">
        <f>+AD714/-AC714</f>
        <v>3.9834760189657058E-2</v>
      </c>
    </row>
    <row r="718" spans="1:31">
      <c r="U718" s="49"/>
    </row>
    <row r="719" spans="1:31">
      <c r="D719" s="25" t="s">
        <v>489</v>
      </c>
      <c r="Y719" s="54">
        <f>Y717*AD714</f>
        <v>18081523.154830344</v>
      </c>
      <c r="Z719" s="63">
        <f>+AD714*Z717</f>
        <v>5977928.5028696507</v>
      </c>
      <c r="AA719" s="51"/>
      <c r="AB719" s="51">
        <f>+U715*AB717</f>
        <v>1118024.324568487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E717"/>
  <sheetViews>
    <sheetView zoomScaleNormal="100" workbookViewId="0">
      <pane xSplit="4" ySplit="9" topLeftCell="X705" activePane="bottomRight" state="frozen"/>
      <selection activeCell="D756" sqref="D756"/>
      <selection pane="topRight" activeCell="D756" sqref="D756"/>
      <selection pane="bottomLeft" activeCell="D756" sqref="D756"/>
      <selection pane="bottomRight" activeCell="D712" sqref="D712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335</v>
      </c>
      <c r="K2" s="24" t="s">
        <v>983</v>
      </c>
      <c r="L2" s="24" t="s">
        <v>983</v>
      </c>
      <c r="M2" s="24" t="s">
        <v>983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279</v>
      </c>
      <c r="F5" s="14" t="s">
        <v>9</v>
      </c>
      <c r="G5" s="14" t="s">
        <v>280</v>
      </c>
      <c r="H5" s="14" t="s">
        <v>281</v>
      </c>
      <c r="I5" s="14" t="s">
        <v>282</v>
      </c>
      <c r="J5" s="14" t="s">
        <v>92</v>
      </c>
      <c r="K5" s="14" t="s">
        <v>143</v>
      </c>
      <c r="L5" s="14" t="s">
        <v>179</v>
      </c>
      <c r="M5" s="14" t="s">
        <v>180</v>
      </c>
      <c r="N5" s="14" t="s">
        <v>276</v>
      </c>
      <c r="O5" s="14" t="s">
        <v>277</v>
      </c>
      <c r="P5" s="14" t="s">
        <v>278</v>
      </c>
      <c r="Q5" s="14" t="s">
        <v>279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954</v>
      </c>
      <c r="F9" s="23" t="s">
        <v>956</v>
      </c>
      <c r="G9" s="23" t="s">
        <v>957</v>
      </c>
      <c r="H9" s="23" t="s">
        <v>958</v>
      </c>
      <c r="I9" s="23" t="s">
        <v>962</v>
      </c>
      <c r="J9" s="23" t="s">
        <v>965</v>
      </c>
      <c r="K9" s="23" t="s">
        <v>984</v>
      </c>
      <c r="L9" s="23" t="s">
        <v>991</v>
      </c>
      <c r="M9" s="23" t="s">
        <v>994</v>
      </c>
      <c r="N9" s="23" t="s">
        <v>995</v>
      </c>
      <c r="O9" s="23" t="s">
        <v>1003</v>
      </c>
      <c r="P9" s="23" t="s">
        <v>1004</v>
      </c>
      <c r="Q9" s="23" t="s">
        <v>1006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1111171887.8699999</v>
      </c>
      <c r="F10" s="45">
        <v>1114472874.1199999</v>
      </c>
      <c r="G10" s="45">
        <v>1116166185.8599999</v>
      </c>
      <c r="H10" s="45">
        <v>1116932697.9000001</v>
      </c>
      <c r="I10" s="45">
        <v>1118156214.0899999</v>
      </c>
      <c r="J10" s="45">
        <v>1181190214.3099999</v>
      </c>
      <c r="K10" s="45">
        <v>1176359415.3699999</v>
      </c>
      <c r="L10" s="45">
        <v>1176536981.45</v>
      </c>
      <c r="M10" s="45">
        <v>1180217523.51</v>
      </c>
      <c r="N10" s="45">
        <v>1188366509.1600001</v>
      </c>
      <c r="O10" s="45">
        <v>1189994147.4200001</v>
      </c>
      <c r="P10" s="45">
        <v>1198843248.6300001</v>
      </c>
      <c r="Q10" s="45">
        <v>1207835302.6199999</v>
      </c>
      <c r="R10" s="47">
        <f>((E10+Q10)+((F10+G10+H10+I10+J10+K10+L10+M10+N10+O10+P10)*2))/24</f>
        <v>1159728300.5887499</v>
      </c>
      <c r="T10" s="49"/>
      <c r="W10" s="49">
        <f>+R10</f>
        <v>1159728300.5887499</v>
      </c>
      <c r="Y10" s="67">
        <f>+R10*$Z$4</f>
        <v>868520524.31091475</v>
      </c>
      <c r="Z10" s="67">
        <f>+R10*$Z$5</f>
        <v>291207776.27783507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26337831.030000001</v>
      </c>
      <c r="J12" s="45">
        <v>29198499.489999998</v>
      </c>
      <c r="K12" s="45">
        <v>29198499.489999998</v>
      </c>
      <c r="L12" s="45">
        <v>29198499.489999998</v>
      </c>
      <c r="M12" s="45">
        <v>29198499.18</v>
      </c>
      <c r="N12" s="45">
        <v>29198499.18</v>
      </c>
      <c r="O12" s="45">
        <v>29198499.18</v>
      </c>
      <c r="P12" s="45">
        <v>29198499.18</v>
      </c>
      <c r="Q12" s="45">
        <v>29198499.18</v>
      </c>
      <c r="R12" s="47">
        <f t="shared" si="0"/>
        <v>28125748.701250006</v>
      </c>
      <c r="T12" s="49"/>
      <c r="W12" s="49">
        <f t="shared" si="1"/>
        <v>28125748.701250006</v>
      </c>
      <c r="Y12" s="67">
        <f t="shared" si="2"/>
        <v>21063373.202366129</v>
      </c>
      <c r="Z12" s="67">
        <f t="shared" si="3"/>
        <v>7062375.498883876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1423907.27</v>
      </c>
      <c r="M13" s="45">
        <v>1423907.27</v>
      </c>
      <c r="N13" s="45">
        <v>1423907.27</v>
      </c>
      <c r="O13" s="45">
        <v>1423907.27</v>
      </c>
      <c r="P13" s="45">
        <v>1423907.27</v>
      </c>
      <c r="Q13" s="45">
        <v>1423907.27</v>
      </c>
      <c r="R13" s="47">
        <f t="shared" si="0"/>
        <v>652624.16541666666</v>
      </c>
      <c r="T13" s="49"/>
      <c r="W13" s="49">
        <f t="shared" si="1"/>
        <v>652624.16541666666</v>
      </c>
      <c r="Y13" s="67">
        <f t="shared" si="2"/>
        <v>488750.23748054169</v>
      </c>
      <c r="Z13" s="67">
        <f t="shared" si="3"/>
        <v>163873.92793612499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42658430.850000001</v>
      </c>
      <c r="F14" s="45">
        <v>49067844.539999999</v>
      </c>
      <c r="G14" s="45">
        <v>54532434.450000003</v>
      </c>
      <c r="H14" s="45">
        <v>61047627.030000001</v>
      </c>
      <c r="I14" s="45">
        <v>71392210.099999994</v>
      </c>
      <c r="J14" s="45">
        <v>50743909.159999996</v>
      </c>
      <c r="K14" s="45">
        <v>51342915.100000001</v>
      </c>
      <c r="L14" s="45">
        <v>52880679.960000001</v>
      </c>
      <c r="M14" s="45">
        <v>52611421.359999999</v>
      </c>
      <c r="N14" s="45">
        <v>47864645.049999997</v>
      </c>
      <c r="O14" s="45">
        <v>48422951.670000002</v>
      </c>
      <c r="P14" s="45">
        <v>44072852.43</v>
      </c>
      <c r="Q14" s="45">
        <v>37669298.229999997</v>
      </c>
      <c r="R14" s="47">
        <f>((E14+Q14)+((F14+G14+H14+I14+J14+K14+L14+M14+N14+O14+P14)*2))/24</f>
        <v>52011946.282499991</v>
      </c>
      <c r="T14" s="49"/>
      <c r="W14" s="49">
        <f>+R14</f>
        <v>52011946.282499991</v>
      </c>
      <c r="Y14" s="67">
        <f>+R14*$Z$4</f>
        <v>38951746.570964247</v>
      </c>
      <c r="Z14" s="67">
        <f>+R14*$Z$5</f>
        <v>13060199.711535748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44013560.740000002</v>
      </c>
      <c r="F15" s="45">
        <v>42738936.82</v>
      </c>
      <c r="G15" s="45">
        <v>45009545.090000004</v>
      </c>
      <c r="H15" s="45">
        <v>48549183.509999998</v>
      </c>
      <c r="I15" s="45">
        <v>42890821.390000001</v>
      </c>
      <c r="J15" s="45">
        <v>7469181.9500000002</v>
      </c>
      <c r="K15" s="45">
        <v>7841410.9199999999</v>
      </c>
      <c r="L15" s="45">
        <v>9127816.8300000001</v>
      </c>
      <c r="M15" s="45">
        <v>9918565.6999999993</v>
      </c>
      <c r="N15" s="45">
        <v>11427308.300000001</v>
      </c>
      <c r="O15" s="45">
        <v>13800824.17</v>
      </c>
      <c r="P15" s="45">
        <v>15020662.720000001</v>
      </c>
      <c r="Q15" s="45">
        <v>16481271.960000001</v>
      </c>
      <c r="R15" s="47">
        <f>((E15+Q15)+((F15+G15+H15+I15+J15+K15+L15+M15+N15+O15+P15)*2))/24</f>
        <v>23670139.479166668</v>
      </c>
      <c r="T15" s="49"/>
      <c r="W15" s="49">
        <f>+R15</f>
        <v>23670139.479166668</v>
      </c>
      <c r="Y15" s="51"/>
      <c r="Z15" s="51"/>
      <c r="AA15" s="51"/>
      <c r="AB15" s="49">
        <f>+R15</f>
        <v>23670139.479166668</v>
      </c>
    </row>
    <row r="16" spans="1:30">
      <c r="D16" s="41" t="s">
        <v>7</v>
      </c>
      <c r="E16" s="46">
        <f t="shared" ref="E16:K16" si="4">SUM(E10:E15)</f>
        <v>1224181710.4899998</v>
      </c>
      <c r="F16" s="46">
        <f t="shared" si="4"/>
        <v>1232617486.5099998</v>
      </c>
      <c r="G16" s="46">
        <f t="shared" si="4"/>
        <v>1242045996.4299998</v>
      </c>
      <c r="H16" s="46">
        <f t="shared" si="4"/>
        <v>1252867339.47</v>
      </c>
      <c r="I16" s="46">
        <f t="shared" si="4"/>
        <v>1258777076.6099999</v>
      </c>
      <c r="J16" s="46">
        <f t="shared" si="4"/>
        <v>1268601804.9100001</v>
      </c>
      <c r="K16" s="46">
        <f t="shared" si="4"/>
        <v>1264742240.8799999</v>
      </c>
      <c r="L16" s="46">
        <f t="shared" ref="L16:R16" si="5">SUM(L10:L15)</f>
        <v>1269167885</v>
      </c>
      <c r="M16" s="46">
        <f t="shared" si="5"/>
        <v>1273369917.02</v>
      </c>
      <c r="N16" s="46">
        <f t="shared" si="5"/>
        <v>1278280868.96</v>
      </c>
      <c r="O16" s="46">
        <f t="shared" si="5"/>
        <v>1282840329.7100003</v>
      </c>
      <c r="P16" s="46">
        <f t="shared" si="5"/>
        <v>1288559170.2300003</v>
      </c>
      <c r="Q16" s="46">
        <f t="shared" si="5"/>
        <v>1292608279.26</v>
      </c>
      <c r="R16" s="46">
        <f t="shared" si="5"/>
        <v>1264188759.2170835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2511885.7999999998</v>
      </c>
      <c r="F18" s="45">
        <v>2379960.7599999998</v>
      </c>
      <c r="G18" s="45">
        <v>2392018.02</v>
      </c>
      <c r="H18" s="45">
        <v>2216441.59</v>
      </c>
      <c r="I18" s="45">
        <v>2630635.06</v>
      </c>
      <c r="J18" s="45">
        <v>361121.20999999897</v>
      </c>
      <c r="K18" s="45">
        <v>1109909.78</v>
      </c>
      <c r="L18" s="45">
        <v>1231080.96</v>
      </c>
      <c r="M18" s="45">
        <v>1135493.18</v>
      </c>
      <c r="N18" s="45">
        <v>1158170.32</v>
      </c>
      <c r="O18" s="45">
        <v>1215010.8</v>
      </c>
      <c r="P18" s="45">
        <v>1304583.08</v>
      </c>
      <c r="Q18" s="45">
        <v>1327943.18</v>
      </c>
      <c r="R18" s="47">
        <f>((E18+Q18)+((F18+G18+H18+I18+J18+K18+L18+M18+N18+O18+P18)*2))/24</f>
        <v>1587861.6041666663</v>
      </c>
      <c r="T18" s="49"/>
      <c r="W18" s="49">
        <f>+R18</f>
        <v>1587861.6041666663</v>
      </c>
      <c r="Y18" s="67">
        <f>+R18*$Z$4</f>
        <v>1189149.5553604164</v>
      </c>
      <c r="Z18" s="67">
        <f>+R18*$Z$5</f>
        <v>398712.04880624986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-351786312.51999998</v>
      </c>
      <c r="F19" s="45">
        <v>-353632615.36000001</v>
      </c>
      <c r="G19" s="45">
        <v>-355573536.50999999</v>
      </c>
      <c r="H19" s="45">
        <v>-357480153.54000002</v>
      </c>
      <c r="I19" s="45">
        <v>-359513297.08999997</v>
      </c>
      <c r="J19" s="45">
        <v>-360812241.13</v>
      </c>
      <c r="K19" s="45">
        <v>-355196599.49000001</v>
      </c>
      <c r="L19" s="45">
        <v>-356993403.43000001</v>
      </c>
      <c r="M19" s="45">
        <v>-358315459.63</v>
      </c>
      <c r="N19" s="45">
        <v>-359536352.63</v>
      </c>
      <c r="O19" s="45">
        <v>-360985597.97000003</v>
      </c>
      <c r="P19" s="45">
        <v>-362685996.01999998</v>
      </c>
      <c r="Q19" s="45">
        <v>-364367566.44999999</v>
      </c>
      <c r="R19" s="47">
        <f>((E19+Q19)+((F19+G19+H19+I19+J19+K19+L19+M19+N19+O19+P19)*2))/24</f>
        <v>-358233516.02375007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6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-4901861.76</v>
      </c>
      <c r="F21" s="45">
        <v>-4932241.1500000004</v>
      </c>
      <c r="G21" s="45">
        <v>-4962620.5599999996</v>
      </c>
      <c r="H21" s="45">
        <v>-4993000.04</v>
      </c>
      <c r="I21" s="45">
        <v>-5023379.4400000004</v>
      </c>
      <c r="J21" s="45">
        <v>-5068199.03</v>
      </c>
      <c r="K21" s="45">
        <v>-5098578.41</v>
      </c>
      <c r="L21" s="45">
        <v>-5128957.82</v>
      </c>
      <c r="M21" s="45">
        <v>-5126337.4400000004</v>
      </c>
      <c r="N21" s="45">
        <v>-5160014.2300000004</v>
      </c>
      <c r="O21" s="45">
        <v>-5193691.04</v>
      </c>
      <c r="P21" s="45">
        <v>-5227367.8600000003</v>
      </c>
      <c r="Q21" s="45">
        <v>-5261044.67</v>
      </c>
      <c r="R21" s="47">
        <f t="shared" si="6"/>
        <v>-5082986.6862500003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-22763624.890000001</v>
      </c>
      <c r="F22" s="45">
        <v>-23065432.120000001</v>
      </c>
      <c r="G22" s="45">
        <v>-23367182.390000001</v>
      </c>
      <c r="H22" s="45">
        <v>-23656494.52</v>
      </c>
      <c r="I22" s="45">
        <v>-23922460.760000002</v>
      </c>
      <c r="J22" s="45">
        <v>-24188839.18</v>
      </c>
      <c r="K22" s="45">
        <v>-24776811.420000002</v>
      </c>
      <c r="L22" s="45">
        <v>-25095271.719999999</v>
      </c>
      <c r="M22" s="45">
        <v>-25413841.649999999</v>
      </c>
      <c r="N22" s="45">
        <v>-25732600.300000001</v>
      </c>
      <c r="O22" s="45">
        <v>-26111560.760000002</v>
      </c>
      <c r="P22" s="45">
        <v>-26445464.68</v>
      </c>
      <c r="Q22" s="45">
        <v>-26788598.27</v>
      </c>
      <c r="R22" s="47">
        <f>((E22+Q22)+((F22+G22+H22+I22+J22+K22+L22+M22+N22+O22+P22)*2))/24</f>
        <v>-24712672.59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K24" si="7">SUM(E18:E23)</f>
        <v>-376939913.36999995</v>
      </c>
      <c r="F24" s="37">
        <f t="shared" si="7"/>
        <v>-379250327.87</v>
      </c>
      <c r="G24" s="37">
        <f t="shared" si="7"/>
        <v>-381511321.44</v>
      </c>
      <c r="H24" s="37">
        <f t="shared" si="7"/>
        <v>-383913206.51000005</v>
      </c>
      <c r="I24" s="37">
        <f t="shared" si="7"/>
        <v>-385828502.22999996</v>
      </c>
      <c r="J24" s="37">
        <f t="shared" si="7"/>
        <v>-389708158.13</v>
      </c>
      <c r="K24" s="37">
        <f t="shared" si="7"/>
        <v>-383962079.54000008</v>
      </c>
      <c r="L24" s="37">
        <f t="shared" ref="L24:R24" si="8">SUM(L18:L23)</f>
        <v>-385986552.00999999</v>
      </c>
      <c r="M24" s="37">
        <f t="shared" si="8"/>
        <v>-387720145.53999996</v>
      </c>
      <c r="N24" s="37">
        <f t="shared" si="8"/>
        <v>-389270796.84000003</v>
      </c>
      <c r="O24" s="37">
        <f t="shared" si="8"/>
        <v>-391075838.97000003</v>
      </c>
      <c r="P24" s="37">
        <f t="shared" si="8"/>
        <v>-393054245.48000002</v>
      </c>
      <c r="Q24" s="37">
        <f t="shared" si="8"/>
        <v>-395089266.20999998</v>
      </c>
      <c r="R24" s="37">
        <f t="shared" si="8"/>
        <v>-386441313.69583333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-1160109.51</v>
      </c>
      <c r="F26" s="45">
        <v>-1147859.24</v>
      </c>
      <c r="G26" s="45">
        <v>-1116022.25</v>
      </c>
      <c r="H26" s="45">
        <v>-1135830.5</v>
      </c>
      <c r="I26" s="45">
        <v>-1158006.53</v>
      </c>
      <c r="J26" s="45">
        <v>-952412.58</v>
      </c>
      <c r="K26" s="45">
        <v>-954911.45</v>
      </c>
      <c r="L26" s="45">
        <v>-987475.79</v>
      </c>
      <c r="M26" s="45">
        <v>-1012318.21</v>
      </c>
      <c r="N26" s="45">
        <v>-994452.33</v>
      </c>
      <c r="O26" s="45">
        <v>-1009062.06</v>
      </c>
      <c r="P26" s="45">
        <v>-1033008.31</v>
      </c>
      <c r="Q26" s="45">
        <v>-1055140.48</v>
      </c>
      <c r="R26" s="47">
        <f>((E26+Q26)+((F26+G26+H26+I26+J26+K26+L26+M26+N26+O26+P26)*2))/24</f>
        <v>-1050748.6870833335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-144717228.87</v>
      </c>
      <c r="F27" s="45">
        <v>-144858065.99000001</v>
      </c>
      <c r="G27" s="45">
        <v>-145245081.83000001</v>
      </c>
      <c r="H27" s="45">
        <v>-145730762.49000001</v>
      </c>
      <c r="I27" s="45">
        <v>-146162343.5</v>
      </c>
      <c r="J27" s="45">
        <v>-145311809.69999999</v>
      </c>
      <c r="K27" s="45">
        <v>-146165291.44</v>
      </c>
      <c r="L27" s="45">
        <v>-146997090.16999999</v>
      </c>
      <c r="M27" s="45">
        <v>-147734746.78999999</v>
      </c>
      <c r="N27" s="45">
        <v>-148628385.25999999</v>
      </c>
      <c r="O27" s="45">
        <v>-149447056.25</v>
      </c>
      <c r="P27" s="45">
        <v>-150247718.43000001</v>
      </c>
      <c r="Q27" s="45">
        <v>-151073869.62</v>
      </c>
      <c r="R27" s="47">
        <f>((E27+Q27)+((F27+G27+H27+I27+J27+K27+L27+M27+N27+O27+P27)*2))/24</f>
        <v>-147035325.09125003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9">+E26+E27</f>
        <v>-145877338.38</v>
      </c>
      <c r="F28" s="38">
        <f t="shared" si="9"/>
        <v>-146005925.23000002</v>
      </c>
      <c r="G28" s="38">
        <f t="shared" si="9"/>
        <v>-146361104.08000001</v>
      </c>
      <c r="H28" s="38">
        <f t="shared" si="9"/>
        <v>-146866592.99000001</v>
      </c>
      <c r="I28" s="38">
        <f t="shared" si="9"/>
        <v>-147320350.03</v>
      </c>
      <c r="J28" s="38">
        <f t="shared" si="9"/>
        <v>-146264222.28</v>
      </c>
      <c r="K28" s="38">
        <f t="shared" si="9"/>
        <v>-147120202.88999999</v>
      </c>
      <c r="L28" s="38">
        <f t="shared" si="9"/>
        <v>-147984565.95999998</v>
      </c>
      <c r="M28" s="38">
        <f t="shared" si="9"/>
        <v>-148747065</v>
      </c>
      <c r="N28" s="38">
        <f t="shared" si="9"/>
        <v>-149622837.59</v>
      </c>
      <c r="O28" s="38">
        <f t="shared" si="9"/>
        <v>-150456118.31</v>
      </c>
      <c r="P28" s="38">
        <f t="shared" si="9"/>
        <v>-151280726.74000001</v>
      </c>
      <c r="Q28" s="38">
        <f t="shared" si="9"/>
        <v>-152129010.09999999</v>
      </c>
      <c r="R28" s="38">
        <f t="shared" si="9"/>
        <v>-148086073.77833337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10">+E28+E24</f>
        <v>-522817251.74999994</v>
      </c>
      <c r="F30" s="39">
        <f t="shared" si="10"/>
        <v>-525256253.10000002</v>
      </c>
      <c r="G30" s="39">
        <f t="shared" si="10"/>
        <v>-527872425.51999998</v>
      </c>
      <c r="H30" s="39">
        <f t="shared" si="10"/>
        <v>-530779799.50000006</v>
      </c>
      <c r="I30" s="39">
        <f t="shared" si="10"/>
        <v>-533148852.25999999</v>
      </c>
      <c r="J30" s="39">
        <f t="shared" si="10"/>
        <v>-535972380.40999997</v>
      </c>
      <c r="K30" s="39">
        <f t="shared" si="10"/>
        <v>-531082282.43000007</v>
      </c>
      <c r="L30" s="39">
        <f t="shared" si="10"/>
        <v>-533971117.96999997</v>
      </c>
      <c r="M30" s="39">
        <f t="shared" si="10"/>
        <v>-536467210.53999996</v>
      </c>
      <c r="N30" s="39">
        <f t="shared" si="10"/>
        <v>-538893634.43000007</v>
      </c>
      <c r="O30" s="39">
        <f t="shared" si="10"/>
        <v>-541531957.27999997</v>
      </c>
      <c r="P30" s="39">
        <f t="shared" si="10"/>
        <v>-544334972.22000003</v>
      </c>
      <c r="Q30" s="39">
        <f t="shared" si="10"/>
        <v>-547218276.30999994</v>
      </c>
      <c r="R30" s="39">
        <f t="shared" si="10"/>
        <v>-534527387.47416669</v>
      </c>
      <c r="W30" s="49">
        <f>+R30-R18</f>
        <v>-536115249.07833338</v>
      </c>
      <c r="Y30" s="67">
        <f>SUM(R30-R18)*$Z$4</f>
        <v>-401496710.03476387</v>
      </c>
      <c r="Z30" s="67">
        <f>SUM(R30-R18)*$Z$5</f>
        <v>-134618539.04356951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11">+E16+E30</f>
        <v>701364458.73999977</v>
      </c>
      <c r="F32" s="9">
        <f t="shared" si="11"/>
        <v>707361233.40999973</v>
      </c>
      <c r="G32" s="9">
        <f t="shared" si="11"/>
        <v>714173570.90999985</v>
      </c>
      <c r="H32" s="9">
        <f t="shared" si="11"/>
        <v>722087539.97000003</v>
      </c>
      <c r="I32" s="9">
        <f t="shared" si="11"/>
        <v>725628224.3499999</v>
      </c>
      <c r="J32" s="9">
        <f t="shared" si="11"/>
        <v>732629424.50000012</v>
      </c>
      <c r="K32" s="9">
        <f t="shared" si="11"/>
        <v>733659958.44999981</v>
      </c>
      <c r="L32" s="9">
        <f t="shared" si="11"/>
        <v>735196767.02999997</v>
      </c>
      <c r="M32" s="9">
        <f t="shared" si="11"/>
        <v>736902706.48000002</v>
      </c>
      <c r="N32" s="9">
        <f t="shared" si="11"/>
        <v>739387234.52999997</v>
      </c>
      <c r="O32" s="9">
        <f t="shared" si="11"/>
        <v>741308372.43000031</v>
      </c>
      <c r="P32" s="9">
        <f t="shared" si="11"/>
        <v>744224198.01000023</v>
      </c>
      <c r="Q32" s="9">
        <f t="shared" si="11"/>
        <v>745390002.95000005</v>
      </c>
      <c r="R32" s="9">
        <f t="shared" si="11"/>
        <v>729661371.74291682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530530.28</v>
      </c>
      <c r="F39" s="45">
        <v>530538.11</v>
      </c>
      <c r="G39" s="45">
        <v>530542.47</v>
      </c>
      <c r="H39" s="45">
        <v>530546.98</v>
      </c>
      <c r="I39" s="45">
        <v>530551.34</v>
      </c>
      <c r="J39" s="45">
        <v>530557.93999999994</v>
      </c>
      <c r="K39" s="45">
        <v>530562.44999999995</v>
      </c>
      <c r="L39" s="45">
        <v>531010.27</v>
      </c>
      <c r="M39" s="45">
        <v>3341740.85</v>
      </c>
      <c r="N39" s="45">
        <v>3341745.21</v>
      </c>
      <c r="O39" s="45">
        <v>3431180.58</v>
      </c>
      <c r="P39" s="45">
        <v>3431208.78</v>
      </c>
      <c r="Q39" s="45">
        <v>1103583.8999999999</v>
      </c>
      <c r="R39" s="47">
        <f>((E39+Q39)+((F39+G39+H39+I39+J39+K39+L39+M39+N39+O39+P39)*2))/24</f>
        <v>1506436.8391666666</v>
      </c>
      <c r="T39" s="49"/>
      <c r="W39" s="49">
        <f>+R39</f>
        <v>1506436.8391666666</v>
      </c>
      <c r="Y39" s="51"/>
      <c r="Z39" s="51"/>
      <c r="AA39" s="51"/>
      <c r="AB39" s="49">
        <f>+R39</f>
        <v>1506436.8391666666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11898197.6</v>
      </c>
      <c r="F40" s="45">
        <v>11968468.01</v>
      </c>
      <c r="G40" s="45">
        <v>12097438.98</v>
      </c>
      <c r="H40" s="45">
        <v>12051098.880000001</v>
      </c>
      <c r="I40" s="45">
        <v>12213349.59</v>
      </c>
      <c r="J40" s="45">
        <v>12327925.800000001</v>
      </c>
      <c r="K40" s="45">
        <v>12313260.26</v>
      </c>
      <c r="L40" s="45">
        <v>12334603.68</v>
      </c>
      <c r="M40" s="45">
        <v>10148672.5</v>
      </c>
      <c r="N40" s="45">
        <v>10252301.76</v>
      </c>
      <c r="O40" s="45">
        <v>10255545.689999999</v>
      </c>
      <c r="P40" s="45">
        <v>10347586.970000001</v>
      </c>
      <c r="Q40" s="45">
        <v>10399649.300000001</v>
      </c>
      <c r="R40" s="47">
        <f>((E40+Q40)+((F40+G40+H40+I40+J40+K40+L40+M40+N40+O40+P40)*2))/24</f>
        <v>11454931.297500001</v>
      </c>
      <c r="T40" s="49"/>
      <c r="W40" s="49">
        <f>+R40</f>
        <v>11454931.297500001</v>
      </c>
      <c r="Y40" s="51"/>
      <c r="Z40" s="51"/>
      <c r="AA40" s="51"/>
      <c r="AB40" s="49">
        <f>+R40</f>
        <v>11454931.297500001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2">((E41+Q41)+((F41+G41+H41+I41+J41+K41+L41+M41+N41+O41+P41)*2))/24</f>
        <v>0</v>
      </c>
      <c r="T41" s="49"/>
      <c r="W41" s="49">
        <f t="shared" ref="W41:W42" si="13">+R41</f>
        <v>0</v>
      </c>
      <c r="Y41" s="51"/>
      <c r="Z41" s="51"/>
      <c r="AA41" s="51"/>
      <c r="AB41" s="49">
        <f t="shared" ref="AB41:AB42" si="14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2307.6799999999998</v>
      </c>
      <c r="M42" s="45">
        <v>4675.28</v>
      </c>
      <c r="N42" s="45">
        <v>8076.88</v>
      </c>
      <c r="O42" s="45">
        <v>10384.56</v>
      </c>
      <c r="P42" s="45">
        <v>12692.24</v>
      </c>
      <c r="Q42" s="45">
        <v>14999.92</v>
      </c>
      <c r="R42" s="47">
        <f t="shared" si="12"/>
        <v>3803.0499999999997</v>
      </c>
      <c r="T42" s="49"/>
      <c r="W42" s="49">
        <f t="shared" si="13"/>
        <v>3803.0499999999997</v>
      </c>
      <c r="Y42" s="51"/>
      <c r="Z42" s="51"/>
      <c r="AA42" s="51"/>
      <c r="AB42" s="49">
        <f t="shared" si="14"/>
        <v>3803.0499999999997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59.92</v>
      </c>
      <c r="O43" s="45">
        <v>59.92</v>
      </c>
      <c r="P43" s="45">
        <v>3359.62</v>
      </c>
      <c r="Q43" s="45">
        <v>4021.12</v>
      </c>
      <c r="R43" s="47">
        <f>((E43+Q43)+((F43+G43+H43+I43+J43+K43+L43+M43+N43+O43+P43)*2))/24</f>
        <v>457.50166666666672</v>
      </c>
      <c r="T43" s="49"/>
      <c r="W43" s="49">
        <f>+R43</f>
        <v>457.50166666666672</v>
      </c>
      <c r="Y43" s="51"/>
      <c r="Z43" s="51"/>
      <c r="AA43" s="51"/>
      <c r="AB43" s="49">
        <f>+R43</f>
        <v>457.50166666666672</v>
      </c>
    </row>
    <row r="44" spans="1:30">
      <c r="D44" s="3" t="s">
        <v>31</v>
      </c>
      <c r="E44" s="46">
        <f t="shared" ref="E44:K44" si="15">SUM(E37:E43)</f>
        <v>12626692.390000001</v>
      </c>
      <c r="F44" s="46">
        <f t="shared" si="15"/>
        <v>12696970.629999999</v>
      </c>
      <c r="G44" s="46">
        <f t="shared" si="15"/>
        <v>12825945.960000001</v>
      </c>
      <c r="H44" s="46">
        <f t="shared" si="15"/>
        <v>12779610.370000001</v>
      </c>
      <c r="I44" s="46">
        <f t="shared" si="15"/>
        <v>12941865.439999999</v>
      </c>
      <c r="J44" s="46">
        <f t="shared" si="15"/>
        <v>13056448.25</v>
      </c>
      <c r="K44" s="46">
        <f t="shared" si="15"/>
        <v>13041787.219999999</v>
      </c>
      <c r="L44" s="46">
        <f t="shared" ref="L44:R44" si="16">SUM(L37:L43)</f>
        <v>13065886.139999999</v>
      </c>
      <c r="M44" s="46">
        <f t="shared" si="16"/>
        <v>13693053.139999999</v>
      </c>
      <c r="N44" s="46">
        <f t="shared" si="16"/>
        <v>13800148.280000001</v>
      </c>
      <c r="O44" s="46">
        <f t="shared" si="16"/>
        <v>13895135.26</v>
      </c>
      <c r="P44" s="46">
        <f t="shared" si="16"/>
        <v>13992812.120000001</v>
      </c>
      <c r="Q44" s="46">
        <f t="shared" si="16"/>
        <v>11720218.75</v>
      </c>
      <c r="R44" s="46">
        <f t="shared" si="16"/>
        <v>13163593.198333336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337570.22</v>
      </c>
      <c r="F46" s="45">
        <v>576204.07999999996</v>
      </c>
      <c r="G46" s="45">
        <v>-119686.53</v>
      </c>
      <c r="H46" s="45">
        <v>500818.9</v>
      </c>
      <c r="I46" s="45">
        <v>339528.83</v>
      </c>
      <c r="J46" s="45">
        <v>2523372.85</v>
      </c>
      <c r="K46" s="45">
        <v>2216024.09</v>
      </c>
      <c r="L46" s="45">
        <v>2192038.92</v>
      </c>
      <c r="M46" s="45">
        <v>2361086.4300000002</v>
      </c>
      <c r="N46" s="45">
        <v>1272920.22</v>
      </c>
      <c r="O46" s="45">
        <v>662931</v>
      </c>
      <c r="P46" s="45">
        <v>1065367.56</v>
      </c>
      <c r="Q46" s="45">
        <v>474820.33</v>
      </c>
      <c r="R46" s="47">
        <f t="shared" ref="R46:R55" si="17">((E46+Q46)+((F46+G46+H46+I46+J46+K46+L46+M46+N46+O46+P46)*2))/24</f>
        <v>1166400.1354166667</v>
      </c>
      <c r="T46" s="49">
        <f t="shared" ref="T46:T55" si="18">+R46</f>
        <v>1166400.1354166667</v>
      </c>
      <c r="Y46" s="51"/>
      <c r="Z46" s="51"/>
      <c r="AA46" s="51"/>
      <c r="AD46" s="49">
        <f t="shared" ref="AD46:AD55" si="19">+R46</f>
        <v>1166400.1354166667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-613702.06999999995</v>
      </c>
      <c r="F47" s="45">
        <v>-456273.33</v>
      </c>
      <c r="G47" s="45">
        <v>-755930</v>
      </c>
      <c r="H47" s="45">
        <v>-862685.39</v>
      </c>
      <c r="I47" s="45">
        <v>-537742.41</v>
      </c>
      <c r="J47" s="45">
        <v>-852173.71</v>
      </c>
      <c r="K47" s="45">
        <v>-1380188.62</v>
      </c>
      <c r="L47" s="45">
        <v>-2239549.2000000002</v>
      </c>
      <c r="M47" s="45">
        <v>-1111225.6399999999</v>
      </c>
      <c r="N47" s="45">
        <v>-1973128.15</v>
      </c>
      <c r="O47" s="45">
        <v>-1247228.3600000001</v>
      </c>
      <c r="P47" s="45">
        <v>-702779.78</v>
      </c>
      <c r="Q47" s="45">
        <v>-409026.05</v>
      </c>
      <c r="R47" s="47">
        <f t="shared" si="17"/>
        <v>-1052522.3875</v>
      </c>
      <c r="T47" s="49">
        <f t="shared" si="18"/>
        <v>-1052522.3875</v>
      </c>
      <c r="U47" s="49"/>
      <c r="Y47" s="51"/>
      <c r="Z47" s="51"/>
      <c r="AA47" s="51"/>
      <c r="AD47" s="49">
        <f t="shared" si="19"/>
        <v>-1052522.3875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0</v>
      </c>
      <c r="G48" s="45">
        <v>-573.24</v>
      </c>
      <c r="H48" s="45">
        <v>0</v>
      </c>
      <c r="I48" s="45">
        <v>0</v>
      </c>
      <c r="J48" s="45">
        <v>0</v>
      </c>
      <c r="K48" s="45">
        <v>1543422</v>
      </c>
      <c r="L48" s="45">
        <v>-8359.2600000000093</v>
      </c>
      <c r="M48" s="45">
        <v>-11499.5</v>
      </c>
      <c r="N48" s="45">
        <v>-16461.41</v>
      </c>
      <c r="O48" s="45">
        <v>-1.09139364212751E-11</v>
      </c>
      <c r="P48" s="45">
        <v>-40.0000000000109</v>
      </c>
      <c r="Q48" s="45">
        <v>-1931.1900000000101</v>
      </c>
      <c r="R48" s="47">
        <f t="shared" si="17"/>
        <v>125460.24958333334</v>
      </c>
      <c r="T48" s="49">
        <f t="shared" si="18"/>
        <v>125460.24958333334</v>
      </c>
      <c r="U48" s="49"/>
      <c r="Y48" s="51"/>
      <c r="Z48" s="51"/>
      <c r="AA48" s="51"/>
      <c r="AD48" s="49">
        <f t="shared" si="19"/>
        <v>125460.24958333334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506054.96</v>
      </c>
      <c r="F49" s="45">
        <v>380663.68</v>
      </c>
      <c r="G49" s="45">
        <v>281672.58</v>
      </c>
      <c r="H49" s="45">
        <v>2833374.09</v>
      </c>
      <c r="I49" s="45">
        <v>591846.66</v>
      </c>
      <c r="J49" s="45">
        <v>2157006.89</v>
      </c>
      <c r="K49" s="45">
        <v>-1569885.42</v>
      </c>
      <c r="L49" s="45">
        <v>757680.1</v>
      </c>
      <c r="M49" s="45">
        <v>937787.48</v>
      </c>
      <c r="N49" s="45">
        <v>1391049.63</v>
      </c>
      <c r="O49" s="45">
        <v>576086.67000000004</v>
      </c>
      <c r="P49" s="45">
        <v>320557.65000000002</v>
      </c>
      <c r="Q49" s="45">
        <v>232205.39</v>
      </c>
      <c r="R49" s="47">
        <f t="shared" si="17"/>
        <v>752247.51541666675</v>
      </c>
      <c r="T49" s="49">
        <f t="shared" si="18"/>
        <v>752247.51541666675</v>
      </c>
      <c r="U49" s="49"/>
      <c r="Y49" s="51"/>
      <c r="Z49" s="51"/>
      <c r="AA49" s="51"/>
      <c r="AD49" s="49">
        <f t="shared" si="19"/>
        <v>752247.51541666675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7"/>
        <v>0</v>
      </c>
      <c r="T50" s="49">
        <f t="shared" si="18"/>
        <v>0</v>
      </c>
      <c r="U50" s="49"/>
      <c r="Y50" s="51"/>
      <c r="Z50" s="51"/>
      <c r="AA50" s="51"/>
      <c r="AD50" s="49">
        <f t="shared" si="19"/>
        <v>0</v>
      </c>
    </row>
    <row r="51" spans="1:30">
      <c r="A51" s="6" t="s">
        <v>284</v>
      </c>
      <c r="B51" s="6" t="s">
        <v>32</v>
      </c>
      <c r="C51" s="6" t="s">
        <v>534</v>
      </c>
      <c r="D51" s="41" t="s">
        <v>535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7"/>
        <v>0</v>
      </c>
      <c r="T51" s="49">
        <f t="shared" si="18"/>
        <v>0</v>
      </c>
      <c r="U51" s="49"/>
      <c r="Y51" s="51"/>
      <c r="Z51" s="51"/>
      <c r="AA51" s="51"/>
      <c r="AD51" s="49">
        <f t="shared" si="19"/>
        <v>0</v>
      </c>
    </row>
    <row r="52" spans="1:30">
      <c r="A52" s="6" t="s">
        <v>284</v>
      </c>
      <c r="B52" s="6" t="s">
        <v>34</v>
      </c>
      <c r="C52" s="6" t="s">
        <v>289</v>
      </c>
      <c r="D52" s="41" t="s">
        <v>551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7"/>
        <v>0</v>
      </c>
      <c r="T52" s="49">
        <f t="shared" si="18"/>
        <v>0</v>
      </c>
      <c r="U52" s="49"/>
      <c r="Y52" s="51"/>
      <c r="Z52" s="51"/>
      <c r="AA52" s="51"/>
      <c r="AD52" s="49">
        <f t="shared" si="19"/>
        <v>0</v>
      </c>
    </row>
    <row r="53" spans="1:30">
      <c r="A53" s="6" t="s">
        <v>284</v>
      </c>
      <c r="B53" s="6" t="s">
        <v>34</v>
      </c>
      <c r="C53" s="6" t="s">
        <v>290</v>
      </c>
      <c r="D53" s="41" t="s">
        <v>552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7"/>
        <v>0</v>
      </c>
      <c r="T53" s="49">
        <f t="shared" si="18"/>
        <v>0</v>
      </c>
      <c r="U53" s="49"/>
      <c r="Y53" s="51"/>
      <c r="Z53" s="51"/>
      <c r="AA53" s="51"/>
      <c r="AD53" s="49">
        <f t="shared" si="19"/>
        <v>0</v>
      </c>
    </row>
    <row r="54" spans="1:30">
      <c r="A54" s="6" t="s">
        <v>284</v>
      </c>
      <c r="B54" s="6" t="s">
        <v>34</v>
      </c>
      <c r="C54" s="1" t="s">
        <v>291</v>
      </c>
      <c r="D54" s="41" t="s">
        <v>554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7"/>
        <v>0</v>
      </c>
      <c r="T54" s="49">
        <f t="shared" si="18"/>
        <v>0</v>
      </c>
      <c r="U54" s="49"/>
      <c r="Y54" s="51"/>
      <c r="Z54" s="51"/>
      <c r="AA54" s="51"/>
      <c r="AD54" s="49">
        <f t="shared" si="19"/>
        <v>0</v>
      </c>
    </row>
    <row r="55" spans="1:30">
      <c r="A55" s="6" t="s">
        <v>284</v>
      </c>
      <c r="B55" s="6" t="s">
        <v>34</v>
      </c>
      <c r="C55" s="6" t="s">
        <v>292</v>
      </c>
      <c r="D55" s="41" t="s">
        <v>553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7"/>
        <v>0</v>
      </c>
      <c r="T55" s="49">
        <f t="shared" si="18"/>
        <v>0</v>
      </c>
      <c r="U55" s="49"/>
      <c r="Y55" s="51"/>
      <c r="Z55" s="51"/>
      <c r="AA55" s="51"/>
      <c r="AD55" s="49">
        <f t="shared" si="19"/>
        <v>0</v>
      </c>
    </row>
    <row r="56" spans="1:30">
      <c r="D56" s="3" t="s">
        <v>35</v>
      </c>
      <c r="E56" s="46">
        <f t="shared" ref="E56:R56" si="20">SUM(E46:E55)</f>
        <v>229923.11000000004</v>
      </c>
      <c r="F56" s="46">
        <f t="shared" si="20"/>
        <v>500594.42999999993</v>
      </c>
      <c r="G56" s="46">
        <f t="shared" si="20"/>
        <v>-594517.18999999994</v>
      </c>
      <c r="H56" s="46">
        <f t="shared" si="20"/>
        <v>2471507.5999999996</v>
      </c>
      <c r="I56" s="46">
        <f t="shared" si="20"/>
        <v>393633.08</v>
      </c>
      <c r="J56" s="46">
        <f t="shared" si="20"/>
        <v>3828206.0300000003</v>
      </c>
      <c r="K56" s="46">
        <f t="shared" si="20"/>
        <v>809372.04999999981</v>
      </c>
      <c r="L56" s="46">
        <f t="shared" si="20"/>
        <v>701810.55999999971</v>
      </c>
      <c r="M56" s="46">
        <f t="shared" si="20"/>
        <v>2176148.7700000005</v>
      </c>
      <c r="N56" s="46">
        <f t="shared" si="20"/>
        <v>674380.28999999992</v>
      </c>
      <c r="O56" s="46">
        <f t="shared" si="20"/>
        <v>-8210.6900000000605</v>
      </c>
      <c r="P56" s="46">
        <f t="shared" si="20"/>
        <v>683105.43</v>
      </c>
      <c r="Q56" s="46">
        <f t="shared" si="20"/>
        <v>296068.48000000004</v>
      </c>
      <c r="R56" s="46">
        <f t="shared" si="20"/>
        <v>991585.51291666692</v>
      </c>
      <c r="Y56" s="51"/>
      <c r="Z56" s="51"/>
      <c r="AA56" s="51"/>
    </row>
    <row r="57" spans="1:30">
      <c r="D57" s="3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7"/>
      <c r="Y57" s="51"/>
      <c r="Z57" s="51"/>
      <c r="AA57" s="51"/>
    </row>
    <row r="58" spans="1:30">
      <c r="A58" s="6" t="s">
        <v>284</v>
      </c>
      <c r="B58" s="6" t="s">
        <v>36</v>
      </c>
      <c r="C58" s="6" t="s">
        <v>541</v>
      </c>
      <c r="D58" s="41" t="s">
        <v>925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7">
        <f>((E58+Q58)+((F58+G58+H58+I58+J58+K58+L58+M58+N58+O58+P58)*2))/24</f>
        <v>0</v>
      </c>
      <c r="T58" s="49">
        <f>+R58</f>
        <v>0</v>
      </c>
      <c r="U58" s="49"/>
      <c r="Y58" s="51"/>
      <c r="Z58" s="51"/>
      <c r="AA58" s="51"/>
      <c r="AD58" s="49">
        <f>+R58</f>
        <v>0</v>
      </c>
    </row>
    <row r="59" spans="1:30">
      <c r="A59" s="6" t="s">
        <v>284</v>
      </c>
      <c r="B59" s="6" t="s">
        <v>36</v>
      </c>
      <c r="C59" s="6" t="s">
        <v>542</v>
      </c>
      <c r="D59" s="41" t="s">
        <v>555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D60" s="3" t="s">
        <v>37</v>
      </c>
      <c r="E60" s="46">
        <f t="shared" ref="E60:H60" si="21">SUM(E58:E59)</f>
        <v>0</v>
      </c>
      <c r="F60" s="46">
        <f t="shared" si="21"/>
        <v>0</v>
      </c>
      <c r="G60" s="46">
        <f t="shared" si="21"/>
        <v>0</v>
      </c>
      <c r="H60" s="46">
        <f t="shared" si="21"/>
        <v>0</v>
      </c>
      <c r="I60" s="46">
        <f t="shared" ref="I60:R60" si="22">SUM(I58:I59)</f>
        <v>0</v>
      </c>
      <c r="J60" s="46">
        <f t="shared" si="22"/>
        <v>0</v>
      </c>
      <c r="K60" s="46">
        <f t="shared" si="22"/>
        <v>0</v>
      </c>
      <c r="L60" s="46">
        <f t="shared" si="22"/>
        <v>0</v>
      </c>
      <c r="M60" s="46">
        <f t="shared" si="22"/>
        <v>0</v>
      </c>
      <c r="N60" s="46">
        <f t="shared" si="22"/>
        <v>0</v>
      </c>
      <c r="O60" s="46">
        <f t="shared" si="22"/>
        <v>0</v>
      </c>
      <c r="P60" s="46">
        <f t="shared" si="22"/>
        <v>0</v>
      </c>
      <c r="Q60" s="46">
        <f t="shared" si="22"/>
        <v>0</v>
      </c>
      <c r="R60" s="46">
        <f t="shared" si="22"/>
        <v>0</v>
      </c>
      <c r="Y60" s="51"/>
      <c r="Z60" s="51"/>
      <c r="AA60" s="51"/>
    </row>
    <row r="61" spans="1:30">
      <c r="D61" s="3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7"/>
      <c r="Y61" s="51"/>
      <c r="Z61" s="51"/>
      <c r="AA61" s="51"/>
    </row>
    <row r="62" spans="1:30">
      <c r="A62" s="6" t="s">
        <v>284</v>
      </c>
      <c r="B62" s="6" t="s">
        <v>38</v>
      </c>
      <c r="C62" s="6" t="s">
        <v>143</v>
      </c>
      <c r="D62" s="41" t="s">
        <v>556</v>
      </c>
      <c r="E62" s="45">
        <v>-5467.7700000000104</v>
      </c>
      <c r="F62" s="45">
        <v>-47631.63</v>
      </c>
      <c r="G62" s="45">
        <v>-9926.48</v>
      </c>
      <c r="H62" s="45">
        <v>-15549.33</v>
      </c>
      <c r="I62" s="45">
        <v>-10545.98</v>
      </c>
      <c r="J62" s="45">
        <v>-24214.47</v>
      </c>
      <c r="K62" s="45">
        <v>-20695.169999999998</v>
      </c>
      <c r="L62" s="45">
        <v>-6339.37</v>
      </c>
      <c r="M62" s="45">
        <v>-21310.1</v>
      </c>
      <c r="N62" s="45">
        <v>-13602.01</v>
      </c>
      <c r="O62" s="45">
        <v>-11151.53</v>
      </c>
      <c r="P62" s="45">
        <v>-19177.150000000001</v>
      </c>
      <c r="Q62" s="45">
        <v>-8581.9599999999991</v>
      </c>
      <c r="R62" s="47">
        <f t="shared" ref="R62:R74" si="23">((E62+Q62)+((F62+G62+H62+I62+J62+K62+L62+M62+N62+O62+P62)*2))/24</f>
        <v>-17264.007083333334</v>
      </c>
      <c r="T62" s="49">
        <f t="shared" ref="T62:T74" si="24">+R62</f>
        <v>-17264.007083333334</v>
      </c>
      <c r="U62" s="49"/>
      <c r="Y62" s="51"/>
      <c r="Z62" s="51"/>
      <c r="AA62" s="51"/>
      <c r="AD62" s="49">
        <f>+R62</f>
        <v>-17264.007083333334</v>
      </c>
    </row>
    <row r="63" spans="1:30">
      <c r="A63" s="6" t="s">
        <v>284</v>
      </c>
      <c r="B63" s="6" t="s">
        <v>39</v>
      </c>
      <c r="C63" s="6" t="s">
        <v>295</v>
      </c>
      <c r="D63" s="41" t="s">
        <v>557</v>
      </c>
      <c r="E63" s="45">
        <v>915335.33</v>
      </c>
      <c r="F63" s="45">
        <v>809436.86</v>
      </c>
      <c r="G63" s="45">
        <v>1782798.65</v>
      </c>
      <c r="H63" s="45">
        <v>1433647.07</v>
      </c>
      <c r="I63" s="45">
        <v>1786995.48</v>
      </c>
      <c r="J63" s="45">
        <v>1434094.23</v>
      </c>
      <c r="K63" s="45">
        <v>1385664.89</v>
      </c>
      <c r="L63" s="45">
        <v>1746852.88</v>
      </c>
      <c r="M63" s="45">
        <v>2524138.15</v>
      </c>
      <c r="N63" s="45">
        <v>1319839.78</v>
      </c>
      <c r="O63" s="45">
        <v>1540001.05</v>
      </c>
      <c r="P63" s="45">
        <v>1234853.6100000001</v>
      </c>
      <c r="Q63" s="45">
        <v>970478.52</v>
      </c>
      <c r="R63" s="47">
        <f t="shared" si="23"/>
        <v>1495102.4645833336</v>
      </c>
      <c r="T63" s="49">
        <f t="shared" si="24"/>
        <v>1495102.4645833336</v>
      </c>
      <c r="U63" s="49"/>
      <c r="Y63" s="51"/>
      <c r="Z63" s="51"/>
      <c r="AA63" s="51"/>
      <c r="AD63" s="49">
        <f>+R63</f>
        <v>1495102.4645833336</v>
      </c>
    </row>
    <row r="64" spans="1:30">
      <c r="A64" s="6" t="s">
        <v>284</v>
      </c>
      <c r="B64" s="6" t="s">
        <v>39</v>
      </c>
      <c r="C64" s="6" t="s">
        <v>83</v>
      </c>
      <c r="D64" s="41" t="s">
        <v>558</v>
      </c>
      <c r="E64" s="45">
        <v>-1908.63</v>
      </c>
      <c r="F64" s="45">
        <v>-1908.63</v>
      </c>
      <c r="G64" s="45">
        <v>-1908.63</v>
      </c>
      <c r="H64" s="45">
        <v>-1908.63</v>
      </c>
      <c r="I64" s="45">
        <v>-1908.63</v>
      </c>
      <c r="J64" s="45">
        <v>-1908.63</v>
      </c>
      <c r="K64" s="45">
        <v>-1908.63</v>
      </c>
      <c r="L64" s="45">
        <v>-1908.63</v>
      </c>
      <c r="M64" s="45">
        <v>-1908.63</v>
      </c>
      <c r="N64" s="45">
        <v>-1908.63</v>
      </c>
      <c r="O64" s="45">
        <v>-1908.63</v>
      </c>
      <c r="P64" s="45">
        <v>-1908.63</v>
      </c>
      <c r="Q64" s="45">
        <v>-1908.63</v>
      </c>
      <c r="R64" s="47">
        <f t="shared" si="23"/>
        <v>-1908.6300000000008</v>
      </c>
      <c r="T64" s="49">
        <f t="shared" si="24"/>
        <v>-1908.6300000000008</v>
      </c>
      <c r="U64" s="49"/>
      <c r="V64" s="49"/>
      <c r="Y64" s="51"/>
      <c r="Z64" s="51"/>
      <c r="AA64" s="51"/>
      <c r="AD64" s="49">
        <f>+R64</f>
        <v>-1908.6300000000008</v>
      </c>
    </row>
    <row r="65" spans="1:30">
      <c r="A65" s="6" t="s">
        <v>284</v>
      </c>
      <c r="B65" s="6" t="s">
        <v>39</v>
      </c>
      <c r="C65" s="6" t="s">
        <v>113</v>
      </c>
      <c r="D65" s="41" t="s">
        <v>559</v>
      </c>
      <c r="E65" s="45">
        <v>683.39</v>
      </c>
      <c r="F65" s="45">
        <v>238</v>
      </c>
      <c r="G65" s="45">
        <v>324.86</v>
      </c>
      <c r="H65" s="45">
        <v>128.31</v>
      </c>
      <c r="I65" s="45">
        <v>183.76</v>
      </c>
      <c r="J65" s="45">
        <v>14.1099999999999</v>
      </c>
      <c r="K65" s="45">
        <v>87.19</v>
      </c>
      <c r="L65" s="45">
        <v>293.11</v>
      </c>
      <c r="M65" s="45">
        <v>144.32</v>
      </c>
      <c r="N65" s="45">
        <v>114.82</v>
      </c>
      <c r="O65" s="45">
        <v>637.85</v>
      </c>
      <c r="P65" s="45">
        <v>363.69</v>
      </c>
      <c r="Q65" s="45">
        <v>101.1</v>
      </c>
      <c r="R65" s="47">
        <f t="shared" si="23"/>
        <v>243.52208333333331</v>
      </c>
      <c r="T65" s="49">
        <f t="shared" si="24"/>
        <v>243.52208333333331</v>
      </c>
      <c r="U65" s="49"/>
      <c r="Y65" s="51"/>
      <c r="Z65" s="51"/>
      <c r="AA65" s="51"/>
      <c r="AD65" s="49">
        <f>+R65</f>
        <v>243.52208333333331</v>
      </c>
    </row>
    <row r="66" spans="1:30">
      <c r="A66" s="6" t="s">
        <v>284</v>
      </c>
      <c r="B66" s="6" t="s">
        <v>39</v>
      </c>
      <c r="C66" s="6" t="s">
        <v>69</v>
      </c>
      <c r="D66" s="41" t="s">
        <v>560</v>
      </c>
      <c r="E66" s="45">
        <v>8084.01</v>
      </c>
      <c r="F66" s="45">
        <v>8084.01</v>
      </c>
      <c r="G66" s="45">
        <v>8084.01</v>
      </c>
      <c r="H66" s="45">
        <v>8084.01</v>
      </c>
      <c r="I66" s="45">
        <v>8084.01</v>
      </c>
      <c r="J66" s="45">
        <v>18914.39</v>
      </c>
      <c r="K66" s="45">
        <v>18914.39</v>
      </c>
      <c r="L66" s="45">
        <v>8084.01</v>
      </c>
      <c r="M66" s="45">
        <v>8084.01</v>
      </c>
      <c r="N66" s="45">
        <v>14484.01</v>
      </c>
      <c r="O66" s="45">
        <v>14484.01</v>
      </c>
      <c r="P66" s="45">
        <v>8084.01</v>
      </c>
      <c r="Q66" s="45">
        <v>8084.01</v>
      </c>
      <c r="R66" s="47">
        <f t="shared" si="23"/>
        <v>10955.739999999998</v>
      </c>
      <c r="T66" s="49">
        <f t="shared" si="24"/>
        <v>10955.739999999998</v>
      </c>
      <c r="U66" s="49"/>
      <c r="Y66" s="51"/>
      <c r="Z66" s="51"/>
      <c r="AA66" s="51"/>
      <c r="AD66" s="49">
        <f>+R66</f>
        <v>10955.739999999998</v>
      </c>
    </row>
    <row r="67" spans="1:30">
      <c r="A67" s="6" t="s">
        <v>284</v>
      </c>
      <c r="B67" s="6" t="s">
        <v>39</v>
      </c>
      <c r="C67" s="6" t="s">
        <v>390</v>
      </c>
      <c r="D67" s="41" t="s">
        <v>865</v>
      </c>
      <c r="E67" s="45">
        <v>3942514.35</v>
      </c>
      <c r="F67" s="45">
        <v>5267126.2300000004</v>
      </c>
      <c r="G67" s="45">
        <v>7602542.7800000003</v>
      </c>
      <c r="H67" s="45">
        <v>7328243.0499999998</v>
      </c>
      <c r="I67" s="45">
        <v>5185959.7</v>
      </c>
      <c r="J67" s="45">
        <v>9.3132257461547893E-10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719044.18</v>
      </c>
      <c r="R67" s="47">
        <f t="shared" si="23"/>
        <v>2309554.2520833337</v>
      </c>
      <c r="T67" s="49">
        <f t="shared" si="24"/>
        <v>2309554.2520833337</v>
      </c>
      <c r="U67" s="49"/>
      <c r="Y67" s="51"/>
      <c r="Z67" s="51"/>
      <c r="AA67" s="51"/>
      <c r="AD67" s="49">
        <f t="shared" ref="AD67:AD69" si="25">+R67</f>
        <v>2309554.2520833337</v>
      </c>
    </row>
    <row r="68" spans="1:30">
      <c r="A68" s="6" t="s">
        <v>293</v>
      </c>
      <c r="B68" s="6" t="s">
        <v>39</v>
      </c>
      <c r="C68" s="6" t="s">
        <v>389</v>
      </c>
      <c r="D68" s="41" t="s">
        <v>866</v>
      </c>
      <c r="E68" s="45">
        <v>418499.47</v>
      </c>
      <c r="F68" s="45">
        <v>533483.42000000004</v>
      </c>
      <c r="G68" s="45">
        <v>708650.39</v>
      </c>
      <c r="H68" s="45">
        <v>685132.24</v>
      </c>
      <c r="I68" s="45">
        <v>498244.93</v>
      </c>
      <c r="J68" s="45">
        <v>-1.16415321826935E-10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659381.24</v>
      </c>
      <c r="R68" s="47">
        <f t="shared" si="23"/>
        <v>247037.61124999999</v>
      </c>
      <c r="T68" s="49">
        <f t="shared" si="24"/>
        <v>247037.61124999999</v>
      </c>
      <c r="U68" s="49"/>
      <c r="Y68" s="51"/>
      <c r="Z68" s="51"/>
      <c r="AA68" s="51"/>
      <c r="AD68" s="49">
        <f t="shared" si="25"/>
        <v>247037.61124999999</v>
      </c>
    </row>
    <row r="69" spans="1:30">
      <c r="A69" s="6" t="s">
        <v>284</v>
      </c>
      <c r="B69" s="6" t="s">
        <v>39</v>
      </c>
      <c r="C69" s="6" t="s">
        <v>102</v>
      </c>
      <c r="D69" s="41" t="s">
        <v>867</v>
      </c>
      <c r="E69" s="45">
        <v>-128355.2</v>
      </c>
      <c r="F69" s="45">
        <v>-128355.2</v>
      </c>
      <c r="G69" s="45">
        <v>-110576.21</v>
      </c>
      <c r="H69" s="45">
        <v>-110576.21</v>
      </c>
      <c r="I69" s="45">
        <v>-86189.01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-92435</v>
      </c>
      <c r="R69" s="47">
        <f t="shared" si="23"/>
        <v>-45507.644166666665</v>
      </c>
      <c r="T69" s="49">
        <f t="shared" si="24"/>
        <v>-45507.644166666665</v>
      </c>
      <c r="U69" s="49"/>
      <c r="Y69" s="51"/>
      <c r="Z69" s="51"/>
      <c r="AA69" s="51"/>
      <c r="AD69" s="49">
        <f t="shared" si="25"/>
        <v>-45507.644166666665</v>
      </c>
    </row>
    <row r="70" spans="1:30">
      <c r="A70" s="6" t="s">
        <v>284</v>
      </c>
      <c r="B70" s="6" t="s">
        <v>40</v>
      </c>
      <c r="C70" s="6"/>
      <c r="D70" s="41" t="s">
        <v>41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5">
        <f t="shared" si="23"/>
        <v>0</v>
      </c>
      <c r="T70" s="49">
        <f t="shared" si="24"/>
        <v>0</v>
      </c>
      <c r="U70" s="49"/>
      <c r="Y70" s="51"/>
      <c r="Z70" s="51"/>
      <c r="AA70" s="51"/>
      <c r="AD70" s="49"/>
    </row>
    <row r="71" spans="1:30">
      <c r="A71" s="6" t="s">
        <v>293</v>
      </c>
      <c r="B71" s="6" t="s">
        <v>38</v>
      </c>
      <c r="C71" s="6" t="s">
        <v>143</v>
      </c>
      <c r="D71" s="41" t="s">
        <v>564</v>
      </c>
      <c r="E71" s="45">
        <v>1151049.3999999999</v>
      </c>
      <c r="F71" s="45">
        <v>577180.97</v>
      </c>
      <c r="G71" s="45">
        <v>490255.71</v>
      </c>
      <c r="H71" s="45">
        <v>488631.43</v>
      </c>
      <c r="I71" s="45">
        <v>2084360.55</v>
      </c>
      <c r="J71" s="45">
        <v>4526229.6500000004</v>
      </c>
      <c r="K71" s="45">
        <v>5740202.6699999999</v>
      </c>
      <c r="L71" s="45">
        <v>6036127.29</v>
      </c>
      <c r="M71" s="45">
        <v>5309476.5</v>
      </c>
      <c r="N71" s="45">
        <v>4037487.84</v>
      </c>
      <c r="O71" s="45">
        <v>2458904.25</v>
      </c>
      <c r="P71" s="45">
        <v>1905706.56</v>
      </c>
      <c r="Q71" s="45">
        <v>953419.68</v>
      </c>
      <c r="R71" s="47">
        <f t="shared" si="23"/>
        <v>2892233.1633333336</v>
      </c>
      <c r="T71" s="49">
        <f t="shared" si="24"/>
        <v>2892233.1633333336</v>
      </c>
      <c r="U71" s="49"/>
      <c r="Y71" s="51"/>
      <c r="Z71" s="51"/>
      <c r="AA71" s="51"/>
      <c r="AD71" s="49">
        <f t="shared" ref="AD71:AD74" si="26">+R71</f>
        <v>2892233.1633333336</v>
      </c>
    </row>
    <row r="72" spans="1:30">
      <c r="A72" s="6" t="s">
        <v>293</v>
      </c>
      <c r="B72" s="6" t="s">
        <v>38</v>
      </c>
      <c r="C72" s="6" t="s">
        <v>179</v>
      </c>
      <c r="D72" s="41" t="s">
        <v>563</v>
      </c>
      <c r="E72" s="45">
        <v>57618.32</v>
      </c>
      <c r="F72" s="45">
        <v>34489.83</v>
      </c>
      <c r="G72" s="45">
        <v>75705.55</v>
      </c>
      <c r="H72" s="45">
        <v>21093.439999999999</v>
      </c>
      <c r="I72" s="45">
        <v>292235.65000000002</v>
      </c>
      <c r="J72" s="45">
        <v>30899.66</v>
      </c>
      <c r="K72" s="45">
        <v>20959</v>
      </c>
      <c r="L72" s="45">
        <v>83372</v>
      </c>
      <c r="M72" s="45">
        <v>66364.740000000005</v>
      </c>
      <c r="N72" s="45">
        <v>43903.040000000001</v>
      </c>
      <c r="O72" s="45">
        <v>4983.38</v>
      </c>
      <c r="P72" s="45">
        <v>6369.06</v>
      </c>
      <c r="Q72" s="45">
        <v>30894.5</v>
      </c>
      <c r="R72" s="47">
        <f t="shared" si="23"/>
        <v>60385.98000000001</v>
      </c>
      <c r="T72" s="49">
        <f t="shared" si="24"/>
        <v>60385.98000000001</v>
      </c>
      <c r="U72" s="49"/>
      <c r="Y72" s="51"/>
      <c r="Z72" s="51"/>
      <c r="AA72" s="51"/>
      <c r="AD72" s="49">
        <f t="shared" si="26"/>
        <v>60385.98000000001</v>
      </c>
    </row>
    <row r="73" spans="1:30">
      <c r="A73" s="6" t="s">
        <v>294</v>
      </c>
      <c r="B73" s="6" t="s">
        <v>38</v>
      </c>
      <c r="C73" s="6" t="s">
        <v>143</v>
      </c>
      <c r="D73" s="41" t="s">
        <v>564</v>
      </c>
      <c r="E73" s="45">
        <v>5594880.4100000001</v>
      </c>
      <c r="F73" s="45">
        <v>2545328.66</v>
      </c>
      <c r="G73" s="45">
        <v>1728277.3</v>
      </c>
      <c r="H73" s="45">
        <v>1529001.3</v>
      </c>
      <c r="I73" s="45">
        <v>6471737.1100000003</v>
      </c>
      <c r="J73" s="45">
        <v>13408823.939999999</v>
      </c>
      <c r="K73" s="45">
        <v>18101880.379999999</v>
      </c>
      <c r="L73" s="45">
        <v>21396977.559999999</v>
      </c>
      <c r="M73" s="45">
        <v>18384667.02</v>
      </c>
      <c r="N73" s="45">
        <v>14375404.67</v>
      </c>
      <c r="O73" s="45">
        <v>8611194.4399999995</v>
      </c>
      <c r="P73" s="45">
        <v>6668364.25</v>
      </c>
      <c r="Q73" s="45">
        <v>3500550.94</v>
      </c>
      <c r="R73" s="47">
        <f t="shared" si="23"/>
        <v>9814114.3587499987</v>
      </c>
      <c r="T73" s="49">
        <f t="shared" si="24"/>
        <v>9814114.3587499987</v>
      </c>
      <c r="U73" s="49"/>
      <c r="Y73" s="51"/>
      <c r="Z73" s="51"/>
      <c r="AA73" s="51"/>
      <c r="AD73" s="49">
        <f t="shared" si="26"/>
        <v>9814114.3587499987</v>
      </c>
    </row>
    <row r="74" spans="1:30">
      <c r="A74" s="6" t="s">
        <v>294</v>
      </c>
      <c r="B74" s="6" t="s">
        <v>38</v>
      </c>
      <c r="C74" s="6" t="s">
        <v>179</v>
      </c>
      <c r="D74" s="41" t="s">
        <v>563</v>
      </c>
      <c r="E74" s="55">
        <v>206276.3</v>
      </c>
      <c r="F74" s="55">
        <v>180169.08</v>
      </c>
      <c r="G74" s="55">
        <v>236409.73</v>
      </c>
      <c r="H74" s="55">
        <v>252521.38</v>
      </c>
      <c r="I74" s="55">
        <v>1372894.86</v>
      </c>
      <c r="J74" s="55">
        <v>288410.87</v>
      </c>
      <c r="K74" s="55">
        <v>212072.06</v>
      </c>
      <c r="L74" s="55">
        <v>342360.49</v>
      </c>
      <c r="M74" s="55">
        <v>120255.26</v>
      </c>
      <c r="N74" s="55">
        <v>249902.77</v>
      </c>
      <c r="O74" s="55">
        <v>212918.94</v>
      </c>
      <c r="P74" s="55">
        <v>259713.43</v>
      </c>
      <c r="Q74" s="55">
        <v>376651.84</v>
      </c>
      <c r="R74" s="56">
        <f t="shared" si="23"/>
        <v>334924.41166666662</v>
      </c>
      <c r="T74" s="49">
        <f t="shared" si="24"/>
        <v>334924.41166666662</v>
      </c>
      <c r="U74" s="49"/>
      <c r="Y74" s="51"/>
      <c r="Z74" s="51"/>
      <c r="AA74" s="51"/>
      <c r="AD74" s="49">
        <f t="shared" si="26"/>
        <v>334924.41166666662</v>
      </c>
    </row>
    <row r="75" spans="1:30">
      <c r="D75" s="3" t="s">
        <v>42</v>
      </c>
      <c r="E75" s="45">
        <f t="shared" ref="E75:R75" si="27">SUM(E62:E74)</f>
        <v>12159209.380000001</v>
      </c>
      <c r="F75" s="45">
        <f t="shared" si="27"/>
        <v>9777641.5999999996</v>
      </c>
      <c r="G75" s="45">
        <f t="shared" si="27"/>
        <v>12510637.660000004</v>
      </c>
      <c r="H75" s="45">
        <f t="shared" si="27"/>
        <v>11618448.060000001</v>
      </c>
      <c r="I75" s="45">
        <f t="shared" si="27"/>
        <v>17602052.43</v>
      </c>
      <c r="J75" s="45">
        <f t="shared" si="27"/>
        <v>19681263.750000004</v>
      </c>
      <c r="K75" s="45">
        <f t="shared" si="27"/>
        <v>25457176.779999997</v>
      </c>
      <c r="L75" s="45">
        <f t="shared" si="27"/>
        <v>29605819.339999996</v>
      </c>
      <c r="M75" s="45">
        <f t="shared" si="27"/>
        <v>26389911.27</v>
      </c>
      <c r="N75" s="45">
        <f t="shared" si="27"/>
        <v>20025626.289999999</v>
      </c>
      <c r="O75" s="45">
        <f t="shared" si="27"/>
        <v>12830063.76</v>
      </c>
      <c r="P75" s="45">
        <f t="shared" si="27"/>
        <v>10062368.83</v>
      </c>
      <c r="Q75" s="45">
        <f t="shared" si="27"/>
        <v>7115680.4199999999</v>
      </c>
      <c r="R75" s="45">
        <f t="shared" si="27"/>
        <v>17099871.2225</v>
      </c>
      <c r="Y75" s="51"/>
      <c r="Z75" s="51"/>
      <c r="AA75" s="51"/>
    </row>
    <row r="76" spans="1:30">
      <c r="D76" s="3" t="s">
        <v>43</v>
      </c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7"/>
      <c r="Y76" s="51"/>
      <c r="Z76" s="51"/>
      <c r="AA76" s="51"/>
    </row>
    <row r="77" spans="1:30">
      <c r="A77" s="6" t="s">
        <v>284</v>
      </c>
      <c r="B77" s="6" t="s">
        <v>44</v>
      </c>
      <c r="C77" s="6" t="s">
        <v>33</v>
      </c>
      <c r="D77" s="3" t="s">
        <v>45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7">
        <f t="shared" ref="R77:R78" si="28">((E77+Q77)+((F77+G77+H77+I77+J77+K77+L77+M77+N77+O77+P77)*2))/24</f>
        <v>0</v>
      </c>
      <c r="T77" s="49">
        <f t="shared" ref="T77:T78" si="29">+R77</f>
        <v>0</v>
      </c>
      <c r="U77" s="49"/>
      <c r="Y77" s="51"/>
      <c r="Z77" s="51"/>
      <c r="AA77" s="51"/>
    </row>
    <row r="78" spans="1:30">
      <c r="A78" s="6" t="s">
        <v>284</v>
      </c>
      <c r="B78" s="6" t="s">
        <v>44</v>
      </c>
      <c r="C78" s="6" t="s">
        <v>46</v>
      </c>
      <c r="D78" s="3" t="s">
        <v>47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7">
        <f t="shared" si="28"/>
        <v>0</v>
      </c>
      <c r="T78" s="49">
        <f t="shared" si="29"/>
        <v>0</v>
      </c>
      <c r="U78" s="49"/>
      <c r="Y78" s="51"/>
      <c r="Z78" s="51"/>
      <c r="AA78" s="51"/>
    </row>
    <row r="79" spans="1:30">
      <c r="D79" s="3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7"/>
      <c r="Y79" s="51"/>
      <c r="Z79" s="51"/>
      <c r="AA79" s="51"/>
    </row>
    <row r="80" spans="1:30">
      <c r="A80" s="6" t="s">
        <v>284</v>
      </c>
      <c r="B80" s="6" t="s">
        <v>48</v>
      </c>
      <c r="C80" s="6" t="s">
        <v>379</v>
      </c>
      <c r="D80" s="3" t="s">
        <v>49</v>
      </c>
      <c r="E80" s="45">
        <v>0</v>
      </c>
      <c r="F80" s="45">
        <v>0</v>
      </c>
      <c r="G80" s="45">
        <v>31360.13</v>
      </c>
      <c r="H80" s="45">
        <v>31360.13</v>
      </c>
      <c r="I80" s="45">
        <v>8452.1200000000008</v>
      </c>
      <c r="J80" s="45">
        <v>1.8189894035458601E-12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7">
        <f t="shared" ref="R80:R88" si="30">((E80+Q80)+((F80+G80+H80+I80+J80+K80+L80+M80+N80+O80+P80)*2))/24</f>
        <v>5931.0316666666668</v>
      </c>
      <c r="W80" s="49">
        <f t="shared" ref="W80:W88" si="31">+R80</f>
        <v>5931.0316666666668</v>
      </c>
      <c r="Y80" s="51"/>
      <c r="Z80" s="51"/>
      <c r="AA80" s="51"/>
      <c r="AB80" s="49">
        <f t="shared" ref="AB80:AB88" si="32">+R80</f>
        <v>5931.0316666666668</v>
      </c>
    </row>
    <row r="81" spans="1:30">
      <c r="A81" s="6" t="s">
        <v>284</v>
      </c>
      <c r="B81" s="6" t="s">
        <v>48</v>
      </c>
      <c r="C81" s="6" t="s">
        <v>516</v>
      </c>
      <c r="D81" s="3" t="s">
        <v>536</v>
      </c>
      <c r="E81" s="45">
        <v>176006.51</v>
      </c>
      <c r="F81" s="45">
        <v>287578.21999999997</v>
      </c>
      <c r="G81" s="45">
        <v>5.8207660913467401E-11</v>
      </c>
      <c r="H81" s="45">
        <v>5.8207660913467401E-11</v>
      </c>
      <c r="I81" s="45">
        <v>76906.220000000103</v>
      </c>
      <c r="J81" s="45">
        <v>223678.02</v>
      </c>
      <c r="K81" s="45">
        <v>220044.53</v>
      </c>
      <c r="L81" s="45">
        <v>220044.53</v>
      </c>
      <c r="M81" s="45">
        <v>167020.67000000001</v>
      </c>
      <c r="N81" s="45">
        <v>166854.94</v>
      </c>
      <c r="O81" s="45">
        <v>20075.22</v>
      </c>
      <c r="P81" s="45">
        <v>19875.22</v>
      </c>
      <c r="Q81" s="45">
        <v>20083.14</v>
      </c>
      <c r="R81" s="47">
        <f t="shared" si="30"/>
        <v>125010.19958333333</v>
      </c>
      <c r="T81" s="49"/>
      <c r="W81" s="49">
        <f t="shared" si="31"/>
        <v>125010.19958333333</v>
      </c>
      <c r="Y81" s="51"/>
      <c r="Z81" s="51"/>
      <c r="AA81" s="51"/>
      <c r="AB81" s="49">
        <f t="shared" si="32"/>
        <v>125010.19958333333</v>
      </c>
    </row>
    <row r="82" spans="1:30">
      <c r="A82" s="6" t="s">
        <v>284</v>
      </c>
      <c r="B82" s="6" t="s">
        <v>48</v>
      </c>
      <c r="C82" s="6" t="s">
        <v>403</v>
      </c>
      <c r="D82" s="3" t="s">
        <v>537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7920.25</v>
      </c>
      <c r="O82" s="45">
        <v>0</v>
      </c>
      <c r="P82" s="45">
        <v>0</v>
      </c>
      <c r="Q82" s="45">
        <v>0</v>
      </c>
      <c r="R82" s="47">
        <f t="shared" si="30"/>
        <v>660.02083333333337</v>
      </c>
      <c r="T82" s="49"/>
      <c r="W82" s="49">
        <f t="shared" si="31"/>
        <v>660.02083333333337</v>
      </c>
      <c r="Y82" s="51"/>
      <c r="Z82" s="51"/>
      <c r="AA82" s="51"/>
      <c r="AB82" s="49">
        <f t="shared" si="32"/>
        <v>660.02083333333337</v>
      </c>
    </row>
    <row r="83" spans="1:30">
      <c r="A83" s="6" t="s">
        <v>284</v>
      </c>
      <c r="B83" s="6" t="s">
        <v>48</v>
      </c>
      <c r="C83" s="6" t="s">
        <v>404</v>
      </c>
      <c r="D83" s="3" t="s">
        <v>561</v>
      </c>
      <c r="E83" s="45">
        <v>6558</v>
      </c>
      <c r="F83" s="45">
        <v>0</v>
      </c>
      <c r="G83" s="45">
        <v>-6558</v>
      </c>
      <c r="H83" s="45">
        <v>0</v>
      </c>
      <c r="I83" s="45">
        <v>-6558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30"/>
        <v>-819.75</v>
      </c>
      <c r="T83" s="49"/>
      <c r="W83" s="49">
        <f t="shared" si="31"/>
        <v>-819.75</v>
      </c>
      <c r="Y83" s="51"/>
      <c r="Z83" s="51"/>
      <c r="AA83" s="51"/>
      <c r="AB83" s="49">
        <f t="shared" si="32"/>
        <v>-819.75</v>
      </c>
    </row>
    <row r="84" spans="1:30">
      <c r="A84" s="6" t="s">
        <v>284</v>
      </c>
      <c r="B84" s="6" t="s">
        <v>48</v>
      </c>
      <c r="C84" s="6" t="s">
        <v>381</v>
      </c>
      <c r="D84" s="3" t="s">
        <v>51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7">
        <f t="shared" si="30"/>
        <v>0</v>
      </c>
      <c r="T84" s="49"/>
      <c r="W84" s="49">
        <f t="shared" si="31"/>
        <v>0</v>
      </c>
      <c r="Y84" s="51"/>
      <c r="Z84" s="51"/>
      <c r="AA84" s="51"/>
      <c r="AB84" s="49">
        <f t="shared" si="32"/>
        <v>0</v>
      </c>
    </row>
    <row r="85" spans="1:30">
      <c r="A85" s="6" t="s">
        <v>284</v>
      </c>
      <c r="B85" s="6" t="s">
        <v>48</v>
      </c>
      <c r="C85" s="6" t="s">
        <v>382</v>
      </c>
      <c r="D85" s="3" t="s">
        <v>52</v>
      </c>
      <c r="E85" s="45">
        <v>0</v>
      </c>
      <c r="F85" s="45">
        <v>0</v>
      </c>
      <c r="G85" s="45">
        <v>8452.1200000000008</v>
      </c>
      <c r="H85" s="45">
        <v>173092.12</v>
      </c>
      <c r="I85" s="45">
        <v>196000.13</v>
      </c>
      <c r="J85" s="45">
        <v>0</v>
      </c>
      <c r="K85" s="45">
        <v>0</v>
      </c>
      <c r="L85" s="45">
        <v>0</v>
      </c>
      <c r="M85" s="45">
        <v>54064.97</v>
      </c>
      <c r="N85" s="45">
        <v>54064.97</v>
      </c>
      <c r="O85" s="45">
        <v>0</v>
      </c>
      <c r="P85" s="45">
        <v>0</v>
      </c>
      <c r="Q85" s="45">
        <v>0</v>
      </c>
      <c r="R85" s="47">
        <f t="shared" si="30"/>
        <v>40472.859166666662</v>
      </c>
      <c r="T85" s="49"/>
      <c r="W85" s="49">
        <f t="shared" si="31"/>
        <v>40472.859166666662</v>
      </c>
      <c r="Y85" s="51"/>
      <c r="Z85" s="51"/>
      <c r="AA85" s="51"/>
      <c r="AB85" s="49">
        <f t="shared" si="32"/>
        <v>40472.859166666662</v>
      </c>
    </row>
    <row r="86" spans="1:30">
      <c r="A86" s="6" t="s">
        <v>284</v>
      </c>
      <c r="B86" s="6" t="s">
        <v>48</v>
      </c>
      <c r="C86" s="6" t="s">
        <v>383</v>
      </c>
      <c r="D86" s="3" t="s">
        <v>53</v>
      </c>
      <c r="E86" s="45">
        <v>0</v>
      </c>
      <c r="F86" s="45">
        <v>0</v>
      </c>
      <c r="G86" s="45">
        <v>0</v>
      </c>
      <c r="H86" s="45">
        <v>0</v>
      </c>
      <c r="I86" s="45">
        <v>-284.52999999999997</v>
      </c>
      <c r="J86" s="45">
        <v>-284.52999999999997</v>
      </c>
      <c r="K86" s="45">
        <v>-284.52999999999997</v>
      </c>
      <c r="L86" s="45">
        <v>-284.52999999999997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7">
        <f t="shared" si="30"/>
        <v>-94.84333333333332</v>
      </c>
      <c r="T86" s="49"/>
      <c r="W86" s="49">
        <f t="shared" si="31"/>
        <v>-94.84333333333332</v>
      </c>
      <c r="Y86" s="51"/>
      <c r="Z86" s="51"/>
      <c r="AA86" s="51"/>
      <c r="AB86" s="49">
        <f t="shared" si="32"/>
        <v>-94.84333333333332</v>
      </c>
    </row>
    <row r="87" spans="1:30">
      <c r="A87" s="6" t="s">
        <v>284</v>
      </c>
      <c r="B87" s="6" t="s">
        <v>48</v>
      </c>
      <c r="C87" s="6" t="s">
        <v>384</v>
      </c>
      <c r="D87" s="3" t="s">
        <v>54</v>
      </c>
      <c r="E87" s="45">
        <v>18085.240000000002</v>
      </c>
      <c r="F87" s="45">
        <v>18085.240000000002</v>
      </c>
      <c r="G87" s="45">
        <v>18085.240000000002</v>
      </c>
      <c r="H87" s="45">
        <v>0</v>
      </c>
      <c r="I87" s="45">
        <v>18611.349999999999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7">
        <f t="shared" si="30"/>
        <v>5318.7041666666673</v>
      </c>
      <c r="T87" s="49"/>
      <c r="W87" s="49">
        <f t="shared" si="31"/>
        <v>5318.7041666666673</v>
      </c>
      <c r="Y87" s="51"/>
      <c r="Z87" s="51"/>
      <c r="AA87" s="51"/>
      <c r="AB87" s="49">
        <f t="shared" si="32"/>
        <v>5318.7041666666673</v>
      </c>
    </row>
    <row r="88" spans="1:30">
      <c r="A88" s="6" t="s">
        <v>284</v>
      </c>
      <c r="B88" s="6" t="s">
        <v>48</v>
      </c>
      <c r="C88" s="6" t="s">
        <v>380</v>
      </c>
      <c r="D88" s="3" t="s">
        <v>50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30"/>
        <v>0</v>
      </c>
      <c r="T88" s="49"/>
      <c r="W88" s="49">
        <f t="shared" si="31"/>
        <v>0</v>
      </c>
      <c r="Y88" s="51"/>
      <c r="Z88" s="51"/>
      <c r="AA88" s="51"/>
      <c r="AB88" s="49">
        <f t="shared" si="32"/>
        <v>0</v>
      </c>
    </row>
    <row r="89" spans="1:30">
      <c r="D89" s="3" t="s">
        <v>55</v>
      </c>
      <c r="E89" s="46">
        <f t="shared" ref="E89:K89" si="33">SUM(E77:E88)</f>
        <v>200649.75</v>
      </c>
      <c r="F89" s="46">
        <f t="shared" si="33"/>
        <v>305663.45999999996</v>
      </c>
      <c r="G89" s="46">
        <f t="shared" si="33"/>
        <v>51339.490000000063</v>
      </c>
      <c r="H89" s="46">
        <f t="shared" si="33"/>
        <v>204452.25000000006</v>
      </c>
      <c r="I89" s="46">
        <f t="shared" si="33"/>
        <v>293127.29000000004</v>
      </c>
      <c r="J89" s="46">
        <f t="shared" si="33"/>
        <v>223393.49</v>
      </c>
      <c r="K89" s="46">
        <f t="shared" si="33"/>
        <v>219760</v>
      </c>
      <c r="L89" s="46">
        <f t="shared" ref="L89:R89" si="34">SUM(L77:L88)</f>
        <v>219760</v>
      </c>
      <c r="M89" s="46">
        <f t="shared" si="34"/>
        <v>221085.64</v>
      </c>
      <c r="N89" s="46">
        <f t="shared" si="34"/>
        <v>228840.16</v>
      </c>
      <c r="O89" s="46">
        <f t="shared" si="34"/>
        <v>20075.22</v>
      </c>
      <c r="P89" s="46">
        <f t="shared" si="34"/>
        <v>19875.22</v>
      </c>
      <c r="Q89" s="46">
        <f t="shared" si="34"/>
        <v>20083.14</v>
      </c>
      <c r="R89" s="46">
        <f t="shared" si="34"/>
        <v>176478.22208333333</v>
      </c>
      <c r="Y89" s="51"/>
      <c r="Z89" s="51"/>
      <c r="AA89" s="51"/>
    </row>
    <row r="90" spans="1:30">
      <c r="D90" s="3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7"/>
      <c r="Y90" s="51"/>
      <c r="Z90" s="51"/>
      <c r="AA90" s="51"/>
    </row>
    <row r="91" spans="1:30">
      <c r="A91" s="6" t="s">
        <v>284</v>
      </c>
      <c r="B91" s="6" t="s">
        <v>56</v>
      </c>
      <c r="D91" s="3" t="s">
        <v>57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7">
        <f>((E91+Q91)+((F91+G91+H91+I91+J91+K91+L91+M91+N91+O91+P91)*2))/24</f>
        <v>0</v>
      </c>
      <c r="Y91" s="51"/>
      <c r="Z91" s="51"/>
      <c r="AA91" s="51"/>
    </row>
    <row r="92" spans="1:30">
      <c r="D92" s="3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7"/>
      <c r="Y92" s="51"/>
      <c r="Z92" s="51"/>
      <c r="AA92" s="51"/>
    </row>
    <row r="93" spans="1:30">
      <c r="D93" s="3" t="s">
        <v>58</v>
      </c>
      <c r="E93" s="45">
        <f t="shared" ref="E93:R93" si="35">+E91+E89+E75</f>
        <v>12359859.130000001</v>
      </c>
      <c r="F93" s="45">
        <f t="shared" si="35"/>
        <v>10083305.059999999</v>
      </c>
      <c r="G93" s="45">
        <f t="shared" si="35"/>
        <v>12561977.150000004</v>
      </c>
      <c r="H93" s="45">
        <f t="shared" si="35"/>
        <v>11822900.310000001</v>
      </c>
      <c r="I93" s="45">
        <f t="shared" si="35"/>
        <v>17895179.719999999</v>
      </c>
      <c r="J93" s="45">
        <f t="shared" si="35"/>
        <v>19904657.240000002</v>
      </c>
      <c r="K93" s="45">
        <f t="shared" si="35"/>
        <v>25676936.779999997</v>
      </c>
      <c r="L93" s="45">
        <f t="shared" si="35"/>
        <v>29825579.339999996</v>
      </c>
      <c r="M93" s="45">
        <f t="shared" si="35"/>
        <v>26610996.91</v>
      </c>
      <c r="N93" s="45">
        <f t="shared" si="35"/>
        <v>20254466.449999999</v>
      </c>
      <c r="O93" s="45">
        <f t="shared" si="35"/>
        <v>12850138.98</v>
      </c>
      <c r="P93" s="45">
        <f t="shared" si="35"/>
        <v>10082244.050000001</v>
      </c>
      <c r="Q93" s="45">
        <f t="shared" si="35"/>
        <v>7135763.5599999996</v>
      </c>
      <c r="R93" s="45">
        <f t="shared" si="35"/>
        <v>17276349.444583334</v>
      </c>
      <c r="Y93" s="51"/>
      <c r="Z93" s="51"/>
      <c r="AA93" s="51"/>
    </row>
    <row r="94" spans="1:30">
      <c r="D94" s="3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7"/>
      <c r="Y94" s="51"/>
      <c r="Z94" s="51"/>
      <c r="AA94" s="51"/>
    </row>
    <row r="95" spans="1:30">
      <c r="A95" s="6" t="s">
        <v>284</v>
      </c>
      <c r="B95" s="6" t="s">
        <v>61</v>
      </c>
      <c r="C95" s="6" t="s">
        <v>202</v>
      </c>
      <c r="D95" s="41" t="s">
        <v>572</v>
      </c>
      <c r="E95" s="45">
        <v>-15000</v>
      </c>
      <c r="F95" s="45">
        <v>-15000</v>
      </c>
      <c r="G95" s="45">
        <v>-15000</v>
      </c>
      <c r="H95" s="45">
        <v>-15000</v>
      </c>
      <c r="I95" s="45">
        <v>-15000</v>
      </c>
      <c r="J95" s="45">
        <v>-15000</v>
      </c>
      <c r="K95" s="45">
        <v>-15000</v>
      </c>
      <c r="L95" s="45">
        <v>-15000</v>
      </c>
      <c r="M95" s="45">
        <v>-15000</v>
      </c>
      <c r="N95" s="45">
        <v>-15000</v>
      </c>
      <c r="O95" s="45">
        <v>-15000</v>
      </c>
      <c r="P95" s="45">
        <v>-15000</v>
      </c>
      <c r="Q95" s="45">
        <v>-15000</v>
      </c>
      <c r="R95" s="47">
        <f t="shared" ref="R95:R113" si="36">((E95+Q95)+((F95+G95+H95+I95+J95+K95+L95+M95+N95+O95+P95)*2))/24</f>
        <v>-15000</v>
      </c>
      <c r="T95" s="49">
        <f t="shared" ref="T95:T113" si="37">+R95</f>
        <v>-15000</v>
      </c>
      <c r="Y95" s="51"/>
      <c r="Z95" s="51"/>
      <c r="AA95" s="51"/>
      <c r="AD95" s="49">
        <f t="shared" ref="AD95:AD113" si="38">+R95</f>
        <v>-15000</v>
      </c>
    </row>
    <row r="96" spans="1:30">
      <c r="A96" s="6" t="s">
        <v>284</v>
      </c>
      <c r="B96" s="6" t="s">
        <v>61</v>
      </c>
      <c r="C96" s="6" t="s">
        <v>296</v>
      </c>
      <c r="D96" s="41" t="s">
        <v>573</v>
      </c>
      <c r="E96" s="45">
        <v>5105</v>
      </c>
      <c r="F96" s="45">
        <v>5105</v>
      </c>
      <c r="G96" s="45">
        <v>5105</v>
      </c>
      <c r="H96" s="45">
        <v>11564.29</v>
      </c>
      <c r="I96" s="45">
        <v>11564.29</v>
      </c>
      <c r="J96" s="45">
        <v>15785.61</v>
      </c>
      <c r="K96" s="45">
        <v>0</v>
      </c>
      <c r="L96" s="45">
        <v>61132.28</v>
      </c>
      <c r="M96" s="45">
        <v>61132.28</v>
      </c>
      <c r="N96" s="45">
        <v>61977.9</v>
      </c>
      <c r="O96" s="45">
        <v>61977.9</v>
      </c>
      <c r="P96" s="45">
        <v>65864.53</v>
      </c>
      <c r="Q96" s="45">
        <v>72182.100000000006</v>
      </c>
      <c r="R96" s="47">
        <f t="shared" si="36"/>
        <v>33321.052499999998</v>
      </c>
      <c r="T96" s="49">
        <f t="shared" si="37"/>
        <v>33321.052499999998</v>
      </c>
      <c r="Y96" s="51"/>
      <c r="Z96" s="51"/>
      <c r="AA96" s="51"/>
      <c r="AD96" s="49">
        <f t="shared" si="38"/>
        <v>33321.052499999998</v>
      </c>
    </row>
    <row r="97" spans="1:30">
      <c r="A97" s="6" t="s">
        <v>284</v>
      </c>
      <c r="B97" s="6" t="s">
        <v>61</v>
      </c>
      <c r="C97" s="6" t="s">
        <v>297</v>
      </c>
      <c r="D97" s="41" t="s">
        <v>574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7">
        <f t="shared" si="36"/>
        <v>0</v>
      </c>
      <c r="T97" s="49">
        <f t="shared" si="37"/>
        <v>0</v>
      </c>
      <c r="Y97" s="51"/>
      <c r="Z97" s="51"/>
      <c r="AA97" s="51"/>
      <c r="AD97" s="49">
        <f t="shared" si="38"/>
        <v>0</v>
      </c>
    </row>
    <row r="98" spans="1:30">
      <c r="A98" s="6" t="s">
        <v>284</v>
      </c>
      <c r="B98" s="6" t="s">
        <v>61</v>
      </c>
      <c r="C98" s="6" t="s">
        <v>298</v>
      </c>
      <c r="D98" s="41" t="s">
        <v>575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-15785.61</v>
      </c>
      <c r="K98" s="31">
        <v>0</v>
      </c>
      <c r="L98" s="31">
        <v>-61132.28</v>
      </c>
      <c r="M98" s="31">
        <v>-61132.28</v>
      </c>
      <c r="N98" s="31">
        <v>-61132.28</v>
      </c>
      <c r="O98" s="31">
        <v>-61132.28</v>
      </c>
      <c r="P98" s="31">
        <v>-61132.28</v>
      </c>
      <c r="Q98" s="31">
        <v>-61132.28</v>
      </c>
      <c r="R98" s="35">
        <f t="shared" si="36"/>
        <v>-29334.429166666669</v>
      </c>
      <c r="T98" s="49">
        <f t="shared" si="37"/>
        <v>-29334.429166666669</v>
      </c>
      <c r="Y98" s="51"/>
      <c r="Z98" s="51"/>
      <c r="AA98" s="51"/>
      <c r="AD98" s="49">
        <f t="shared" si="38"/>
        <v>-29334.429166666669</v>
      </c>
    </row>
    <row r="99" spans="1:30">
      <c r="A99" s="6" t="s">
        <v>293</v>
      </c>
      <c r="B99" s="6" t="s">
        <v>59</v>
      </c>
      <c r="C99" s="6" t="s">
        <v>202</v>
      </c>
      <c r="D99" s="41" t="s">
        <v>562</v>
      </c>
      <c r="E99" s="45">
        <v>-128198.71</v>
      </c>
      <c r="F99" s="45">
        <v>-128198.71</v>
      </c>
      <c r="G99" s="45">
        <v>-128198.71</v>
      </c>
      <c r="H99" s="45">
        <v>-128198.71</v>
      </c>
      <c r="I99" s="45">
        <v>-128198.71</v>
      </c>
      <c r="J99" s="45">
        <v>-128198.71</v>
      </c>
      <c r="K99" s="45">
        <v>-300989.82</v>
      </c>
      <c r="L99" s="45">
        <v>-300989.82</v>
      </c>
      <c r="M99" s="45">
        <v>-300989.82</v>
      </c>
      <c r="N99" s="45">
        <v>-300989.82</v>
      </c>
      <c r="O99" s="45">
        <v>-300989.82</v>
      </c>
      <c r="P99" s="45">
        <v>-300989.82</v>
      </c>
      <c r="Q99" s="45">
        <v>-300989.82</v>
      </c>
      <c r="R99" s="47">
        <f t="shared" si="36"/>
        <v>-221793.89458333337</v>
      </c>
      <c r="T99" s="49">
        <f t="shared" si="37"/>
        <v>-221793.89458333337</v>
      </c>
      <c r="Y99" s="51"/>
      <c r="Z99" s="51"/>
      <c r="AA99" s="51"/>
      <c r="AD99" s="49">
        <f t="shared" si="38"/>
        <v>-221793.89458333337</v>
      </c>
    </row>
    <row r="100" spans="1:30">
      <c r="A100" s="6" t="s">
        <v>293</v>
      </c>
      <c r="B100" s="6" t="s">
        <v>59</v>
      </c>
      <c r="C100" s="6" t="s">
        <v>296</v>
      </c>
      <c r="D100" s="41" t="s">
        <v>565</v>
      </c>
      <c r="E100" s="45">
        <v>138389.54</v>
      </c>
      <c r="F100" s="45">
        <v>151777.60999999999</v>
      </c>
      <c r="G100" s="45">
        <v>166632.99</v>
      </c>
      <c r="H100" s="45">
        <v>187630.14</v>
      </c>
      <c r="I100" s="45">
        <v>201301.82</v>
      </c>
      <c r="J100" s="45">
        <v>215926.51</v>
      </c>
      <c r="K100" s="45">
        <v>9332.3300000000199</v>
      </c>
      <c r="L100" s="45">
        <v>28520.76</v>
      </c>
      <c r="M100" s="45">
        <v>46340.59</v>
      </c>
      <c r="N100" s="45">
        <v>59645.56</v>
      </c>
      <c r="O100" s="45">
        <v>91909.36</v>
      </c>
      <c r="P100" s="45">
        <v>120988.83</v>
      </c>
      <c r="Q100" s="45">
        <v>146473.53</v>
      </c>
      <c r="R100" s="47">
        <f t="shared" si="36"/>
        <v>118536.50291666668</v>
      </c>
      <c r="T100" s="49">
        <f t="shared" si="37"/>
        <v>118536.50291666668</v>
      </c>
      <c r="Y100" s="51"/>
      <c r="Z100" s="51"/>
      <c r="AA100" s="51"/>
      <c r="AD100" s="49">
        <f t="shared" si="38"/>
        <v>118536.50291666668</v>
      </c>
    </row>
    <row r="101" spans="1:30">
      <c r="A101" s="6" t="s">
        <v>293</v>
      </c>
      <c r="B101" s="6" t="s">
        <v>59</v>
      </c>
      <c r="C101" s="6" t="s">
        <v>297</v>
      </c>
      <c r="D101" s="41" t="s">
        <v>566</v>
      </c>
      <c r="E101" s="45">
        <v>-35293.410000000003</v>
      </c>
      <c r="F101" s="45">
        <v>-41287.040000000001</v>
      </c>
      <c r="G101" s="45">
        <v>-47341.55</v>
      </c>
      <c r="H101" s="45">
        <v>-55390.2</v>
      </c>
      <c r="I101" s="45">
        <v>-59973.43</v>
      </c>
      <c r="J101" s="45">
        <v>-63995.82</v>
      </c>
      <c r="K101" s="45">
        <v>-6183.26</v>
      </c>
      <c r="L101" s="45">
        <v>-9292.69</v>
      </c>
      <c r="M101" s="45">
        <v>-13574.66</v>
      </c>
      <c r="N101" s="45">
        <v>-20944.62</v>
      </c>
      <c r="O101" s="45">
        <v>-27775.919999999998</v>
      </c>
      <c r="P101" s="45">
        <v>-33073.089999999997</v>
      </c>
      <c r="Q101" s="45">
        <v>-36625.760000000002</v>
      </c>
      <c r="R101" s="47">
        <f t="shared" si="36"/>
        <v>-34565.988749999997</v>
      </c>
      <c r="T101" s="49">
        <f t="shared" si="37"/>
        <v>-34565.988749999997</v>
      </c>
      <c r="Y101" s="51"/>
      <c r="Z101" s="51"/>
      <c r="AA101" s="51"/>
      <c r="AD101" s="49">
        <f t="shared" si="38"/>
        <v>-34565.988749999997</v>
      </c>
    </row>
    <row r="102" spans="1:30">
      <c r="A102" s="6" t="s">
        <v>293</v>
      </c>
      <c r="B102" s="6" t="s">
        <v>59</v>
      </c>
      <c r="C102" s="6" t="s">
        <v>298</v>
      </c>
      <c r="D102" s="41" t="s">
        <v>567</v>
      </c>
      <c r="E102" s="45">
        <v>-108306.85</v>
      </c>
      <c r="F102" s="45">
        <v>-103574.31</v>
      </c>
      <c r="G102" s="45">
        <v>-191267.21</v>
      </c>
      <c r="H102" s="45">
        <v>-200357.72</v>
      </c>
      <c r="I102" s="45">
        <v>-221664.12</v>
      </c>
      <c r="J102" s="45">
        <v>-324721.8</v>
      </c>
      <c r="K102" s="45">
        <v>-18918.87</v>
      </c>
      <c r="L102" s="45">
        <v>-39534.74</v>
      </c>
      <c r="M102" s="45">
        <v>-47405.2</v>
      </c>
      <c r="N102" s="45">
        <v>-42362.95</v>
      </c>
      <c r="O102" s="45">
        <v>-71653.87</v>
      </c>
      <c r="P102" s="45">
        <v>-78780.100000000006</v>
      </c>
      <c r="Q102" s="45">
        <v>-107196.96</v>
      </c>
      <c r="R102" s="47">
        <f t="shared" si="36"/>
        <v>-120666.06625000002</v>
      </c>
      <c r="T102" s="49">
        <f t="shared" si="37"/>
        <v>-120666.06625000002</v>
      </c>
      <c r="Y102" s="51"/>
      <c r="Z102" s="51"/>
      <c r="AA102" s="51"/>
      <c r="AD102" s="49">
        <f t="shared" si="38"/>
        <v>-120666.06625000002</v>
      </c>
    </row>
    <row r="103" spans="1:30">
      <c r="A103" s="6" t="s">
        <v>293</v>
      </c>
      <c r="B103" s="6" t="s">
        <v>60</v>
      </c>
      <c r="C103" s="6" t="s">
        <v>202</v>
      </c>
      <c r="D103" s="41" t="s">
        <v>568</v>
      </c>
      <c r="E103" s="45">
        <v>-7449</v>
      </c>
      <c r="F103" s="45">
        <v>-7449</v>
      </c>
      <c r="G103" s="45">
        <v>-7449</v>
      </c>
      <c r="H103" s="45">
        <v>-7449</v>
      </c>
      <c r="I103" s="45">
        <v>-7449</v>
      </c>
      <c r="J103" s="45">
        <v>-7449</v>
      </c>
      <c r="K103" s="45">
        <v>-1918.96</v>
      </c>
      <c r="L103" s="45">
        <v>-1918.96</v>
      </c>
      <c r="M103" s="45">
        <v>-1918.96</v>
      </c>
      <c r="N103" s="45">
        <v>-1918.96</v>
      </c>
      <c r="O103" s="45">
        <v>-1918.96</v>
      </c>
      <c r="P103" s="45">
        <v>-1918.96</v>
      </c>
      <c r="Q103" s="45">
        <v>-1918.96</v>
      </c>
      <c r="R103" s="47">
        <f t="shared" si="36"/>
        <v>-4453.5616666666656</v>
      </c>
      <c r="T103" s="49">
        <f t="shared" si="37"/>
        <v>-4453.5616666666656</v>
      </c>
      <c r="Y103" s="51"/>
      <c r="Z103" s="51"/>
      <c r="AA103" s="51"/>
      <c r="AD103" s="49">
        <f t="shared" si="38"/>
        <v>-4453.5616666666656</v>
      </c>
    </row>
    <row r="104" spans="1:30">
      <c r="A104" s="6" t="s">
        <v>293</v>
      </c>
      <c r="B104" s="6" t="s">
        <v>60</v>
      </c>
      <c r="C104" s="6" t="s">
        <v>296</v>
      </c>
      <c r="D104" s="41" t="s">
        <v>569</v>
      </c>
      <c r="E104" s="45">
        <v>5</v>
      </c>
      <c r="F104" s="45">
        <v>5</v>
      </c>
      <c r="G104" s="45">
        <v>5</v>
      </c>
      <c r="H104" s="45">
        <v>5</v>
      </c>
      <c r="I104" s="45">
        <v>5</v>
      </c>
      <c r="J104" s="45">
        <v>5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7">
        <f t="shared" si="36"/>
        <v>2.2916666666666665</v>
      </c>
      <c r="T104" s="49">
        <f t="shared" si="37"/>
        <v>2.2916666666666665</v>
      </c>
      <c r="Y104" s="51"/>
      <c r="Z104" s="51"/>
      <c r="AA104" s="51"/>
      <c r="AD104" s="49">
        <f t="shared" si="38"/>
        <v>2.2916666666666665</v>
      </c>
    </row>
    <row r="105" spans="1:30">
      <c r="A105" s="6" t="s">
        <v>293</v>
      </c>
      <c r="B105" s="6" t="s">
        <v>60</v>
      </c>
      <c r="C105" s="6" t="s">
        <v>298</v>
      </c>
      <c r="D105" s="41" t="s">
        <v>571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5525.04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7">
        <f t="shared" si="36"/>
        <v>460.42</v>
      </c>
      <c r="T105" s="49">
        <f t="shared" si="37"/>
        <v>460.42</v>
      </c>
      <c r="Y105" s="51"/>
      <c r="Z105" s="51"/>
      <c r="AA105" s="51"/>
      <c r="AD105" s="49">
        <f t="shared" si="38"/>
        <v>460.42</v>
      </c>
    </row>
    <row r="106" spans="1:30">
      <c r="A106" s="6" t="s">
        <v>294</v>
      </c>
      <c r="B106" s="6" t="s">
        <v>59</v>
      </c>
      <c r="C106" s="6" t="s">
        <v>202</v>
      </c>
      <c r="D106" s="41" t="s">
        <v>562</v>
      </c>
      <c r="E106" s="45">
        <v>-340156.45</v>
      </c>
      <c r="F106" s="45">
        <v>-340156.45</v>
      </c>
      <c r="G106" s="45">
        <v>-340156.45</v>
      </c>
      <c r="H106" s="45">
        <v>-340156.45</v>
      </c>
      <c r="I106" s="45">
        <v>-340156.45</v>
      </c>
      <c r="J106" s="45">
        <v>-340156.45</v>
      </c>
      <c r="K106" s="45">
        <v>-925523.64</v>
      </c>
      <c r="L106" s="45">
        <v>-925523.64</v>
      </c>
      <c r="M106" s="45">
        <v>-925523.64</v>
      </c>
      <c r="N106" s="45">
        <v>-925523.64</v>
      </c>
      <c r="O106" s="45">
        <v>-925523.64</v>
      </c>
      <c r="P106" s="45">
        <v>-925523.64</v>
      </c>
      <c r="Q106" s="45">
        <v>-925523.64</v>
      </c>
      <c r="R106" s="47">
        <f t="shared" si="36"/>
        <v>-657230.34458333324</v>
      </c>
      <c r="T106" s="49">
        <f t="shared" si="37"/>
        <v>-657230.34458333324</v>
      </c>
      <c r="Y106" s="51"/>
      <c r="Z106" s="51"/>
      <c r="AA106" s="51"/>
      <c r="AD106" s="49">
        <f t="shared" si="38"/>
        <v>-657230.34458333324</v>
      </c>
    </row>
    <row r="107" spans="1:30">
      <c r="A107" s="6" t="s">
        <v>294</v>
      </c>
      <c r="B107" s="6" t="s">
        <v>59</v>
      </c>
      <c r="C107" s="6" t="s">
        <v>296</v>
      </c>
      <c r="D107" s="41" t="s">
        <v>565</v>
      </c>
      <c r="E107" s="45">
        <v>391144.84</v>
      </c>
      <c r="F107" s="45">
        <v>436571.16</v>
      </c>
      <c r="G107" s="45">
        <v>471108.29</v>
      </c>
      <c r="H107" s="45">
        <v>502403.61</v>
      </c>
      <c r="I107" s="45">
        <v>537962.71</v>
      </c>
      <c r="J107" s="45">
        <v>573545.80000000005</v>
      </c>
      <c r="K107" s="45">
        <v>37155.460000000101</v>
      </c>
      <c r="L107" s="45">
        <v>82552.110000000102</v>
      </c>
      <c r="M107" s="45">
        <v>138036.63</v>
      </c>
      <c r="N107" s="45">
        <v>177197.69</v>
      </c>
      <c r="O107" s="45">
        <v>251419.74</v>
      </c>
      <c r="P107" s="45">
        <v>328863.77</v>
      </c>
      <c r="Q107" s="45">
        <v>384938.89</v>
      </c>
      <c r="R107" s="47">
        <f t="shared" si="36"/>
        <v>327071.56958333333</v>
      </c>
      <c r="T107" s="49">
        <f t="shared" si="37"/>
        <v>327071.56958333333</v>
      </c>
      <c r="Y107" s="51"/>
      <c r="Z107" s="51"/>
      <c r="AA107" s="51"/>
      <c r="AD107" s="49">
        <f t="shared" si="38"/>
        <v>327071.56958333333</v>
      </c>
    </row>
    <row r="108" spans="1:30">
      <c r="A108" s="6" t="s">
        <v>294</v>
      </c>
      <c r="B108" s="6" t="s">
        <v>59</v>
      </c>
      <c r="C108" s="6" t="s">
        <v>297</v>
      </c>
      <c r="D108" s="41" t="s">
        <v>566</v>
      </c>
      <c r="E108" s="45">
        <v>-113128.74</v>
      </c>
      <c r="F108" s="45">
        <v>-125703.3</v>
      </c>
      <c r="G108" s="45">
        <v>-140796.48000000001</v>
      </c>
      <c r="H108" s="45">
        <v>-159806.22</v>
      </c>
      <c r="I108" s="45">
        <v>-175045.94</v>
      </c>
      <c r="J108" s="45">
        <v>-186454.91</v>
      </c>
      <c r="K108" s="45">
        <v>-9645.20999999999</v>
      </c>
      <c r="L108" s="45">
        <v>-19271.98</v>
      </c>
      <c r="M108" s="45">
        <v>-31703.56</v>
      </c>
      <c r="N108" s="45">
        <v>-53178.35</v>
      </c>
      <c r="O108" s="45">
        <v>-69202.05</v>
      </c>
      <c r="P108" s="45">
        <v>-81910.100000000006</v>
      </c>
      <c r="Q108" s="45">
        <v>-89304.04</v>
      </c>
      <c r="R108" s="47">
        <f t="shared" si="36"/>
        <v>-96161.207500000004</v>
      </c>
      <c r="T108" s="49">
        <f t="shared" si="37"/>
        <v>-96161.207500000004</v>
      </c>
      <c r="Y108" s="51"/>
      <c r="Z108" s="51"/>
      <c r="AA108" s="51"/>
      <c r="AD108" s="49">
        <f t="shared" si="38"/>
        <v>-96161.207500000004</v>
      </c>
    </row>
    <row r="109" spans="1:30">
      <c r="A109" s="6" t="s">
        <v>294</v>
      </c>
      <c r="B109" s="6" t="s">
        <v>59</v>
      </c>
      <c r="C109" s="6" t="s">
        <v>298</v>
      </c>
      <c r="D109" s="41" t="s">
        <v>567</v>
      </c>
      <c r="E109" s="45">
        <v>-323857.36</v>
      </c>
      <c r="F109" s="45">
        <v>-317181.03999999998</v>
      </c>
      <c r="G109" s="45">
        <v>-554610.69999999995</v>
      </c>
      <c r="H109" s="45">
        <v>-541155.49</v>
      </c>
      <c r="I109" s="45">
        <v>-636733.51</v>
      </c>
      <c r="J109" s="45">
        <v>-972458.08</v>
      </c>
      <c r="K109" s="45">
        <v>-115024.67</v>
      </c>
      <c r="L109" s="45">
        <v>-275626.05</v>
      </c>
      <c r="M109" s="45">
        <v>-319831.96999999997</v>
      </c>
      <c r="N109" s="45">
        <v>-298766.8</v>
      </c>
      <c r="O109" s="45">
        <v>-368948.2</v>
      </c>
      <c r="P109" s="45">
        <v>-601950.96</v>
      </c>
      <c r="Q109" s="45">
        <v>-548598.37</v>
      </c>
      <c r="R109" s="47">
        <f t="shared" si="36"/>
        <v>-453209.61125000002</v>
      </c>
      <c r="T109" s="49">
        <f t="shared" si="37"/>
        <v>-453209.61125000002</v>
      </c>
      <c r="Y109" s="51"/>
      <c r="Z109" s="51"/>
      <c r="AA109" s="51"/>
      <c r="AD109" s="49">
        <f t="shared" si="38"/>
        <v>-453209.61125000002</v>
      </c>
    </row>
    <row r="110" spans="1:30">
      <c r="A110" s="6" t="s">
        <v>294</v>
      </c>
      <c r="B110" s="6" t="s">
        <v>60</v>
      </c>
      <c r="C110" s="6" t="s">
        <v>202</v>
      </c>
      <c r="D110" s="41" t="s">
        <v>568</v>
      </c>
      <c r="E110" s="45">
        <v>-22551</v>
      </c>
      <c r="F110" s="45">
        <v>-22551</v>
      </c>
      <c r="G110" s="45">
        <v>-22551</v>
      </c>
      <c r="H110" s="45">
        <v>-22551</v>
      </c>
      <c r="I110" s="45">
        <v>-22551</v>
      </c>
      <c r="J110" s="45">
        <v>-22551</v>
      </c>
      <c r="K110" s="45">
        <v>-28081.040000000001</v>
      </c>
      <c r="L110" s="45">
        <v>-28081.040000000001</v>
      </c>
      <c r="M110" s="45">
        <v>-28081.040000000001</v>
      </c>
      <c r="N110" s="45">
        <v>-28081.040000000001</v>
      </c>
      <c r="O110" s="45">
        <v>-28081.040000000001</v>
      </c>
      <c r="P110" s="45">
        <v>-28081.040000000001</v>
      </c>
      <c r="Q110" s="45">
        <v>-28081.040000000001</v>
      </c>
      <c r="R110" s="47">
        <f t="shared" si="36"/>
        <v>-25546.438333333339</v>
      </c>
      <c r="T110" s="49">
        <f t="shared" si="37"/>
        <v>-25546.438333333339</v>
      </c>
      <c r="Y110" s="51"/>
      <c r="Z110" s="51"/>
      <c r="AA110" s="51"/>
      <c r="AD110" s="49">
        <f t="shared" si="38"/>
        <v>-25546.438333333339</v>
      </c>
    </row>
    <row r="111" spans="1:30">
      <c r="A111" s="6" t="s">
        <v>294</v>
      </c>
      <c r="B111" s="6" t="s">
        <v>60</v>
      </c>
      <c r="C111" s="6" t="s">
        <v>296</v>
      </c>
      <c r="D111" s="41" t="s">
        <v>569</v>
      </c>
      <c r="E111" s="45">
        <v>429.47000000000099</v>
      </c>
      <c r="F111" s="45">
        <v>429.47000000000099</v>
      </c>
      <c r="G111" s="45">
        <v>429.47000000000099</v>
      </c>
      <c r="H111" s="45">
        <v>429.47000000000099</v>
      </c>
      <c r="I111" s="45">
        <v>429.47000000000099</v>
      </c>
      <c r="J111" s="45">
        <v>-5566.04</v>
      </c>
      <c r="K111" s="45">
        <v>0</v>
      </c>
      <c r="L111" s="45">
        <v>0</v>
      </c>
      <c r="M111" s="45">
        <v>0</v>
      </c>
      <c r="N111" s="45">
        <v>-1398.95</v>
      </c>
      <c r="O111" s="45">
        <v>-1398.95</v>
      </c>
      <c r="P111" s="45">
        <v>-1398.95</v>
      </c>
      <c r="Q111" s="45">
        <v>-1398.95</v>
      </c>
      <c r="R111" s="47">
        <f t="shared" si="36"/>
        <v>-710.81249999999955</v>
      </c>
      <c r="T111" s="49">
        <f t="shared" si="37"/>
        <v>-710.81249999999955</v>
      </c>
      <c r="Y111" s="51"/>
      <c r="Z111" s="51"/>
      <c r="AA111" s="51"/>
      <c r="AD111" s="49">
        <f t="shared" si="38"/>
        <v>-710.81249999999955</v>
      </c>
    </row>
    <row r="112" spans="1:30">
      <c r="A112" s="6" t="s">
        <v>294</v>
      </c>
      <c r="B112" s="6" t="s">
        <v>60</v>
      </c>
      <c r="C112" s="6" t="s">
        <v>297</v>
      </c>
      <c r="D112" s="41" t="s">
        <v>570</v>
      </c>
      <c r="E112" s="45">
        <v>-180.6</v>
      </c>
      <c r="F112" s="45">
        <v>-180.6</v>
      </c>
      <c r="G112" s="45">
        <v>-180.6</v>
      </c>
      <c r="H112" s="45">
        <v>-180.6</v>
      </c>
      <c r="I112" s="45">
        <v>-180.6</v>
      </c>
      <c r="J112" s="45">
        <v>-180.6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7">
        <f t="shared" si="36"/>
        <v>-82.774999999999991</v>
      </c>
      <c r="T112" s="49">
        <f t="shared" si="37"/>
        <v>-82.774999999999991</v>
      </c>
      <c r="Y112" s="51"/>
      <c r="Z112" s="51"/>
      <c r="AA112" s="51"/>
      <c r="AD112" s="49">
        <f t="shared" si="38"/>
        <v>-82.774999999999991</v>
      </c>
    </row>
    <row r="113" spans="1:30">
      <c r="A113" s="6" t="s">
        <v>294</v>
      </c>
      <c r="B113" s="6" t="s">
        <v>60</v>
      </c>
      <c r="C113" s="6" t="s">
        <v>298</v>
      </c>
      <c r="D113" s="41" t="s">
        <v>571</v>
      </c>
      <c r="E113" s="55">
        <v>0</v>
      </c>
      <c r="F113" s="55">
        <v>0</v>
      </c>
      <c r="G113" s="55">
        <v>0</v>
      </c>
      <c r="H113" s="55">
        <v>0</v>
      </c>
      <c r="I113" s="55">
        <v>0</v>
      </c>
      <c r="J113" s="55">
        <v>216.6</v>
      </c>
      <c r="K113" s="55">
        <v>0</v>
      </c>
      <c r="L113" s="55">
        <v>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6">
        <f t="shared" si="36"/>
        <v>18.05</v>
      </c>
      <c r="T113" s="49">
        <f t="shared" si="37"/>
        <v>18.05</v>
      </c>
      <c r="Y113" s="51"/>
      <c r="Z113" s="51"/>
      <c r="AA113" s="51"/>
      <c r="AD113" s="49">
        <f t="shared" si="38"/>
        <v>18.05</v>
      </c>
    </row>
    <row r="114" spans="1:30">
      <c r="D114" s="3" t="s">
        <v>62</v>
      </c>
      <c r="E114" s="31">
        <f t="shared" ref="E114:K114" si="39">SUM(E95:E113)</f>
        <v>-559048.2699999999</v>
      </c>
      <c r="F114" s="31">
        <f t="shared" si="39"/>
        <v>-507393.21</v>
      </c>
      <c r="G114" s="31">
        <f t="shared" si="39"/>
        <v>-804270.95000000007</v>
      </c>
      <c r="H114" s="31">
        <f t="shared" si="39"/>
        <v>-768212.88</v>
      </c>
      <c r="I114" s="31">
        <f t="shared" si="39"/>
        <v>-855689.47000000009</v>
      </c>
      <c r="J114" s="31">
        <f t="shared" si="39"/>
        <v>-1271513.46</v>
      </c>
      <c r="K114" s="31">
        <f t="shared" si="39"/>
        <v>-1374797.6799999997</v>
      </c>
      <c r="L114" s="31">
        <f t="shared" ref="L114:R114" si="40">SUM(L95:L113)</f>
        <v>-1504166.05</v>
      </c>
      <c r="M114" s="31">
        <f t="shared" si="40"/>
        <v>-1499651.6300000001</v>
      </c>
      <c r="N114" s="31">
        <f t="shared" si="40"/>
        <v>-1450476.2600000002</v>
      </c>
      <c r="O114" s="31">
        <f t="shared" si="40"/>
        <v>-1466317.73</v>
      </c>
      <c r="P114" s="31">
        <f t="shared" si="40"/>
        <v>-1614041.8099999998</v>
      </c>
      <c r="Q114" s="31">
        <f t="shared" si="40"/>
        <v>-1512175.3</v>
      </c>
      <c r="R114" s="31">
        <f t="shared" si="40"/>
        <v>-1179345.2429166664</v>
      </c>
      <c r="Y114" s="51"/>
      <c r="Z114" s="51"/>
      <c r="AA114" s="51"/>
    </row>
    <row r="115" spans="1:30">
      <c r="D115" s="3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Y115" s="51"/>
      <c r="Z115" s="51"/>
      <c r="AA115" s="51"/>
    </row>
    <row r="116" spans="1:30">
      <c r="D116" s="3" t="s">
        <v>63</v>
      </c>
      <c r="E116" s="46">
        <f t="shared" ref="E116:R116" si="41">+E93+E114</f>
        <v>11800810.860000001</v>
      </c>
      <c r="F116" s="46">
        <f t="shared" si="41"/>
        <v>9575911.8499999978</v>
      </c>
      <c r="G116" s="46">
        <f t="shared" si="41"/>
        <v>11757706.200000005</v>
      </c>
      <c r="H116" s="46">
        <f t="shared" si="41"/>
        <v>11054687.43</v>
      </c>
      <c r="I116" s="46">
        <f t="shared" si="41"/>
        <v>17039490.25</v>
      </c>
      <c r="J116" s="46">
        <f t="shared" si="41"/>
        <v>18633143.780000001</v>
      </c>
      <c r="K116" s="46">
        <f t="shared" si="41"/>
        <v>24302139.099999998</v>
      </c>
      <c r="L116" s="46">
        <f t="shared" si="41"/>
        <v>28321413.289999995</v>
      </c>
      <c r="M116" s="46">
        <f t="shared" si="41"/>
        <v>25111345.280000001</v>
      </c>
      <c r="N116" s="46">
        <f t="shared" si="41"/>
        <v>18803990.189999998</v>
      </c>
      <c r="O116" s="46">
        <f t="shared" si="41"/>
        <v>11383821.25</v>
      </c>
      <c r="P116" s="46">
        <f t="shared" si="41"/>
        <v>8468202.2400000002</v>
      </c>
      <c r="Q116" s="46">
        <f t="shared" si="41"/>
        <v>5623588.2599999998</v>
      </c>
      <c r="R116" s="46">
        <f t="shared" si="41"/>
        <v>16097004.201666668</v>
      </c>
      <c r="Y116" s="51"/>
      <c r="Z116" s="51"/>
      <c r="AA116" s="51"/>
    </row>
    <row r="117" spans="1:30">
      <c r="D117" s="3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7"/>
      <c r="Y117" s="51"/>
      <c r="Z117" s="51"/>
      <c r="AA117" s="51"/>
    </row>
    <row r="118" spans="1:30">
      <c r="A118" s="6" t="s">
        <v>284</v>
      </c>
      <c r="B118" s="6" t="s">
        <v>64</v>
      </c>
      <c r="C118" s="6" t="s">
        <v>234</v>
      </c>
      <c r="D118" s="41" t="s">
        <v>576</v>
      </c>
      <c r="E118" s="45">
        <v>1023403.43</v>
      </c>
      <c r="F118" s="45">
        <v>803830.27</v>
      </c>
      <c r="G118" s="45">
        <v>839752.87</v>
      </c>
      <c r="H118" s="45">
        <v>742786.37</v>
      </c>
      <c r="I118" s="45">
        <v>738621.33</v>
      </c>
      <c r="J118" s="45">
        <v>838523.46</v>
      </c>
      <c r="K118" s="45">
        <v>805421.26</v>
      </c>
      <c r="L118" s="45">
        <v>801726.35</v>
      </c>
      <c r="M118" s="45">
        <v>777100.99</v>
      </c>
      <c r="N118" s="45">
        <v>712474.9</v>
      </c>
      <c r="O118" s="45">
        <v>846900.93</v>
      </c>
      <c r="P118" s="45">
        <v>695025.31</v>
      </c>
      <c r="Q118" s="45">
        <v>642199.31999999995</v>
      </c>
      <c r="R118" s="47">
        <f t="shared" ref="R118:R142" si="42">((E118+Q118)+((F118+G118+H118+I118+J118+K118+L118+M118+N118+O118+P118)*2))/24</f>
        <v>786247.11791666679</v>
      </c>
      <c r="T118" s="49">
        <f t="shared" ref="T118:T142" si="43">+R118</f>
        <v>786247.11791666679</v>
      </c>
      <c r="Y118" s="51"/>
      <c r="Z118" s="51"/>
      <c r="AA118" s="51"/>
      <c r="AD118" s="49">
        <f t="shared" ref="AD118:AD142" si="44">+R118</f>
        <v>786247.11791666679</v>
      </c>
    </row>
    <row r="119" spans="1:30">
      <c r="A119" s="6" t="s">
        <v>299</v>
      </c>
      <c r="B119" s="6" t="s">
        <v>64</v>
      </c>
      <c r="C119" s="6" t="s">
        <v>234</v>
      </c>
      <c r="D119" s="41" t="s">
        <v>577</v>
      </c>
      <c r="E119" s="45">
        <v>353561.54</v>
      </c>
      <c r="F119" s="45">
        <v>348070.69</v>
      </c>
      <c r="G119" s="45">
        <v>350204.64</v>
      </c>
      <c r="H119" s="45">
        <v>349576.85</v>
      </c>
      <c r="I119" s="45">
        <v>349501.81</v>
      </c>
      <c r="J119" s="45">
        <v>348607.83</v>
      </c>
      <c r="K119" s="45">
        <v>336447</v>
      </c>
      <c r="L119" s="45">
        <v>336505.27</v>
      </c>
      <c r="M119" s="45">
        <v>335769.68</v>
      </c>
      <c r="N119" s="45">
        <v>336652.46</v>
      </c>
      <c r="O119" s="45">
        <v>375792.98</v>
      </c>
      <c r="P119" s="45">
        <v>403488.72</v>
      </c>
      <c r="Q119" s="45">
        <v>413458.29</v>
      </c>
      <c r="R119" s="47">
        <f t="shared" si="42"/>
        <v>354510.65375</v>
      </c>
      <c r="T119" s="49">
        <f t="shared" si="43"/>
        <v>354510.65375</v>
      </c>
      <c r="Y119" s="51"/>
      <c r="Z119" s="51"/>
      <c r="AA119" s="51"/>
      <c r="AD119" s="49">
        <f t="shared" si="44"/>
        <v>354510.65375</v>
      </c>
    </row>
    <row r="120" spans="1:30">
      <c r="A120" s="6" t="s">
        <v>300</v>
      </c>
      <c r="B120" s="6" t="s">
        <v>64</v>
      </c>
      <c r="C120" s="6" t="s">
        <v>234</v>
      </c>
      <c r="D120" s="41" t="s">
        <v>578</v>
      </c>
      <c r="E120" s="45">
        <v>754534.08</v>
      </c>
      <c r="F120" s="45">
        <v>767089.59</v>
      </c>
      <c r="G120" s="45">
        <v>773243.75</v>
      </c>
      <c r="H120" s="45">
        <v>639862.42000000004</v>
      </c>
      <c r="I120" s="45">
        <v>602465.01</v>
      </c>
      <c r="J120" s="45">
        <v>536867.38</v>
      </c>
      <c r="K120" s="45">
        <v>527256.5</v>
      </c>
      <c r="L120" s="45">
        <v>545265.25</v>
      </c>
      <c r="M120" s="45">
        <v>545275.87</v>
      </c>
      <c r="N120" s="45">
        <v>551247.93999999994</v>
      </c>
      <c r="O120" s="45">
        <v>512147.93</v>
      </c>
      <c r="P120" s="45">
        <v>517329.76</v>
      </c>
      <c r="Q120" s="45">
        <v>524638.59</v>
      </c>
      <c r="R120" s="47">
        <f t="shared" si="42"/>
        <v>596469.81124999991</v>
      </c>
      <c r="T120" s="49">
        <f t="shared" si="43"/>
        <v>596469.81124999991</v>
      </c>
      <c r="Y120" s="51"/>
      <c r="Z120" s="51"/>
      <c r="AA120" s="51"/>
      <c r="AD120" s="49">
        <f t="shared" si="44"/>
        <v>596469.81124999991</v>
      </c>
    </row>
    <row r="121" spans="1:30">
      <c r="A121" s="6" t="s">
        <v>301</v>
      </c>
      <c r="B121" s="6" t="s">
        <v>64</v>
      </c>
      <c r="C121" s="6" t="s">
        <v>234</v>
      </c>
      <c r="D121" s="41" t="s">
        <v>579</v>
      </c>
      <c r="E121" s="45">
        <v>699594.36</v>
      </c>
      <c r="F121" s="45">
        <v>598917.47</v>
      </c>
      <c r="G121" s="45">
        <v>638594.02</v>
      </c>
      <c r="H121" s="45">
        <v>695467</v>
      </c>
      <c r="I121" s="45">
        <v>644298.36</v>
      </c>
      <c r="J121" s="45">
        <v>616072.66</v>
      </c>
      <c r="K121" s="45">
        <v>650977.96</v>
      </c>
      <c r="L121" s="45">
        <v>631269.37</v>
      </c>
      <c r="M121" s="45">
        <v>665210.46</v>
      </c>
      <c r="N121" s="45">
        <v>586713.12</v>
      </c>
      <c r="O121" s="45">
        <v>589598.51</v>
      </c>
      <c r="P121" s="45">
        <v>628230.67000000004</v>
      </c>
      <c r="Q121" s="45">
        <v>671674.37</v>
      </c>
      <c r="R121" s="47">
        <f t="shared" si="42"/>
        <v>635915.33041666669</v>
      </c>
      <c r="T121" s="49">
        <f t="shared" si="43"/>
        <v>635915.33041666669</v>
      </c>
      <c r="Y121" s="51"/>
      <c r="Z121" s="51"/>
      <c r="AA121" s="51"/>
      <c r="AD121" s="49">
        <f t="shared" si="44"/>
        <v>635915.33041666669</v>
      </c>
    </row>
    <row r="122" spans="1:30">
      <c r="A122" s="6" t="s">
        <v>302</v>
      </c>
      <c r="B122" s="6" t="s">
        <v>64</v>
      </c>
      <c r="C122" s="6" t="s">
        <v>234</v>
      </c>
      <c r="D122" s="41" t="s">
        <v>580</v>
      </c>
      <c r="E122" s="45">
        <v>565725.46</v>
      </c>
      <c r="F122" s="45">
        <v>611580.24</v>
      </c>
      <c r="G122" s="45">
        <v>646793.18000000005</v>
      </c>
      <c r="H122" s="45">
        <v>624871.37</v>
      </c>
      <c r="I122" s="45">
        <v>589435.04</v>
      </c>
      <c r="J122" s="45">
        <v>512563.57</v>
      </c>
      <c r="K122" s="45">
        <v>512678.99</v>
      </c>
      <c r="L122" s="45">
        <v>511109.7</v>
      </c>
      <c r="M122" s="45">
        <v>514904.42</v>
      </c>
      <c r="N122" s="45">
        <v>536253.4</v>
      </c>
      <c r="O122" s="45">
        <v>553229.91</v>
      </c>
      <c r="P122" s="45">
        <v>548661.66</v>
      </c>
      <c r="Q122" s="45">
        <v>544844.59</v>
      </c>
      <c r="R122" s="47">
        <f t="shared" si="42"/>
        <v>559780.54208333336</v>
      </c>
      <c r="T122" s="49">
        <f t="shared" si="43"/>
        <v>559780.54208333336</v>
      </c>
      <c r="Y122" s="51"/>
      <c r="Z122" s="51"/>
      <c r="AA122" s="51"/>
      <c r="AD122" s="49">
        <f t="shared" si="44"/>
        <v>559780.54208333336</v>
      </c>
    </row>
    <row r="123" spans="1:30">
      <c r="A123" s="6" t="s">
        <v>303</v>
      </c>
      <c r="B123" s="6" t="s">
        <v>64</v>
      </c>
      <c r="C123" s="6" t="s">
        <v>234</v>
      </c>
      <c r="D123" s="41" t="s">
        <v>581</v>
      </c>
      <c r="E123" s="45">
        <v>91636.4</v>
      </c>
      <c r="F123" s="45">
        <v>91124.71</v>
      </c>
      <c r="G123" s="45">
        <v>91094.399999999994</v>
      </c>
      <c r="H123" s="45">
        <v>96983.38</v>
      </c>
      <c r="I123" s="45">
        <v>96941.57</v>
      </c>
      <c r="J123" s="45">
        <v>99132.08</v>
      </c>
      <c r="K123" s="45">
        <v>99132.08</v>
      </c>
      <c r="L123" s="45">
        <v>98249.21</v>
      </c>
      <c r="M123" s="45">
        <v>97432.960000000006</v>
      </c>
      <c r="N123" s="45">
        <v>93450.49</v>
      </c>
      <c r="O123" s="45">
        <v>98155.76</v>
      </c>
      <c r="P123" s="45">
        <v>97503.02</v>
      </c>
      <c r="Q123" s="45">
        <v>99438.720000000001</v>
      </c>
      <c r="R123" s="47">
        <f t="shared" si="42"/>
        <v>96228.101666666669</v>
      </c>
      <c r="T123" s="49">
        <f t="shared" si="43"/>
        <v>96228.101666666669</v>
      </c>
      <c r="Y123" s="51"/>
      <c r="Z123" s="51"/>
      <c r="AA123" s="51"/>
      <c r="AD123" s="49">
        <f t="shared" si="44"/>
        <v>96228.101666666669</v>
      </c>
    </row>
    <row r="124" spans="1:30">
      <c r="A124" s="6" t="s">
        <v>304</v>
      </c>
      <c r="B124" s="6" t="s">
        <v>64</v>
      </c>
      <c r="C124" s="6" t="s">
        <v>234</v>
      </c>
      <c r="D124" s="41" t="s">
        <v>582</v>
      </c>
      <c r="E124" s="45">
        <v>356694.95</v>
      </c>
      <c r="F124" s="45">
        <v>373421.02</v>
      </c>
      <c r="G124" s="45">
        <v>336424.47</v>
      </c>
      <c r="H124" s="45">
        <v>300765.96000000002</v>
      </c>
      <c r="I124" s="45">
        <v>243296.42</v>
      </c>
      <c r="J124" s="45">
        <v>395535.87</v>
      </c>
      <c r="K124" s="45">
        <v>314496.84999999998</v>
      </c>
      <c r="L124" s="45">
        <v>321489.48</v>
      </c>
      <c r="M124" s="45">
        <v>278813.62</v>
      </c>
      <c r="N124" s="45">
        <v>307016.89</v>
      </c>
      <c r="O124" s="45">
        <v>330502.3</v>
      </c>
      <c r="P124" s="45">
        <v>300629.88</v>
      </c>
      <c r="Q124" s="45">
        <v>306245.59000000003</v>
      </c>
      <c r="R124" s="47">
        <f t="shared" si="42"/>
        <v>319488.58583333332</v>
      </c>
      <c r="T124" s="49">
        <f t="shared" si="43"/>
        <v>319488.58583333332</v>
      </c>
      <c r="Y124" s="51"/>
      <c r="Z124" s="51"/>
      <c r="AA124" s="51"/>
      <c r="AD124" s="49">
        <f t="shared" si="44"/>
        <v>319488.58583333332</v>
      </c>
    </row>
    <row r="125" spans="1:30">
      <c r="A125" s="6" t="s">
        <v>305</v>
      </c>
      <c r="B125" s="6" t="s">
        <v>64</v>
      </c>
      <c r="C125" s="6" t="s">
        <v>234</v>
      </c>
      <c r="D125" s="41" t="s">
        <v>583</v>
      </c>
      <c r="E125" s="45">
        <v>355069.46</v>
      </c>
      <c r="F125" s="45">
        <v>366101.08</v>
      </c>
      <c r="G125" s="45">
        <v>257116.02</v>
      </c>
      <c r="H125" s="45">
        <v>285835.65999999997</v>
      </c>
      <c r="I125" s="45">
        <v>284281.18</v>
      </c>
      <c r="J125" s="45">
        <v>315890.34999999998</v>
      </c>
      <c r="K125" s="45">
        <v>312504.11</v>
      </c>
      <c r="L125" s="45">
        <v>302783.69</v>
      </c>
      <c r="M125" s="45">
        <v>324260.46000000002</v>
      </c>
      <c r="N125" s="45">
        <v>337906.42</v>
      </c>
      <c r="O125" s="45">
        <v>362973.47</v>
      </c>
      <c r="P125" s="45">
        <v>438965.67</v>
      </c>
      <c r="Q125" s="45">
        <v>438897.33</v>
      </c>
      <c r="R125" s="47">
        <f t="shared" si="42"/>
        <v>332133.45874999993</v>
      </c>
      <c r="T125" s="49">
        <f t="shared" si="43"/>
        <v>332133.45874999993</v>
      </c>
      <c r="Y125" s="51"/>
      <c r="Z125" s="51"/>
      <c r="AA125" s="51"/>
      <c r="AD125" s="49">
        <f t="shared" si="44"/>
        <v>332133.45874999993</v>
      </c>
    </row>
    <row r="126" spans="1:30">
      <c r="A126" s="6" t="s">
        <v>316</v>
      </c>
      <c r="B126" s="6" t="s">
        <v>64</v>
      </c>
      <c r="C126" s="6" t="s">
        <v>234</v>
      </c>
      <c r="D126" s="41" t="s">
        <v>584</v>
      </c>
      <c r="E126" s="45">
        <v>168330.71</v>
      </c>
      <c r="F126" s="45">
        <v>143175.16</v>
      </c>
      <c r="G126" s="45">
        <v>169509.3</v>
      </c>
      <c r="H126" s="45">
        <v>158741.06</v>
      </c>
      <c r="I126" s="45">
        <v>163936.69</v>
      </c>
      <c r="J126" s="45">
        <v>163671.53</v>
      </c>
      <c r="K126" s="45">
        <v>161967.92000000001</v>
      </c>
      <c r="L126" s="45">
        <v>163388.82</v>
      </c>
      <c r="M126" s="45">
        <v>158930.01999999999</v>
      </c>
      <c r="N126" s="45">
        <v>145231.37</v>
      </c>
      <c r="O126" s="45">
        <v>154005.04999999999</v>
      </c>
      <c r="P126" s="45">
        <v>153495.46</v>
      </c>
      <c r="Q126" s="45">
        <v>151676.87</v>
      </c>
      <c r="R126" s="47">
        <f t="shared" si="42"/>
        <v>158004.68083333335</v>
      </c>
      <c r="T126" s="49">
        <f t="shared" si="43"/>
        <v>158004.68083333335</v>
      </c>
      <c r="Y126" s="51"/>
      <c r="Z126" s="51"/>
      <c r="AA126" s="51"/>
      <c r="AD126" s="49">
        <f t="shared" si="44"/>
        <v>158004.68083333335</v>
      </c>
    </row>
    <row r="127" spans="1:30">
      <c r="A127" s="6" t="s">
        <v>306</v>
      </c>
      <c r="B127" s="6" t="s">
        <v>64</v>
      </c>
      <c r="C127" s="6" t="s">
        <v>234</v>
      </c>
      <c r="D127" s="41" t="s">
        <v>585</v>
      </c>
      <c r="E127" s="45">
        <v>695593.23</v>
      </c>
      <c r="F127" s="45">
        <v>640387.6</v>
      </c>
      <c r="G127" s="45">
        <v>680965.99</v>
      </c>
      <c r="H127" s="45">
        <v>648988.14</v>
      </c>
      <c r="I127" s="45">
        <v>517961.54</v>
      </c>
      <c r="J127" s="45">
        <v>521911.43</v>
      </c>
      <c r="K127" s="45">
        <v>524180.69</v>
      </c>
      <c r="L127" s="45">
        <v>523557.41</v>
      </c>
      <c r="M127" s="45">
        <v>534850.93000000005</v>
      </c>
      <c r="N127" s="45">
        <v>528537.36</v>
      </c>
      <c r="O127" s="45">
        <v>511688.03</v>
      </c>
      <c r="P127" s="45">
        <v>529581.61</v>
      </c>
      <c r="Q127" s="45">
        <v>697407.54</v>
      </c>
      <c r="R127" s="47">
        <f t="shared" si="42"/>
        <v>571592.59291666676</v>
      </c>
      <c r="T127" s="49">
        <f t="shared" si="43"/>
        <v>571592.59291666676</v>
      </c>
      <c r="Y127" s="51"/>
      <c r="Z127" s="51"/>
      <c r="AA127" s="51"/>
      <c r="AD127" s="49">
        <f t="shared" si="44"/>
        <v>571592.59291666676</v>
      </c>
    </row>
    <row r="128" spans="1:30">
      <c r="A128" s="6" t="s">
        <v>539</v>
      </c>
      <c r="B128" s="6" t="s">
        <v>64</v>
      </c>
      <c r="C128" s="6" t="s">
        <v>234</v>
      </c>
      <c r="D128" s="41" t="s">
        <v>586</v>
      </c>
      <c r="E128" s="45">
        <v>-0.01</v>
      </c>
      <c r="F128" s="45">
        <v>-0.01</v>
      </c>
      <c r="G128" s="45">
        <v>9126.7000000000007</v>
      </c>
      <c r="H128" s="45">
        <v>-68.360000000000596</v>
      </c>
      <c r="I128" s="45">
        <v>-2.0000000000578701E-2</v>
      </c>
      <c r="J128" s="45">
        <v>-5.7866558766939095E-13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6019.09</v>
      </c>
      <c r="Q128" s="45">
        <v>336.75</v>
      </c>
      <c r="R128" s="47">
        <f t="shared" si="42"/>
        <v>1270.4808333333333</v>
      </c>
      <c r="T128" s="49">
        <f t="shared" si="43"/>
        <v>1270.4808333333333</v>
      </c>
      <c r="Y128" s="51"/>
      <c r="Z128" s="51"/>
      <c r="AA128" s="51"/>
      <c r="AD128" s="49">
        <f t="shared" si="44"/>
        <v>1270.4808333333333</v>
      </c>
    </row>
    <row r="129" spans="1:30">
      <c r="A129" s="6" t="s">
        <v>307</v>
      </c>
      <c r="B129" s="6" t="s">
        <v>64</v>
      </c>
      <c r="C129" s="6" t="s">
        <v>234</v>
      </c>
      <c r="D129" s="41" t="s">
        <v>587</v>
      </c>
      <c r="E129" s="45">
        <v>320917.71000000002</v>
      </c>
      <c r="F129" s="45">
        <v>293037.65000000002</v>
      </c>
      <c r="G129" s="45">
        <v>291743.63</v>
      </c>
      <c r="H129" s="45">
        <v>296334.49</v>
      </c>
      <c r="I129" s="45">
        <v>318175.26</v>
      </c>
      <c r="J129" s="45">
        <v>309707.19</v>
      </c>
      <c r="K129" s="45">
        <v>303012.90000000002</v>
      </c>
      <c r="L129" s="45">
        <v>307390.95</v>
      </c>
      <c r="M129" s="45">
        <v>328757.59000000003</v>
      </c>
      <c r="N129" s="45">
        <v>364458.39</v>
      </c>
      <c r="O129" s="45">
        <v>362859.6</v>
      </c>
      <c r="P129" s="45">
        <v>365399.06</v>
      </c>
      <c r="Q129" s="45">
        <v>368668.63</v>
      </c>
      <c r="R129" s="47">
        <f t="shared" si="42"/>
        <v>323805.82333333336</v>
      </c>
      <c r="T129" s="49">
        <f t="shared" si="43"/>
        <v>323805.82333333336</v>
      </c>
      <c r="Y129" s="51"/>
      <c r="Z129" s="51"/>
      <c r="AA129" s="51"/>
      <c r="AD129" s="49">
        <f t="shared" si="44"/>
        <v>323805.82333333336</v>
      </c>
    </row>
    <row r="130" spans="1:30">
      <c r="A130" s="6" t="s">
        <v>308</v>
      </c>
      <c r="B130" s="6" t="s">
        <v>64</v>
      </c>
      <c r="C130" s="6" t="s">
        <v>234</v>
      </c>
      <c r="D130" s="41" t="s">
        <v>588</v>
      </c>
      <c r="E130" s="45">
        <v>217847.05</v>
      </c>
      <c r="F130" s="45">
        <v>218577.96</v>
      </c>
      <c r="G130" s="45">
        <v>217039.55</v>
      </c>
      <c r="H130" s="45">
        <v>234465.33</v>
      </c>
      <c r="I130" s="45">
        <v>241585.06</v>
      </c>
      <c r="J130" s="45">
        <v>247272.13</v>
      </c>
      <c r="K130" s="45">
        <v>246645.34</v>
      </c>
      <c r="L130" s="45">
        <v>241760.04</v>
      </c>
      <c r="M130" s="45">
        <v>241369.97</v>
      </c>
      <c r="N130" s="45">
        <v>237157.73</v>
      </c>
      <c r="O130" s="45">
        <v>251686.14</v>
      </c>
      <c r="P130" s="45">
        <v>251659.37</v>
      </c>
      <c r="Q130" s="45">
        <v>257577.14</v>
      </c>
      <c r="R130" s="47">
        <f t="shared" si="42"/>
        <v>238910.89291666669</v>
      </c>
      <c r="T130" s="49">
        <f t="shared" si="43"/>
        <v>238910.89291666669</v>
      </c>
      <c r="Y130" s="51"/>
      <c r="Z130" s="51"/>
      <c r="AA130" s="51"/>
      <c r="AD130" s="49">
        <f t="shared" si="44"/>
        <v>238910.89291666669</v>
      </c>
    </row>
    <row r="131" spans="1:30">
      <c r="A131" s="6" t="s">
        <v>315</v>
      </c>
      <c r="B131" s="6" t="s">
        <v>64</v>
      </c>
      <c r="C131" s="6" t="s">
        <v>234</v>
      </c>
      <c r="D131" s="41" t="s">
        <v>589</v>
      </c>
      <c r="E131" s="45">
        <v>153617.29</v>
      </c>
      <c r="F131" s="45">
        <v>164913.60999999999</v>
      </c>
      <c r="G131" s="45">
        <v>374702.56</v>
      </c>
      <c r="H131" s="45">
        <v>378283.61</v>
      </c>
      <c r="I131" s="45">
        <v>162952.39000000001</v>
      </c>
      <c r="J131" s="45">
        <v>132183.98000000001</v>
      </c>
      <c r="K131" s="45">
        <v>141124.78</v>
      </c>
      <c r="L131" s="45">
        <v>143260.04999999999</v>
      </c>
      <c r="M131" s="45">
        <v>142249.39000000001</v>
      </c>
      <c r="N131" s="45">
        <v>153379.96</v>
      </c>
      <c r="O131" s="45">
        <v>151291.95000000001</v>
      </c>
      <c r="P131" s="45">
        <v>158988.44</v>
      </c>
      <c r="Q131" s="45">
        <v>156819.71</v>
      </c>
      <c r="R131" s="47">
        <f t="shared" si="42"/>
        <v>188212.43500000003</v>
      </c>
      <c r="T131" s="49">
        <f t="shared" si="43"/>
        <v>188212.43500000003</v>
      </c>
      <c r="Y131" s="51"/>
      <c r="Z131" s="51"/>
      <c r="AA131" s="51"/>
      <c r="AD131" s="49">
        <f t="shared" si="44"/>
        <v>188212.43500000003</v>
      </c>
    </row>
    <row r="132" spans="1:30">
      <c r="A132" s="6" t="s">
        <v>309</v>
      </c>
      <c r="B132" s="6" t="s">
        <v>64</v>
      </c>
      <c r="C132" s="6" t="s">
        <v>234</v>
      </c>
      <c r="D132" s="41" t="s">
        <v>590</v>
      </c>
      <c r="E132" s="45">
        <v>57221.83</v>
      </c>
      <c r="F132" s="45">
        <v>56493.03</v>
      </c>
      <c r="G132" s="45">
        <v>55175.94</v>
      </c>
      <c r="H132" s="45">
        <v>54228.62</v>
      </c>
      <c r="I132" s="45">
        <v>59093.08</v>
      </c>
      <c r="J132" s="45">
        <v>58614.74</v>
      </c>
      <c r="K132" s="45">
        <v>58314.7</v>
      </c>
      <c r="L132" s="45">
        <v>63566.85</v>
      </c>
      <c r="M132" s="45">
        <v>63249.02</v>
      </c>
      <c r="N132" s="45">
        <v>64463.67</v>
      </c>
      <c r="O132" s="45">
        <v>62297.46</v>
      </c>
      <c r="P132" s="45">
        <v>61288.92</v>
      </c>
      <c r="Q132" s="45">
        <v>60792.15</v>
      </c>
      <c r="R132" s="47">
        <f t="shared" si="42"/>
        <v>59649.418333333335</v>
      </c>
      <c r="T132" s="49">
        <f t="shared" si="43"/>
        <v>59649.418333333335</v>
      </c>
      <c r="Y132" s="51"/>
      <c r="Z132" s="51"/>
      <c r="AA132" s="51"/>
      <c r="AD132" s="49">
        <f t="shared" si="44"/>
        <v>59649.418333333335</v>
      </c>
    </row>
    <row r="133" spans="1:30">
      <c r="A133" s="6" t="s">
        <v>310</v>
      </c>
      <c r="B133" s="6" t="s">
        <v>64</v>
      </c>
      <c r="C133" s="6" t="s">
        <v>234</v>
      </c>
      <c r="D133" s="41" t="s">
        <v>591</v>
      </c>
      <c r="E133" s="45">
        <v>391986.01</v>
      </c>
      <c r="F133" s="45">
        <v>385070.01</v>
      </c>
      <c r="G133" s="45">
        <v>399936.78</v>
      </c>
      <c r="H133" s="45">
        <v>395975.98</v>
      </c>
      <c r="I133" s="45">
        <v>385246.13</v>
      </c>
      <c r="J133" s="45">
        <v>383543.8</v>
      </c>
      <c r="K133" s="45">
        <v>353386.37</v>
      </c>
      <c r="L133" s="45">
        <v>353570.78</v>
      </c>
      <c r="M133" s="45">
        <v>348611.31</v>
      </c>
      <c r="N133" s="45">
        <v>489073.73</v>
      </c>
      <c r="O133" s="45">
        <v>457285.72</v>
      </c>
      <c r="P133" s="45">
        <v>459866.65</v>
      </c>
      <c r="Q133" s="45">
        <v>526915.37</v>
      </c>
      <c r="R133" s="47">
        <f t="shared" si="42"/>
        <v>405918.16250000003</v>
      </c>
      <c r="T133" s="49">
        <f t="shared" si="43"/>
        <v>405918.16250000003</v>
      </c>
      <c r="Y133" s="51"/>
      <c r="Z133" s="51"/>
      <c r="AA133" s="51"/>
      <c r="AD133" s="49">
        <f t="shared" si="44"/>
        <v>405918.16250000003</v>
      </c>
    </row>
    <row r="134" spans="1:30">
      <c r="A134" s="6" t="s">
        <v>538</v>
      </c>
      <c r="B134" s="6" t="s">
        <v>64</v>
      </c>
      <c r="C134" s="6" t="s">
        <v>234</v>
      </c>
      <c r="D134" s="41" t="s">
        <v>592</v>
      </c>
      <c r="E134" s="45">
        <v>0</v>
      </c>
      <c r="F134" s="45">
        <v>-0.01</v>
      </c>
      <c r="G134" s="45">
        <v>-0.01</v>
      </c>
      <c r="H134" s="45">
        <v>-0.01</v>
      </c>
      <c r="I134" s="45">
        <v>-0.01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1539.68</v>
      </c>
      <c r="R134" s="47">
        <f t="shared" si="42"/>
        <v>64.150000000000006</v>
      </c>
      <c r="T134" s="49">
        <f t="shared" si="43"/>
        <v>64.150000000000006</v>
      </c>
      <c r="Y134" s="51"/>
      <c r="Z134" s="51"/>
      <c r="AA134" s="51"/>
      <c r="AD134" s="49">
        <f t="shared" si="44"/>
        <v>64.150000000000006</v>
      </c>
    </row>
    <row r="135" spans="1:30">
      <c r="A135" s="6" t="s">
        <v>284</v>
      </c>
      <c r="B135" s="6" t="s">
        <v>64</v>
      </c>
      <c r="C135" s="6" t="s">
        <v>311</v>
      </c>
      <c r="D135" s="41" t="s">
        <v>593</v>
      </c>
      <c r="E135" s="45">
        <v>327579.96999999997</v>
      </c>
      <c r="F135" s="45">
        <v>327579.96999999997</v>
      </c>
      <c r="G135" s="45">
        <v>431265.29</v>
      </c>
      <c r="H135" s="45">
        <v>402327.86</v>
      </c>
      <c r="I135" s="45">
        <v>402327.86</v>
      </c>
      <c r="J135" s="45">
        <v>402327.86</v>
      </c>
      <c r="K135" s="45">
        <v>294795.90999999997</v>
      </c>
      <c r="L135" s="45">
        <v>295543.87</v>
      </c>
      <c r="M135" s="45">
        <v>395041.4</v>
      </c>
      <c r="N135" s="45">
        <v>352369.06</v>
      </c>
      <c r="O135" s="45">
        <v>352369.06</v>
      </c>
      <c r="P135" s="45">
        <v>352369.06</v>
      </c>
      <c r="Q135" s="45">
        <v>334817.51</v>
      </c>
      <c r="R135" s="47">
        <f t="shared" si="42"/>
        <v>361626.32833333337</v>
      </c>
      <c r="T135" s="49">
        <f t="shared" si="43"/>
        <v>361626.32833333337</v>
      </c>
      <c r="Y135" s="51"/>
      <c r="Z135" s="51"/>
      <c r="AA135" s="51"/>
      <c r="AD135" s="49">
        <f t="shared" si="44"/>
        <v>361626.32833333337</v>
      </c>
    </row>
    <row r="136" spans="1:30">
      <c r="A136" s="6" t="s">
        <v>294</v>
      </c>
      <c r="B136" s="6" t="s">
        <v>64</v>
      </c>
      <c r="C136" s="6" t="s">
        <v>312</v>
      </c>
      <c r="D136" s="41" t="s">
        <v>911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7">
        <f t="shared" si="42"/>
        <v>0</v>
      </c>
      <c r="T136" s="49">
        <f t="shared" si="43"/>
        <v>0</v>
      </c>
      <c r="Y136" s="51"/>
      <c r="Z136" s="51"/>
      <c r="AA136" s="51"/>
      <c r="AD136" s="49">
        <f t="shared" si="44"/>
        <v>0</v>
      </c>
    </row>
    <row r="137" spans="1:30">
      <c r="A137" s="6" t="s">
        <v>284</v>
      </c>
      <c r="B137" s="6" t="s">
        <v>65</v>
      </c>
      <c r="C137" s="6" t="s">
        <v>313</v>
      </c>
      <c r="D137" s="41" t="s">
        <v>594</v>
      </c>
      <c r="E137" s="45">
        <v>15200.03</v>
      </c>
      <c r="F137" s="45">
        <v>16448.64</v>
      </c>
      <c r="G137" s="45">
        <v>19954.2</v>
      </c>
      <c r="H137" s="45">
        <v>21422.04</v>
      </c>
      <c r="I137" s="45">
        <v>22693.34</v>
      </c>
      <c r="J137" s="45">
        <v>0</v>
      </c>
      <c r="K137" s="45">
        <v>2185.2600000000002</v>
      </c>
      <c r="L137" s="45">
        <v>2808.18</v>
      </c>
      <c r="M137" s="45">
        <v>3415.14</v>
      </c>
      <c r="N137" s="45">
        <v>3828.57</v>
      </c>
      <c r="O137" s="45">
        <v>4751.9799999999996</v>
      </c>
      <c r="P137" s="45">
        <v>6423.76</v>
      </c>
      <c r="Q137" s="45">
        <v>7151.81</v>
      </c>
      <c r="R137" s="47">
        <f t="shared" si="42"/>
        <v>9592.2524999999987</v>
      </c>
      <c r="T137" s="49">
        <f t="shared" si="43"/>
        <v>9592.2524999999987</v>
      </c>
      <c r="Y137" s="51"/>
      <c r="Z137" s="51"/>
      <c r="AA137" s="51"/>
      <c r="AD137" s="49">
        <f t="shared" si="44"/>
        <v>9592.2524999999987</v>
      </c>
    </row>
    <row r="138" spans="1:30">
      <c r="A138" s="6" t="s">
        <v>284</v>
      </c>
      <c r="B138" s="6" t="s">
        <v>65</v>
      </c>
      <c r="C138" s="6" t="s">
        <v>317</v>
      </c>
      <c r="D138" s="41" t="s">
        <v>596</v>
      </c>
      <c r="E138" s="45">
        <v>10179.77</v>
      </c>
      <c r="F138" s="45">
        <v>0</v>
      </c>
      <c r="G138" s="45">
        <v>0</v>
      </c>
      <c r="H138" s="45">
        <v>2657.77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7">
        <f t="shared" si="42"/>
        <v>645.63791666666668</v>
      </c>
      <c r="T138" s="49">
        <f t="shared" si="43"/>
        <v>645.63791666666668</v>
      </c>
      <c r="Y138" s="51"/>
      <c r="Z138" s="51"/>
      <c r="AA138" s="51"/>
      <c r="AD138" s="49">
        <f t="shared" si="44"/>
        <v>645.63791666666668</v>
      </c>
    </row>
    <row r="139" spans="1:30">
      <c r="A139" s="6" t="s">
        <v>284</v>
      </c>
      <c r="B139" s="6" t="s">
        <v>65</v>
      </c>
      <c r="C139" s="6" t="s">
        <v>314</v>
      </c>
      <c r="D139" s="41" t="s">
        <v>595</v>
      </c>
      <c r="E139" s="45">
        <v>15561.79</v>
      </c>
      <c r="F139" s="45">
        <v>18480.18</v>
      </c>
      <c r="G139" s="45">
        <v>18503.55</v>
      </c>
      <c r="H139" s="45">
        <v>19963.8</v>
      </c>
      <c r="I139" s="45">
        <v>108871.14</v>
      </c>
      <c r="J139" s="45">
        <v>0</v>
      </c>
      <c r="K139" s="45">
        <v>3088.08</v>
      </c>
      <c r="L139" s="45">
        <v>2072.1</v>
      </c>
      <c r="M139" s="45">
        <v>2072.1</v>
      </c>
      <c r="N139" s="45">
        <v>18436.29</v>
      </c>
      <c r="O139" s="45">
        <v>16842.63</v>
      </c>
      <c r="P139" s="45">
        <v>19413.77</v>
      </c>
      <c r="Q139" s="45">
        <v>19150.05</v>
      </c>
      <c r="R139" s="47">
        <f t="shared" si="42"/>
        <v>20424.963333333333</v>
      </c>
      <c r="T139" s="49">
        <f t="shared" si="43"/>
        <v>20424.963333333333</v>
      </c>
      <c r="Y139" s="51"/>
      <c r="Z139" s="51"/>
      <c r="AA139" s="51"/>
      <c r="AD139" s="49">
        <f t="shared" si="44"/>
        <v>20424.963333333333</v>
      </c>
    </row>
    <row r="140" spans="1:30">
      <c r="A140" s="6" t="s">
        <v>284</v>
      </c>
      <c r="B140" s="6" t="s">
        <v>66</v>
      </c>
      <c r="C140" s="6" t="s">
        <v>67</v>
      </c>
      <c r="D140" s="41" t="s">
        <v>68</v>
      </c>
      <c r="E140" s="45">
        <v>115860.58</v>
      </c>
      <c r="F140" s="45">
        <v>187142.59</v>
      </c>
      <c r="G140" s="45">
        <v>249999.72</v>
      </c>
      <c r="H140" s="45">
        <v>403622.03</v>
      </c>
      <c r="I140" s="45">
        <v>561446.74</v>
      </c>
      <c r="J140" s="45">
        <v>704148.41</v>
      </c>
      <c r="K140" s="45">
        <v>395860.73</v>
      </c>
      <c r="L140" s="45">
        <v>5.8207660913467401E-11</v>
      </c>
      <c r="M140" s="45">
        <v>145813.76999999999</v>
      </c>
      <c r="N140" s="45">
        <v>458684.34</v>
      </c>
      <c r="O140" s="45">
        <v>10691.940000000101</v>
      </c>
      <c r="P140" s="45">
        <v>27221.6700000001</v>
      </c>
      <c r="Q140" s="45">
        <v>190856.03</v>
      </c>
      <c r="R140" s="47">
        <f t="shared" si="42"/>
        <v>274832.5204166667</v>
      </c>
      <c r="T140" s="49">
        <f t="shared" si="43"/>
        <v>274832.5204166667</v>
      </c>
      <c r="Y140" s="51"/>
      <c r="Z140" s="51"/>
      <c r="AA140" s="51"/>
      <c r="AD140" s="49">
        <f t="shared" si="44"/>
        <v>274832.5204166667</v>
      </c>
    </row>
    <row r="141" spans="1:30">
      <c r="A141" s="6" t="s">
        <v>284</v>
      </c>
      <c r="B141" s="6" t="s">
        <v>66</v>
      </c>
      <c r="C141" s="6" t="s">
        <v>69</v>
      </c>
      <c r="D141" s="41" t="s">
        <v>70</v>
      </c>
      <c r="E141" s="45">
        <v>58556.639999999999</v>
      </c>
      <c r="F141" s="45">
        <v>83723.56</v>
      </c>
      <c r="G141" s="45">
        <v>114006.99</v>
      </c>
      <c r="H141" s="45">
        <v>21946.95</v>
      </c>
      <c r="I141" s="45">
        <v>52377.72</v>
      </c>
      <c r="J141" s="45">
        <v>85356.52</v>
      </c>
      <c r="K141" s="45">
        <v>22170.59</v>
      </c>
      <c r="L141" s="45">
        <v>51489.86</v>
      </c>
      <c r="M141" s="45">
        <v>75895.759999999995</v>
      </c>
      <c r="N141" s="45">
        <v>103857.31</v>
      </c>
      <c r="O141" s="45">
        <v>129841.49</v>
      </c>
      <c r="P141" s="45">
        <v>159442.51</v>
      </c>
      <c r="Q141" s="45">
        <v>50467.16</v>
      </c>
      <c r="R141" s="47">
        <f t="shared" si="42"/>
        <v>79551.763333333336</v>
      </c>
      <c r="T141" s="49">
        <f t="shared" si="43"/>
        <v>79551.763333333336</v>
      </c>
      <c r="Y141" s="51"/>
      <c r="Z141" s="51"/>
      <c r="AA141" s="51"/>
      <c r="AD141" s="49">
        <f t="shared" si="44"/>
        <v>79551.763333333336</v>
      </c>
    </row>
    <row r="142" spans="1:30">
      <c r="A142" s="6" t="s">
        <v>284</v>
      </c>
      <c r="B142" s="6" t="s">
        <v>71</v>
      </c>
      <c r="C142" s="6" t="s">
        <v>83</v>
      </c>
      <c r="D142" s="41" t="s">
        <v>72</v>
      </c>
      <c r="E142" s="45">
        <v>1825729.27</v>
      </c>
      <c r="F142" s="45">
        <v>1800562.35</v>
      </c>
      <c r="G142" s="45">
        <v>1946410.87</v>
      </c>
      <c r="H142" s="45">
        <v>2071749.67</v>
      </c>
      <c r="I142" s="45">
        <v>2041318.9</v>
      </c>
      <c r="J142" s="45">
        <v>2008340.1</v>
      </c>
      <c r="K142" s="45">
        <v>2096782.82</v>
      </c>
      <c r="L142" s="45">
        <v>1513348.55</v>
      </c>
      <c r="M142" s="45">
        <v>1488942.65</v>
      </c>
      <c r="N142" s="45">
        <v>1460981.1</v>
      </c>
      <c r="O142" s="45">
        <v>1979705.04</v>
      </c>
      <c r="P142" s="45">
        <v>1950104.02</v>
      </c>
      <c r="Q142" s="45">
        <v>2098741.21</v>
      </c>
      <c r="R142" s="47">
        <f t="shared" si="42"/>
        <v>1860040.1091666666</v>
      </c>
      <c r="T142" s="49">
        <f t="shared" si="43"/>
        <v>1860040.1091666666</v>
      </c>
      <c r="Y142" s="51"/>
      <c r="Z142" s="51"/>
      <c r="AA142" s="51"/>
      <c r="AD142" s="49">
        <f t="shared" si="44"/>
        <v>1860040.1091666666</v>
      </c>
    </row>
    <row r="143" spans="1:30">
      <c r="D143" s="41" t="s">
        <v>73</v>
      </c>
      <c r="E143" s="46">
        <f t="shared" ref="E143:K143" si="45">SUM(E118:E142)</f>
        <v>8574401.5499999989</v>
      </c>
      <c r="F143" s="46">
        <f t="shared" si="45"/>
        <v>8295727.3599999994</v>
      </c>
      <c r="G143" s="46">
        <f t="shared" si="45"/>
        <v>8911564.4100000001</v>
      </c>
      <c r="H143" s="46">
        <f t="shared" si="45"/>
        <v>8846787.9900000021</v>
      </c>
      <c r="I143" s="46">
        <f t="shared" si="45"/>
        <v>8586826.5399999991</v>
      </c>
      <c r="J143" s="46">
        <f t="shared" si="45"/>
        <v>8680270.8900000006</v>
      </c>
      <c r="K143" s="46">
        <f t="shared" si="45"/>
        <v>8162430.8400000017</v>
      </c>
      <c r="L143" s="46">
        <f t="shared" ref="L143:R143" si="46">SUM(L118:L142)</f>
        <v>7210155.7799999993</v>
      </c>
      <c r="M143" s="46">
        <f t="shared" si="46"/>
        <v>7467967.5099999979</v>
      </c>
      <c r="N143" s="46">
        <f t="shared" si="46"/>
        <v>7842174.5</v>
      </c>
      <c r="O143" s="46">
        <f t="shared" si="46"/>
        <v>8114617.8799999999</v>
      </c>
      <c r="P143" s="46">
        <f t="shared" si="46"/>
        <v>8131108.0799999982</v>
      </c>
      <c r="Q143" s="46">
        <f t="shared" si="46"/>
        <v>8564314.4100000001</v>
      </c>
      <c r="R143" s="46">
        <f t="shared" si="46"/>
        <v>8234915.8133333316</v>
      </c>
      <c r="Y143" s="51"/>
      <c r="Z143" s="51"/>
      <c r="AA143" s="51"/>
    </row>
    <row r="144" spans="1:30">
      <c r="D144" s="3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7"/>
      <c r="Y144" s="51"/>
      <c r="Z144" s="51"/>
      <c r="AA144" s="51"/>
    </row>
    <row r="145" spans="1:30">
      <c r="A145" s="6" t="s">
        <v>284</v>
      </c>
      <c r="B145" s="6" t="s">
        <v>74</v>
      </c>
      <c r="C145" s="6" t="s">
        <v>282</v>
      </c>
      <c r="D145" s="41" t="s">
        <v>75</v>
      </c>
      <c r="E145" s="45">
        <v>545669.61</v>
      </c>
      <c r="F145" s="45">
        <v>419280.05</v>
      </c>
      <c r="G145" s="45">
        <v>312127.48</v>
      </c>
      <c r="H145" s="45">
        <v>198995.66</v>
      </c>
      <c r="I145" s="45">
        <v>299824.02</v>
      </c>
      <c r="J145" s="45">
        <v>182791.93</v>
      </c>
      <c r="K145" s="45">
        <v>1370679.08</v>
      </c>
      <c r="L145" s="45">
        <v>1280030.31</v>
      </c>
      <c r="M145" s="45">
        <v>1177753.79</v>
      </c>
      <c r="N145" s="45">
        <v>1045178.8</v>
      </c>
      <c r="O145" s="45">
        <v>906622.26</v>
      </c>
      <c r="P145" s="45">
        <v>780947.3</v>
      </c>
      <c r="Q145" s="45">
        <v>648533.06999999995</v>
      </c>
      <c r="R145" s="47">
        <f t="shared" ref="R145:R160" si="47">((E145+Q145)+((F145+G145+H145+I145+J145+K145+L145+M145+N145+O145+P145)*2))/24</f>
        <v>714277.66833333333</v>
      </c>
      <c r="T145" s="49">
        <f t="shared" ref="T145:T160" si="48">+R145</f>
        <v>714277.66833333333</v>
      </c>
      <c r="Y145" s="51"/>
      <c r="Z145" s="51"/>
      <c r="AA145" s="51"/>
      <c r="AD145" s="49">
        <f t="shared" ref="AD145:AD160" si="49">+R145</f>
        <v>714277.66833333333</v>
      </c>
    </row>
    <row r="146" spans="1:30">
      <c r="A146" s="6" t="s">
        <v>284</v>
      </c>
      <c r="B146" s="6" t="s">
        <v>76</v>
      </c>
      <c r="C146" s="6" t="s">
        <v>69</v>
      </c>
      <c r="D146" s="41" t="s">
        <v>604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7">
        <f t="shared" si="47"/>
        <v>0</v>
      </c>
      <c r="T146" s="49">
        <f t="shared" si="48"/>
        <v>0</v>
      </c>
      <c r="Y146" s="51"/>
      <c r="Z146" s="51"/>
      <c r="AA146" s="51"/>
      <c r="AD146" s="49">
        <f t="shared" si="49"/>
        <v>0</v>
      </c>
    </row>
    <row r="147" spans="1:30">
      <c r="A147" s="6" t="s">
        <v>284</v>
      </c>
      <c r="B147" s="6" t="s">
        <v>76</v>
      </c>
      <c r="C147" s="6" t="s">
        <v>320</v>
      </c>
      <c r="D147" s="41" t="s">
        <v>490</v>
      </c>
      <c r="E147" s="45">
        <v>0</v>
      </c>
      <c r="F147" s="45">
        <v>0</v>
      </c>
      <c r="G147" s="45">
        <v>0</v>
      </c>
      <c r="H147" s="45">
        <v>0</v>
      </c>
      <c r="I147" s="45">
        <v>5308.07</v>
      </c>
      <c r="J147" s="45">
        <v>211022.38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25855.14</v>
      </c>
      <c r="Q147" s="45">
        <v>25855.14</v>
      </c>
      <c r="R147" s="47">
        <f t="shared" si="47"/>
        <v>21259.430000000004</v>
      </c>
      <c r="T147" s="49">
        <f t="shared" si="48"/>
        <v>21259.430000000004</v>
      </c>
      <c r="Y147" s="51"/>
      <c r="Z147" s="51"/>
      <c r="AA147" s="51"/>
      <c r="AD147" s="49">
        <f t="shared" si="49"/>
        <v>21259.430000000004</v>
      </c>
    </row>
    <row r="148" spans="1:30">
      <c r="A148" s="6" t="s">
        <v>284</v>
      </c>
      <c r="B148" s="6" t="s">
        <v>76</v>
      </c>
      <c r="C148" s="6" t="s">
        <v>543</v>
      </c>
      <c r="D148" s="41" t="s">
        <v>599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7">
        <f t="shared" si="47"/>
        <v>0</v>
      </c>
      <c r="T148" s="49">
        <f t="shared" si="48"/>
        <v>0</v>
      </c>
      <c r="Y148" s="51"/>
      <c r="Z148" s="51"/>
      <c r="AA148" s="51"/>
      <c r="AD148" s="49">
        <f t="shared" si="49"/>
        <v>0</v>
      </c>
    </row>
    <row r="149" spans="1:30">
      <c r="A149" s="6" t="s">
        <v>284</v>
      </c>
      <c r="B149" s="6" t="s">
        <v>76</v>
      </c>
      <c r="C149" s="6" t="s">
        <v>98</v>
      </c>
      <c r="D149" s="11" t="s">
        <v>597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7">
        <f t="shared" si="47"/>
        <v>0</v>
      </c>
      <c r="T149" s="49">
        <f t="shared" si="48"/>
        <v>0</v>
      </c>
      <c r="Y149" s="51"/>
      <c r="Z149" s="51"/>
      <c r="AA149" s="51"/>
      <c r="AD149" s="49">
        <f t="shared" si="49"/>
        <v>0</v>
      </c>
    </row>
    <row r="150" spans="1:30">
      <c r="A150" s="6" t="s">
        <v>284</v>
      </c>
      <c r="B150" s="6" t="s">
        <v>76</v>
      </c>
      <c r="C150" s="6" t="s">
        <v>102</v>
      </c>
      <c r="D150" s="11" t="s">
        <v>598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7">
        <f t="shared" si="47"/>
        <v>0</v>
      </c>
      <c r="T150" s="49">
        <f t="shared" si="48"/>
        <v>0</v>
      </c>
      <c r="Y150" s="51"/>
      <c r="Z150" s="51"/>
      <c r="AA150" s="51"/>
      <c r="AD150" s="49">
        <f t="shared" si="49"/>
        <v>0</v>
      </c>
    </row>
    <row r="151" spans="1:30">
      <c r="A151" s="6" t="s">
        <v>284</v>
      </c>
      <c r="B151" s="6" t="s">
        <v>76</v>
      </c>
      <c r="C151" s="6" t="s">
        <v>77</v>
      </c>
      <c r="D151" s="11" t="s">
        <v>78</v>
      </c>
      <c r="E151" s="45">
        <v>2449205.9500000002</v>
      </c>
      <c r="F151" s="45">
        <v>3019442.62</v>
      </c>
      <c r="G151" s="45">
        <v>3359964.43</v>
      </c>
      <c r="H151" s="45">
        <v>2968197.33</v>
      </c>
      <c r="I151" s="45">
        <v>2824385.07</v>
      </c>
      <c r="J151" s="45">
        <v>2990098.25</v>
      </c>
      <c r="K151" s="45">
        <v>3210234.06</v>
      </c>
      <c r="L151" s="45">
        <v>975792.04</v>
      </c>
      <c r="M151" s="45">
        <v>51004.51</v>
      </c>
      <c r="N151" s="45">
        <v>199707.71</v>
      </c>
      <c r="O151" s="45">
        <v>2276613.31</v>
      </c>
      <c r="P151" s="45">
        <v>2844282.22</v>
      </c>
      <c r="Q151" s="45">
        <v>4019671.66</v>
      </c>
      <c r="R151" s="47">
        <f t="shared" si="47"/>
        <v>2329513.3629166665</v>
      </c>
      <c r="T151" s="49">
        <f t="shared" si="48"/>
        <v>2329513.3629166665</v>
      </c>
      <c r="Y151" s="51"/>
      <c r="Z151" s="51"/>
      <c r="AA151" s="51"/>
      <c r="AD151" s="49">
        <f t="shared" si="49"/>
        <v>2329513.3629166665</v>
      </c>
    </row>
    <row r="152" spans="1:30">
      <c r="A152" s="6" t="s">
        <v>284</v>
      </c>
      <c r="B152" s="6" t="s">
        <v>76</v>
      </c>
      <c r="C152" s="6" t="s">
        <v>107</v>
      </c>
      <c r="D152" s="11" t="s">
        <v>491</v>
      </c>
      <c r="E152" s="45">
        <v>0</v>
      </c>
      <c r="F152" s="45">
        <v>0</v>
      </c>
      <c r="G152" s="45">
        <v>0</v>
      </c>
      <c r="H152" s="45">
        <v>46628.33</v>
      </c>
      <c r="I152" s="45">
        <v>46628.33</v>
      </c>
      <c r="J152" s="45">
        <v>243628.33</v>
      </c>
      <c r="K152" s="45">
        <v>46628.33</v>
      </c>
      <c r="L152" s="45">
        <v>-1.45519152283669E-11</v>
      </c>
      <c r="M152" s="45">
        <v>-1.45519152283669E-11</v>
      </c>
      <c r="N152" s="45">
        <v>-1.45519152283669E-11</v>
      </c>
      <c r="O152" s="45">
        <v>-1.45519152283669E-11</v>
      </c>
      <c r="P152" s="45">
        <v>-1.45519152283669E-11</v>
      </c>
      <c r="Q152" s="45">
        <v>-1.45519152283669E-11</v>
      </c>
      <c r="R152" s="47">
        <f t="shared" si="47"/>
        <v>31959.443333333333</v>
      </c>
      <c r="T152" s="49">
        <f t="shared" si="48"/>
        <v>31959.443333333333</v>
      </c>
      <c r="Y152" s="51"/>
      <c r="Z152" s="51"/>
      <c r="AA152" s="51"/>
      <c r="AD152" s="49">
        <f t="shared" si="49"/>
        <v>31959.443333333333</v>
      </c>
    </row>
    <row r="153" spans="1:30">
      <c r="A153" s="6" t="s">
        <v>284</v>
      </c>
      <c r="B153" s="6" t="s">
        <v>80</v>
      </c>
      <c r="C153" s="6" t="s">
        <v>83</v>
      </c>
      <c r="D153" s="41" t="s">
        <v>81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7"/>
        <v>0</v>
      </c>
      <c r="T153" s="49">
        <f t="shared" si="48"/>
        <v>0</v>
      </c>
      <c r="Y153" s="51"/>
      <c r="Z153" s="51"/>
      <c r="AA153" s="51"/>
      <c r="AD153" s="49">
        <f t="shared" si="49"/>
        <v>0</v>
      </c>
    </row>
    <row r="154" spans="1:30">
      <c r="A154" s="6" t="s">
        <v>284</v>
      </c>
      <c r="B154" s="6" t="s">
        <v>82</v>
      </c>
      <c r="C154" s="6" t="s">
        <v>83</v>
      </c>
      <c r="D154" s="41" t="s">
        <v>84</v>
      </c>
      <c r="E154" s="45">
        <v>17094.080000000002</v>
      </c>
      <c r="F154" s="45">
        <v>126114.47</v>
      </c>
      <c r="G154" s="45">
        <v>246339.07</v>
      </c>
      <c r="H154" s="45">
        <v>595127.11</v>
      </c>
      <c r="I154" s="45">
        <v>0</v>
      </c>
      <c r="J154" s="45">
        <v>0</v>
      </c>
      <c r="K154" s="45">
        <v>0</v>
      </c>
      <c r="L154" s="45">
        <v>83109.149999999994</v>
      </c>
      <c r="M154" s="45">
        <v>81416</v>
      </c>
      <c r="N154" s="45">
        <v>334281</v>
      </c>
      <c r="O154" s="45">
        <v>316849.14</v>
      </c>
      <c r="P154" s="45">
        <v>443966.33</v>
      </c>
      <c r="Q154" s="45">
        <v>355254.69</v>
      </c>
      <c r="R154" s="47">
        <f t="shared" si="47"/>
        <v>201114.72125000003</v>
      </c>
      <c r="T154" s="61">
        <f t="shared" si="48"/>
        <v>201114.72125000003</v>
      </c>
      <c r="Y154" s="51"/>
      <c r="Z154" s="51"/>
      <c r="AA154" s="51"/>
      <c r="AD154" s="49">
        <f t="shared" si="49"/>
        <v>201114.72125000003</v>
      </c>
    </row>
    <row r="155" spans="1:30">
      <c r="A155" s="6" t="s">
        <v>293</v>
      </c>
      <c r="B155" s="6" t="s">
        <v>76</v>
      </c>
      <c r="C155" s="6" t="s">
        <v>83</v>
      </c>
      <c r="D155" s="41" t="s">
        <v>601</v>
      </c>
      <c r="E155" s="45">
        <v>101885.99</v>
      </c>
      <c r="F155" s="45">
        <v>81508.789999999994</v>
      </c>
      <c r="G155" s="45">
        <v>61131.59</v>
      </c>
      <c r="H155" s="45">
        <v>40754.39</v>
      </c>
      <c r="I155" s="45">
        <v>20377.189999999999</v>
      </c>
      <c r="J155" s="45">
        <v>-1.00000000311411E-2</v>
      </c>
      <c r="K155" s="45">
        <v>-0.01</v>
      </c>
      <c r="L155" s="45">
        <v>-0.01</v>
      </c>
      <c r="M155" s="45">
        <v>205714.97</v>
      </c>
      <c r="N155" s="45">
        <v>182857.75</v>
      </c>
      <c r="O155" s="45">
        <v>160000.53</v>
      </c>
      <c r="P155" s="45">
        <v>137143.31</v>
      </c>
      <c r="Q155" s="45">
        <v>114286.09</v>
      </c>
      <c r="R155" s="47">
        <f t="shared" si="47"/>
        <v>83131.210833333331</v>
      </c>
      <c r="T155" s="49">
        <f t="shared" si="48"/>
        <v>83131.210833333331</v>
      </c>
      <c r="Y155" s="51"/>
      <c r="Z155" s="51"/>
      <c r="AA155" s="51"/>
      <c r="AD155" s="49">
        <f t="shared" si="49"/>
        <v>83131.210833333331</v>
      </c>
    </row>
    <row r="156" spans="1:30">
      <c r="A156" s="6" t="s">
        <v>293</v>
      </c>
      <c r="B156" s="6" t="s">
        <v>76</v>
      </c>
      <c r="C156" s="6" t="s">
        <v>67</v>
      </c>
      <c r="D156" s="41" t="s">
        <v>602</v>
      </c>
      <c r="E156" s="45">
        <v>65611.100000000006</v>
      </c>
      <c r="F156" s="45">
        <v>59049.99</v>
      </c>
      <c r="G156" s="45">
        <v>52488.88</v>
      </c>
      <c r="H156" s="45">
        <v>45927.77</v>
      </c>
      <c r="I156" s="45">
        <v>39366.660000000003</v>
      </c>
      <c r="J156" s="45">
        <v>32805.550000000003</v>
      </c>
      <c r="K156" s="45">
        <v>26244.44</v>
      </c>
      <c r="L156" s="45">
        <v>19683.330000000002</v>
      </c>
      <c r="M156" s="45">
        <v>13122.22</v>
      </c>
      <c r="N156" s="45">
        <v>6561.11</v>
      </c>
      <c r="O156" s="45">
        <v>1.8189894035458601E-12</v>
      </c>
      <c r="P156" s="45">
        <v>-6561.11</v>
      </c>
      <c r="Q156" s="45">
        <v>-6561.11</v>
      </c>
      <c r="R156" s="47">
        <f t="shared" si="47"/>
        <v>26517.81958333333</v>
      </c>
      <c r="T156" s="49">
        <f t="shared" si="48"/>
        <v>26517.81958333333</v>
      </c>
      <c r="Y156" s="51"/>
      <c r="Z156" s="51"/>
      <c r="AA156" s="51"/>
      <c r="AD156" s="49">
        <f t="shared" si="49"/>
        <v>26517.81958333333</v>
      </c>
    </row>
    <row r="157" spans="1:30">
      <c r="A157" s="6" t="s">
        <v>293</v>
      </c>
      <c r="B157" s="6" t="s">
        <v>76</v>
      </c>
      <c r="C157" s="6" t="s">
        <v>113</v>
      </c>
      <c r="D157" s="41" t="s">
        <v>603</v>
      </c>
      <c r="E157" s="45">
        <v>0</v>
      </c>
      <c r="F157" s="45">
        <v>0</v>
      </c>
      <c r="G157" s="45">
        <v>0</v>
      </c>
      <c r="H157" s="45">
        <v>0</v>
      </c>
      <c r="I157" s="45">
        <v>1284577</v>
      </c>
      <c r="J157" s="45">
        <v>1101066</v>
      </c>
      <c r="K157" s="45">
        <v>917555</v>
      </c>
      <c r="L157" s="45">
        <v>734044</v>
      </c>
      <c r="M157" s="45">
        <v>550533</v>
      </c>
      <c r="N157" s="45">
        <v>367022</v>
      </c>
      <c r="O157" s="45">
        <v>183511</v>
      </c>
      <c r="P157" s="45">
        <v>0</v>
      </c>
      <c r="Q157" s="45">
        <v>0</v>
      </c>
      <c r="R157" s="47">
        <f t="shared" si="47"/>
        <v>428192.33333333331</v>
      </c>
      <c r="T157" s="49">
        <f t="shared" si="48"/>
        <v>428192.33333333331</v>
      </c>
      <c r="Y157" s="51"/>
      <c r="Z157" s="51"/>
      <c r="AA157" s="51"/>
      <c r="AD157" s="49">
        <f t="shared" si="49"/>
        <v>428192.33333333331</v>
      </c>
    </row>
    <row r="158" spans="1:30">
      <c r="A158" s="6" t="s">
        <v>293</v>
      </c>
      <c r="B158" s="6" t="s">
        <v>76</v>
      </c>
      <c r="C158" s="6" t="s">
        <v>100</v>
      </c>
      <c r="D158" s="11" t="s">
        <v>600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47"/>
        <v>0</v>
      </c>
      <c r="T158" s="49">
        <f t="shared" si="48"/>
        <v>0</v>
      </c>
      <c r="Y158" s="51"/>
      <c r="Z158" s="51"/>
      <c r="AA158" s="51"/>
      <c r="AD158" s="49">
        <f t="shared" si="49"/>
        <v>0</v>
      </c>
    </row>
    <row r="159" spans="1:30">
      <c r="A159" s="6" t="s">
        <v>293</v>
      </c>
      <c r="B159" s="6" t="s">
        <v>79</v>
      </c>
      <c r="C159" s="6" t="s">
        <v>318</v>
      </c>
      <c r="D159" s="41" t="s">
        <v>605</v>
      </c>
      <c r="E159" s="45">
        <v>0</v>
      </c>
      <c r="F159" s="45">
        <v>0</v>
      </c>
      <c r="G159" s="45">
        <v>0</v>
      </c>
      <c r="H159" s="45">
        <v>0</v>
      </c>
      <c r="I159" s="45">
        <v>68260.69</v>
      </c>
      <c r="J159" s="45">
        <v>140934.53</v>
      </c>
      <c r="K159" s="45">
        <v>106778.56</v>
      </c>
      <c r="L159" s="45">
        <v>40385.129999999997</v>
      </c>
      <c r="M159" s="45">
        <v>7.2759576141834308E-12</v>
      </c>
      <c r="N159" s="45">
        <v>7.2759576141834308E-12</v>
      </c>
      <c r="O159" s="45">
        <v>7.2759576141834308E-12</v>
      </c>
      <c r="P159" s="45">
        <v>7.2759576141834308E-12</v>
      </c>
      <c r="Q159" s="45">
        <v>7.2759576141834308E-12</v>
      </c>
      <c r="R159" s="47">
        <f t="shared" si="47"/>
        <v>29696.575833333336</v>
      </c>
      <c r="T159" s="49">
        <f t="shared" si="48"/>
        <v>29696.575833333336</v>
      </c>
      <c r="Y159" s="51"/>
      <c r="Z159" s="51"/>
      <c r="AA159" s="51"/>
      <c r="AD159" s="49">
        <f t="shared" si="49"/>
        <v>29696.575833333336</v>
      </c>
    </row>
    <row r="160" spans="1:30">
      <c r="A160" s="6" t="s">
        <v>294</v>
      </c>
      <c r="B160" s="6" t="s">
        <v>79</v>
      </c>
      <c r="C160" s="6" t="s">
        <v>319</v>
      </c>
      <c r="D160" s="41" t="s">
        <v>605</v>
      </c>
      <c r="E160" s="45">
        <v>0</v>
      </c>
      <c r="F160" s="45">
        <v>0</v>
      </c>
      <c r="G160" s="45">
        <v>0</v>
      </c>
      <c r="H160" s="45">
        <v>0</v>
      </c>
      <c r="I160" s="45">
        <v>246304.71</v>
      </c>
      <c r="J160" s="45">
        <v>418063.31</v>
      </c>
      <c r="K160" s="45">
        <v>316744.23</v>
      </c>
      <c r="L160" s="45">
        <v>119797.04</v>
      </c>
      <c r="M160" s="45">
        <v>-1.45519152283669E-11</v>
      </c>
      <c r="N160" s="45">
        <v>-1.45519152283669E-11</v>
      </c>
      <c r="O160" s="45">
        <v>-1.45519152283669E-11</v>
      </c>
      <c r="P160" s="45">
        <v>-1.45519152283669E-11</v>
      </c>
      <c r="Q160" s="45">
        <v>-1.45519152283669E-11</v>
      </c>
      <c r="R160" s="47">
        <f t="shared" si="47"/>
        <v>91742.440833333341</v>
      </c>
      <c r="T160" s="49">
        <f t="shared" si="48"/>
        <v>91742.440833333341</v>
      </c>
      <c r="Y160" s="51"/>
      <c r="Z160" s="51"/>
      <c r="AA160" s="51"/>
      <c r="AD160" s="49">
        <f t="shared" si="49"/>
        <v>91742.440833333341</v>
      </c>
    </row>
    <row r="161" spans="1:30">
      <c r="D161" s="41" t="s">
        <v>85</v>
      </c>
      <c r="E161" s="46">
        <f t="shared" ref="E161:R161" si="50">SUM(E145:E160)</f>
        <v>3179466.7300000004</v>
      </c>
      <c r="F161" s="46">
        <f t="shared" si="50"/>
        <v>3705395.9200000004</v>
      </c>
      <c r="G161" s="46">
        <f t="shared" si="50"/>
        <v>4032051.4499999997</v>
      </c>
      <c r="H161" s="46">
        <f t="shared" si="50"/>
        <v>3895630.5900000003</v>
      </c>
      <c r="I161" s="46">
        <f t="shared" si="50"/>
        <v>4835031.74</v>
      </c>
      <c r="J161" s="46">
        <f t="shared" si="50"/>
        <v>5320410.2699999996</v>
      </c>
      <c r="K161" s="46">
        <f t="shared" si="50"/>
        <v>5994863.6900000013</v>
      </c>
      <c r="L161" s="46">
        <f t="shared" si="50"/>
        <v>3252840.99</v>
      </c>
      <c r="M161" s="46">
        <f t="shared" si="50"/>
        <v>2079544.49</v>
      </c>
      <c r="N161" s="46">
        <f t="shared" si="50"/>
        <v>2135608.37</v>
      </c>
      <c r="O161" s="46">
        <f t="shared" si="50"/>
        <v>3843596.24</v>
      </c>
      <c r="P161" s="46">
        <f t="shared" si="50"/>
        <v>4225633.1899999995</v>
      </c>
      <c r="Q161" s="46">
        <f t="shared" si="50"/>
        <v>5157039.54</v>
      </c>
      <c r="R161" s="46">
        <f t="shared" si="50"/>
        <v>3957405.0062500001</v>
      </c>
      <c r="Y161" s="51"/>
      <c r="Z161" s="51"/>
      <c r="AA161" s="51"/>
    </row>
    <row r="162" spans="1:30">
      <c r="D162" s="3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7"/>
      <c r="Y162" s="51"/>
      <c r="Z162" s="51"/>
      <c r="AA162" s="51"/>
    </row>
    <row r="163" spans="1:30">
      <c r="A163" s="6" t="s">
        <v>293</v>
      </c>
      <c r="B163" s="6" t="s">
        <v>86</v>
      </c>
      <c r="C163" s="6" t="s">
        <v>83</v>
      </c>
      <c r="D163" s="41" t="s">
        <v>606</v>
      </c>
      <c r="E163" s="45">
        <v>212937.1</v>
      </c>
      <c r="F163" s="45">
        <v>360105.41</v>
      </c>
      <c r="G163" s="45">
        <v>528249.82999999996</v>
      </c>
      <c r="H163" s="45">
        <v>1688408</v>
      </c>
      <c r="I163" s="45">
        <v>3602492.96</v>
      </c>
      <c r="J163" s="45">
        <v>4079218.54</v>
      </c>
      <c r="K163" s="45">
        <v>3907535.72</v>
      </c>
      <c r="L163" s="45">
        <v>4224990.29</v>
      </c>
      <c r="M163" s="45">
        <v>2544711.04</v>
      </c>
      <c r="N163" s="45">
        <v>1103928.83</v>
      </c>
      <c r="O163" s="45">
        <v>782326.85</v>
      </c>
      <c r="P163" s="45">
        <v>112358.08</v>
      </c>
      <c r="Q163" s="45">
        <v>367250.74</v>
      </c>
      <c r="R163" s="47">
        <f t="shared" ref="R163:R172" si="51">((E163+Q163)+((F163+G163+H163+I163+J163+K163+L163+M163+N163+O163+P163)*2))/24</f>
        <v>1935368.2891666666</v>
      </c>
      <c r="T163" s="49">
        <f t="shared" ref="T163:T172" si="52">+R163</f>
        <v>1935368.2891666666</v>
      </c>
      <c r="Y163" s="51"/>
      <c r="Z163" s="51"/>
      <c r="AA163" s="51"/>
      <c r="AD163" s="49">
        <f t="shared" ref="AD163:AD172" si="53">+R163</f>
        <v>1935368.2891666666</v>
      </c>
    </row>
    <row r="164" spans="1:30">
      <c r="A164" s="6" t="s">
        <v>293</v>
      </c>
      <c r="B164" s="6" t="s">
        <v>86</v>
      </c>
      <c r="C164" s="6" t="s">
        <v>67</v>
      </c>
      <c r="D164" s="41" t="s">
        <v>607</v>
      </c>
      <c r="E164" s="45">
        <v>180384.34</v>
      </c>
      <c r="F164" s="45">
        <v>282733.32</v>
      </c>
      <c r="G164" s="45">
        <v>401064.62</v>
      </c>
      <c r="H164" s="45">
        <v>1092583.6299999999</v>
      </c>
      <c r="I164" s="45">
        <v>2059195.74</v>
      </c>
      <c r="J164" s="45">
        <v>2341346.5099999998</v>
      </c>
      <c r="K164" s="45">
        <v>2130978.17</v>
      </c>
      <c r="L164" s="45">
        <v>2312768.06</v>
      </c>
      <c r="M164" s="45">
        <v>1498319.09</v>
      </c>
      <c r="N164" s="45">
        <v>674081.84</v>
      </c>
      <c r="O164" s="45">
        <v>510928.3</v>
      </c>
      <c r="P164" s="45">
        <v>125849.67</v>
      </c>
      <c r="Q164" s="45">
        <v>290260.67</v>
      </c>
      <c r="R164" s="47">
        <f t="shared" si="51"/>
        <v>1138764.2879166666</v>
      </c>
      <c r="T164" s="49">
        <f t="shared" si="52"/>
        <v>1138764.2879166666</v>
      </c>
      <c r="Y164" s="51"/>
      <c r="Z164" s="51"/>
      <c r="AA164" s="51"/>
      <c r="AD164" s="49">
        <f t="shared" si="53"/>
        <v>1138764.2879166666</v>
      </c>
    </row>
    <row r="165" spans="1:30">
      <c r="A165" s="6" t="s">
        <v>293</v>
      </c>
      <c r="B165" s="6" t="s">
        <v>86</v>
      </c>
      <c r="C165" s="6" t="s">
        <v>113</v>
      </c>
      <c r="D165" s="41" t="s">
        <v>608</v>
      </c>
      <c r="E165" s="45">
        <v>2875.87</v>
      </c>
      <c r="F165" s="45">
        <v>2895.93</v>
      </c>
      <c r="G165" s="45">
        <v>3123.14</v>
      </c>
      <c r="H165" s="45">
        <v>92042.91</v>
      </c>
      <c r="I165" s="45">
        <v>51771.42</v>
      </c>
      <c r="J165" s="45">
        <v>9017.9700000000103</v>
      </c>
      <c r="K165" s="45">
        <v>8632.33</v>
      </c>
      <c r="L165" s="45">
        <v>8389.57</v>
      </c>
      <c r="M165" s="45">
        <v>6987.1</v>
      </c>
      <c r="N165" s="45">
        <v>5213.4399999999996</v>
      </c>
      <c r="O165" s="45">
        <v>4072.95</v>
      </c>
      <c r="P165" s="45">
        <v>3196.02</v>
      </c>
      <c r="Q165" s="45">
        <v>2420.14</v>
      </c>
      <c r="R165" s="47">
        <f t="shared" si="51"/>
        <v>16499.232083333336</v>
      </c>
      <c r="T165" s="49">
        <f t="shared" si="52"/>
        <v>16499.232083333336</v>
      </c>
      <c r="Y165" s="51"/>
      <c r="Z165" s="51"/>
      <c r="AA165" s="51"/>
      <c r="AD165" s="49">
        <f t="shared" si="53"/>
        <v>16499.232083333336</v>
      </c>
    </row>
    <row r="166" spans="1:30">
      <c r="A166" s="6" t="s">
        <v>293</v>
      </c>
      <c r="B166" s="6" t="s">
        <v>87</v>
      </c>
      <c r="C166" s="6" t="s">
        <v>113</v>
      </c>
      <c r="D166" s="41" t="s">
        <v>609</v>
      </c>
      <c r="E166" s="45">
        <v>232203.74</v>
      </c>
      <c r="F166" s="45">
        <v>238335.27</v>
      </c>
      <c r="G166" s="45">
        <v>241295.2</v>
      </c>
      <c r="H166" s="45">
        <v>258534.7</v>
      </c>
      <c r="I166" s="45">
        <v>238132.3</v>
      </c>
      <c r="J166" s="45">
        <v>258966.5</v>
      </c>
      <c r="K166" s="45">
        <v>264554.08</v>
      </c>
      <c r="L166" s="45">
        <v>252742.22</v>
      </c>
      <c r="M166" s="45">
        <v>269787.93</v>
      </c>
      <c r="N166" s="45">
        <v>256211.27</v>
      </c>
      <c r="O166" s="45">
        <v>238842.89</v>
      </c>
      <c r="P166" s="45">
        <v>234387.79</v>
      </c>
      <c r="Q166" s="45">
        <v>239511.54</v>
      </c>
      <c r="R166" s="47">
        <f t="shared" si="51"/>
        <v>248970.64916666667</v>
      </c>
      <c r="T166" s="49">
        <f t="shared" si="52"/>
        <v>248970.64916666667</v>
      </c>
      <c r="Y166" s="51"/>
      <c r="Z166" s="51"/>
      <c r="AA166" s="51"/>
      <c r="AD166" s="49">
        <f t="shared" si="53"/>
        <v>248970.64916666667</v>
      </c>
    </row>
    <row r="167" spans="1:30">
      <c r="A167" s="6" t="s">
        <v>293</v>
      </c>
      <c r="B167" s="6" t="s">
        <v>87</v>
      </c>
      <c r="C167" s="6" t="s">
        <v>69</v>
      </c>
      <c r="D167" s="41" t="s">
        <v>610</v>
      </c>
      <c r="E167" s="45">
        <v>108596.33</v>
      </c>
      <c r="F167" s="45">
        <v>123969.04</v>
      </c>
      <c r="G167" s="45">
        <v>127546.4</v>
      </c>
      <c r="H167" s="45">
        <v>123097.9</v>
      </c>
      <c r="I167" s="45">
        <v>109894.87</v>
      </c>
      <c r="J167" s="45">
        <v>112953.62</v>
      </c>
      <c r="K167" s="45">
        <v>110230.61</v>
      </c>
      <c r="L167" s="45">
        <v>114962.83</v>
      </c>
      <c r="M167" s="45">
        <v>123938.84</v>
      </c>
      <c r="N167" s="45">
        <v>117709.32</v>
      </c>
      <c r="O167" s="45">
        <v>118506.89</v>
      </c>
      <c r="P167" s="45">
        <v>121705.75</v>
      </c>
      <c r="Q167" s="45">
        <v>128622.02</v>
      </c>
      <c r="R167" s="47">
        <f t="shared" si="51"/>
        <v>118593.77041666665</v>
      </c>
      <c r="T167" s="49">
        <f t="shared" si="52"/>
        <v>118593.77041666665</v>
      </c>
      <c r="Y167" s="51"/>
      <c r="Z167" s="51"/>
      <c r="AA167" s="51"/>
      <c r="AD167" s="49">
        <f t="shared" si="53"/>
        <v>118593.77041666665</v>
      </c>
    </row>
    <row r="168" spans="1:30">
      <c r="A168" s="6" t="s">
        <v>294</v>
      </c>
      <c r="B168" s="6" t="s">
        <v>86</v>
      </c>
      <c r="C168" s="6" t="s">
        <v>83</v>
      </c>
      <c r="D168" s="41" t="s">
        <v>606</v>
      </c>
      <c r="E168" s="45">
        <v>723502.78</v>
      </c>
      <c r="F168" s="45">
        <v>1188168.02</v>
      </c>
      <c r="G168" s="45">
        <v>1704191.24</v>
      </c>
      <c r="H168" s="45">
        <v>5398890.3700000001</v>
      </c>
      <c r="I168" s="45">
        <v>11271031.82</v>
      </c>
      <c r="J168" s="45">
        <v>12043489.82</v>
      </c>
      <c r="K168" s="45">
        <v>11538728.52</v>
      </c>
      <c r="L168" s="45">
        <v>12474275.67</v>
      </c>
      <c r="M168" s="45">
        <v>8089904.46</v>
      </c>
      <c r="N168" s="45">
        <v>3348157.44</v>
      </c>
      <c r="O168" s="45">
        <v>2138338.62</v>
      </c>
      <c r="P168" s="45">
        <v>309572.53999999998</v>
      </c>
      <c r="Q168" s="45">
        <v>1133081.1599999999</v>
      </c>
      <c r="R168" s="47">
        <f t="shared" si="51"/>
        <v>5869420.0408333344</v>
      </c>
      <c r="T168" s="49">
        <f t="shared" si="52"/>
        <v>5869420.0408333344</v>
      </c>
      <c r="Y168" s="51"/>
      <c r="Z168" s="51"/>
      <c r="AA168" s="51"/>
      <c r="AD168" s="49">
        <f t="shared" si="53"/>
        <v>5869420.0408333344</v>
      </c>
    </row>
    <row r="169" spans="1:30">
      <c r="A169" s="6" t="s">
        <v>294</v>
      </c>
      <c r="B169" s="6" t="s">
        <v>86</v>
      </c>
      <c r="C169" s="6" t="s">
        <v>67</v>
      </c>
      <c r="D169" s="41" t="s">
        <v>607</v>
      </c>
      <c r="E169" s="45">
        <v>664126.59</v>
      </c>
      <c r="F169" s="45">
        <v>1248882.07</v>
      </c>
      <c r="G169" s="45">
        <v>1782254.23</v>
      </c>
      <c r="H169" s="45">
        <v>4973893.0199999996</v>
      </c>
      <c r="I169" s="45">
        <v>7134095.25</v>
      </c>
      <c r="J169" s="45">
        <v>7937370.2199999997</v>
      </c>
      <c r="K169" s="45">
        <v>7647688.1299999999</v>
      </c>
      <c r="L169" s="45">
        <v>8199937.5999999996</v>
      </c>
      <c r="M169" s="45">
        <v>5480595.7000000002</v>
      </c>
      <c r="N169" s="45">
        <v>2304513.4300000002</v>
      </c>
      <c r="O169" s="45">
        <v>1628870.37</v>
      </c>
      <c r="P169" s="45">
        <v>245612.06999999899</v>
      </c>
      <c r="Q169" s="45">
        <v>1034278.12</v>
      </c>
      <c r="R169" s="47">
        <f t="shared" si="51"/>
        <v>4119409.5370833329</v>
      </c>
      <c r="T169" s="49">
        <f t="shared" si="52"/>
        <v>4119409.5370833329</v>
      </c>
      <c r="Y169" s="51"/>
      <c r="Z169" s="51"/>
      <c r="AA169" s="51"/>
      <c r="AD169" s="49">
        <f t="shared" si="53"/>
        <v>4119409.5370833329</v>
      </c>
    </row>
    <row r="170" spans="1:30">
      <c r="A170" s="6" t="s">
        <v>294</v>
      </c>
      <c r="B170" s="6" t="s">
        <v>86</v>
      </c>
      <c r="C170" s="6" t="s">
        <v>113</v>
      </c>
      <c r="D170" s="41" t="s">
        <v>608</v>
      </c>
      <c r="E170" s="45">
        <v>522627.66</v>
      </c>
      <c r="F170" s="45">
        <v>492969.85</v>
      </c>
      <c r="G170" s="45">
        <v>478432.73</v>
      </c>
      <c r="H170" s="45">
        <v>150025.57999999999</v>
      </c>
      <c r="I170" s="45">
        <v>208091.36</v>
      </c>
      <c r="J170" s="45">
        <v>291088.88</v>
      </c>
      <c r="K170" s="45">
        <v>242680.47</v>
      </c>
      <c r="L170" s="45">
        <v>232924.7</v>
      </c>
      <c r="M170" s="45">
        <v>205201.81</v>
      </c>
      <c r="N170" s="45">
        <v>151133.28</v>
      </c>
      <c r="O170" s="45">
        <v>118805.27</v>
      </c>
      <c r="P170" s="45">
        <v>75835.23</v>
      </c>
      <c r="Q170" s="45">
        <v>65392.73</v>
      </c>
      <c r="R170" s="47">
        <f t="shared" si="51"/>
        <v>245099.94624999995</v>
      </c>
      <c r="T170" s="49">
        <f t="shared" si="52"/>
        <v>245099.94624999995</v>
      </c>
      <c r="Y170" s="51"/>
      <c r="Z170" s="51"/>
      <c r="AA170" s="51"/>
      <c r="AD170" s="49">
        <f t="shared" si="53"/>
        <v>245099.94624999995</v>
      </c>
    </row>
    <row r="171" spans="1:30">
      <c r="A171" s="6" t="s">
        <v>294</v>
      </c>
      <c r="B171" s="6" t="s">
        <v>87</v>
      </c>
      <c r="C171" s="1" t="s">
        <v>113</v>
      </c>
      <c r="D171" s="41" t="s">
        <v>609</v>
      </c>
      <c r="E171" s="45">
        <v>1276341.43</v>
      </c>
      <c r="F171" s="45">
        <v>1318001.51</v>
      </c>
      <c r="G171" s="45">
        <v>1390882.26</v>
      </c>
      <c r="H171" s="45">
        <v>1507856.02</v>
      </c>
      <c r="I171" s="45">
        <v>1525325.79</v>
      </c>
      <c r="J171" s="45">
        <v>1517775.64</v>
      </c>
      <c r="K171" s="45">
        <v>1526435.8400000001</v>
      </c>
      <c r="L171" s="45">
        <v>1480142.59</v>
      </c>
      <c r="M171" s="45">
        <v>1522791.73</v>
      </c>
      <c r="N171" s="45">
        <v>1451791.46</v>
      </c>
      <c r="O171" s="45">
        <v>1399070.4</v>
      </c>
      <c r="P171" s="45">
        <v>1366973.98</v>
      </c>
      <c r="Q171" s="45">
        <v>1323083.72</v>
      </c>
      <c r="R171" s="47">
        <f t="shared" si="51"/>
        <v>1442229.9829166669</v>
      </c>
      <c r="T171" s="49">
        <f t="shared" si="52"/>
        <v>1442229.9829166669</v>
      </c>
      <c r="Y171" s="51"/>
      <c r="Z171" s="51"/>
      <c r="AA171" s="51"/>
      <c r="AD171" s="49">
        <f t="shared" si="53"/>
        <v>1442229.9829166669</v>
      </c>
    </row>
    <row r="172" spans="1:30">
      <c r="A172" s="6" t="s">
        <v>294</v>
      </c>
      <c r="B172" s="6" t="s">
        <v>87</v>
      </c>
      <c r="C172" s="6" t="s">
        <v>69</v>
      </c>
      <c r="D172" s="41" t="s">
        <v>610</v>
      </c>
      <c r="E172" s="45">
        <v>695780.16</v>
      </c>
      <c r="F172" s="45">
        <v>841880.73</v>
      </c>
      <c r="G172" s="45">
        <v>891485.2</v>
      </c>
      <c r="H172" s="45">
        <v>714401.69</v>
      </c>
      <c r="I172" s="45">
        <v>632811.80000000005</v>
      </c>
      <c r="J172" s="45">
        <v>775920.99</v>
      </c>
      <c r="K172" s="45">
        <v>701956.39</v>
      </c>
      <c r="L172" s="45">
        <v>704778.66</v>
      </c>
      <c r="M172" s="45">
        <v>869972.05</v>
      </c>
      <c r="N172" s="45">
        <v>772558.18</v>
      </c>
      <c r="O172" s="45">
        <v>681544.11</v>
      </c>
      <c r="P172" s="45">
        <v>831728.97</v>
      </c>
      <c r="Q172" s="45">
        <v>955372.43</v>
      </c>
      <c r="R172" s="47">
        <f t="shared" si="51"/>
        <v>770384.58875</v>
      </c>
      <c r="T172" s="49">
        <f t="shared" si="52"/>
        <v>770384.58875</v>
      </c>
      <c r="Y172" s="51"/>
      <c r="Z172" s="51"/>
      <c r="AA172" s="51"/>
      <c r="AD172" s="49">
        <f t="shared" si="53"/>
        <v>770384.58875</v>
      </c>
    </row>
    <row r="173" spans="1:30">
      <c r="D173" s="41" t="s">
        <v>88</v>
      </c>
      <c r="E173" s="46">
        <f t="shared" ref="E173:J173" si="54">SUM(E163:E172)</f>
        <v>4619376</v>
      </c>
      <c r="F173" s="46">
        <f t="shared" si="54"/>
        <v>6097941.1500000004</v>
      </c>
      <c r="G173" s="46">
        <f t="shared" si="54"/>
        <v>7548524.8500000006</v>
      </c>
      <c r="H173" s="46">
        <f t="shared" si="54"/>
        <v>15999733.819999998</v>
      </c>
      <c r="I173" s="46">
        <f t="shared" si="54"/>
        <v>26832843.309999999</v>
      </c>
      <c r="J173" s="46">
        <f t="shared" si="54"/>
        <v>29367148.689999998</v>
      </c>
      <c r="K173" s="46">
        <f t="shared" ref="K173:Q173" si="55">SUM(K163:K172)</f>
        <v>28079420.259999998</v>
      </c>
      <c r="L173" s="46">
        <f t="shared" si="55"/>
        <v>30005912.190000001</v>
      </c>
      <c r="M173" s="46">
        <f t="shared" si="55"/>
        <v>20612209.75</v>
      </c>
      <c r="N173" s="46">
        <f t="shared" si="55"/>
        <v>10185298.49</v>
      </c>
      <c r="O173" s="46">
        <f t="shared" si="55"/>
        <v>7621306.6499999994</v>
      </c>
      <c r="P173" s="46">
        <f t="shared" si="55"/>
        <v>3427220.0999999987</v>
      </c>
      <c r="Q173" s="46">
        <f t="shared" si="55"/>
        <v>5539273.2699999996</v>
      </c>
      <c r="R173" s="46">
        <f>SUM(R163:R172)</f>
        <v>15904740.324583331</v>
      </c>
      <c r="Y173" s="51"/>
      <c r="Z173" s="51"/>
      <c r="AA173" s="51"/>
    </row>
    <row r="174" spans="1:30">
      <c r="D174" s="3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7"/>
      <c r="Y174" s="51"/>
      <c r="Z174" s="51"/>
      <c r="AA174" s="51"/>
    </row>
    <row r="175" spans="1:30">
      <c r="A175" s="6" t="s">
        <v>284</v>
      </c>
      <c r="B175" s="6" t="s">
        <v>89</v>
      </c>
      <c r="C175" s="6" t="s">
        <v>440</v>
      </c>
      <c r="D175" s="41" t="s">
        <v>612</v>
      </c>
      <c r="E175" s="45">
        <v>-64548.83</v>
      </c>
      <c r="F175" s="45">
        <v>-63586.93</v>
      </c>
      <c r="G175" s="45">
        <v>-62625.02</v>
      </c>
      <c r="H175" s="45">
        <v>-61663.12</v>
      </c>
      <c r="I175" s="45">
        <v>-60701.21</v>
      </c>
      <c r="J175" s="45">
        <v>-59739.33</v>
      </c>
      <c r="K175" s="45">
        <v>-59739.33</v>
      </c>
      <c r="L175" s="45">
        <v>-57815.51</v>
      </c>
      <c r="M175" s="45">
        <v>-56853.599999999999</v>
      </c>
      <c r="N175" s="45">
        <v>-55891.7</v>
      </c>
      <c r="O175" s="45">
        <v>-54929.81</v>
      </c>
      <c r="P175" s="45">
        <v>-53967.92</v>
      </c>
      <c r="Q175" s="45">
        <v>-53006.03</v>
      </c>
      <c r="R175" s="47">
        <f t="shared" ref="R175:R191" si="56">((E175+Q175)+((F175+G175+H175+I175+J175+K175+L175+M175+N175+O175+P175)*2))/24</f>
        <v>-58857.575833333343</v>
      </c>
      <c r="W175" s="49">
        <f>+R175</f>
        <v>-58857.575833333343</v>
      </c>
      <c r="Y175" s="51"/>
      <c r="Z175" s="51"/>
      <c r="AA175" s="51"/>
      <c r="AB175" s="49">
        <f>+W175</f>
        <v>-58857.575833333343</v>
      </c>
    </row>
    <row r="176" spans="1:30">
      <c r="A176" s="6" t="s">
        <v>284</v>
      </c>
      <c r="B176" s="6" t="s">
        <v>89</v>
      </c>
      <c r="C176" s="6" t="s">
        <v>441</v>
      </c>
      <c r="D176" s="41" t="s">
        <v>611</v>
      </c>
      <c r="E176" s="45">
        <v>-244495.04</v>
      </c>
      <c r="F176" s="45">
        <v>-240828.75</v>
      </c>
      <c r="G176" s="45">
        <v>-237162.53</v>
      </c>
      <c r="H176" s="45">
        <v>-233496.28</v>
      </c>
      <c r="I176" s="45">
        <v>-229830.02</v>
      </c>
      <c r="J176" s="45">
        <v>-226163.76</v>
      </c>
      <c r="K176" s="45">
        <v>-226163.73</v>
      </c>
      <c r="L176" s="45">
        <v>-218831.22</v>
      </c>
      <c r="M176" s="45">
        <v>-215164.92</v>
      </c>
      <c r="N176" s="45">
        <v>-211498.7</v>
      </c>
      <c r="O176" s="45">
        <v>-207832.46</v>
      </c>
      <c r="P176" s="45">
        <v>-204166.25</v>
      </c>
      <c r="Q176" s="45">
        <v>-200499.97</v>
      </c>
      <c r="R176" s="47">
        <f t="shared" si="56"/>
        <v>-222803.01041666666</v>
      </c>
      <c r="W176" s="49">
        <f>+R176</f>
        <v>-222803.01041666666</v>
      </c>
      <c r="Y176" s="51"/>
      <c r="Z176" s="51"/>
      <c r="AA176" s="51"/>
      <c r="AB176" s="49">
        <f>+W176</f>
        <v>-222803.01041666666</v>
      </c>
    </row>
    <row r="177" spans="1:30">
      <c r="A177" s="6" t="s">
        <v>284</v>
      </c>
      <c r="B177" s="6" t="s">
        <v>89</v>
      </c>
      <c r="C177" s="6" t="s">
        <v>499</v>
      </c>
      <c r="D177" s="41" t="s">
        <v>613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7">
        <f t="shared" si="56"/>
        <v>0</v>
      </c>
      <c r="W177" s="49">
        <f>+R177</f>
        <v>0</v>
      </c>
      <c r="Y177" s="67">
        <f>+R177*$Z$4</f>
        <v>0</v>
      </c>
      <c r="Z177" s="67">
        <f>+R177*$Z$5</f>
        <v>0</v>
      </c>
      <c r="AA177" s="51"/>
      <c r="AB177" s="49"/>
    </row>
    <row r="178" spans="1:30">
      <c r="A178" s="6" t="s">
        <v>284</v>
      </c>
      <c r="B178" s="6" t="s">
        <v>89</v>
      </c>
      <c r="C178" s="6" t="s">
        <v>500</v>
      </c>
      <c r="D178" s="41" t="s">
        <v>614</v>
      </c>
      <c r="E178" s="45">
        <v>1407105.91</v>
      </c>
      <c r="F178" s="45">
        <v>1407957.08</v>
      </c>
      <c r="G178" s="45">
        <v>1408808.24</v>
      </c>
      <c r="H178" s="45">
        <v>1409659.41</v>
      </c>
      <c r="I178" s="45">
        <v>1410510.56</v>
      </c>
      <c r="J178" s="45">
        <v>953296.83</v>
      </c>
      <c r="K178" s="45">
        <v>948046.85</v>
      </c>
      <c r="L178" s="45">
        <v>942796.86</v>
      </c>
      <c r="M178" s="45">
        <v>939264.75</v>
      </c>
      <c r="N178" s="45">
        <v>935031.19</v>
      </c>
      <c r="O178" s="45">
        <v>931084.78</v>
      </c>
      <c r="P178" s="45">
        <v>927519.29</v>
      </c>
      <c r="Q178" s="45">
        <v>922967.28</v>
      </c>
      <c r="R178" s="47">
        <f t="shared" si="56"/>
        <v>1114917.7029166666</v>
      </c>
      <c r="W178" s="49">
        <f>+R178</f>
        <v>1114917.7029166666</v>
      </c>
      <c r="Y178" s="51"/>
      <c r="Z178" s="51"/>
      <c r="AA178" s="51"/>
      <c r="AB178" s="49">
        <f>+W178</f>
        <v>1114917.7029166666</v>
      </c>
    </row>
    <row r="179" spans="1:30">
      <c r="A179" s="6" t="s">
        <v>284</v>
      </c>
      <c r="B179" s="6" t="s">
        <v>89</v>
      </c>
      <c r="C179" s="6" t="s">
        <v>321</v>
      </c>
      <c r="D179" s="41" t="s">
        <v>615</v>
      </c>
      <c r="E179" s="45">
        <v>3536018.51</v>
      </c>
      <c r="F179" s="45">
        <v>3496599.13</v>
      </c>
      <c r="G179" s="45">
        <v>5798605.25</v>
      </c>
      <c r="H179" s="45">
        <v>5842695.25</v>
      </c>
      <c r="I179" s="45">
        <v>5780985.6799999997</v>
      </c>
      <c r="J179" s="45">
        <v>6428812.5300000003</v>
      </c>
      <c r="K179" s="45">
        <v>6384654.3700000001</v>
      </c>
      <c r="L179" s="45">
        <v>6343157.7699999996</v>
      </c>
      <c r="M179" s="45">
        <v>6323038.3499999996</v>
      </c>
      <c r="N179" s="45">
        <v>6349481.5700000003</v>
      </c>
      <c r="O179" s="45">
        <v>6343108.21</v>
      </c>
      <c r="P179" s="45">
        <v>6359875.3499999996</v>
      </c>
      <c r="Q179" s="45">
        <v>6338545.71</v>
      </c>
      <c r="R179" s="47">
        <f t="shared" si="56"/>
        <v>5865691.2975000003</v>
      </c>
      <c r="T179" s="49">
        <f t="shared" ref="T179:T187" si="57">+R179</f>
        <v>5865691.2975000003</v>
      </c>
      <c r="Y179" s="51"/>
      <c r="Z179" s="51"/>
      <c r="AA179" s="51"/>
      <c r="AD179" s="49">
        <f>+R179</f>
        <v>5865691.2975000003</v>
      </c>
    </row>
    <row r="180" spans="1:30">
      <c r="A180" s="6" t="s">
        <v>284</v>
      </c>
      <c r="B180" s="6" t="s">
        <v>89</v>
      </c>
      <c r="C180" s="6" t="s">
        <v>322</v>
      </c>
      <c r="D180" s="41" t="s">
        <v>616</v>
      </c>
      <c r="E180" s="45">
        <v>1157847.96</v>
      </c>
      <c r="F180" s="45">
        <v>1181461.05</v>
      </c>
      <c r="G180" s="45">
        <v>1341764.53</v>
      </c>
      <c r="H180" s="45">
        <v>1399994.64</v>
      </c>
      <c r="I180" s="45">
        <v>1379131.5</v>
      </c>
      <c r="J180" s="45">
        <v>1552823.13</v>
      </c>
      <c r="K180" s="45">
        <v>1548399.41</v>
      </c>
      <c r="L180" s="45">
        <v>1257947.25</v>
      </c>
      <c r="M180" s="45">
        <v>1244157.55</v>
      </c>
      <c r="N180" s="45">
        <v>1242967.08</v>
      </c>
      <c r="O180" s="45">
        <v>1282148.6499999999</v>
      </c>
      <c r="P180" s="45">
        <v>1372479.19</v>
      </c>
      <c r="Q180" s="45">
        <v>1391376.03</v>
      </c>
      <c r="R180" s="47">
        <f t="shared" si="56"/>
        <v>1339823.83125</v>
      </c>
      <c r="T180" s="49">
        <f t="shared" si="57"/>
        <v>1339823.83125</v>
      </c>
      <c r="Y180" s="51"/>
      <c r="Z180" s="51"/>
      <c r="AA180" s="51"/>
      <c r="AD180" s="49">
        <f>+R180</f>
        <v>1339823.83125</v>
      </c>
    </row>
    <row r="181" spans="1:30">
      <c r="A181" s="6" t="s">
        <v>293</v>
      </c>
      <c r="B181" s="6" t="s">
        <v>89</v>
      </c>
      <c r="C181" s="6" t="s">
        <v>443</v>
      </c>
      <c r="D181" s="41" t="s">
        <v>617</v>
      </c>
      <c r="E181" s="45">
        <v>-5649.7</v>
      </c>
      <c r="F181" s="45">
        <v>-5565.51</v>
      </c>
      <c r="G181" s="45">
        <v>-5481.32</v>
      </c>
      <c r="H181" s="45">
        <v>-5397.13</v>
      </c>
      <c r="I181" s="45">
        <v>-5312.94</v>
      </c>
      <c r="J181" s="45">
        <v>-5228.75</v>
      </c>
      <c r="K181" s="45">
        <v>-5228.75</v>
      </c>
      <c r="L181" s="45">
        <v>-5060.3599999999997</v>
      </c>
      <c r="M181" s="45">
        <v>-4976.17</v>
      </c>
      <c r="N181" s="45">
        <v>-4891.9799999999996</v>
      </c>
      <c r="O181" s="45">
        <v>-4807.79</v>
      </c>
      <c r="P181" s="45">
        <v>-4723.6000000000004</v>
      </c>
      <c r="Q181" s="45">
        <v>-4639.41</v>
      </c>
      <c r="R181" s="47">
        <f t="shared" si="56"/>
        <v>-5151.5712499999991</v>
      </c>
      <c r="W181" s="49">
        <f>+R181</f>
        <v>-5151.5712499999991</v>
      </c>
      <c r="Y181" s="51"/>
      <c r="Z181" s="51"/>
      <c r="AA181" s="51"/>
      <c r="AB181" s="49">
        <f>+W181</f>
        <v>-5151.5712499999991</v>
      </c>
    </row>
    <row r="182" spans="1:30">
      <c r="A182" s="6" t="s">
        <v>293</v>
      </c>
      <c r="B182" s="6" t="s">
        <v>89</v>
      </c>
      <c r="C182" s="6" t="s">
        <v>444</v>
      </c>
      <c r="D182" s="41" t="s">
        <v>618</v>
      </c>
      <c r="E182" s="45">
        <v>1668.52</v>
      </c>
      <c r="F182" s="45">
        <v>1620.85</v>
      </c>
      <c r="G182" s="45">
        <v>1573.14</v>
      </c>
      <c r="H182" s="45">
        <v>1525.47</v>
      </c>
      <c r="I182" s="45">
        <v>1477.78</v>
      </c>
      <c r="J182" s="45">
        <v>1430.13</v>
      </c>
      <c r="K182" s="45">
        <v>1430.15</v>
      </c>
      <c r="L182" s="45">
        <v>1334.77</v>
      </c>
      <c r="M182" s="45">
        <v>1287.1099999999999</v>
      </c>
      <c r="N182" s="45">
        <v>1239.45</v>
      </c>
      <c r="O182" s="45">
        <v>1191.79</v>
      </c>
      <c r="P182" s="45">
        <v>1144.1199999999999</v>
      </c>
      <c r="Q182" s="45">
        <v>1096.45</v>
      </c>
      <c r="R182" s="47">
        <f t="shared" si="56"/>
        <v>1386.4370833333335</v>
      </c>
      <c r="W182" s="49">
        <f>+R182</f>
        <v>1386.4370833333335</v>
      </c>
      <c r="Y182" s="51"/>
      <c r="Z182" s="51"/>
      <c r="AA182" s="51"/>
      <c r="AB182" s="49">
        <f>+W182</f>
        <v>1386.4370833333335</v>
      </c>
    </row>
    <row r="183" spans="1:30">
      <c r="A183" s="6" t="s">
        <v>293</v>
      </c>
      <c r="B183" s="6" t="s">
        <v>89</v>
      </c>
      <c r="C183" s="6" t="s">
        <v>502</v>
      </c>
      <c r="D183" s="41" t="s">
        <v>619</v>
      </c>
      <c r="E183" s="45">
        <v>55522.559999999998</v>
      </c>
      <c r="F183" s="45">
        <v>55526.239999999998</v>
      </c>
      <c r="G183" s="45">
        <v>55255.59</v>
      </c>
      <c r="H183" s="45">
        <v>55255.59</v>
      </c>
      <c r="I183" s="45">
        <v>55249.65</v>
      </c>
      <c r="J183" s="45">
        <v>55249.65</v>
      </c>
      <c r="K183" s="45">
        <v>55273.72</v>
      </c>
      <c r="L183" s="45">
        <v>55293.8</v>
      </c>
      <c r="M183" s="45">
        <v>55432.72</v>
      </c>
      <c r="N183" s="45">
        <v>55432.72</v>
      </c>
      <c r="O183" s="45">
        <v>55520.94</v>
      </c>
      <c r="P183" s="45">
        <v>53081.49</v>
      </c>
      <c r="Q183" s="45">
        <v>53081.49</v>
      </c>
      <c r="R183" s="47">
        <f t="shared" si="56"/>
        <v>55072.844583333324</v>
      </c>
      <c r="W183" s="49">
        <f>+R183</f>
        <v>55072.844583333324</v>
      </c>
      <c r="Y183" s="51"/>
      <c r="Z183" s="49">
        <f>+W183</f>
        <v>55072.844583333324</v>
      </c>
      <c r="AA183" s="51"/>
    </row>
    <row r="184" spans="1:30">
      <c r="A184" s="6" t="s">
        <v>293</v>
      </c>
      <c r="B184" s="6" t="s">
        <v>89</v>
      </c>
      <c r="C184" s="6" t="s">
        <v>503</v>
      </c>
      <c r="D184" s="41" t="s">
        <v>620</v>
      </c>
      <c r="E184" s="45">
        <v>-1668.49</v>
      </c>
      <c r="F184" s="45">
        <v>-1620.82</v>
      </c>
      <c r="G184" s="45">
        <v>-1573.15</v>
      </c>
      <c r="H184" s="45">
        <v>-1525.48</v>
      </c>
      <c r="I184" s="45">
        <v>-1477.81</v>
      </c>
      <c r="J184" s="45">
        <v>-1430.13</v>
      </c>
      <c r="K184" s="45">
        <v>-1430.13</v>
      </c>
      <c r="L184" s="45">
        <v>-1334.79</v>
      </c>
      <c r="M184" s="45">
        <v>-1287.1199999999999</v>
      </c>
      <c r="N184" s="45">
        <v>-1239.45</v>
      </c>
      <c r="O184" s="45">
        <v>-1191.78</v>
      </c>
      <c r="P184" s="45">
        <v>-1144.0999999999999</v>
      </c>
      <c r="Q184" s="45">
        <v>-1096.43</v>
      </c>
      <c r="R184" s="47">
        <f t="shared" si="56"/>
        <v>-1386.4350000000002</v>
      </c>
      <c r="W184" s="49">
        <f>+R184</f>
        <v>-1386.4350000000002</v>
      </c>
      <c r="Y184" s="51"/>
      <c r="Z184" s="49">
        <f>+W184</f>
        <v>-1386.4350000000002</v>
      </c>
      <c r="AA184" s="51"/>
    </row>
    <row r="185" spans="1:30">
      <c r="A185" s="6" t="s">
        <v>293</v>
      </c>
      <c r="B185" s="6" t="s">
        <v>89</v>
      </c>
      <c r="C185" s="6" t="s">
        <v>504</v>
      </c>
      <c r="D185" s="41" t="s">
        <v>621</v>
      </c>
      <c r="E185" s="45">
        <v>123158.3</v>
      </c>
      <c r="F185" s="45">
        <v>123232.8</v>
      </c>
      <c r="G185" s="45">
        <v>123307.3</v>
      </c>
      <c r="H185" s="45">
        <v>123381.81</v>
      </c>
      <c r="I185" s="45">
        <v>123456.3</v>
      </c>
      <c r="J185" s="45">
        <v>83438.23</v>
      </c>
      <c r="K185" s="45">
        <v>82978.73</v>
      </c>
      <c r="L185" s="45">
        <v>82519.22</v>
      </c>
      <c r="M185" s="45">
        <v>82210.06</v>
      </c>
      <c r="N185" s="45">
        <v>81839.520000000004</v>
      </c>
      <c r="O185" s="45">
        <v>81494.11</v>
      </c>
      <c r="P185" s="45">
        <v>81182.02</v>
      </c>
      <c r="Q185" s="45">
        <v>80783.61</v>
      </c>
      <c r="R185" s="47">
        <f t="shared" si="56"/>
        <v>97584.254583333328</v>
      </c>
      <c r="W185" s="49">
        <f>+R185</f>
        <v>97584.254583333328</v>
      </c>
      <c r="Y185" s="51"/>
      <c r="Z185" s="51"/>
      <c r="AA185" s="51"/>
      <c r="AB185" s="49">
        <f>+W185</f>
        <v>97584.254583333328</v>
      </c>
    </row>
    <row r="186" spans="1:30">
      <c r="A186" s="6" t="s">
        <v>293</v>
      </c>
      <c r="B186" s="6" t="s">
        <v>89</v>
      </c>
      <c r="C186" s="6" t="s">
        <v>323</v>
      </c>
      <c r="D186" s="41" t="s">
        <v>622</v>
      </c>
      <c r="E186" s="45">
        <v>309493.43</v>
      </c>
      <c r="F186" s="45">
        <v>306043.21000000002</v>
      </c>
      <c r="G186" s="45">
        <v>507528.53</v>
      </c>
      <c r="H186" s="45">
        <v>511387.55</v>
      </c>
      <c r="I186" s="45">
        <v>505986.37</v>
      </c>
      <c r="J186" s="45">
        <v>562688.04</v>
      </c>
      <c r="K186" s="45">
        <v>558823.04</v>
      </c>
      <c r="L186" s="45">
        <v>555191.01</v>
      </c>
      <c r="M186" s="45">
        <v>553430.04</v>
      </c>
      <c r="N186" s="45">
        <v>555744.5</v>
      </c>
      <c r="O186" s="45">
        <v>555186.66</v>
      </c>
      <c r="P186" s="45">
        <v>556654.22</v>
      </c>
      <c r="Q186" s="45">
        <v>554787.31999999995</v>
      </c>
      <c r="R186" s="47">
        <f t="shared" si="56"/>
        <v>513400.29541666666</v>
      </c>
      <c r="T186" s="49">
        <f t="shared" si="57"/>
        <v>513400.29541666666</v>
      </c>
      <c r="Y186" s="51"/>
      <c r="Z186" s="51"/>
      <c r="AA186" s="51"/>
      <c r="AD186" s="49">
        <f>+R186</f>
        <v>513400.29541666666</v>
      </c>
    </row>
    <row r="187" spans="1:30">
      <c r="A187" s="6" t="s">
        <v>293</v>
      </c>
      <c r="B187" s="6" t="s">
        <v>89</v>
      </c>
      <c r="C187" s="6" t="s">
        <v>324</v>
      </c>
      <c r="D187" s="41" t="s">
        <v>623</v>
      </c>
      <c r="E187" s="45">
        <v>101341.75</v>
      </c>
      <c r="F187" s="45">
        <v>103408.52</v>
      </c>
      <c r="G187" s="45">
        <v>117439.24</v>
      </c>
      <c r="H187" s="45">
        <v>122535.89</v>
      </c>
      <c r="I187" s="45">
        <v>120709.85</v>
      </c>
      <c r="J187" s="45">
        <v>135912.37</v>
      </c>
      <c r="K187" s="45">
        <v>135525.17000000001</v>
      </c>
      <c r="L187" s="45">
        <v>110103.07</v>
      </c>
      <c r="M187" s="45">
        <v>108896.12</v>
      </c>
      <c r="N187" s="45">
        <v>108791.9</v>
      </c>
      <c r="O187" s="45">
        <v>112221.3</v>
      </c>
      <c r="P187" s="45">
        <v>120127.57</v>
      </c>
      <c r="Q187" s="45">
        <v>121781.53</v>
      </c>
      <c r="R187" s="47">
        <f t="shared" si="56"/>
        <v>117269.38666666667</v>
      </c>
      <c r="T187" s="49">
        <f t="shared" si="57"/>
        <v>117269.38666666667</v>
      </c>
      <c r="Y187" s="51"/>
      <c r="Z187" s="51"/>
      <c r="AA187" s="51"/>
      <c r="AD187" s="49">
        <f>+R187</f>
        <v>117269.38666666667</v>
      </c>
    </row>
    <row r="188" spans="1:30">
      <c r="A188" s="6" t="s">
        <v>293</v>
      </c>
      <c r="B188" s="6" t="s">
        <v>89</v>
      </c>
      <c r="C188" s="6" t="s">
        <v>499</v>
      </c>
      <c r="D188" s="41" t="s">
        <v>613</v>
      </c>
      <c r="E188" s="45">
        <v>48283.42</v>
      </c>
      <c r="F188" s="45">
        <v>48325.5</v>
      </c>
      <c r="G188" s="45">
        <v>47290.23</v>
      </c>
      <c r="H188" s="45">
        <v>47290.23</v>
      </c>
      <c r="I188" s="45">
        <v>47222.39</v>
      </c>
      <c r="J188" s="45">
        <v>47222.39</v>
      </c>
      <c r="K188" s="45">
        <v>47222.39</v>
      </c>
      <c r="L188" s="45">
        <v>47451.75</v>
      </c>
      <c r="M188" s="45">
        <v>49038.94</v>
      </c>
      <c r="N188" s="45">
        <v>49038.94</v>
      </c>
      <c r="O188" s="45">
        <v>50046.96</v>
      </c>
      <c r="P188" s="45">
        <v>47562.44</v>
      </c>
      <c r="Q188" s="45">
        <v>47562.44</v>
      </c>
      <c r="R188" s="47">
        <f t="shared" si="56"/>
        <v>47969.59083333335</v>
      </c>
      <c r="W188" s="49">
        <f>+R188</f>
        <v>47969.59083333335</v>
      </c>
      <c r="Y188" s="51"/>
      <c r="Z188" s="49">
        <f>+W188</f>
        <v>47969.59083333335</v>
      </c>
      <c r="AA188" s="51"/>
    </row>
    <row r="189" spans="1:30">
      <c r="A189" s="6" t="s">
        <v>293</v>
      </c>
      <c r="B189" s="6" t="s">
        <v>89</v>
      </c>
      <c r="C189" s="6" t="s">
        <v>501</v>
      </c>
      <c r="D189" s="41" t="s">
        <v>624</v>
      </c>
      <c r="E189" s="45">
        <v>39537.25</v>
      </c>
      <c r="F189" s="45">
        <v>38173.9</v>
      </c>
      <c r="G189" s="45">
        <v>36810.54</v>
      </c>
      <c r="H189" s="45">
        <v>35447.19</v>
      </c>
      <c r="I189" s="45">
        <v>34083.839999999997</v>
      </c>
      <c r="J189" s="45">
        <v>32720.48</v>
      </c>
      <c r="K189" s="45">
        <v>32720.48</v>
      </c>
      <c r="L189" s="45">
        <v>29993.78</v>
      </c>
      <c r="M189" s="45">
        <v>28630.42</v>
      </c>
      <c r="N189" s="45">
        <v>27267.07</v>
      </c>
      <c r="O189" s="45">
        <v>25903.72</v>
      </c>
      <c r="P189" s="45">
        <v>24540.36</v>
      </c>
      <c r="Q189" s="45">
        <v>23177.01</v>
      </c>
      <c r="R189" s="47">
        <f t="shared" si="56"/>
        <v>31470.742500000004</v>
      </c>
      <c r="W189" s="49">
        <f>+R189</f>
        <v>31470.742500000004</v>
      </c>
      <c r="Y189" s="51"/>
      <c r="Z189" s="49">
        <f>+W189</f>
        <v>31470.742500000004</v>
      </c>
      <c r="AA189" s="51"/>
    </row>
    <row r="190" spans="1:30">
      <c r="A190" s="6" t="s">
        <v>294</v>
      </c>
      <c r="B190" s="6" t="s">
        <v>89</v>
      </c>
      <c r="C190" s="6" t="s">
        <v>499</v>
      </c>
      <c r="D190" s="41" t="s">
        <v>613</v>
      </c>
      <c r="E190" s="45">
        <v>586071.85</v>
      </c>
      <c r="F190" s="45">
        <v>586071.85</v>
      </c>
      <c r="G190" s="45">
        <v>584014.9</v>
      </c>
      <c r="H190" s="45">
        <v>584014.9</v>
      </c>
      <c r="I190" s="45">
        <v>584014.9</v>
      </c>
      <c r="J190" s="45">
        <v>584014.9</v>
      </c>
      <c r="K190" s="45">
        <v>584289.93999999994</v>
      </c>
      <c r="L190" s="45">
        <v>584289.93999999994</v>
      </c>
      <c r="M190" s="45">
        <v>584289.93999999994</v>
      </c>
      <c r="N190" s="45">
        <v>584289.93999999994</v>
      </c>
      <c r="O190" s="45">
        <v>584289.93999999994</v>
      </c>
      <c r="P190" s="45">
        <v>558903.35</v>
      </c>
      <c r="Q190" s="45">
        <v>558903.35</v>
      </c>
      <c r="R190" s="47">
        <f t="shared" si="56"/>
        <v>581247.67499999981</v>
      </c>
      <c r="W190" s="49">
        <f>+R190</f>
        <v>581247.67499999981</v>
      </c>
      <c r="Y190" s="49">
        <f>+W190</f>
        <v>581247.67499999981</v>
      </c>
      <c r="Z190" s="51"/>
      <c r="AA190" s="51"/>
    </row>
    <row r="191" spans="1:30">
      <c r="A191" s="6" t="s">
        <v>294</v>
      </c>
      <c r="B191" s="6" t="s">
        <v>89</v>
      </c>
      <c r="C191" s="6" t="s">
        <v>501</v>
      </c>
      <c r="D191" s="41" t="s">
        <v>624</v>
      </c>
      <c r="E191" s="45">
        <v>204957.84</v>
      </c>
      <c r="F191" s="45">
        <v>202654.94</v>
      </c>
      <c r="G191" s="45">
        <v>200352.05</v>
      </c>
      <c r="H191" s="45">
        <v>198049.15</v>
      </c>
      <c r="I191" s="45">
        <v>195746.25</v>
      </c>
      <c r="J191" s="45">
        <v>193443.36</v>
      </c>
      <c r="K191" s="45">
        <v>193443.36</v>
      </c>
      <c r="L191" s="45">
        <v>188837.56</v>
      </c>
      <c r="M191" s="45">
        <v>186534.67</v>
      </c>
      <c r="N191" s="45">
        <v>184231.77</v>
      </c>
      <c r="O191" s="45">
        <v>181928.87</v>
      </c>
      <c r="P191" s="45">
        <v>179625.98</v>
      </c>
      <c r="Q191" s="45">
        <v>177323.08</v>
      </c>
      <c r="R191" s="47">
        <f t="shared" si="56"/>
        <v>191332.36833333332</v>
      </c>
      <c r="W191" s="49">
        <f>+R191</f>
        <v>191332.36833333332</v>
      </c>
      <c r="Y191" s="49">
        <f>+W191</f>
        <v>191332.36833333332</v>
      </c>
      <c r="Z191" s="51"/>
      <c r="AA191" s="51"/>
    </row>
    <row r="192" spans="1:30">
      <c r="D192" s="3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7"/>
      <c r="Y192" s="51"/>
      <c r="Z192" s="51"/>
      <c r="AA192" s="51"/>
    </row>
    <row r="193" spans="1:29">
      <c r="A193" s="25" t="s">
        <v>293</v>
      </c>
      <c r="B193" s="6" t="s">
        <v>90</v>
      </c>
      <c r="C193" s="6" t="s">
        <v>67</v>
      </c>
      <c r="D193" s="41" t="s">
        <v>625</v>
      </c>
      <c r="E193" s="45">
        <v>0</v>
      </c>
      <c r="F193" s="45">
        <v>0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7">
        <f>((E193+Q193)+((F193+G193+H193+I193+J193+K193+L193+M193+N193+O193+P193)*2))/24</f>
        <v>0</v>
      </c>
      <c r="T193" s="49"/>
      <c r="W193" s="49">
        <f>+R193</f>
        <v>0</v>
      </c>
      <c r="Y193" s="51"/>
      <c r="Z193" s="51"/>
      <c r="AA193" s="51"/>
      <c r="AB193" s="49">
        <f>+R193</f>
        <v>0</v>
      </c>
    </row>
    <row r="194" spans="1:29">
      <c r="A194" s="25" t="s">
        <v>294</v>
      </c>
      <c r="B194" s="6" t="s">
        <v>90</v>
      </c>
      <c r="C194" s="6" t="s">
        <v>83</v>
      </c>
      <c r="D194" s="41" t="s">
        <v>625</v>
      </c>
      <c r="E194" s="45">
        <v>0</v>
      </c>
      <c r="F194" s="45">
        <v>0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7">
        <f>((E194+Q194)+((F194+G194+H194+I194+J194+K194+L194+M194+N194+O194+P194)*2))/24</f>
        <v>0</v>
      </c>
      <c r="T194" s="49"/>
      <c r="W194" s="49">
        <f>+R194</f>
        <v>0</v>
      </c>
      <c r="Y194" s="51"/>
      <c r="Z194" s="51"/>
      <c r="AA194" s="51"/>
      <c r="AB194" s="49">
        <f>+R194</f>
        <v>0</v>
      </c>
    </row>
    <row r="195" spans="1:29">
      <c r="D195" s="3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7"/>
      <c r="Y195" s="51"/>
      <c r="Z195" s="51"/>
      <c r="AA195" s="51"/>
    </row>
    <row r="196" spans="1:29">
      <c r="A196" s="6" t="s">
        <v>284</v>
      </c>
      <c r="B196" s="1" t="s">
        <v>91</v>
      </c>
      <c r="C196" s="6" t="s">
        <v>92</v>
      </c>
      <c r="D196" s="41" t="s">
        <v>93</v>
      </c>
      <c r="E196" s="45">
        <v>47833.83</v>
      </c>
      <c r="F196" s="45">
        <v>47274.37</v>
      </c>
      <c r="G196" s="45">
        <v>46714.91</v>
      </c>
      <c r="H196" s="45">
        <v>46155.45</v>
      </c>
      <c r="I196" s="45">
        <v>45595.99</v>
      </c>
      <c r="J196" s="45">
        <v>45036.53</v>
      </c>
      <c r="K196" s="45">
        <v>44477.07</v>
      </c>
      <c r="L196" s="45">
        <v>43917.61</v>
      </c>
      <c r="M196" s="45">
        <v>43358.15</v>
      </c>
      <c r="N196" s="45">
        <v>42798.69</v>
      </c>
      <c r="O196" s="45">
        <v>42239.23</v>
      </c>
      <c r="P196" s="45">
        <v>41679.769999999997</v>
      </c>
      <c r="Q196" s="45">
        <v>41120.31</v>
      </c>
      <c r="R196" s="47">
        <f t="shared" ref="R196:R213" si="58">((E196+Q196)+((F196+G196+H196+I196+J196+K196+L196+M196+N196+O196+P196)*2))/24</f>
        <v>44477.07</v>
      </c>
      <c r="T196" s="49"/>
      <c r="V196" s="49">
        <f t="shared" ref="V196:V213" si="59">+R196</f>
        <v>44477.07</v>
      </c>
      <c r="Y196" s="51"/>
      <c r="Z196" s="51"/>
      <c r="AA196" s="51"/>
      <c r="AC196" s="49">
        <f t="shared" ref="AC196:AC213" si="60">+R196</f>
        <v>44477.07</v>
      </c>
    </row>
    <row r="197" spans="1:29">
      <c r="A197" s="6" t="s">
        <v>284</v>
      </c>
      <c r="B197" s="1" t="s">
        <v>91</v>
      </c>
      <c r="C197" s="6" t="s">
        <v>94</v>
      </c>
      <c r="D197" s="41" t="s">
        <v>95</v>
      </c>
      <c r="E197" s="45">
        <v>43217.42</v>
      </c>
      <c r="F197" s="45">
        <v>42797.82</v>
      </c>
      <c r="G197" s="45">
        <v>42378.22</v>
      </c>
      <c r="H197" s="45">
        <v>41958.62</v>
      </c>
      <c r="I197" s="45">
        <v>41539.019999999997</v>
      </c>
      <c r="J197" s="45">
        <v>41119.42</v>
      </c>
      <c r="K197" s="45">
        <v>40699.82</v>
      </c>
      <c r="L197" s="45">
        <v>40280.22</v>
      </c>
      <c r="M197" s="45">
        <v>39860.620000000003</v>
      </c>
      <c r="N197" s="45">
        <v>39441.019999999997</v>
      </c>
      <c r="O197" s="45">
        <v>39021.42</v>
      </c>
      <c r="P197" s="45">
        <v>38601.82</v>
      </c>
      <c r="Q197" s="45">
        <v>38182.22</v>
      </c>
      <c r="R197" s="47">
        <f t="shared" si="58"/>
        <v>40699.82</v>
      </c>
      <c r="T197" s="49"/>
      <c r="V197" s="49">
        <f t="shared" si="59"/>
        <v>40699.82</v>
      </c>
      <c r="Y197" s="51"/>
      <c r="Z197" s="51"/>
      <c r="AA197" s="51"/>
      <c r="AC197" s="49">
        <f t="shared" si="60"/>
        <v>40699.82</v>
      </c>
    </row>
    <row r="198" spans="1:29">
      <c r="A198" s="6" t="s">
        <v>284</v>
      </c>
      <c r="B198" s="1" t="s">
        <v>91</v>
      </c>
      <c r="C198" s="6" t="s">
        <v>96</v>
      </c>
      <c r="D198" s="41" t="s">
        <v>97</v>
      </c>
      <c r="E198" s="45">
        <v>764087.07</v>
      </c>
      <c r="F198" s="45">
        <v>759287.9</v>
      </c>
      <c r="G198" s="45">
        <v>754898.95</v>
      </c>
      <c r="H198" s="45">
        <v>750510</v>
      </c>
      <c r="I198" s="45">
        <v>-3.4924596548080398E-10</v>
      </c>
      <c r="J198" s="45">
        <v>-3.4924596548080398E-10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7">
        <f t="shared" si="58"/>
        <v>220561.69874999995</v>
      </c>
      <c r="T198" s="49"/>
      <c r="V198" s="49">
        <f t="shared" si="59"/>
        <v>220561.69874999995</v>
      </c>
      <c r="Y198" s="51"/>
      <c r="Z198" s="51"/>
      <c r="AA198" s="51"/>
      <c r="AC198" s="49">
        <f t="shared" si="60"/>
        <v>220561.69874999995</v>
      </c>
    </row>
    <row r="199" spans="1:29">
      <c r="A199" s="6" t="s">
        <v>284</v>
      </c>
      <c r="B199" s="1" t="s">
        <v>91</v>
      </c>
      <c r="C199" s="6" t="s">
        <v>98</v>
      </c>
      <c r="D199" s="41" t="s">
        <v>99</v>
      </c>
      <c r="E199" s="45">
        <v>1.8189894035458601E-12</v>
      </c>
      <c r="F199" s="45">
        <v>1.8189894035458601E-12</v>
      </c>
      <c r="G199" s="45">
        <v>1.8189894035458601E-12</v>
      </c>
      <c r="H199" s="45">
        <v>1.8189894035458601E-12</v>
      </c>
      <c r="I199" s="45">
        <v>1.8189894035458601E-12</v>
      </c>
      <c r="J199" s="45">
        <v>1.8189894035458601E-12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 t="shared" si="58"/>
        <v>8.337034766251858E-13</v>
      </c>
      <c r="T199" s="49"/>
      <c r="V199" s="49">
        <f t="shared" si="59"/>
        <v>8.337034766251858E-13</v>
      </c>
      <c r="Y199" s="51"/>
      <c r="Z199" s="51"/>
      <c r="AA199" s="51"/>
      <c r="AC199" s="49">
        <f t="shared" si="60"/>
        <v>8.337034766251858E-13</v>
      </c>
    </row>
    <row r="200" spans="1:29">
      <c r="A200" s="6" t="s">
        <v>284</v>
      </c>
      <c r="B200" s="1" t="s">
        <v>91</v>
      </c>
      <c r="C200" s="6" t="s">
        <v>100</v>
      </c>
      <c r="D200" s="41" t="s">
        <v>101</v>
      </c>
      <c r="E200" s="45">
        <v>128902.58</v>
      </c>
      <c r="F200" s="45">
        <v>128255.08</v>
      </c>
      <c r="G200" s="45">
        <v>127607.58</v>
      </c>
      <c r="H200" s="45">
        <v>126960.08</v>
      </c>
      <c r="I200" s="45">
        <v>126312.58</v>
      </c>
      <c r="J200" s="45">
        <v>125665.08</v>
      </c>
      <c r="K200" s="45">
        <v>125017.58</v>
      </c>
      <c r="L200" s="45">
        <v>124370.08</v>
      </c>
      <c r="M200" s="45">
        <v>123722.58</v>
      </c>
      <c r="N200" s="45">
        <v>123075.08</v>
      </c>
      <c r="O200" s="45">
        <v>122427.58</v>
      </c>
      <c r="P200" s="45">
        <v>121780.08</v>
      </c>
      <c r="Q200" s="45">
        <v>121132.58</v>
      </c>
      <c r="R200" s="47">
        <f t="shared" si="58"/>
        <v>125017.58000000002</v>
      </c>
      <c r="T200" s="49"/>
      <c r="V200" s="49">
        <f t="shared" si="59"/>
        <v>125017.58000000002</v>
      </c>
      <c r="Y200" s="51"/>
      <c r="Z200" s="51"/>
      <c r="AA200" s="51"/>
      <c r="AC200" s="49">
        <f t="shared" si="60"/>
        <v>125017.58000000002</v>
      </c>
    </row>
    <row r="201" spans="1:29">
      <c r="A201" s="6" t="s">
        <v>284</v>
      </c>
      <c r="B201" s="1" t="s">
        <v>91</v>
      </c>
      <c r="C201" s="6" t="s">
        <v>102</v>
      </c>
      <c r="D201" s="27" t="s">
        <v>103</v>
      </c>
      <c r="E201" s="45">
        <v>62919.86</v>
      </c>
      <c r="F201" s="45">
        <v>61871.19</v>
      </c>
      <c r="G201" s="45">
        <v>60822.52</v>
      </c>
      <c r="H201" s="45">
        <v>59773.85</v>
      </c>
      <c r="I201" s="45">
        <v>58725.18</v>
      </c>
      <c r="J201" s="45">
        <v>57676.51</v>
      </c>
      <c r="K201" s="45">
        <v>56627.839999999997</v>
      </c>
      <c r="L201" s="45">
        <v>55579.17</v>
      </c>
      <c r="M201" s="45">
        <v>54530.5</v>
      </c>
      <c r="N201" s="45">
        <v>53481.83</v>
      </c>
      <c r="O201" s="45">
        <v>52433.16</v>
      </c>
      <c r="P201" s="45">
        <v>51384.49</v>
      </c>
      <c r="Q201" s="45">
        <v>50335.82</v>
      </c>
      <c r="R201" s="47">
        <f t="shared" si="58"/>
        <v>56627.839999999997</v>
      </c>
      <c r="T201" s="49"/>
      <c r="V201" s="49">
        <f t="shared" si="59"/>
        <v>56627.839999999997</v>
      </c>
      <c r="Y201" s="51"/>
      <c r="Z201" s="51"/>
      <c r="AA201" s="51"/>
      <c r="AC201" s="49">
        <f t="shared" si="60"/>
        <v>56627.839999999997</v>
      </c>
    </row>
    <row r="202" spans="1:29">
      <c r="A202" s="6" t="s">
        <v>284</v>
      </c>
      <c r="B202" s="1" t="s">
        <v>91</v>
      </c>
      <c r="C202" s="6" t="s">
        <v>104</v>
      </c>
      <c r="D202" s="27" t="s">
        <v>105</v>
      </c>
      <c r="E202" s="45">
        <v>80537.820000000094</v>
      </c>
      <c r="F202" s="45">
        <v>79698.890000000101</v>
      </c>
      <c r="G202" s="45">
        <v>78859.960000000094</v>
      </c>
      <c r="H202" s="45">
        <v>78021.030000000101</v>
      </c>
      <c r="I202" s="45">
        <v>77182.100000000093</v>
      </c>
      <c r="J202" s="45">
        <v>76343.1700000001</v>
      </c>
      <c r="K202" s="45">
        <v>75504.240000000005</v>
      </c>
      <c r="L202" s="45">
        <v>74665.31</v>
      </c>
      <c r="M202" s="45">
        <v>73826.38</v>
      </c>
      <c r="N202" s="45">
        <v>72987.45</v>
      </c>
      <c r="O202" s="45">
        <v>72148.52</v>
      </c>
      <c r="P202" s="45">
        <v>71309.59</v>
      </c>
      <c r="Q202" s="45">
        <v>70470.66</v>
      </c>
      <c r="R202" s="47">
        <f t="shared" si="58"/>
        <v>75504.240000000034</v>
      </c>
      <c r="T202" s="49"/>
      <c r="V202" s="49">
        <f t="shared" si="59"/>
        <v>75504.240000000034</v>
      </c>
      <c r="Y202" s="51"/>
      <c r="Z202" s="51"/>
      <c r="AA202" s="51"/>
      <c r="AC202" s="49">
        <f t="shared" si="60"/>
        <v>75504.240000000034</v>
      </c>
    </row>
    <row r="203" spans="1:29">
      <c r="A203" s="6" t="s">
        <v>284</v>
      </c>
      <c r="B203" s="1" t="s">
        <v>91</v>
      </c>
      <c r="C203" s="6" t="s">
        <v>77</v>
      </c>
      <c r="D203" s="27" t="s">
        <v>106</v>
      </c>
      <c r="E203" s="45">
        <v>303400.09000000003</v>
      </c>
      <c r="F203" s="45">
        <v>296804.44</v>
      </c>
      <c r="G203" s="45">
        <v>290208.78999999998</v>
      </c>
      <c r="H203" s="45">
        <v>283613.14</v>
      </c>
      <c r="I203" s="45">
        <v>277017.49</v>
      </c>
      <c r="J203" s="45">
        <v>270421.84000000003</v>
      </c>
      <c r="K203" s="45">
        <v>263826.19</v>
      </c>
      <c r="L203" s="45">
        <v>257230.54</v>
      </c>
      <c r="M203" s="45">
        <v>250634.89</v>
      </c>
      <c r="N203" s="45">
        <v>244039.24</v>
      </c>
      <c r="O203" s="45">
        <v>237443.59</v>
      </c>
      <c r="P203" s="45">
        <v>230847.94</v>
      </c>
      <c r="Q203" s="45">
        <v>224252.29</v>
      </c>
      <c r="R203" s="47">
        <f t="shared" si="58"/>
        <v>263826.18999999994</v>
      </c>
      <c r="T203" s="49"/>
      <c r="V203" s="49">
        <f t="shared" si="59"/>
        <v>263826.18999999994</v>
      </c>
      <c r="Y203" s="51"/>
      <c r="Z203" s="51"/>
      <c r="AA203" s="51"/>
      <c r="AC203" s="49">
        <f t="shared" si="60"/>
        <v>263826.18999999994</v>
      </c>
    </row>
    <row r="204" spans="1:29">
      <c r="A204" s="6" t="s">
        <v>284</v>
      </c>
      <c r="B204" s="1" t="s">
        <v>91</v>
      </c>
      <c r="C204" s="6" t="s">
        <v>107</v>
      </c>
      <c r="D204" s="27" t="s">
        <v>626</v>
      </c>
      <c r="E204" s="45">
        <v>50484.53</v>
      </c>
      <c r="F204" s="45">
        <v>50311.040000000001</v>
      </c>
      <c r="G204" s="45">
        <v>50137.55</v>
      </c>
      <c r="H204" s="45">
        <v>49964.06</v>
      </c>
      <c r="I204" s="45">
        <v>49790.57</v>
      </c>
      <c r="J204" s="45">
        <v>49617.08</v>
      </c>
      <c r="K204" s="45">
        <v>49443.59</v>
      </c>
      <c r="L204" s="45">
        <v>49270.1</v>
      </c>
      <c r="M204" s="45">
        <v>49096.61</v>
      </c>
      <c r="N204" s="45">
        <v>48923.12</v>
      </c>
      <c r="O204" s="45">
        <v>48749.63</v>
      </c>
      <c r="P204" s="45">
        <v>48576.14</v>
      </c>
      <c r="Q204" s="45">
        <v>48402.65</v>
      </c>
      <c r="R204" s="47">
        <f t="shared" si="58"/>
        <v>49443.59</v>
      </c>
      <c r="T204" s="49"/>
      <c r="V204" s="49">
        <f t="shared" si="59"/>
        <v>49443.59</v>
      </c>
      <c r="Y204" s="51"/>
      <c r="Z204" s="51"/>
      <c r="AA204" s="51"/>
      <c r="AC204" s="49">
        <f t="shared" si="60"/>
        <v>49443.59</v>
      </c>
    </row>
    <row r="205" spans="1:29">
      <c r="A205" s="6" t="s">
        <v>284</v>
      </c>
      <c r="B205" s="1" t="s">
        <v>91</v>
      </c>
      <c r="C205" s="6" t="s">
        <v>108</v>
      </c>
      <c r="D205" s="27" t="s">
        <v>627</v>
      </c>
      <c r="E205" s="45">
        <v>52321.64</v>
      </c>
      <c r="F205" s="45">
        <v>52194.34</v>
      </c>
      <c r="G205" s="45">
        <v>52067.040000000001</v>
      </c>
      <c r="H205" s="45">
        <v>51939.74</v>
      </c>
      <c r="I205" s="45">
        <v>51812.44</v>
      </c>
      <c r="J205" s="45">
        <v>51685.14</v>
      </c>
      <c r="K205" s="45">
        <v>51557.84</v>
      </c>
      <c r="L205" s="45">
        <v>51430.54</v>
      </c>
      <c r="M205" s="45">
        <v>51303.24</v>
      </c>
      <c r="N205" s="45">
        <v>51175.94</v>
      </c>
      <c r="O205" s="45">
        <v>51048.639999999999</v>
      </c>
      <c r="P205" s="45">
        <v>50921.34</v>
      </c>
      <c r="Q205" s="45">
        <v>50794.04</v>
      </c>
      <c r="R205" s="47">
        <f t="shared" si="58"/>
        <v>51557.84</v>
      </c>
      <c r="T205" s="49"/>
      <c r="V205" s="49">
        <f t="shared" si="59"/>
        <v>51557.84</v>
      </c>
      <c r="Y205" s="51"/>
      <c r="Z205" s="51"/>
      <c r="AA205" s="51"/>
      <c r="AC205" s="49">
        <f t="shared" si="60"/>
        <v>51557.84</v>
      </c>
    </row>
    <row r="206" spans="1:29">
      <c r="A206" s="6" t="s">
        <v>284</v>
      </c>
      <c r="B206" s="1" t="s">
        <v>91</v>
      </c>
      <c r="C206" s="6" t="s">
        <v>109</v>
      </c>
      <c r="D206" s="27" t="s">
        <v>628</v>
      </c>
      <c r="E206" s="45">
        <v>50831.51</v>
      </c>
      <c r="F206" s="45">
        <v>50658.02</v>
      </c>
      <c r="G206" s="45">
        <v>50484.53</v>
      </c>
      <c r="H206" s="45">
        <v>50311.040000000001</v>
      </c>
      <c r="I206" s="45">
        <v>50137.55</v>
      </c>
      <c r="J206" s="45">
        <v>49964.06</v>
      </c>
      <c r="K206" s="45">
        <v>49790.57</v>
      </c>
      <c r="L206" s="45">
        <v>49617.08</v>
      </c>
      <c r="M206" s="45">
        <v>49443.59</v>
      </c>
      <c r="N206" s="45">
        <v>49270.1</v>
      </c>
      <c r="O206" s="45">
        <v>49096.61</v>
      </c>
      <c r="P206" s="45">
        <v>48923.12</v>
      </c>
      <c r="Q206" s="45">
        <v>48749.63</v>
      </c>
      <c r="R206" s="47">
        <f t="shared" si="58"/>
        <v>49790.57</v>
      </c>
      <c r="T206" s="49"/>
      <c r="V206" s="49">
        <f t="shared" si="59"/>
        <v>49790.57</v>
      </c>
      <c r="Y206" s="51"/>
      <c r="Z206" s="51"/>
      <c r="AA206" s="51"/>
      <c r="AC206" s="49">
        <f t="shared" si="60"/>
        <v>49790.57</v>
      </c>
    </row>
    <row r="207" spans="1:29">
      <c r="A207" s="6" t="s">
        <v>284</v>
      </c>
      <c r="B207" s="1" t="s">
        <v>91</v>
      </c>
      <c r="C207" s="6" t="s">
        <v>110</v>
      </c>
      <c r="D207" s="27" t="s">
        <v>629</v>
      </c>
      <c r="E207" s="45">
        <v>52576.24</v>
      </c>
      <c r="F207" s="45">
        <v>52448.94</v>
      </c>
      <c r="G207" s="45">
        <v>52321.64</v>
      </c>
      <c r="H207" s="45">
        <v>52194.34</v>
      </c>
      <c r="I207" s="45">
        <v>52067.040000000001</v>
      </c>
      <c r="J207" s="45">
        <v>51939.74</v>
      </c>
      <c r="K207" s="45">
        <v>51812.44</v>
      </c>
      <c r="L207" s="45">
        <v>51685.14</v>
      </c>
      <c r="M207" s="45">
        <v>51557.84</v>
      </c>
      <c r="N207" s="45">
        <v>51430.54</v>
      </c>
      <c r="O207" s="45">
        <v>51303.24</v>
      </c>
      <c r="P207" s="45">
        <v>51175.94</v>
      </c>
      <c r="Q207" s="45">
        <v>51048.639999999999</v>
      </c>
      <c r="R207" s="47">
        <f t="shared" si="58"/>
        <v>51812.44</v>
      </c>
      <c r="T207" s="49"/>
      <c r="V207" s="49">
        <f t="shared" si="59"/>
        <v>51812.44</v>
      </c>
      <c r="Y207" s="51"/>
      <c r="Z207" s="51"/>
      <c r="AA207" s="51"/>
      <c r="AC207" s="49">
        <f t="shared" si="60"/>
        <v>51812.44</v>
      </c>
    </row>
    <row r="208" spans="1:29">
      <c r="A208" s="6" t="s">
        <v>284</v>
      </c>
      <c r="B208" s="1" t="s">
        <v>91</v>
      </c>
      <c r="C208" s="6" t="s">
        <v>893</v>
      </c>
      <c r="D208" s="27" t="s">
        <v>903</v>
      </c>
      <c r="E208" s="45">
        <v>113472.51</v>
      </c>
      <c r="F208" s="45">
        <v>112402.02</v>
      </c>
      <c r="G208" s="45">
        <v>111331.53</v>
      </c>
      <c r="H208" s="45">
        <v>110261.04</v>
      </c>
      <c r="I208" s="45">
        <v>109190.55</v>
      </c>
      <c r="J208" s="45">
        <v>108120.06</v>
      </c>
      <c r="K208" s="45">
        <v>107049.57</v>
      </c>
      <c r="L208" s="45">
        <v>105979.08</v>
      </c>
      <c r="M208" s="45">
        <v>104908.59</v>
      </c>
      <c r="N208" s="45">
        <v>103838.1</v>
      </c>
      <c r="O208" s="45">
        <v>102767.61</v>
      </c>
      <c r="P208" s="45">
        <v>101697.12</v>
      </c>
      <c r="Q208" s="45">
        <v>100626.63</v>
      </c>
      <c r="R208" s="47">
        <f t="shared" si="58"/>
        <v>107049.57</v>
      </c>
      <c r="T208" s="49"/>
      <c r="V208" s="49">
        <f t="shared" si="59"/>
        <v>107049.57</v>
      </c>
      <c r="Y208" s="51"/>
      <c r="Z208" s="51"/>
      <c r="AA208" s="51"/>
      <c r="AC208" s="49">
        <f t="shared" si="60"/>
        <v>107049.57</v>
      </c>
    </row>
    <row r="209" spans="1:30">
      <c r="A209" s="6" t="s">
        <v>284</v>
      </c>
      <c r="B209" s="1" t="s">
        <v>91</v>
      </c>
      <c r="C209" s="6" t="s">
        <v>889</v>
      </c>
      <c r="D209" s="27" t="s">
        <v>904</v>
      </c>
      <c r="E209" s="45">
        <v>94774.480000000098</v>
      </c>
      <c r="F209" s="45">
        <v>94203.550000000105</v>
      </c>
      <c r="G209" s="45">
        <v>93632.620000000097</v>
      </c>
      <c r="H209" s="45">
        <v>93061.690000000104</v>
      </c>
      <c r="I209" s="45">
        <v>92490.760000000097</v>
      </c>
      <c r="J209" s="45">
        <v>91919.830000000104</v>
      </c>
      <c r="K209" s="45">
        <v>91348.9</v>
      </c>
      <c r="L209" s="45">
        <v>90777.97</v>
      </c>
      <c r="M209" s="45">
        <v>90207.039999999994</v>
      </c>
      <c r="N209" s="45">
        <v>89636.11</v>
      </c>
      <c r="O209" s="45">
        <v>89065.18</v>
      </c>
      <c r="P209" s="45">
        <v>88494.25</v>
      </c>
      <c r="Q209" s="45">
        <v>87923.320000000094</v>
      </c>
      <c r="R209" s="47">
        <f t="shared" si="58"/>
        <v>91348.900000000067</v>
      </c>
      <c r="T209" s="49"/>
      <c r="V209" s="49">
        <f t="shared" si="59"/>
        <v>91348.900000000067</v>
      </c>
      <c r="Y209" s="51"/>
      <c r="Z209" s="51"/>
      <c r="AA209" s="51"/>
      <c r="AC209" s="49">
        <f t="shared" si="60"/>
        <v>91348.900000000067</v>
      </c>
    </row>
    <row r="210" spans="1:30">
      <c r="A210" s="6" t="s">
        <v>284</v>
      </c>
      <c r="B210" s="1" t="s">
        <v>91</v>
      </c>
      <c r="C210" s="6" t="s">
        <v>890</v>
      </c>
      <c r="D210" s="27" t="s">
        <v>905</v>
      </c>
      <c r="E210" s="45">
        <v>148156.44</v>
      </c>
      <c r="F210" s="45">
        <v>147728.24</v>
      </c>
      <c r="G210" s="45">
        <v>147300.04</v>
      </c>
      <c r="H210" s="45">
        <v>146871.84</v>
      </c>
      <c r="I210" s="45">
        <v>146443.64000000001</v>
      </c>
      <c r="J210" s="45">
        <v>146015.44</v>
      </c>
      <c r="K210" s="45">
        <v>145587.24</v>
      </c>
      <c r="L210" s="45">
        <v>145159.04000000001</v>
      </c>
      <c r="M210" s="45">
        <v>144730.84</v>
      </c>
      <c r="N210" s="45">
        <v>144302.64000000001</v>
      </c>
      <c r="O210" s="45">
        <v>143874.44</v>
      </c>
      <c r="P210" s="45">
        <v>143446.24</v>
      </c>
      <c r="Q210" s="45">
        <v>143018.04</v>
      </c>
      <c r="R210" s="47">
        <f t="shared" si="58"/>
        <v>145587.24</v>
      </c>
      <c r="T210" s="49"/>
      <c r="V210" s="49">
        <f t="shared" si="59"/>
        <v>145587.24</v>
      </c>
      <c r="Y210" s="51"/>
      <c r="Z210" s="51"/>
      <c r="AA210" s="51"/>
      <c r="AC210" s="49">
        <f t="shared" si="60"/>
        <v>145587.24</v>
      </c>
    </row>
    <row r="211" spans="1:30">
      <c r="A211" s="6" t="s">
        <v>284</v>
      </c>
      <c r="B211" s="1" t="s">
        <v>91</v>
      </c>
      <c r="C211" s="6" t="s">
        <v>406</v>
      </c>
      <c r="D211" s="27" t="s">
        <v>948</v>
      </c>
      <c r="E211" s="45">
        <v>128843.94</v>
      </c>
      <c r="F211" s="45">
        <v>128484.04</v>
      </c>
      <c r="G211" s="45">
        <v>128124.14</v>
      </c>
      <c r="H211" s="45">
        <v>127764.24</v>
      </c>
      <c r="I211" s="45">
        <v>127404.34</v>
      </c>
      <c r="J211" s="45">
        <v>127044.44</v>
      </c>
      <c r="K211" s="45">
        <v>126684.54</v>
      </c>
      <c r="L211" s="45">
        <v>126324.64</v>
      </c>
      <c r="M211" s="45">
        <v>125964.74</v>
      </c>
      <c r="N211" s="45">
        <v>125604.84</v>
      </c>
      <c r="O211" s="45">
        <v>125244.94</v>
      </c>
      <c r="P211" s="45">
        <v>124885.04</v>
      </c>
      <c r="Q211" s="45">
        <v>124525.14</v>
      </c>
      <c r="R211" s="47">
        <f t="shared" si="58"/>
        <v>126684.54</v>
      </c>
      <c r="T211" s="49"/>
      <c r="V211" s="49">
        <f t="shared" si="59"/>
        <v>126684.54</v>
      </c>
      <c r="Y211" s="51"/>
      <c r="Z211" s="51"/>
      <c r="AA211" s="51"/>
      <c r="AC211" s="49">
        <f t="shared" si="60"/>
        <v>126684.54</v>
      </c>
    </row>
    <row r="212" spans="1:30">
      <c r="A212" s="6" t="s">
        <v>284</v>
      </c>
      <c r="B212" s="1" t="s">
        <v>91</v>
      </c>
      <c r="C212" s="6" t="s">
        <v>407</v>
      </c>
      <c r="D212" s="27" t="s">
        <v>949</v>
      </c>
      <c r="E212" s="45">
        <v>86015.93</v>
      </c>
      <c r="F212" s="45">
        <v>85835.98</v>
      </c>
      <c r="G212" s="45">
        <v>85656.03</v>
      </c>
      <c r="H212" s="45">
        <v>85476.08</v>
      </c>
      <c r="I212" s="45">
        <v>85296.13</v>
      </c>
      <c r="J212" s="45">
        <v>85116.18</v>
      </c>
      <c r="K212" s="45">
        <v>84936.23</v>
      </c>
      <c r="L212" s="45">
        <v>84756.28</v>
      </c>
      <c r="M212" s="45">
        <v>84576.33</v>
      </c>
      <c r="N212" s="45">
        <v>84396.38</v>
      </c>
      <c r="O212" s="45">
        <v>84216.43</v>
      </c>
      <c r="P212" s="45">
        <v>84036.479999999996</v>
      </c>
      <c r="Q212" s="45">
        <v>83856.53</v>
      </c>
      <c r="R212" s="47">
        <f t="shared" si="58"/>
        <v>84936.23</v>
      </c>
      <c r="T212" s="49"/>
      <c r="V212" s="49">
        <f t="shared" si="59"/>
        <v>84936.23</v>
      </c>
      <c r="Y212" s="51"/>
      <c r="Z212" s="51"/>
      <c r="AA212" s="51"/>
      <c r="AC212" s="49">
        <f t="shared" si="60"/>
        <v>84936.23</v>
      </c>
    </row>
    <row r="213" spans="1:30">
      <c r="A213" s="6" t="s">
        <v>284</v>
      </c>
      <c r="B213" s="1" t="s">
        <v>91</v>
      </c>
      <c r="C213" s="6" t="s">
        <v>959</v>
      </c>
      <c r="D213" s="27" t="s">
        <v>960</v>
      </c>
      <c r="E213" s="55">
        <v>0</v>
      </c>
      <c r="F213" s="55">
        <v>0</v>
      </c>
      <c r="G213" s="55">
        <v>0</v>
      </c>
      <c r="H213" s="55">
        <v>122380.51</v>
      </c>
      <c r="I213" s="55">
        <v>132675.96</v>
      </c>
      <c r="J213" s="55">
        <v>144583.67000000001</v>
      </c>
      <c r="K213" s="55">
        <v>144280.56</v>
      </c>
      <c r="L213" s="55">
        <v>143977.45000000001</v>
      </c>
      <c r="M213" s="55">
        <v>143674.34</v>
      </c>
      <c r="N213" s="55">
        <v>143371.23000000001</v>
      </c>
      <c r="O213" s="55">
        <v>143068.12</v>
      </c>
      <c r="P213" s="55">
        <v>144457.70000000001</v>
      </c>
      <c r="Q213" s="55">
        <v>144151</v>
      </c>
      <c r="R213" s="56">
        <f t="shared" si="58"/>
        <v>111212.08666666666</v>
      </c>
      <c r="T213" s="49"/>
      <c r="V213" s="49">
        <f t="shared" si="59"/>
        <v>111212.08666666666</v>
      </c>
      <c r="Y213" s="51"/>
      <c r="Z213" s="51"/>
      <c r="AA213" s="51"/>
      <c r="AC213" s="49">
        <f t="shared" si="60"/>
        <v>111212.08666666666</v>
      </c>
    </row>
    <row r="214" spans="1:30">
      <c r="D214" s="28" t="s">
        <v>111</v>
      </c>
      <c r="E214" s="45">
        <f t="shared" ref="E214:R214" si="61">SUM(E196:E213)</f>
        <v>2208375.89</v>
      </c>
      <c r="F214" s="45">
        <f t="shared" si="61"/>
        <v>2190255.8600000003</v>
      </c>
      <c r="G214" s="45">
        <f t="shared" si="61"/>
        <v>2172546.0500000003</v>
      </c>
      <c r="H214" s="45">
        <f t="shared" si="61"/>
        <v>2277216.75</v>
      </c>
      <c r="I214" s="45">
        <f t="shared" si="61"/>
        <v>1523681.3399999999</v>
      </c>
      <c r="J214" s="45">
        <f t="shared" si="61"/>
        <v>1522268.1899999997</v>
      </c>
      <c r="K214" s="45">
        <f t="shared" si="61"/>
        <v>1508644.2200000002</v>
      </c>
      <c r="L214" s="45">
        <f t="shared" si="61"/>
        <v>1495020.2499999998</v>
      </c>
      <c r="M214" s="45">
        <f t="shared" si="61"/>
        <v>1481396.28</v>
      </c>
      <c r="N214" s="45">
        <f t="shared" si="61"/>
        <v>1467772.31</v>
      </c>
      <c r="O214" s="45">
        <f t="shared" si="61"/>
        <v>1454148.3399999999</v>
      </c>
      <c r="P214" s="45">
        <f t="shared" si="61"/>
        <v>1442217.0599999998</v>
      </c>
      <c r="Q214" s="45">
        <f t="shared" si="61"/>
        <v>1428589.5</v>
      </c>
      <c r="R214" s="45">
        <f t="shared" si="61"/>
        <v>1696137.4454166666</v>
      </c>
      <c r="Y214" s="51"/>
      <c r="Z214" s="51"/>
      <c r="AA214" s="51"/>
    </row>
    <row r="215" spans="1:30">
      <c r="D215" s="29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7"/>
      <c r="Y215" s="51"/>
      <c r="Z215" s="51"/>
      <c r="AA215" s="51"/>
    </row>
    <row r="216" spans="1:30">
      <c r="A216" s="6" t="s">
        <v>284</v>
      </c>
      <c r="B216" s="6" t="s">
        <v>112</v>
      </c>
      <c r="C216" s="6" t="s">
        <v>69</v>
      </c>
      <c r="D216" s="41" t="s">
        <v>114</v>
      </c>
      <c r="E216" s="45">
        <v>679430.29</v>
      </c>
      <c r="F216" s="45">
        <v>676016.07</v>
      </c>
      <c r="G216" s="45">
        <v>672601.85</v>
      </c>
      <c r="H216" s="45">
        <v>669187.63</v>
      </c>
      <c r="I216" s="45">
        <v>665773.41</v>
      </c>
      <c r="J216" s="45">
        <v>662359.18999999994</v>
      </c>
      <c r="K216" s="45">
        <v>658944.97</v>
      </c>
      <c r="L216" s="45">
        <v>655530.75</v>
      </c>
      <c r="M216" s="45">
        <v>652116.53</v>
      </c>
      <c r="N216" s="45">
        <v>648702.31000000006</v>
      </c>
      <c r="O216" s="45">
        <v>645288.09</v>
      </c>
      <c r="P216" s="45">
        <v>641873.87</v>
      </c>
      <c r="Q216" s="45">
        <v>638459.65</v>
      </c>
      <c r="R216" s="47">
        <f>((E216+Q216)+((F216+G216+H216+I216+J216+K216+L216+M216+N216+O216+P216)*2))/24</f>
        <v>658944.97000000009</v>
      </c>
      <c r="T216" s="49"/>
      <c r="V216" s="49">
        <f>+R216</f>
        <v>658944.97000000009</v>
      </c>
      <c r="Y216" s="51"/>
      <c r="Z216" s="51"/>
      <c r="AA216" s="51"/>
      <c r="AC216" s="49">
        <f>+R216</f>
        <v>658944.97000000009</v>
      </c>
    </row>
    <row r="217" spans="1:30">
      <c r="A217" s="6" t="s">
        <v>284</v>
      </c>
      <c r="B217" s="6" t="s">
        <v>112</v>
      </c>
      <c r="C217" s="6" t="s">
        <v>390</v>
      </c>
      <c r="D217" s="41" t="s">
        <v>963</v>
      </c>
      <c r="E217" s="45">
        <v>0</v>
      </c>
      <c r="F217" s="45">
        <v>0</v>
      </c>
      <c r="G217" s="45">
        <v>0</v>
      </c>
      <c r="H217" s="45">
        <v>0</v>
      </c>
      <c r="I217" s="45">
        <v>751441.23</v>
      </c>
      <c r="J217" s="45">
        <v>752398.69</v>
      </c>
      <c r="K217" s="45">
        <v>750824.63</v>
      </c>
      <c r="L217" s="45">
        <v>749250.57</v>
      </c>
      <c r="M217" s="45">
        <v>747676.51</v>
      </c>
      <c r="N217" s="45">
        <v>746102.45</v>
      </c>
      <c r="O217" s="45">
        <v>744528.39</v>
      </c>
      <c r="P217" s="45">
        <v>742954.33</v>
      </c>
      <c r="Q217" s="45">
        <v>741380.27</v>
      </c>
      <c r="R217" s="47">
        <f>((E217+Q217)+((F217+G217+H217+I217+J217+K217+L217+M217+N217+O217+P217)*2))/24</f>
        <v>529655.57791666663</v>
      </c>
      <c r="T217" s="49"/>
      <c r="V217" s="49">
        <f>+R217</f>
        <v>529655.57791666663</v>
      </c>
      <c r="Y217" s="51"/>
      <c r="Z217" s="51"/>
      <c r="AA217" s="51"/>
      <c r="AC217" s="49">
        <f>+R217</f>
        <v>529655.57791666663</v>
      </c>
    </row>
    <row r="218" spans="1:30">
      <c r="D218" s="41" t="s">
        <v>111</v>
      </c>
      <c r="E218" s="46">
        <f t="shared" ref="E218:O218" si="62">SUM(E216:E217)</f>
        <v>679430.29</v>
      </c>
      <c r="F218" s="46">
        <f t="shared" si="62"/>
        <v>676016.07</v>
      </c>
      <c r="G218" s="46">
        <f t="shared" si="62"/>
        <v>672601.85</v>
      </c>
      <c r="H218" s="46">
        <f t="shared" si="62"/>
        <v>669187.63</v>
      </c>
      <c r="I218" s="46">
        <f t="shared" si="62"/>
        <v>1417214.6400000001</v>
      </c>
      <c r="J218" s="46">
        <f t="shared" si="62"/>
        <v>1414757.88</v>
      </c>
      <c r="K218" s="46">
        <f t="shared" si="62"/>
        <v>1409769.6</v>
      </c>
      <c r="L218" s="46">
        <f t="shared" si="62"/>
        <v>1404781.3199999998</v>
      </c>
      <c r="M218" s="46">
        <f t="shared" si="62"/>
        <v>1399793.04</v>
      </c>
      <c r="N218" s="46">
        <f t="shared" si="62"/>
        <v>1394804.76</v>
      </c>
      <c r="O218" s="46">
        <f t="shared" si="62"/>
        <v>1389816.48</v>
      </c>
      <c r="P218" s="46">
        <f t="shared" ref="P218:R218" si="63">SUM(P216:P217)</f>
        <v>1384828.2</v>
      </c>
      <c r="Q218" s="46">
        <f t="shared" si="63"/>
        <v>1379839.92</v>
      </c>
      <c r="R218" s="46">
        <f t="shared" si="63"/>
        <v>1188600.5479166666</v>
      </c>
      <c r="Y218" s="51"/>
      <c r="Z218" s="51"/>
      <c r="AA218" s="51"/>
    </row>
    <row r="219" spans="1:30">
      <c r="D219" s="3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7"/>
      <c r="Y219" s="51"/>
      <c r="Z219" s="51"/>
      <c r="AA219" s="51"/>
    </row>
    <row r="220" spans="1:30">
      <c r="A220" s="6" t="s">
        <v>284</v>
      </c>
      <c r="B220" s="6" t="s">
        <v>82</v>
      </c>
      <c r="C220" s="6" t="s">
        <v>67</v>
      </c>
      <c r="D220" s="41" t="s">
        <v>115</v>
      </c>
      <c r="E220" s="45">
        <v>0</v>
      </c>
      <c r="F220" s="45">
        <v>0</v>
      </c>
      <c r="G220" s="45">
        <v>31398.87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7">
        <f t="shared" ref="R220:R283" si="64">((E220+Q220)+((F220+G220+H220+I220+J220+K220+L220+M220+N220+O220+P220)*2))/24</f>
        <v>2616.5724999999998</v>
      </c>
      <c r="T220" s="61">
        <f t="shared" ref="T220:T263" si="65">+R220</f>
        <v>2616.5724999999998</v>
      </c>
      <c r="Y220" s="51"/>
      <c r="Z220" s="51"/>
      <c r="AA220" s="51"/>
      <c r="AD220" s="49">
        <f t="shared" ref="AD220:AD264" si="66">+R220</f>
        <v>2616.5724999999998</v>
      </c>
    </row>
    <row r="221" spans="1:30">
      <c r="A221" s="6" t="s">
        <v>284</v>
      </c>
      <c r="B221" s="6" t="s">
        <v>494</v>
      </c>
      <c r="C221" s="6" t="s">
        <v>2</v>
      </c>
      <c r="D221" s="41" t="s">
        <v>495</v>
      </c>
      <c r="E221" s="45">
        <v>21049.22</v>
      </c>
      <c r="F221" s="45">
        <v>73748.81</v>
      </c>
      <c r="G221" s="45">
        <v>77811.31</v>
      </c>
      <c r="H221" s="45">
        <v>181507.58</v>
      </c>
      <c r="I221" s="45">
        <v>181507.58</v>
      </c>
      <c r="J221" s="45">
        <v>2.91038304567337E-11</v>
      </c>
      <c r="K221" s="45">
        <v>3003.46</v>
      </c>
      <c r="L221" s="45">
        <v>3003.46</v>
      </c>
      <c r="M221" s="45">
        <v>3003.46</v>
      </c>
      <c r="N221" s="45">
        <v>3003.46</v>
      </c>
      <c r="O221" s="45">
        <v>3003.46</v>
      </c>
      <c r="P221" s="45">
        <v>3003.46</v>
      </c>
      <c r="Q221" s="45">
        <v>3003.46</v>
      </c>
      <c r="R221" s="47">
        <f t="shared" si="64"/>
        <v>45385.198333333326</v>
      </c>
      <c r="T221" s="49">
        <f t="shared" si="65"/>
        <v>45385.198333333326</v>
      </c>
      <c r="Y221" s="51"/>
      <c r="Z221" s="51"/>
      <c r="AA221" s="51"/>
      <c r="AD221" s="49">
        <f t="shared" si="66"/>
        <v>45385.198333333326</v>
      </c>
    </row>
    <row r="222" spans="1:30">
      <c r="A222" s="6" t="s">
        <v>284</v>
      </c>
      <c r="B222" s="6" t="s">
        <v>116</v>
      </c>
      <c r="C222" s="6" t="s">
        <v>326</v>
      </c>
      <c r="D222" s="41" t="s">
        <v>906</v>
      </c>
      <c r="E222" s="45">
        <v>38966901</v>
      </c>
      <c r="F222" s="45">
        <v>38966901</v>
      </c>
      <c r="G222" s="45">
        <v>38966901</v>
      </c>
      <c r="H222" s="45">
        <v>38966901</v>
      </c>
      <c r="I222" s="45">
        <v>38966901</v>
      </c>
      <c r="J222" s="45">
        <v>39212051</v>
      </c>
      <c r="K222" s="45">
        <v>39212051</v>
      </c>
      <c r="L222" s="45">
        <v>39212051</v>
      </c>
      <c r="M222" s="45">
        <v>39212051</v>
      </c>
      <c r="N222" s="45">
        <v>39212051</v>
      </c>
      <c r="O222" s="45">
        <v>39212051</v>
      </c>
      <c r="P222" s="45">
        <v>39212051</v>
      </c>
      <c r="Q222" s="45">
        <v>39212051</v>
      </c>
      <c r="R222" s="47">
        <f t="shared" si="64"/>
        <v>39120119.75</v>
      </c>
      <c r="T222" s="49">
        <f t="shared" si="65"/>
        <v>39120119.75</v>
      </c>
      <c r="Y222" s="51"/>
      <c r="Z222" s="51"/>
      <c r="AA222" s="51"/>
      <c r="AD222" s="49">
        <f t="shared" si="66"/>
        <v>39120119.75</v>
      </c>
    </row>
    <row r="223" spans="1:30">
      <c r="A223" s="6" t="s">
        <v>284</v>
      </c>
      <c r="B223" s="6" t="s">
        <v>116</v>
      </c>
      <c r="C223" s="6" t="s">
        <v>327</v>
      </c>
      <c r="D223" s="41" t="s">
        <v>492</v>
      </c>
      <c r="E223" s="45">
        <v>1045610</v>
      </c>
      <c r="F223" s="45">
        <v>1045610</v>
      </c>
      <c r="G223" s="45">
        <v>1045610</v>
      </c>
      <c r="H223" s="45">
        <v>1045610</v>
      </c>
      <c r="I223" s="45">
        <v>1045610</v>
      </c>
      <c r="J223" s="45">
        <v>1044516</v>
      </c>
      <c r="K223" s="45">
        <v>1044516</v>
      </c>
      <c r="L223" s="45">
        <v>1044516</v>
      </c>
      <c r="M223" s="45">
        <v>1044516</v>
      </c>
      <c r="N223" s="45">
        <v>1044516</v>
      </c>
      <c r="O223" s="45">
        <v>1044516</v>
      </c>
      <c r="P223" s="45">
        <v>1044516</v>
      </c>
      <c r="Q223" s="45">
        <v>1044516</v>
      </c>
      <c r="R223" s="47">
        <f t="shared" si="64"/>
        <v>1044926.25</v>
      </c>
      <c r="T223" s="49">
        <f t="shared" si="65"/>
        <v>1044926.25</v>
      </c>
      <c r="Y223" s="51"/>
      <c r="Z223" s="51"/>
      <c r="AA223" s="51"/>
      <c r="AD223" s="49">
        <f t="shared" si="66"/>
        <v>1044926.25</v>
      </c>
    </row>
    <row r="224" spans="1:30">
      <c r="A224" s="6" t="s">
        <v>284</v>
      </c>
      <c r="B224" s="6" t="s">
        <v>116</v>
      </c>
      <c r="C224" s="6" t="s">
        <v>909</v>
      </c>
      <c r="D224" s="41" t="s">
        <v>910</v>
      </c>
      <c r="E224" s="45">
        <v>-197919</v>
      </c>
      <c r="F224" s="45">
        <v>-197919</v>
      </c>
      <c r="G224" s="45">
        <v>-197919</v>
      </c>
      <c r="H224" s="45">
        <v>-197919</v>
      </c>
      <c r="I224" s="45">
        <v>-197919</v>
      </c>
      <c r="J224" s="45">
        <v>-253608</v>
      </c>
      <c r="K224" s="45">
        <v>-253608</v>
      </c>
      <c r="L224" s="45">
        <v>-253608</v>
      </c>
      <c r="M224" s="45">
        <v>-253608</v>
      </c>
      <c r="N224" s="45">
        <v>-253608</v>
      </c>
      <c r="O224" s="45">
        <v>-253608</v>
      </c>
      <c r="P224" s="45">
        <v>-253608</v>
      </c>
      <c r="Q224" s="45">
        <v>-253608</v>
      </c>
      <c r="R224" s="47">
        <f t="shared" si="64"/>
        <v>-232724.625</v>
      </c>
      <c r="T224" s="49">
        <f t="shared" si="65"/>
        <v>-232724.625</v>
      </c>
      <c r="Y224" s="51"/>
      <c r="Z224" s="51"/>
      <c r="AA224" s="51"/>
      <c r="AD224" s="49">
        <f t="shared" si="66"/>
        <v>-232724.625</v>
      </c>
    </row>
    <row r="225" spans="1:30">
      <c r="A225" s="6" t="s">
        <v>284</v>
      </c>
      <c r="B225" s="6" t="s">
        <v>116</v>
      </c>
      <c r="C225" s="6" t="s">
        <v>907</v>
      </c>
      <c r="D225" s="41" t="s">
        <v>908</v>
      </c>
      <c r="E225" s="45">
        <v>1644093</v>
      </c>
      <c r="F225" s="45">
        <v>1644093</v>
      </c>
      <c r="G225" s="45">
        <v>1644093</v>
      </c>
      <c r="H225" s="45">
        <v>1644093</v>
      </c>
      <c r="I225" s="45">
        <v>1644093</v>
      </c>
      <c r="J225" s="45">
        <v>2115746</v>
      </c>
      <c r="K225" s="45">
        <v>2115746</v>
      </c>
      <c r="L225" s="45">
        <v>2115746</v>
      </c>
      <c r="M225" s="45">
        <v>2115746</v>
      </c>
      <c r="N225" s="45">
        <v>2115746</v>
      </c>
      <c r="O225" s="45">
        <v>2115746</v>
      </c>
      <c r="P225" s="45">
        <v>2115746</v>
      </c>
      <c r="Q225" s="45">
        <v>2115746</v>
      </c>
      <c r="R225" s="47">
        <f t="shared" si="64"/>
        <v>1938876.125</v>
      </c>
      <c r="T225" s="49">
        <f t="shared" si="65"/>
        <v>1938876.125</v>
      </c>
      <c r="Y225" s="51"/>
      <c r="Z225" s="51"/>
      <c r="AA225" s="51"/>
      <c r="AD225" s="49">
        <f t="shared" si="66"/>
        <v>1938876.125</v>
      </c>
    </row>
    <row r="226" spans="1:30">
      <c r="A226" s="6" t="s">
        <v>293</v>
      </c>
      <c r="B226" s="6" t="s">
        <v>116</v>
      </c>
      <c r="C226" s="6" t="s">
        <v>325</v>
      </c>
      <c r="D226" s="41" t="s">
        <v>631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7">
        <f t="shared" si="64"/>
        <v>0</v>
      </c>
      <c r="T226" s="49">
        <f t="shared" si="65"/>
        <v>0</v>
      </c>
      <c r="Y226" s="51"/>
      <c r="Z226" s="51"/>
      <c r="AA226" s="51"/>
      <c r="AD226" s="49">
        <f t="shared" si="66"/>
        <v>0</v>
      </c>
    </row>
    <row r="227" spans="1:30">
      <c r="A227" s="6" t="s">
        <v>293</v>
      </c>
      <c r="B227" s="6" t="s">
        <v>116</v>
      </c>
      <c r="C227" s="6" t="s">
        <v>493</v>
      </c>
      <c r="D227" s="41" t="s">
        <v>630</v>
      </c>
      <c r="E227" s="45">
        <v>0</v>
      </c>
      <c r="F227" s="45">
        <v>0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7">
        <f t="shared" si="64"/>
        <v>0</v>
      </c>
      <c r="T227" s="49">
        <f t="shared" si="65"/>
        <v>0</v>
      </c>
      <c r="Y227" s="51"/>
      <c r="Z227" s="51"/>
      <c r="AA227" s="51"/>
      <c r="AD227" s="49">
        <f t="shared" si="66"/>
        <v>0</v>
      </c>
    </row>
    <row r="228" spans="1:30">
      <c r="A228" s="6" t="s">
        <v>293</v>
      </c>
      <c r="B228" s="6" t="s">
        <v>116</v>
      </c>
      <c r="C228" s="6" t="s">
        <v>939</v>
      </c>
      <c r="D228" s="41" t="s">
        <v>940</v>
      </c>
      <c r="E228" s="45">
        <v>150000</v>
      </c>
      <c r="F228" s="45">
        <v>150000</v>
      </c>
      <c r="G228" s="45">
        <v>225000</v>
      </c>
      <c r="H228" s="45">
        <v>231200.13</v>
      </c>
      <c r="I228" s="45">
        <v>231951</v>
      </c>
      <c r="J228" s="45">
        <v>308383.19</v>
      </c>
      <c r="K228" s="45">
        <v>310287.31</v>
      </c>
      <c r="L228" s="45">
        <v>312017.78000000003</v>
      </c>
      <c r="M228" s="45">
        <v>313843.95</v>
      </c>
      <c r="N228" s="45">
        <v>315667.94</v>
      </c>
      <c r="O228" s="45">
        <v>317563.69</v>
      </c>
      <c r="P228" s="45">
        <v>319409.3</v>
      </c>
      <c r="Q228" s="45">
        <v>321327.51</v>
      </c>
      <c r="R228" s="47">
        <f t="shared" si="64"/>
        <v>272582.33708333335</v>
      </c>
      <c r="T228" s="49">
        <f t="shared" si="65"/>
        <v>272582.33708333335</v>
      </c>
      <c r="Y228" s="51"/>
      <c r="Z228" s="51"/>
      <c r="AA228" s="51"/>
      <c r="AD228" s="49">
        <f t="shared" si="66"/>
        <v>272582.33708333335</v>
      </c>
    </row>
    <row r="229" spans="1:30">
      <c r="A229" s="6" t="s">
        <v>293</v>
      </c>
      <c r="B229" s="6" t="s">
        <v>116</v>
      </c>
      <c r="C229" s="6" t="s">
        <v>968</v>
      </c>
      <c r="D229" s="41" t="s">
        <v>1007</v>
      </c>
      <c r="E229" s="45">
        <v>0</v>
      </c>
      <c r="F229" s="45">
        <v>0</v>
      </c>
      <c r="G229" s="45">
        <v>0</v>
      </c>
      <c r="H229" s="45">
        <v>0</v>
      </c>
      <c r="I229" s="45">
        <v>0</v>
      </c>
      <c r="J229" s="45">
        <v>160988.04999999999</v>
      </c>
      <c r="K229" s="45">
        <v>140537.39000000001</v>
      </c>
      <c r="L229" s="45">
        <v>128227.95</v>
      </c>
      <c r="M229" s="45">
        <v>109917.12</v>
      </c>
      <c r="N229" s="45">
        <v>88971.48</v>
      </c>
      <c r="O229" s="45">
        <v>105435.17</v>
      </c>
      <c r="P229" s="45">
        <v>266602.48</v>
      </c>
      <c r="Q229" s="45">
        <v>0</v>
      </c>
      <c r="R229" s="47">
        <f t="shared" si="64"/>
        <v>83389.97</v>
      </c>
      <c r="T229" s="49">
        <f t="shared" si="65"/>
        <v>83389.97</v>
      </c>
      <c r="Y229" s="51"/>
      <c r="Z229" s="51"/>
      <c r="AA229" s="51"/>
      <c r="AD229" s="49">
        <f t="shared" si="66"/>
        <v>83389.97</v>
      </c>
    </row>
    <row r="230" spans="1:30">
      <c r="A230" s="6" t="s">
        <v>293</v>
      </c>
      <c r="B230" s="6" t="s">
        <v>116</v>
      </c>
      <c r="C230" s="6" t="s">
        <v>1000</v>
      </c>
      <c r="D230" s="41" t="s">
        <v>1001</v>
      </c>
      <c r="E230" s="45">
        <v>0</v>
      </c>
      <c r="F230" s="45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159100.89000000001</v>
      </c>
      <c r="O230" s="45">
        <v>236635.93</v>
      </c>
      <c r="P230" s="45">
        <v>343881.48</v>
      </c>
      <c r="Q230" s="45">
        <v>392415.04</v>
      </c>
      <c r="R230" s="47">
        <f t="shared" si="64"/>
        <v>77985.485000000001</v>
      </c>
      <c r="T230" s="49">
        <f t="shared" si="65"/>
        <v>77985.485000000001</v>
      </c>
      <c r="Y230" s="51"/>
      <c r="Z230" s="51"/>
      <c r="AA230" s="51"/>
      <c r="AD230" s="49">
        <f t="shared" si="66"/>
        <v>77985.485000000001</v>
      </c>
    </row>
    <row r="231" spans="1:30">
      <c r="A231" s="6" t="s">
        <v>293</v>
      </c>
      <c r="B231" s="6" t="s">
        <v>116</v>
      </c>
      <c r="C231" s="6" t="s">
        <v>1009</v>
      </c>
      <c r="D231" s="41" t="s">
        <v>1008</v>
      </c>
      <c r="E231" s="45">
        <v>0</v>
      </c>
      <c r="F231" s="45">
        <v>0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299767.62</v>
      </c>
      <c r="R231" s="47">
        <f t="shared" si="64"/>
        <v>12490.317499999999</v>
      </c>
      <c r="T231" s="49">
        <f t="shared" si="65"/>
        <v>12490.317499999999</v>
      </c>
      <c r="Y231" s="51"/>
      <c r="Z231" s="51"/>
      <c r="AA231" s="51"/>
      <c r="AD231" s="49">
        <f t="shared" si="66"/>
        <v>12490.317499999999</v>
      </c>
    </row>
    <row r="232" spans="1:30">
      <c r="A232" s="6" t="s">
        <v>294</v>
      </c>
      <c r="B232" s="6" t="s">
        <v>116</v>
      </c>
      <c r="C232" s="6" t="s">
        <v>326</v>
      </c>
      <c r="D232" s="41" t="s">
        <v>906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7">
        <f t="shared" si="64"/>
        <v>0</v>
      </c>
      <c r="T232" s="49">
        <f t="shared" si="65"/>
        <v>0</v>
      </c>
      <c r="Y232" s="51"/>
      <c r="Z232" s="51"/>
      <c r="AA232" s="51"/>
      <c r="AD232" s="49">
        <f t="shared" si="66"/>
        <v>0</v>
      </c>
    </row>
    <row r="233" spans="1:30">
      <c r="A233" s="6" t="s">
        <v>294</v>
      </c>
      <c r="B233" s="6" t="s">
        <v>116</v>
      </c>
      <c r="C233" s="6" t="s">
        <v>327</v>
      </c>
      <c r="D233" s="41" t="s">
        <v>492</v>
      </c>
      <c r="E233" s="45">
        <v>0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7">
        <f t="shared" si="64"/>
        <v>0</v>
      </c>
      <c r="T233" s="49">
        <f t="shared" si="65"/>
        <v>0</v>
      </c>
      <c r="Y233" s="51"/>
      <c r="Z233" s="51"/>
      <c r="AA233" s="51"/>
      <c r="AD233" s="49">
        <f t="shared" si="66"/>
        <v>0</v>
      </c>
    </row>
    <row r="234" spans="1:30">
      <c r="A234" s="6" t="s">
        <v>294</v>
      </c>
      <c r="B234" s="6" t="s">
        <v>116</v>
      </c>
      <c r="C234" s="6" t="s">
        <v>909</v>
      </c>
      <c r="D234" s="41" t="s">
        <v>910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7">
        <f t="shared" si="64"/>
        <v>0</v>
      </c>
      <c r="T234" s="49">
        <f t="shared" si="65"/>
        <v>0</v>
      </c>
      <c r="Y234" s="51"/>
      <c r="Z234" s="51"/>
      <c r="AA234" s="51"/>
      <c r="AD234" s="49">
        <f t="shared" si="66"/>
        <v>0</v>
      </c>
    </row>
    <row r="235" spans="1:30">
      <c r="A235" s="6" t="s">
        <v>294</v>
      </c>
      <c r="B235" s="6" t="s">
        <v>116</v>
      </c>
      <c r="C235" s="6" t="s">
        <v>907</v>
      </c>
      <c r="D235" s="41" t="s">
        <v>908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si="64"/>
        <v>0</v>
      </c>
      <c r="T235" s="49">
        <f t="shared" si="65"/>
        <v>0</v>
      </c>
      <c r="Y235" s="51"/>
      <c r="Z235" s="51"/>
      <c r="AA235" s="51"/>
      <c r="AD235" s="49">
        <f t="shared" si="66"/>
        <v>0</v>
      </c>
    </row>
    <row r="236" spans="1:30">
      <c r="A236" s="6" t="s">
        <v>294</v>
      </c>
      <c r="B236" s="6" t="s">
        <v>116</v>
      </c>
      <c r="C236" s="6" t="s">
        <v>510</v>
      </c>
      <c r="D236" s="41" t="s">
        <v>633</v>
      </c>
      <c r="E236" s="45">
        <v>863362.8</v>
      </c>
      <c r="F236" s="45">
        <v>950414.91</v>
      </c>
      <c r="G236" s="45">
        <v>1020386.3</v>
      </c>
      <c r="H236" s="45">
        <v>1165748.8500000001</v>
      </c>
      <c r="I236" s="45">
        <v>349981.48</v>
      </c>
      <c r="J236" s="45">
        <v>395851.5</v>
      </c>
      <c r="K236" s="45">
        <v>450693.42</v>
      </c>
      <c r="L236" s="45">
        <v>520590.93</v>
      </c>
      <c r="M236" s="45">
        <v>633631.4</v>
      </c>
      <c r="N236" s="45">
        <v>659123.98</v>
      </c>
      <c r="O236" s="45">
        <v>687814.09</v>
      </c>
      <c r="P236" s="45">
        <v>903041.84</v>
      </c>
      <c r="Q236" s="45">
        <v>978262.48</v>
      </c>
      <c r="R236" s="47">
        <f t="shared" si="64"/>
        <v>721507.61166666669</v>
      </c>
      <c r="W236" s="49">
        <f>+R236</f>
        <v>721507.61166666669</v>
      </c>
      <c r="Y236" s="51"/>
      <c r="Z236" s="51"/>
      <c r="AA236" s="51"/>
      <c r="AB236" s="49">
        <f>+R236</f>
        <v>721507.61166666669</v>
      </c>
    </row>
    <row r="237" spans="1:30">
      <c r="A237" s="6" t="s">
        <v>294</v>
      </c>
      <c r="B237" s="6" t="s">
        <v>116</v>
      </c>
      <c r="C237" s="6" t="s">
        <v>511</v>
      </c>
      <c r="D237" s="41" t="s">
        <v>632</v>
      </c>
      <c r="E237" s="45">
        <v>971455.86</v>
      </c>
      <c r="F237" s="45">
        <v>1039049.29</v>
      </c>
      <c r="G237" s="45">
        <v>1089035.4099999999</v>
      </c>
      <c r="H237" s="45">
        <v>1092041.45</v>
      </c>
      <c r="I237" s="45">
        <v>165652.1</v>
      </c>
      <c r="J237" s="45">
        <v>199854.33</v>
      </c>
      <c r="K237" s="45">
        <v>265861.94</v>
      </c>
      <c r="L237" s="45">
        <v>266524.77</v>
      </c>
      <c r="M237" s="45">
        <v>354488.7</v>
      </c>
      <c r="N237" s="45">
        <v>422193.5</v>
      </c>
      <c r="O237" s="45">
        <v>504517.54</v>
      </c>
      <c r="P237" s="45">
        <v>619732.35</v>
      </c>
      <c r="Q237" s="45">
        <v>692572.94</v>
      </c>
      <c r="R237" s="47">
        <f t="shared" si="64"/>
        <v>570913.81499999994</v>
      </c>
      <c r="W237" s="49">
        <f>+R237</f>
        <v>570913.81499999994</v>
      </c>
      <c r="Y237" s="51"/>
      <c r="Z237" s="51"/>
      <c r="AA237" s="51"/>
      <c r="AB237" s="49">
        <f>+R237</f>
        <v>570913.81499999994</v>
      </c>
    </row>
    <row r="238" spans="1:30">
      <c r="A238" s="6" t="s">
        <v>294</v>
      </c>
      <c r="B238" s="6" t="s">
        <v>116</v>
      </c>
      <c r="C238" s="6" t="s">
        <v>512</v>
      </c>
      <c r="D238" s="41" t="s">
        <v>634</v>
      </c>
      <c r="E238" s="45">
        <v>2474906.94</v>
      </c>
      <c r="F238" s="45">
        <v>2556048.31</v>
      </c>
      <c r="G238" s="45">
        <v>2715173.78</v>
      </c>
      <c r="H238" s="45">
        <v>2939906.89</v>
      </c>
      <c r="I238" s="45">
        <v>557664.93000000005</v>
      </c>
      <c r="J238" s="45">
        <v>672490.62</v>
      </c>
      <c r="K238" s="45">
        <v>803898.99</v>
      </c>
      <c r="L238" s="45">
        <v>1099233.55</v>
      </c>
      <c r="M238" s="45">
        <v>1369598.1</v>
      </c>
      <c r="N238" s="45">
        <v>1563737.85</v>
      </c>
      <c r="O238" s="45">
        <v>1728041.34</v>
      </c>
      <c r="P238" s="45">
        <v>1898818.44</v>
      </c>
      <c r="Q238" s="45">
        <v>2120916.62</v>
      </c>
      <c r="R238" s="47">
        <f t="shared" si="64"/>
        <v>1683543.7150000001</v>
      </c>
      <c r="W238" s="49">
        <f>+R238</f>
        <v>1683543.7150000001</v>
      </c>
      <c r="Y238" s="51"/>
      <c r="Z238" s="51"/>
      <c r="AA238" s="51"/>
      <c r="AB238" s="49">
        <f>+R238</f>
        <v>1683543.7150000001</v>
      </c>
    </row>
    <row r="239" spans="1:30">
      <c r="A239" s="6" t="s">
        <v>294</v>
      </c>
      <c r="B239" s="6" t="s">
        <v>116</v>
      </c>
      <c r="C239" s="6" t="s">
        <v>513</v>
      </c>
      <c r="D239" s="41" t="s">
        <v>635</v>
      </c>
      <c r="E239" s="45">
        <v>2398542.69</v>
      </c>
      <c r="F239" s="45">
        <v>2487928.96</v>
      </c>
      <c r="G239" s="45">
        <v>2693570.72</v>
      </c>
      <c r="H239" s="45">
        <v>2878941.41</v>
      </c>
      <c r="I239" s="45">
        <v>602434.58000000101</v>
      </c>
      <c r="J239" s="45">
        <v>758750.66</v>
      </c>
      <c r="K239" s="45">
        <v>1043133.82</v>
      </c>
      <c r="L239" s="45">
        <v>1320854.46</v>
      </c>
      <c r="M239" s="45">
        <v>1724210.09</v>
      </c>
      <c r="N239" s="45">
        <v>1934955.66</v>
      </c>
      <c r="O239" s="45">
        <v>2185467.8199999998</v>
      </c>
      <c r="P239" s="45">
        <v>2431927.34</v>
      </c>
      <c r="Q239" s="45">
        <v>2610833.7599999998</v>
      </c>
      <c r="R239" s="47">
        <f t="shared" si="64"/>
        <v>1880571.9787500005</v>
      </c>
      <c r="W239" s="49">
        <f>+R239</f>
        <v>1880571.9787500005</v>
      </c>
      <c r="Y239" s="51"/>
      <c r="Z239" s="51"/>
      <c r="AA239" s="51"/>
      <c r="AB239" s="49">
        <f>+R239</f>
        <v>1880571.9787500005</v>
      </c>
    </row>
    <row r="240" spans="1:30">
      <c r="A240" s="6" t="s">
        <v>294</v>
      </c>
      <c r="B240" s="6" t="s">
        <v>116</v>
      </c>
      <c r="C240" s="6" t="s">
        <v>514</v>
      </c>
      <c r="D240" s="41" t="s">
        <v>636</v>
      </c>
      <c r="E240" s="45">
        <v>618338.59</v>
      </c>
      <c r="F240" s="45">
        <v>420027.35</v>
      </c>
      <c r="G240" s="45">
        <v>205249.52</v>
      </c>
      <c r="H240" s="45">
        <v>-230085.94</v>
      </c>
      <c r="I240" s="45">
        <v>5837826.0499999998</v>
      </c>
      <c r="J240" s="45">
        <v>4952099.62</v>
      </c>
      <c r="K240" s="45">
        <v>4084621.47</v>
      </c>
      <c r="L240" s="45">
        <v>3199331.96</v>
      </c>
      <c r="M240" s="45">
        <v>2496580.29</v>
      </c>
      <c r="N240" s="45">
        <v>2087935.94</v>
      </c>
      <c r="O240" s="45">
        <v>1812787.61</v>
      </c>
      <c r="P240" s="45">
        <v>1637607.32</v>
      </c>
      <c r="Q240" s="45">
        <v>1420557.43</v>
      </c>
      <c r="R240" s="47">
        <f t="shared" si="64"/>
        <v>2293619.1</v>
      </c>
      <c r="W240" s="49">
        <f>+R240</f>
        <v>2293619.1</v>
      </c>
      <c r="Y240" s="51"/>
      <c r="Z240" s="51"/>
      <c r="AA240" s="51"/>
      <c r="AB240" s="49">
        <f>+R240</f>
        <v>2293619.1</v>
      </c>
    </row>
    <row r="241" spans="1:30">
      <c r="A241" s="6" t="s">
        <v>284</v>
      </c>
      <c r="B241" s="6" t="s">
        <v>117</v>
      </c>
      <c r="C241" s="6" t="s">
        <v>328</v>
      </c>
      <c r="D241" s="41" t="s">
        <v>637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64"/>
        <v>0</v>
      </c>
      <c r="T241" s="49">
        <f t="shared" si="65"/>
        <v>0</v>
      </c>
      <c r="Y241" s="51"/>
      <c r="Z241" s="51"/>
      <c r="AA241" s="51"/>
      <c r="AD241" s="49">
        <f t="shared" si="66"/>
        <v>0</v>
      </c>
    </row>
    <row r="242" spans="1:30">
      <c r="A242" s="6" t="s">
        <v>284</v>
      </c>
      <c r="B242" s="6" t="s">
        <v>117</v>
      </c>
      <c r="C242" s="1" t="s">
        <v>329</v>
      </c>
      <c r="D242" s="41" t="s">
        <v>649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64"/>
        <v>0</v>
      </c>
      <c r="T242" s="49">
        <f t="shared" si="65"/>
        <v>0</v>
      </c>
      <c r="Y242" s="51"/>
      <c r="Z242" s="51"/>
      <c r="AA242" s="51"/>
      <c r="AD242" s="49">
        <f t="shared" si="66"/>
        <v>0</v>
      </c>
    </row>
    <row r="243" spans="1:30">
      <c r="A243" s="6" t="s">
        <v>284</v>
      </c>
      <c r="B243" s="6" t="s">
        <v>117</v>
      </c>
      <c r="C243" s="6" t="s">
        <v>330</v>
      </c>
      <c r="D243" s="41" t="s">
        <v>650</v>
      </c>
      <c r="E243" s="45">
        <v>0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7">
        <f t="shared" si="64"/>
        <v>0</v>
      </c>
      <c r="T243" s="49">
        <f t="shared" si="65"/>
        <v>0</v>
      </c>
      <c r="Y243" s="51"/>
      <c r="Z243" s="51"/>
      <c r="AA243" s="51"/>
      <c r="AD243" s="49">
        <f t="shared" si="66"/>
        <v>0</v>
      </c>
    </row>
    <row r="244" spans="1:30">
      <c r="A244" s="6" t="s">
        <v>284</v>
      </c>
      <c r="B244" s="6" t="s">
        <v>117</v>
      </c>
      <c r="C244" s="6" t="s">
        <v>331</v>
      </c>
      <c r="D244" s="41" t="s">
        <v>638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7">
        <f t="shared" si="64"/>
        <v>0</v>
      </c>
      <c r="T244" s="49">
        <f t="shared" si="65"/>
        <v>0</v>
      </c>
      <c r="Y244" s="51"/>
      <c r="Z244" s="51"/>
      <c r="AA244" s="51"/>
      <c r="AD244" s="49">
        <f t="shared" si="66"/>
        <v>0</v>
      </c>
    </row>
    <row r="245" spans="1:30">
      <c r="A245" s="6" t="s">
        <v>284</v>
      </c>
      <c r="B245" s="6" t="s">
        <v>117</v>
      </c>
      <c r="C245" s="6" t="s">
        <v>332</v>
      </c>
      <c r="D245" s="41" t="s">
        <v>651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7">
        <f t="shared" si="64"/>
        <v>0</v>
      </c>
      <c r="T245" s="49">
        <f t="shared" si="65"/>
        <v>0</v>
      </c>
      <c r="Y245" s="51"/>
      <c r="Z245" s="51"/>
      <c r="AA245" s="51"/>
      <c r="AD245" s="49">
        <f t="shared" si="66"/>
        <v>0</v>
      </c>
    </row>
    <row r="246" spans="1:30">
      <c r="A246" s="6" t="s">
        <v>284</v>
      </c>
      <c r="B246" s="6" t="s">
        <v>117</v>
      </c>
      <c r="C246" s="6" t="s">
        <v>333</v>
      </c>
      <c r="D246" s="41" t="s">
        <v>652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4"/>
        <v>0</v>
      </c>
      <c r="T246" s="49">
        <f t="shared" si="65"/>
        <v>0</v>
      </c>
      <c r="Y246" s="51"/>
      <c r="Z246" s="51"/>
      <c r="AA246" s="51"/>
      <c r="AD246" s="49">
        <f t="shared" si="66"/>
        <v>0</v>
      </c>
    </row>
    <row r="247" spans="1:30">
      <c r="A247" s="6" t="s">
        <v>284</v>
      </c>
      <c r="B247" s="6" t="s">
        <v>117</v>
      </c>
      <c r="C247" s="6" t="s">
        <v>334</v>
      </c>
      <c r="D247" s="41" t="s">
        <v>639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4"/>
        <v>0</v>
      </c>
      <c r="T247" s="49">
        <f t="shared" si="65"/>
        <v>0</v>
      </c>
      <c r="Y247" s="51"/>
      <c r="Z247" s="51"/>
      <c r="AA247" s="51"/>
      <c r="AD247" s="49">
        <f t="shared" si="66"/>
        <v>0</v>
      </c>
    </row>
    <row r="248" spans="1:30">
      <c r="A248" s="6" t="s">
        <v>284</v>
      </c>
      <c r="B248" s="6" t="s">
        <v>117</v>
      </c>
      <c r="C248" s="6" t="s">
        <v>27</v>
      </c>
      <c r="D248" s="41" t="s">
        <v>653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4"/>
        <v>0</v>
      </c>
      <c r="T248" s="49">
        <f t="shared" si="65"/>
        <v>0</v>
      </c>
      <c r="Y248" s="51"/>
      <c r="Z248" s="51"/>
      <c r="AA248" s="51"/>
      <c r="AD248" s="49">
        <f t="shared" si="66"/>
        <v>0</v>
      </c>
    </row>
    <row r="249" spans="1:30">
      <c r="A249" s="6" t="s">
        <v>284</v>
      </c>
      <c r="B249" s="6" t="s">
        <v>117</v>
      </c>
      <c r="C249" s="1" t="s">
        <v>335</v>
      </c>
      <c r="D249" s="41" t="s">
        <v>654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4"/>
        <v>0</v>
      </c>
      <c r="T249" s="49">
        <f t="shared" si="65"/>
        <v>0</v>
      </c>
      <c r="Y249" s="51"/>
      <c r="Z249" s="51"/>
      <c r="AA249" s="51"/>
      <c r="AD249" s="49">
        <f t="shared" si="66"/>
        <v>0</v>
      </c>
    </row>
    <row r="250" spans="1:30">
      <c r="A250" s="6" t="s">
        <v>284</v>
      </c>
      <c r="B250" s="6" t="s">
        <v>117</v>
      </c>
      <c r="C250" s="6" t="s">
        <v>184</v>
      </c>
      <c r="D250" s="41" t="s">
        <v>640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4"/>
        <v>0</v>
      </c>
      <c r="T250" s="49">
        <f t="shared" si="65"/>
        <v>0</v>
      </c>
      <c r="Y250" s="51"/>
      <c r="Z250" s="51"/>
      <c r="AA250" s="51"/>
      <c r="AD250" s="49">
        <f t="shared" si="66"/>
        <v>0</v>
      </c>
    </row>
    <row r="251" spans="1:30">
      <c r="A251" s="6" t="s">
        <v>284</v>
      </c>
      <c r="B251" s="6" t="s">
        <v>117</v>
      </c>
      <c r="C251" s="6" t="s">
        <v>336</v>
      </c>
      <c r="D251" s="41" t="s">
        <v>641</v>
      </c>
      <c r="E251" s="45">
        <v>0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7">
        <f t="shared" si="64"/>
        <v>0</v>
      </c>
      <c r="T251" s="49">
        <f t="shared" si="65"/>
        <v>0</v>
      </c>
      <c r="Y251" s="51"/>
      <c r="Z251" s="51"/>
      <c r="AA251" s="51"/>
      <c r="AD251" s="49">
        <f t="shared" si="66"/>
        <v>0</v>
      </c>
    </row>
    <row r="252" spans="1:30">
      <c r="A252" s="6" t="s">
        <v>284</v>
      </c>
      <c r="B252" s="6" t="s">
        <v>117</v>
      </c>
      <c r="C252" s="6" t="s">
        <v>337</v>
      </c>
      <c r="D252" s="41" t="s">
        <v>655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7">
        <f t="shared" si="64"/>
        <v>0</v>
      </c>
      <c r="T252" s="49">
        <f t="shared" si="65"/>
        <v>0</v>
      </c>
      <c r="Y252" s="51"/>
      <c r="Z252" s="51"/>
      <c r="AA252" s="51"/>
      <c r="AD252" s="49">
        <f t="shared" si="66"/>
        <v>0</v>
      </c>
    </row>
    <row r="253" spans="1:30">
      <c r="A253" s="6" t="s">
        <v>284</v>
      </c>
      <c r="B253" s="6" t="s">
        <v>117</v>
      </c>
      <c r="C253" s="6" t="s">
        <v>234</v>
      </c>
      <c r="D253" s="41" t="s">
        <v>642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7">
        <f t="shared" si="64"/>
        <v>0</v>
      </c>
      <c r="T253" s="49">
        <f t="shared" si="65"/>
        <v>0</v>
      </c>
      <c r="Y253" s="51"/>
      <c r="Z253" s="51"/>
      <c r="AA253" s="51"/>
      <c r="AD253" s="49">
        <f t="shared" si="66"/>
        <v>0</v>
      </c>
    </row>
    <row r="254" spans="1:30">
      <c r="A254" s="6" t="s">
        <v>284</v>
      </c>
      <c r="B254" s="6" t="s">
        <v>117</v>
      </c>
      <c r="C254" s="6" t="s">
        <v>312</v>
      </c>
      <c r="D254" s="41" t="s">
        <v>643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7">
        <f t="shared" si="64"/>
        <v>0</v>
      </c>
      <c r="T254" s="49">
        <f t="shared" si="65"/>
        <v>0</v>
      </c>
      <c r="Y254" s="51"/>
      <c r="Z254" s="51"/>
      <c r="AA254" s="51"/>
      <c r="AD254" s="49">
        <f t="shared" si="66"/>
        <v>0</v>
      </c>
    </row>
    <row r="255" spans="1:30">
      <c r="A255" s="6" t="s">
        <v>284</v>
      </c>
      <c r="B255" s="6" t="s">
        <v>117</v>
      </c>
      <c r="C255" s="6" t="s">
        <v>338</v>
      </c>
      <c r="D255" s="41" t="s">
        <v>644</v>
      </c>
      <c r="E255" s="45">
        <v>0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7">
        <f t="shared" si="64"/>
        <v>0</v>
      </c>
      <c r="T255" s="49">
        <f t="shared" si="65"/>
        <v>0</v>
      </c>
      <c r="Y255" s="51"/>
      <c r="Z255" s="51"/>
      <c r="AA255" s="51"/>
      <c r="AD255" s="49">
        <f t="shared" si="66"/>
        <v>0</v>
      </c>
    </row>
    <row r="256" spans="1:30">
      <c r="A256" s="6" t="s">
        <v>284</v>
      </c>
      <c r="B256" s="6" t="s">
        <v>117</v>
      </c>
      <c r="C256" s="6" t="s">
        <v>339</v>
      </c>
      <c r="D256" s="41" t="s">
        <v>645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4"/>
        <v>0</v>
      </c>
      <c r="T256" s="49">
        <f t="shared" si="65"/>
        <v>0</v>
      </c>
      <c r="Y256" s="51"/>
      <c r="Z256" s="51"/>
      <c r="AA256" s="51"/>
      <c r="AD256" s="49">
        <f t="shared" si="66"/>
        <v>0</v>
      </c>
    </row>
    <row r="257" spans="1:30">
      <c r="A257" s="6" t="s">
        <v>284</v>
      </c>
      <c r="B257" s="6" t="s">
        <v>117</v>
      </c>
      <c r="C257" s="1" t="s">
        <v>340</v>
      </c>
      <c r="D257" s="41" t="s">
        <v>656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4"/>
        <v>0</v>
      </c>
      <c r="T257" s="49">
        <f t="shared" si="65"/>
        <v>0</v>
      </c>
      <c r="Y257" s="51"/>
      <c r="Z257" s="51"/>
      <c r="AA257" s="51"/>
      <c r="AD257" s="49">
        <f t="shared" si="66"/>
        <v>0</v>
      </c>
    </row>
    <row r="258" spans="1:30">
      <c r="A258" s="6" t="s">
        <v>284</v>
      </c>
      <c r="B258" s="6" t="s">
        <v>117</v>
      </c>
      <c r="C258" s="6" t="s">
        <v>341</v>
      </c>
      <c r="D258" s="41" t="s">
        <v>657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4"/>
        <v>0</v>
      </c>
      <c r="T258" s="49">
        <f t="shared" si="65"/>
        <v>0</v>
      </c>
      <c r="Y258" s="51"/>
      <c r="Z258" s="51"/>
      <c r="AA258" s="51"/>
      <c r="AD258" s="49">
        <f t="shared" si="66"/>
        <v>0</v>
      </c>
    </row>
    <row r="259" spans="1:30">
      <c r="A259" s="6" t="s">
        <v>284</v>
      </c>
      <c r="B259" s="6" t="s">
        <v>117</v>
      </c>
      <c r="C259" s="6" t="s">
        <v>985</v>
      </c>
      <c r="D259" s="41" t="s">
        <v>986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4"/>
        <v>0</v>
      </c>
      <c r="T259" s="49">
        <f t="shared" si="65"/>
        <v>0</v>
      </c>
      <c r="Y259" s="51"/>
      <c r="Z259" s="51"/>
      <c r="AA259" s="51"/>
      <c r="AD259" s="49">
        <f t="shared" si="66"/>
        <v>0</v>
      </c>
    </row>
    <row r="260" spans="1:30">
      <c r="A260" s="6" t="s">
        <v>284</v>
      </c>
      <c r="B260" s="6" t="s">
        <v>117</v>
      </c>
      <c r="C260" s="6" t="s">
        <v>227</v>
      </c>
      <c r="D260" s="41" t="s">
        <v>646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4"/>
        <v>0</v>
      </c>
      <c r="T260" s="49">
        <f t="shared" si="65"/>
        <v>0</v>
      </c>
      <c r="Y260" s="51"/>
      <c r="Z260" s="51"/>
      <c r="AA260" s="51"/>
      <c r="AD260" s="49">
        <f t="shared" si="66"/>
        <v>0</v>
      </c>
    </row>
    <row r="261" spans="1:30">
      <c r="A261" s="6" t="s">
        <v>284</v>
      </c>
      <c r="B261" s="6" t="s">
        <v>117</v>
      </c>
      <c r="C261" s="6" t="s">
        <v>342</v>
      </c>
      <c r="D261" s="41" t="s">
        <v>647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4"/>
        <v>0</v>
      </c>
      <c r="T261" s="49">
        <f t="shared" si="65"/>
        <v>0</v>
      </c>
      <c r="Y261" s="51"/>
      <c r="Z261" s="51"/>
      <c r="AA261" s="51"/>
      <c r="AD261" s="49">
        <f t="shared" si="66"/>
        <v>0</v>
      </c>
    </row>
    <row r="262" spans="1:30">
      <c r="A262" s="6" t="s">
        <v>284</v>
      </c>
      <c r="B262" s="6" t="s">
        <v>117</v>
      </c>
      <c r="C262" s="6" t="s">
        <v>226</v>
      </c>
      <c r="D262" s="41" t="s">
        <v>648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4"/>
        <v>0</v>
      </c>
      <c r="T262" s="49">
        <f t="shared" si="65"/>
        <v>0</v>
      </c>
      <c r="Y262" s="51"/>
      <c r="Z262" s="51"/>
      <c r="AA262" s="51"/>
      <c r="AD262" s="49">
        <f t="shared" si="66"/>
        <v>0</v>
      </c>
    </row>
    <row r="263" spans="1:30">
      <c r="A263" s="6" t="s">
        <v>2</v>
      </c>
      <c r="B263" s="40" t="s">
        <v>881</v>
      </c>
      <c r="C263" s="25" t="s">
        <v>2</v>
      </c>
      <c r="D263" s="41" t="s">
        <v>118</v>
      </c>
      <c r="E263" s="45">
        <v>82168.039999999994</v>
      </c>
      <c r="F263" s="45">
        <v>-74211.289999999906</v>
      </c>
      <c r="G263" s="45">
        <v>-69592.879999999903</v>
      </c>
      <c r="H263" s="45">
        <v>-142374.1</v>
      </c>
      <c r="I263" s="45">
        <v>-95839.039999999906</v>
      </c>
      <c r="J263" s="45">
        <v>43665.620000000097</v>
      </c>
      <c r="K263" s="45">
        <v>-68812.460000000006</v>
      </c>
      <c r="L263" s="45">
        <v>12648.4</v>
      </c>
      <c r="M263" s="45">
        <v>-11373.25</v>
      </c>
      <c r="N263" s="45">
        <v>-4487.8899999999903</v>
      </c>
      <c r="O263" s="45">
        <v>-14720.62</v>
      </c>
      <c r="P263" s="45">
        <v>26612.84</v>
      </c>
      <c r="Q263" s="45">
        <v>51535.5</v>
      </c>
      <c r="R263" s="47">
        <f t="shared" si="64"/>
        <v>-27636.074999999964</v>
      </c>
      <c r="T263" s="49">
        <f t="shared" si="65"/>
        <v>-27636.074999999964</v>
      </c>
      <c r="Y263" s="51"/>
      <c r="Z263" s="51"/>
      <c r="AA263" s="51"/>
      <c r="AD263" s="49">
        <f t="shared" si="66"/>
        <v>-27636.074999999964</v>
      </c>
    </row>
    <row r="264" spans="1:30">
      <c r="A264" s="6" t="s">
        <v>284</v>
      </c>
      <c r="B264" s="6" t="s">
        <v>79</v>
      </c>
      <c r="C264" s="6" t="s">
        <v>344</v>
      </c>
      <c r="D264" s="41" t="s">
        <v>658</v>
      </c>
      <c r="E264" s="45">
        <v>4692179.03</v>
      </c>
      <c r="F264" s="45">
        <v>4722965.67</v>
      </c>
      <c r="G264" s="45">
        <v>4748100.4000000004</v>
      </c>
      <c r="H264" s="45">
        <v>4778452.43</v>
      </c>
      <c r="I264" s="45">
        <v>4809135.92</v>
      </c>
      <c r="J264" s="45">
        <v>4381078.18</v>
      </c>
      <c r="K264" s="45">
        <v>4424757.5</v>
      </c>
      <c r="L264" s="45">
        <v>4468778.0199999996</v>
      </c>
      <c r="M264" s="45">
        <v>4512822.3600000003</v>
      </c>
      <c r="N264" s="45">
        <v>4555865.76</v>
      </c>
      <c r="O264" s="45">
        <v>4599572.16</v>
      </c>
      <c r="P264" s="45">
        <v>4632766.26</v>
      </c>
      <c r="Q264" s="45">
        <v>4676228.08</v>
      </c>
      <c r="R264" s="47">
        <f t="shared" si="64"/>
        <v>4609874.8512500003</v>
      </c>
      <c r="T264" s="49">
        <f>+R264</f>
        <v>4609874.8512500003</v>
      </c>
      <c r="Y264" s="51"/>
      <c r="Z264" s="51"/>
      <c r="AA264" s="51"/>
      <c r="AD264" s="49">
        <f t="shared" si="66"/>
        <v>4609874.8512500003</v>
      </c>
    </row>
    <row r="265" spans="1:30">
      <c r="A265" s="6" t="s">
        <v>293</v>
      </c>
      <c r="B265" s="6" t="s">
        <v>79</v>
      </c>
      <c r="C265" s="6" t="s">
        <v>355</v>
      </c>
      <c r="D265" s="41" t="s">
        <v>659</v>
      </c>
      <c r="E265" s="45">
        <v>4077.33</v>
      </c>
      <c r="F265" s="45">
        <v>2564.67</v>
      </c>
      <c r="G265" s="45">
        <v>871.26000000000499</v>
      </c>
      <c r="H265" s="45">
        <v>-1592.06</v>
      </c>
      <c r="I265" s="45">
        <v>47049.75</v>
      </c>
      <c r="J265" s="45">
        <v>39273.85</v>
      </c>
      <c r="K265" s="45">
        <v>30960.62</v>
      </c>
      <c r="L265" s="45">
        <v>23417.439999999999</v>
      </c>
      <c r="M265" s="45">
        <v>15846.86</v>
      </c>
      <c r="N265" s="45">
        <v>10490.57</v>
      </c>
      <c r="O265" s="45">
        <v>7607.94</v>
      </c>
      <c r="P265" s="45">
        <v>5367.96</v>
      </c>
      <c r="Q265" s="45">
        <v>4141.46</v>
      </c>
      <c r="R265" s="47">
        <f t="shared" si="64"/>
        <v>15497.354583333334</v>
      </c>
      <c r="T265" s="49"/>
      <c r="W265" s="61">
        <f t="shared" ref="W265:W271" si="67">+R265</f>
        <v>15497.354583333334</v>
      </c>
      <c r="Y265" s="51"/>
      <c r="Z265" s="51"/>
      <c r="AA265" s="51"/>
      <c r="AB265" s="61">
        <f>+R265</f>
        <v>15497.354583333334</v>
      </c>
      <c r="AD265" s="49"/>
    </row>
    <row r="266" spans="1:30">
      <c r="A266" s="6" t="s">
        <v>293</v>
      </c>
      <c r="B266" s="6" t="s">
        <v>79</v>
      </c>
      <c r="C266" s="6" t="s">
        <v>347</v>
      </c>
      <c r="D266" s="41" t="s">
        <v>660</v>
      </c>
      <c r="E266" s="45">
        <v>52887.29</v>
      </c>
      <c r="F266" s="45">
        <v>53213.84</v>
      </c>
      <c r="G266" s="45">
        <v>53531.81</v>
      </c>
      <c r="H266" s="45">
        <v>53862.34</v>
      </c>
      <c r="I266" s="45">
        <v>11099.99</v>
      </c>
      <c r="J266" s="45">
        <v>11832.53</v>
      </c>
      <c r="K266" s="45">
        <v>51405.59</v>
      </c>
      <c r="L266" s="45">
        <v>51692.28</v>
      </c>
      <c r="M266" s="45">
        <v>51994.82</v>
      </c>
      <c r="N266" s="45">
        <v>52297</v>
      </c>
      <c r="O266" s="45">
        <v>52611.07</v>
      </c>
      <c r="P266" s="45">
        <v>52916.83</v>
      </c>
      <c r="Q266" s="45">
        <v>53234.62</v>
      </c>
      <c r="R266" s="47">
        <f t="shared" si="64"/>
        <v>45793.254583333335</v>
      </c>
      <c r="T266" s="49"/>
      <c r="W266" s="61">
        <f t="shared" si="67"/>
        <v>45793.254583333335</v>
      </c>
      <c r="Y266" s="51"/>
      <c r="Z266" s="51"/>
      <c r="AA266" s="51"/>
      <c r="AB266" s="61">
        <f>+R266</f>
        <v>45793.254583333335</v>
      </c>
      <c r="AD266" s="49"/>
    </row>
    <row r="267" spans="1:30">
      <c r="A267" s="6" t="s">
        <v>293</v>
      </c>
      <c r="B267" s="6" t="s">
        <v>79</v>
      </c>
      <c r="C267" s="6" t="s">
        <v>356</v>
      </c>
      <c r="D267" s="41" t="s">
        <v>661</v>
      </c>
      <c r="E267" s="45">
        <v>9565.32</v>
      </c>
      <c r="F267" s="45">
        <v>5943.07</v>
      </c>
      <c r="G267" s="45">
        <v>2133.96</v>
      </c>
      <c r="H267" s="45">
        <v>-2339.1</v>
      </c>
      <c r="I267" s="45">
        <v>27231.14</v>
      </c>
      <c r="J267" s="45">
        <v>24225.97</v>
      </c>
      <c r="K267" s="45">
        <v>21269.94</v>
      </c>
      <c r="L267" s="45">
        <v>18521.11</v>
      </c>
      <c r="M267" s="45">
        <v>15735.58</v>
      </c>
      <c r="N267" s="45">
        <v>13178.47</v>
      </c>
      <c r="O267" s="45">
        <v>10933.67</v>
      </c>
      <c r="P267" s="45">
        <v>8809.7099999999991</v>
      </c>
      <c r="Q267" s="45">
        <v>6668.53</v>
      </c>
      <c r="R267" s="47">
        <f t="shared" si="64"/>
        <v>12813.370416666665</v>
      </c>
      <c r="T267" s="49"/>
      <c r="W267" s="61">
        <f t="shared" si="67"/>
        <v>12813.370416666665</v>
      </c>
      <c r="Y267" s="51"/>
      <c r="Z267" s="51"/>
      <c r="AA267" s="51"/>
      <c r="AB267" s="61">
        <f>+R267</f>
        <v>12813.370416666665</v>
      </c>
      <c r="AD267" s="49"/>
    </row>
    <row r="268" spans="1:30">
      <c r="A268" s="6" t="s">
        <v>293</v>
      </c>
      <c r="B268" s="6" t="s">
        <v>79</v>
      </c>
      <c r="C268" s="6" t="s">
        <v>348</v>
      </c>
      <c r="D268" s="41" t="s">
        <v>660</v>
      </c>
      <c r="E268" s="45">
        <v>31616.05</v>
      </c>
      <c r="F268" s="45">
        <v>31811.26</v>
      </c>
      <c r="G268" s="45">
        <v>32001.34</v>
      </c>
      <c r="H268" s="45">
        <v>39191.449999999997</v>
      </c>
      <c r="I268" s="45">
        <v>28745.29</v>
      </c>
      <c r="J268" s="45">
        <v>28922.78</v>
      </c>
      <c r="K268" s="45">
        <v>29101.360000000001</v>
      </c>
      <c r="L268" s="45">
        <v>29263.66</v>
      </c>
      <c r="M268" s="45">
        <v>29434.94</v>
      </c>
      <c r="N268" s="45">
        <v>39076.67</v>
      </c>
      <c r="O268" s="45">
        <v>39311.35</v>
      </c>
      <c r="P268" s="45">
        <v>39539.82</v>
      </c>
      <c r="Q268" s="45">
        <v>39777.279999999999</v>
      </c>
      <c r="R268" s="47">
        <f t="shared" si="64"/>
        <v>33508.048749999994</v>
      </c>
      <c r="W268" s="49">
        <f t="shared" si="67"/>
        <v>33508.048749999994</v>
      </c>
      <c r="Y268" s="51"/>
      <c r="Z268" s="51"/>
      <c r="AA268" s="51"/>
      <c r="AB268" s="61">
        <f>+R268</f>
        <v>33508.048749999994</v>
      </c>
      <c r="AD268" s="49"/>
    </row>
    <row r="269" spans="1:30">
      <c r="A269" s="6" t="s">
        <v>293</v>
      </c>
      <c r="B269" s="6" t="s">
        <v>79</v>
      </c>
      <c r="C269" s="6" t="s">
        <v>353</v>
      </c>
      <c r="D269" s="41" t="s">
        <v>662</v>
      </c>
      <c r="E269" s="45">
        <v>1045186.25</v>
      </c>
      <c r="F269" s="45">
        <v>1057080.8799999999</v>
      </c>
      <c r="G269" s="45">
        <v>1067009.6299999999</v>
      </c>
      <c r="H269" s="45">
        <v>1076576.47</v>
      </c>
      <c r="I269" s="45">
        <v>1079984.08</v>
      </c>
      <c r="J269" s="45">
        <v>1087376.8799999999</v>
      </c>
      <c r="K269" s="45">
        <v>1094468.9099999999</v>
      </c>
      <c r="L269" s="45">
        <v>1103255.1100000001</v>
      </c>
      <c r="M269" s="45">
        <v>1111138.8999999999</v>
      </c>
      <c r="N269" s="45">
        <v>1119725.54</v>
      </c>
      <c r="O269" s="45">
        <v>1131231.5</v>
      </c>
      <c r="P269" s="45">
        <v>1141290.53</v>
      </c>
      <c r="Q269" s="45">
        <v>1192442.45</v>
      </c>
      <c r="R269" s="47">
        <f t="shared" si="64"/>
        <v>1098996.0649999997</v>
      </c>
      <c r="T269" s="49"/>
      <c r="W269" s="49">
        <f t="shared" si="67"/>
        <v>1098996.0649999997</v>
      </c>
      <c r="Y269" s="51"/>
      <c r="Z269" s="51"/>
      <c r="AA269" s="51"/>
      <c r="AB269" s="49">
        <f>+R269</f>
        <v>1098996.0649999997</v>
      </c>
      <c r="AD269" s="49"/>
    </row>
    <row r="270" spans="1:30">
      <c r="A270" s="6" t="s">
        <v>293</v>
      </c>
      <c r="B270" s="6" t="s">
        <v>79</v>
      </c>
      <c r="C270" s="6" t="s">
        <v>496</v>
      </c>
      <c r="D270" s="41" t="s">
        <v>665</v>
      </c>
      <c r="E270" s="45">
        <v>202991.31</v>
      </c>
      <c r="F270" s="45">
        <v>202151.79</v>
      </c>
      <c r="G270" s="45">
        <v>201180.2</v>
      </c>
      <c r="H270" s="45">
        <v>199837.52</v>
      </c>
      <c r="I270" s="45">
        <v>197364.27</v>
      </c>
      <c r="J270" s="45">
        <v>193065.03</v>
      </c>
      <c r="K270" s="45">
        <v>188594.12</v>
      </c>
      <c r="L270" s="45">
        <v>184482.46</v>
      </c>
      <c r="M270" s="45">
        <v>180330.64</v>
      </c>
      <c r="N270" s="45">
        <v>177248.61</v>
      </c>
      <c r="O270" s="45">
        <v>175377.97</v>
      </c>
      <c r="P270" s="45">
        <v>173817.79</v>
      </c>
      <c r="Q270" s="45">
        <v>172700.34</v>
      </c>
      <c r="R270" s="47">
        <f t="shared" si="64"/>
        <v>188441.35208333333</v>
      </c>
      <c r="W270" s="49">
        <f t="shared" si="67"/>
        <v>188441.35208333333</v>
      </c>
      <c r="Y270" s="51"/>
      <c r="Z270" s="51"/>
      <c r="AA270" s="51"/>
      <c r="AB270" s="49">
        <f>+W270</f>
        <v>188441.35208333333</v>
      </c>
    </row>
    <row r="271" spans="1:30">
      <c r="A271" s="6" t="s">
        <v>293</v>
      </c>
      <c r="B271" s="6" t="s">
        <v>79</v>
      </c>
      <c r="C271" s="6" t="s">
        <v>525</v>
      </c>
      <c r="D271" s="41" t="s">
        <v>672</v>
      </c>
      <c r="E271" s="45">
        <v>324041.43</v>
      </c>
      <c r="F271" s="45">
        <v>307839.35999999999</v>
      </c>
      <c r="G271" s="45">
        <v>291637.28999999998</v>
      </c>
      <c r="H271" s="45">
        <v>275435.21999999997</v>
      </c>
      <c r="I271" s="45">
        <v>259233.15</v>
      </c>
      <c r="J271" s="45">
        <v>243031.08</v>
      </c>
      <c r="K271" s="45">
        <v>226829.01</v>
      </c>
      <c r="L271" s="45">
        <v>210626.94</v>
      </c>
      <c r="M271" s="45">
        <v>194424.87</v>
      </c>
      <c r="N271" s="45">
        <v>178222.8</v>
      </c>
      <c r="O271" s="45">
        <v>162020.73000000001</v>
      </c>
      <c r="P271" s="45">
        <v>145818.66</v>
      </c>
      <c r="Q271" s="45">
        <v>129616.59</v>
      </c>
      <c r="R271" s="47">
        <f t="shared" si="64"/>
        <v>226829.01</v>
      </c>
      <c r="W271" s="49">
        <f t="shared" si="67"/>
        <v>226829.01</v>
      </c>
      <c r="Y271" s="51"/>
      <c r="Z271" s="51"/>
      <c r="AA271" s="51"/>
      <c r="AB271" s="49">
        <f>+W271</f>
        <v>226829.01</v>
      </c>
    </row>
    <row r="272" spans="1:30">
      <c r="A272" s="6" t="s">
        <v>294</v>
      </c>
      <c r="B272" s="6" t="s">
        <v>79</v>
      </c>
      <c r="C272" s="6" t="s">
        <v>357</v>
      </c>
      <c r="D272" s="41" t="s">
        <v>663</v>
      </c>
      <c r="E272" s="45">
        <v>11736810.35</v>
      </c>
      <c r="F272" s="45">
        <v>11740074.35</v>
      </c>
      <c r="G272" s="45">
        <v>22882143.350000001</v>
      </c>
      <c r="H272" s="45">
        <v>22921917.98</v>
      </c>
      <c r="I272" s="45">
        <v>22617881.359999999</v>
      </c>
      <c r="J272" s="45">
        <v>23161573.359999999</v>
      </c>
      <c r="K272" s="45">
        <v>23161537.359999999</v>
      </c>
      <c r="L272" s="45">
        <v>22718593.309999999</v>
      </c>
      <c r="M272" s="45">
        <v>22729822.809999999</v>
      </c>
      <c r="N272" s="45">
        <v>22744056.809999999</v>
      </c>
      <c r="O272" s="45">
        <v>22512845.699999999</v>
      </c>
      <c r="P272" s="45">
        <v>22878868.890000001</v>
      </c>
      <c r="Q272" s="45">
        <v>22888949.890000001</v>
      </c>
      <c r="R272" s="47">
        <f t="shared" si="64"/>
        <v>21448516.283333331</v>
      </c>
      <c r="T272" s="49">
        <f t="shared" ref="T272:T282" si="68">+R272</f>
        <v>21448516.283333331</v>
      </c>
      <c r="Y272" s="51"/>
      <c r="Z272" s="51"/>
      <c r="AA272" s="51"/>
      <c r="AD272" s="49">
        <f t="shared" ref="AD272:AD282" si="69">+R272</f>
        <v>21448516.283333331</v>
      </c>
    </row>
    <row r="273" spans="1:30">
      <c r="A273" s="6" t="s">
        <v>294</v>
      </c>
      <c r="B273" s="6" t="s">
        <v>79</v>
      </c>
      <c r="C273" s="6" t="s">
        <v>540</v>
      </c>
      <c r="D273" s="41" t="s">
        <v>664</v>
      </c>
      <c r="E273" s="45">
        <v>466500</v>
      </c>
      <c r="F273" s="45">
        <v>466500</v>
      </c>
      <c r="G273" s="45">
        <v>466500</v>
      </c>
      <c r="H273" s="45">
        <v>466500</v>
      </c>
      <c r="I273" s="45">
        <v>466500</v>
      </c>
      <c r="J273" s="45">
        <v>466500</v>
      </c>
      <c r="K273" s="45">
        <v>466500</v>
      </c>
      <c r="L273" s="45">
        <v>466500</v>
      </c>
      <c r="M273" s="45">
        <v>466500</v>
      </c>
      <c r="N273" s="45">
        <v>466500</v>
      </c>
      <c r="O273" s="45">
        <v>466500</v>
      </c>
      <c r="P273" s="45">
        <v>466500</v>
      </c>
      <c r="Q273" s="45">
        <v>466500</v>
      </c>
      <c r="R273" s="47">
        <f t="shared" si="64"/>
        <v>466500</v>
      </c>
      <c r="T273" s="49">
        <f t="shared" si="68"/>
        <v>466500</v>
      </c>
      <c r="Y273" s="51"/>
      <c r="Z273" s="51"/>
      <c r="AA273" s="51"/>
      <c r="AD273" s="49">
        <f t="shared" si="69"/>
        <v>466500</v>
      </c>
    </row>
    <row r="274" spans="1:30">
      <c r="A274" s="6" t="s">
        <v>294</v>
      </c>
      <c r="B274" s="6" t="s">
        <v>79</v>
      </c>
      <c r="C274" s="6" t="s">
        <v>358</v>
      </c>
      <c r="D274" s="41" t="s">
        <v>672</v>
      </c>
      <c r="E274" s="45">
        <v>3707416.3</v>
      </c>
      <c r="F274" s="45">
        <v>4382769.38</v>
      </c>
      <c r="G274" s="45">
        <v>4853893.62</v>
      </c>
      <c r="H274" s="45">
        <v>5674800.3600000003</v>
      </c>
      <c r="I274" s="45">
        <v>6181868.6799999997</v>
      </c>
      <c r="J274" s="45">
        <v>7308127.2699999996</v>
      </c>
      <c r="K274" s="45">
        <v>7117611.3799999999</v>
      </c>
      <c r="L274" s="45">
        <v>7119243.2999999998</v>
      </c>
      <c r="M274" s="45">
        <v>7132573.1900000004</v>
      </c>
      <c r="N274" s="45">
        <v>7136700.2300000004</v>
      </c>
      <c r="O274" s="45">
        <v>7291895.2199999997</v>
      </c>
      <c r="P274" s="45">
        <v>7818956.8700000001</v>
      </c>
      <c r="Q274" s="45">
        <v>5776673.0599999996</v>
      </c>
      <c r="R274" s="47">
        <f t="shared" si="64"/>
        <v>6396707.0150000006</v>
      </c>
      <c r="T274" s="49">
        <f t="shared" si="68"/>
        <v>6396707.0150000006</v>
      </c>
      <c r="Y274" s="51"/>
      <c r="Z274" s="51"/>
      <c r="AA274" s="51"/>
      <c r="AD274" s="49">
        <f t="shared" si="69"/>
        <v>6396707.0150000006</v>
      </c>
    </row>
    <row r="275" spans="1:30">
      <c r="A275" s="6" t="s">
        <v>294</v>
      </c>
      <c r="B275" s="6" t="s">
        <v>79</v>
      </c>
      <c r="C275" s="6" t="s">
        <v>524</v>
      </c>
      <c r="D275" s="41" t="s">
        <v>666</v>
      </c>
      <c r="E275" s="45">
        <v>1085509.71</v>
      </c>
      <c r="F275" s="45">
        <v>1085509.71</v>
      </c>
      <c r="G275" s="45">
        <v>1085509.71</v>
      </c>
      <c r="H275" s="45">
        <v>1085509.71</v>
      </c>
      <c r="I275" s="45">
        <v>1085509.71</v>
      </c>
      <c r="J275" s="45">
        <v>9.3132257461547893E-10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64"/>
        <v>407066.14125000004</v>
      </c>
      <c r="T275" s="49">
        <f t="shared" si="68"/>
        <v>407066.14125000004</v>
      </c>
      <c r="Y275" s="51"/>
      <c r="Z275" s="51"/>
      <c r="AA275" s="51"/>
      <c r="AD275" s="49">
        <f t="shared" si="69"/>
        <v>407066.14125000004</v>
      </c>
    </row>
    <row r="276" spans="1:30">
      <c r="A276" s="6" t="s">
        <v>294</v>
      </c>
      <c r="B276" s="6" t="s">
        <v>79</v>
      </c>
      <c r="C276" s="6" t="s">
        <v>526</v>
      </c>
      <c r="D276" s="41" t="s">
        <v>933</v>
      </c>
      <c r="E276" s="45">
        <v>277480.27</v>
      </c>
      <c r="F276" s="45">
        <v>277480.27</v>
      </c>
      <c r="G276" s="45">
        <v>277480.27</v>
      </c>
      <c r="H276" s="45">
        <v>277480.27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64"/>
        <v>80931.745416666672</v>
      </c>
      <c r="T276" s="49">
        <f t="shared" si="68"/>
        <v>80931.745416666672</v>
      </c>
      <c r="Y276" s="51"/>
      <c r="Z276" s="51"/>
      <c r="AA276" s="51"/>
      <c r="AD276" s="49">
        <f t="shared" si="69"/>
        <v>80931.745416666672</v>
      </c>
    </row>
    <row r="277" spans="1:30">
      <c r="A277" s="6" t="s">
        <v>294</v>
      </c>
      <c r="B277" s="6" t="s">
        <v>79</v>
      </c>
      <c r="C277" s="6" t="s">
        <v>527</v>
      </c>
      <c r="D277" s="41" t="s">
        <v>978</v>
      </c>
      <c r="E277" s="45">
        <v>9317291.6999999993</v>
      </c>
      <c r="F277" s="45">
        <v>9226832.5600000005</v>
      </c>
      <c r="G277" s="45">
        <v>9136373.4199999999</v>
      </c>
      <c r="H277" s="45">
        <v>9045914.2799999993</v>
      </c>
      <c r="I277" s="45">
        <v>8955455.1400000006</v>
      </c>
      <c r="J277" s="45">
        <v>4112454.8599999901</v>
      </c>
      <c r="K277" s="45">
        <v>4067263.05</v>
      </c>
      <c r="L277" s="45">
        <v>4022071.24</v>
      </c>
      <c r="M277" s="45">
        <v>3976879.43</v>
      </c>
      <c r="N277" s="45">
        <v>3931687.62</v>
      </c>
      <c r="O277" s="45">
        <v>3886495.81</v>
      </c>
      <c r="P277" s="45">
        <v>3841304</v>
      </c>
      <c r="Q277" s="45">
        <v>3796112.19</v>
      </c>
      <c r="R277" s="47">
        <f t="shared" si="64"/>
        <v>5896619.4462499991</v>
      </c>
      <c r="T277" s="49">
        <f t="shared" si="68"/>
        <v>5896619.4462499991</v>
      </c>
      <c r="Y277" s="51"/>
      <c r="Z277" s="51"/>
      <c r="AA277" s="51"/>
      <c r="AD277" s="49">
        <f t="shared" si="69"/>
        <v>5896619.4462499991</v>
      </c>
    </row>
    <row r="278" spans="1:30">
      <c r="A278" s="6" t="s">
        <v>294</v>
      </c>
      <c r="B278" s="6" t="s">
        <v>79</v>
      </c>
      <c r="C278" s="6" t="s">
        <v>528</v>
      </c>
      <c r="D278" s="41" t="s">
        <v>979</v>
      </c>
      <c r="E278" s="45">
        <v>0</v>
      </c>
      <c r="F278" s="45">
        <v>0</v>
      </c>
      <c r="G278" s="45">
        <v>0</v>
      </c>
      <c r="H278" s="45">
        <v>0</v>
      </c>
      <c r="I278" s="45">
        <v>0</v>
      </c>
      <c r="J278" s="45">
        <v>4979406.46</v>
      </c>
      <c r="K278" s="45">
        <v>4934139.13</v>
      </c>
      <c r="L278" s="45">
        <v>4888871.8</v>
      </c>
      <c r="M278" s="45">
        <v>4843604.47</v>
      </c>
      <c r="N278" s="45">
        <v>4798337.1399999997</v>
      </c>
      <c r="O278" s="45">
        <v>4753069.8099999996</v>
      </c>
      <c r="P278" s="45">
        <v>4707802.4800000004</v>
      </c>
      <c r="Q278" s="45">
        <v>4662535.1500000004</v>
      </c>
      <c r="R278" s="47">
        <f t="shared" si="64"/>
        <v>3019708.23875</v>
      </c>
      <c r="T278" s="49">
        <f t="shared" si="68"/>
        <v>3019708.23875</v>
      </c>
      <c r="Y278" s="51"/>
      <c r="Z278" s="51"/>
      <c r="AA278" s="51"/>
      <c r="AD278" s="49">
        <f t="shared" si="69"/>
        <v>3019708.23875</v>
      </c>
    </row>
    <row r="279" spans="1:30">
      <c r="A279" s="6" t="s">
        <v>294</v>
      </c>
      <c r="B279" s="6" t="s">
        <v>79</v>
      </c>
      <c r="C279" s="6" t="s">
        <v>529</v>
      </c>
      <c r="D279" s="41" t="s">
        <v>980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2550531.96</v>
      </c>
      <c r="R279" s="47">
        <f t="shared" si="64"/>
        <v>106272.16499999999</v>
      </c>
      <c r="T279" s="49">
        <f t="shared" si="68"/>
        <v>106272.16499999999</v>
      </c>
      <c r="Y279" s="51"/>
      <c r="Z279" s="51"/>
      <c r="AA279" s="51"/>
      <c r="AD279" s="49">
        <f t="shared" si="69"/>
        <v>106272.16499999999</v>
      </c>
    </row>
    <row r="280" spans="1:30">
      <c r="A280" s="6" t="s">
        <v>294</v>
      </c>
      <c r="B280" s="6" t="s">
        <v>79</v>
      </c>
      <c r="C280" s="6" t="s">
        <v>530</v>
      </c>
      <c r="D280" s="41" t="s">
        <v>1010</v>
      </c>
      <c r="E280" s="45">
        <v>0</v>
      </c>
      <c r="F280" s="45">
        <v>0</v>
      </c>
      <c r="G280" s="45">
        <v>0</v>
      </c>
      <c r="H280" s="45">
        <v>0</v>
      </c>
      <c r="I280" s="45">
        <v>0</v>
      </c>
      <c r="J280" s="45">
        <v>377288.6</v>
      </c>
      <c r="K280" s="45">
        <v>386892.03</v>
      </c>
      <c r="L280" s="45">
        <v>439009.55</v>
      </c>
      <c r="M280" s="45">
        <v>393227.64</v>
      </c>
      <c r="N280" s="45">
        <v>328290.26</v>
      </c>
      <c r="O280" s="45">
        <v>363586.69</v>
      </c>
      <c r="P280" s="45">
        <v>964084.09</v>
      </c>
      <c r="Q280" s="45">
        <v>1.16415321826935E-10</v>
      </c>
      <c r="R280" s="47">
        <f t="shared" si="64"/>
        <v>271031.57166666666</v>
      </c>
      <c r="T280" s="49">
        <f t="shared" si="68"/>
        <v>271031.57166666666</v>
      </c>
      <c r="Y280" s="51"/>
      <c r="Z280" s="51"/>
      <c r="AA280" s="51"/>
      <c r="AD280" s="49">
        <f t="shared" si="69"/>
        <v>271031.57166666666</v>
      </c>
    </row>
    <row r="281" spans="1:30">
      <c r="A281" s="6" t="s">
        <v>294</v>
      </c>
      <c r="B281" s="6" t="s">
        <v>79</v>
      </c>
      <c r="C281" s="6" t="s">
        <v>879</v>
      </c>
      <c r="D281" s="41" t="s">
        <v>1002</v>
      </c>
      <c r="E281" s="45">
        <v>0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838048.53</v>
      </c>
      <c r="O281" s="45">
        <v>1250913.74</v>
      </c>
      <c r="P281" s="45">
        <v>1500084.78</v>
      </c>
      <c r="Q281" s="45">
        <v>1822066.53</v>
      </c>
      <c r="R281" s="47">
        <f t="shared" si="64"/>
        <v>375006.69291666662</v>
      </c>
      <c r="T281" s="49">
        <f t="shared" si="68"/>
        <v>375006.69291666662</v>
      </c>
      <c r="Y281" s="51"/>
      <c r="Z281" s="51"/>
      <c r="AA281" s="51"/>
      <c r="AD281" s="49">
        <f t="shared" si="69"/>
        <v>375006.69291666662</v>
      </c>
    </row>
    <row r="282" spans="1:30">
      <c r="A282" s="6" t="s">
        <v>294</v>
      </c>
      <c r="B282" s="6" t="s">
        <v>79</v>
      </c>
      <c r="C282" s="6" t="s">
        <v>927</v>
      </c>
      <c r="D282" s="41" t="s">
        <v>1011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918161.84</v>
      </c>
      <c r="R282" s="47">
        <f t="shared" si="64"/>
        <v>38256.743333333332</v>
      </c>
      <c r="T282" s="49">
        <f t="shared" si="68"/>
        <v>38256.743333333332</v>
      </c>
      <c r="Y282" s="51"/>
      <c r="Z282" s="51"/>
      <c r="AA282" s="51"/>
      <c r="AD282" s="49">
        <f t="shared" si="69"/>
        <v>38256.743333333332</v>
      </c>
    </row>
    <row r="283" spans="1:30">
      <c r="A283" s="6" t="s">
        <v>293</v>
      </c>
      <c r="B283" s="6" t="s">
        <v>119</v>
      </c>
      <c r="C283" s="6" t="s">
        <v>349</v>
      </c>
      <c r="D283" s="41" t="s">
        <v>667</v>
      </c>
      <c r="E283" s="45">
        <v>871434.88</v>
      </c>
      <c r="F283" s="45">
        <v>876815.57</v>
      </c>
      <c r="G283" s="45">
        <v>999352.27</v>
      </c>
      <c r="H283" s="45">
        <v>1185002.3400000001</v>
      </c>
      <c r="I283" s="45">
        <v>495556.44</v>
      </c>
      <c r="J283" s="45">
        <v>1036900.09</v>
      </c>
      <c r="K283" s="45">
        <v>1403365.26</v>
      </c>
      <c r="L283" s="45">
        <v>1410186.77</v>
      </c>
      <c r="M283" s="45">
        <v>1413336.7</v>
      </c>
      <c r="N283" s="45">
        <v>1416391.83</v>
      </c>
      <c r="O283" s="45">
        <v>1419555.62</v>
      </c>
      <c r="P283" s="45">
        <v>1422624.19</v>
      </c>
      <c r="Q283" s="45">
        <v>1425801.9</v>
      </c>
      <c r="R283" s="47">
        <f t="shared" si="64"/>
        <v>1185642.1225000001</v>
      </c>
      <c r="T283" s="49"/>
      <c r="W283" s="49">
        <f t="shared" ref="W283:W299" si="70">+R283</f>
        <v>1185642.1225000001</v>
      </c>
      <c r="Y283" s="51"/>
      <c r="Z283" s="51"/>
      <c r="AA283" s="51"/>
      <c r="AB283" s="49">
        <f t="shared" ref="AB283:AB299" si="71">+R283</f>
        <v>1185642.1225000001</v>
      </c>
      <c r="AD283" s="49"/>
    </row>
    <row r="284" spans="1:30">
      <c r="A284" s="6" t="s">
        <v>293</v>
      </c>
      <c r="B284" s="6" t="s">
        <v>119</v>
      </c>
      <c r="C284" s="6" t="s">
        <v>350</v>
      </c>
      <c r="D284" s="41" t="s">
        <v>668</v>
      </c>
      <c r="E284" s="45">
        <v>-1549721.35</v>
      </c>
      <c r="F284" s="45">
        <v>-1564874.37</v>
      </c>
      <c r="G284" s="45">
        <v>-1589539.59</v>
      </c>
      <c r="H284" s="45">
        <v>-1670356.03</v>
      </c>
      <c r="I284" s="45">
        <v>-541723.23</v>
      </c>
      <c r="J284" s="45">
        <v>-1071014.79</v>
      </c>
      <c r="K284" s="45">
        <v>-1332322.1499999999</v>
      </c>
      <c r="L284" s="45">
        <v>-1335010.1599999999</v>
      </c>
      <c r="M284" s="45">
        <v>-1337992.17</v>
      </c>
      <c r="N284" s="45">
        <v>-1340884.43</v>
      </c>
      <c r="O284" s="45">
        <v>-1343879.56</v>
      </c>
      <c r="P284" s="45">
        <v>-1346784.55</v>
      </c>
      <c r="Q284" s="45">
        <v>-1349792.86</v>
      </c>
      <c r="R284" s="47">
        <f t="shared" ref="R284:R299" si="72">((E284+Q284)+((F284+G284+H284+I284+J284+K284+L284+M284+N284+O284+P284)*2))/24</f>
        <v>-1327011.5112500002</v>
      </c>
      <c r="T284" s="49"/>
      <c r="W284" s="49">
        <f t="shared" si="70"/>
        <v>-1327011.5112500002</v>
      </c>
      <c r="Y284" s="51"/>
      <c r="Z284" s="51"/>
      <c r="AA284" s="51"/>
      <c r="AB284" s="49">
        <f t="shared" si="71"/>
        <v>-1327011.5112500002</v>
      </c>
      <c r="AD284" s="49"/>
    </row>
    <row r="285" spans="1:30">
      <c r="A285" s="6" t="s">
        <v>293</v>
      </c>
      <c r="B285" s="6" t="s">
        <v>119</v>
      </c>
      <c r="C285" s="6" t="s">
        <v>354</v>
      </c>
      <c r="D285" s="41" t="s">
        <v>669</v>
      </c>
      <c r="E285" s="45">
        <v>-139722.72</v>
      </c>
      <c r="F285" s="45">
        <v>-99554.65</v>
      </c>
      <c r="G285" s="45">
        <v>-54267.93</v>
      </c>
      <c r="H285" s="45">
        <v>8373.3700000000408</v>
      </c>
      <c r="I285" s="45">
        <v>-524432.23</v>
      </c>
      <c r="J285" s="45">
        <v>-434317.89</v>
      </c>
      <c r="K285" s="45">
        <v>-339095.07</v>
      </c>
      <c r="L285" s="45">
        <v>-252001.63</v>
      </c>
      <c r="M285" s="45">
        <v>-163280.99</v>
      </c>
      <c r="N285" s="45">
        <v>-100612.57</v>
      </c>
      <c r="O285" s="45">
        <v>-66170.31</v>
      </c>
      <c r="P285" s="45">
        <v>-38895.25</v>
      </c>
      <c r="Q285" s="45">
        <v>-23178.31</v>
      </c>
      <c r="R285" s="47">
        <f t="shared" si="72"/>
        <v>-178808.8054166667</v>
      </c>
      <c r="T285" s="49"/>
      <c r="W285" s="49">
        <f t="shared" si="70"/>
        <v>-178808.8054166667</v>
      </c>
      <c r="Y285" s="51"/>
      <c r="Z285" s="51"/>
      <c r="AA285" s="51"/>
      <c r="AB285" s="49">
        <f t="shared" si="71"/>
        <v>-178808.8054166667</v>
      </c>
      <c r="AD285" s="49"/>
    </row>
    <row r="286" spans="1:30">
      <c r="A286" s="6" t="s">
        <v>293</v>
      </c>
      <c r="B286" s="6" t="s">
        <v>119</v>
      </c>
      <c r="C286" s="6" t="s">
        <v>525</v>
      </c>
      <c r="D286" s="41" t="s">
        <v>987</v>
      </c>
      <c r="E286" s="45">
        <v>0</v>
      </c>
      <c r="F286" s="45">
        <v>0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-128458.11</v>
      </c>
      <c r="M286" s="45">
        <v>-163905.54</v>
      </c>
      <c r="N286" s="45">
        <v>-40024.67</v>
      </c>
      <c r="O286" s="45">
        <v>82469.47</v>
      </c>
      <c r="P286" s="45">
        <v>127000.66</v>
      </c>
      <c r="Q286" s="45">
        <v>144376.21</v>
      </c>
      <c r="R286" s="47">
        <f t="shared" si="72"/>
        <v>-4227.5070833333339</v>
      </c>
      <c r="T286" s="49"/>
      <c r="W286" s="49">
        <f t="shared" si="70"/>
        <v>-4227.5070833333339</v>
      </c>
      <c r="Y286" s="51"/>
      <c r="Z286" s="51"/>
      <c r="AA286" s="51"/>
      <c r="AB286" s="49">
        <f t="shared" si="71"/>
        <v>-4227.5070833333339</v>
      </c>
      <c r="AD286" s="49"/>
    </row>
    <row r="287" spans="1:30">
      <c r="A287" s="6" t="s">
        <v>293</v>
      </c>
      <c r="B287" s="6" t="s">
        <v>119</v>
      </c>
      <c r="C287" s="6" t="s">
        <v>526</v>
      </c>
      <c r="D287" s="41" t="s">
        <v>988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-170475.56</v>
      </c>
      <c r="M287" s="45">
        <v>-51109.61</v>
      </c>
      <c r="N287" s="45">
        <v>14620.72</v>
      </c>
      <c r="O287" s="45">
        <v>-66295.11</v>
      </c>
      <c r="P287" s="45">
        <v>-25172.67</v>
      </c>
      <c r="Q287" s="45">
        <v>-467354.04</v>
      </c>
      <c r="R287" s="47">
        <f t="shared" si="72"/>
        <v>-44342.4375</v>
      </c>
      <c r="T287" s="49"/>
      <c r="W287" s="49">
        <f t="shared" si="70"/>
        <v>-44342.4375</v>
      </c>
      <c r="Y287" s="51"/>
      <c r="Z287" s="51"/>
      <c r="AA287" s="51"/>
      <c r="AB287" s="49">
        <f t="shared" si="71"/>
        <v>-44342.4375</v>
      </c>
      <c r="AD287" s="49"/>
    </row>
    <row r="288" spans="1:30">
      <c r="A288" s="6" t="s">
        <v>293</v>
      </c>
      <c r="B288" s="6" t="s">
        <v>119</v>
      </c>
      <c r="C288" s="6" t="s">
        <v>527</v>
      </c>
      <c r="D288" s="41" t="s">
        <v>989</v>
      </c>
      <c r="E288" s="45">
        <v>0</v>
      </c>
      <c r="F288" s="45">
        <v>0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-54189.73</v>
      </c>
      <c r="M288" s="45">
        <v>-64016.75</v>
      </c>
      <c r="N288" s="45">
        <v>-25691.07</v>
      </c>
      <c r="O288" s="45">
        <v>7069.83</v>
      </c>
      <c r="P288" s="45">
        <v>19046.96</v>
      </c>
      <c r="Q288" s="45">
        <v>25293.08</v>
      </c>
      <c r="R288" s="47">
        <f t="shared" si="72"/>
        <v>-8761.1850000000031</v>
      </c>
      <c r="T288" s="49"/>
      <c r="W288" s="49">
        <f t="shared" si="70"/>
        <v>-8761.1850000000031</v>
      </c>
      <c r="Y288" s="51"/>
      <c r="Z288" s="51"/>
      <c r="AA288" s="51"/>
      <c r="AB288" s="49">
        <f t="shared" si="71"/>
        <v>-8761.1850000000031</v>
      </c>
      <c r="AD288" s="49"/>
    </row>
    <row r="289" spans="1:30">
      <c r="A289" s="6" t="s">
        <v>293</v>
      </c>
      <c r="B289" s="6" t="s">
        <v>119</v>
      </c>
      <c r="C289" s="6" t="s">
        <v>528</v>
      </c>
      <c r="D289" s="41" t="s">
        <v>990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-69108.490000000005</v>
      </c>
      <c r="M289" s="45">
        <v>-104820.15</v>
      </c>
      <c r="N289" s="45">
        <v>-70281.14</v>
      </c>
      <c r="O289" s="45">
        <v>-102645.34</v>
      </c>
      <c r="P289" s="45">
        <v>-48650.82</v>
      </c>
      <c r="Q289" s="45">
        <v>-252219.97</v>
      </c>
      <c r="R289" s="47">
        <f t="shared" si="72"/>
        <v>-43467.993750000001</v>
      </c>
      <c r="T289" s="49"/>
      <c r="W289" s="49">
        <f t="shared" si="70"/>
        <v>-43467.993750000001</v>
      </c>
      <c r="Y289" s="51"/>
      <c r="Z289" s="51"/>
      <c r="AA289" s="51"/>
      <c r="AB289" s="49">
        <f t="shared" si="71"/>
        <v>-43467.993750000001</v>
      </c>
      <c r="AD289" s="49"/>
    </row>
    <row r="290" spans="1:30">
      <c r="A290" s="6" t="s">
        <v>293</v>
      </c>
      <c r="B290" s="6" t="s">
        <v>119</v>
      </c>
      <c r="C290" s="6" t="s">
        <v>919</v>
      </c>
      <c r="D290" s="41" t="s">
        <v>868</v>
      </c>
      <c r="E290" s="45">
        <v>10475.200000000001</v>
      </c>
      <c r="F290" s="45">
        <v>18302.189999999999</v>
      </c>
      <c r="G290" s="45">
        <v>27144.959999999999</v>
      </c>
      <c r="H290" s="45">
        <v>83489.929999999993</v>
      </c>
      <c r="I290" s="45">
        <v>52375.89</v>
      </c>
      <c r="J290" s="45">
        <v>59244.84</v>
      </c>
      <c r="K290" s="45">
        <v>55519.51</v>
      </c>
      <c r="L290" s="45">
        <v>58478.87</v>
      </c>
      <c r="M290" s="45">
        <v>35997.160000000003</v>
      </c>
      <c r="N290" s="45">
        <v>15417.4</v>
      </c>
      <c r="O290" s="45">
        <v>11225.51</v>
      </c>
      <c r="P290" s="45">
        <v>1647.65</v>
      </c>
      <c r="Q290" s="45">
        <v>5743.68</v>
      </c>
      <c r="R290" s="47">
        <f t="shared" si="72"/>
        <v>35579.445833333339</v>
      </c>
      <c r="T290" s="49"/>
      <c r="W290" s="49">
        <f t="shared" si="70"/>
        <v>35579.445833333339</v>
      </c>
      <c r="Y290" s="51"/>
      <c r="Z290" s="51"/>
      <c r="AA290" s="51"/>
      <c r="AB290" s="49">
        <f t="shared" si="71"/>
        <v>35579.445833333339</v>
      </c>
      <c r="AD290" s="49"/>
    </row>
    <row r="291" spans="1:30">
      <c r="A291" s="6" t="s">
        <v>294</v>
      </c>
      <c r="B291" s="6" t="s">
        <v>119</v>
      </c>
      <c r="C291" s="6" t="s">
        <v>345</v>
      </c>
      <c r="D291" s="41" t="s">
        <v>633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7">
        <f t="shared" si="72"/>
        <v>0</v>
      </c>
      <c r="T291" s="49"/>
      <c r="W291" s="49">
        <f t="shared" si="70"/>
        <v>0</v>
      </c>
      <c r="Y291" s="51"/>
      <c r="Z291" s="51"/>
      <c r="AA291" s="51"/>
      <c r="AB291" s="49">
        <f t="shared" si="71"/>
        <v>0</v>
      </c>
      <c r="AD291" s="49"/>
    </row>
    <row r="292" spans="1:30">
      <c r="A292" s="6" t="s">
        <v>294</v>
      </c>
      <c r="B292" s="6" t="s">
        <v>119</v>
      </c>
      <c r="C292" s="6" t="s">
        <v>346</v>
      </c>
      <c r="D292" s="41" t="s">
        <v>632</v>
      </c>
      <c r="E292" s="45">
        <v>0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7">
        <f t="shared" si="72"/>
        <v>0</v>
      </c>
      <c r="T292" s="49"/>
      <c r="W292" s="49">
        <f t="shared" si="70"/>
        <v>0</v>
      </c>
      <c r="Y292" s="51"/>
      <c r="Z292" s="51"/>
      <c r="AA292" s="51"/>
      <c r="AB292" s="49">
        <f t="shared" si="71"/>
        <v>0</v>
      </c>
      <c r="AD292" s="49"/>
    </row>
    <row r="293" spans="1:30">
      <c r="A293" s="6" t="s">
        <v>294</v>
      </c>
      <c r="B293" s="6" t="s">
        <v>119</v>
      </c>
      <c r="C293" s="6" t="s">
        <v>347</v>
      </c>
      <c r="D293" s="41" t="s">
        <v>634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7">
        <f t="shared" si="72"/>
        <v>0</v>
      </c>
      <c r="T293" s="49"/>
      <c r="W293" s="49">
        <f t="shared" si="70"/>
        <v>0</v>
      </c>
      <c r="Y293" s="51"/>
      <c r="Z293" s="51"/>
      <c r="AA293" s="51"/>
      <c r="AB293" s="49">
        <f t="shared" si="71"/>
        <v>0</v>
      </c>
      <c r="AD293" s="49"/>
    </row>
    <row r="294" spans="1:30">
      <c r="A294" s="6" t="s">
        <v>294</v>
      </c>
      <c r="B294" s="6" t="s">
        <v>119</v>
      </c>
      <c r="C294" s="6" t="s">
        <v>348</v>
      </c>
      <c r="D294" s="41" t="s">
        <v>635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72"/>
        <v>0</v>
      </c>
      <c r="T294" s="49"/>
      <c r="W294" s="49">
        <f t="shared" si="70"/>
        <v>0</v>
      </c>
      <c r="Y294" s="51"/>
      <c r="Z294" s="51"/>
      <c r="AA294" s="51"/>
      <c r="AB294" s="49">
        <f t="shared" si="71"/>
        <v>0</v>
      </c>
      <c r="AD294" s="49"/>
    </row>
    <row r="295" spans="1:30">
      <c r="A295" s="6" t="s">
        <v>294</v>
      </c>
      <c r="B295" s="6" t="s">
        <v>119</v>
      </c>
      <c r="C295" s="6" t="s">
        <v>351</v>
      </c>
      <c r="D295" s="41" t="s">
        <v>670</v>
      </c>
      <c r="E295" s="45">
        <v>-3704434.85</v>
      </c>
      <c r="F295" s="45">
        <v>-4621944.66</v>
      </c>
      <c r="G295" s="45">
        <v>-4204713.67</v>
      </c>
      <c r="H295" s="45">
        <v>-3887257.35</v>
      </c>
      <c r="I295" s="45">
        <v>1635509.13</v>
      </c>
      <c r="J295" s="45">
        <v>3321217.35</v>
      </c>
      <c r="K295" s="45">
        <v>5441476.9100000001</v>
      </c>
      <c r="L295" s="45">
        <v>5027950.6900000004</v>
      </c>
      <c r="M295" s="45">
        <v>4879696.4400000004</v>
      </c>
      <c r="N295" s="45">
        <v>5855044.2199999997</v>
      </c>
      <c r="O295" s="45">
        <v>6128898.6299999999</v>
      </c>
      <c r="P295" s="45">
        <v>6635699.3099999996</v>
      </c>
      <c r="Q295" s="45">
        <v>6299010.1699999999</v>
      </c>
      <c r="R295" s="47">
        <f t="shared" si="72"/>
        <v>2292405.3883333332</v>
      </c>
      <c r="T295" s="49"/>
      <c r="W295" s="49">
        <f t="shared" si="70"/>
        <v>2292405.3883333332</v>
      </c>
      <c r="Y295" s="51"/>
      <c r="Z295" s="51"/>
      <c r="AA295" s="51"/>
      <c r="AB295" s="49">
        <f t="shared" si="71"/>
        <v>2292405.3883333332</v>
      </c>
      <c r="AD295" s="49"/>
    </row>
    <row r="296" spans="1:30">
      <c r="A296" s="6" t="s">
        <v>294</v>
      </c>
      <c r="B296" s="6" t="s">
        <v>119</v>
      </c>
      <c r="C296" s="6" t="s">
        <v>352</v>
      </c>
      <c r="D296" s="41" t="s">
        <v>636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7">
        <f t="shared" si="72"/>
        <v>0</v>
      </c>
      <c r="T296" s="49"/>
      <c r="W296" s="49">
        <f t="shared" si="70"/>
        <v>0</v>
      </c>
      <c r="Y296" s="51"/>
      <c r="Z296" s="51"/>
      <c r="AA296" s="51"/>
      <c r="AB296" s="49">
        <f t="shared" si="71"/>
        <v>0</v>
      </c>
      <c r="AD296" s="49"/>
    </row>
    <row r="297" spans="1:30">
      <c r="A297" s="6" t="s">
        <v>294</v>
      </c>
      <c r="B297" s="6" t="s">
        <v>119</v>
      </c>
      <c r="C297" s="6" t="s">
        <v>496</v>
      </c>
      <c r="D297" s="41" t="s">
        <v>671</v>
      </c>
      <c r="E297" s="45">
        <v>776781.56</v>
      </c>
      <c r="F297" s="45">
        <v>764839.54</v>
      </c>
      <c r="G297" s="45">
        <v>750775.8</v>
      </c>
      <c r="H297" s="45">
        <v>711085.42</v>
      </c>
      <c r="I297" s="45">
        <v>-3857375.92</v>
      </c>
      <c r="J297" s="45">
        <v>-3355826.44</v>
      </c>
      <c r="K297" s="45">
        <v>-2824423.96</v>
      </c>
      <c r="L297" s="45">
        <v>-2322555.34</v>
      </c>
      <c r="M297" s="45">
        <v>-1778630.37</v>
      </c>
      <c r="N297" s="45">
        <v>-1396147.72</v>
      </c>
      <c r="O297" s="45">
        <v>-1194997.3600000001</v>
      </c>
      <c r="P297" s="45">
        <v>-1028842.37</v>
      </c>
      <c r="Q297" s="45">
        <v>-920725.93</v>
      </c>
      <c r="R297" s="47">
        <f t="shared" si="72"/>
        <v>-1300339.2420833332</v>
      </c>
      <c r="T297" s="49"/>
      <c r="W297" s="49">
        <f t="shared" si="70"/>
        <v>-1300339.2420833332</v>
      </c>
      <c r="Y297" s="51"/>
      <c r="Z297" s="51"/>
      <c r="AA297" s="51"/>
      <c r="AB297" s="49">
        <f t="shared" si="71"/>
        <v>-1300339.2420833332</v>
      </c>
      <c r="AD297" s="49"/>
    </row>
    <row r="298" spans="1:30">
      <c r="A298" s="6" t="s">
        <v>294</v>
      </c>
      <c r="B298" s="6" t="s">
        <v>119</v>
      </c>
      <c r="C298" s="6" t="s">
        <v>919</v>
      </c>
      <c r="D298" s="41" t="s">
        <v>868</v>
      </c>
      <c r="E298" s="45">
        <v>-11576.66</v>
      </c>
      <c r="F298" s="45">
        <v>-19158.810000000001</v>
      </c>
      <c r="G298" s="45">
        <v>-27465.18</v>
      </c>
      <c r="H298" s="45">
        <v>-86372.58</v>
      </c>
      <c r="I298" s="45">
        <v>320441.02</v>
      </c>
      <c r="J298" s="45">
        <v>351178.5</v>
      </c>
      <c r="K298" s="45">
        <v>337370.09</v>
      </c>
      <c r="L298" s="45">
        <v>362878.47</v>
      </c>
      <c r="M298" s="45">
        <v>240028.95</v>
      </c>
      <c r="N298" s="45">
        <v>100503.72</v>
      </c>
      <c r="O298" s="45">
        <v>68795.820000000007</v>
      </c>
      <c r="P298" s="45">
        <v>10249.43</v>
      </c>
      <c r="Q298" s="45">
        <v>41441.94</v>
      </c>
      <c r="R298" s="47">
        <f t="shared" si="72"/>
        <v>139448.50583333333</v>
      </c>
      <c r="T298" s="49"/>
      <c r="W298" s="49">
        <f t="shared" si="70"/>
        <v>139448.50583333333</v>
      </c>
      <c r="Y298" s="51"/>
      <c r="Z298" s="51"/>
      <c r="AA298" s="51"/>
      <c r="AB298" s="49">
        <f t="shared" si="71"/>
        <v>139448.50583333333</v>
      </c>
      <c r="AD298" s="49"/>
    </row>
    <row r="299" spans="1:30">
      <c r="A299" s="6" t="s">
        <v>284</v>
      </c>
      <c r="B299" s="6" t="s">
        <v>120</v>
      </c>
      <c r="C299" s="6" t="s">
        <v>83</v>
      </c>
      <c r="D299" s="7" t="s">
        <v>121</v>
      </c>
      <c r="E299" s="45">
        <v>5114217</v>
      </c>
      <c r="F299" s="45">
        <v>5114217</v>
      </c>
      <c r="G299" s="45">
        <v>5114217</v>
      </c>
      <c r="H299" s="45">
        <v>5114217</v>
      </c>
      <c r="I299" s="45">
        <v>5114217</v>
      </c>
      <c r="J299" s="45">
        <v>5343728</v>
      </c>
      <c r="K299" s="45">
        <v>5343728</v>
      </c>
      <c r="L299" s="45">
        <v>5343728</v>
      </c>
      <c r="M299" s="45">
        <v>5343728</v>
      </c>
      <c r="N299" s="45">
        <v>5343728</v>
      </c>
      <c r="O299" s="45">
        <v>5343728</v>
      </c>
      <c r="P299" s="45">
        <v>5343728</v>
      </c>
      <c r="Q299" s="45">
        <v>5343728</v>
      </c>
      <c r="R299" s="47">
        <f t="shared" si="72"/>
        <v>5257661.375</v>
      </c>
      <c r="T299" s="49"/>
      <c r="W299" s="49">
        <f t="shared" si="70"/>
        <v>5257661.375</v>
      </c>
      <c r="Y299" s="51"/>
      <c r="Z299" s="51"/>
      <c r="AA299" s="51"/>
      <c r="AB299" s="49">
        <f t="shared" si="71"/>
        <v>5257661.375</v>
      </c>
      <c r="AD299" s="49"/>
    </row>
    <row r="300" spans="1:30">
      <c r="D300" s="41" t="s">
        <v>122</v>
      </c>
      <c r="E300" s="46">
        <f t="shared" ref="E300:R300" si="73">SUM(E220:E299)</f>
        <v>83359514.539999992</v>
      </c>
      <c r="F300" s="46">
        <f t="shared" si="73"/>
        <v>83093069.959999979</v>
      </c>
      <c r="G300" s="46">
        <f t="shared" si="73"/>
        <v>95560587.949999973</v>
      </c>
      <c r="H300" s="46">
        <f t="shared" si="73"/>
        <v>96925300.240000024</v>
      </c>
      <c r="I300" s="46">
        <f t="shared" si="73"/>
        <v>97751490.259999976</v>
      </c>
      <c r="J300" s="46">
        <f t="shared" si="73"/>
        <v>101276055.09999995</v>
      </c>
      <c r="K300" s="46">
        <f t="shared" si="73"/>
        <v>103438878.93000001</v>
      </c>
      <c r="L300" s="46">
        <f t="shared" si="73"/>
        <v>102596888.25999998</v>
      </c>
      <c r="M300" s="46">
        <f t="shared" si="73"/>
        <v>103015973.03999999</v>
      </c>
      <c r="N300" s="46">
        <f t="shared" si="73"/>
        <v>105510698.11</v>
      </c>
      <c r="O300" s="46">
        <f t="shared" si="73"/>
        <v>106676979.58999999</v>
      </c>
      <c r="P300" s="46">
        <f t="shared" si="73"/>
        <v>110018921.06000002</v>
      </c>
      <c r="Q300" s="46">
        <f t="shared" si="73"/>
        <v>110438361.19999999</v>
      </c>
      <c r="R300" s="46">
        <f t="shared" si="73"/>
        <v>100230315.03083332</v>
      </c>
      <c r="Y300" s="51"/>
      <c r="Z300" s="51"/>
      <c r="AA300" s="51"/>
      <c r="AB300" s="49"/>
    </row>
    <row r="301" spans="1:30" ht="13.5" customHeight="1">
      <c r="D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7"/>
      <c r="Y301" s="51"/>
      <c r="Z301" s="51"/>
      <c r="AA301" s="51"/>
    </row>
    <row r="302" spans="1:30">
      <c r="A302" s="25" t="s">
        <v>2</v>
      </c>
      <c r="B302" s="25" t="s">
        <v>367</v>
      </c>
      <c r="C302" s="25" t="s">
        <v>2</v>
      </c>
      <c r="D302" s="41" t="s">
        <v>123</v>
      </c>
      <c r="E302" s="45">
        <v>99489912.25</v>
      </c>
      <c r="F302" s="45">
        <v>104783251.8</v>
      </c>
      <c r="G302" s="45">
        <v>110558058.02</v>
      </c>
      <c r="H302" s="45">
        <v>122323029.09</v>
      </c>
      <c r="I302" s="45">
        <v>142343326.31</v>
      </c>
      <c r="J302" s="45">
        <v>167715766.99000001</v>
      </c>
      <c r="K302" s="45">
        <v>24530746.34</v>
      </c>
      <c r="L302" s="45">
        <v>49278313.229999997</v>
      </c>
      <c r="M302" s="45">
        <v>68620693.840000004</v>
      </c>
      <c r="N302" s="45">
        <v>80105727.409999996</v>
      </c>
      <c r="O302" s="45">
        <v>88023366.390000001</v>
      </c>
      <c r="P302" s="45">
        <v>93031494.670000002</v>
      </c>
      <c r="Q302" s="45">
        <v>99049036.420000002</v>
      </c>
      <c r="R302" s="47">
        <f t="shared" ref="R302:R305" si="74">((E302+Q302)+((F302+G302+H302+I302+J302+K302+L302+M302+N302+O302+P302)*2))/24</f>
        <v>95881937.368749991</v>
      </c>
      <c r="V302" s="49">
        <f>R302</f>
        <v>95881937.368749991</v>
      </c>
      <c r="Y302" s="51"/>
      <c r="Z302" s="51"/>
      <c r="AA302" s="51"/>
      <c r="AC302" s="49">
        <f>+R302</f>
        <v>95881937.368749991</v>
      </c>
    </row>
    <row r="303" spans="1:30">
      <c r="A303" s="25" t="s">
        <v>2</v>
      </c>
      <c r="B303" s="25" t="s">
        <v>368</v>
      </c>
      <c r="C303" s="25" t="s">
        <v>2</v>
      </c>
      <c r="D303" s="41" t="s">
        <v>124</v>
      </c>
      <c r="E303" s="45">
        <v>33458510.98</v>
      </c>
      <c r="F303" s="45">
        <v>37352961.030000001</v>
      </c>
      <c r="G303" s="45">
        <v>42442395.490000002</v>
      </c>
      <c r="H303" s="45">
        <v>47374622.689999998</v>
      </c>
      <c r="I303" s="45">
        <v>52152170.829999998</v>
      </c>
      <c r="J303" s="45">
        <v>58986390.289999999</v>
      </c>
      <c r="K303" s="45">
        <v>6191397.3799999999</v>
      </c>
      <c r="L303" s="45">
        <v>11571755.800000001</v>
      </c>
      <c r="M303" s="45">
        <v>17282193.649999999</v>
      </c>
      <c r="N303" s="45">
        <v>22472885.789999999</v>
      </c>
      <c r="O303" s="45">
        <v>26781147.260000002</v>
      </c>
      <c r="P303" s="45">
        <v>31024981.960000001</v>
      </c>
      <c r="Q303" s="45">
        <v>35680619.450000003</v>
      </c>
      <c r="R303" s="47">
        <f t="shared" si="74"/>
        <v>32350205.615416665</v>
      </c>
      <c r="V303" s="49">
        <f>R303</f>
        <v>32350205.615416665</v>
      </c>
      <c r="Y303" s="51"/>
      <c r="Z303" s="51"/>
      <c r="AA303" s="51"/>
      <c r="AC303" s="49">
        <f>+R303</f>
        <v>32350205.615416665</v>
      </c>
    </row>
    <row r="304" spans="1:30">
      <c r="A304" s="25" t="s">
        <v>2</v>
      </c>
      <c r="B304" s="25" t="s">
        <v>369</v>
      </c>
      <c r="C304" s="25" t="s">
        <v>370</v>
      </c>
      <c r="D304" s="41" t="s">
        <v>125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7">
        <f t="shared" si="74"/>
        <v>0</v>
      </c>
      <c r="V304" s="49">
        <f>R304</f>
        <v>0</v>
      </c>
      <c r="Y304" s="51"/>
      <c r="Z304" s="51"/>
      <c r="AA304" s="51"/>
      <c r="AC304" s="49">
        <f>+R304</f>
        <v>0</v>
      </c>
    </row>
    <row r="305" spans="1:29">
      <c r="A305" s="25" t="s">
        <v>2</v>
      </c>
      <c r="B305" s="25" t="s">
        <v>371</v>
      </c>
      <c r="C305" s="25" t="s">
        <v>2</v>
      </c>
      <c r="D305" s="41" t="s">
        <v>126</v>
      </c>
      <c r="E305" s="45">
        <v>5084707.0999999996</v>
      </c>
      <c r="F305" s="45">
        <v>5820997.25</v>
      </c>
      <c r="G305" s="45">
        <v>6501816.54</v>
      </c>
      <c r="H305" s="45">
        <v>7387945.46</v>
      </c>
      <c r="I305" s="45">
        <v>8022733.1699999999</v>
      </c>
      <c r="J305" s="45">
        <v>8775877.5800000001</v>
      </c>
      <c r="K305" s="45">
        <v>827046.16</v>
      </c>
      <c r="L305" s="45">
        <v>1468373.56</v>
      </c>
      <c r="M305" s="45">
        <v>2261486.13</v>
      </c>
      <c r="N305" s="45">
        <v>2977358.02</v>
      </c>
      <c r="O305" s="45">
        <v>3778638.98</v>
      </c>
      <c r="P305" s="45">
        <v>4552958.78</v>
      </c>
      <c r="Q305" s="45">
        <v>5497623.6399999997</v>
      </c>
      <c r="R305" s="47">
        <f t="shared" si="74"/>
        <v>4805533.083333333</v>
      </c>
      <c r="V305" s="49">
        <f>R305</f>
        <v>4805533.083333333</v>
      </c>
      <c r="Y305" s="51"/>
      <c r="Z305" s="51"/>
      <c r="AA305" s="51"/>
      <c r="AC305" s="49">
        <f>+R305</f>
        <v>4805533.083333333</v>
      </c>
    </row>
    <row r="306" spans="1:29">
      <c r="D306" s="41" t="s">
        <v>127</v>
      </c>
      <c r="E306" s="46">
        <f t="shared" ref="E306:K306" si="75">SUM(E302:E305)</f>
        <v>138033130.33000001</v>
      </c>
      <c r="F306" s="46">
        <f t="shared" si="75"/>
        <v>147957210.07999998</v>
      </c>
      <c r="G306" s="46">
        <f t="shared" si="75"/>
        <v>159502270.04999998</v>
      </c>
      <c r="H306" s="46">
        <f t="shared" si="75"/>
        <v>177085597.24000001</v>
      </c>
      <c r="I306" s="46">
        <f t="shared" si="75"/>
        <v>202518230.30999997</v>
      </c>
      <c r="J306" s="46">
        <f t="shared" si="75"/>
        <v>235478034.86000001</v>
      </c>
      <c r="K306" s="46">
        <f t="shared" si="75"/>
        <v>31549189.879999999</v>
      </c>
      <c r="L306" s="46">
        <f t="shared" ref="L306:R306" si="76">SUM(L302:L305)</f>
        <v>62318442.590000004</v>
      </c>
      <c r="M306" s="46">
        <f t="shared" si="76"/>
        <v>88164373.620000005</v>
      </c>
      <c r="N306" s="46">
        <f t="shared" si="76"/>
        <v>105555971.21999998</v>
      </c>
      <c r="O306" s="46">
        <f t="shared" si="76"/>
        <v>118583152.63000001</v>
      </c>
      <c r="P306" s="46">
        <f t="shared" si="76"/>
        <v>128609435.41</v>
      </c>
      <c r="Q306" s="46">
        <f t="shared" si="76"/>
        <v>140227279.50999999</v>
      </c>
      <c r="R306" s="46">
        <f t="shared" si="76"/>
        <v>133037676.06749998</v>
      </c>
      <c r="Y306" s="51"/>
      <c r="Z306" s="51"/>
      <c r="AA306" s="51"/>
    </row>
    <row r="307" spans="1:29">
      <c r="D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Y307" s="51"/>
      <c r="Z307" s="51"/>
      <c r="AA307" s="51"/>
    </row>
    <row r="308" spans="1:29">
      <c r="A308" s="6" t="s">
        <v>293</v>
      </c>
      <c r="B308" s="6" t="s">
        <v>128</v>
      </c>
      <c r="D308" s="41" t="s">
        <v>129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ref="R308:R309" si="77">((E308+Q308)+((F308+G308+H308+I308+J308+K308+L308+M308+N308+O308+P308)*2))/24</f>
        <v>0</v>
      </c>
      <c r="V308" s="49">
        <f>R308</f>
        <v>0</v>
      </c>
      <c r="Y308" s="51"/>
      <c r="Z308" s="51"/>
      <c r="AA308" s="51"/>
      <c r="AC308" s="49">
        <f>+R308</f>
        <v>0</v>
      </c>
    </row>
    <row r="309" spans="1:29">
      <c r="A309" s="6" t="s">
        <v>294</v>
      </c>
      <c r="B309" s="6" t="s">
        <v>128</v>
      </c>
      <c r="D309" s="41" t="s">
        <v>129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77"/>
        <v>0</v>
      </c>
      <c r="V309" s="49">
        <f>R309</f>
        <v>0</v>
      </c>
      <c r="Y309" s="51"/>
      <c r="Z309" s="51"/>
      <c r="AA309" s="51"/>
      <c r="AC309" s="49">
        <f>+R309</f>
        <v>0</v>
      </c>
    </row>
    <row r="310" spans="1:29">
      <c r="D310" s="3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7"/>
      <c r="Y310" s="51"/>
      <c r="Z310" s="51"/>
      <c r="AA310" s="51"/>
    </row>
    <row r="311" spans="1:29">
      <c r="A311" s="6" t="s">
        <v>284</v>
      </c>
      <c r="B311" s="6" t="s">
        <v>130</v>
      </c>
      <c r="C311" s="6" t="s">
        <v>913</v>
      </c>
      <c r="D311" s="41" t="s">
        <v>914</v>
      </c>
      <c r="E311" s="45">
        <v>25628.85</v>
      </c>
      <c r="F311" s="45">
        <v>28262.240000000002</v>
      </c>
      <c r="G311" s="45">
        <v>30895.63</v>
      </c>
      <c r="H311" s="45">
        <v>33529.019999999997</v>
      </c>
      <c r="I311" s="45">
        <v>36162.410000000003</v>
      </c>
      <c r="J311" s="45">
        <v>38803.06</v>
      </c>
      <c r="K311" s="45">
        <v>2666.72</v>
      </c>
      <c r="L311" s="45">
        <v>5333.44</v>
      </c>
      <c r="M311" s="45">
        <v>8000.16</v>
      </c>
      <c r="N311" s="45">
        <v>10666.88</v>
      </c>
      <c r="O311" s="45">
        <v>13333.6</v>
      </c>
      <c r="P311" s="45">
        <v>16000.32</v>
      </c>
      <c r="Q311" s="45">
        <v>18667.04</v>
      </c>
      <c r="R311" s="47">
        <f t="shared" ref="R311:R326" si="78">((E311+Q311)+((F311+G311+H311+I311+J311+K311+L311+M311+N311+O311+P311)*2))/24</f>
        <v>20483.452083333334</v>
      </c>
      <c r="V311" s="49">
        <f t="shared" ref="V311:V326" si="79">R311</f>
        <v>20483.452083333334</v>
      </c>
      <c r="Y311" s="51"/>
      <c r="Z311" s="51"/>
      <c r="AA311" s="51"/>
      <c r="AC311" s="49">
        <f t="shared" ref="AC311:AC326" si="80">+R311</f>
        <v>20483.452083333334</v>
      </c>
    </row>
    <row r="312" spans="1:29">
      <c r="A312" s="6" t="s">
        <v>284</v>
      </c>
      <c r="B312" s="6" t="s">
        <v>130</v>
      </c>
      <c r="C312" s="6" t="s">
        <v>364</v>
      </c>
      <c r="D312" s="41" t="s">
        <v>674</v>
      </c>
      <c r="E312" s="45">
        <v>105504.33</v>
      </c>
      <c r="F312" s="45">
        <v>135671.32999999999</v>
      </c>
      <c r="G312" s="45">
        <v>155110.32999999999</v>
      </c>
      <c r="H312" s="45">
        <v>174487.45</v>
      </c>
      <c r="I312" s="45">
        <v>193926.45</v>
      </c>
      <c r="J312" s="45">
        <v>213365.45</v>
      </c>
      <c r="K312" s="45">
        <v>17301</v>
      </c>
      <c r="L312" s="45">
        <v>34602</v>
      </c>
      <c r="M312" s="45">
        <v>51903</v>
      </c>
      <c r="N312" s="45">
        <v>64874.3</v>
      </c>
      <c r="O312" s="45">
        <v>80906.3</v>
      </c>
      <c r="P312" s="45">
        <v>98270.3</v>
      </c>
      <c r="Q312" s="45">
        <v>115634.3</v>
      </c>
      <c r="R312" s="47">
        <f t="shared" si="78"/>
        <v>110915.60208333335</v>
      </c>
      <c r="V312" s="49">
        <f t="shared" si="79"/>
        <v>110915.60208333335</v>
      </c>
      <c r="Y312" s="51"/>
      <c r="Z312" s="51"/>
      <c r="AA312" s="51"/>
      <c r="AC312" s="49">
        <f t="shared" si="80"/>
        <v>110915.60208333335</v>
      </c>
    </row>
    <row r="313" spans="1:29">
      <c r="A313" s="6" t="s">
        <v>284</v>
      </c>
      <c r="B313" s="6" t="s">
        <v>130</v>
      </c>
      <c r="C313" s="6" t="s">
        <v>365</v>
      </c>
      <c r="D313" s="41" t="s">
        <v>680</v>
      </c>
      <c r="E313" s="45">
        <v>2778.32</v>
      </c>
      <c r="F313" s="45">
        <v>2778.32</v>
      </c>
      <c r="G313" s="45">
        <v>2778.32</v>
      </c>
      <c r="H313" s="45">
        <v>2778.32</v>
      </c>
      <c r="I313" s="45">
        <v>2790.36</v>
      </c>
      <c r="J313" s="45">
        <v>2969.2</v>
      </c>
      <c r="K313" s="45">
        <v>24.58</v>
      </c>
      <c r="L313" s="45">
        <v>24.58</v>
      </c>
      <c r="M313" s="45">
        <v>24.58</v>
      </c>
      <c r="N313" s="45">
        <v>24.58</v>
      </c>
      <c r="O313" s="45">
        <v>868.72</v>
      </c>
      <c r="P313" s="45">
        <v>925.54</v>
      </c>
      <c r="Q313" s="45">
        <v>1491.73</v>
      </c>
      <c r="R313" s="47">
        <f t="shared" si="78"/>
        <v>1510.1770833333333</v>
      </c>
      <c r="V313" s="49">
        <f t="shared" si="79"/>
        <v>1510.1770833333333</v>
      </c>
      <c r="Y313" s="51"/>
      <c r="Z313" s="51"/>
      <c r="AA313" s="51"/>
      <c r="AC313" s="49">
        <f t="shared" si="80"/>
        <v>1510.1770833333333</v>
      </c>
    </row>
    <row r="314" spans="1:29">
      <c r="A314" s="6" t="s">
        <v>293</v>
      </c>
      <c r="B314" s="6" t="s">
        <v>130</v>
      </c>
      <c r="C314" s="6" t="s">
        <v>360</v>
      </c>
      <c r="D314" s="41" t="s">
        <v>673</v>
      </c>
      <c r="E314" s="45">
        <v>132860.51999999999</v>
      </c>
      <c r="F314" s="45">
        <v>153237.72</v>
      </c>
      <c r="G314" s="45">
        <v>173614.92</v>
      </c>
      <c r="H314" s="45">
        <v>193992.12</v>
      </c>
      <c r="I314" s="45">
        <v>214369.32</v>
      </c>
      <c r="J314" s="45">
        <v>234746.52</v>
      </c>
      <c r="K314" s="45">
        <v>20377.2</v>
      </c>
      <c r="L314" s="45">
        <v>40754.400000000001</v>
      </c>
      <c r="M314" s="45">
        <v>63611.61</v>
      </c>
      <c r="N314" s="45">
        <v>86468.83</v>
      </c>
      <c r="O314" s="45">
        <v>109326.05</v>
      </c>
      <c r="P314" s="45">
        <v>132183.26999999999</v>
      </c>
      <c r="Q314" s="45">
        <v>155040.49</v>
      </c>
      <c r="R314" s="47">
        <f t="shared" si="78"/>
        <v>130552.70541666669</v>
      </c>
      <c r="V314" s="49">
        <f t="shared" si="79"/>
        <v>130552.70541666669</v>
      </c>
      <c r="Y314" s="51"/>
      <c r="Z314" s="51"/>
      <c r="AA314" s="51"/>
      <c r="AC314" s="49">
        <f t="shared" si="80"/>
        <v>130552.70541666669</v>
      </c>
    </row>
    <row r="315" spans="1:29">
      <c r="A315" s="6" t="s">
        <v>293</v>
      </c>
      <c r="B315" s="6" t="s">
        <v>130</v>
      </c>
      <c r="C315" s="1" t="s">
        <v>361</v>
      </c>
      <c r="D315" s="41" t="s">
        <v>677</v>
      </c>
      <c r="E315" s="45">
        <v>43027.839999999997</v>
      </c>
      <c r="F315" s="45">
        <v>49588.95</v>
      </c>
      <c r="G315" s="45">
        <v>56150.06</v>
      </c>
      <c r="H315" s="45">
        <v>62711.17</v>
      </c>
      <c r="I315" s="45">
        <v>69272.28</v>
      </c>
      <c r="J315" s="45">
        <v>75833.39</v>
      </c>
      <c r="K315" s="45">
        <v>6561.11</v>
      </c>
      <c r="L315" s="45">
        <v>13122.22</v>
      </c>
      <c r="M315" s="45">
        <v>19683.330000000002</v>
      </c>
      <c r="N315" s="45">
        <v>26244.44</v>
      </c>
      <c r="O315" s="45">
        <v>32805.550000000003</v>
      </c>
      <c r="P315" s="45">
        <v>39366.660000000003</v>
      </c>
      <c r="Q315" s="45">
        <v>45927.77</v>
      </c>
      <c r="R315" s="47">
        <f t="shared" si="78"/>
        <v>41318.080416666657</v>
      </c>
      <c r="V315" s="49">
        <f t="shared" si="79"/>
        <v>41318.080416666657</v>
      </c>
      <c r="Y315" s="51"/>
      <c r="Z315" s="51"/>
      <c r="AA315" s="51"/>
      <c r="AC315" s="49">
        <f t="shared" si="80"/>
        <v>41318.080416666657</v>
      </c>
    </row>
    <row r="316" spans="1:29">
      <c r="A316" s="6" t="s">
        <v>293</v>
      </c>
      <c r="B316" s="6" t="s">
        <v>130</v>
      </c>
      <c r="C316" s="1" t="s">
        <v>362</v>
      </c>
      <c r="D316" s="41" t="s">
        <v>678</v>
      </c>
      <c r="E316" s="45">
        <v>950660.28</v>
      </c>
      <c r="F316" s="45">
        <v>1002800.1</v>
      </c>
      <c r="G316" s="45">
        <v>1059509.3400000001</v>
      </c>
      <c r="H316" s="45">
        <v>1160875.56</v>
      </c>
      <c r="I316" s="45">
        <v>1343662.24</v>
      </c>
      <c r="J316" s="45">
        <v>1594344.8</v>
      </c>
      <c r="K316" s="45">
        <v>244371.46</v>
      </c>
      <c r="L316" s="45">
        <v>485273.38</v>
      </c>
      <c r="M316" s="45">
        <v>674582.6</v>
      </c>
      <c r="N316" s="45">
        <v>804179.71</v>
      </c>
      <c r="O316" s="45">
        <v>900178.93</v>
      </c>
      <c r="P316" s="45">
        <v>962916.83</v>
      </c>
      <c r="Q316" s="45">
        <v>1029840.63</v>
      </c>
      <c r="R316" s="47">
        <f t="shared" si="78"/>
        <v>935245.45041666657</v>
      </c>
      <c r="V316" s="49">
        <f t="shared" si="79"/>
        <v>935245.45041666657</v>
      </c>
      <c r="Y316" s="51"/>
      <c r="Z316" s="51"/>
      <c r="AA316" s="51"/>
      <c r="AC316" s="49">
        <f t="shared" si="80"/>
        <v>935245.45041666657</v>
      </c>
    </row>
    <row r="317" spans="1:29">
      <c r="A317" s="6" t="s">
        <v>293</v>
      </c>
      <c r="B317" s="6" t="s">
        <v>130</v>
      </c>
      <c r="C317" s="6" t="s">
        <v>363</v>
      </c>
      <c r="D317" s="41" t="s">
        <v>679</v>
      </c>
      <c r="E317" s="45">
        <v>1186256.47</v>
      </c>
      <c r="F317" s="45">
        <v>1236787.5900000001</v>
      </c>
      <c r="G317" s="45">
        <v>1295492.83</v>
      </c>
      <c r="H317" s="45">
        <v>1366301.8</v>
      </c>
      <c r="I317" s="45">
        <v>1511075.27</v>
      </c>
      <c r="J317" s="45">
        <v>1786897.79</v>
      </c>
      <c r="K317" s="45">
        <v>287732.71999999997</v>
      </c>
      <c r="L317" s="45">
        <v>558127.67000000004</v>
      </c>
      <c r="M317" s="45">
        <v>846782.93</v>
      </c>
      <c r="N317" s="45">
        <v>1059690.57</v>
      </c>
      <c r="O317" s="45">
        <v>1187736.8</v>
      </c>
      <c r="P317" s="45">
        <v>1290708.01</v>
      </c>
      <c r="Q317" s="45">
        <v>1358856.64</v>
      </c>
      <c r="R317" s="47">
        <f t="shared" si="78"/>
        <v>1141657.5445833334</v>
      </c>
      <c r="V317" s="49">
        <f t="shared" si="79"/>
        <v>1141657.5445833334</v>
      </c>
      <c r="Y317" s="51"/>
      <c r="Z317" s="51"/>
      <c r="AA317" s="51"/>
      <c r="AC317" s="49">
        <f t="shared" si="80"/>
        <v>1141657.5445833334</v>
      </c>
    </row>
    <row r="318" spans="1:29">
      <c r="A318" s="6" t="s">
        <v>293</v>
      </c>
      <c r="B318" s="6" t="s">
        <v>130</v>
      </c>
      <c r="C318" s="6" t="s">
        <v>364</v>
      </c>
      <c r="D318" s="41" t="s">
        <v>674</v>
      </c>
      <c r="E318" s="45">
        <v>1121537</v>
      </c>
      <c r="F318" s="45">
        <v>1303918</v>
      </c>
      <c r="G318" s="45">
        <v>1486299</v>
      </c>
      <c r="H318" s="45">
        <v>1668680</v>
      </c>
      <c r="I318" s="45">
        <v>1852188.94</v>
      </c>
      <c r="J318" s="45">
        <v>2035699.94</v>
      </c>
      <c r="K318" s="45">
        <v>183511</v>
      </c>
      <c r="L318" s="45">
        <v>367022</v>
      </c>
      <c r="M318" s="45">
        <v>550533</v>
      </c>
      <c r="N318" s="45">
        <v>734044</v>
      </c>
      <c r="O318" s="45">
        <v>917555</v>
      </c>
      <c r="P318" s="45">
        <v>1101066</v>
      </c>
      <c r="Q318" s="45">
        <v>1277445</v>
      </c>
      <c r="R318" s="47">
        <f t="shared" si="78"/>
        <v>1116667.3233333332</v>
      </c>
      <c r="V318" s="49">
        <f t="shared" si="79"/>
        <v>1116667.3233333332</v>
      </c>
      <c r="Y318" s="51"/>
      <c r="Z318" s="51"/>
      <c r="AA318" s="51"/>
      <c r="AC318" s="49">
        <f t="shared" si="80"/>
        <v>1116667.3233333332</v>
      </c>
    </row>
    <row r="319" spans="1:29">
      <c r="A319" s="6" t="s">
        <v>293</v>
      </c>
      <c r="B319" s="6" t="s">
        <v>130</v>
      </c>
      <c r="C319" s="6" t="s">
        <v>365</v>
      </c>
      <c r="D319" s="41" t="s">
        <v>680</v>
      </c>
      <c r="E319" s="45">
        <v>2535.41</v>
      </c>
      <c r="F319" s="45">
        <v>2877.91</v>
      </c>
      <c r="G319" s="45">
        <v>3269.78</v>
      </c>
      <c r="H319" s="45">
        <v>29749.75</v>
      </c>
      <c r="I319" s="45">
        <v>30062.42</v>
      </c>
      <c r="J319" s="45">
        <v>30360.12</v>
      </c>
      <c r="K319" s="45">
        <v>226.95</v>
      </c>
      <c r="L319" s="45">
        <v>458.74</v>
      </c>
      <c r="M319" s="45">
        <v>768.06</v>
      </c>
      <c r="N319" s="45">
        <v>1220.44</v>
      </c>
      <c r="O319" s="45">
        <v>1857.93</v>
      </c>
      <c r="P319" s="45">
        <v>2304.7399999999998</v>
      </c>
      <c r="Q319" s="45">
        <v>2802.38</v>
      </c>
      <c r="R319" s="47">
        <f t="shared" si="78"/>
        <v>8818.8112500000007</v>
      </c>
      <c r="V319" s="49">
        <f t="shared" si="79"/>
        <v>8818.8112500000007</v>
      </c>
      <c r="Y319" s="51"/>
      <c r="Z319" s="51"/>
      <c r="AA319" s="51"/>
      <c r="AC319" s="49">
        <f t="shared" si="80"/>
        <v>8818.8112500000007</v>
      </c>
    </row>
    <row r="320" spans="1:29">
      <c r="A320" s="6" t="s">
        <v>294</v>
      </c>
      <c r="B320" s="6" t="s">
        <v>130</v>
      </c>
      <c r="C320" s="6" t="s">
        <v>360</v>
      </c>
      <c r="D320" s="41" t="s">
        <v>673</v>
      </c>
      <c r="E320" s="45">
        <v>354221.66</v>
      </c>
      <c r="F320" s="45">
        <v>372988.06</v>
      </c>
      <c r="G320" s="45">
        <v>393235.8</v>
      </c>
      <c r="H320" s="45">
        <v>418259.33</v>
      </c>
      <c r="I320" s="45">
        <v>460791.3</v>
      </c>
      <c r="J320" s="45">
        <v>530154.43000000005</v>
      </c>
      <c r="K320" s="45">
        <v>73488.570000000007</v>
      </c>
      <c r="L320" s="45">
        <v>143026.96</v>
      </c>
      <c r="M320" s="45">
        <v>233092.09</v>
      </c>
      <c r="N320" s="45">
        <v>287483.71000000002</v>
      </c>
      <c r="O320" s="45">
        <v>319028.24</v>
      </c>
      <c r="P320" s="45">
        <v>345762.14</v>
      </c>
      <c r="Q320" s="45">
        <v>365639.1</v>
      </c>
      <c r="R320" s="47">
        <f t="shared" si="78"/>
        <v>328103.41749999992</v>
      </c>
      <c r="V320" s="49">
        <f t="shared" si="79"/>
        <v>328103.41749999992</v>
      </c>
      <c r="Y320" s="51"/>
      <c r="Z320" s="51"/>
      <c r="AA320" s="51"/>
      <c r="AC320" s="49">
        <f t="shared" si="80"/>
        <v>328103.41749999992</v>
      </c>
    </row>
    <row r="321" spans="1:29">
      <c r="A321" s="6" t="s">
        <v>294</v>
      </c>
      <c r="B321" s="6" t="s">
        <v>130</v>
      </c>
      <c r="C321" s="6" t="s">
        <v>59</v>
      </c>
      <c r="D321" s="41" t="s">
        <v>675</v>
      </c>
      <c r="E321" s="45">
        <v>7743127.7699999996</v>
      </c>
      <c r="F321" s="45">
        <v>8119947.6299999999</v>
      </c>
      <c r="G321" s="45">
        <v>8520257.4900000002</v>
      </c>
      <c r="H321" s="45">
        <v>8995199.2799999993</v>
      </c>
      <c r="I321" s="45">
        <v>9916856.1699999999</v>
      </c>
      <c r="J321" s="45">
        <v>11525551.67</v>
      </c>
      <c r="K321" s="45">
        <v>1698425.19</v>
      </c>
      <c r="L321" s="45">
        <v>3299857.9</v>
      </c>
      <c r="M321" s="45">
        <v>5009062.12</v>
      </c>
      <c r="N321" s="45">
        <v>6194366.0700000003</v>
      </c>
      <c r="O321" s="45">
        <v>6862379.2599999998</v>
      </c>
      <c r="P321" s="45">
        <v>7413410.2699999996</v>
      </c>
      <c r="Q321" s="45">
        <v>7813606.6200000001</v>
      </c>
      <c r="R321" s="47">
        <f t="shared" si="78"/>
        <v>7111140.0204166668</v>
      </c>
      <c r="V321" s="49">
        <f t="shared" si="79"/>
        <v>7111140.0204166668</v>
      </c>
      <c r="Y321" s="51"/>
      <c r="Z321" s="51"/>
      <c r="AA321" s="51"/>
      <c r="AC321" s="49">
        <f t="shared" si="80"/>
        <v>7111140.0204166668</v>
      </c>
    </row>
    <row r="322" spans="1:29">
      <c r="A322" s="6" t="s">
        <v>294</v>
      </c>
      <c r="B322" s="6" t="s">
        <v>130</v>
      </c>
      <c r="C322" s="6" t="s">
        <v>60</v>
      </c>
      <c r="D322" s="41" t="s">
        <v>676</v>
      </c>
      <c r="E322" s="45">
        <v>5961923.7699999996</v>
      </c>
      <c r="F322" s="45">
        <v>6365390.9500000002</v>
      </c>
      <c r="G322" s="45">
        <v>6796746.1699999999</v>
      </c>
      <c r="H322" s="45">
        <v>7524905.3300000001</v>
      </c>
      <c r="I322" s="45">
        <v>8651081.5299999993</v>
      </c>
      <c r="J322" s="45">
        <v>10053364.970000001</v>
      </c>
      <c r="K322" s="45">
        <v>1376503.3</v>
      </c>
      <c r="L322" s="45">
        <v>2767346.73</v>
      </c>
      <c r="M322" s="45">
        <v>3920324.47</v>
      </c>
      <c r="N322" s="45">
        <v>4650676.7</v>
      </c>
      <c r="O322" s="45">
        <v>5175348.38</v>
      </c>
      <c r="P322" s="45">
        <v>5565985.5300000003</v>
      </c>
      <c r="Q322" s="45">
        <v>6010025.21</v>
      </c>
      <c r="R322" s="47">
        <f t="shared" si="78"/>
        <v>5736137.3791666664</v>
      </c>
      <c r="V322" s="49">
        <f t="shared" si="79"/>
        <v>5736137.3791666664</v>
      </c>
      <c r="Y322" s="51"/>
      <c r="Z322" s="51"/>
      <c r="AA322" s="51"/>
      <c r="AC322" s="49">
        <f t="shared" si="80"/>
        <v>5736137.3791666664</v>
      </c>
    </row>
    <row r="323" spans="1:29">
      <c r="A323" s="6" t="s">
        <v>294</v>
      </c>
      <c r="B323" s="6" t="s">
        <v>130</v>
      </c>
      <c r="C323" s="6" t="s">
        <v>362</v>
      </c>
      <c r="D323" s="41" t="s">
        <v>678</v>
      </c>
      <c r="E323" s="45">
        <v>173046.44</v>
      </c>
      <c r="F323" s="45">
        <v>180895.11</v>
      </c>
      <c r="G323" s="45">
        <v>189252.9</v>
      </c>
      <c r="H323" s="45">
        <v>198563.96</v>
      </c>
      <c r="I323" s="45">
        <v>216144.55</v>
      </c>
      <c r="J323" s="45">
        <v>249975.58</v>
      </c>
      <c r="K323" s="45">
        <v>32256.01</v>
      </c>
      <c r="L323" s="45">
        <v>64399.19</v>
      </c>
      <c r="M323" s="45">
        <v>102892.65</v>
      </c>
      <c r="N323" s="45">
        <v>133880.54999999999</v>
      </c>
      <c r="O323" s="45">
        <v>151575.47</v>
      </c>
      <c r="P323" s="45">
        <v>165801.76</v>
      </c>
      <c r="Q323" s="45">
        <v>175488.86</v>
      </c>
      <c r="R323" s="47">
        <f t="shared" si="78"/>
        <v>154992.11499999996</v>
      </c>
      <c r="V323" s="49">
        <f t="shared" si="79"/>
        <v>154992.11499999996</v>
      </c>
      <c r="Y323" s="51"/>
      <c r="Z323" s="51"/>
      <c r="AA323" s="51"/>
      <c r="AC323" s="49">
        <f t="shared" si="80"/>
        <v>154992.11499999996</v>
      </c>
    </row>
    <row r="324" spans="1:29">
      <c r="A324" s="6" t="s">
        <v>294</v>
      </c>
      <c r="B324" s="6" t="s">
        <v>130</v>
      </c>
      <c r="C324" s="6" t="s">
        <v>364</v>
      </c>
      <c r="D324" s="41" t="s">
        <v>674</v>
      </c>
      <c r="E324" s="45">
        <v>1235228.29</v>
      </c>
      <c r="F324" s="45">
        <v>1583797.29</v>
      </c>
      <c r="G324" s="45">
        <v>1808405.29</v>
      </c>
      <c r="H324" s="45">
        <v>2033013.29</v>
      </c>
      <c r="I324" s="45">
        <v>2257621.29</v>
      </c>
      <c r="J324" s="45">
        <v>2482229.29</v>
      </c>
      <c r="K324" s="45">
        <v>238949</v>
      </c>
      <c r="L324" s="45">
        <v>477898</v>
      </c>
      <c r="M324" s="45">
        <v>716847</v>
      </c>
      <c r="N324" s="45">
        <v>905012.41</v>
      </c>
      <c r="O324" s="45">
        <v>1121116.4099999999</v>
      </c>
      <c r="P324" s="45">
        <v>1355179.41</v>
      </c>
      <c r="Q324" s="45">
        <v>1589242.41</v>
      </c>
      <c r="R324" s="47">
        <f t="shared" si="78"/>
        <v>1366025.3358333332</v>
      </c>
      <c r="V324" s="49">
        <f t="shared" si="79"/>
        <v>1366025.3358333332</v>
      </c>
      <c r="Y324" s="51"/>
      <c r="Z324" s="51"/>
      <c r="AA324" s="51"/>
      <c r="AC324" s="49">
        <f t="shared" si="80"/>
        <v>1366025.3358333332</v>
      </c>
    </row>
    <row r="325" spans="1:29">
      <c r="A325" s="6" t="s">
        <v>294</v>
      </c>
      <c r="B325" s="6" t="s">
        <v>130</v>
      </c>
      <c r="C325" s="6" t="s">
        <v>365</v>
      </c>
      <c r="D325" s="41" t="s">
        <v>680</v>
      </c>
      <c r="E325" s="45">
        <v>-77963.03</v>
      </c>
      <c r="F325" s="45">
        <v>-77532.06</v>
      </c>
      <c r="G325" s="45">
        <v>-58551.97</v>
      </c>
      <c r="H325" s="45">
        <v>-57247.18</v>
      </c>
      <c r="I325" s="45">
        <v>-54967.360000000001</v>
      </c>
      <c r="J325" s="45">
        <v>-50592.21</v>
      </c>
      <c r="K325" s="45">
        <v>481.15</v>
      </c>
      <c r="L325" s="45">
        <v>724.48</v>
      </c>
      <c r="M325" s="45">
        <v>5173.67</v>
      </c>
      <c r="N325" s="45">
        <v>6089.05</v>
      </c>
      <c r="O325" s="45">
        <v>6762.07</v>
      </c>
      <c r="P325" s="45">
        <v>8582.76</v>
      </c>
      <c r="Q325" s="45">
        <v>19730.919999999998</v>
      </c>
      <c r="R325" s="47">
        <f t="shared" si="78"/>
        <v>-25016.13791666667</v>
      </c>
      <c r="V325" s="49">
        <f t="shared" si="79"/>
        <v>-25016.13791666667</v>
      </c>
      <c r="Y325" s="51"/>
      <c r="Z325" s="51"/>
      <c r="AA325" s="51"/>
      <c r="AC325" s="49">
        <f t="shared" si="80"/>
        <v>-25016.13791666667</v>
      </c>
    </row>
    <row r="326" spans="1:29">
      <c r="A326" s="6" t="s">
        <v>2</v>
      </c>
      <c r="B326" s="6" t="s">
        <v>366</v>
      </c>
      <c r="C326" s="6" t="s">
        <v>2</v>
      </c>
      <c r="D326" s="41" t="s">
        <v>131</v>
      </c>
      <c r="E326" s="45">
        <v>1404170.63</v>
      </c>
      <c r="F326" s="45">
        <v>1585684.77</v>
      </c>
      <c r="G326" s="45">
        <v>1784368.72</v>
      </c>
      <c r="H326" s="45">
        <v>1987428.32</v>
      </c>
      <c r="I326" s="45">
        <v>2175409.71</v>
      </c>
      <c r="J326" s="45">
        <v>2351148.16</v>
      </c>
      <c r="K326" s="45">
        <v>259115.38</v>
      </c>
      <c r="L326" s="45">
        <v>501515.19</v>
      </c>
      <c r="M326" s="45">
        <v>730296.37</v>
      </c>
      <c r="N326" s="45">
        <v>919792.36</v>
      </c>
      <c r="O326" s="45">
        <v>1128365.3</v>
      </c>
      <c r="P326" s="45">
        <v>1345308.26</v>
      </c>
      <c r="Q326" s="45">
        <v>1553409.89</v>
      </c>
      <c r="R326" s="47">
        <f t="shared" si="78"/>
        <v>1353935.2333333332</v>
      </c>
      <c r="V326" s="49">
        <f t="shared" si="79"/>
        <v>1353935.2333333332</v>
      </c>
      <c r="Y326" s="51"/>
      <c r="Z326" s="51"/>
      <c r="AA326" s="51"/>
      <c r="AC326" s="49">
        <f t="shared" si="80"/>
        <v>1353935.2333333332</v>
      </c>
    </row>
    <row r="327" spans="1:29">
      <c r="A327" s="6"/>
      <c r="B327" s="6"/>
      <c r="C327" s="6"/>
      <c r="D327" s="41" t="s">
        <v>132</v>
      </c>
      <c r="E327" s="46">
        <f t="shared" ref="E327:K327" si="81">SUM(E311:E326)</f>
        <v>20364544.549999997</v>
      </c>
      <c r="F327" s="46">
        <f t="shared" si="81"/>
        <v>22047093.91</v>
      </c>
      <c r="G327" s="46">
        <f t="shared" si="81"/>
        <v>23696834.609999999</v>
      </c>
      <c r="H327" s="46">
        <f t="shared" si="81"/>
        <v>25793227.520000003</v>
      </c>
      <c r="I327" s="46">
        <f t="shared" si="81"/>
        <v>28876446.879999999</v>
      </c>
      <c r="J327" s="46">
        <f t="shared" si="81"/>
        <v>33154852.16</v>
      </c>
      <c r="K327" s="46">
        <f t="shared" si="81"/>
        <v>4441991.34</v>
      </c>
      <c r="L327" s="46">
        <f t="shared" ref="L327:R327" si="82">SUM(L311:L326)</f>
        <v>8759486.8800000008</v>
      </c>
      <c r="M327" s="46">
        <f t="shared" si="82"/>
        <v>12933577.640000001</v>
      </c>
      <c r="N327" s="46">
        <f t="shared" si="82"/>
        <v>15884714.600000001</v>
      </c>
      <c r="O327" s="46">
        <f t="shared" si="82"/>
        <v>18009144.009999998</v>
      </c>
      <c r="P327" s="46">
        <f t="shared" si="82"/>
        <v>19843771.800000004</v>
      </c>
      <c r="Q327" s="46">
        <f t="shared" si="82"/>
        <v>21532848.990000002</v>
      </c>
      <c r="R327" s="46">
        <f t="shared" si="82"/>
        <v>19532486.510000002</v>
      </c>
      <c r="Y327" s="51"/>
      <c r="Z327" s="51"/>
      <c r="AA327" s="51"/>
    </row>
    <row r="328" spans="1:29">
      <c r="D328" s="3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7"/>
      <c r="Y328" s="51"/>
      <c r="Z328" s="51"/>
      <c r="AA328" s="51"/>
    </row>
    <row r="329" spans="1:29">
      <c r="A329" s="6" t="s">
        <v>284</v>
      </c>
      <c r="B329" s="6" t="s">
        <v>133</v>
      </c>
      <c r="D329" s="41" t="s">
        <v>134</v>
      </c>
      <c r="E329" s="45">
        <v>18020859.960000001</v>
      </c>
      <c r="F329" s="45">
        <v>20637535.760000002</v>
      </c>
      <c r="G329" s="45">
        <v>23270347</v>
      </c>
      <c r="H329" s="45">
        <v>25918672.199999999</v>
      </c>
      <c r="I329" s="45">
        <v>28582313.68</v>
      </c>
      <c r="J329" s="45">
        <v>31270347.91</v>
      </c>
      <c r="K329" s="45">
        <v>2792093.49</v>
      </c>
      <c r="L329" s="45">
        <v>5476803.3399999999</v>
      </c>
      <c r="M329" s="45">
        <v>8167805.6600000001</v>
      </c>
      <c r="N329" s="45">
        <v>10867432.48</v>
      </c>
      <c r="O329" s="45">
        <v>13571673.439999999</v>
      </c>
      <c r="P329" s="45">
        <v>16284224.689999999</v>
      </c>
      <c r="Q329" s="45">
        <v>19003797.07</v>
      </c>
      <c r="R329" s="47">
        <f t="shared" ref="R329:R331" si="83">((E329+Q329)+((F329+G329+H329+I329+J329+K329+L329+M329+N329+O329+P329)*2))/24</f>
        <v>17112631.513749998</v>
      </c>
      <c r="V329" s="49">
        <f t="shared" ref="V329:V331" si="84">R329</f>
        <v>17112631.513749998</v>
      </c>
      <c r="Y329" s="51"/>
      <c r="Z329" s="51"/>
      <c r="AA329" s="51"/>
      <c r="AC329" s="49">
        <f t="shared" ref="AC329:AC331" si="85">+R329</f>
        <v>17112631.513749998</v>
      </c>
    </row>
    <row r="330" spans="1:29">
      <c r="A330" s="6" t="s">
        <v>284</v>
      </c>
      <c r="B330" s="6" t="s">
        <v>135</v>
      </c>
      <c r="D330" s="41" t="s">
        <v>681</v>
      </c>
      <c r="E330" s="45">
        <v>2092205.64</v>
      </c>
      <c r="F330" s="45">
        <v>2394012.87</v>
      </c>
      <c r="G330" s="45">
        <v>2695763.14</v>
      </c>
      <c r="H330" s="45">
        <v>2985075.27</v>
      </c>
      <c r="I330" s="45">
        <v>3251041.51</v>
      </c>
      <c r="J330" s="45">
        <v>3517419.93</v>
      </c>
      <c r="K330" s="45">
        <v>587972.24</v>
      </c>
      <c r="L330" s="45">
        <v>906432.54</v>
      </c>
      <c r="M330" s="45">
        <v>1225002.47</v>
      </c>
      <c r="N330" s="45">
        <v>1543761.12</v>
      </c>
      <c r="O330" s="45">
        <v>1922721.58</v>
      </c>
      <c r="P330" s="45">
        <v>2256625.5</v>
      </c>
      <c r="Q330" s="45">
        <v>2599759.09</v>
      </c>
      <c r="R330" s="47">
        <f t="shared" si="83"/>
        <v>2135984.2112500002</v>
      </c>
      <c r="V330" s="49">
        <f t="shared" si="84"/>
        <v>2135984.2112500002</v>
      </c>
      <c r="Y330" s="51"/>
      <c r="Z330" s="51"/>
      <c r="AA330" s="51"/>
      <c r="AC330" s="49">
        <f t="shared" si="85"/>
        <v>2135984.2112500002</v>
      </c>
    </row>
    <row r="331" spans="1:29">
      <c r="A331" s="6" t="s">
        <v>284</v>
      </c>
      <c r="B331" s="1" t="s">
        <v>136</v>
      </c>
      <c r="D331" s="41" t="s">
        <v>137</v>
      </c>
      <c r="E331" s="45">
        <v>0</v>
      </c>
      <c r="F331" s="45">
        <v>0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7">
        <f t="shared" si="83"/>
        <v>0</v>
      </c>
      <c r="V331" s="49">
        <f t="shared" si="84"/>
        <v>0</v>
      </c>
      <c r="Y331" s="51"/>
      <c r="Z331" s="51"/>
      <c r="AA331" s="51"/>
      <c r="AC331" s="49">
        <f t="shared" si="85"/>
        <v>0</v>
      </c>
    </row>
    <row r="332" spans="1:29">
      <c r="D332" s="41" t="s">
        <v>138</v>
      </c>
      <c r="E332" s="46">
        <f t="shared" ref="E332:K332" si="86">SUM(E329:E331)</f>
        <v>20113065.600000001</v>
      </c>
      <c r="F332" s="46">
        <f t="shared" si="86"/>
        <v>23031548.630000003</v>
      </c>
      <c r="G332" s="46">
        <f t="shared" si="86"/>
        <v>25966110.140000001</v>
      </c>
      <c r="H332" s="46">
        <f t="shared" si="86"/>
        <v>28903747.469999999</v>
      </c>
      <c r="I332" s="46">
        <f t="shared" si="86"/>
        <v>31833355.189999998</v>
      </c>
      <c r="J332" s="46">
        <f t="shared" si="86"/>
        <v>34787767.840000004</v>
      </c>
      <c r="K332" s="46">
        <f t="shared" si="86"/>
        <v>3380065.7300000004</v>
      </c>
      <c r="L332" s="46">
        <f t="shared" ref="L332:R332" si="87">SUM(L329:L331)</f>
        <v>6383235.8799999999</v>
      </c>
      <c r="M332" s="46">
        <f t="shared" si="87"/>
        <v>9392808.1300000008</v>
      </c>
      <c r="N332" s="46">
        <f t="shared" si="87"/>
        <v>12411193.600000001</v>
      </c>
      <c r="O332" s="46">
        <f t="shared" si="87"/>
        <v>15494395.02</v>
      </c>
      <c r="P332" s="46">
        <f t="shared" si="87"/>
        <v>18540850.189999998</v>
      </c>
      <c r="Q332" s="46">
        <f t="shared" si="87"/>
        <v>21603556.16</v>
      </c>
      <c r="R332" s="46">
        <f t="shared" si="87"/>
        <v>19248615.724999998</v>
      </c>
      <c r="Y332" s="51"/>
      <c r="Z332" s="51"/>
      <c r="AA332" s="51"/>
    </row>
    <row r="333" spans="1:29">
      <c r="D333" s="3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7"/>
      <c r="Y333" s="51"/>
      <c r="Z333" s="51"/>
      <c r="AA333" s="51"/>
    </row>
    <row r="334" spans="1:29">
      <c r="A334" s="6" t="s">
        <v>284</v>
      </c>
      <c r="B334" s="6" t="s">
        <v>139</v>
      </c>
      <c r="D334" s="41" t="s">
        <v>140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7">
        <f t="shared" ref="R334:R349" si="88">((E334+Q334)+((F334+G334+H334+I334+J334+K334+L334+M334+N334+O334+P334)*2))/24</f>
        <v>0</v>
      </c>
      <c r="V334" s="49">
        <f t="shared" ref="V334:V349" si="89">R334</f>
        <v>0</v>
      </c>
      <c r="Y334" s="51"/>
      <c r="Z334" s="51"/>
      <c r="AA334" s="51"/>
      <c r="AC334" s="49">
        <f t="shared" ref="AC334:AC349" si="90">+R334</f>
        <v>0</v>
      </c>
    </row>
    <row r="335" spans="1:29">
      <c r="A335" s="6" t="s">
        <v>284</v>
      </c>
      <c r="B335" s="6" t="s">
        <v>141</v>
      </c>
      <c r="C335" s="6" t="s">
        <v>143</v>
      </c>
      <c r="D335" s="5" t="s">
        <v>144</v>
      </c>
      <c r="E335" s="45">
        <v>639514.62</v>
      </c>
      <c r="F335" s="45">
        <v>679468.62</v>
      </c>
      <c r="G335" s="45">
        <v>758430.75</v>
      </c>
      <c r="H335" s="45">
        <v>845594.95</v>
      </c>
      <c r="I335" s="45">
        <v>932601.67</v>
      </c>
      <c r="J335" s="45">
        <v>1014898.94</v>
      </c>
      <c r="K335" s="45">
        <v>65182.81</v>
      </c>
      <c r="L335" s="45">
        <v>127151.21</v>
      </c>
      <c r="M335" s="45">
        <v>182998.52</v>
      </c>
      <c r="N335" s="45">
        <v>230974.4</v>
      </c>
      <c r="O335" s="45">
        <v>295983.31</v>
      </c>
      <c r="P335" s="45">
        <v>363396.32</v>
      </c>
      <c r="Q335" s="45">
        <v>435446.14</v>
      </c>
      <c r="R335" s="47">
        <f t="shared" si="88"/>
        <v>502846.82333333325</v>
      </c>
      <c r="V335" s="49">
        <f t="shared" si="89"/>
        <v>502846.82333333325</v>
      </c>
      <c r="Y335" s="51"/>
      <c r="Z335" s="51"/>
      <c r="AA335" s="51"/>
      <c r="AC335" s="49">
        <f t="shared" si="90"/>
        <v>502846.82333333325</v>
      </c>
    </row>
    <row r="336" spans="1:29">
      <c r="A336" s="6" t="s">
        <v>284</v>
      </c>
      <c r="B336" s="6" t="s">
        <v>141</v>
      </c>
      <c r="C336" s="6" t="s">
        <v>179</v>
      </c>
      <c r="D336" s="5" t="s">
        <v>876</v>
      </c>
      <c r="E336" s="45">
        <v>73958.33</v>
      </c>
      <c r="F336" s="45">
        <v>84722.22</v>
      </c>
      <c r="G336" s="45">
        <v>95138.880000000005</v>
      </c>
      <c r="H336" s="45">
        <v>105902.77</v>
      </c>
      <c r="I336" s="45">
        <v>116319.44</v>
      </c>
      <c r="J336" s="45">
        <v>127083.32</v>
      </c>
      <c r="K336" s="45">
        <v>10763.89</v>
      </c>
      <c r="L336" s="45">
        <v>20486.11</v>
      </c>
      <c r="M336" s="45">
        <v>31250</v>
      </c>
      <c r="N336" s="45">
        <v>41666.67</v>
      </c>
      <c r="O336" s="45">
        <v>52430.559999999998</v>
      </c>
      <c r="P336" s="45">
        <v>62847.22</v>
      </c>
      <c r="Q336" s="45">
        <v>73611.11</v>
      </c>
      <c r="R336" s="47">
        <f t="shared" si="88"/>
        <v>68532.983333333337</v>
      </c>
      <c r="V336" s="49">
        <f t="shared" si="89"/>
        <v>68532.983333333337</v>
      </c>
      <c r="Y336" s="51"/>
      <c r="Z336" s="51"/>
      <c r="AA336" s="51"/>
      <c r="AC336" s="49">
        <f t="shared" si="90"/>
        <v>68532.983333333337</v>
      </c>
    </row>
    <row r="337" spans="1:29">
      <c r="A337" s="6" t="s">
        <v>284</v>
      </c>
      <c r="B337" s="6" t="s">
        <v>141</v>
      </c>
      <c r="D337" s="41" t="s">
        <v>142</v>
      </c>
      <c r="E337" s="45">
        <v>8516253.75</v>
      </c>
      <c r="F337" s="45">
        <v>9841733.1199999992</v>
      </c>
      <c r="G337" s="45">
        <v>11102087.51</v>
      </c>
      <c r="H337" s="45">
        <v>12362441.880000001</v>
      </c>
      <c r="I337" s="45">
        <v>13586500.199999999</v>
      </c>
      <c r="J337" s="45">
        <v>14810558.539999999</v>
      </c>
      <c r="K337" s="45">
        <v>1224058.3400000001</v>
      </c>
      <c r="L337" s="45">
        <v>2448116.66</v>
      </c>
      <c r="M337" s="45">
        <v>3672175</v>
      </c>
      <c r="N337" s="45">
        <v>4896233.34</v>
      </c>
      <c r="O337" s="45">
        <v>6120291.6600000001</v>
      </c>
      <c r="P337" s="45">
        <v>7344350</v>
      </c>
      <c r="Q337" s="45">
        <v>8568408.3399999999</v>
      </c>
      <c r="R337" s="47">
        <f t="shared" si="88"/>
        <v>7995906.4412500001</v>
      </c>
      <c r="V337" s="49">
        <f t="shared" si="89"/>
        <v>7995906.4412500001</v>
      </c>
      <c r="Y337" s="51"/>
      <c r="Z337" s="51"/>
      <c r="AA337" s="51"/>
      <c r="AC337" s="49">
        <f t="shared" si="90"/>
        <v>7995906.4412500001</v>
      </c>
    </row>
    <row r="338" spans="1:29">
      <c r="A338" s="6" t="s">
        <v>284</v>
      </c>
      <c r="B338" s="6" t="s">
        <v>146</v>
      </c>
      <c r="D338" s="41" t="s">
        <v>147</v>
      </c>
      <c r="E338" s="45">
        <v>130405.66</v>
      </c>
      <c r="F338" s="45">
        <v>148525.69</v>
      </c>
      <c r="G338" s="45">
        <v>166235.5</v>
      </c>
      <c r="H338" s="45">
        <v>184200.8</v>
      </c>
      <c r="I338" s="45">
        <v>197821.21</v>
      </c>
      <c r="J338" s="45">
        <v>211496.36</v>
      </c>
      <c r="K338" s="45">
        <v>13623.97</v>
      </c>
      <c r="L338" s="45">
        <v>27247.94</v>
      </c>
      <c r="M338" s="45">
        <v>40871.910000000003</v>
      </c>
      <c r="N338" s="45">
        <v>54495.88</v>
      </c>
      <c r="O338" s="45">
        <v>68119.850000000006</v>
      </c>
      <c r="P338" s="45">
        <v>81776.13</v>
      </c>
      <c r="Q338" s="45">
        <v>95403.69</v>
      </c>
      <c r="R338" s="47">
        <f t="shared" si="88"/>
        <v>108943.32624999998</v>
      </c>
      <c r="V338" s="49">
        <f t="shared" si="89"/>
        <v>108943.32624999998</v>
      </c>
      <c r="Y338" s="51"/>
      <c r="Z338" s="51"/>
      <c r="AA338" s="51"/>
      <c r="AC338" s="49">
        <f t="shared" si="90"/>
        <v>108943.32624999998</v>
      </c>
    </row>
    <row r="339" spans="1:29">
      <c r="A339" s="6" t="s">
        <v>284</v>
      </c>
      <c r="B339" s="6" t="s">
        <v>148</v>
      </c>
      <c r="D339" s="41" t="s">
        <v>682</v>
      </c>
      <c r="E339" s="45">
        <v>23899.54</v>
      </c>
      <c r="F339" s="45">
        <v>27313.759999999998</v>
      </c>
      <c r="G339" s="45">
        <v>30727.98</v>
      </c>
      <c r="H339" s="45">
        <v>34142.199999999997</v>
      </c>
      <c r="I339" s="45">
        <v>39125.19</v>
      </c>
      <c r="J339" s="45">
        <v>44118.75</v>
      </c>
      <c r="K339" s="45">
        <v>4988.28</v>
      </c>
      <c r="L339" s="45">
        <v>9976.56</v>
      </c>
      <c r="M339" s="45">
        <v>14964.84</v>
      </c>
      <c r="N339" s="45">
        <v>19953.12</v>
      </c>
      <c r="O339" s="45">
        <v>24941.4</v>
      </c>
      <c r="P339" s="45">
        <v>29929.68</v>
      </c>
      <c r="Q339" s="45">
        <v>34917.96</v>
      </c>
      <c r="R339" s="47">
        <f t="shared" si="88"/>
        <v>25799.209166666667</v>
      </c>
      <c r="V339" s="49">
        <f t="shared" si="89"/>
        <v>25799.209166666667</v>
      </c>
      <c r="Y339" s="51"/>
      <c r="Z339" s="51"/>
      <c r="AA339" s="51"/>
      <c r="AC339" s="49">
        <f t="shared" si="90"/>
        <v>25799.209166666667</v>
      </c>
    </row>
    <row r="340" spans="1:29">
      <c r="A340" s="6" t="s">
        <v>284</v>
      </c>
      <c r="B340" s="6" t="s">
        <v>145</v>
      </c>
      <c r="C340" s="6" t="s">
        <v>872</v>
      </c>
      <c r="D340" s="41" t="s">
        <v>873</v>
      </c>
      <c r="E340" s="45">
        <v>2114</v>
      </c>
      <c r="F340" s="45">
        <v>2114</v>
      </c>
      <c r="G340" s="45">
        <v>2885</v>
      </c>
      <c r="H340" s="45">
        <v>2885</v>
      </c>
      <c r="I340" s="45">
        <v>2885</v>
      </c>
      <c r="J340" s="45">
        <v>3709</v>
      </c>
      <c r="K340" s="45">
        <v>0</v>
      </c>
      <c r="L340" s="45">
        <v>0</v>
      </c>
      <c r="M340" s="45">
        <v>833</v>
      </c>
      <c r="N340" s="45">
        <v>833</v>
      </c>
      <c r="O340" s="45">
        <v>833</v>
      </c>
      <c r="P340" s="45">
        <v>1672</v>
      </c>
      <c r="Q340" s="45">
        <v>1672</v>
      </c>
      <c r="R340" s="47">
        <f t="shared" si="88"/>
        <v>1711.8333333333333</v>
      </c>
      <c r="V340" s="49">
        <f t="shared" si="89"/>
        <v>1711.8333333333333</v>
      </c>
      <c r="Y340" s="51"/>
      <c r="Z340" s="51"/>
      <c r="AA340" s="51"/>
      <c r="AC340" s="49">
        <f t="shared" si="90"/>
        <v>1711.8333333333333</v>
      </c>
    </row>
    <row r="341" spans="1:29">
      <c r="A341" s="6" t="s">
        <v>284</v>
      </c>
      <c r="B341" s="6" t="s">
        <v>145</v>
      </c>
      <c r="C341" s="6" t="s">
        <v>869</v>
      </c>
      <c r="D341" s="41" t="s">
        <v>870</v>
      </c>
      <c r="E341" s="45">
        <v>-0.01</v>
      </c>
      <c r="F341" s="45">
        <v>-0.01</v>
      </c>
      <c r="G341" s="45">
        <v>-0.01</v>
      </c>
      <c r="H341" s="45">
        <v>-0.01</v>
      </c>
      <c r="I341" s="45">
        <v>-0.01</v>
      </c>
      <c r="J341" s="45">
        <v>-0.01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7">
        <f t="shared" si="88"/>
        <v>-4.5833333333333334E-3</v>
      </c>
      <c r="V341" s="49">
        <f t="shared" si="89"/>
        <v>-4.5833333333333334E-3</v>
      </c>
      <c r="Y341" s="51"/>
      <c r="Z341" s="51"/>
      <c r="AA341" s="51"/>
      <c r="AC341" s="49">
        <f t="shared" si="90"/>
        <v>-4.5833333333333334E-3</v>
      </c>
    </row>
    <row r="342" spans="1:29">
      <c r="A342" s="6" t="s">
        <v>284</v>
      </c>
      <c r="B342" s="6" t="s">
        <v>145</v>
      </c>
      <c r="C342" s="6" t="s">
        <v>12</v>
      </c>
      <c r="D342" s="41" t="s">
        <v>683</v>
      </c>
      <c r="E342" s="45">
        <v>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7">
        <f t="shared" si="88"/>
        <v>0</v>
      </c>
      <c r="V342" s="49">
        <f t="shared" si="89"/>
        <v>0</v>
      </c>
      <c r="Y342" s="51"/>
      <c r="Z342" s="51"/>
      <c r="AA342" s="51"/>
      <c r="AC342" s="49">
        <f t="shared" si="90"/>
        <v>0</v>
      </c>
    </row>
    <row r="343" spans="1:29">
      <c r="A343" s="6" t="s">
        <v>284</v>
      </c>
      <c r="B343" s="6" t="s">
        <v>145</v>
      </c>
      <c r="C343" s="6" t="s">
        <v>154</v>
      </c>
      <c r="D343" s="41" t="s">
        <v>871</v>
      </c>
      <c r="E343" s="45">
        <v>18135.3</v>
      </c>
      <c r="F343" s="45">
        <v>18135.3</v>
      </c>
      <c r="G343" s="45">
        <v>27285.99</v>
      </c>
      <c r="H343" s="45">
        <v>27468.55</v>
      </c>
      <c r="I343" s="45">
        <v>27285.99</v>
      </c>
      <c r="J343" s="45">
        <v>36361.96</v>
      </c>
      <c r="K343" s="45">
        <v>0</v>
      </c>
      <c r="L343" s="45">
        <v>0</v>
      </c>
      <c r="M343" s="45">
        <v>7558.06</v>
      </c>
      <c r="N343" s="45">
        <v>7558.06</v>
      </c>
      <c r="O343" s="45">
        <v>7558.06</v>
      </c>
      <c r="P343" s="45">
        <v>16206.58</v>
      </c>
      <c r="Q343" s="45">
        <v>16206.58</v>
      </c>
      <c r="R343" s="47">
        <f t="shared" si="88"/>
        <v>16049.124166666666</v>
      </c>
      <c r="V343" s="49">
        <f t="shared" si="89"/>
        <v>16049.124166666666</v>
      </c>
      <c r="Y343" s="51"/>
      <c r="Z343" s="51"/>
      <c r="AA343" s="51"/>
      <c r="AC343" s="49">
        <f t="shared" si="90"/>
        <v>16049.124166666666</v>
      </c>
    </row>
    <row r="344" spans="1:29">
      <c r="A344" s="6" t="s">
        <v>293</v>
      </c>
      <c r="B344" s="6" t="s">
        <v>145</v>
      </c>
      <c r="C344" s="6" t="s">
        <v>372</v>
      </c>
      <c r="D344" s="41" t="s">
        <v>684</v>
      </c>
      <c r="E344" s="45">
        <v>384.72</v>
      </c>
      <c r="F344" s="45">
        <v>458.81</v>
      </c>
      <c r="G344" s="45">
        <v>567.53</v>
      </c>
      <c r="H344" s="45">
        <v>701.8</v>
      </c>
      <c r="I344" s="45">
        <v>788.18</v>
      </c>
      <c r="J344" s="45">
        <v>1386.35</v>
      </c>
      <c r="K344" s="45">
        <v>1.35</v>
      </c>
      <c r="L344" s="45">
        <v>2.52</v>
      </c>
      <c r="M344" s="45">
        <v>3.67</v>
      </c>
      <c r="N344" s="45">
        <v>4.4400000000000004</v>
      </c>
      <c r="O344" s="45">
        <v>6.35</v>
      </c>
      <c r="P344" s="45">
        <v>8.9499999999999993</v>
      </c>
      <c r="Q344" s="45">
        <v>14.47</v>
      </c>
      <c r="R344" s="47">
        <f t="shared" si="88"/>
        <v>344.12874999999991</v>
      </c>
      <c r="V344" s="49">
        <f t="shared" si="89"/>
        <v>344.12874999999991</v>
      </c>
      <c r="Y344" s="51"/>
      <c r="Z344" s="51"/>
      <c r="AA344" s="51"/>
      <c r="AC344" s="49">
        <f t="shared" si="90"/>
        <v>344.12874999999991</v>
      </c>
    </row>
    <row r="345" spans="1:29">
      <c r="A345" s="6" t="s">
        <v>293</v>
      </c>
      <c r="B345" s="6" t="s">
        <v>145</v>
      </c>
      <c r="C345" s="6" t="s">
        <v>373</v>
      </c>
      <c r="D345" s="41" t="s">
        <v>685</v>
      </c>
      <c r="E345" s="45">
        <v>0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7">
        <f t="shared" si="88"/>
        <v>0</v>
      </c>
      <c r="V345" s="49">
        <f t="shared" si="89"/>
        <v>0</v>
      </c>
      <c r="Y345" s="51"/>
      <c r="Z345" s="51"/>
      <c r="AA345" s="51"/>
      <c r="AC345" s="49">
        <f t="shared" si="90"/>
        <v>0</v>
      </c>
    </row>
    <row r="346" spans="1:29">
      <c r="A346" s="6" t="s">
        <v>293</v>
      </c>
      <c r="B346" s="6" t="s">
        <v>145</v>
      </c>
      <c r="C346" s="6" t="s">
        <v>374</v>
      </c>
      <c r="D346" s="41" t="s">
        <v>686</v>
      </c>
      <c r="E346" s="45">
        <v>10234.33</v>
      </c>
      <c r="F346" s="45">
        <v>10234.33</v>
      </c>
      <c r="G346" s="45">
        <v>10234.33</v>
      </c>
      <c r="H346" s="45">
        <v>10234.33</v>
      </c>
      <c r="I346" s="45">
        <v>10234.33</v>
      </c>
      <c r="J346" s="45">
        <v>13347.42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88"/>
        <v>4950.1587499999996</v>
      </c>
      <c r="V346" s="49">
        <f t="shared" si="89"/>
        <v>4950.1587499999996</v>
      </c>
      <c r="Y346" s="51"/>
      <c r="Z346" s="51"/>
      <c r="AA346" s="51"/>
      <c r="AC346" s="49">
        <f t="shared" si="90"/>
        <v>4950.1587499999996</v>
      </c>
    </row>
    <row r="347" spans="1:29">
      <c r="A347" s="6" t="s">
        <v>294</v>
      </c>
      <c r="B347" s="6" t="s">
        <v>145</v>
      </c>
      <c r="C347" s="6" t="s">
        <v>372</v>
      </c>
      <c r="D347" s="41" t="s">
        <v>684</v>
      </c>
      <c r="E347" s="45">
        <v>2475.8000000000002</v>
      </c>
      <c r="F347" s="45">
        <v>3053.27</v>
      </c>
      <c r="G347" s="45">
        <v>3960.22</v>
      </c>
      <c r="H347" s="45">
        <v>5233.59</v>
      </c>
      <c r="I347" s="45">
        <v>6337.36</v>
      </c>
      <c r="J347" s="45">
        <v>9422.17</v>
      </c>
      <c r="K347" s="45">
        <v>72.010000000000005</v>
      </c>
      <c r="L347" s="45">
        <v>79.47</v>
      </c>
      <c r="M347" s="45">
        <v>91.15</v>
      </c>
      <c r="N347" s="45">
        <v>99.08</v>
      </c>
      <c r="O347" s="45">
        <v>110.45</v>
      </c>
      <c r="P347" s="45">
        <v>125.96</v>
      </c>
      <c r="Q347" s="45">
        <v>145.15</v>
      </c>
      <c r="R347" s="47">
        <f t="shared" si="88"/>
        <v>2491.2670833333336</v>
      </c>
      <c r="V347" s="49">
        <f t="shared" si="89"/>
        <v>2491.2670833333336</v>
      </c>
      <c r="Y347" s="51"/>
      <c r="Z347" s="51"/>
      <c r="AA347" s="51"/>
      <c r="AC347" s="49">
        <f t="shared" si="90"/>
        <v>2491.2670833333336</v>
      </c>
    </row>
    <row r="348" spans="1:29">
      <c r="A348" s="6" t="s">
        <v>294</v>
      </c>
      <c r="B348" s="6" t="s">
        <v>145</v>
      </c>
      <c r="C348" s="6" t="s">
        <v>373</v>
      </c>
      <c r="D348" s="41" t="s">
        <v>685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7">
        <f t="shared" si="88"/>
        <v>0</v>
      </c>
      <c r="V348" s="49">
        <f t="shared" si="89"/>
        <v>0</v>
      </c>
      <c r="Y348" s="51"/>
      <c r="Z348" s="51"/>
      <c r="AA348" s="51"/>
      <c r="AC348" s="49">
        <f t="shared" si="90"/>
        <v>0</v>
      </c>
    </row>
    <row r="349" spans="1:29">
      <c r="A349" s="6" t="s">
        <v>294</v>
      </c>
      <c r="B349" s="6" t="s">
        <v>145</v>
      </c>
      <c r="C349" s="6" t="s">
        <v>374</v>
      </c>
      <c r="D349" s="41" t="s">
        <v>686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si="88"/>
        <v>0</v>
      </c>
      <c r="V349" s="49">
        <f t="shared" si="89"/>
        <v>0</v>
      </c>
      <c r="Y349" s="51"/>
      <c r="Z349" s="51"/>
      <c r="AA349" s="51"/>
      <c r="AC349" s="49">
        <f t="shared" si="90"/>
        <v>0</v>
      </c>
    </row>
    <row r="350" spans="1:29">
      <c r="D350" s="41" t="s">
        <v>149</v>
      </c>
      <c r="E350" s="46">
        <f t="shared" ref="E350:M350" si="91">SUM(E334:E349)</f>
        <v>9417376.040000001</v>
      </c>
      <c r="F350" s="46">
        <f t="shared" si="91"/>
        <v>10815759.109999999</v>
      </c>
      <c r="G350" s="46">
        <f t="shared" si="91"/>
        <v>12197553.680000002</v>
      </c>
      <c r="H350" s="46">
        <f t="shared" si="91"/>
        <v>13578805.860000003</v>
      </c>
      <c r="I350" s="46">
        <f t="shared" si="91"/>
        <v>14919898.559999999</v>
      </c>
      <c r="J350" s="46">
        <f t="shared" si="91"/>
        <v>16272382.799999999</v>
      </c>
      <c r="K350" s="46">
        <f t="shared" si="91"/>
        <v>1318690.6500000001</v>
      </c>
      <c r="L350" s="46">
        <f t="shared" si="91"/>
        <v>2633060.4700000002</v>
      </c>
      <c r="M350" s="46">
        <f t="shared" si="91"/>
        <v>3950746.15</v>
      </c>
      <c r="N350" s="46">
        <f t="shared" ref="N350:R350" si="92">SUM(N334:N349)</f>
        <v>5251817.99</v>
      </c>
      <c r="O350" s="46">
        <f t="shared" si="92"/>
        <v>6570274.6399999997</v>
      </c>
      <c r="P350" s="46">
        <f t="shared" si="92"/>
        <v>7900312.8399999999</v>
      </c>
      <c r="Q350" s="46">
        <f t="shared" si="92"/>
        <v>9225825.4400000013</v>
      </c>
      <c r="R350" s="46">
        <f t="shared" si="92"/>
        <v>8727575.2908333354</v>
      </c>
      <c r="Y350" s="51"/>
      <c r="Z350" s="51"/>
      <c r="AA350" s="51"/>
    </row>
    <row r="351" spans="1:29">
      <c r="D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7"/>
      <c r="Y351" s="51"/>
      <c r="Z351" s="51"/>
      <c r="AA351" s="51"/>
    </row>
    <row r="352" spans="1:29">
      <c r="A352" s="6" t="s">
        <v>284</v>
      </c>
      <c r="B352" s="6" t="s">
        <v>151</v>
      </c>
      <c r="C352" s="6" t="s">
        <v>375</v>
      </c>
      <c r="D352" s="41" t="s">
        <v>687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7">
        <f t="shared" ref="R352:R372" si="93">((E352+Q352)+((F352+G352+H352+I352+J352+K352+L352+M352+N352+O352+P352)*2))/24</f>
        <v>0</v>
      </c>
      <c r="V352" s="49">
        <f t="shared" ref="V352:V372" si="94">R352</f>
        <v>0</v>
      </c>
      <c r="Y352" s="51"/>
      <c r="Z352" s="51"/>
      <c r="AA352" s="51"/>
      <c r="AC352" s="49">
        <f t="shared" ref="AC352:AC372" si="95">+R352</f>
        <v>0</v>
      </c>
    </row>
    <row r="353" spans="1:29">
      <c r="A353" s="6" t="s">
        <v>284</v>
      </c>
      <c r="B353" s="6" t="s">
        <v>153</v>
      </c>
      <c r="C353" s="6" t="s">
        <v>375</v>
      </c>
      <c r="D353" s="41" t="s">
        <v>689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7">
        <f t="shared" si="93"/>
        <v>0</v>
      </c>
      <c r="V353" s="49">
        <f t="shared" si="94"/>
        <v>0</v>
      </c>
      <c r="Y353" s="51"/>
      <c r="Z353" s="51"/>
      <c r="AA353" s="51"/>
      <c r="AC353" s="49">
        <f t="shared" si="95"/>
        <v>0</v>
      </c>
    </row>
    <row r="354" spans="1:29">
      <c r="A354" s="6" t="s">
        <v>284</v>
      </c>
      <c r="B354" s="6" t="s">
        <v>377</v>
      </c>
      <c r="D354" s="41" t="s">
        <v>691</v>
      </c>
      <c r="E354" s="45">
        <v>-24511.06</v>
      </c>
      <c r="F354" s="45">
        <v>-28012.639999999999</v>
      </c>
      <c r="G354" s="45">
        <v>-31514.22</v>
      </c>
      <c r="H354" s="45">
        <v>-35015.800000000003</v>
      </c>
      <c r="I354" s="45">
        <v>-38517.379999999997</v>
      </c>
      <c r="J354" s="45">
        <v>-42018.96</v>
      </c>
      <c r="K354" s="45">
        <v>-3501.58</v>
      </c>
      <c r="L354" s="45">
        <v>-7003.16</v>
      </c>
      <c r="M354" s="45">
        <v>-10504.74</v>
      </c>
      <c r="N354" s="45">
        <v>-14006.32</v>
      </c>
      <c r="O354" s="45">
        <v>-17507.900000000001</v>
      </c>
      <c r="P354" s="45">
        <v>-21009.48</v>
      </c>
      <c r="Q354" s="45">
        <v>-24511.06</v>
      </c>
      <c r="R354" s="47">
        <f t="shared" si="93"/>
        <v>-22760.27</v>
      </c>
      <c r="V354" s="49">
        <f t="shared" si="94"/>
        <v>-22760.27</v>
      </c>
      <c r="Y354" s="51"/>
      <c r="Z354" s="51"/>
      <c r="AA354" s="51"/>
      <c r="AC354" s="49">
        <f t="shared" si="95"/>
        <v>-22760.27</v>
      </c>
    </row>
    <row r="355" spans="1:29">
      <c r="A355" s="6" t="s">
        <v>293</v>
      </c>
      <c r="B355" s="6" t="s">
        <v>150</v>
      </c>
      <c r="C355" s="6" t="s">
        <v>375</v>
      </c>
      <c r="D355" s="41" t="s">
        <v>692</v>
      </c>
      <c r="E355" s="45">
        <v>102307.01</v>
      </c>
      <c r="F355" s="45">
        <v>-126461.44</v>
      </c>
      <c r="G355" s="45">
        <v>-372360.01</v>
      </c>
      <c r="H355" s="45">
        <v>-291841.81</v>
      </c>
      <c r="I355" s="45">
        <v>77384.039999999994</v>
      </c>
      <c r="J355" s="45">
        <v>485092.4</v>
      </c>
      <c r="K355" s="45">
        <v>394793.07</v>
      </c>
      <c r="L355" s="45">
        <v>742861.83</v>
      </c>
      <c r="M355" s="45">
        <v>927893.17</v>
      </c>
      <c r="N355" s="45">
        <v>916009.79</v>
      </c>
      <c r="O355" s="45">
        <v>761457.07</v>
      </c>
      <c r="P355" s="45">
        <v>444475.96</v>
      </c>
      <c r="Q355" s="45">
        <v>64810.890000000101</v>
      </c>
      <c r="R355" s="47">
        <f t="shared" si="93"/>
        <v>336905.25166666665</v>
      </c>
      <c r="V355" s="49">
        <f t="shared" si="94"/>
        <v>336905.25166666665</v>
      </c>
      <c r="Y355" s="51"/>
      <c r="Z355" s="51"/>
      <c r="AA355" s="51"/>
      <c r="AC355" s="49">
        <f t="shared" si="95"/>
        <v>336905.25166666665</v>
      </c>
    </row>
    <row r="356" spans="1:29">
      <c r="A356" s="6" t="s">
        <v>293</v>
      </c>
      <c r="B356" s="6" t="s">
        <v>150</v>
      </c>
      <c r="C356" s="6" t="s">
        <v>376</v>
      </c>
      <c r="D356" s="41" t="s">
        <v>693</v>
      </c>
      <c r="E356" s="45">
        <v>263621.01</v>
      </c>
      <c r="F356" s="45">
        <v>145966.26999999999</v>
      </c>
      <c r="G356" s="45">
        <v>79520.3</v>
      </c>
      <c r="H356" s="45">
        <v>99923.89</v>
      </c>
      <c r="I356" s="45">
        <v>274617.82</v>
      </c>
      <c r="J356" s="45">
        <v>521437.46</v>
      </c>
      <c r="K356" s="45">
        <v>232018.92</v>
      </c>
      <c r="L356" s="45">
        <v>506353.24</v>
      </c>
      <c r="M356" s="45">
        <v>667295.85</v>
      </c>
      <c r="N356" s="45">
        <v>718242.84</v>
      </c>
      <c r="O356" s="45">
        <v>691916.71</v>
      </c>
      <c r="P356" s="45">
        <v>580250.72</v>
      </c>
      <c r="Q356" s="45">
        <v>494854.61</v>
      </c>
      <c r="R356" s="47">
        <f t="shared" si="93"/>
        <v>408065.15249999991</v>
      </c>
      <c r="V356" s="49">
        <f t="shared" si="94"/>
        <v>408065.15249999991</v>
      </c>
      <c r="Y356" s="51"/>
      <c r="Z356" s="51"/>
      <c r="AA356" s="51"/>
      <c r="AC356" s="49">
        <f t="shared" si="95"/>
        <v>408065.15249999991</v>
      </c>
    </row>
    <row r="357" spans="1:29">
      <c r="A357" s="6" t="s">
        <v>293</v>
      </c>
      <c r="B357" s="6" t="s">
        <v>151</v>
      </c>
      <c r="C357" s="6" t="s">
        <v>375</v>
      </c>
      <c r="D357" s="41" t="s">
        <v>687</v>
      </c>
      <c r="E357" s="45">
        <v>48848.83</v>
      </c>
      <c r="F357" s="45">
        <v>48595.94</v>
      </c>
      <c r="G357" s="45">
        <v>74827</v>
      </c>
      <c r="H357" s="45">
        <v>81374.11</v>
      </c>
      <c r="I357" s="45">
        <v>76721.649999999994</v>
      </c>
      <c r="J357" s="45">
        <v>233562.31</v>
      </c>
      <c r="K357" s="45">
        <v>4826.43</v>
      </c>
      <c r="L357" s="45">
        <v>9140.2000000000007</v>
      </c>
      <c r="M357" s="45">
        <v>14351.92</v>
      </c>
      <c r="N357" s="45">
        <v>15286.96</v>
      </c>
      <c r="O357" s="45">
        <v>22577</v>
      </c>
      <c r="P357" s="45">
        <v>19442.669999999998</v>
      </c>
      <c r="Q357" s="45">
        <v>25446.87</v>
      </c>
      <c r="R357" s="47">
        <f t="shared" si="93"/>
        <v>53154.503333333327</v>
      </c>
      <c r="V357" s="49">
        <f t="shared" si="94"/>
        <v>53154.503333333327</v>
      </c>
      <c r="Y357" s="51"/>
      <c r="Z357" s="51"/>
      <c r="AA357" s="51"/>
      <c r="AC357" s="49">
        <f t="shared" si="95"/>
        <v>53154.503333333327</v>
      </c>
    </row>
    <row r="358" spans="1:29">
      <c r="A358" s="6" t="s">
        <v>293</v>
      </c>
      <c r="B358" s="6" t="s">
        <v>151</v>
      </c>
      <c r="C358" s="6" t="s">
        <v>376</v>
      </c>
      <c r="D358" s="41" t="s">
        <v>688</v>
      </c>
      <c r="E358" s="45">
        <v>43895.51</v>
      </c>
      <c r="F358" s="45">
        <v>46566.3</v>
      </c>
      <c r="G358" s="45">
        <v>60845.3</v>
      </c>
      <c r="H358" s="45">
        <v>63959.86</v>
      </c>
      <c r="I358" s="45">
        <v>76153.240000000005</v>
      </c>
      <c r="J358" s="45">
        <v>137241.26</v>
      </c>
      <c r="K358" s="45">
        <v>4240.42</v>
      </c>
      <c r="L358" s="45">
        <v>8106.95</v>
      </c>
      <c r="M358" s="45">
        <v>11585.54</v>
      </c>
      <c r="N358" s="45">
        <v>13688.48</v>
      </c>
      <c r="O358" s="45">
        <v>17789.169999999998</v>
      </c>
      <c r="P358" s="45">
        <v>18308.060000000001</v>
      </c>
      <c r="Q358" s="45">
        <v>23168.42</v>
      </c>
      <c r="R358" s="47">
        <f t="shared" si="93"/>
        <v>41001.378749999996</v>
      </c>
      <c r="V358" s="49">
        <f t="shared" si="94"/>
        <v>41001.378749999996</v>
      </c>
      <c r="Y358" s="51"/>
      <c r="Z358" s="51"/>
      <c r="AA358" s="51"/>
      <c r="AC358" s="49">
        <f t="shared" si="95"/>
        <v>41001.378749999996</v>
      </c>
    </row>
    <row r="359" spans="1:29">
      <c r="A359" s="6" t="s">
        <v>293</v>
      </c>
      <c r="B359" s="6" t="s">
        <v>152</v>
      </c>
      <c r="C359" s="6" t="s">
        <v>375</v>
      </c>
      <c r="D359" s="41" t="s">
        <v>694</v>
      </c>
      <c r="E359" s="45">
        <v>937347.36</v>
      </c>
      <c r="F359" s="45">
        <v>1036470.46</v>
      </c>
      <c r="G359" s="45">
        <v>1160494.3999999999</v>
      </c>
      <c r="H359" s="45">
        <v>1214434.71</v>
      </c>
      <c r="I359" s="45">
        <v>1446864.87</v>
      </c>
      <c r="J359" s="45">
        <v>2116757.21</v>
      </c>
      <c r="K359" s="45">
        <v>31521.4</v>
      </c>
      <c r="L359" s="45">
        <v>146314.23000000001</v>
      </c>
      <c r="M359" s="45">
        <v>180397.05</v>
      </c>
      <c r="N359" s="45">
        <v>285108.34000000003</v>
      </c>
      <c r="O359" s="45">
        <v>504305.21</v>
      </c>
      <c r="P359" s="45">
        <v>688360.76</v>
      </c>
      <c r="Q359" s="45">
        <v>804495.35999999999</v>
      </c>
      <c r="R359" s="47">
        <f t="shared" si="93"/>
        <v>806829.16666666663</v>
      </c>
      <c r="V359" s="49">
        <f t="shared" si="94"/>
        <v>806829.16666666663</v>
      </c>
      <c r="Y359" s="51"/>
      <c r="Z359" s="51"/>
      <c r="AA359" s="51"/>
      <c r="AC359" s="49">
        <f t="shared" si="95"/>
        <v>806829.16666666663</v>
      </c>
    </row>
    <row r="360" spans="1:29">
      <c r="A360" s="6" t="s">
        <v>293</v>
      </c>
      <c r="B360" s="6" t="s">
        <v>152</v>
      </c>
      <c r="C360" s="6" t="s">
        <v>376</v>
      </c>
      <c r="D360" s="41" t="s">
        <v>695</v>
      </c>
      <c r="E360" s="45">
        <v>456606.54</v>
      </c>
      <c r="F360" s="45">
        <v>523630.26</v>
      </c>
      <c r="G360" s="45">
        <v>786358.69</v>
      </c>
      <c r="H360" s="45">
        <v>837364.85</v>
      </c>
      <c r="I360" s="45">
        <v>936447.8</v>
      </c>
      <c r="J360" s="45">
        <v>1145102.26</v>
      </c>
      <c r="K360" s="45">
        <v>31316.3</v>
      </c>
      <c r="L360" s="45">
        <v>94314.89</v>
      </c>
      <c r="M360" s="45">
        <v>129893.69</v>
      </c>
      <c r="N360" s="45">
        <v>171544.69</v>
      </c>
      <c r="O360" s="45">
        <v>774648.74</v>
      </c>
      <c r="P360" s="45">
        <v>890067.34</v>
      </c>
      <c r="Q360" s="45">
        <v>960943.5</v>
      </c>
      <c r="R360" s="47">
        <f t="shared" si="93"/>
        <v>585788.71083333332</v>
      </c>
      <c r="V360" s="49">
        <f t="shared" si="94"/>
        <v>585788.71083333332</v>
      </c>
      <c r="Y360" s="51"/>
      <c r="Z360" s="51"/>
      <c r="AA360" s="51"/>
      <c r="AC360" s="49">
        <f t="shared" si="95"/>
        <v>585788.71083333332</v>
      </c>
    </row>
    <row r="361" spans="1:29">
      <c r="A361" s="6" t="s">
        <v>293</v>
      </c>
      <c r="B361" s="6" t="s">
        <v>153</v>
      </c>
      <c r="C361" s="6" t="s">
        <v>375</v>
      </c>
      <c r="D361" s="41" t="s">
        <v>689</v>
      </c>
      <c r="E361" s="45">
        <v>27.32</v>
      </c>
      <c r="F361" s="45">
        <v>31.22</v>
      </c>
      <c r="G361" s="45">
        <v>35.130000000000003</v>
      </c>
      <c r="H361" s="45">
        <v>39.03</v>
      </c>
      <c r="I361" s="45">
        <v>42.95</v>
      </c>
      <c r="J361" s="45">
        <v>295168.48</v>
      </c>
      <c r="K361" s="45">
        <v>1342.5</v>
      </c>
      <c r="L361" s="45">
        <v>2685</v>
      </c>
      <c r="M361" s="45">
        <v>3897.92</v>
      </c>
      <c r="N361" s="45">
        <v>5107.6000000000004</v>
      </c>
      <c r="O361" s="45">
        <v>6239.74</v>
      </c>
      <c r="P361" s="45">
        <v>7452.02</v>
      </c>
      <c r="Q361" s="45">
        <v>8660.17</v>
      </c>
      <c r="R361" s="47">
        <f t="shared" si="93"/>
        <v>27198.777916666662</v>
      </c>
      <c r="V361" s="49">
        <f t="shared" si="94"/>
        <v>27198.777916666662</v>
      </c>
      <c r="Y361" s="51"/>
      <c r="Z361" s="51"/>
      <c r="AA361" s="51"/>
      <c r="AC361" s="49">
        <f t="shared" si="95"/>
        <v>27198.777916666662</v>
      </c>
    </row>
    <row r="362" spans="1:29">
      <c r="A362" s="6" t="s">
        <v>293</v>
      </c>
      <c r="B362" s="6" t="s">
        <v>153</v>
      </c>
      <c r="C362" s="6" t="s">
        <v>376</v>
      </c>
      <c r="D362" s="41" t="s">
        <v>690</v>
      </c>
      <c r="E362" s="45">
        <v>0</v>
      </c>
      <c r="F362" s="45">
        <v>0</v>
      </c>
      <c r="G362" s="45">
        <v>0</v>
      </c>
      <c r="H362" s="45">
        <v>0</v>
      </c>
      <c r="I362" s="45">
        <v>0.01</v>
      </c>
      <c r="J362" s="45">
        <v>100652.67</v>
      </c>
      <c r="K362" s="45">
        <v>459.5</v>
      </c>
      <c r="L362" s="45">
        <v>919.01</v>
      </c>
      <c r="M362" s="45">
        <v>1332.3</v>
      </c>
      <c r="N362" s="45">
        <v>1745.57</v>
      </c>
      <c r="O362" s="45">
        <v>2132.63</v>
      </c>
      <c r="P362" s="45">
        <v>2545.92</v>
      </c>
      <c r="Q362" s="45">
        <v>2959.19</v>
      </c>
      <c r="R362" s="47">
        <f t="shared" si="93"/>
        <v>9272.2670833333341</v>
      </c>
      <c r="V362" s="49">
        <f t="shared" si="94"/>
        <v>9272.2670833333341</v>
      </c>
      <c r="Y362" s="51"/>
      <c r="Z362" s="51"/>
      <c r="AA362" s="51"/>
      <c r="AC362" s="49">
        <f t="shared" si="95"/>
        <v>9272.2670833333341</v>
      </c>
    </row>
    <row r="363" spans="1:29">
      <c r="A363" s="6" t="s">
        <v>293</v>
      </c>
      <c r="B363" s="6" t="s">
        <v>154</v>
      </c>
      <c r="C363" s="6" t="s">
        <v>375</v>
      </c>
      <c r="D363" s="41" t="s">
        <v>696</v>
      </c>
      <c r="E363" s="45">
        <v>-938492.95</v>
      </c>
      <c r="F363" s="45">
        <v>-1002617.24</v>
      </c>
      <c r="G363" s="45">
        <v>-1159045.02</v>
      </c>
      <c r="H363" s="45">
        <v>-1388379.21</v>
      </c>
      <c r="I363" s="45">
        <v>-1744758.26</v>
      </c>
      <c r="J363" s="45">
        <v>-2411249.15</v>
      </c>
      <c r="K363" s="45">
        <v>-107277.27</v>
      </c>
      <c r="L363" s="45">
        <v>-297769.09999999998</v>
      </c>
      <c r="M363" s="45">
        <v>-361713.6</v>
      </c>
      <c r="N363" s="45">
        <v>-427788.56</v>
      </c>
      <c r="O363" s="45">
        <v>-614576.86</v>
      </c>
      <c r="P363" s="45">
        <v>-680952.04</v>
      </c>
      <c r="Q363" s="45">
        <v>-780202.09</v>
      </c>
      <c r="R363" s="47">
        <f t="shared" si="93"/>
        <v>-921289.48583333322</v>
      </c>
      <c r="V363" s="49">
        <f t="shared" si="94"/>
        <v>-921289.48583333322</v>
      </c>
      <c r="Y363" s="51"/>
      <c r="Z363" s="51"/>
      <c r="AA363" s="51"/>
      <c r="AC363" s="49">
        <f t="shared" si="95"/>
        <v>-921289.48583333322</v>
      </c>
    </row>
    <row r="364" spans="1:29">
      <c r="A364" s="6" t="s">
        <v>293</v>
      </c>
      <c r="B364" s="6" t="s">
        <v>154</v>
      </c>
      <c r="C364" s="6" t="s">
        <v>376</v>
      </c>
      <c r="D364" s="41" t="s">
        <v>697</v>
      </c>
      <c r="E364" s="45">
        <v>-481739.43</v>
      </c>
      <c r="F364" s="45">
        <v>-491204.15</v>
      </c>
      <c r="G364" s="45">
        <v>-733231.83</v>
      </c>
      <c r="H364" s="45">
        <v>-790485.41</v>
      </c>
      <c r="I364" s="45">
        <v>-945657.56</v>
      </c>
      <c r="J364" s="45">
        <v>-1255819.98</v>
      </c>
      <c r="K364" s="45">
        <v>-109686.11</v>
      </c>
      <c r="L364" s="45">
        <v>-263038.57</v>
      </c>
      <c r="M364" s="45">
        <v>-356440.63</v>
      </c>
      <c r="N364" s="45">
        <v>-394042.44</v>
      </c>
      <c r="O364" s="45">
        <v>-973502.04</v>
      </c>
      <c r="P364" s="45">
        <v>-990646.75</v>
      </c>
      <c r="Q364" s="45">
        <v>-1015215.15</v>
      </c>
      <c r="R364" s="47">
        <f t="shared" si="93"/>
        <v>-671019.39666666673</v>
      </c>
      <c r="V364" s="49">
        <f t="shared" si="94"/>
        <v>-671019.39666666673</v>
      </c>
      <c r="Y364" s="51"/>
      <c r="Z364" s="51"/>
      <c r="AA364" s="51"/>
      <c r="AC364" s="49">
        <f t="shared" si="95"/>
        <v>-671019.39666666673</v>
      </c>
    </row>
    <row r="365" spans="1:29">
      <c r="A365" s="6" t="s">
        <v>293</v>
      </c>
      <c r="B365" s="6" t="s">
        <v>155</v>
      </c>
      <c r="C365" s="6" t="s">
        <v>375</v>
      </c>
      <c r="D365" s="41" t="s">
        <v>698</v>
      </c>
      <c r="E365" s="45">
        <v>-1513.88</v>
      </c>
      <c r="F365" s="45">
        <v>-1730.15</v>
      </c>
      <c r="G365" s="45">
        <v>-1946.42</v>
      </c>
      <c r="H365" s="45">
        <v>-2162.69</v>
      </c>
      <c r="I365" s="45">
        <v>-2378.9699999999998</v>
      </c>
      <c r="J365" s="45">
        <v>-170164.03</v>
      </c>
      <c r="K365" s="45">
        <v>-24.23</v>
      </c>
      <c r="L365" s="45">
        <v>-48.46</v>
      </c>
      <c r="M365" s="45">
        <v>-374.47</v>
      </c>
      <c r="N365" s="45">
        <v>-521.1</v>
      </c>
      <c r="O365" s="45">
        <v>-612.97</v>
      </c>
      <c r="P365" s="45">
        <v>-903.49</v>
      </c>
      <c r="Q365" s="45">
        <v>-964.73</v>
      </c>
      <c r="R365" s="47">
        <f t="shared" si="93"/>
        <v>-15175.52375</v>
      </c>
      <c r="V365" s="49">
        <f t="shared" si="94"/>
        <v>-15175.52375</v>
      </c>
      <c r="Y365" s="51"/>
      <c r="Z365" s="51"/>
      <c r="AA365" s="51"/>
      <c r="AC365" s="49">
        <f t="shared" si="95"/>
        <v>-15175.52375</v>
      </c>
    </row>
    <row r="366" spans="1:29">
      <c r="A366" s="6" t="s">
        <v>293</v>
      </c>
      <c r="B366" s="6" t="s">
        <v>155</v>
      </c>
      <c r="C366" s="6" t="s">
        <v>376</v>
      </c>
      <c r="D366" s="41" t="s">
        <v>699</v>
      </c>
      <c r="E366" s="45">
        <v>-521.49</v>
      </c>
      <c r="F366" s="45">
        <v>-595.99</v>
      </c>
      <c r="G366" s="45">
        <v>-670.49</v>
      </c>
      <c r="H366" s="45">
        <v>-745</v>
      </c>
      <c r="I366" s="45">
        <v>-819.5</v>
      </c>
      <c r="J366" s="45">
        <v>-56800.43</v>
      </c>
      <c r="K366" s="45">
        <v>0</v>
      </c>
      <c r="L366" s="45">
        <v>0</v>
      </c>
      <c r="M366" s="45">
        <v>-104.13</v>
      </c>
      <c r="N366" s="45">
        <v>-146.86000000000001</v>
      </c>
      <c r="O366" s="45">
        <v>-188.51</v>
      </c>
      <c r="P366" s="45">
        <v>-289.70999999999998</v>
      </c>
      <c r="Q366" s="45">
        <v>-304.57</v>
      </c>
      <c r="R366" s="47">
        <f t="shared" si="93"/>
        <v>-5064.4708333333338</v>
      </c>
      <c r="V366" s="49">
        <f t="shared" si="94"/>
        <v>-5064.4708333333338</v>
      </c>
      <c r="Y366" s="51"/>
      <c r="Z366" s="51"/>
      <c r="AA366" s="51"/>
      <c r="AC366" s="49">
        <f t="shared" si="95"/>
        <v>-5064.4708333333338</v>
      </c>
    </row>
    <row r="367" spans="1:29">
      <c r="A367" s="6" t="s">
        <v>294</v>
      </c>
      <c r="B367" s="6" t="s">
        <v>150</v>
      </c>
      <c r="C367" s="6" t="s">
        <v>375</v>
      </c>
      <c r="D367" s="41" t="s">
        <v>692</v>
      </c>
      <c r="E367" s="45">
        <v>2855615.24</v>
      </c>
      <c r="F367" s="45">
        <v>1729257.55</v>
      </c>
      <c r="G367" s="45">
        <v>1335049.44</v>
      </c>
      <c r="H367" s="45">
        <v>1493246.46</v>
      </c>
      <c r="I367" s="45">
        <v>3220221.33</v>
      </c>
      <c r="J367" s="45">
        <v>5466343.1399999997</v>
      </c>
      <c r="K367" s="45">
        <v>2263756.02</v>
      </c>
      <c r="L367" s="45">
        <v>4475938.3899999997</v>
      </c>
      <c r="M367" s="45">
        <v>5841516.9100000001</v>
      </c>
      <c r="N367" s="45">
        <v>6150206.8200000003</v>
      </c>
      <c r="O367" s="45">
        <v>5718706.5999999996</v>
      </c>
      <c r="P367" s="45">
        <v>4475861.24</v>
      </c>
      <c r="Q367" s="45">
        <v>3594588.19</v>
      </c>
      <c r="R367" s="47">
        <f t="shared" si="93"/>
        <v>3782933.8012499996</v>
      </c>
      <c r="V367" s="49">
        <f t="shared" si="94"/>
        <v>3782933.8012499996</v>
      </c>
      <c r="Y367" s="51"/>
      <c r="Z367" s="51"/>
      <c r="AA367" s="51"/>
      <c r="AC367" s="49">
        <f t="shared" si="95"/>
        <v>3782933.8012499996</v>
      </c>
    </row>
    <row r="368" spans="1:29">
      <c r="A368" s="6" t="s">
        <v>294</v>
      </c>
      <c r="B368" s="6" t="s">
        <v>151</v>
      </c>
      <c r="C368" s="6" t="s">
        <v>375</v>
      </c>
      <c r="D368" s="41" t="s">
        <v>687</v>
      </c>
      <c r="E368" s="45">
        <v>452665.34</v>
      </c>
      <c r="F368" s="45">
        <v>483432.49</v>
      </c>
      <c r="G368" s="45">
        <v>620341.56999999995</v>
      </c>
      <c r="H368" s="45">
        <v>649378.97</v>
      </c>
      <c r="I368" s="45">
        <v>675726.86</v>
      </c>
      <c r="J368" s="45">
        <v>1216827.98</v>
      </c>
      <c r="K368" s="45">
        <v>43621.1</v>
      </c>
      <c r="L368" s="45">
        <v>83483.16</v>
      </c>
      <c r="M368" s="45">
        <v>118014.99</v>
      </c>
      <c r="N368" s="45">
        <v>141106.39000000001</v>
      </c>
      <c r="O368" s="45">
        <v>180667.48</v>
      </c>
      <c r="P368" s="45">
        <v>189730.23</v>
      </c>
      <c r="Q368" s="45">
        <v>239256.61</v>
      </c>
      <c r="R368" s="47">
        <f t="shared" si="93"/>
        <v>395691.0162500001</v>
      </c>
      <c r="V368" s="49">
        <f t="shared" si="94"/>
        <v>395691.0162500001</v>
      </c>
      <c r="Y368" s="51"/>
      <c r="Z368" s="51"/>
      <c r="AA368" s="51"/>
      <c r="AC368" s="49">
        <f t="shared" si="95"/>
        <v>395691.0162500001</v>
      </c>
    </row>
    <row r="369" spans="1:29">
      <c r="A369" s="6" t="s">
        <v>294</v>
      </c>
      <c r="B369" s="6" t="s">
        <v>152</v>
      </c>
      <c r="C369" s="6" t="s">
        <v>375</v>
      </c>
      <c r="D369" s="41" t="s">
        <v>694</v>
      </c>
      <c r="E369" s="45">
        <v>3055989.1</v>
      </c>
      <c r="F369" s="45">
        <v>3540925.42</v>
      </c>
      <c r="G369" s="45">
        <v>6324764.2699999996</v>
      </c>
      <c r="H369" s="45">
        <v>6678551.9400000004</v>
      </c>
      <c r="I369" s="45">
        <v>7433199.8799999999</v>
      </c>
      <c r="J369" s="45">
        <v>9612418.3699999992</v>
      </c>
      <c r="K369" s="45">
        <v>127932.19</v>
      </c>
      <c r="L369" s="45">
        <v>511893.5</v>
      </c>
      <c r="M369" s="45">
        <v>664192.76</v>
      </c>
      <c r="N369" s="45">
        <v>804796.61</v>
      </c>
      <c r="O369" s="45">
        <v>1019845.04</v>
      </c>
      <c r="P369" s="45">
        <v>1902276.5</v>
      </c>
      <c r="Q369" s="45">
        <v>2361782.08</v>
      </c>
      <c r="R369" s="47">
        <f t="shared" si="93"/>
        <v>3444140.1724999994</v>
      </c>
      <c r="V369" s="49">
        <f t="shared" si="94"/>
        <v>3444140.1724999994</v>
      </c>
      <c r="Y369" s="51"/>
      <c r="Z369" s="51"/>
      <c r="AA369" s="51"/>
      <c r="AC369" s="49">
        <f t="shared" si="95"/>
        <v>3444140.1724999994</v>
      </c>
    </row>
    <row r="370" spans="1:29">
      <c r="A370" s="6" t="s">
        <v>294</v>
      </c>
      <c r="B370" s="6" t="s">
        <v>153</v>
      </c>
      <c r="C370" s="6" t="s">
        <v>375</v>
      </c>
      <c r="D370" s="41" t="s">
        <v>689</v>
      </c>
      <c r="E370" s="45">
        <v>82.19</v>
      </c>
      <c r="F370" s="45">
        <v>93.93</v>
      </c>
      <c r="G370" s="45">
        <v>105.67</v>
      </c>
      <c r="H370" s="45">
        <v>117.41</v>
      </c>
      <c r="I370" s="45">
        <v>129.16999999999999</v>
      </c>
      <c r="J370" s="45">
        <v>887871.47</v>
      </c>
      <c r="K370" s="45">
        <v>4003.97</v>
      </c>
      <c r="L370" s="45">
        <v>8007.95</v>
      </c>
      <c r="M370" s="45">
        <v>11625.47</v>
      </c>
      <c r="N370" s="45">
        <v>15233.33</v>
      </c>
      <c r="O370" s="45">
        <v>18613.490000000002</v>
      </c>
      <c r="P370" s="45">
        <v>22231.040000000001</v>
      </c>
      <c r="Q370" s="45">
        <v>25834.58</v>
      </c>
      <c r="R370" s="47">
        <f t="shared" si="93"/>
        <v>81749.273749999993</v>
      </c>
      <c r="V370" s="49">
        <f t="shared" si="94"/>
        <v>81749.273749999993</v>
      </c>
      <c r="Y370" s="51"/>
      <c r="Z370" s="51"/>
      <c r="AA370" s="51"/>
      <c r="AC370" s="49">
        <f t="shared" si="95"/>
        <v>81749.273749999993</v>
      </c>
    </row>
    <row r="371" spans="1:29">
      <c r="A371" s="6" t="s">
        <v>294</v>
      </c>
      <c r="B371" s="6" t="s">
        <v>154</v>
      </c>
      <c r="C371" s="6" t="s">
        <v>375</v>
      </c>
      <c r="D371" s="41" t="s">
        <v>696</v>
      </c>
      <c r="E371" s="45">
        <v>-5745236.9299999997</v>
      </c>
      <c r="F371" s="45">
        <v>-5950870.7000000002</v>
      </c>
      <c r="G371" s="45">
        <v>-8809116.4299999997</v>
      </c>
      <c r="H371" s="45">
        <v>-9402208.8800000008</v>
      </c>
      <c r="I371" s="45">
        <v>-10948927.16</v>
      </c>
      <c r="J371" s="45">
        <v>-14016587.960000001</v>
      </c>
      <c r="K371" s="45">
        <v>-1194245</v>
      </c>
      <c r="L371" s="45">
        <v>-2979366.08</v>
      </c>
      <c r="M371" s="45">
        <v>-4108059.7</v>
      </c>
      <c r="N371" s="45">
        <v>-4586651.84</v>
      </c>
      <c r="O371" s="45">
        <v>-4779424.09</v>
      </c>
      <c r="P371" s="45">
        <v>-5009203.5999999996</v>
      </c>
      <c r="Q371" s="45">
        <v>-5308984.3</v>
      </c>
      <c r="R371" s="47">
        <f t="shared" si="93"/>
        <v>-6442647.6712499997</v>
      </c>
      <c r="V371" s="49">
        <f t="shared" si="94"/>
        <v>-6442647.6712499997</v>
      </c>
      <c r="Y371" s="51"/>
      <c r="Z371" s="51"/>
      <c r="AA371" s="51"/>
      <c r="AC371" s="49">
        <f t="shared" si="95"/>
        <v>-6442647.6712499997</v>
      </c>
    </row>
    <row r="372" spans="1:29">
      <c r="A372" s="6" t="s">
        <v>294</v>
      </c>
      <c r="B372" s="6" t="s">
        <v>155</v>
      </c>
      <c r="C372" s="6" t="s">
        <v>375</v>
      </c>
      <c r="D372" s="41" t="s">
        <v>698</v>
      </c>
      <c r="E372" s="45">
        <v>-4553.78</v>
      </c>
      <c r="F372" s="45">
        <v>-5204.32</v>
      </c>
      <c r="G372" s="45">
        <v>-5854.86</v>
      </c>
      <c r="H372" s="45">
        <v>-6505.4</v>
      </c>
      <c r="I372" s="45">
        <v>-7155.95</v>
      </c>
      <c r="J372" s="45">
        <v>-511856.07</v>
      </c>
      <c r="K372" s="45">
        <v>-72.27</v>
      </c>
      <c r="L372" s="45">
        <v>-144.53</v>
      </c>
      <c r="M372" s="45">
        <v>-1116.8499999999999</v>
      </c>
      <c r="N372" s="45">
        <v>-1554.2</v>
      </c>
      <c r="O372" s="45">
        <v>-2028.22</v>
      </c>
      <c r="P372" s="45">
        <v>-3002.04</v>
      </c>
      <c r="Q372" s="45">
        <v>-3200.48</v>
      </c>
      <c r="R372" s="47">
        <f t="shared" si="93"/>
        <v>-45697.653333333328</v>
      </c>
      <c r="V372" s="49">
        <f t="shared" si="94"/>
        <v>-45697.653333333328</v>
      </c>
      <c r="Y372" s="51"/>
      <c r="Z372" s="51"/>
      <c r="AA372" s="51"/>
      <c r="AC372" s="49">
        <f t="shared" si="95"/>
        <v>-45697.653333333328</v>
      </c>
    </row>
    <row r="373" spans="1:29">
      <c r="D373" s="41" t="s">
        <v>156</v>
      </c>
      <c r="E373" s="46">
        <f t="shared" ref="E373:K373" si="96">SUM(E352:E372)</f>
        <v>1020435.9300000018</v>
      </c>
      <c r="F373" s="46">
        <f t="shared" si="96"/>
        <v>-51726.79000000067</v>
      </c>
      <c r="G373" s="46">
        <f t="shared" si="96"/>
        <v>-671397.51000000036</v>
      </c>
      <c r="H373" s="46">
        <f t="shared" si="96"/>
        <v>-798952.97000000032</v>
      </c>
      <c r="I373" s="46">
        <f t="shared" si="96"/>
        <v>529294.83999999915</v>
      </c>
      <c r="J373" s="46">
        <f t="shared" si="96"/>
        <v>3753978.4299999964</v>
      </c>
      <c r="K373" s="46">
        <f t="shared" si="96"/>
        <v>1725025.3600000003</v>
      </c>
      <c r="L373" s="46">
        <f t="shared" ref="L373:R373" si="97">SUM(L352:L372)</f>
        <v>3042648.4499999997</v>
      </c>
      <c r="M373" s="46">
        <f t="shared" si="97"/>
        <v>3733683.4499999997</v>
      </c>
      <c r="N373" s="46">
        <f t="shared" si="97"/>
        <v>3813366.1000000006</v>
      </c>
      <c r="O373" s="46">
        <f t="shared" si="97"/>
        <v>3331058.2900000005</v>
      </c>
      <c r="P373" s="46">
        <f t="shared" si="97"/>
        <v>2534995.3500000006</v>
      </c>
      <c r="Q373" s="46">
        <f t="shared" si="97"/>
        <v>1473418.0900000003</v>
      </c>
      <c r="R373" s="46">
        <f t="shared" si="97"/>
        <v>1849075.0008333325</v>
      </c>
      <c r="Y373" s="51"/>
      <c r="Z373" s="51"/>
      <c r="AA373" s="51"/>
    </row>
    <row r="374" spans="1:29">
      <c r="D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7"/>
      <c r="Y374" s="51"/>
      <c r="Z374" s="51"/>
      <c r="AA374" s="51"/>
    </row>
    <row r="375" spans="1:29">
      <c r="D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7"/>
      <c r="Y375" s="51"/>
      <c r="Z375" s="51"/>
      <c r="AA375" s="51"/>
    </row>
    <row r="376" spans="1:29">
      <c r="A376" s="6" t="s">
        <v>284</v>
      </c>
      <c r="B376" s="6" t="s">
        <v>157</v>
      </c>
      <c r="D376" s="41" t="s">
        <v>158</v>
      </c>
      <c r="E376" s="45">
        <v>0</v>
      </c>
      <c r="F376" s="45">
        <v>0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7">
        <f t="shared" ref="R376:R385" si="98">((E376+Q376)+((F376+G376+H376+I376+J376+K376+L376+M376+N376+O376+P376)*2))/24</f>
        <v>0</v>
      </c>
      <c r="V376" s="49">
        <f t="shared" ref="V376:V385" si="99">R376</f>
        <v>0</v>
      </c>
      <c r="Y376" s="51"/>
      <c r="Z376" s="51"/>
      <c r="AA376" s="51"/>
      <c r="AC376" s="49">
        <f t="shared" ref="AC376:AC385" si="100">+R376</f>
        <v>0</v>
      </c>
    </row>
    <row r="377" spans="1:29">
      <c r="A377" s="6" t="s">
        <v>284</v>
      </c>
      <c r="B377" s="6" t="s">
        <v>159</v>
      </c>
      <c r="D377" s="41" t="s">
        <v>160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7">
        <f t="shared" si="98"/>
        <v>0</v>
      </c>
      <c r="V377" s="49">
        <f t="shared" si="99"/>
        <v>0</v>
      </c>
      <c r="Y377" s="51"/>
      <c r="Z377" s="51"/>
      <c r="AA377" s="51"/>
      <c r="AC377" s="49">
        <f t="shared" si="100"/>
        <v>0</v>
      </c>
    </row>
    <row r="378" spans="1:29">
      <c r="A378" s="42" t="s">
        <v>2</v>
      </c>
      <c r="B378" s="42" t="s">
        <v>2</v>
      </c>
      <c r="C378" s="6" t="s">
        <v>161</v>
      </c>
      <c r="D378" s="41" t="s">
        <v>162</v>
      </c>
      <c r="E378" s="45">
        <v>109684.62</v>
      </c>
      <c r="F378" s="45">
        <v>110070.14</v>
      </c>
      <c r="G378" s="45">
        <v>112776.69</v>
      </c>
      <c r="H378" s="45">
        <v>118593.3</v>
      </c>
      <c r="I378" s="45">
        <v>126224.7</v>
      </c>
      <c r="J378" s="45">
        <v>135910.32</v>
      </c>
      <c r="K378" s="45">
        <v>10040</v>
      </c>
      <c r="L378" s="45">
        <v>27540</v>
      </c>
      <c r="M378" s="45">
        <v>51015.55</v>
      </c>
      <c r="N378" s="45">
        <v>59877.55</v>
      </c>
      <c r="O378" s="45">
        <v>61476.1</v>
      </c>
      <c r="P378" s="45">
        <v>80000.289999999994</v>
      </c>
      <c r="Q378" s="45">
        <v>106812.58</v>
      </c>
      <c r="R378" s="47">
        <f t="shared" si="98"/>
        <v>83481.103333333347</v>
      </c>
      <c r="V378" s="49">
        <f t="shared" si="99"/>
        <v>83481.103333333347</v>
      </c>
      <c r="Y378" s="51"/>
      <c r="Z378" s="51"/>
      <c r="AA378" s="51"/>
      <c r="AC378" s="49">
        <f t="shared" si="100"/>
        <v>83481.103333333347</v>
      </c>
    </row>
    <row r="379" spans="1:29">
      <c r="A379" s="57" t="s">
        <v>2</v>
      </c>
      <c r="B379" s="42" t="s">
        <v>2</v>
      </c>
      <c r="C379" s="6" t="s">
        <v>498</v>
      </c>
      <c r="D379" s="41" t="s">
        <v>497</v>
      </c>
      <c r="E379" s="45">
        <v>-457846.78</v>
      </c>
      <c r="F379" s="45">
        <v>-548980.29</v>
      </c>
      <c r="G379" s="45">
        <v>-565360.61</v>
      </c>
      <c r="H379" s="45">
        <v>-390722.08</v>
      </c>
      <c r="I379" s="45">
        <v>-706071.87</v>
      </c>
      <c r="J379" s="45">
        <v>-6436487.3399999999</v>
      </c>
      <c r="K379" s="45">
        <v>74303.89</v>
      </c>
      <c r="L379" s="45">
        <v>74457.75</v>
      </c>
      <c r="M379" s="45">
        <v>-510219.4</v>
      </c>
      <c r="N379" s="45">
        <v>-720103.01</v>
      </c>
      <c r="O379" s="45">
        <v>-778264.05</v>
      </c>
      <c r="P379" s="45">
        <v>-924970.03</v>
      </c>
      <c r="Q379" s="45">
        <v>-1024035.43</v>
      </c>
      <c r="R379" s="47">
        <f t="shared" si="98"/>
        <v>-1014446.5120833333</v>
      </c>
      <c r="V379" s="49">
        <f t="shared" si="99"/>
        <v>-1014446.5120833333</v>
      </c>
      <c r="Y379" s="51"/>
      <c r="Z379" s="51"/>
      <c r="AA379" s="51"/>
      <c r="AC379" s="49">
        <f t="shared" si="100"/>
        <v>-1014446.5120833333</v>
      </c>
    </row>
    <row r="380" spans="1:29">
      <c r="A380" s="42" t="s">
        <v>2</v>
      </c>
      <c r="B380" s="42" t="s">
        <v>2</v>
      </c>
      <c r="C380" s="6" t="s">
        <v>163</v>
      </c>
      <c r="D380" s="41" t="s">
        <v>164</v>
      </c>
      <c r="E380" s="45">
        <v>46.47</v>
      </c>
      <c r="F380" s="45">
        <v>46.47</v>
      </c>
      <c r="G380" s="45">
        <v>46.47</v>
      </c>
      <c r="H380" s="45">
        <v>106.32</v>
      </c>
      <c r="I380" s="45">
        <v>54.94</v>
      </c>
      <c r="J380" s="45">
        <v>54.94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7">
        <f t="shared" si="98"/>
        <v>27.697916666666668</v>
      </c>
      <c r="V380" s="49">
        <f t="shared" si="99"/>
        <v>27.697916666666668</v>
      </c>
      <c r="Y380" s="51"/>
      <c r="Z380" s="51"/>
      <c r="AA380" s="51"/>
      <c r="AC380" s="49">
        <f t="shared" si="100"/>
        <v>27.697916666666668</v>
      </c>
    </row>
    <row r="381" spans="1:29">
      <c r="A381" s="42" t="s">
        <v>2</v>
      </c>
      <c r="B381" s="42" t="s">
        <v>2</v>
      </c>
      <c r="C381" s="6" t="s">
        <v>165</v>
      </c>
      <c r="D381" s="41" t="s">
        <v>700</v>
      </c>
      <c r="E381" s="45">
        <v>96434.48</v>
      </c>
      <c r="F381" s="45">
        <v>217024.1</v>
      </c>
      <c r="G381" s="45">
        <v>233149.1</v>
      </c>
      <c r="H381" s="45">
        <v>249185.38</v>
      </c>
      <c r="I381" s="45">
        <v>266685.38</v>
      </c>
      <c r="J381" s="45">
        <v>270185.38</v>
      </c>
      <c r="K381" s="45">
        <v>18307.650000000001</v>
      </c>
      <c r="L381" s="45">
        <v>29044.32</v>
      </c>
      <c r="M381" s="45">
        <v>39904.32</v>
      </c>
      <c r="N381" s="45">
        <v>50617.52</v>
      </c>
      <c r="O381" s="45">
        <v>63311.41</v>
      </c>
      <c r="P381" s="45">
        <v>81231.41</v>
      </c>
      <c r="Q381" s="45">
        <v>84946.59</v>
      </c>
      <c r="R381" s="47">
        <f t="shared" si="98"/>
        <v>134111.37541666665</v>
      </c>
      <c r="V381" s="49">
        <f t="shared" si="99"/>
        <v>134111.37541666665</v>
      </c>
      <c r="Y381" s="51"/>
      <c r="Z381" s="51"/>
      <c r="AA381" s="51"/>
      <c r="AC381" s="49">
        <f t="shared" si="100"/>
        <v>134111.37541666665</v>
      </c>
    </row>
    <row r="382" spans="1:29">
      <c r="A382" s="44" t="s">
        <v>2</v>
      </c>
      <c r="B382" s="44" t="s">
        <v>2</v>
      </c>
      <c r="C382" s="6" t="s">
        <v>166</v>
      </c>
      <c r="D382" s="41" t="s">
        <v>701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7">
        <f t="shared" si="98"/>
        <v>0</v>
      </c>
      <c r="V382" s="49">
        <f t="shared" si="99"/>
        <v>0</v>
      </c>
      <c r="Y382" s="51"/>
      <c r="Z382" s="51"/>
      <c r="AA382" s="51"/>
      <c r="AC382" s="49">
        <f t="shared" si="100"/>
        <v>0</v>
      </c>
    </row>
    <row r="383" spans="1:29">
      <c r="A383" s="43" t="s">
        <v>2</v>
      </c>
      <c r="B383" s="43" t="s">
        <v>2</v>
      </c>
      <c r="C383" s="6" t="s">
        <v>167</v>
      </c>
      <c r="D383" s="41" t="s">
        <v>168</v>
      </c>
      <c r="E383" s="45">
        <v>0</v>
      </c>
      <c r="F383" s="45">
        <v>0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7">
        <f t="shared" si="98"/>
        <v>0</v>
      </c>
      <c r="V383" s="49">
        <f t="shared" si="99"/>
        <v>0</v>
      </c>
      <c r="Y383" s="51"/>
      <c r="Z383" s="51"/>
      <c r="AA383" s="51"/>
      <c r="AC383" s="49">
        <f t="shared" si="100"/>
        <v>0</v>
      </c>
    </row>
    <row r="384" spans="1:29">
      <c r="A384" s="6" t="s">
        <v>2</v>
      </c>
      <c r="B384" s="6" t="s">
        <v>378</v>
      </c>
      <c r="C384" s="6" t="s">
        <v>167</v>
      </c>
      <c r="D384" s="36" t="s">
        <v>169</v>
      </c>
      <c r="E384" s="45">
        <v>0</v>
      </c>
      <c r="F384" s="45">
        <v>0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7">
        <f t="shared" si="98"/>
        <v>0</v>
      </c>
      <c r="V384" s="49">
        <f t="shared" si="99"/>
        <v>0</v>
      </c>
      <c r="Y384" s="51"/>
      <c r="Z384" s="51"/>
      <c r="AA384" s="51"/>
      <c r="AC384" s="49">
        <f t="shared" si="100"/>
        <v>0</v>
      </c>
    </row>
    <row r="385" spans="1:29">
      <c r="A385" s="6" t="s">
        <v>294</v>
      </c>
      <c r="B385" s="6" t="s">
        <v>170</v>
      </c>
      <c r="C385" s="6" t="s">
        <v>364</v>
      </c>
      <c r="D385" s="41" t="s">
        <v>702</v>
      </c>
      <c r="E385" s="45">
        <v>558.49</v>
      </c>
      <c r="F385" s="45">
        <v>558.49</v>
      </c>
      <c r="G385" s="45">
        <v>1116.98</v>
      </c>
      <c r="H385" s="45">
        <v>1116.98</v>
      </c>
      <c r="I385" s="45">
        <v>1116.98</v>
      </c>
      <c r="J385" s="45">
        <v>1116.98</v>
      </c>
      <c r="K385" s="45">
        <v>0</v>
      </c>
      <c r="L385" s="45">
        <v>0</v>
      </c>
      <c r="M385" s="45">
        <v>0</v>
      </c>
      <c r="N385" s="45">
        <v>459.24</v>
      </c>
      <c r="O385" s="45">
        <v>459.24</v>
      </c>
      <c r="P385" s="45">
        <v>459.24</v>
      </c>
      <c r="Q385" s="45">
        <v>459.24</v>
      </c>
      <c r="R385" s="47">
        <f t="shared" si="98"/>
        <v>576.08291666666662</v>
      </c>
      <c r="V385" s="49">
        <f t="shared" si="99"/>
        <v>576.08291666666662</v>
      </c>
      <c r="Y385" s="51"/>
      <c r="Z385" s="51"/>
      <c r="AA385" s="51"/>
      <c r="AC385" s="49">
        <f t="shared" si="100"/>
        <v>576.08291666666662</v>
      </c>
    </row>
    <row r="386" spans="1:29">
      <c r="D386" s="41" t="s">
        <v>171</v>
      </c>
      <c r="E386" s="46">
        <f t="shared" ref="E386:K386" si="101">SUM(E376:E385)</f>
        <v>-251122.72000000009</v>
      </c>
      <c r="F386" s="46">
        <f t="shared" si="101"/>
        <v>-221281.09000000005</v>
      </c>
      <c r="G386" s="46">
        <f t="shared" si="101"/>
        <v>-218271.37</v>
      </c>
      <c r="H386" s="46">
        <f t="shared" si="101"/>
        <v>-21720.100000000017</v>
      </c>
      <c r="I386" s="46">
        <f t="shared" si="101"/>
        <v>-311989.87000000011</v>
      </c>
      <c r="J386" s="46">
        <f t="shared" si="101"/>
        <v>-6029219.7199999988</v>
      </c>
      <c r="K386" s="46">
        <f t="shared" si="101"/>
        <v>102651.54000000001</v>
      </c>
      <c r="L386" s="46">
        <f t="shared" ref="L386:R386" si="102">SUM(L376:L385)</f>
        <v>131042.07</v>
      </c>
      <c r="M386" s="46">
        <f t="shared" si="102"/>
        <v>-419299.53</v>
      </c>
      <c r="N386" s="46">
        <f t="shared" si="102"/>
        <v>-609148.69999999995</v>
      </c>
      <c r="O386" s="46">
        <f t="shared" si="102"/>
        <v>-653017.30000000005</v>
      </c>
      <c r="P386" s="46">
        <f t="shared" si="102"/>
        <v>-763279.09</v>
      </c>
      <c r="Q386" s="46">
        <f t="shared" si="102"/>
        <v>-831817.02000000014</v>
      </c>
      <c r="R386" s="46">
        <f t="shared" si="102"/>
        <v>-796250.25250000006</v>
      </c>
      <c r="Y386" s="51"/>
      <c r="Z386" s="51"/>
      <c r="AA386" s="51"/>
    </row>
    <row r="387" spans="1:29">
      <c r="D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7"/>
      <c r="Y387" s="51"/>
      <c r="Z387" s="51"/>
      <c r="AA387" s="51"/>
    </row>
    <row r="388" spans="1:29">
      <c r="A388" s="6" t="s">
        <v>284</v>
      </c>
      <c r="B388" s="6" t="s">
        <v>172</v>
      </c>
      <c r="C388" s="6" t="s">
        <v>143</v>
      </c>
      <c r="D388" s="41" t="s">
        <v>173</v>
      </c>
      <c r="E388" s="45">
        <v>5670000</v>
      </c>
      <c r="F388" s="45">
        <v>8505000</v>
      </c>
      <c r="G388" s="45">
        <v>8505000</v>
      </c>
      <c r="H388" s="45">
        <v>8505000</v>
      </c>
      <c r="I388" s="45">
        <v>12095000</v>
      </c>
      <c r="J388" s="45">
        <v>12095000</v>
      </c>
      <c r="K388" s="45">
        <v>0</v>
      </c>
      <c r="L388" s="45">
        <v>3590000</v>
      </c>
      <c r="M388" s="45">
        <v>3590000</v>
      </c>
      <c r="N388" s="45">
        <v>3590000</v>
      </c>
      <c r="O388" s="45">
        <v>7180000</v>
      </c>
      <c r="P388" s="45">
        <v>7180000</v>
      </c>
      <c r="Q388" s="45">
        <v>7180000</v>
      </c>
      <c r="R388" s="47">
        <f>((E388+Q388)+((F388+G388+H388+I388+J388+K388+L388+M388+N388+O388+P388)*2))/24</f>
        <v>6771666.666666667</v>
      </c>
      <c r="V388" s="49">
        <f>R388</f>
        <v>6771666.666666667</v>
      </c>
      <c r="Y388" s="51"/>
      <c r="Z388" s="51"/>
      <c r="AA388" s="51"/>
      <c r="AC388" s="49">
        <f>+R388</f>
        <v>6771666.666666667</v>
      </c>
    </row>
    <row r="389" spans="1:29">
      <c r="D389" s="41" t="s">
        <v>174</v>
      </c>
      <c r="E389" s="46">
        <f t="shared" ref="E389:R389" si="103">+E388</f>
        <v>5670000</v>
      </c>
      <c r="F389" s="46">
        <f t="shared" si="103"/>
        <v>8505000</v>
      </c>
      <c r="G389" s="46">
        <f t="shared" si="103"/>
        <v>8505000</v>
      </c>
      <c r="H389" s="46">
        <f t="shared" si="103"/>
        <v>8505000</v>
      </c>
      <c r="I389" s="46">
        <f t="shared" si="103"/>
        <v>12095000</v>
      </c>
      <c r="J389" s="46">
        <f t="shared" si="103"/>
        <v>12095000</v>
      </c>
      <c r="K389" s="46">
        <f t="shared" si="103"/>
        <v>0</v>
      </c>
      <c r="L389" s="46">
        <f t="shared" si="103"/>
        <v>3590000</v>
      </c>
      <c r="M389" s="46">
        <f t="shared" si="103"/>
        <v>3590000</v>
      </c>
      <c r="N389" s="46">
        <f t="shared" si="103"/>
        <v>3590000</v>
      </c>
      <c r="O389" s="46">
        <f t="shared" si="103"/>
        <v>7180000</v>
      </c>
      <c r="P389" s="46">
        <f t="shared" si="103"/>
        <v>7180000</v>
      </c>
      <c r="Q389" s="46">
        <f t="shared" si="103"/>
        <v>7180000</v>
      </c>
      <c r="R389" s="46">
        <f t="shared" si="103"/>
        <v>6771666.666666667</v>
      </c>
      <c r="Y389" s="51"/>
      <c r="Z389" s="51"/>
      <c r="AA389" s="51"/>
    </row>
    <row r="390" spans="1:29">
      <c r="D390" s="41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47"/>
      <c r="Y390" s="51"/>
      <c r="Z390" s="51"/>
      <c r="AA390" s="51"/>
    </row>
    <row r="391" spans="1:29" s="15" customFormat="1" ht="13.5" thickBot="1">
      <c r="D391" s="20" t="s">
        <v>175</v>
      </c>
      <c r="E391" s="16">
        <f>+E389+E386+E373+E350+E332+E327+E309+E308+E306+E300+E218+E214+E194+E193+SUM(E175:E191)+E173+E161+E143+E116+E60+E44+E35+E32+E56</f>
        <v>1030264525.0699998</v>
      </c>
      <c r="F391" s="16">
        <f t="shared" ref="F391:R391" si="104">+F389+F386+F373+F350+F332+F327+F309+F308+F306+F300+F218+F214+F194+F193+SUM(F175:F191)+F173+F161+F143+F116+F60+F44+F35+F32+F56</f>
        <v>1053516193.5499996</v>
      </c>
      <c r="G391" s="16">
        <f t="shared" si="104"/>
        <v>1095954589.5599997</v>
      </c>
      <c r="H391" s="16">
        <f t="shared" si="104"/>
        <v>1140082062.48</v>
      </c>
      <c r="I391" s="16">
        <f t="shared" si="104"/>
        <v>1197351789.9499998</v>
      </c>
      <c r="J391" s="16">
        <f t="shared" si="104"/>
        <v>1255579420.02</v>
      </c>
      <c r="K391" s="16">
        <f t="shared" si="104"/>
        <v>973205124.52999973</v>
      </c>
      <c r="L391" s="16">
        <f t="shared" si="104"/>
        <v>1020025267.05</v>
      </c>
      <c r="M391" s="16">
        <f t="shared" si="104"/>
        <v>1045163956.0999999</v>
      </c>
      <c r="N391" s="16">
        <f t="shared" si="104"/>
        <v>1057001858.4599999</v>
      </c>
      <c r="O391" s="16">
        <f t="shared" si="104"/>
        <v>1074129954.8100002</v>
      </c>
      <c r="P391" s="16">
        <f t="shared" si="104"/>
        <v>1089863025.5000002</v>
      </c>
      <c r="Q391" s="16">
        <f t="shared" si="104"/>
        <v>1105960550.9100001</v>
      </c>
      <c r="R391" s="16">
        <f t="shared" si="104"/>
        <v>1089165481.6666667</v>
      </c>
      <c r="Y391" s="52"/>
      <c r="Z391" s="52"/>
      <c r="AA391" s="52"/>
    </row>
    <row r="392" spans="1:29" ht="13.5" thickTop="1">
      <c r="D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7"/>
      <c r="Y392" s="51"/>
      <c r="Z392" s="51"/>
      <c r="AA392" s="51"/>
    </row>
    <row r="393" spans="1:29">
      <c r="D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7"/>
      <c r="Y393" s="51"/>
      <c r="Z393" s="51"/>
      <c r="AA393" s="51"/>
    </row>
    <row r="394" spans="1:29">
      <c r="A394" s="6" t="s">
        <v>284</v>
      </c>
      <c r="B394" s="6" t="s">
        <v>176</v>
      </c>
      <c r="C394" s="6" t="s">
        <v>385</v>
      </c>
      <c r="D394" s="3" t="s">
        <v>177</v>
      </c>
      <c r="E394" s="45">
        <v>-1000</v>
      </c>
      <c r="F394" s="45">
        <v>-1000</v>
      </c>
      <c r="G394" s="45">
        <v>-1000</v>
      </c>
      <c r="H394" s="45">
        <v>-1000</v>
      </c>
      <c r="I394" s="45">
        <v>-1000</v>
      </c>
      <c r="J394" s="45">
        <v>-1000</v>
      </c>
      <c r="K394" s="45">
        <v>-1000</v>
      </c>
      <c r="L394" s="45">
        <v>-1000</v>
      </c>
      <c r="M394" s="45">
        <v>-1000</v>
      </c>
      <c r="N394" s="45">
        <v>-1000</v>
      </c>
      <c r="O394" s="45">
        <v>-1000</v>
      </c>
      <c r="P394" s="45">
        <v>-1000</v>
      </c>
      <c r="Q394" s="45">
        <v>-1000</v>
      </c>
      <c r="R394" s="47">
        <f t="shared" ref="R394:R400" si="105">((E394+Q394)+((F394+G394+H394+I394+J394+K394+L394+M394+N394+O394+P394)*2))/24</f>
        <v>-1000</v>
      </c>
      <c r="U394" s="49"/>
      <c r="V394" s="49">
        <f>+R394</f>
        <v>-1000</v>
      </c>
      <c r="W394" s="49"/>
      <c r="Y394" s="51"/>
      <c r="Z394" s="51"/>
      <c r="AA394" s="51"/>
      <c r="AC394" s="49">
        <f>+R394</f>
        <v>-1000</v>
      </c>
    </row>
    <row r="395" spans="1:29">
      <c r="A395" s="6" t="s">
        <v>284</v>
      </c>
      <c r="B395" s="6" t="s">
        <v>386</v>
      </c>
      <c r="C395" s="6" t="s">
        <v>143</v>
      </c>
      <c r="D395" s="3" t="s">
        <v>178</v>
      </c>
      <c r="E395" s="45">
        <v>-40331709.530000001</v>
      </c>
      <c r="F395" s="45">
        <v>-40331709.530000001</v>
      </c>
      <c r="G395" s="45">
        <v>-40331709.530000001</v>
      </c>
      <c r="H395" s="45">
        <v>-40331709.530000001</v>
      </c>
      <c r="I395" s="45">
        <v>-40331709.530000001</v>
      </c>
      <c r="J395" s="45">
        <v>-40331709.530000001</v>
      </c>
      <c r="K395" s="45">
        <v>-52820556.490000002</v>
      </c>
      <c r="L395" s="45">
        <v>-52820556.490000002</v>
      </c>
      <c r="M395" s="45">
        <v>-52820556.490000002</v>
      </c>
      <c r="N395" s="45">
        <v>-52820556.490000002</v>
      </c>
      <c r="O395" s="45">
        <v>-52820556.490000002</v>
      </c>
      <c r="P395" s="45">
        <v>-52820556.490000002</v>
      </c>
      <c r="Q395" s="45">
        <v>-52820556.490000002</v>
      </c>
      <c r="R395" s="47">
        <f t="shared" si="105"/>
        <v>-47096501.633333333</v>
      </c>
      <c r="V395" s="49">
        <f>+R395</f>
        <v>-47096501.633333333</v>
      </c>
      <c r="W395" s="49"/>
      <c r="Y395" s="51"/>
      <c r="Z395" s="51"/>
      <c r="AA395" s="51"/>
      <c r="AC395" s="49">
        <f>+V395</f>
        <v>-47096501.633333333</v>
      </c>
    </row>
    <row r="396" spans="1:29">
      <c r="A396" s="6" t="s">
        <v>284</v>
      </c>
      <c r="B396" s="6" t="s">
        <v>386</v>
      </c>
      <c r="C396" s="6" t="s">
        <v>180</v>
      </c>
      <c r="D396" s="3" t="s">
        <v>181</v>
      </c>
      <c r="E396" s="45">
        <v>21862</v>
      </c>
      <c r="F396" s="45">
        <v>25753</v>
      </c>
      <c r="G396" s="45">
        <v>30585</v>
      </c>
      <c r="H396" s="45">
        <v>36044</v>
      </c>
      <c r="I396" s="45">
        <v>41503</v>
      </c>
      <c r="J396" s="45">
        <v>50221</v>
      </c>
      <c r="K396" s="45">
        <v>3197</v>
      </c>
      <c r="L396" s="45">
        <v>6394</v>
      </c>
      <c r="M396" s="45">
        <v>9591</v>
      </c>
      <c r="N396" s="45">
        <v>12788</v>
      </c>
      <c r="O396" s="45">
        <v>15985</v>
      </c>
      <c r="P396" s="45">
        <v>21968</v>
      </c>
      <c r="Q396" s="45">
        <v>27951</v>
      </c>
      <c r="R396" s="47">
        <f t="shared" si="105"/>
        <v>23244.625</v>
      </c>
      <c r="U396" s="49"/>
      <c r="V396" s="49">
        <f t="shared" ref="V396:V400" si="106">+R396</f>
        <v>23244.625</v>
      </c>
      <c r="W396" s="49"/>
      <c r="Y396" s="51"/>
      <c r="Z396" s="51"/>
      <c r="AA396" s="51"/>
      <c r="AC396" s="49">
        <f>+R396</f>
        <v>23244.625</v>
      </c>
    </row>
    <row r="397" spans="1:29">
      <c r="A397" s="6" t="s">
        <v>284</v>
      </c>
      <c r="B397" s="6" t="s">
        <v>182</v>
      </c>
      <c r="C397" s="6" t="s">
        <v>143</v>
      </c>
      <c r="D397" s="3" t="s">
        <v>183</v>
      </c>
      <c r="E397" s="45">
        <v>-266117553.21000001</v>
      </c>
      <c r="F397" s="45">
        <v>-266117553.21000001</v>
      </c>
      <c r="G397" s="45">
        <v>-266117553.21000001</v>
      </c>
      <c r="H397" s="45">
        <v>-266117553.21000001</v>
      </c>
      <c r="I397" s="45">
        <v>-266117553.21000001</v>
      </c>
      <c r="J397" s="45">
        <v>-286117553.20999998</v>
      </c>
      <c r="K397" s="45">
        <v>-286117553.20999998</v>
      </c>
      <c r="L397" s="45">
        <v>-286117553.20999998</v>
      </c>
      <c r="M397" s="45">
        <v>-286117553.20999998</v>
      </c>
      <c r="N397" s="45">
        <v>-286117553.20999998</v>
      </c>
      <c r="O397" s="45">
        <v>-286117553.20999998</v>
      </c>
      <c r="P397" s="45">
        <v>-296117553.20999998</v>
      </c>
      <c r="Q397" s="45">
        <v>-296117553.20999998</v>
      </c>
      <c r="R397" s="47">
        <f t="shared" si="105"/>
        <v>-279867553.20999998</v>
      </c>
      <c r="U397" s="49"/>
      <c r="V397" s="49">
        <f t="shared" si="106"/>
        <v>-279867553.20999998</v>
      </c>
      <c r="W397" s="49"/>
      <c r="Y397" s="51"/>
      <c r="Z397" s="51"/>
      <c r="AA397" s="51"/>
      <c r="AC397" s="49">
        <f>+R397</f>
        <v>-279867553.20999998</v>
      </c>
    </row>
    <row r="398" spans="1:29">
      <c r="A398" s="6" t="s">
        <v>284</v>
      </c>
      <c r="B398" s="6" t="s">
        <v>532</v>
      </c>
      <c r="C398" s="6"/>
      <c r="D398" s="3" t="s">
        <v>185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105"/>
        <v>0</v>
      </c>
      <c r="U398" s="49"/>
      <c r="V398" s="49">
        <f t="shared" si="106"/>
        <v>0</v>
      </c>
      <c r="W398" s="49"/>
      <c r="Y398" s="51"/>
      <c r="Z398" s="51"/>
      <c r="AA398" s="51"/>
      <c r="AC398" s="49">
        <f>+R398</f>
        <v>0</v>
      </c>
    </row>
    <row r="399" spans="1:29">
      <c r="A399" s="6" t="s">
        <v>284</v>
      </c>
      <c r="B399" s="6" t="s">
        <v>186</v>
      </c>
      <c r="C399" s="6" t="s">
        <v>179</v>
      </c>
      <c r="D399" s="3" t="s">
        <v>703</v>
      </c>
      <c r="E399" s="45">
        <v>-2506034.75</v>
      </c>
      <c r="F399" s="45">
        <v>-2506034.75</v>
      </c>
      <c r="G399" s="45">
        <v>-2506034.75</v>
      </c>
      <c r="H399" s="45">
        <v>-2506034.75</v>
      </c>
      <c r="I399" s="45">
        <v>-2506034.75</v>
      </c>
      <c r="J399" s="45">
        <v>1827414.09</v>
      </c>
      <c r="K399" s="45">
        <v>1827414.07</v>
      </c>
      <c r="L399" s="45">
        <v>1827414.07</v>
      </c>
      <c r="M399" s="45">
        <v>1827414.07</v>
      </c>
      <c r="N399" s="45">
        <v>1827414.07</v>
      </c>
      <c r="O399" s="45">
        <v>1827414.07</v>
      </c>
      <c r="P399" s="45">
        <v>1827414.07</v>
      </c>
      <c r="Q399" s="45">
        <v>1827414.07</v>
      </c>
      <c r="R399" s="47">
        <f t="shared" si="105"/>
        <v>202370.76416666675</v>
      </c>
      <c r="U399" s="49"/>
      <c r="V399" s="49">
        <f t="shared" si="106"/>
        <v>202370.76416666675</v>
      </c>
      <c r="W399" s="49"/>
      <c r="Y399" s="51"/>
      <c r="Z399" s="51"/>
      <c r="AA399" s="51"/>
      <c r="AC399" s="49">
        <f>+R399</f>
        <v>202370.76416666675</v>
      </c>
    </row>
    <row r="400" spans="1:29">
      <c r="A400" s="6" t="s">
        <v>284</v>
      </c>
      <c r="B400" s="6" t="s">
        <v>186</v>
      </c>
      <c r="C400" s="6" t="s">
        <v>276</v>
      </c>
      <c r="D400" s="3" t="s">
        <v>704</v>
      </c>
      <c r="E400" s="45">
        <v>430592.4</v>
      </c>
      <c r="F400" s="45">
        <v>430592.4</v>
      </c>
      <c r="G400" s="45">
        <v>430592.4</v>
      </c>
      <c r="H400" s="45">
        <v>430592.4</v>
      </c>
      <c r="I400" s="45">
        <v>430592.4</v>
      </c>
      <c r="J400" s="45">
        <v>630608.81999999995</v>
      </c>
      <c r="K400" s="45">
        <v>630608.81000000006</v>
      </c>
      <c r="L400" s="45">
        <v>630608.81000000006</v>
      </c>
      <c r="M400" s="45">
        <v>630608.81000000006</v>
      </c>
      <c r="N400" s="45">
        <v>630608.81000000006</v>
      </c>
      <c r="O400" s="45">
        <v>630608.81000000006</v>
      </c>
      <c r="P400" s="45">
        <v>630608.81000000006</v>
      </c>
      <c r="Q400" s="45">
        <v>630608.81000000006</v>
      </c>
      <c r="R400" s="47">
        <f t="shared" si="105"/>
        <v>555602.65708333347</v>
      </c>
      <c r="U400" s="49"/>
      <c r="V400" s="49">
        <f t="shared" si="106"/>
        <v>555602.65708333347</v>
      </c>
      <c r="W400" s="49"/>
      <c r="Y400" s="51"/>
      <c r="Z400" s="51"/>
      <c r="AA400" s="51"/>
      <c r="AC400" s="49">
        <f>+R400</f>
        <v>555602.65708333347</v>
      </c>
    </row>
    <row r="401" spans="1:29">
      <c r="D401" s="3" t="s">
        <v>187</v>
      </c>
      <c r="E401" s="46">
        <f t="shared" ref="E401:I401" si="107">SUM(E394:E400)</f>
        <v>-308503843.09000003</v>
      </c>
      <c r="F401" s="46">
        <f t="shared" si="107"/>
        <v>-308499952.09000003</v>
      </c>
      <c r="G401" s="46">
        <f t="shared" si="107"/>
        <v>-308495120.09000003</v>
      </c>
      <c r="H401" s="46">
        <f t="shared" si="107"/>
        <v>-308489661.09000003</v>
      </c>
      <c r="I401" s="46">
        <f t="shared" si="107"/>
        <v>-308484202.09000003</v>
      </c>
      <c r="J401" s="46">
        <f t="shared" ref="J401:R401" si="108">SUM(J394:J400)</f>
        <v>-323942018.83000004</v>
      </c>
      <c r="K401" s="46">
        <f t="shared" si="108"/>
        <v>-336477889.81999999</v>
      </c>
      <c r="L401" s="46">
        <f t="shared" si="108"/>
        <v>-336474692.81999999</v>
      </c>
      <c r="M401" s="46">
        <f t="shared" si="108"/>
        <v>-336471495.81999999</v>
      </c>
      <c r="N401" s="46">
        <f t="shared" si="108"/>
        <v>-336468298.81999999</v>
      </c>
      <c r="O401" s="46">
        <f t="shared" si="108"/>
        <v>-336465101.81999999</v>
      </c>
      <c r="P401" s="46">
        <f t="shared" si="108"/>
        <v>-346459118.81999999</v>
      </c>
      <c r="Q401" s="46">
        <f t="shared" si="108"/>
        <v>-346453135.81999999</v>
      </c>
      <c r="R401" s="46">
        <f t="shared" si="108"/>
        <v>-326183836.79708332</v>
      </c>
      <c r="Y401" s="51"/>
      <c r="Z401" s="51"/>
      <c r="AA401" s="51"/>
    </row>
    <row r="402" spans="1:29">
      <c r="D402" s="3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47"/>
      <c r="Y402" s="51"/>
      <c r="Z402" s="51"/>
      <c r="AA402" s="51"/>
    </row>
    <row r="403" spans="1:29">
      <c r="A403" s="6" t="s">
        <v>284</v>
      </c>
      <c r="B403" s="6" t="s">
        <v>387</v>
      </c>
      <c r="C403" s="6" t="s">
        <v>92</v>
      </c>
      <c r="D403" s="12" t="s">
        <v>188</v>
      </c>
      <c r="E403" s="45">
        <v>-20000000</v>
      </c>
      <c r="F403" s="45">
        <v>-20000000</v>
      </c>
      <c r="G403" s="45">
        <v>-20000000</v>
      </c>
      <c r="H403" s="45">
        <v>-20000000</v>
      </c>
      <c r="I403" s="45">
        <v>-20000000</v>
      </c>
      <c r="J403" s="45">
        <v>-20000000</v>
      </c>
      <c r="K403" s="45">
        <v>-20000000</v>
      </c>
      <c r="L403" s="45">
        <v>-20000000</v>
      </c>
      <c r="M403" s="45">
        <v>-20000000</v>
      </c>
      <c r="N403" s="45">
        <v>-20000000</v>
      </c>
      <c r="O403" s="45">
        <v>-20000000</v>
      </c>
      <c r="P403" s="45">
        <v>-20000000</v>
      </c>
      <c r="Q403" s="45">
        <v>-20000000</v>
      </c>
      <c r="R403" s="47">
        <f t="shared" ref="R403:R421" si="109">((E403+Q403)+((F403+G403+H403+I403+J403+K403+L403+M403+N403+O403+P403)*2))/24</f>
        <v>-20000000</v>
      </c>
      <c r="U403" s="49"/>
      <c r="V403" s="49">
        <f t="shared" ref="V403:V421" si="110">+R403</f>
        <v>-20000000</v>
      </c>
      <c r="W403" s="49"/>
      <c r="Y403" s="51"/>
      <c r="Z403" s="51"/>
      <c r="AA403" s="51"/>
      <c r="AC403" s="49">
        <f t="shared" ref="AC403:AC421" si="111">+R403</f>
        <v>-20000000</v>
      </c>
    </row>
    <row r="404" spans="1:29">
      <c r="A404" s="6" t="s">
        <v>284</v>
      </c>
      <c r="B404" s="6" t="s">
        <v>387</v>
      </c>
      <c r="C404" s="6" t="s">
        <v>94</v>
      </c>
      <c r="D404" s="12" t="s">
        <v>189</v>
      </c>
      <c r="E404" s="45">
        <v>-15000000</v>
      </c>
      <c r="F404" s="45">
        <v>-15000000</v>
      </c>
      <c r="G404" s="45">
        <v>-15000000</v>
      </c>
      <c r="H404" s="45">
        <v>-15000000</v>
      </c>
      <c r="I404" s="45">
        <v>-15000000</v>
      </c>
      <c r="J404" s="45">
        <v>-15000000</v>
      </c>
      <c r="K404" s="45">
        <v>-15000000</v>
      </c>
      <c r="L404" s="45">
        <v>-15000000</v>
      </c>
      <c r="M404" s="45">
        <v>-15000000</v>
      </c>
      <c r="N404" s="45">
        <v>-15000000</v>
      </c>
      <c r="O404" s="45">
        <v>-15000000</v>
      </c>
      <c r="P404" s="45">
        <v>-15000000</v>
      </c>
      <c r="Q404" s="45">
        <v>-15000000</v>
      </c>
      <c r="R404" s="47">
        <f t="shared" si="109"/>
        <v>-15000000</v>
      </c>
      <c r="U404" s="49"/>
      <c r="V404" s="49">
        <f t="shared" si="110"/>
        <v>-15000000</v>
      </c>
      <c r="W404" s="49"/>
      <c r="Y404" s="51"/>
      <c r="Z404" s="51"/>
      <c r="AA404" s="51"/>
      <c r="AC404" s="49">
        <f t="shared" si="111"/>
        <v>-15000000</v>
      </c>
    </row>
    <row r="405" spans="1:29">
      <c r="A405" s="6" t="s">
        <v>284</v>
      </c>
      <c r="B405" s="6" t="s">
        <v>387</v>
      </c>
      <c r="C405" s="6" t="s">
        <v>96</v>
      </c>
      <c r="D405" s="12" t="s">
        <v>190</v>
      </c>
      <c r="E405" s="45">
        <v>-24214000</v>
      </c>
      <c r="F405" s="45">
        <v>-24201000</v>
      </c>
      <c r="G405" s="45">
        <v>-24201000</v>
      </c>
      <c r="H405" s="45">
        <v>-24201000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7">
        <f t="shared" si="109"/>
        <v>-7059166.666666667</v>
      </c>
      <c r="U405" s="49"/>
      <c r="V405" s="49">
        <f t="shared" si="110"/>
        <v>-7059166.666666667</v>
      </c>
      <c r="W405" s="49"/>
      <c r="Y405" s="51"/>
      <c r="Z405" s="51"/>
      <c r="AA405" s="51"/>
      <c r="AC405" s="49">
        <f t="shared" si="111"/>
        <v>-7059166.666666667</v>
      </c>
    </row>
    <row r="406" spans="1:29">
      <c r="A406" s="6" t="s">
        <v>284</v>
      </c>
      <c r="B406" s="6" t="s">
        <v>387</v>
      </c>
      <c r="C406" s="6" t="s">
        <v>98</v>
      </c>
      <c r="D406" s="12" t="s">
        <v>191</v>
      </c>
      <c r="E406" s="45">
        <v>0</v>
      </c>
      <c r="F406" s="45">
        <v>0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7">
        <f t="shared" si="109"/>
        <v>0</v>
      </c>
      <c r="U406" s="49"/>
      <c r="V406" s="49">
        <f t="shared" si="110"/>
        <v>0</v>
      </c>
      <c r="W406" s="49"/>
      <c r="Y406" s="51"/>
      <c r="Z406" s="51"/>
      <c r="AA406" s="51"/>
      <c r="AC406" s="49">
        <f t="shared" si="111"/>
        <v>0</v>
      </c>
    </row>
    <row r="407" spans="1:29">
      <c r="A407" s="6" t="s">
        <v>284</v>
      </c>
      <c r="B407" s="6" t="s">
        <v>387</v>
      </c>
      <c r="C407" s="6" t="s">
        <v>100</v>
      </c>
      <c r="D407" s="12" t="s">
        <v>192</v>
      </c>
      <c r="E407" s="45">
        <v>-40000000</v>
      </c>
      <c r="F407" s="45">
        <v>-40000000</v>
      </c>
      <c r="G407" s="45">
        <v>-40000000</v>
      </c>
      <c r="H407" s="45">
        <v>-40000000</v>
      </c>
      <c r="I407" s="45">
        <v>-40000000</v>
      </c>
      <c r="J407" s="45">
        <v>-40000000</v>
      </c>
      <c r="K407" s="45">
        <v>-40000000</v>
      </c>
      <c r="L407" s="45">
        <v>-40000000</v>
      </c>
      <c r="M407" s="45">
        <v>-40000000</v>
      </c>
      <c r="N407" s="45">
        <v>-40000000</v>
      </c>
      <c r="O407" s="45">
        <v>-40000000</v>
      </c>
      <c r="P407" s="45">
        <v>-40000000</v>
      </c>
      <c r="Q407" s="45">
        <v>-40000000</v>
      </c>
      <c r="R407" s="47">
        <f t="shared" si="109"/>
        <v>-40000000</v>
      </c>
      <c r="U407" s="49"/>
      <c r="V407" s="49">
        <f t="shared" si="110"/>
        <v>-40000000</v>
      </c>
      <c r="W407" s="49"/>
      <c r="Y407" s="51"/>
      <c r="Z407" s="51"/>
      <c r="AA407" s="51"/>
      <c r="AC407" s="49">
        <f t="shared" si="111"/>
        <v>-40000000</v>
      </c>
    </row>
    <row r="408" spans="1:29">
      <c r="A408" s="6" t="s">
        <v>284</v>
      </c>
      <c r="B408" s="6" t="s">
        <v>387</v>
      </c>
      <c r="C408" s="6" t="s">
        <v>102</v>
      </c>
      <c r="D408" s="13" t="s">
        <v>193</v>
      </c>
      <c r="E408" s="45">
        <v>-25000000</v>
      </c>
      <c r="F408" s="45">
        <v>-25000000</v>
      </c>
      <c r="G408" s="45">
        <v>-25000000</v>
      </c>
      <c r="H408" s="45">
        <v>-25000000</v>
      </c>
      <c r="I408" s="45">
        <v>-25000000</v>
      </c>
      <c r="J408" s="45">
        <v>-25000000</v>
      </c>
      <c r="K408" s="45">
        <v>-25000000</v>
      </c>
      <c r="L408" s="45">
        <v>-25000000</v>
      </c>
      <c r="M408" s="45">
        <v>-25000000</v>
      </c>
      <c r="N408" s="45">
        <v>-25000000</v>
      </c>
      <c r="O408" s="45">
        <v>-25000000</v>
      </c>
      <c r="P408" s="45">
        <v>-25000000</v>
      </c>
      <c r="Q408" s="45">
        <v>-25000000</v>
      </c>
      <c r="R408" s="47">
        <f t="shared" si="109"/>
        <v>-25000000</v>
      </c>
      <c r="U408" s="49"/>
      <c r="V408" s="49">
        <f t="shared" si="110"/>
        <v>-25000000</v>
      </c>
      <c r="W408" s="49"/>
      <c r="Y408" s="51"/>
      <c r="Z408" s="51"/>
      <c r="AA408" s="51"/>
      <c r="AC408" s="49">
        <f t="shared" si="111"/>
        <v>-25000000</v>
      </c>
    </row>
    <row r="409" spans="1:29">
      <c r="A409" s="6" t="s">
        <v>284</v>
      </c>
      <c r="B409" s="6" t="s">
        <v>387</v>
      </c>
      <c r="C409" s="6" t="s">
        <v>104</v>
      </c>
      <c r="D409" s="13" t="s">
        <v>194</v>
      </c>
      <c r="E409" s="45">
        <v>-25000000</v>
      </c>
      <c r="F409" s="45">
        <v>-25000000</v>
      </c>
      <c r="G409" s="45">
        <v>-25000000</v>
      </c>
      <c r="H409" s="45">
        <v>-25000000</v>
      </c>
      <c r="I409" s="45">
        <v>-25000000</v>
      </c>
      <c r="J409" s="45">
        <v>-25000000</v>
      </c>
      <c r="K409" s="45">
        <v>-25000000</v>
      </c>
      <c r="L409" s="45">
        <v>-25000000</v>
      </c>
      <c r="M409" s="45">
        <v>-25000000</v>
      </c>
      <c r="N409" s="45">
        <v>-25000000</v>
      </c>
      <c r="O409" s="45">
        <v>-25000000</v>
      </c>
      <c r="P409" s="45">
        <v>-25000000</v>
      </c>
      <c r="Q409" s="45">
        <v>-25000000</v>
      </c>
      <c r="R409" s="47">
        <f t="shared" si="109"/>
        <v>-25000000</v>
      </c>
      <c r="U409" s="49"/>
      <c r="V409" s="49">
        <f t="shared" si="110"/>
        <v>-25000000</v>
      </c>
      <c r="W409" s="49"/>
      <c r="Y409" s="51"/>
      <c r="Z409" s="51"/>
      <c r="AA409" s="51"/>
      <c r="AC409" s="49">
        <f t="shared" si="111"/>
        <v>-25000000</v>
      </c>
    </row>
    <row r="410" spans="1:29">
      <c r="A410" s="6" t="s">
        <v>284</v>
      </c>
      <c r="B410" s="6" t="s">
        <v>387</v>
      </c>
      <c r="C410" s="6" t="s">
        <v>107</v>
      </c>
      <c r="D410" s="13" t="s">
        <v>705</v>
      </c>
      <c r="E410" s="45">
        <v>-12500000</v>
      </c>
      <c r="F410" s="45">
        <v>-12500000</v>
      </c>
      <c r="G410" s="45">
        <v>-12500000</v>
      </c>
      <c r="H410" s="45">
        <v>-12500000</v>
      </c>
      <c r="I410" s="45">
        <v>-12500000</v>
      </c>
      <c r="J410" s="45">
        <v>-12500000</v>
      </c>
      <c r="K410" s="45">
        <v>-12500000</v>
      </c>
      <c r="L410" s="45">
        <v>-12500000</v>
      </c>
      <c r="M410" s="45">
        <v>-12500000</v>
      </c>
      <c r="N410" s="45">
        <v>-12500000</v>
      </c>
      <c r="O410" s="45">
        <v>-12500000</v>
      </c>
      <c r="P410" s="45">
        <v>-12500000</v>
      </c>
      <c r="Q410" s="45">
        <v>-12500000</v>
      </c>
      <c r="R410" s="47">
        <f t="shared" si="109"/>
        <v>-12500000</v>
      </c>
      <c r="U410" s="49"/>
      <c r="V410" s="49">
        <f t="shared" si="110"/>
        <v>-12500000</v>
      </c>
      <c r="W410" s="49"/>
      <c r="Y410" s="51"/>
      <c r="Z410" s="51"/>
      <c r="AA410" s="51"/>
      <c r="AC410" s="49">
        <f t="shared" si="111"/>
        <v>-12500000</v>
      </c>
    </row>
    <row r="411" spans="1:29">
      <c r="A411" s="6" t="s">
        <v>284</v>
      </c>
      <c r="B411" s="6" t="s">
        <v>387</v>
      </c>
      <c r="C411" s="6" t="s">
        <v>108</v>
      </c>
      <c r="D411" s="13" t="s">
        <v>706</v>
      </c>
      <c r="E411" s="45">
        <v>-12500000</v>
      </c>
      <c r="F411" s="45">
        <v>-12500000</v>
      </c>
      <c r="G411" s="45">
        <v>-12500000</v>
      </c>
      <c r="H411" s="45">
        <v>-12500000</v>
      </c>
      <c r="I411" s="45">
        <v>-12500000</v>
      </c>
      <c r="J411" s="45">
        <v>-12500000</v>
      </c>
      <c r="K411" s="45">
        <v>-12500000</v>
      </c>
      <c r="L411" s="45">
        <v>-12500000</v>
      </c>
      <c r="M411" s="45">
        <v>-12500000</v>
      </c>
      <c r="N411" s="45">
        <v>-12500000</v>
      </c>
      <c r="O411" s="45">
        <v>-12500000</v>
      </c>
      <c r="P411" s="45">
        <v>-12500000</v>
      </c>
      <c r="Q411" s="45">
        <v>-12500000</v>
      </c>
      <c r="R411" s="47">
        <f t="shared" si="109"/>
        <v>-12500000</v>
      </c>
      <c r="U411" s="49"/>
      <c r="V411" s="49">
        <f t="shared" si="110"/>
        <v>-12500000</v>
      </c>
      <c r="W411" s="49"/>
      <c r="Y411" s="51"/>
      <c r="Z411" s="51"/>
      <c r="AA411" s="51"/>
      <c r="AC411" s="49">
        <f t="shared" si="111"/>
        <v>-12500000</v>
      </c>
    </row>
    <row r="412" spans="1:29">
      <c r="A412" s="6" t="s">
        <v>284</v>
      </c>
      <c r="B412" s="6" t="s">
        <v>387</v>
      </c>
      <c r="C412" s="6" t="s">
        <v>109</v>
      </c>
      <c r="D412" s="13" t="s">
        <v>707</v>
      </c>
      <c r="E412" s="45">
        <v>-12500000</v>
      </c>
      <c r="F412" s="45">
        <v>-12500000</v>
      </c>
      <c r="G412" s="45">
        <v>-12500000</v>
      </c>
      <c r="H412" s="45">
        <v>-12500000</v>
      </c>
      <c r="I412" s="45">
        <v>-12500000</v>
      </c>
      <c r="J412" s="45">
        <v>-12500000</v>
      </c>
      <c r="K412" s="45">
        <v>-12500000</v>
      </c>
      <c r="L412" s="45">
        <v>-12500000</v>
      </c>
      <c r="M412" s="45">
        <v>-12500000</v>
      </c>
      <c r="N412" s="45">
        <v>-12500000</v>
      </c>
      <c r="O412" s="45">
        <v>-12500000</v>
      </c>
      <c r="P412" s="45">
        <v>-12500000</v>
      </c>
      <c r="Q412" s="45">
        <v>-12500000</v>
      </c>
      <c r="R412" s="47">
        <f t="shared" si="109"/>
        <v>-12500000</v>
      </c>
      <c r="U412" s="49"/>
      <c r="V412" s="49">
        <f t="shared" si="110"/>
        <v>-12500000</v>
      </c>
      <c r="W412" s="49"/>
      <c r="Y412" s="51"/>
      <c r="Z412" s="51"/>
      <c r="AA412" s="51"/>
      <c r="AC412" s="49">
        <f t="shared" si="111"/>
        <v>-12500000</v>
      </c>
    </row>
    <row r="413" spans="1:29">
      <c r="A413" s="6" t="s">
        <v>284</v>
      </c>
      <c r="B413" s="6" t="s">
        <v>387</v>
      </c>
      <c r="C413" s="6" t="s">
        <v>110</v>
      </c>
      <c r="D413" s="13" t="s">
        <v>708</v>
      </c>
      <c r="E413" s="45">
        <v>-12500000</v>
      </c>
      <c r="F413" s="45">
        <v>-12500000</v>
      </c>
      <c r="G413" s="45">
        <v>-12500000</v>
      </c>
      <c r="H413" s="45">
        <v>-12500000</v>
      </c>
      <c r="I413" s="45">
        <v>-12500000</v>
      </c>
      <c r="J413" s="45">
        <v>-12500000</v>
      </c>
      <c r="K413" s="45">
        <v>-12500000</v>
      </c>
      <c r="L413" s="45">
        <v>-12500000</v>
      </c>
      <c r="M413" s="45">
        <v>-12500000</v>
      </c>
      <c r="N413" s="45">
        <v>-12500000</v>
      </c>
      <c r="O413" s="45">
        <v>-12500000</v>
      </c>
      <c r="P413" s="45">
        <v>-12500000</v>
      </c>
      <c r="Q413" s="45">
        <v>-12500000</v>
      </c>
      <c r="R413" s="47">
        <f t="shared" si="109"/>
        <v>-12500000</v>
      </c>
      <c r="U413" s="49"/>
      <c r="V413" s="49">
        <f t="shared" si="110"/>
        <v>-12500000</v>
      </c>
      <c r="W413" s="49"/>
      <c r="Y413" s="51"/>
      <c r="Z413" s="51"/>
      <c r="AA413" s="51"/>
      <c r="AC413" s="49">
        <f t="shared" si="111"/>
        <v>-12500000</v>
      </c>
    </row>
    <row r="414" spans="1:29">
      <c r="A414" s="6" t="s">
        <v>284</v>
      </c>
      <c r="B414" s="6" t="s">
        <v>387</v>
      </c>
      <c r="C414" s="6" t="s">
        <v>893</v>
      </c>
      <c r="D414" s="13" t="s">
        <v>895</v>
      </c>
      <c r="E414" s="45">
        <v>-25000000</v>
      </c>
      <c r="F414" s="45">
        <v>-25000000</v>
      </c>
      <c r="G414" s="45">
        <v>-25000000</v>
      </c>
      <c r="H414" s="45">
        <v>-25000000</v>
      </c>
      <c r="I414" s="45">
        <v>-25000000</v>
      </c>
      <c r="J414" s="45">
        <v>-25000000</v>
      </c>
      <c r="K414" s="45">
        <v>-25000000</v>
      </c>
      <c r="L414" s="45">
        <v>-25000000</v>
      </c>
      <c r="M414" s="45">
        <v>-25000000</v>
      </c>
      <c r="N414" s="45">
        <v>-25000000</v>
      </c>
      <c r="O414" s="45">
        <v>-25000000</v>
      </c>
      <c r="P414" s="45">
        <v>-25000000</v>
      </c>
      <c r="Q414" s="45">
        <v>-25000000</v>
      </c>
      <c r="R414" s="47">
        <f t="shared" si="109"/>
        <v>-25000000</v>
      </c>
      <c r="U414" s="49"/>
      <c r="V414" s="49">
        <f t="shared" si="110"/>
        <v>-25000000</v>
      </c>
      <c r="W414" s="49"/>
      <c r="Y414" s="51"/>
      <c r="Z414" s="51"/>
      <c r="AA414" s="51"/>
      <c r="AC414" s="49">
        <f t="shared" si="111"/>
        <v>-25000000</v>
      </c>
    </row>
    <row r="415" spans="1:29">
      <c r="A415" s="6" t="s">
        <v>284</v>
      </c>
      <c r="B415" s="6" t="s">
        <v>387</v>
      </c>
      <c r="C415" s="6" t="s">
        <v>889</v>
      </c>
      <c r="D415" s="13" t="s">
        <v>896</v>
      </c>
      <c r="E415" s="45">
        <v>-20000000</v>
      </c>
      <c r="F415" s="45">
        <v>-20000000</v>
      </c>
      <c r="G415" s="45">
        <v>-20000000</v>
      </c>
      <c r="H415" s="45">
        <v>-20000000</v>
      </c>
      <c r="I415" s="45">
        <v>-20000000</v>
      </c>
      <c r="J415" s="45">
        <v>-20000000</v>
      </c>
      <c r="K415" s="45">
        <v>-20000000</v>
      </c>
      <c r="L415" s="45">
        <v>-20000000</v>
      </c>
      <c r="M415" s="45">
        <v>-20000000</v>
      </c>
      <c r="N415" s="45">
        <v>-20000000</v>
      </c>
      <c r="O415" s="45">
        <v>-20000000</v>
      </c>
      <c r="P415" s="45">
        <v>-20000000</v>
      </c>
      <c r="Q415" s="45">
        <v>-20000000</v>
      </c>
      <c r="R415" s="47">
        <f t="shared" si="109"/>
        <v>-20000000</v>
      </c>
      <c r="U415" s="49"/>
      <c r="V415" s="49">
        <f t="shared" si="110"/>
        <v>-20000000</v>
      </c>
      <c r="W415" s="49"/>
      <c r="Y415" s="51"/>
      <c r="Z415" s="51"/>
      <c r="AA415" s="51"/>
      <c r="AC415" s="49">
        <f t="shared" si="111"/>
        <v>-20000000</v>
      </c>
    </row>
    <row r="416" spans="1:29">
      <c r="A416" s="6" t="s">
        <v>284</v>
      </c>
      <c r="B416" s="6" t="s">
        <v>387</v>
      </c>
      <c r="C416" s="6" t="s">
        <v>890</v>
      </c>
      <c r="D416" s="13" t="s">
        <v>897</v>
      </c>
      <c r="E416" s="45">
        <v>-30000000</v>
      </c>
      <c r="F416" s="45">
        <v>-30000000</v>
      </c>
      <c r="G416" s="45">
        <v>-30000000</v>
      </c>
      <c r="H416" s="45">
        <v>-30000000</v>
      </c>
      <c r="I416" s="45">
        <v>-30000000</v>
      </c>
      <c r="J416" s="45">
        <v>-30000000</v>
      </c>
      <c r="K416" s="45">
        <v>-30000000</v>
      </c>
      <c r="L416" s="45">
        <v>-30000000</v>
      </c>
      <c r="M416" s="45">
        <v>-30000000</v>
      </c>
      <c r="N416" s="45">
        <v>-30000000</v>
      </c>
      <c r="O416" s="45">
        <v>-30000000</v>
      </c>
      <c r="P416" s="45">
        <v>-30000000</v>
      </c>
      <c r="Q416" s="45">
        <v>-30000000</v>
      </c>
      <c r="R416" s="47">
        <f t="shared" si="109"/>
        <v>-30000000</v>
      </c>
      <c r="U416" s="49"/>
      <c r="V416" s="49">
        <f t="shared" si="110"/>
        <v>-30000000</v>
      </c>
      <c r="W416" s="49"/>
      <c r="Y416" s="51"/>
      <c r="Z416" s="51"/>
      <c r="AA416" s="51"/>
      <c r="AC416" s="49">
        <f t="shared" si="111"/>
        <v>-30000000</v>
      </c>
    </row>
    <row r="417" spans="1:30">
      <c r="A417" s="6" t="s">
        <v>284</v>
      </c>
      <c r="B417" s="6" t="s">
        <v>387</v>
      </c>
      <c r="C417" s="6" t="s">
        <v>406</v>
      </c>
      <c r="D417" s="13" t="s">
        <v>950</v>
      </c>
      <c r="E417" s="45">
        <v>-30000000</v>
      </c>
      <c r="F417" s="45">
        <v>-30000000</v>
      </c>
      <c r="G417" s="45">
        <v>-30000000</v>
      </c>
      <c r="H417" s="45">
        <v>-30000000</v>
      </c>
      <c r="I417" s="45">
        <v>-30000000</v>
      </c>
      <c r="J417" s="45">
        <v>-30000000</v>
      </c>
      <c r="K417" s="45">
        <v>-30000000</v>
      </c>
      <c r="L417" s="45">
        <v>-30000000</v>
      </c>
      <c r="M417" s="45">
        <v>-30000000</v>
      </c>
      <c r="N417" s="45">
        <v>-30000000</v>
      </c>
      <c r="O417" s="45">
        <v>-30000000</v>
      </c>
      <c r="P417" s="45">
        <v>-30000000</v>
      </c>
      <c r="Q417" s="45">
        <v>-30000000</v>
      </c>
      <c r="R417" s="47">
        <f t="shared" si="109"/>
        <v>-30000000</v>
      </c>
      <c r="U417" s="49"/>
      <c r="V417" s="49">
        <f t="shared" si="110"/>
        <v>-30000000</v>
      </c>
      <c r="W417" s="49"/>
      <c r="Y417" s="51"/>
      <c r="Z417" s="51"/>
      <c r="AA417" s="51"/>
      <c r="AC417" s="49">
        <f t="shared" si="111"/>
        <v>-30000000</v>
      </c>
    </row>
    <row r="418" spans="1:30">
      <c r="A418" s="6" t="s">
        <v>284</v>
      </c>
      <c r="B418" s="6" t="s">
        <v>387</v>
      </c>
      <c r="C418" s="6" t="s">
        <v>407</v>
      </c>
      <c r="D418" s="13" t="s">
        <v>951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si="109"/>
        <v>-20000000</v>
      </c>
      <c r="U418" s="49"/>
      <c r="V418" s="49">
        <f t="shared" si="110"/>
        <v>-20000000</v>
      </c>
      <c r="W418" s="49"/>
      <c r="Y418" s="51"/>
      <c r="Z418" s="51"/>
      <c r="AA418" s="51"/>
      <c r="AC418" s="49">
        <f t="shared" si="111"/>
        <v>-20000000</v>
      </c>
    </row>
    <row r="419" spans="1:30">
      <c r="A419" s="6" t="s">
        <v>284</v>
      </c>
      <c r="B419" s="6" t="s">
        <v>387</v>
      </c>
      <c r="C419" s="6" t="s">
        <v>959</v>
      </c>
      <c r="D419" s="13" t="s">
        <v>961</v>
      </c>
      <c r="E419" s="45">
        <v>0</v>
      </c>
      <c r="F419" s="45">
        <v>0</v>
      </c>
      <c r="G419" s="45">
        <v>0</v>
      </c>
      <c r="H419" s="45">
        <v>-25000000</v>
      </c>
      <c r="I419" s="45">
        <v>-25000000</v>
      </c>
      <c r="J419" s="45">
        <v>-25000000</v>
      </c>
      <c r="K419" s="45">
        <v>-25000000</v>
      </c>
      <c r="L419" s="45">
        <v>-25000000</v>
      </c>
      <c r="M419" s="45">
        <v>-25000000</v>
      </c>
      <c r="N419" s="45">
        <v>-25000000</v>
      </c>
      <c r="O419" s="45">
        <v>-25000000</v>
      </c>
      <c r="P419" s="45">
        <v>-25000000</v>
      </c>
      <c r="Q419" s="45">
        <v>-25000000</v>
      </c>
      <c r="R419" s="47">
        <f t="shared" si="109"/>
        <v>-19791666.666666668</v>
      </c>
      <c r="U419" s="49"/>
      <c r="V419" s="49">
        <f t="shared" si="110"/>
        <v>-19791666.666666668</v>
      </c>
      <c r="W419" s="49"/>
      <c r="Y419" s="51"/>
      <c r="Z419" s="51"/>
      <c r="AA419" s="51"/>
      <c r="AC419" s="49">
        <f t="shared" si="111"/>
        <v>-19791666.666666668</v>
      </c>
    </row>
    <row r="420" spans="1:30">
      <c r="A420" s="6" t="s">
        <v>284</v>
      </c>
      <c r="B420" s="6" t="s">
        <v>918</v>
      </c>
      <c r="C420" s="6" t="s">
        <v>98</v>
      </c>
      <c r="D420" s="12" t="s">
        <v>917</v>
      </c>
      <c r="E420" s="45">
        <v>-15000000</v>
      </c>
      <c r="F420" s="45">
        <v>-15000000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109"/>
        <v>-1875000</v>
      </c>
      <c r="U420" s="49"/>
      <c r="V420" s="49">
        <f t="shared" si="110"/>
        <v>-1875000</v>
      </c>
      <c r="W420" s="49"/>
      <c r="Y420" s="51"/>
      <c r="Z420" s="51"/>
      <c r="AA420" s="51"/>
      <c r="AC420" s="49">
        <f t="shared" si="111"/>
        <v>-1875000</v>
      </c>
    </row>
    <row r="421" spans="1:30">
      <c r="A421" s="6" t="s">
        <v>284</v>
      </c>
      <c r="B421" s="6" t="s">
        <v>388</v>
      </c>
      <c r="C421" s="6" t="s">
        <v>83</v>
      </c>
      <c r="D421" s="2" t="s">
        <v>195</v>
      </c>
      <c r="E421" s="45">
        <v>-15950000</v>
      </c>
      <c r="F421" s="45">
        <v>-22200000</v>
      </c>
      <c r="G421" s="45">
        <v>-52500000</v>
      </c>
      <c r="H421" s="45">
        <v>-45000000</v>
      </c>
      <c r="I421" s="45">
        <v>-76200000</v>
      </c>
      <c r="J421" s="45">
        <v>-54000000</v>
      </c>
      <c r="K421" s="45">
        <v>-50500000</v>
      </c>
      <c r="L421" s="45">
        <v>-48000000</v>
      </c>
      <c r="M421" s="45">
        <v>-30350000</v>
      </c>
      <c r="N421" s="45">
        <v>-30100000</v>
      </c>
      <c r="O421" s="45">
        <v>-25300000</v>
      </c>
      <c r="P421" s="45">
        <v>-25500000</v>
      </c>
      <c r="Q421" s="45">
        <v>-29200000</v>
      </c>
      <c r="R421" s="47">
        <f t="shared" si="109"/>
        <v>-40185416.666666664</v>
      </c>
      <c r="U421" s="49"/>
      <c r="V421" s="49">
        <f t="shared" si="110"/>
        <v>-40185416.666666664</v>
      </c>
      <c r="W421" s="49"/>
      <c r="Y421" s="51"/>
      <c r="Z421" s="51"/>
      <c r="AA421" s="51"/>
      <c r="AC421" s="49">
        <f t="shared" si="111"/>
        <v>-40185416.666666664</v>
      </c>
    </row>
    <row r="422" spans="1:30">
      <c r="D422" s="3" t="s">
        <v>196</v>
      </c>
      <c r="E422" s="46">
        <f t="shared" ref="E422:R422" si="112">SUM(E403:E421)</f>
        <v>-355164000</v>
      </c>
      <c r="F422" s="46">
        <f t="shared" si="112"/>
        <v>-361401000</v>
      </c>
      <c r="G422" s="46">
        <f t="shared" si="112"/>
        <v>-376701000</v>
      </c>
      <c r="H422" s="46">
        <f t="shared" si="112"/>
        <v>-394201000</v>
      </c>
      <c r="I422" s="46">
        <f t="shared" si="112"/>
        <v>-401200000</v>
      </c>
      <c r="J422" s="46">
        <f t="shared" si="112"/>
        <v>-379000000</v>
      </c>
      <c r="K422" s="46">
        <f t="shared" si="112"/>
        <v>-375500000</v>
      </c>
      <c r="L422" s="46">
        <f t="shared" si="112"/>
        <v>-373000000</v>
      </c>
      <c r="M422" s="46">
        <f t="shared" si="112"/>
        <v>-355350000</v>
      </c>
      <c r="N422" s="46">
        <f t="shared" si="112"/>
        <v>-355100000</v>
      </c>
      <c r="O422" s="46">
        <f t="shared" si="112"/>
        <v>-350300000</v>
      </c>
      <c r="P422" s="46">
        <f t="shared" si="112"/>
        <v>-350500000</v>
      </c>
      <c r="Q422" s="46">
        <f t="shared" si="112"/>
        <v>-354200000</v>
      </c>
      <c r="R422" s="46">
        <f t="shared" si="112"/>
        <v>-368911250</v>
      </c>
      <c r="Y422" s="51"/>
      <c r="Z422" s="51"/>
      <c r="AA422" s="51"/>
    </row>
    <row r="423" spans="1:30" s="59" customFormat="1">
      <c r="D423" s="3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7"/>
      <c r="Y423" s="60"/>
      <c r="Z423" s="60"/>
      <c r="AA423" s="60"/>
    </row>
    <row r="424" spans="1:30">
      <c r="A424" s="6" t="s">
        <v>284</v>
      </c>
      <c r="B424" s="6" t="s">
        <v>197</v>
      </c>
      <c r="C424" s="25" t="s">
        <v>2</v>
      </c>
      <c r="D424" s="3" t="s">
        <v>198</v>
      </c>
      <c r="E424" s="45">
        <v>0</v>
      </c>
      <c r="F424" s="45">
        <v>0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7">
        <f t="shared" ref="R424:R425" si="113">((E424+Q424)+((F424+G424+H424+I424+J424+K424+L424+M424+N424+O424+P424)*2))/24</f>
        <v>0</v>
      </c>
      <c r="U424" s="49"/>
      <c r="V424" s="49">
        <f t="shared" ref="V424:V425" si="114">+R424</f>
        <v>0</v>
      </c>
      <c r="W424" s="49"/>
      <c r="Y424" s="51"/>
      <c r="Z424" s="51"/>
      <c r="AA424" s="51"/>
      <c r="AC424" s="49">
        <f>+R424</f>
        <v>0</v>
      </c>
    </row>
    <row r="425" spans="1:30">
      <c r="A425" s="6" t="s">
        <v>284</v>
      </c>
      <c r="B425" s="6" t="s">
        <v>391</v>
      </c>
      <c r="C425" s="6" t="s">
        <v>392</v>
      </c>
      <c r="D425" s="2" t="s">
        <v>199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7">
        <f t="shared" si="113"/>
        <v>0</v>
      </c>
      <c r="U425" s="49"/>
      <c r="V425" s="49">
        <f t="shared" si="114"/>
        <v>0</v>
      </c>
      <c r="W425" s="49"/>
      <c r="Y425" s="51"/>
      <c r="Z425" s="51"/>
      <c r="AA425" s="51"/>
      <c r="AC425" s="49">
        <f>+R425</f>
        <v>0</v>
      </c>
    </row>
    <row r="426" spans="1:30">
      <c r="D426" s="3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7"/>
      <c r="Y426" s="51"/>
      <c r="Z426" s="51"/>
      <c r="AA426" s="51"/>
    </row>
    <row r="427" spans="1:30">
      <c r="A427" s="6" t="s">
        <v>284</v>
      </c>
      <c r="B427" s="6" t="s">
        <v>200</v>
      </c>
      <c r="C427" s="6" t="s">
        <v>143</v>
      </c>
      <c r="D427" s="3" t="s">
        <v>709</v>
      </c>
      <c r="E427" s="45">
        <v>-1111845.6100000001</v>
      </c>
      <c r="F427" s="45">
        <v>-2126229.83</v>
      </c>
      <c r="G427" s="45">
        <v>-2153492.65</v>
      </c>
      <c r="H427" s="45">
        <v>-2518397.61</v>
      </c>
      <c r="I427" s="45">
        <v>-3147322.17</v>
      </c>
      <c r="J427" s="45">
        <v>-2255512.64</v>
      </c>
      <c r="K427" s="45">
        <v>-1300900.8400000001</v>
      </c>
      <c r="L427" s="45">
        <v>-1433511.53</v>
      </c>
      <c r="M427" s="45">
        <v>-1976059.79</v>
      </c>
      <c r="N427" s="45">
        <v>-2011464.3</v>
      </c>
      <c r="O427" s="45">
        <v>-1482564.09</v>
      </c>
      <c r="P427" s="45">
        <v>-2070401.1</v>
      </c>
      <c r="Q427" s="45">
        <v>-1687719.16</v>
      </c>
      <c r="R427" s="47">
        <f t="shared" ref="R427:R441" si="115">((E427+Q427)+((F427+G427+H427+I427+J427+K427+L427+M427+N427+O427+P427)*2))/24</f>
        <v>-1989636.5779166669</v>
      </c>
      <c r="U427" s="49">
        <f t="shared" ref="U427:U441" si="116">+R427</f>
        <v>-1989636.5779166669</v>
      </c>
      <c r="V427" s="49"/>
      <c r="W427" s="49"/>
      <c r="Y427" s="51"/>
      <c r="Z427" s="51"/>
      <c r="AA427" s="51"/>
      <c r="AD427" s="49">
        <f t="shared" ref="AD427:AD442" si="117">+R427</f>
        <v>-1989636.5779166669</v>
      </c>
    </row>
    <row r="428" spans="1:30">
      <c r="A428" s="6" t="s">
        <v>284</v>
      </c>
      <c r="B428" s="6" t="s">
        <v>201</v>
      </c>
      <c r="C428" s="6" t="s">
        <v>202</v>
      </c>
      <c r="D428" s="21" t="s">
        <v>710</v>
      </c>
      <c r="E428" s="45">
        <v>-840487.84</v>
      </c>
      <c r="F428" s="45">
        <v>-654632.56000000006</v>
      </c>
      <c r="G428" s="45">
        <v>-535765.93999999994</v>
      </c>
      <c r="H428" s="45">
        <v>-523753.18</v>
      </c>
      <c r="I428" s="45">
        <v>-666195.36</v>
      </c>
      <c r="J428" s="45">
        <v>-425566.02</v>
      </c>
      <c r="K428" s="45">
        <v>-170807.14</v>
      </c>
      <c r="L428" s="45">
        <v>-168313.85</v>
      </c>
      <c r="M428" s="45">
        <v>-178190.42</v>
      </c>
      <c r="N428" s="45">
        <v>-142751.28</v>
      </c>
      <c r="O428" s="45">
        <v>-265934.61</v>
      </c>
      <c r="P428" s="45">
        <v>-354952.95</v>
      </c>
      <c r="Q428" s="45">
        <v>-154496.44</v>
      </c>
      <c r="R428" s="47">
        <f t="shared" si="115"/>
        <v>-382029.62083333335</v>
      </c>
      <c r="U428" s="49">
        <f t="shared" si="116"/>
        <v>-382029.62083333335</v>
      </c>
      <c r="V428" s="49"/>
      <c r="W428" s="49"/>
      <c r="Y428" s="51"/>
      <c r="Z428" s="51"/>
      <c r="AA428" s="51"/>
      <c r="AD428" s="49">
        <f t="shared" si="117"/>
        <v>-382029.62083333335</v>
      </c>
    </row>
    <row r="429" spans="1:30">
      <c r="A429" s="6" t="s">
        <v>284</v>
      </c>
      <c r="B429" s="6" t="s">
        <v>201</v>
      </c>
      <c r="C429" s="6" t="s">
        <v>996</v>
      </c>
      <c r="D429" s="21" t="s">
        <v>997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7">
        <f t="shared" si="115"/>
        <v>0</v>
      </c>
      <c r="U429" s="49">
        <f t="shared" si="116"/>
        <v>0</v>
      </c>
      <c r="V429" s="49"/>
      <c r="W429" s="49"/>
      <c r="Y429" s="51"/>
      <c r="Z429" s="51"/>
      <c r="AA429" s="51"/>
      <c r="AD429" s="49">
        <f t="shared" si="117"/>
        <v>0</v>
      </c>
    </row>
    <row r="430" spans="1:30">
      <c r="A430" s="6" t="s">
        <v>284</v>
      </c>
      <c r="B430" s="6" t="s">
        <v>201</v>
      </c>
      <c r="C430" s="6" t="s">
        <v>396</v>
      </c>
      <c r="D430" s="3" t="s">
        <v>711</v>
      </c>
      <c r="E430" s="45">
        <v>-991002.66</v>
      </c>
      <c r="F430" s="45">
        <v>-1360850.66</v>
      </c>
      <c r="G430" s="45">
        <v>-1005713.93</v>
      </c>
      <c r="H430" s="45">
        <v>-835916.68</v>
      </c>
      <c r="I430" s="45">
        <v>-715060.81</v>
      </c>
      <c r="J430" s="45">
        <v>-581594</v>
      </c>
      <c r="K430" s="45">
        <v>-609929.67000000004</v>
      </c>
      <c r="L430" s="45">
        <v>-851037.39</v>
      </c>
      <c r="M430" s="45">
        <v>-827923.68</v>
      </c>
      <c r="N430" s="45">
        <v>-872031.96</v>
      </c>
      <c r="O430" s="45">
        <v>-963888.04</v>
      </c>
      <c r="P430" s="45">
        <v>-1111479.69</v>
      </c>
      <c r="Q430" s="45">
        <v>-846259.58</v>
      </c>
      <c r="R430" s="47">
        <f t="shared" si="115"/>
        <v>-887838.13583333325</v>
      </c>
      <c r="U430" s="49">
        <f t="shared" si="116"/>
        <v>-887838.13583333325</v>
      </c>
      <c r="V430" s="49"/>
      <c r="W430" s="49"/>
      <c r="Y430" s="51"/>
      <c r="Z430" s="51"/>
      <c r="AA430" s="51"/>
      <c r="AD430" s="49">
        <f t="shared" si="117"/>
        <v>-887838.13583333325</v>
      </c>
    </row>
    <row r="431" spans="1:30">
      <c r="A431" s="6" t="s">
        <v>284</v>
      </c>
      <c r="B431" s="6" t="s">
        <v>201</v>
      </c>
      <c r="C431" s="6" t="s">
        <v>394</v>
      </c>
      <c r="D431" s="18" t="s">
        <v>712</v>
      </c>
      <c r="E431" s="45">
        <v>-3352529.75</v>
      </c>
      <c r="F431" s="45">
        <v>-3916004.39</v>
      </c>
      <c r="G431" s="45">
        <v>-4078387.56</v>
      </c>
      <c r="H431" s="45">
        <v>-5719852.1900000004</v>
      </c>
      <c r="I431" s="45">
        <v>-3893496.12</v>
      </c>
      <c r="J431" s="45">
        <v>-4735591.24</v>
      </c>
      <c r="K431" s="45">
        <v>-3581286.11</v>
      </c>
      <c r="L431" s="45">
        <v>-3693484.63</v>
      </c>
      <c r="M431" s="45">
        <v>-3394692.66</v>
      </c>
      <c r="N431" s="45">
        <v>-2947797.49</v>
      </c>
      <c r="O431" s="45">
        <v>-3390369.91</v>
      </c>
      <c r="P431" s="45">
        <v>-4187213.57</v>
      </c>
      <c r="Q431" s="45">
        <v>-3458060.64</v>
      </c>
      <c r="R431" s="47">
        <f t="shared" si="115"/>
        <v>-3911955.9220833331</v>
      </c>
      <c r="U431" s="49">
        <f t="shared" si="116"/>
        <v>-3911955.9220833331</v>
      </c>
      <c r="V431" s="49"/>
      <c r="W431" s="49"/>
      <c r="Y431" s="51"/>
      <c r="Z431" s="51"/>
      <c r="AA431" s="51"/>
      <c r="AD431" s="49">
        <f t="shared" si="117"/>
        <v>-3911955.9220833331</v>
      </c>
    </row>
    <row r="432" spans="1:30">
      <c r="A432" s="6" t="s">
        <v>284</v>
      </c>
      <c r="B432" s="6" t="s">
        <v>201</v>
      </c>
      <c r="C432" s="6" t="s">
        <v>393</v>
      </c>
      <c r="D432" s="3" t="s">
        <v>203</v>
      </c>
      <c r="E432" s="45">
        <v>-7494546.1200000001</v>
      </c>
      <c r="F432" s="45">
        <v>-7355020.4199999999</v>
      </c>
      <c r="G432" s="45">
        <v>-8373940.5999999996</v>
      </c>
      <c r="H432" s="45">
        <v>-9681989.1400000006</v>
      </c>
      <c r="I432" s="45">
        <v>-16749658.789999999</v>
      </c>
      <c r="J432" s="45">
        <v>-21867233.859999999</v>
      </c>
      <c r="K432" s="45">
        <v>-20306459</v>
      </c>
      <c r="L432" s="45">
        <v>-14313058.52</v>
      </c>
      <c r="M432" s="45">
        <v>-15447819.17</v>
      </c>
      <c r="N432" s="45">
        <v>-11306824.619999999</v>
      </c>
      <c r="O432" s="45">
        <v>-11128641.75</v>
      </c>
      <c r="P432" s="45">
        <v>-7754183.4100000001</v>
      </c>
      <c r="Q432" s="45">
        <v>-9485311.1400000006</v>
      </c>
      <c r="R432" s="47">
        <f t="shared" si="115"/>
        <v>-12731229.825833334</v>
      </c>
      <c r="U432" s="49">
        <f t="shared" si="116"/>
        <v>-12731229.825833334</v>
      </c>
      <c r="V432" s="49"/>
      <c r="W432" s="49"/>
      <c r="Y432" s="51"/>
      <c r="Z432" s="51"/>
      <c r="AA432" s="51"/>
      <c r="AD432" s="49">
        <f t="shared" si="117"/>
        <v>-12731229.825833334</v>
      </c>
    </row>
    <row r="433" spans="1:30">
      <c r="A433" s="6" t="s">
        <v>284</v>
      </c>
      <c r="B433" s="6" t="s">
        <v>201</v>
      </c>
      <c r="C433" s="6" t="s">
        <v>46</v>
      </c>
      <c r="D433" s="18" t="s">
        <v>713</v>
      </c>
      <c r="E433" s="45">
        <v>-131279.06</v>
      </c>
      <c r="F433" s="45">
        <v>-151528.32000000001</v>
      </c>
      <c r="G433" s="45">
        <v>-172108.07</v>
      </c>
      <c r="H433" s="45">
        <v>-192559.72</v>
      </c>
      <c r="I433" s="45">
        <v>-212960.53</v>
      </c>
      <c r="J433" s="45">
        <v>-232744.38</v>
      </c>
      <c r="K433" s="45">
        <v>0</v>
      </c>
      <c r="L433" s="45">
        <v>-20921.509999999998</v>
      </c>
      <c r="M433" s="45">
        <v>-42271.05</v>
      </c>
      <c r="N433" s="45">
        <v>-67476.84</v>
      </c>
      <c r="O433" s="45">
        <v>-89737.93</v>
      </c>
      <c r="P433" s="45">
        <v>-111750.8</v>
      </c>
      <c r="Q433" s="45">
        <v>-134281.25</v>
      </c>
      <c r="R433" s="47">
        <f t="shared" si="115"/>
        <v>-118903.27541666669</v>
      </c>
      <c r="U433" s="49">
        <f t="shared" si="116"/>
        <v>-118903.27541666669</v>
      </c>
      <c r="V433" s="49"/>
      <c r="W433" s="49"/>
      <c r="Y433" s="51"/>
      <c r="Z433" s="51"/>
      <c r="AA433" s="51"/>
      <c r="AD433" s="49">
        <f t="shared" si="117"/>
        <v>-118903.27541666669</v>
      </c>
    </row>
    <row r="434" spans="1:30">
      <c r="A434" s="6" t="s">
        <v>284</v>
      </c>
      <c r="B434" s="6" t="s">
        <v>201</v>
      </c>
      <c r="C434" s="6" t="s">
        <v>399</v>
      </c>
      <c r="D434" s="3" t="s">
        <v>719</v>
      </c>
      <c r="E434" s="45">
        <v>18.920000000000002</v>
      </c>
      <c r="F434" s="45">
        <v>-18.920000000000002</v>
      </c>
      <c r="G434" s="45">
        <v>0</v>
      </c>
      <c r="H434" s="45">
        <v>6.42</v>
      </c>
      <c r="I434" s="45">
        <v>0</v>
      </c>
      <c r="J434" s="45">
        <v>0</v>
      </c>
      <c r="K434" s="45">
        <v>115</v>
      </c>
      <c r="L434" s="45">
        <v>115</v>
      </c>
      <c r="M434" s="45">
        <v>1002.07</v>
      </c>
      <c r="N434" s="45">
        <v>1004.14</v>
      </c>
      <c r="O434" s="45">
        <v>1008.28</v>
      </c>
      <c r="P434" s="45">
        <v>40.000000000000099</v>
      </c>
      <c r="Q434" s="45">
        <v>1.13686837721616E-13</v>
      </c>
      <c r="R434" s="47">
        <f t="shared" si="115"/>
        <v>273.45416666666665</v>
      </c>
      <c r="U434" s="49">
        <f t="shared" si="116"/>
        <v>273.45416666666665</v>
      </c>
      <c r="V434" s="49"/>
      <c r="W434" s="49"/>
      <c r="Y434" s="51"/>
      <c r="Z434" s="51"/>
      <c r="AA434" s="51"/>
      <c r="AD434" s="49">
        <f t="shared" si="117"/>
        <v>273.45416666666665</v>
      </c>
    </row>
    <row r="435" spans="1:30">
      <c r="A435" s="6" t="s">
        <v>284</v>
      </c>
      <c r="B435" s="6" t="s">
        <v>201</v>
      </c>
      <c r="C435" s="6" t="s">
        <v>397</v>
      </c>
      <c r="D435" s="3" t="s">
        <v>714</v>
      </c>
      <c r="E435" s="45">
        <v>-73249.27</v>
      </c>
      <c r="F435" s="45">
        <v>-124440.79</v>
      </c>
      <c r="G435" s="45">
        <v>-119865.79</v>
      </c>
      <c r="H435" s="45">
        <v>1.45519152283669E-11</v>
      </c>
      <c r="I435" s="45">
        <v>1.45519152283669E-11</v>
      </c>
      <c r="J435" s="45">
        <v>-108799.5</v>
      </c>
      <c r="K435" s="45">
        <v>-139098.99</v>
      </c>
      <c r="L435" s="45">
        <v>-136718.72</v>
      </c>
      <c r="M435" s="45">
        <v>-140876.9</v>
      </c>
      <c r="N435" s="45">
        <v>-777.67999999999302</v>
      </c>
      <c r="O435" s="45">
        <v>-777.67999999999302</v>
      </c>
      <c r="P435" s="45">
        <v>-777.67999999999302</v>
      </c>
      <c r="Q435" s="45">
        <v>-135862.07</v>
      </c>
      <c r="R435" s="47">
        <f t="shared" si="115"/>
        <v>-73057.449999999983</v>
      </c>
      <c r="U435" s="49">
        <f t="shared" si="116"/>
        <v>-73057.449999999983</v>
      </c>
      <c r="V435" s="49"/>
      <c r="W435" s="49"/>
      <c r="Y435" s="51"/>
      <c r="Z435" s="51"/>
      <c r="AA435" s="51"/>
      <c r="AD435" s="49">
        <f t="shared" si="117"/>
        <v>-73057.449999999983</v>
      </c>
    </row>
    <row r="436" spans="1:30">
      <c r="A436" s="6" t="s">
        <v>284</v>
      </c>
      <c r="B436" s="6" t="s">
        <v>201</v>
      </c>
      <c r="C436" s="6" t="s">
        <v>398</v>
      </c>
      <c r="D436" s="3" t="s">
        <v>715</v>
      </c>
      <c r="E436" s="45">
        <v>-17653.8</v>
      </c>
      <c r="F436" s="45">
        <v>-19109.349999999999</v>
      </c>
      <c r="G436" s="45">
        <v>-20744.98</v>
      </c>
      <c r="H436" s="45">
        <v>-21488.98</v>
      </c>
      <c r="I436" s="45">
        <v>-19588.490000000002</v>
      </c>
      <c r="J436" s="45">
        <v>-19655.93</v>
      </c>
      <c r="K436" s="45">
        <v>-17289.07</v>
      </c>
      <c r="L436" s="45">
        <v>-15753.24</v>
      </c>
      <c r="M436" s="45">
        <v>-14332.11</v>
      </c>
      <c r="N436" s="45">
        <v>-12706.4</v>
      </c>
      <c r="O436" s="45">
        <v>-11248.88</v>
      </c>
      <c r="P436" s="45">
        <v>-7463.73</v>
      </c>
      <c r="Q436" s="45">
        <v>-11482.9</v>
      </c>
      <c r="R436" s="47">
        <f t="shared" si="115"/>
        <v>-16162.459166666669</v>
      </c>
      <c r="U436" s="49">
        <f t="shared" si="116"/>
        <v>-16162.459166666669</v>
      </c>
      <c r="V436" s="49"/>
      <c r="W436" s="49"/>
      <c r="Y436" s="51"/>
      <c r="Z436" s="51"/>
      <c r="AA436" s="51"/>
      <c r="AD436" s="49">
        <f t="shared" si="117"/>
        <v>-16162.459166666669</v>
      </c>
    </row>
    <row r="437" spans="1:30">
      <c r="A437" s="6" t="s">
        <v>284</v>
      </c>
      <c r="B437" s="6" t="s">
        <v>201</v>
      </c>
      <c r="C437" s="6" t="s">
        <v>915</v>
      </c>
      <c r="D437" s="3" t="s">
        <v>916</v>
      </c>
      <c r="E437" s="45">
        <v>-220.5</v>
      </c>
      <c r="F437" s="45">
        <v>-220.5</v>
      </c>
      <c r="G437" s="45">
        <v>-220.5</v>
      </c>
      <c r="H437" s="45">
        <v>0</v>
      </c>
      <c r="I437" s="45">
        <v>0</v>
      </c>
      <c r="J437" s="45">
        <v>-220.5</v>
      </c>
      <c r="K437" s="45">
        <v>-358.96</v>
      </c>
      <c r="L437" s="45">
        <v>-358.96</v>
      </c>
      <c r="M437" s="45">
        <v>-5.6843418860808002E-14</v>
      </c>
      <c r="N437" s="45">
        <v>-5.6843418860808002E-14</v>
      </c>
      <c r="O437" s="45">
        <v>-5.6843418860808002E-14</v>
      </c>
      <c r="P437" s="45">
        <v>-5.6843418860808002E-14</v>
      </c>
      <c r="Q437" s="45">
        <v>-220.5</v>
      </c>
      <c r="R437" s="47">
        <f t="shared" si="115"/>
        <v>-133.32666666666668</v>
      </c>
      <c r="U437" s="49">
        <f t="shared" si="116"/>
        <v>-133.32666666666668</v>
      </c>
      <c r="V437" s="49"/>
      <c r="W437" s="49"/>
      <c r="Y437" s="51"/>
      <c r="Z437" s="51"/>
      <c r="AA437" s="51"/>
      <c r="AD437" s="49">
        <f t="shared" si="117"/>
        <v>-133.32666666666668</v>
      </c>
    </row>
    <row r="438" spans="1:30">
      <c r="A438" s="6" t="s">
        <v>284</v>
      </c>
      <c r="B438" s="6" t="s">
        <v>201</v>
      </c>
      <c r="C438" s="6" t="s">
        <v>400</v>
      </c>
      <c r="D438" s="3" t="s">
        <v>718</v>
      </c>
      <c r="E438" s="45">
        <v>0</v>
      </c>
      <c r="F438" s="45">
        <v>-20.2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-127963.25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7">
        <f t="shared" si="115"/>
        <v>-10665.2875</v>
      </c>
      <c r="U438" s="49">
        <f t="shared" si="116"/>
        <v>-10665.2875</v>
      </c>
      <c r="V438" s="49"/>
      <c r="W438" s="49"/>
      <c r="Y438" s="51"/>
      <c r="Z438" s="51"/>
      <c r="AA438" s="51"/>
      <c r="AD438" s="49">
        <f t="shared" si="117"/>
        <v>-10665.2875</v>
      </c>
    </row>
    <row r="439" spans="1:30">
      <c r="A439" s="6" t="s">
        <v>284</v>
      </c>
      <c r="B439" s="6" t="s">
        <v>201</v>
      </c>
      <c r="C439" s="6" t="s">
        <v>401</v>
      </c>
      <c r="D439" s="3" t="s">
        <v>717</v>
      </c>
      <c r="E439" s="45">
        <v>-41756.49</v>
      </c>
      <c r="F439" s="45">
        <v>-19664.3</v>
      </c>
      <c r="G439" s="45">
        <v>-19968.53</v>
      </c>
      <c r="H439" s="45">
        <v>0</v>
      </c>
      <c r="I439" s="45">
        <v>0</v>
      </c>
      <c r="J439" s="45">
        <v>-19731.93</v>
      </c>
      <c r="K439" s="45">
        <v>-20099.07</v>
      </c>
      <c r="L439" s="45">
        <v>-19213.41</v>
      </c>
      <c r="M439" s="45">
        <v>-19719.669999999998</v>
      </c>
      <c r="N439" s="45">
        <v>0</v>
      </c>
      <c r="O439" s="45">
        <v>0</v>
      </c>
      <c r="P439" s="45">
        <v>0</v>
      </c>
      <c r="Q439" s="45">
        <v>-19376.599999999999</v>
      </c>
      <c r="R439" s="47">
        <f t="shared" si="115"/>
        <v>-12413.621250000002</v>
      </c>
      <c r="U439" s="49">
        <f t="shared" si="116"/>
        <v>-12413.621250000002</v>
      </c>
      <c r="V439" s="49"/>
      <c r="W439" s="49"/>
      <c r="Y439" s="51"/>
      <c r="Z439" s="51"/>
      <c r="AA439" s="51"/>
      <c r="AD439" s="49">
        <f t="shared" si="117"/>
        <v>-12413.621250000002</v>
      </c>
    </row>
    <row r="440" spans="1:30">
      <c r="A440" s="6" t="s">
        <v>284</v>
      </c>
      <c r="B440" s="6" t="s">
        <v>201</v>
      </c>
      <c r="C440" s="6" t="s">
        <v>395</v>
      </c>
      <c r="D440" s="3" t="s">
        <v>716</v>
      </c>
      <c r="E440" s="45">
        <v>-2018</v>
      </c>
      <c r="F440" s="45">
        <v>-1328.19</v>
      </c>
      <c r="G440" s="45">
        <v>-7072.53</v>
      </c>
      <c r="H440" s="45">
        <v>893.469999999999</v>
      </c>
      <c r="I440" s="45">
        <v>-3186.93</v>
      </c>
      <c r="J440" s="45">
        <v>-4563.1000000000004</v>
      </c>
      <c r="K440" s="45">
        <v>-133.68</v>
      </c>
      <c r="L440" s="45">
        <v>-272.61</v>
      </c>
      <c r="M440" s="45">
        <v>-1744.34</v>
      </c>
      <c r="N440" s="45">
        <v>-2083.48</v>
      </c>
      <c r="O440" s="45">
        <v>-65.2000000000005</v>
      </c>
      <c r="P440" s="45">
        <v>-1795.25</v>
      </c>
      <c r="Q440" s="45">
        <v>-4.5474735088646402E-13</v>
      </c>
      <c r="R440" s="47">
        <f t="shared" si="115"/>
        <v>-1863.4033333333334</v>
      </c>
      <c r="U440" s="49">
        <f t="shared" si="116"/>
        <v>-1863.4033333333334</v>
      </c>
      <c r="V440" s="49"/>
      <c r="W440" s="49"/>
      <c r="Y440" s="51"/>
      <c r="Z440" s="51"/>
      <c r="AA440" s="51"/>
      <c r="AD440" s="49">
        <f t="shared" si="117"/>
        <v>-1863.4033333333334</v>
      </c>
    </row>
    <row r="441" spans="1:30">
      <c r="A441" s="6" t="s">
        <v>284</v>
      </c>
      <c r="B441" s="6" t="s">
        <v>204</v>
      </c>
      <c r="C441" s="6" t="s">
        <v>143</v>
      </c>
      <c r="D441" s="3" t="s">
        <v>947</v>
      </c>
      <c r="E441" s="45">
        <v>-5238610.72</v>
      </c>
      <c r="F441" s="45">
        <v>-4654764.04</v>
      </c>
      <c r="G441" s="45">
        <v>-5539155.0199999996</v>
      </c>
      <c r="H441" s="45">
        <v>-3480510.07</v>
      </c>
      <c r="I441" s="45">
        <v>-1771711.8</v>
      </c>
      <c r="J441" s="45">
        <v>-2087546.22</v>
      </c>
      <c r="K441" s="45">
        <v>-1091638.1200000001</v>
      </c>
      <c r="L441" s="45">
        <v>-653014.02</v>
      </c>
      <c r="M441" s="45">
        <v>-816844.98</v>
      </c>
      <c r="N441" s="45">
        <v>-1560321.86</v>
      </c>
      <c r="O441" s="45">
        <v>-1193790.1499999999</v>
      </c>
      <c r="P441" s="45">
        <v>-822294.59</v>
      </c>
      <c r="Q441" s="45">
        <v>-2266457.8199999998</v>
      </c>
      <c r="R441" s="47">
        <f t="shared" si="115"/>
        <v>-2285343.7616666663</v>
      </c>
      <c r="U441" s="49">
        <f t="shared" si="116"/>
        <v>-2285343.7616666663</v>
      </c>
      <c r="V441" s="49"/>
      <c r="W441" s="49"/>
      <c r="Y441" s="51"/>
      <c r="Z441" s="51"/>
      <c r="AA441" s="51"/>
      <c r="AD441" s="49">
        <f t="shared" si="117"/>
        <v>-2285343.7616666663</v>
      </c>
    </row>
    <row r="442" spans="1:30" s="59" customFormat="1">
      <c r="D442" s="3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7"/>
      <c r="Y442" s="60"/>
      <c r="Z442" s="60"/>
      <c r="AA442" s="60"/>
      <c r="AD442" s="61">
        <f t="shared" si="117"/>
        <v>0</v>
      </c>
    </row>
    <row r="443" spans="1:30">
      <c r="A443" s="6" t="s">
        <v>284</v>
      </c>
      <c r="B443" s="6" t="s">
        <v>402</v>
      </c>
      <c r="C443" s="6" t="s">
        <v>379</v>
      </c>
      <c r="D443" s="10" t="s">
        <v>515</v>
      </c>
      <c r="E443" s="45">
        <v>-1127485.53</v>
      </c>
      <c r="F443" s="45">
        <v>-2180106.63</v>
      </c>
      <c r="G443" s="45">
        <v>-1114529.3899999999</v>
      </c>
      <c r="H443" s="45">
        <v>-1449861.32</v>
      </c>
      <c r="I443" s="45">
        <v>-964182.72</v>
      </c>
      <c r="J443" s="45">
        <v>-1569700.6</v>
      </c>
      <c r="K443" s="45">
        <v>-3025617.36</v>
      </c>
      <c r="L443" s="45">
        <v>-1260396.45</v>
      </c>
      <c r="M443" s="45">
        <v>-1674889.06</v>
      </c>
      <c r="N443" s="45">
        <v>-1091644.6399999999</v>
      </c>
      <c r="O443" s="45">
        <v>-2175100.9900000002</v>
      </c>
      <c r="P443" s="45">
        <v>-1281238.8</v>
      </c>
      <c r="Q443" s="45">
        <v>-2728860.16</v>
      </c>
      <c r="R443" s="47">
        <f t="shared" ref="R443:R452" si="118">((E443+Q443)+((F443+G443+H443+I443+J443+K443+L443+M443+N443+O443+P443)*2))/24</f>
        <v>-1642953.4004166666</v>
      </c>
      <c r="U443" s="49"/>
      <c r="V443" s="49"/>
      <c r="W443" s="49">
        <f t="shared" ref="W443:W452" si="119">+R443</f>
        <v>-1642953.4004166666</v>
      </c>
      <c r="Y443" s="51"/>
      <c r="Z443" s="51"/>
      <c r="AA443" s="51"/>
      <c r="AB443" s="49">
        <f t="shared" ref="AB443:AB452" si="120">+R443</f>
        <v>-1642953.4004166666</v>
      </c>
      <c r="AD443" s="49"/>
    </row>
    <row r="444" spans="1:30">
      <c r="A444" s="6" t="s">
        <v>284</v>
      </c>
      <c r="B444" s="6" t="s">
        <v>402</v>
      </c>
      <c r="C444" s="6" t="s">
        <v>516</v>
      </c>
      <c r="D444" s="10" t="s">
        <v>720</v>
      </c>
      <c r="E444" s="45">
        <v>-558866.4</v>
      </c>
      <c r="F444" s="45">
        <v>-988809.31</v>
      </c>
      <c r="G444" s="45">
        <v>-753716.54</v>
      </c>
      <c r="H444" s="45">
        <v>-730654.02</v>
      </c>
      <c r="I444" s="45">
        <v>-399693.37</v>
      </c>
      <c r="J444" s="45">
        <v>-844192.45</v>
      </c>
      <c r="K444" s="45">
        <v>-1620149.36</v>
      </c>
      <c r="L444" s="45">
        <v>-1427044.33</v>
      </c>
      <c r="M444" s="45">
        <v>-771791.28</v>
      </c>
      <c r="N444" s="45">
        <v>-824537.14</v>
      </c>
      <c r="O444" s="45">
        <v>-565115.81999999995</v>
      </c>
      <c r="P444" s="45">
        <v>-816685.13</v>
      </c>
      <c r="Q444" s="45">
        <v>-1513741.8</v>
      </c>
      <c r="R444" s="47">
        <f t="shared" si="118"/>
        <v>-898224.40416666679</v>
      </c>
      <c r="U444" s="49"/>
      <c r="V444" s="49"/>
      <c r="W444" s="49">
        <f t="shared" si="119"/>
        <v>-898224.40416666679</v>
      </c>
      <c r="Y444" s="51"/>
      <c r="Z444" s="51"/>
      <c r="AA444" s="51"/>
      <c r="AB444" s="49">
        <f t="shared" si="120"/>
        <v>-898224.40416666679</v>
      </c>
      <c r="AD444" s="49"/>
    </row>
    <row r="445" spans="1:30">
      <c r="A445" s="6" t="s">
        <v>284</v>
      </c>
      <c r="B445" s="6" t="s">
        <v>402</v>
      </c>
      <c r="C445" s="6" t="s">
        <v>937</v>
      </c>
      <c r="D445" s="3" t="s">
        <v>936</v>
      </c>
      <c r="E445" s="45">
        <v>0</v>
      </c>
      <c r="F445" s="45">
        <v>0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7">
        <f t="shared" si="118"/>
        <v>0</v>
      </c>
      <c r="U445" s="49"/>
      <c r="V445" s="49"/>
      <c r="W445" s="49">
        <f t="shared" si="119"/>
        <v>0</v>
      </c>
      <c r="Y445" s="51"/>
      <c r="Z445" s="51"/>
      <c r="AA445" s="51"/>
      <c r="AB445" s="49">
        <f t="shared" si="120"/>
        <v>0</v>
      </c>
      <c r="AD445" s="49"/>
    </row>
    <row r="446" spans="1:30">
      <c r="A446" s="6" t="s">
        <v>284</v>
      </c>
      <c r="B446" s="6" t="s">
        <v>402</v>
      </c>
      <c r="C446" s="6" t="s">
        <v>403</v>
      </c>
      <c r="D446" s="3" t="s">
        <v>721</v>
      </c>
      <c r="E446" s="45">
        <v>6.5483618527650794E-11</v>
      </c>
      <c r="F446" s="45">
        <v>-76590.599999999904</v>
      </c>
      <c r="G446" s="45">
        <v>-21186.029999999901</v>
      </c>
      <c r="H446" s="45">
        <v>-721.99999999994895</v>
      </c>
      <c r="I446" s="45">
        <v>-222216.42</v>
      </c>
      <c r="J446" s="45">
        <v>-222638.92</v>
      </c>
      <c r="K446" s="45">
        <v>-1338398.3</v>
      </c>
      <c r="L446" s="45">
        <v>-1392508.13</v>
      </c>
      <c r="M446" s="45">
        <v>-21278.5699999998</v>
      </c>
      <c r="N446" s="45">
        <v>1.67347025126219E-10</v>
      </c>
      <c r="O446" s="45">
        <v>-10567.059999999799</v>
      </c>
      <c r="P446" s="45">
        <v>-17363.1799999998</v>
      </c>
      <c r="Q446" s="45">
        <v>-694.29999999983204</v>
      </c>
      <c r="R446" s="47">
        <f t="shared" si="118"/>
        <v>-276984.69666666654</v>
      </c>
      <c r="U446" s="49"/>
      <c r="V446" s="49"/>
      <c r="W446" s="49">
        <f t="shared" si="119"/>
        <v>-276984.69666666654</v>
      </c>
      <c r="Y446" s="51"/>
      <c r="Z446" s="51"/>
      <c r="AA446" s="51"/>
      <c r="AB446" s="49">
        <f t="shared" si="120"/>
        <v>-276984.69666666654</v>
      </c>
      <c r="AD446" s="49"/>
    </row>
    <row r="447" spans="1:30">
      <c r="A447" s="6" t="s">
        <v>284</v>
      </c>
      <c r="B447" s="6" t="s">
        <v>402</v>
      </c>
      <c r="C447" s="6" t="s">
        <v>404</v>
      </c>
      <c r="D447" s="3" t="s">
        <v>205</v>
      </c>
      <c r="E447" s="45">
        <v>12752</v>
      </c>
      <c r="F447" s="45">
        <v>12752</v>
      </c>
      <c r="G447" s="45">
        <v>0</v>
      </c>
      <c r="H447" s="45">
        <v>0</v>
      </c>
      <c r="I447" s="45">
        <v>0</v>
      </c>
      <c r="J447" s="45">
        <v>0</v>
      </c>
      <c r="K447" s="45">
        <v>-671</v>
      </c>
      <c r="L447" s="45">
        <v>-1342</v>
      </c>
      <c r="M447" s="45">
        <v>-671</v>
      </c>
      <c r="N447" s="45">
        <v>0</v>
      </c>
      <c r="O447" s="45">
        <v>0</v>
      </c>
      <c r="P447" s="45">
        <v>0</v>
      </c>
      <c r="Q447" s="45">
        <v>-364</v>
      </c>
      <c r="R447" s="47">
        <f t="shared" si="118"/>
        <v>1355.1666666666667</v>
      </c>
      <c r="U447" s="49"/>
      <c r="V447" s="49"/>
      <c r="W447" s="49">
        <f t="shared" si="119"/>
        <v>1355.1666666666667</v>
      </c>
      <c r="Y447" s="51"/>
      <c r="Z447" s="51"/>
      <c r="AA447" s="51"/>
      <c r="AB447" s="49">
        <f t="shared" si="120"/>
        <v>1355.1666666666667</v>
      </c>
      <c r="AD447" s="49"/>
    </row>
    <row r="448" spans="1:30">
      <c r="A448" s="6" t="s">
        <v>284</v>
      </c>
      <c r="B448" s="6" t="s">
        <v>402</v>
      </c>
      <c r="C448" s="6" t="s">
        <v>381</v>
      </c>
      <c r="D448" s="3" t="s">
        <v>208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7">
        <f t="shared" si="118"/>
        <v>0</v>
      </c>
      <c r="U448" s="49"/>
      <c r="V448" s="49"/>
      <c r="W448" s="49">
        <f t="shared" si="119"/>
        <v>0</v>
      </c>
      <c r="Y448" s="51"/>
      <c r="Z448" s="51"/>
      <c r="AA448" s="51"/>
      <c r="AB448" s="49">
        <f t="shared" si="120"/>
        <v>0</v>
      </c>
      <c r="AD448" s="49"/>
    </row>
    <row r="449" spans="1:30">
      <c r="A449" s="6" t="s">
        <v>284</v>
      </c>
      <c r="B449" s="6" t="s">
        <v>402</v>
      </c>
      <c r="C449" s="6" t="s">
        <v>382</v>
      </c>
      <c r="D449" s="3" t="s">
        <v>722</v>
      </c>
      <c r="E449" s="45">
        <v>-252342.93</v>
      </c>
      <c r="F449" s="45">
        <v>-252611.36</v>
      </c>
      <c r="G449" s="45">
        <v>-94070.030000000101</v>
      </c>
      <c r="H449" s="45">
        <v>-106146.07</v>
      </c>
      <c r="I449" s="45">
        <v>-95344.380000000107</v>
      </c>
      <c r="J449" s="45">
        <v>-104245.61</v>
      </c>
      <c r="K449" s="45">
        <v>-202556.09</v>
      </c>
      <c r="L449" s="45">
        <v>-132612.17000000001</v>
      </c>
      <c r="M449" s="45">
        <v>-34301.69</v>
      </c>
      <c r="N449" s="45">
        <v>-46859.27</v>
      </c>
      <c r="O449" s="45">
        <v>-122052.65</v>
      </c>
      <c r="P449" s="45">
        <v>-42011.87</v>
      </c>
      <c r="Q449" s="45">
        <v>-48795.19</v>
      </c>
      <c r="R449" s="47">
        <f t="shared" si="118"/>
        <v>-115281.68750000001</v>
      </c>
      <c r="U449" s="49"/>
      <c r="V449" s="49"/>
      <c r="W449" s="49">
        <f t="shared" si="119"/>
        <v>-115281.68750000001</v>
      </c>
      <c r="Y449" s="51"/>
      <c r="Z449" s="51"/>
      <c r="AA449" s="51"/>
      <c r="AB449" s="49">
        <f t="shared" si="120"/>
        <v>-115281.68750000001</v>
      </c>
      <c r="AD449" s="49"/>
    </row>
    <row r="450" spans="1:30">
      <c r="A450" s="6" t="s">
        <v>284</v>
      </c>
      <c r="B450" s="6" t="s">
        <v>402</v>
      </c>
      <c r="C450" s="6" t="s">
        <v>383</v>
      </c>
      <c r="D450" s="3" t="s">
        <v>723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7">
        <f t="shared" si="118"/>
        <v>0</v>
      </c>
      <c r="U450" s="49"/>
      <c r="V450" s="49"/>
      <c r="W450" s="49">
        <f t="shared" si="119"/>
        <v>0</v>
      </c>
      <c r="Y450" s="51"/>
      <c r="Z450" s="51"/>
      <c r="AA450" s="51"/>
      <c r="AB450" s="49">
        <f t="shared" si="120"/>
        <v>0</v>
      </c>
      <c r="AD450" s="49"/>
    </row>
    <row r="451" spans="1:30">
      <c r="A451" s="6" t="s">
        <v>284</v>
      </c>
      <c r="B451" s="6" t="s">
        <v>402</v>
      </c>
      <c r="C451" s="6" t="s">
        <v>384</v>
      </c>
      <c r="D451" s="10" t="s">
        <v>206</v>
      </c>
      <c r="E451" s="45">
        <v>1434.96</v>
      </c>
      <c r="F451" s="45">
        <v>-7446.75</v>
      </c>
      <c r="G451" s="45">
        <v>9.0949470177292804E-13</v>
      </c>
      <c r="H451" s="45">
        <v>-6027.54</v>
      </c>
      <c r="I451" s="45">
        <v>-5433.37</v>
      </c>
      <c r="J451" s="45">
        <v>-263.51999999999902</v>
      </c>
      <c r="K451" s="45">
        <v>-4121.7</v>
      </c>
      <c r="L451" s="45">
        <v>-5044.42</v>
      </c>
      <c r="M451" s="45">
        <v>-3796.8</v>
      </c>
      <c r="N451" s="45">
        <v>1211.44</v>
      </c>
      <c r="O451" s="45">
        <v>-417.45000000000101</v>
      </c>
      <c r="P451" s="45">
        <v>-7152.74</v>
      </c>
      <c r="Q451" s="45">
        <v>1456.48</v>
      </c>
      <c r="R451" s="47">
        <f t="shared" si="118"/>
        <v>-3087.2608333333337</v>
      </c>
      <c r="U451" s="49"/>
      <c r="V451" s="49"/>
      <c r="W451" s="49">
        <f t="shared" si="119"/>
        <v>-3087.2608333333337</v>
      </c>
      <c r="Y451" s="51"/>
      <c r="Z451" s="51"/>
      <c r="AA451" s="51"/>
      <c r="AB451" s="49">
        <f t="shared" si="120"/>
        <v>-3087.2608333333337</v>
      </c>
      <c r="AD451" s="49"/>
    </row>
    <row r="452" spans="1:30">
      <c r="A452" s="6" t="s">
        <v>284</v>
      </c>
      <c r="B452" s="6" t="s">
        <v>402</v>
      </c>
      <c r="C452" s="6" t="s">
        <v>380</v>
      </c>
      <c r="D452" s="10" t="s">
        <v>207</v>
      </c>
      <c r="E452" s="45">
        <v>-11.95</v>
      </c>
      <c r="F452" s="45">
        <v>-11.95</v>
      </c>
      <c r="G452" s="45">
        <v>-11.95</v>
      </c>
      <c r="H452" s="45">
        <v>-11.95</v>
      </c>
      <c r="I452" s="45">
        <v>-11.95</v>
      </c>
      <c r="J452" s="45">
        <v>-11.95</v>
      </c>
      <c r="K452" s="45">
        <v>-11.95</v>
      </c>
      <c r="L452" s="45">
        <v>-18.059999999999999</v>
      </c>
      <c r="M452" s="45">
        <v>-18.059999999999999</v>
      </c>
      <c r="N452" s="45">
        <v>-18.059999999999999</v>
      </c>
      <c r="O452" s="45">
        <v>-18.059999999999999</v>
      </c>
      <c r="P452" s="45">
        <v>-18.059999999999999</v>
      </c>
      <c r="Q452" s="45">
        <v>-18.059999999999999</v>
      </c>
      <c r="R452" s="47">
        <f t="shared" si="118"/>
        <v>-14.750416666666666</v>
      </c>
      <c r="U452" s="49"/>
      <c r="V452" s="49"/>
      <c r="W452" s="49">
        <f t="shared" si="119"/>
        <v>-14.750416666666666</v>
      </c>
      <c r="Y452" s="51"/>
      <c r="Z452" s="51"/>
      <c r="AA452" s="51"/>
      <c r="AB452" s="49">
        <f t="shared" si="120"/>
        <v>-14.750416666666666</v>
      </c>
      <c r="AD452" s="49"/>
    </row>
    <row r="453" spans="1:30">
      <c r="D453" s="3" t="s">
        <v>209</v>
      </c>
      <c r="E453" s="46">
        <f t="shared" ref="E453:K453" si="121">SUM(E443:E452)</f>
        <v>-1924519.85</v>
      </c>
      <c r="F453" s="46">
        <f t="shared" si="121"/>
        <v>-3492824.6</v>
      </c>
      <c r="G453" s="46">
        <f t="shared" si="121"/>
        <v>-1983513.9399999997</v>
      </c>
      <c r="H453" s="46">
        <f t="shared" si="121"/>
        <v>-2293422.9</v>
      </c>
      <c r="I453" s="46">
        <f t="shared" si="121"/>
        <v>-1686882.21</v>
      </c>
      <c r="J453" s="46">
        <f t="shared" si="121"/>
        <v>-2741053.05</v>
      </c>
      <c r="K453" s="46">
        <f t="shared" si="121"/>
        <v>-6191525.7599999998</v>
      </c>
      <c r="L453" s="46">
        <f t="shared" ref="L453:R453" si="122">SUM(L443:L452)</f>
        <v>-4218965.5599999996</v>
      </c>
      <c r="M453" s="46">
        <f t="shared" si="122"/>
        <v>-2506746.4599999995</v>
      </c>
      <c r="N453" s="46">
        <f t="shared" si="122"/>
        <v>-1961847.6699999997</v>
      </c>
      <c r="O453" s="46">
        <f t="shared" si="122"/>
        <v>-2873272.03</v>
      </c>
      <c r="P453" s="46">
        <f t="shared" si="122"/>
        <v>-2164469.7800000003</v>
      </c>
      <c r="Q453" s="46">
        <f t="shared" si="122"/>
        <v>-4291017.0299999993</v>
      </c>
      <c r="R453" s="46">
        <f t="shared" si="122"/>
        <v>-2935191.0333333332</v>
      </c>
      <c r="Y453" s="51"/>
      <c r="Z453" s="51"/>
      <c r="AA453" s="51"/>
    </row>
    <row r="454" spans="1:30">
      <c r="D454" s="3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7"/>
      <c r="Y454" s="51"/>
      <c r="Z454" s="51"/>
      <c r="AA454" s="51"/>
    </row>
    <row r="455" spans="1:30">
      <c r="A455" s="6" t="s">
        <v>284</v>
      </c>
      <c r="B455" s="6" t="s">
        <v>211</v>
      </c>
      <c r="C455" s="6" t="s">
        <v>143</v>
      </c>
      <c r="D455" s="3" t="s">
        <v>724</v>
      </c>
      <c r="E455" s="45">
        <v>-113750.31</v>
      </c>
      <c r="F455" s="45">
        <v>0</v>
      </c>
      <c r="G455" s="45">
        <v>0</v>
      </c>
      <c r="H455" s="45">
        <v>0</v>
      </c>
      <c r="I455" s="45">
        <v>0</v>
      </c>
      <c r="J455" s="45">
        <v>-139722.44</v>
      </c>
      <c r="K455" s="45">
        <v>-114348.67</v>
      </c>
      <c r="L455" s="45">
        <v>-396024.71</v>
      </c>
      <c r="M455" s="45">
        <v>257.20000000001198</v>
      </c>
      <c r="N455" s="45">
        <v>257.20000000001198</v>
      </c>
      <c r="O455" s="45">
        <v>257.20000000001198</v>
      </c>
      <c r="P455" s="45">
        <v>257.20000000001198</v>
      </c>
      <c r="Q455" s="45">
        <v>-105535.73</v>
      </c>
      <c r="R455" s="47">
        <f t="shared" ref="R455:R460" si="123">((E455+Q455)+((F455+G455+H455+I455+J455+K455+L455+M455+N455+O455+P455)*2))/24</f>
        <v>-63225.836666666648</v>
      </c>
      <c r="U455" s="49">
        <f t="shared" ref="U455:U460" si="124">+R455</f>
        <v>-63225.836666666648</v>
      </c>
      <c r="V455" s="49"/>
      <c r="W455" s="49"/>
      <c r="Y455" s="51"/>
      <c r="Z455" s="51"/>
      <c r="AA455" s="51"/>
      <c r="AD455" s="49">
        <f t="shared" ref="AD455:AD460" si="125">+R455</f>
        <v>-63225.836666666648</v>
      </c>
    </row>
    <row r="456" spans="1:30">
      <c r="A456" s="6" t="s">
        <v>284</v>
      </c>
      <c r="B456" s="6" t="s">
        <v>211</v>
      </c>
      <c r="C456" s="6" t="s">
        <v>179</v>
      </c>
      <c r="D456" s="3" t="s">
        <v>725</v>
      </c>
      <c r="E456" s="45">
        <v>-65483.19</v>
      </c>
      <c r="F456" s="45">
        <v>-1.45519152283669E-11</v>
      </c>
      <c r="G456" s="45">
        <v>-1.45519152283669E-11</v>
      </c>
      <c r="H456" s="45">
        <v>-1.45519152283669E-11</v>
      </c>
      <c r="I456" s="45">
        <v>-1.45519152283669E-11</v>
      </c>
      <c r="J456" s="45">
        <v>-66722.81</v>
      </c>
      <c r="K456" s="45">
        <v>-69497.05</v>
      </c>
      <c r="L456" s="45">
        <v>-148373.95000000001</v>
      </c>
      <c r="M456" s="45">
        <v>0</v>
      </c>
      <c r="N456" s="45">
        <v>0</v>
      </c>
      <c r="O456" s="45">
        <v>0</v>
      </c>
      <c r="P456" s="45">
        <v>0</v>
      </c>
      <c r="Q456" s="45">
        <v>-71307.23</v>
      </c>
      <c r="R456" s="47">
        <f t="shared" si="123"/>
        <v>-29415.751666666667</v>
      </c>
      <c r="U456" s="49">
        <f t="shared" si="124"/>
        <v>-29415.751666666667</v>
      </c>
      <c r="V456" s="49"/>
      <c r="W456" s="49"/>
      <c r="Y456" s="51"/>
      <c r="Z456" s="51"/>
      <c r="AA456" s="51"/>
      <c r="AD456" s="49">
        <f t="shared" si="125"/>
        <v>-29415.751666666667</v>
      </c>
    </row>
    <row r="457" spans="1:30">
      <c r="A457" s="6" t="s">
        <v>284</v>
      </c>
      <c r="B457" s="6" t="s">
        <v>211</v>
      </c>
      <c r="C457" s="6" t="s">
        <v>180</v>
      </c>
      <c r="D457" s="3" t="s">
        <v>955</v>
      </c>
      <c r="E457" s="45">
        <v>-15837.09</v>
      </c>
      <c r="F457" s="45">
        <v>0</v>
      </c>
      <c r="G457" s="45">
        <v>0</v>
      </c>
      <c r="H457" s="45">
        <v>0</v>
      </c>
      <c r="I457" s="45">
        <v>0</v>
      </c>
      <c r="J457" s="45">
        <v>-17986.45</v>
      </c>
      <c r="K457" s="45">
        <v>-16253.36</v>
      </c>
      <c r="L457" s="45">
        <v>-34700.26</v>
      </c>
      <c r="M457" s="45">
        <v>0</v>
      </c>
      <c r="N457" s="45">
        <v>0</v>
      </c>
      <c r="O457" s="45">
        <v>0</v>
      </c>
      <c r="P457" s="45">
        <v>0</v>
      </c>
      <c r="Q457" s="45">
        <v>-16920.599999999999</v>
      </c>
      <c r="R457" s="47">
        <f t="shared" si="123"/>
        <v>-7109.909583333334</v>
      </c>
      <c r="U457" s="49">
        <f t="shared" si="124"/>
        <v>-7109.909583333334</v>
      </c>
      <c r="V457" s="49"/>
      <c r="W457" s="49"/>
      <c r="Y457" s="51"/>
      <c r="Z457" s="51"/>
      <c r="AA457" s="51"/>
      <c r="AD457" s="49">
        <f t="shared" si="125"/>
        <v>-7109.909583333334</v>
      </c>
    </row>
    <row r="458" spans="1:30">
      <c r="A458" s="6" t="s">
        <v>284</v>
      </c>
      <c r="B458" s="6" t="s">
        <v>210</v>
      </c>
      <c r="C458" s="25" t="s">
        <v>227</v>
      </c>
      <c r="D458" s="3" t="s">
        <v>726</v>
      </c>
      <c r="E458" s="45">
        <v>-13495.43</v>
      </c>
      <c r="F458" s="45">
        <v>0</v>
      </c>
      <c r="G458" s="45">
        <v>0</v>
      </c>
      <c r="H458" s="45">
        <v>0</v>
      </c>
      <c r="I458" s="45">
        <v>0</v>
      </c>
      <c r="J458" s="45">
        <v>-14968.48</v>
      </c>
      <c r="K458" s="45">
        <v>-12853.91</v>
      </c>
      <c r="L458" s="45">
        <v>-22392.1</v>
      </c>
      <c r="M458" s="45">
        <v>0</v>
      </c>
      <c r="N458" s="45">
        <v>0</v>
      </c>
      <c r="O458" s="45">
        <v>0</v>
      </c>
      <c r="P458" s="45">
        <v>0</v>
      </c>
      <c r="Q458" s="45">
        <v>-14541.35</v>
      </c>
      <c r="R458" s="47">
        <f t="shared" si="123"/>
        <v>-5352.74</v>
      </c>
      <c r="U458" s="49">
        <f t="shared" si="124"/>
        <v>-5352.74</v>
      </c>
      <c r="V458" s="49"/>
      <c r="W458" s="49"/>
      <c r="Y458" s="51"/>
      <c r="Z458" s="51"/>
      <c r="AA458" s="51"/>
      <c r="AD458" s="49">
        <f t="shared" si="125"/>
        <v>-5352.74</v>
      </c>
    </row>
    <row r="459" spans="1:30">
      <c r="A459" s="6" t="s">
        <v>284</v>
      </c>
      <c r="B459" s="6" t="s">
        <v>210</v>
      </c>
      <c r="C459" s="25" t="s">
        <v>1005</v>
      </c>
      <c r="D459" s="3" t="s">
        <v>726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-198</v>
      </c>
      <c r="Q459" s="45">
        <v>-582</v>
      </c>
      <c r="R459" s="47">
        <f t="shared" si="123"/>
        <v>-40.75</v>
      </c>
      <c r="U459" s="49">
        <f t="shared" si="124"/>
        <v>-40.75</v>
      </c>
      <c r="V459" s="49"/>
      <c r="W459" s="49"/>
      <c r="Y459" s="51"/>
      <c r="Z459" s="51"/>
      <c r="AA459" s="51"/>
      <c r="AD459" s="49">
        <f t="shared" si="125"/>
        <v>-40.75</v>
      </c>
    </row>
    <row r="460" spans="1:30">
      <c r="A460" s="6" t="s">
        <v>284</v>
      </c>
      <c r="B460" s="6" t="s">
        <v>210</v>
      </c>
      <c r="C460" s="6" t="s">
        <v>531</v>
      </c>
      <c r="D460" s="3" t="s">
        <v>727</v>
      </c>
      <c r="E460" s="45">
        <v>-619.19000000000005</v>
      </c>
      <c r="F460" s="45">
        <v>-1041.77</v>
      </c>
      <c r="G460" s="45">
        <v>-1435.38</v>
      </c>
      <c r="H460" s="45">
        <v>-1833.62</v>
      </c>
      <c r="I460" s="45">
        <v>-826.85</v>
      </c>
      <c r="J460" s="45">
        <v>-1472.97</v>
      </c>
      <c r="K460" s="45">
        <v>-401.68</v>
      </c>
      <c r="L460" s="45">
        <v>-900.24</v>
      </c>
      <c r="M460" s="45">
        <v>-1306.21</v>
      </c>
      <c r="N460" s="45">
        <v>-391.53</v>
      </c>
      <c r="O460" s="45">
        <v>-804.08</v>
      </c>
      <c r="P460" s="45">
        <v>-1221.23</v>
      </c>
      <c r="Q460" s="45">
        <v>-617.5</v>
      </c>
      <c r="R460" s="47">
        <f t="shared" si="123"/>
        <v>-1021.1587500000001</v>
      </c>
      <c r="U460" s="49">
        <f t="shared" si="124"/>
        <v>-1021.1587500000001</v>
      </c>
      <c r="V460" s="49"/>
      <c r="W460" s="49"/>
      <c r="Y460" s="51"/>
      <c r="Z460" s="51"/>
      <c r="AA460" s="51"/>
      <c r="AD460" s="49">
        <f t="shared" si="125"/>
        <v>-1021.1587500000001</v>
      </c>
    </row>
    <row r="461" spans="1:30">
      <c r="D461" s="3" t="s">
        <v>212</v>
      </c>
      <c r="E461" s="46">
        <f t="shared" ref="E461:I461" si="126">SUM(E455:E460)</f>
        <v>-209185.21</v>
      </c>
      <c r="F461" s="46">
        <f t="shared" si="126"/>
        <v>-1041.7700000000145</v>
      </c>
      <c r="G461" s="46">
        <f t="shared" si="126"/>
        <v>-1435.3800000000147</v>
      </c>
      <c r="H461" s="46">
        <f t="shared" si="126"/>
        <v>-1833.6200000000144</v>
      </c>
      <c r="I461" s="46">
        <f t="shared" si="126"/>
        <v>-826.85000000001457</v>
      </c>
      <c r="J461" s="46">
        <f t="shared" ref="J461:R461" si="127">SUM(J455:J460)</f>
        <v>-240873.15000000002</v>
      </c>
      <c r="K461" s="46">
        <f t="shared" si="127"/>
        <v>-213354.67</v>
      </c>
      <c r="L461" s="46">
        <f t="shared" si="127"/>
        <v>-602391.26</v>
      </c>
      <c r="M461" s="46">
        <f t="shared" si="127"/>
        <v>-1049.0099999999879</v>
      </c>
      <c r="N461" s="46">
        <f t="shared" si="127"/>
        <v>-134.32999999998799</v>
      </c>
      <c r="O461" s="46">
        <f t="shared" si="127"/>
        <v>-546.87999999998806</v>
      </c>
      <c r="P461" s="46">
        <f t="shared" si="127"/>
        <v>-1162.0299999999879</v>
      </c>
      <c r="Q461" s="46">
        <f t="shared" si="127"/>
        <v>-209504.41</v>
      </c>
      <c r="R461" s="46">
        <f t="shared" si="127"/>
        <v>-106166.14666666665</v>
      </c>
      <c r="Y461" s="51"/>
      <c r="Z461" s="51"/>
      <c r="AA461" s="51"/>
    </row>
    <row r="462" spans="1:30">
      <c r="D462" s="3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7"/>
      <c r="Y462" s="51"/>
      <c r="Z462" s="51"/>
      <c r="AA462" s="51"/>
    </row>
    <row r="463" spans="1:30">
      <c r="D463" s="3" t="s">
        <v>213</v>
      </c>
      <c r="E463" s="46">
        <f t="shared" ref="E463:R463" si="128">E424+E425+SUM(E427:E441)+E453+E461</f>
        <v>-21428885.960000005</v>
      </c>
      <c r="F463" s="46">
        <f t="shared" si="128"/>
        <v>-23877698.84</v>
      </c>
      <c r="G463" s="46">
        <f t="shared" si="128"/>
        <v>-24011385.419999998</v>
      </c>
      <c r="H463" s="46">
        <f t="shared" si="128"/>
        <v>-25268824.199999999</v>
      </c>
      <c r="I463" s="46">
        <f t="shared" si="128"/>
        <v>-28866890.060000002</v>
      </c>
      <c r="J463" s="46">
        <f t="shared" si="128"/>
        <v>-35320685.519999996</v>
      </c>
      <c r="K463" s="46">
        <f t="shared" si="128"/>
        <v>-33642766.079999998</v>
      </c>
      <c r="L463" s="46">
        <f t="shared" si="128"/>
        <v>-26254863.460000001</v>
      </c>
      <c r="M463" s="46">
        <f t="shared" si="128"/>
        <v>-25367268.170000002</v>
      </c>
      <c r="N463" s="46">
        <f t="shared" si="128"/>
        <v>-20885213.769999992</v>
      </c>
      <c r="O463" s="46">
        <f t="shared" si="128"/>
        <v>-21399828.869999994</v>
      </c>
      <c r="P463" s="46">
        <f t="shared" si="128"/>
        <v>-18587904.580000002</v>
      </c>
      <c r="Q463" s="46">
        <f t="shared" si="128"/>
        <v>-22700049.540000003</v>
      </c>
      <c r="R463" s="46">
        <f t="shared" si="128"/>
        <v>-25462316.393333338</v>
      </c>
      <c r="Y463" s="51"/>
      <c r="Z463" s="51"/>
      <c r="AA463" s="51"/>
    </row>
    <row r="464" spans="1:30">
      <c r="D464" s="3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7"/>
      <c r="Y464" s="51"/>
      <c r="Z464" s="51"/>
      <c r="AA464" s="51"/>
    </row>
    <row r="465" spans="1:30">
      <c r="A465" s="6" t="s">
        <v>284</v>
      </c>
      <c r="B465" s="6" t="s">
        <v>228</v>
      </c>
      <c r="C465" s="6" t="s">
        <v>83</v>
      </c>
      <c r="D465" s="3" t="s">
        <v>920</v>
      </c>
      <c r="E465" s="45">
        <v>-28900</v>
      </c>
      <c r="F465" s="45">
        <v>-28900</v>
      </c>
      <c r="G465" s="45">
        <v>-29900</v>
      </c>
      <c r="H465" s="45">
        <v>-32700</v>
      </c>
      <c r="I465" s="45">
        <v>-36500</v>
      </c>
      <c r="J465" s="45">
        <v>-36500</v>
      </c>
      <c r="K465" s="45">
        <v>-29000</v>
      </c>
      <c r="L465" s="45">
        <v>-29000</v>
      </c>
      <c r="M465" s="45">
        <v>-500</v>
      </c>
      <c r="N465" s="45">
        <v>-21800</v>
      </c>
      <c r="O465" s="45">
        <v>-600</v>
      </c>
      <c r="P465" s="45">
        <v>-85000</v>
      </c>
      <c r="Q465" s="45">
        <v>-7650</v>
      </c>
      <c r="R465" s="47">
        <f t="shared" ref="R465:R528" si="129">((E465+Q465)+((F465+G465+H465+I465+J465+K465+L465+M465+N465+O465+P465)*2))/24</f>
        <v>-29056.25</v>
      </c>
      <c r="U465" s="49">
        <f t="shared" ref="U465:U502" si="130">+R465</f>
        <v>-29056.25</v>
      </c>
      <c r="V465" s="49"/>
      <c r="W465" s="49"/>
      <c r="Y465" s="51"/>
      <c r="Z465" s="51"/>
      <c r="AA465" s="51"/>
      <c r="AD465" s="49">
        <f t="shared" ref="AD465:AD502" si="131">+R465</f>
        <v>-29056.25</v>
      </c>
    </row>
    <row r="466" spans="1:30">
      <c r="A466" s="6" t="s">
        <v>284</v>
      </c>
      <c r="B466" s="6" t="s">
        <v>415</v>
      </c>
      <c r="C466" s="6" t="s">
        <v>113</v>
      </c>
      <c r="D466" s="3" t="s">
        <v>229</v>
      </c>
      <c r="E466" s="45">
        <v>-24135</v>
      </c>
      <c r="F466" s="45">
        <v>-24135</v>
      </c>
      <c r="G466" s="45">
        <v>-24135</v>
      </c>
      <c r="H466" s="45">
        <v>-24135</v>
      </c>
      <c r="I466" s="45">
        <v>-24135</v>
      </c>
      <c r="J466" s="45">
        <v>-24135</v>
      </c>
      <c r="K466" s="45">
        <v>-24135</v>
      </c>
      <c r="L466" s="45">
        <v>-24135</v>
      </c>
      <c r="M466" s="45">
        <v>-24135</v>
      </c>
      <c r="N466" s="45">
        <v>-24135</v>
      </c>
      <c r="O466" s="45">
        <v>-24135</v>
      </c>
      <c r="P466" s="45">
        <v>-24135</v>
      </c>
      <c r="Q466" s="45">
        <v>-24135</v>
      </c>
      <c r="R466" s="47">
        <f t="shared" si="129"/>
        <v>-24135</v>
      </c>
      <c r="U466" s="49">
        <f t="shared" si="130"/>
        <v>-24135</v>
      </c>
      <c r="V466" s="49"/>
      <c r="W466" s="49"/>
      <c r="Y466" s="51"/>
      <c r="Z466" s="51"/>
      <c r="AA466" s="51"/>
      <c r="AD466" s="49">
        <f t="shared" si="131"/>
        <v>-24135</v>
      </c>
    </row>
    <row r="467" spans="1:30">
      <c r="A467" s="6" t="s">
        <v>284</v>
      </c>
      <c r="B467" s="6" t="s">
        <v>405</v>
      </c>
      <c r="C467" s="6" t="s">
        <v>282</v>
      </c>
      <c r="D467" s="3" t="s">
        <v>731</v>
      </c>
      <c r="E467" s="45">
        <v>0</v>
      </c>
      <c r="F467" s="45">
        <v>0</v>
      </c>
      <c r="G467" s="45">
        <v>0</v>
      </c>
      <c r="H467" s="45">
        <v>0</v>
      </c>
      <c r="I467" s="45">
        <v>0</v>
      </c>
      <c r="J467" s="45">
        <v>30646.74</v>
      </c>
      <c r="K467" s="45">
        <v>-2676349.88</v>
      </c>
      <c r="L467" s="45">
        <v>-5280776.84</v>
      </c>
      <c r="M467" s="45">
        <v>-6869880.25</v>
      </c>
      <c r="N467" s="45">
        <v>-4656713.22</v>
      </c>
      <c r="O467" s="45">
        <v>-4117511.41</v>
      </c>
      <c r="P467" s="45">
        <v>-486363.36000000098</v>
      </c>
      <c r="Q467" s="45">
        <v>-8.1490725278854401E-10</v>
      </c>
      <c r="R467" s="47">
        <f t="shared" si="129"/>
        <v>-2004745.6849999998</v>
      </c>
      <c r="U467" s="49">
        <f t="shared" si="130"/>
        <v>-2004745.6849999998</v>
      </c>
      <c r="V467" s="49"/>
      <c r="W467" s="49"/>
      <c r="Y467" s="51"/>
      <c r="Z467" s="51"/>
      <c r="AA467" s="51"/>
      <c r="AD467" s="49">
        <f t="shared" si="131"/>
        <v>-2004745.6849999998</v>
      </c>
    </row>
    <row r="468" spans="1:30">
      <c r="A468" s="6" t="s">
        <v>284</v>
      </c>
      <c r="B468" s="6" t="s">
        <v>405</v>
      </c>
      <c r="C468" s="6" t="s">
        <v>875</v>
      </c>
      <c r="D468" s="3" t="s">
        <v>938</v>
      </c>
      <c r="E468" s="45">
        <v>0</v>
      </c>
      <c r="F468" s="45">
        <v>0</v>
      </c>
      <c r="G468" s="45">
        <v>0</v>
      </c>
      <c r="H468" s="45">
        <v>0</v>
      </c>
      <c r="I468" s="45">
        <v>0</v>
      </c>
      <c r="J468" s="45">
        <v>-88263</v>
      </c>
      <c r="K468" s="45">
        <v>-88263</v>
      </c>
      <c r="L468" s="45">
        <v>-88263</v>
      </c>
      <c r="M468" s="45">
        <v>-90346</v>
      </c>
      <c r="N468" s="45">
        <v>109654</v>
      </c>
      <c r="O468" s="45">
        <v>-90346</v>
      </c>
      <c r="P468" s="45">
        <v>-92435</v>
      </c>
      <c r="Q468" s="45">
        <v>0</v>
      </c>
      <c r="R468" s="47">
        <f t="shared" si="129"/>
        <v>-35688.5</v>
      </c>
      <c r="U468" s="49">
        <f t="shared" si="130"/>
        <v>-35688.5</v>
      </c>
      <c r="V468" s="49"/>
      <c r="W468" s="49"/>
      <c r="Y468" s="51"/>
      <c r="Z468" s="51"/>
      <c r="AA468" s="51"/>
      <c r="AD468" s="49">
        <f t="shared" si="131"/>
        <v>-35688.5</v>
      </c>
    </row>
    <row r="469" spans="1:30">
      <c r="A469" s="6" t="s">
        <v>284</v>
      </c>
      <c r="B469" s="6" t="s">
        <v>215</v>
      </c>
      <c r="C469" s="6" t="s">
        <v>281</v>
      </c>
      <c r="D469" s="3" t="s">
        <v>732</v>
      </c>
      <c r="E469" s="45">
        <v>-15651.33</v>
      </c>
      <c r="F469" s="45">
        <v>-1.2732925824821E-11</v>
      </c>
      <c r="G469" s="45">
        <v>-1.2732925824821E-11</v>
      </c>
      <c r="H469" s="45">
        <v>-1.2732925824821E-11</v>
      </c>
      <c r="I469" s="45">
        <v>-1.2732925824821E-11</v>
      </c>
      <c r="J469" s="45">
        <v>-1.2732925824821E-11</v>
      </c>
      <c r="K469" s="45">
        <v>-187822.74</v>
      </c>
      <c r="L469" s="45">
        <v>-316198.45</v>
      </c>
      <c r="M469" s="45">
        <v>-110213.83</v>
      </c>
      <c r="N469" s="45">
        <v>-120579.5</v>
      </c>
      <c r="O469" s="45">
        <v>-129383.53</v>
      </c>
      <c r="P469" s="45">
        <v>-138156.66</v>
      </c>
      <c r="Q469" s="45">
        <v>-158683.82999999999</v>
      </c>
      <c r="R469" s="47">
        <f t="shared" si="129"/>
        <v>-90793.52416666667</v>
      </c>
      <c r="U469" s="49">
        <f t="shared" si="130"/>
        <v>-90793.52416666667</v>
      </c>
      <c r="V469" s="49"/>
      <c r="W469" s="49"/>
      <c r="Y469" s="51"/>
      <c r="Z469" s="51"/>
      <c r="AA469" s="51"/>
      <c r="AD469" s="49">
        <f t="shared" si="131"/>
        <v>-90793.52416666667</v>
      </c>
    </row>
    <row r="470" spans="1:30">
      <c r="A470" s="6" t="s">
        <v>284</v>
      </c>
      <c r="B470" s="6" t="s">
        <v>215</v>
      </c>
      <c r="C470" s="6" t="s">
        <v>393</v>
      </c>
      <c r="D470" s="3" t="s">
        <v>733</v>
      </c>
      <c r="E470" s="45">
        <v>-46831.5</v>
      </c>
      <c r="F470" s="45">
        <v>-53998.9</v>
      </c>
      <c r="G470" s="45">
        <v>-68141.31</v>
      </c>
      <c r="H470" s="45">
        <v>-86977.52</v>
      </c>
      <c r="I470" s="45">
        <v>-105424.06</v>
      </c>
      <c r="J470" s="45">
        <v>-116367.72</v>
      </c>
      <c r="K470" s="45">
        <v>-128413.14</v>
      </c>
      <c r="L470" s="45">
        <v>-27567.73</v>
      </c>
      <c r="M470" s="45">
        <v>-40638.5</v>
      </c>
      <c r="N470" s="45">
        <v>-38953.410000000003</v>
      </c>
      <c r="O470" s="45">
        <v>-43764.55</v>
      </c>
      <c r="P470" s="45">
        <v>-50816.13</v>
      </c>
      <c r="Q470" s="45">
        <v>-57551.78</v>
      </c>
      <c r="R470" s="47">
        <f t="shared" si="129"/>
        <v>-67771.217500000013</v>
      </c>
      <c r="U470" s="49">
        <f t="shared" si="130"/>
        <v>-67771.217500000013</v>
      </c>
      <c r="V470" s="49"/>
      <c r="W470" s="49"/>
      <c r="Y470" s="51"/>
      <c r="Z470" s="51"/>
      <c r="AA470" s="51"/>
      <c r="AD470" s="49">
        <f t="shared" si="131"/>
        <v>-67771.217500000013</v>
      </c>
    </row>
    <row r="471" spans="1:30">
      <c r="A471" s="6" t="s">
        <v>284</v>
      </c>
      <c r="B471" s="6" t="s">
        <v>215</v>
      </c>
      <c r="C471" s="6" t="s">
        <v>941</v>
      </c>
      <c r="D471" s="3" t="s">
        <v>942</v>
      </c>
      <c r="E471" s="45">
        <v>-668029.13</v>
      </c>
      <c r="F471" s="45">
        <v>-808712.05</v>
      </c>
      <c r="G471" s="45">
        <v>-950731.04</v>
      </c>
      <c r="H471" s="45">
        <v>-1096052.19</v>
      </c>
      <c r="I471" s="45">
        <v>-1229986.74</v>
      </c>
      <c r="J471" s="45">
        <v>-720542.66</v>
      </c>
      <c r="K471" s="45">
        <v>-662939.05000000005</v>
      </c>
      <c r="L471" s="45">
        <v>-662939.05000000005</v>
      </c>
      <c r="M471" s="45">
        <v>-662250.56000000006</v>
      </c>
      <c r="N471" s="45">
        <v>-662250.56000000006</v>
      </c>
      <c r="O471" s="45">
        <v>-662250.56000000006</v>
      </c>
      <c r="P471" s="45">
        <v>-662250.56000000006</v>
      </c>
      <c r="Q471" s="45">
        <v>-662250.56000000006</v>
      </c>
      <c r="R471" s="47">
        <f t="shared" si="129"/>
        <v>-787170.40541666688</v>
      </c>
      <c r="U471" s="49">
        <f t="shared" si="130"/>
        <v>-787170.40541666688</v>
      </c>
      <c r="V471" s="49"/>
      <c r="W471" s="49"/>
      <c r="Y471" s="51"/>
      <c r="Z471" s="51"/>
      <c r="AA471" s="51"/>
      <c r="AD471" s="49">
        <f t="shared" si="131"/>
        <v>-787170.40541666688</v>
      </c>
    </row>
    <row r="472" spans="1:30">
      <c r="A472" s="6" t="s">
        <v>284</v>
      </c>
      <c r="B472" s="6" t="s">
        <v>215</v>
      </c>
      <c r="C472" s="6" t="s">
        <v>945</v>
      </c>
      <c r="D472" s="3" t="s">
        <v>946</v>
      </c>
      <c r="E472" s="45">
        <v>-15940.27</v>
      </c>
      <c r="F472" s="45">
        <v>-17190.5</v>
      </c>
      <c r="G472" s="45">
        <v>-20350.68</v>
      </c>
      <c r="H472" s="45">
        <v>-24205.08</v>
      </c>
      <c r="I472" s="45">
        <v>-25442.53</v>
      </c>
      <c r="J472" s="45">
        <v>-32452.03</v>
      </c>
      <c r="K472" s="45">
        <v>17356.52</v>
      </c>
      <c r="L472" s="45">
        <v>49667.12</v>
      </c>
      <c r="M472" s="45">
        <v>0</v>
      </c>
      <c r="N472" s="45">
        <v>-8381.9500000000007</v>
      </c>
      <c r="O472" s="45">
        <v>-10782.76</v>
      </c>
      <c r="P472" s="45">
        <v>-12878.3</v>
      </c>
      <c r="Q472" s="45">
        <v>-17771.830000000002</v>
      </c>
      <c r="R472" s="47">
        <f t="shared" si="129"/>
        <v>-8459.6866666666665</v>
      </c>
      <c r="U472" s="49">
        <f t="shared" si="130"/>
        <v>-8459.6866666666665</v>
      </c>
      <c r="V472" s="49"/>
      <c r="W472" s="49"/>
      <c r="Y472" s="51"/>
      <c r="Z472" s="51"/>
      <c r="AA472" s="51"/>
      <c r="AD472" s="49">
        <f t="shared" si="131"/>
        <v>-8459.6866666666665</v>
      </c>
    </row>
    <row r="473" spans="1:30">
      <c r="A473" s="6" t="s">
        <v>284</v>
      </c>
      <c r="B473" s="6" t="s">
        <v>215</v>
      </c>
      <c r="C473" s="6" t="s">
        <v>282</v>
      </c>
      <c r="D473" s="3" t="s">
        <v>734</v>
      </c>
      <c r="E473" s="45">
        <v>-7.2830630415410299E-13</v>
      </c>
      <c r="F473" s="45">
        <v>-63.070000000000697</v>
      </c>
      <c r="G473" s="45">
        <v>-114.030000000001</v>
      </c>
      <c r="H473" s="45">
        <v>-202.83000000000101</v>
      </c>
      <c r="I473" s="45">
        <v>-227.10000000000099</v>
      </c>
      <c r="J473" s="45">
        <v>-277.43000000000097</v>
      </c>
      <c r="K473" s="45">
        <v>-13669.29</v>
      </c>
      <c r="L473" s="45">
        <v>-14356.37</v>
      </c>
      <c r="M473" s="45">
        <v>-14303.28</v>
      </c>
      <c r="N473" s="45">
        <v>-120.700000000001</v>
      </c>
      <c r="O473" s="45">
        <v>-154.80000000000101</v>
      </c>
      <c r="P473" s="45">
        <v>-209.35000000000099</v>
      </c>
      <c r="Q473" s="45">
        <v>-296.68000000000097</v>
      </c>
      <c r="R473" s="47">
        <f t="shared" si="129"/>
        <v>-3653.8825000000015</v>
      </c>
      <c r="U473" s="49">
        <f t="shared" si="130"/>
        <v>-3653.8825000000015</v>
      </c>
      <c r="V473" s="49"/>
      <c r="W473" s="49"/>
      <c r="Y473" s="51"/>
      <c r="Z473" s="51"/>
      <c r="AA473" s="51"/>
      <c r="AD473" s="49">
        <f t="shared" si="131"/>
        <v>-3653.8825000000015</v>
      </c>
    </row>
    <row r="474" spans="1:30">
      <c r="A474" s="6" t="s">
        <v>284</v>
      </c>
      <c r="B474" s="6" t="s">
        <v>215</v>
      </c>
      <c r="C474" s="6" t="s">
        <v>966</v>
      </c>
      <c r="D474" s="3" t="s">
        <v>967</v>
      </c>
      <c r="E474" s="45">
        <v>0</v>
      </c>
      <c r="F474" s="45">
        <v>0</v>
      </c>
      <c r="G474" s="45">
        <v>0</v>
      </c>
      <c r="H474" s="45">
        <v>0</v>
      </c>
      <c r="I474" s="45">
        <v>0</v>
      </c>
      <c r="J474" s="45">
        <v>-87733.82</v>
      </c>
      <c r="K474" s="45">
        <v>-150264.24</v>
      </c>
      <c r="L474" s="45">
        <v>-128434.33</v>
      </c>
      <c r="M474" s="45">
        <v>-186370.86</v>
      </c>
      <c r="N474" s="45">
        <v>-244451.57</v>
      </c>
      <c r="O474" s="45">
        <v>-193601.69</v>
      </c>
      <c r="P474" s="45">
        <v>-111269.74</v>
      </c>
      <c r="Q474" s="45">
        <v>-121316.19</v>
      </c>
      <c r="R474" s="47">
        <f t="shared" si="129"/>
        <v>-96898.695416666669</v>
      </c>
      <c r="U474" s="49">
        <f t="shared" si="130"/>
        <v>-96898.695416666669</v>
      </c>
      <c r="V474" s="49"/>
      <c r="W474" s="49"/>
      <c r="Y474" s="51"/>
      <c r="Z474" s="51"/>
      <c r="AA474" s="51"/>
      <c r="AD474" s="49">
        <f t="shared" si="131"/>
        <v>-96898.695416666669</v>
      </c>
    </row>
    <row r="475" spans="1:30">
      <c r="A475" s="6" t="s">
        <v>284</v>
      </c>
      <c r="B475" s="6" t="s">
        <v>215</v>
      </c>
      <c r="C475" s="6" t="s">
        <v>227</v>
      </c>
      <c r="D475" s="3" t="s">
        <v>736</v>
      </c>
      <c r="E475" s="45">
        <v>-2366.8000000000002</v>
      </c>
      <c r="F475" s="45">
        <v>-2725.69</v>
      </c>
      <c r="G475" s="45">
        <v>-2968.49</v>
      </c>
      <c r="H475" s="45">
        <v>-451.67000000000297</v>
      </c>
      <c r="I475" s="45">
        <v>-586.79000000000303</v>
      </c>
      <c r="J475" s="45">
        <v>-761.080000000003</v>
      </c>
      <c r="K475" s="45">
        <v>-9136.56</v>
      </c>
      <c r="L475" s="45">
        <v>-16275.08</v>
      </c>
      <c r="M475" s="45">
        <v>-23299.74</v>
      </c>
      <c r="N475" s="45">
        <v>-10160.86</v>
      </c>
      <c r="O475" s="45">
        <v>-15660.59</v>
      </c>
      <c r="P475" s="45">
        <v>-18922.93</v>
      </c>
      <c r="Q475" s="45">
        <v>-4776.18</v>
      </c>
      <c r="R475" s="47">
        <f t="shared" si="129"/>
        <v>-8710.0808333333352</v>
      </c>
      <c r="U475" s="49">
        <f t="shared" si="130"/>
        <v>-8710.0808333333352</v>
      </c>
      <c r="V475" s="49"/>
      <c r="W475" s="49"/>
      <c r="Y475" s="51"/>
      <c r="Z475" s="51"/>
      <c r="AA475" s="51"/>
      <c r="AD475" s="49">
        <f t="shared" si="131"/>
        <v>-8710.0808333333352</v>
      </c>
    </row>
    <row r="476" spans="1:30">
      <c r="A476" s="6" t="s">
        <v>284</v>
      </c>
      <c r="B476" s="6" t="s">
        <v>215</v>
      </c>
      <c r="C476" s="6" t="s">
        <v>342</v>
      </c>
      <c r="D476" s="3" t="s">
        <v>737</v>
      </c>
      <c r="E476" s="45">
        <v>27515.26</v>
      </c>
      <c r="F476" s="45">
        <v>31761.91</v>
      </c>
      <c r="G476" s="45">
        <v>36314.58</v>
      </c>
      <c r="H476" s="45">
        <v>35572.04</v>
      </c>
      <c r="I476" s="45">
        <v>35291.589999999997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7">
        <f t="shared" si="129"/>
        <v>12724.8125</v>
      </c>
      <c r="U476" s="49">
        <f t="shared" si="130"/>
        <v>12724.8125</v>
      </c>
      <c r="V476" s="49"/>
      <c r="W476" s="49"/>
      <c r="Y476" s="51"/>
      <c r="Z476" s="51"/>
      <c r="AA476" s="51"/>
      <c r="AD476" s="49">
        <f t="shared" si="131"/>
        <v>12724.8125</v>
      </c>
    </row>
    <row r="477" spans="1:30">
      <c r="A477" s="6" t="s">
        <v>284</v>
      </c>
      <c r="B477" s="6" t="s">
        <v>215</v>
      </c>
      <c r="C477" s="6" t="s">
        <v>517</v>
      </c>
      <c r="D477" s="3" t="s">
        <v>739</v>
      </c>
      <c r="E477" s="45">
        <v>-376.91</v>
      </c>
      <c r="F477" s="45">
        <v>-624.92999999999995</v>
      </c>
      <c r="G477" s="45">
        <v>-844.89</v>
      </c>
      <c r="H477" s="45">
        <v>-297.39</v>
      </c>
      <c r="I477" s="45">
        <v>-519.70000000000005</v>
      </c>
      <c r="J477" s="45">
        <v>-798.49</v>
      </c>
      <c r="K477" s="45">
        <v>-258.48</v>
      </c>
      <c r="L477" s="45">
        <v>-489.74</v>
      </c>
      <c r="M477" s="45">
        <v>-745.72</v>
      </c>
      <c r="N477" s="45">
        <v>-331.61</v>
      </c>
      <c r="O477" s="45">
        <v>-584.01</v>
      </c>
      <c r="P477" s="45">
        <v>-819.92</v>
      </c>
      <c r="Q477" s="45">
        <v>-397.25</v>
      </c>
      <c r="R477" s="47">
        <f t="shared" si="129"/>
        <v>-558.49666666666667</v>
      </c>
      <c r="U477" s="49">
        <f t="shared" si="130"/>
        <v>-558.49666666666667</v>
      </c>
      <c r="V477" s="49"/>
      <c r="W477" s="49"/>
      <c r="Y477" s="51"/>
      <c r="Z477" s="51"/>
      <c r="AA477" s="51"/>
      <c r="AD477" s="49">
        <f t="shared" si="131"/>
        <v>-558.49666666666667</v>
      </c>
    </row>
    <row r="478" spans="1:30">
      <c r="A478" s="6" t="s">
        <v>284</v>
      </c>
      <c r="B478" s="6" t="s">
        <v>215</v>
      </c>
      <c r="C478" s="6" t="s">
        <v>226</v>
      </c>
      <c r="D478" s="3" t="s">
        <v>735</v>
      </c>
      <c r="E478" s="45">
        <v>-5853.21</v>
      </c>
      <c r="F478" s="45">
        <v>-8620.82</v>
      </c>
      <c r="G478" s="45">
        <v>-9698.35</v>
      </c>
      <c r="H478" s="45">
        <v>-1272.75</v>
      </c>
      <c r="I478" s="45">
        <v>-1818.18</v>
      </c>
      <c r="J478" s="45">
        <v>-2325.4299999999998</v>
      </c>
      <c r="K478" s="45">
        <v>-25233.87</v>
      </c>
      <c r="L478" s="45">
        <v>-47211.44</v>
      </c>
      <c r="M478" s="45">
        <v>-63962.38</v>
      </c>
      <c r="N478" s="45">
        <v>-20624.27</v>
      </c>
      <c r="O478" s="45">
        <v>-28561.81</v>
      </c>
      <c r="P478" s="45">
        <v>-35327.32</v>
      </c>
      <c r="Q478" s="45">
        <v>-10837.15</v>
      </c>
      <c r="R478" s="47">
        <f t="shared" si="129"/>
        <v>-21083.483333333334</v>
      </c>
      <c r="U478" s="49">
        <f t="shared" si="130"/>
        <v>-21083.483333333334</v>
      </c>
      <c r="V478" s="49"/>
      <c r="W478" s="49"/>
      <c r="Y478" s="51"/>
      <c r="Z478" s="51"/>
      <c r="AA478" s="51"/>
      <c r="AD478" s="49">
        <f t="shared" si="131"/>
        <v>-21083.483333333334</v>
      </c>
    </row>
    <row r="479" spans="1:30">
      <c r="A479" s="6" t="s">
        <v>284</v>
      </c>
      <c r="B479" s="6" t="s">
        <v>215</v>
      </c>
      <c r="C479" s="6" t="s">
        <v>518</v>
      </c>
      <c r="D479" s="3" t="s">
        <v>738</v>
      </c>
      <c r="E479" s="45">
        <v>-117005.89</v>
      </c>
      <c r="F479" s="45">
        <v>-67879.72</v>
      </c>
      <c r="G479" s="45">
        <v>-93655.05</v>
      </c>
      <c r="H479" s="45">
        <v>-119246.76</v>
      </c>
      <c r="I479" s="45">
        <v>-62318.5</v>
      </c>
      <c r="J479" s="45">
        <v>-44.969999999979301</v>
      </c>
      <c r="K479" s="45">
        <v>-44.97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7">
        <f t="shared" si="129"/>
        <v>-33474.409583333334</v>
      </c>
      <c r="U479" s="49">
        <f t="shared" si="130"/>
        <v>-33474.409583333334</v>
      </c>
      <c r="V479" s="49"/>
      <c r="W479" s="49"/>
      <c r="Y479" s="51"/>
      <c r="Z479" s="51"/>
      <c r="AA479" s="51"/>
      <c r="AD479" s="49">
        <f t="shared" si="131"/>
        <v>-33474.409583333334</v>
      </c>
    </row>
    <row r="480" spans="1:30">
      <c r="A480" s="6" t="s">
        <v>284</v>
      </c>
      <c r="B480" s="6" t="s">
        <v>215</v>
      </c>
      <c r="C480" s="6" t="s">
        <v>860</v>
      </c>
      <c r="D480" s="3" t="s">
        <v>738</v>
      </c>
      <c r="E480" s="45">
        <v>-33574.15</v>
      </c>
      <c r="F480" s="45">
        <v>-19434.45</v>
      </c>
      <c r="G480" s="45">
        <v>-26763.35</v>
      </c>
      <c r="H480" s="45">
        <v>-34077.53</v>
      </c>
      <c r="I480" s="45">
        <v>-16111.36</v>
      </c>
      <c r="J480" s="45">
        <v>-25374.95</v>
      </c>
      <c r="K480" s="45">
        <v>-33561.58</v>
      </c>
      <c r="L480" s="45">
        <v>-21697.23</v>
      </c>
      <c r="M480" s="45">
        <v>-29740.2</v>
      </c>
      <c r="N480" s="45">
        <v>-37301.089999999997</v>
      </c>
      <c r="O480" s="45">
        <v>-17217.169999999998</v>
      </c>
      <c r="P480" s="45">
        <v>-25233.88</v>
      </c>
      <c r="Q480" s="45">
        <v>-35607.629999999997</v>
      </c>
      <c r="R480" s="47">
        <f t="shared" si="129"/>
        <v>-26758.640000000003</v>
      </c>
      <c r="U480" s="49">
        <f t="shared" si="130"/>
        <v>-26758.640000000003</v>
      </c>
      <c r="V480" s="49"/>
      <c r="W480" s="49"/>
      <c r="Y480" s="51"/>
      <c r="Z480" s="51"/>
      <c r="AA480" s="51"/>
      <c r="AD480" s="49">
        <f t="shared" si="131"/>
        <v>-26758.640000000003</v>
      </c>
    </row>
    <row r="481" spans="1:30">
      <c r="A481" s="6" t="s">
        <v>284</v>
      </c>
      <c r="B481" s="6" t="s">
        <v>216</v>
      </c>
      <c r="D481" s="3" t="s">
        <v>740</v>
      </c>
      <c r="E481" s="45">
        <v>88489.91</v>
      </c>
      <c r="F481" s="45">
        <v>-562.05000000000302</v>
      </c>
      <c r="G481" s="45">
        <v>-26323.66</v>
      </c>
      <c r="H481" s="45">
        <v>-1782.87</v>
      </c>
      <c r="I481" s="45">
        <v>-4274.79</v>
      </c>
      <c r="J481" s="45">
        <v>-9745.14</v>
      </c>
      <c r="K481" s="45">
        <v>-5072.93</v>
      </c>
      <c r="L481" s="45">
        <v>-416.37999999999897</v>
      </c>
      <c r="M481" s="45">
        <v>-776.18999999999903</v>
      </c>
      <c r="N481" s="45">
        <v>-1908.52</v>
      </c>
      <c r="O481" s="45">
        <v>-994.00999999999897</v>
      </c>
      <c r="P481" s="45">
        <v>-4324.51</v>
      </c>
      <c r="Q481" s="45">
        <v>-11903.47</v>
      </c>
      <c r="R481" s="47">
        <f t="shared" si="129"/>
        <v>-1490.6525000000001</v>
      </c>
      <c r="U481" s="49">
        <f t="shared" si="130"/>
        <v>-1490.6525000000001</v>
      </c>
      <c r="V481" s="49"/>
      <c r="W481" s="49"/>
      <c r="Y481" s="51"/>
      <c r="Z481" s="51"/>
      <c r="AA481" s="51"/>
      <c r="AD481" s="49">
        <f t="shared" si="131"/>
        <v>-1490.6525000000001</v>
      </c>
    </row>
    <row r="482" spans="1:30">
      <c r="A482" s="6" t="s">
        <v>284</v>
      </c>
      <c r="B482" s="6" t="s">
        <v>216</v>
      </c>
      <c r="C482" s="6" t="s">
        <v>143</v>
      </c>
      <c r="D482" s="3" t="s">
        <v>741</v>
      </c>
      <c r="E482" s="45">
        <v>-48.51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7">
        <f t="shared" si="129"/>
        <v>-2.0212499999999998</v>
      </c>
      <c r="U482" s="49">
        <f t="shared" si="130"/>
        <v>-2.0212499999999998</v>
      </c>
      <c r="V482" s="49"/>
      <c r="W482" s="49"/>
      <c r="Y482" s="51"/>
      <c r="Z482" s="51"/>
      <c r="AA482" s="51"/>
      <c r="AD482" s="49">
        <f t="shared" si="131"/>
        <v>-2.0212499999999998</v>
      </c>
    </row>
    <row r="483" spans="1:30">
      <c r="A483" s="6" t="s">
        <v>284</v>
      </c>
      <c r="B483" s="6" t="s">
        <v>863</v>
      </c>
      <c r="C483" s="6" t="s">
        <v>2</v>
      </c>
      <c r="D483" s="3" t="s">
        <v>864</v>
      </c>
      <c r="E483" s="45">
        <v>0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7">
        <f t="shared" si="129"/>
        <v>0</v>
      </c>
      <c r="U483" s="49">
        <f t="shared" si="130"/>
        <v>0</v>
      </c>
      <c r="V483" s="49"/>
      <c r="W483" s="49"/>
      <c r="Y483" s="51"/>
      <c r="Z483" s="51"/>
      <c r="AA483" s="51"/>
      <c r="AD483" s="49">
        <f t="shared" si="131"/>
        <v>0</v>
      </c>
    </row>
    <row r="484" spans="1:30">
      <c r="A484" s="6" t="s">
        <v>284</v>
      </c>
      <c r="B484" s="6" t="s">
        <v>222</v>
      </c>
      <c r="C484" s="6" t="s">
        <v>296</v>
      </c>
      <c r="D484" s="3" t="s">
        <v>505</v>
      </c>
      <c r="E484" s="45">
        <v>-10763.89</v>
      </c>
      <c r="F484" s="45">
        <v>-21527.78</v>
      </c>
      <c r="G484" s="45">
        <v>3.6379788070917101E-12</v>
      </c>
      <c r="H484" s="45">
        <v>-10763.89</v>
      </c>
      <c r="I484" s="45">
        <v>-21180.560000000001</v>
      </c>
      <c r="J484" s="45">
        <v>3.6379788070917101E-12</v>
      </c>
      <c r="K484" s="45">
        <v>-10763.89</v>
      </c>
      <c r="L484" s="45">
        <v>-20486.11</v>
      </c>
      <c r="M484" s="45">
        <v>0</v>
      </c>
      <c r="N484" s="45">
        <v>-10416.67</v>
      </c>
      <c r="O484" s="45">
        <v>-21180.560000000001</v>
      </c>
      <c r="P484" s="45">
        <v>3.6379788070917101E-12</v>
      </c>
      <c r="Q484" s="45">
        <v>-10763.89</v>
      </c>
      <c r="R484" s="47">
        <f t="shared" si="129"/>
        <v>-10590.279166666665</v>
      </c>
      <c r="U484" s="49">
        <f t="shared" si="130"/>
        <v>-10590.279166666665</v>
      </c>
      <c r="V484" s="49"/>
      <c r="W484" s="49"/>
      <c r="Y484" s="51"/>
      <c r="Z484" s="51"/>
      <c r="AA484" s="51"/>
      <c r="AD484" s="49">
        <f t="shared" si="131"/>
        <v>-10590.279166666665</v>
      </c>
    </row>
    <row r="485" spans="1:30">
      <c r="A485" s="6" t="s">
        <v>284</v>
      </c>
      <c r="B485" s="6" t="s">
        <v>222</v>
      </c>
      <c r="C485" s="6" t="s">
        <v>393</v>
      </c>
      <c r="D485" s="3" t="s">
        <v>506</v>
      </c>
      <c r="E485" s="45">
        <v>-19495.560000000001</v>
      </c>
      <c r="F485" s="45">
        <v>-59449.56</v>
      </c>
      <c r="G485" s="45">
        <v>-12308.59</v>
      </c>
      <c r="H485" s="45">
        <v>-76805.490000000005</v>
      </c>
      <c r="I485" s="45">
        <v>-122504.5</v>
      </c>
      <c r="J485" s="45">
        <v>-30509.360000000001</v>
      </c>
      <c r="K485" s="45">
        <v>-63688.72</v>
      </c>
      <c r="L485" s="45">
        <v>-108303.49</v>
      </c>
      <c r="M485" s="45">
        <v>-12379.75</v>
      </c>
      <c r="N485" s="45">
        <v>-42895.54</v>
      </c>
      <c r="O485" s="45">
        <v>-107904.45</v>
      </c>
      <c r="P485" s="45">
        <v>-2270.53999999998</v>
      </c>
      <c r="Q485" s="45">
        <v>-74320.36</v>
      </c>
      <c r="R485" s="47">
        <f t="shared" si="129"/>
        <v>-57160.662499999999</v>
      </c>
      <c r="U485" s="49">
        <f t="shared" si="130"/>
        <v>-57160.662499999999</v>
      </c>
      <c r="V485" s="49"/>
      <c r="W485" s="49"/>
      <c r="Y485" s="51"/>
      <c r="Z485" s="51"/>
      <c r="AA485" s="51"/>
      <c r="AD485" s="49">
        <f t="shared" si="131"/>
        <v>-57160.662499999999</v>
      </c>
    </row>
    <row r="486" spans="1:30">
      <c r="A486" s="6" t="s">
        <v>284</v>
      </c>
      <c r="B486" s="6" t="s">
        <v>222</v>
      </c>
      <c r="C486" s="6" t="s">
        <v>92</v>
      </c>
      <c r="D486" s="3" t="s">
        <v>742</v>
      </c>
      <c r="E486" s="45">
        <v>-498666.67</v>
      </c>
      <c r="F486" s="45">
        <v>-623333.34</v>
      </c>
      <c r="G486" s="45">
        <v>-748000</v>
      </c>
      <c r="H486" s="45">
        <v>-124666.67</v>
      </c>
      <c r="I486" s="45">
        <v>-249333.34</v>
      </c>
      <c r="J486" s="45">
        <v>-374000</v>
      </c>
      <c r="K486" s="45">
        <v>-498666.67</v>
      </c>
      <c r="L486" s="45">
        <v>-623333.34</v>
      </c>
      <c r="M486" s="45">
        <v>-748000</v>
      </c>
      <c r="N486" s="45">
        <v>-124666.67</v>
      </c>
      <c r="O486" s="45">
        <v>-249333.34</v>
      </c>
      <c r="P486" s="45">
        <v>-374000</v>
      </c>
      <c r="Q486" s="45">
        <v>-498666.67</v>
      </c>
      <c r="R486" s="47">
        <f t="shared" si="129"/>
        <v>-436333.33666666661</v>
      </c>
      <c r="U486" s="49">
        <f t="shared" si="130"/>
        <v>-436333.33666666661</v>
      </c>
      <c r="V486" s="49"/>
      <c r="W486" s="49"/>
      <c r="Y486" s="51"/>
      <c r="Z486" s="51"/>
      <c r="AA486" s="51"/>
      <c r="AD486" s="49">
        <f t="shared" si="131"/>
        <v>-436333.33666666661</v>
      </c>
    </row>
    <row r="487" spans="1:30">
      <c r="A487" s="6" t="s">
        <v>284</v>
      </c>
      <c r="B487" s="6" t="s">
        <v>222</v>
      </c>
      <c r="C487" s="6" t="s">
        <v>94</v>
      </c>
      <c r="D487" s="3" t="s">
        <v>743</v>
      </c>
      <c r="E487" s="45">
        <v>-354900</v>
      </c>
      <c r="F487" s="45">
        <v>-443625</v>
      </c>
      <c r="G487" s="45">
        <v>-532350</v>
      </c>
      <c r="H487" s="45">
        <v>-88725</v>
      </c>
      <c r="I487" s="45">
        <v>-177450</v>
      </c>
      <c r="J487" s="45">
        <v>-266175</v>
      </c>
      <c r="K487" s="45">
        <v>-354900</v>
      </c>
      <c r="L487" s="45">
        <v>-443625</v>
      </c>
      <c r="M487" s="45">
        <v>-532350</v>
      </c>
      <c r="N487" s="45">
        <v>-88725</v>
      </c>
      <c r="O487" s="45">
        <v>-177450</v>
      </c>
      <c r="P487" s="45">
        <v>-266175</v>
      </c>
      <c r="Q487" s="45">
        <v>-354900</v>
      </c>
      <c r="R487" s="47">
        <f t="shared" si="129"/>
        <v>-310537.5</v>
      </c>
      <c r="U487" s="49">
        <f t="shared" si="130"/>
        <v>-310537.5</v>
      </c>
      <c r="V487" s="49"/>
      <c r="W487" s="49"/>
      <c r="Y487" s="51"/>
      <c r="Z487" s="51"/>
      <c r="AA487" s="51"/>
      <c r="AD487" s="49">
        <f t="shared" si="131"/>
        <v>-310537.5</v>
      </c>
    </row>
    <row r="488" spans="1:30">
      <c r="A488" s="6" t="s">
        <v>284</v>
      </c>
      <c r="B488" s="6" t="s">
        <v>222</v>
      </c>
      <c r="C488" s="6" t="s">
        <v>96</v>
      </c>
      <c r="D488" s="3" t="s">
        <v>744</v>
      </c>
      <c r="E488" s="45">
        <v>-317808.75</v>
      </c>
      <c r="F488" s="45">
        <v>-105879.38</v>
      </c>
      <c r="G488" s="45">
        <v>-211758.76</v>
      </c>
      <c r="H488" s="45">
        <v>-317638.13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7">
        <f t="shared" si="129"/>
        <v>-66181.720416666663</v>
      </c>
      <c r="U488" s="49">
        <f t="shared" si="130"/>
        <v>-66181.720416666663</v>
      </c>
      <c r="V488" s="49"/>
      <c r="W488" s="49"/>
      <c r="Y488" s="51"/>
      <c r="Z488" s="51"/>
      <c r="AA488" s="51"/>
      <c r="AD488" s="49">
        <f t="shared" si="131"/>
        <v>-66181.720416666663</v>
      </c>
    </row>
    <row r="489" spans="1:30">
      <c r="A489" s="6" t="s">
        <v>284</v>
      </c>
      <c r="B489" s="6" t="s">
        <v>222</v>
      </c>
      <c r="C489" s="6" t="s">
        <v>98</v>
      </c>
      <c r="D489" s="3" t="s">
        <v>745</v>
      </c>
      <c r="E489" s="45">
        <v>-325625</v>
      </c>
      <c r="F489" s="45">
        <v>-390750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7">
        <f t="shared" si="129"/>
        <v>-46130.208333333336</v>
      </c>
      <c r="U489" s="49">
        <f t="shared" si="130"/>
        <v>-46130.208333333336</v>
      </c>
      <c r="V489" s="49"/>
      <c r="W489" s="49"/>
      <c r="Y489" s="51"/>
      <c r="Z489" s="51"/>
      <c r="AA489" s="51"/>
      <c r="AD489" s="49">
        <f t="shared" si="131"/>
        <v>-46130.208333333336</v>
      </c>
    </row>
    <row r="490" spans="1:30">
      <c r="A490" s="6" t="s">
        <v>284</v>
      </c>
      <c r="B490" s="6" t="s">
        <v>222</v>
      </c>
      <c r="C490" s="6" t="s">
        <v>100</v>
      </c>
      <c r="D490" s="3" t="s">
        <v>746</v>
      </c>
      <c r="E490" s="45">
        <v>-965000</v>
      </c>
      <c r="F490" s="45">
        <v>-1158000</v>
      </c>
      <c r="G490" s="45">
        <v>-193000</v>
      </c>
      <c r="H490" s="45">
        <v>-386000</v>
      </c>
      <c r="I490" s="45">
        <v>-579000</v>
      </c>
      <c r="J490" s="45">
        <v>-772000</v>
      </c>
      <c r="K490" s="45">
        <v>-965000</v>
      </c>
      <c r="L490" s="45">
        <v>-1158000</v>
      </c>
      <c r="M490" s="45">
        <v>-193000</v>
      </c>
      <c r="N490" s="45">
        <v>-386000</v>
      </c>
      <c r="O490" s="45">
        <v>-579000</v>
      </c>
      <c r="P490" s="45">
        <v>-772000</v>
      </c>
      <c r="Q490" s="45">
        <v>-965000</v>
      </c>
      <c r="R490" s="47">
        <f t="shared" si="129"/>
        <v>-675500</v>
      </c>
      <c r="U490" s="49">
        <f t="shared" si="130"/>
        <v>-675500</v>
      </c>
      <c r="V490" s="49"/>
      <c r="W490" s="49"/>
      <c r="Y490" s="51"/>
      <c r="Z490" s="51"/>
      <c r="AA490" s="51"/>
      <c r="AD490" s="49">
        <f t="shared" si="131"/>
        <v>-675500</v>
      </c>
    </row>
    <row r="491" spans="1:30">
      <c r="A491" s="6" t="s">
        <v>284</v>
      </c>
      <c r="B491" s="6" t="s">
        <v>222</v>
      </c>
      <c r="C491" s="6" t="s">
        <v>102</v>
      </c>
      <c r="D491" s="3" t="s">
        <v>747</v>
      </c>
      <c r="E491" s="45">
        <v>-428125</v>
      </c>
      <c r="F491" s="45">
        <v>0</v>
      </c>
      <c r="G491" s="45">
        <v>-85625</v>
      </c>
      <c r="H491" s="45">
        <v>-171250</v>
      </c>
      <c r="I491" s="45">
        <v>-256875</v>
      </c>
      <c r="J491" s="45">
        <v>-342500</v>
      </c>
      <c r="K491" s="45">
        <v>-428125</v>
      </c>
      <c r="L491" s="45">
        <v>0</v>
      </c>
      <c r="M491" s="45">
        <v>-85625</v>
      </c>
      <c r="N491" s="45">
        <v>-171250</v>
      </c>
      <c r="O491" s="45">
        <v>-256875</v>
      </c>
      <c r="P491" s="45">
        <v>-342500</v>
      </c>
      <c r="Q491" s="45">
        <v>-428125</v>
      </c>
      <c r="R491" s="47">
        <f t="shared" si="129"/>
        <v>-214062.5</v>
      </c>
      <c r="U491" s="49">
        <f t="shared" si="130"/>
        <v>-214062.5</v>
      </c>
      <c r="V491" s="49"/>
      <c r="W491" s="49"/>
      <c r="Y491" s="51"/>
      <c r="Z491" s="51"/>
      <c r="AA491" s="51"/>
      <c r="AD491" s="49">
        <f t="shared" si="131"/>
        <v>-214062.5</v>
      </c>
    </row>
    <row r="492" spans="1:30">
      <c r="A492" s="6" t="s">
        <v>284</v>
      </c>
      <c r="B492" s="6" t="s">
        <v>222</v>
      </c>
      <c r="C492" s="6" t="s">
        <v>104</v>
      </c>
      <c r="D492" s="3" t="s">
        <v>748</v>
      </c>
      <c r="E492" s="45">
        <v>-454166.66</v>
      </c>
      <c r="F492" s="45">
        <v>-1.16415321826935E-10</v>
      </c>
      <c r="G492" s="45">
        <v>-90833.330000000104</v>
      </c>
      <c r="H492" s="45">
        <v>-181666.66</v>
      </c>
      <c r="I492" s="45">
        <v>-272500</v>
      </c>
      <c r="J492" s="45">
        <v>-363333.33</v>
      </c>
      <c r="K492" s="45">
        <v>-454166.66</v>
      </c>
      <c r="L492" s="45">
        <v>-5.8207660913467401E-11</v>
      </c>
      <c r="M492" s="45">
        <v>-90833.330000000104</v>
      </c>
      <c r="N492" s="45">
        <v>-181666.66</v>
      </c>
      <c r="O492" s="45">
        <v>-272500</v>
      </c>
      <c r="P492" s="45">
        <v>-363333.33</v>
      </c>
      <c r="Q492" s="45">
        <v>-454166.66</v>
      </c>
      <c r="R492" s="47">
        <f t="shared" si="129"/>
        <v>-227083.33000000005</v>
      </c>
      <c r="U492" s="49">
        <f t="shared" si="130"/>
        <v>-227083.33000000005</v>
      </c>
      <c r="V492" s="49"/>
      <c r="W492" s="49"/>
      <c r="Y492" s="51"/>
      <c r="Z492" s="51"/>
      <c r="AA492" s="51"/>
      <c r="AD492" s="49">
        <f t="shared" si="131"/>
        <v>-227083.33000000005</v>
      </c>
    </row>
    <row r="493" spans="1:30">
      <c r="A493" s="6" t="s">
        <v>284</v>
      </c>
      <c r="B493" s="6" t="s">
        <v>222</v>
      </c>
      <c r="C493" s="6" t="s">
        <v>107</v>
      </c>
      <c r="D493" s="3" t="s">
        <v>749</v>
      </c>
      <c r="E493" s="45">
        <v>-85208.34</v>
      </c>
      <c r="F493" s="45">
        <v>-127812.5</v>
      </c>
      <c r="G493" s="45">
        <v>-170416.67</v>
      </c>
      <c r="H493" s="45">
        <v>-213020.84</v>
      </c>
      <c r="I493" s="45">
        <v>2.91038304567337E-11</v>
      </c>
      <c r="J493" s="45">
        <v>-42604.17</v>
      </c>
      <c r="K493" s="45">
        <v>170416.66</v>
      </c>
      <c r="L493" s="45">
        <v>127812.5</v>
      </c>
      <c r="M493" s="45">
        <v>85208.33</v>
      </c>
      <c r="N493" s="45">
        <v>42604.160000000003</v>
      </c>
      <c r="O493" s="45">
        <v>255625</v>
      </c>
      <c r="P493" s="45">
        <v>213020.83</v>
      </c>
      <c r="Q493" s="45">
        <v>426041.66</v>
      </c>
      <c r="R493" s="47">
        <f t="shared" si="129"/>
        <v>42604.16333333333</v>
      </c>
      <c r="U493" s="49">
        <f t="shared" si="130"/>
        <v>42604.16333333333</v>
      </c>
      <c r="V493" s="49"/>
      <c r="W493" s="49"/>
      <c r="Y493" s="51"/>
      <c r="Z493" s="51"/>
      <c r="AA493" s="51"/>
      <c r="AD493" s="49">
        <f t="shared" si="131"/>
        <v>42604.16333333333</v>
      </c>
    </row>
    <row r="494" spans="1:30">
      <c r="A494" s="6" t="s">
        <v>284</v>
      </c>
      <c r="B494" s="6" t="s">
        <v>222</v>
      </c>
      <c r="C494" s="6" t="s">
        <v>108</v>
      </c>
      <c r="D494" s="3" t="s">
        <v>750</v>
      </c>
      <c r="E494" s="45">
        <v>-88333.34</v>
      </c>
      <c r="F494" s="45">
        <v>-132500</v>
      </c>
      <c r="G494" s="45">
        <v>-176666.67</v>
      </c>
      <c r="H494" s="45">
        <v>-220833.34</v>
      </c>
      <c r="I494" s="45">
        <v>2.91038304567337E-11</v>
      </c>
      <c r="J494" s="45">
        <v>-44166.67</v>
      </c>
      <c r="K494" s="45">
        <v>176666.66</v>
      </c>
      <c r="L494" s="45">
        <v>132500</v>
      </c>
      <c r="M494" s="45">
        <v>88333.33</v>
      </c>
      <c r="N494" s="45">
        <v>44166.66</v>
      </c>
      <c r="O494" s="45">
        <v>265000</v>
      </c>
      <c r="P494" s="45">
        <v>220833.33</v>
      </c>
      <c r="Q494" s="45">
        <v>441666.66</v>
      </c>
      <c r="R494" s="47">
        <f t="shared" si="129"/>
        <v>44166.66333333333</v>
      </c>
      <c r="U494" s="49">
        <f t="shared" si="130"/>
        <v>44166.66333333333</v>
      </c>
      <c r="V494" s="49"/>
      <c r="W494" s="49"/>
      <c r="Y494" s="51"/>
      <c r="Z494" s="51"/>
      <c r="AA494" s="51"/>
      <c r="AD494" s="49">
        <f t="shared" si="131"/>
        <v>44166.66333333333</v>
      </c>
    </row>
    <row r="495" spans="1:30">
      <c r="A495" s="6" t="s">
        <v>284</v>
      </c>
      <c r="B495" s="6" t="s">
        <v>222</v>
      </c>
      <c r="C495" s="6" t="s">
        <v>109</v>
      </c>
      <c r="D495" s="3" t="s">
        <v>751</v>
      </c>
      <c r="E495" s="45">
        <v>2.91038304567337E-11</v>
      </c>
      <c r="F495" s="45">
        <v>-42604.17</v>
      </c>
      <c r="G495" s="45">
        <v>-85208.34</v>
      </c>
      <c r="H495" s="45">
        <v>-127812.5</v>
      </c>
      <c r="I495" s="45">
        <v>-170416.67</v>
      </c>
      <c r="J495" s="45">
        <v>-213020.84</v>
      </c>
      <c r="K495" s="45">
        <v>-255625</v>
      </c>
      <c r="L495" s="45">
        <v>-298229.17</v>
      </c>
      <c r="M495" s="45">
        <v>-340833.34</v>
      </c>
      <c r="N495" s="45">
        <v>-383437.5</v>
      </c>
      <c r="O495" s="45">
        <v>-426041.67</v>
      </c>
      <c r="P495" s="45">
        <v>-468645.84</v>
      </c>
      <c r="Q495" s="45">
        <v>-511250</v>
      </c>
      <c r="R495" s="47">
        <f t="shared" si="129"/>
        <v>-255625.00333333333</v>
      </c>
      <c r="U495" s="49">
        <f t="shared" si="130"/>
        <v>-255625.00333333333</v>
      </c>
      <c r="V495" s="49"/>
      <c r="W495" s="49"/>
      <c r="Y495" s="51"/>
      <c r="Z495" s="51"/>
      <c r="AA495" s="51"/>
      <c r="AD495" s="49">
        <f t="shared" si="131"/>
        <v>-255625.00333333333</v>
      </c>
    </row>
    <row r="496" spans="1:30">
      <c r="A496" s="6" t="s">
        <v>284</v>
      </c>
      <c r="B496" s="6" t="s">
        <v>222</v>
      </c>
      <c r="C496" s="6" t="s">
        <v>110</v>
      </c>
      <c r="D496" s="3" t="s">
        <v>752</v>
      </c>
      <c r="E496" s="45">
        <v>2.91038304567337E-11</v>
      </c>
      <c r="F496" s="45">
        <v>-44166.67</v>
      </c>
      <c r="G496" s="45">
        <v>-88333.34</v>
      </c>
      <c r="H496" s="45">
        <v>-132500</v>
      </c>
      <c r="I496" s="45">
        <v>-176666.67</v>
      </c>
      <c r="J496" s="45">
        <v>-220833.34</v>
      </c>
      <c r="K496" s="45">
        <v>-265000</v>
      </c>
      <c r="L496" s="45">
        <v>-309166.67</v>
      </c>
      <c r="M496" s="45">
        <v>-353333.34</v>
      </c>
      <c r="N496" s="45">
        <v>-397500</v>
      </c>
      <c r="O496" s="45">
        <v>-441666.67</v>
      </c>
      <c r="P496" s="45">
        <v>-485833.34</v>
      </c>
      <c r="Q496" s="45">
        <v>-530000</v>
      </c>
      <c r="R496" s="47">
        <f t="shared" si="129"/>
        <v>-265000.00333333336</v>
      </c>
      <c r="U496" s="49">
        <f t="shared" si="130"/>
        <v>-265000.00333333336</v>
      </c>
      <c r="V496" s="49"/>
      <c r="W496" s="49"/>
      <c r="Y496" s="51"/>
      <c r="Z496" s="51"/>
      <c r="AA496" s="51"/>
      <c r="AD496" s="49">
        <f t="shared" si="131"/>
        <v>-265000.00333333336</v>
      </c>
    </row>
    <row r="497" spans="1:30">
      <c r="A497" s="6" t="s">
        <v>284</v>
      </c>
      <c r="B497" s="6" t="s">
        <v>222</v>
      </c>
      <c r="C497" s="6" t="s">
        <v>893</v>
      </c>
      <c r="D497" s="3" t="s">
        <v>894</v>
      </c>
      <c r="E497" s="45">
        <v>-150833.34</v>
      </c>
      <c r="F497" s="45">
        <v>-226250</v>
      </c>
      <c r="G497" s="45">
        <v>-301666.67</v>
      </c>
      <c r="H497" s="45">
        <v>-377083.34</v>
      </c>
      <c r="I497" s="45">
        <v>-452500</v>
      </c>
      <c r="J497" s="45">
        <v>-75416.67</v>
      </c>
      <c r="K497" s="45">
        <v>-150833.34</v>
      </c>
      <c r="L497" s="45">
        <v>-226250</v>
      </c>
      <c r="M497" s="45">
        <v>-301666.67</v>
      </c>
      <c r="N497" s="45">
        <v>-377083.34</v>
      </c>
      <c r="O497" s="45">
        <v>-452500</v>
      </c>
      <c r="P497" s="45">
        <v>-75416.67</v>
      </c>
      <c r="Q497" s="45">
        <v>-150833.34</v>
      </c>
      <c r="R497" s="47">
        <f t="shared" si="129"/>
        <v>-263958.33666666661</v>
      </c>
      <c r="U497" s="49">
        <f t="shared" si="130"/>
        <v>-263958.33666666661</v>
      </c>
      <c r="V497" s="49"/>
      <c r="W497" s="49"/>
      <c r="Y497" s="51"/>
      <c r="Z497" s="51"/>
      <c r="AA497" s="51"/>
      <c r="AD497" s="49">
        <f t="shared" si="131"/>
        <v>-263958.33666666661</v>
      </c>
    </row>
    <row r="498" spans="1:30">
      <c r="A498" s="6" t="s">
        <v>284</v>
      </c>
      <c r="B498" s="6" t="s">
        <v>222</v>
      </c>
      <c r="C498" s="6" t="s">
        <v>889</v>
      </c>
      <c r="D498" s="3" t="s">
        <v>891</v>
      </c>
      <c r="E498" s="45">
        <v>-127333.34</v>
      </c>
      <c r="F498" s="45">
        <v>-191000</v>
      </c>
      <c r="G498" s="45">
        <v>-254666.67</v>
      </c>
      <c r="H498" s="45">
        <v>-318333.34000000003</v>
      </c>
      <c r="I498" s="45">
        <v>-382000</v>
      </c>
      <c r="J498" s="45">
        <v>-63666.67</v>
      </c>
      <c r="K498" s="45">
        <v>-127333.34</v>
      </c>
      <c r="L498" s="45">
        <v>-191000</v>
      </c>
      <c r="M498" s="45">
        <v>-254666.67</v>
      </c>
      <c r="N498" s="45">
        <v>-318333.34000000003</v>
      </c>
      <c r="O498" s="45">
        <v>-382000</v>
      </c>
      <c r="P498" s="45">
        <v>-63666.67</v>
      </c>
      <c r="Q498" s="45">
        <v>-127333.34</v>
      </c>
      <c r="R498" s="47">
        <f t="shared" si="129"/>
        <v>-222833.33666666664</v>
      </c>
      <c r="U498" s="49">
        <f t="shared" si="130"/>
        <v>-222833.33666666664</v>
      </c>
      <c r="V498" s="49"/>
      <c r="W498" s="49"/>
      <c r="Y498" s="51"/>
      <c r="Z498" s="51"/>
      <c r="AA498" s="51"/>
      <c r="AD498" s="49">
        <f t="shared" si="131"/>
        <v>-222833.33666666664</v>
      </c>
    </row>
    <row r="499" spans="1:30">
      <c r="A499" s="6" t="s">
        <v>284</v>
      </c>
      <c r="B499" s="6" t="s">
        <v>222</v>
      </c>
      <c r="C499" s="6" t="s">
        <v>890</v>
      </c>
      <c r="D499" s="3" t="s">
        <v>892</v>
      </c>
      <c r="E499" s="45">
        <v>-213000</v>
      </c>
      <c r="F499" s="45">
        <v>-319500</v>
      </c>
      <c r="G499" s="45">
        <v>-426000</v>
      </c>
      <c r="H499" s="45">
        <v>-532500</v>
      </c>
      <c r="I499" s="45">
        <v>-639000</v>
      </c>
      <c r="J499" s="45">
        <v>-106500</v>
      </c>
      <c r="K499" s="45">
        <v>-213000</v>
      </c>
      <c r="L499" s="45">
        <v>-319500</v>
      </c>
      <c r="M499" s="45">
        <v>-426000</v>
      </c>
      <c r="N499" s="45">
        <v>-532500</v>
      </c>
      <c r="O499" s="45">
        <v>-639000</v>
      </c>
      <c r="P499" s="45">
        <v>-106500</v>
      </c>
      <c r="Q499" s="45">
        <v>-213000</v>
      </c>
      <c r="R499" s="47">
        <f t="shared" si="129"/>
        <v>-372750</v>
      </c>
      <c r="U499" s="49">
        <f t="shared" si="130"/>
        <v>-372750</v>
      </c>
      <c r="V499" s="49"/>
      <c r="W499" s="49"/>
      <c r="Y499" s="51"/>
      <c r="Z499" s="51"/>
      <c r="AA499" s="51"/>
      <c r="AD499" s="49">
        <f t="shared" si="131"/>
        <v>-372750</v>
      </c>
    </row>
    <row r="500" spans="1:30">
      <c r="A500" s="6" t="s">
        <v>284</v>
      </c>
      <c r="B500" s="6" t="s">
        <v>222</v>
      </c>
      <c r="C500" s="6" t="s">
        <v>406</v>
      </c>
      <c r="D500" s="3" t="s">
        <v>952</v>
      </c>
      <c r="E500" s="45">
        <v>-179000</v>
      </c>
      <c r="F500" s="45">
        <v>-268500</v>
      </c>
      <c r="G500" s="45">
        <v>-358000</v>
      </c>
      <c r="H500" s="45">
        <v>-447500</v>
      </c>
      <c r="I500" s="45">
        <v>-537000</v>
      </c>
      <c r="J500" s="45">
        <v>-89500</v>
      </c>
      <c r="K500" s="45">
        <v>-179000</v>
      </c>
      <c r="L500" s="45">
        <v>-268500</v>
      </c>
      <c r="M500" s="45">
        <v>-358000</v>
      </c>
      <c r="N500" s="45">
        <v>-447500</v>
      </c>
      <c r="O500" s="45">
        <v>-537000</v>
      </c>
      <c r="P500" s="45">
        <v>-89500</v>
      </c>
      <c r="Q500" s="45">
        <v>-179000</v>
      </c>
      <c r="R500" s="47">
        <f t="shared" si="129"/>
        <v>-313250</v>
      </c>
      <c r="U500" s="49">
        <f t="shared" si="130"/>
        <v>-313250</v>
      </c>
      <c r="V500" s="49"/>
      <c r="W500" s="49"/>
      <c r="Y500" s="51"/>
      <c r="Z500" s="51"/>
      <c r="AA500" s="51"/>
      <c r="AD500" s="49">
        <f t="shared" si="131"/>
        <v>-313250</v>
      </c>
    </row>
    <row r="501" spans="1:30">
      <c r="A501" s="6" t="s">
        <v>284</v>
      </c>
      <c r="B501" s="6" t="s">
        <v>222</v>
      </c>
      <c r="C501" s="6" t="s">
        <v>407</v>
      </c>
      <c r="D501" s="3" t="s">
        <v>953</v>
      </c>
      <c r="E501" s="45">
        <v>-126000</v>
      </c>
      <c r="F501" s="45">
        <v>-189000</v>
      </c>
      <c r="G501" s="45">
        <v>-252000</v>
      </c>
      <c r="H501" s="45">
        <v>-315000</v>
      </c>
      <c r="I501" s="45">
        <v>-378000</v>
      </c>
      <c r="J501" s="45">
        <v>-63000</v>
      </c>
      <c r="K501" s="45">
        <v>-126000</v>
      </c>
      <c r="L501" s="45">
        <v>-189000</v>
      </c>
      <c r="M501" s="45">
        <v>-252000</v>
      </c>
      <c r="N501" s="45">
        <v>-315000</v>
      </c>
      <c r="O501" s="45">
        <v>-378000</v>
      </c>
      <c r="P501" s="45">
        <v>-63000</v>
      </c>
      <c r="Q501" s="45">
        <v>-126000</v>
      </c>
      <c r="R501" s="47">
        <f t="shared" si="129"/>
        <v>-220500</v>
      </c>
      <c r="U501" s="49">
        <f t="shared" si="130"/>
        <v>-220500</v>
      </c>
      <c r="V501" s="49"/>
      <c r="W501" s="49"/>
      <c r="Y501" s="51"/>
      <c r="Z501" s="51"/>
      <c r="AA501" s="51"/>
      <c r="AD501" s="49">
        <f t="shared" si="131"/>
        <v>-220500</v>
      </c>
    </row>
    <row r="502" spans="1:30">
      <c r="A502" s="6" t="s">
        <v>284</v>
      </c>
      <c r="B502" s="6" t="s">
        <v>222</v>
      </c>
      <c r="C502" s="6" t="s">
        <v>959</v>
      </c>
      <c r="D502" s="3" t="s">
        <v>964</v>
      </c>
      <c r="E502" s="45">
        <v>0</v>
      </c>
      <c r="F502" s="45">
        <v>0</v>
      </c>
      <c r="G502" s="45">
        <v>0</v>
      </c>
      <c r="H502" s="45">
        <v>0</v>
      </c>
      <c r="I502" s="45">
        <v>-69583.33</v>
      </c>
      <c r="J502" s="45">
        <v>-139166.66</v>
      </c>
      <c r="K502" s="45">
        <v>-208750</v>
      </c>
      <c r="L502" s="45">
        <v>-278333.33</v>
      </c>
      <c r="M502" s="45">
        <v>-347916.66</v>
      </c>
      <c r="N502" s="45">
        <v>-5.8207660913467401E-11</v>
      </c>
      <c r="O502" s="45">
        <v>-69583.330000000104</v>
      </c>
      <c r="P502" s="45">
        <v>-139166.66</v>
      </c>
      <c r="Q502" s="45">
        <v>-208750</v>
      </c>
      <c r="R502" s="47">
        <f t="shared" si="129"/>
        <v>-113072.91416666667</v>
      </c>
      <c r="U502" s="49">
        <f t="shared" si="130"/>
        <v>-113072.91416666667</v>
      </c>
      <c r="V502" s="49"/>
      <c r="W502" s="49"/>
      <c r="Y502" s="51"/>
      <c r="Z502" s="51"/>
      <c r="AA502" s="51"/>
      <c r="AD502" s="49">
        <f t="shared" si="131"/>
        <v>-113072.91416666667</v>
      </c>
    </row>
    <row r="503" spans="1:30">
      <c r="A503" s="6" t="s">
        <v>284</v>
      </c>
      <c r="B503" s="6" t="s">
        <v>218</v>
      </c>
      <c r="C503" s="6" t="s">
        <v>295</v>
      </c>
      <c r="D503" s="3" t="s">
        <v>219</v>
      </c>
      <c r="E503" s="45">
        <v>0</v>
      </c>
      <c r="F503" s="45">
        <v>-2835000</v>
      </c>
      <c r="G503" s="45">
        <v>-2835000</v>
      </c>
      <c r="H503" s="45">
        <v>0</v>
      </c>
      <c r="I503" s="45">
        <v>-3590000</v>
      </c>
      <c r="J503" s="45">
        <v>-3590000</v>
      </c>
      <c r="K503" s="45">
        <v>0</v>
      </c>
      <c r="L503" s="45">
        <v>-3590000</v>
      </c>
      <c r="M503" s="45">
        <v>-3590000</v>
      </c>
      <c r="N503" s="45">
        <v>0</v>
      </c>
      <c r="O503" s="45">
        <v>-3590000</v>
      </c>
      <c r="P503" s="45">
        <v>-3590000</v>
      </c>
      <c r="Q503" s="45">
        <v>0</v>
      </c>
      <c r="R503" s="47">
        <f t="shared" si="129"/>
        <v>-2267500</v>
      </c>
      <c r="U503" s="61"/>
      <c r="V503" s="61">
        <f>+R503</f>
        <v>-2267500</v>
      </c>
      <c r="W503" s="49"/>
      <c r="Y503" s="51"/>
      <c r="Z503" s="51"/>
      <c r="AA503" s="51"/>
      <c r="AC503" s="61">
        <f>+R503</f>
        <v>-2267500</v>
      </c>
      <c r="AD503" s="49"/>
    </row>
    <row r="504" spans="1:30">
      <c r="A504" s="6" t="s">
        <v>284</v>
      </c>
      <c r="B504" s="6" t="s">
        <v>408</v>
      </c>
      <c r="C504" s="6" t="s">
        <v>343</v>
      </c>
      <c r="D504" s="62" t="s">
        <v>753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-66090</v>
      </c>
      <c r="K504" s="45">
        <v>-66090</v>
      </c>
      <c r="L504" s="45">
        <v>-66090</v>
      </c>
      <c r="M504" s="45">
        <v>0</v>
      </c>
      <c r="N504" s="45">
        <v>0</v>
      </c>
      <c r="O504" s="45">
        <v>0</v>
      </c>
      <c r="P504" s="45">
        <v>-113050</v>
      </c>
      <c r="Q504" s="45">
        <v>-113050</v>
      </c>
      <c r="R504" s="47">
        <f t="shared" si="129"/>
        <v>-30653.75</v>
      </c>
      <c r="T504" s="49"/>
      <c r="U504" s="49">
        <f>R504-T504</f>
        <v>-30653.75</v>
      </c>
      <c r="V504" s="49"/>
      <c r="W504" s="49"/>
      <c r="Y504" s="51"/>
      <c r="Z504" s="51"/>
      <c r="AA504" s="51"/>
      <c r="AD504" s="49">
        <f t="shared" ref="AD504:AD516" si="132">+R504</f>
        <v>-30653.75</v>
      </c>
    </row>
    <row r="505" spans="1:30">
      <c r="A505" s="6" t="s">
        <v>284</v>
      </c>
      <c r="B505" s="6" t="s">
        <v>408</v>
      </c>
      <c r="C505" s="6" t="s">
        <v>409</v>
      </c>
      <c r="D505" s="3" t="s">
        <v>754</v>
      </c>
      <c r="E505" s="45">
        <v>-29614.35</v>
      </c>
      <c r="F505" s="45">
        <v>-48256.14</v>
      </c>
      <c r="G505" s="45">
        <v>-5661.3899999999903</v>
      </c>
      <c r="H505" s="45">
        <v>-24478.29</v>
      </c>
      <c r="I505" s="45">
        <v>-43120.08</v>
      </c>
      <c r="J505" s="45">
        <v>-61761.87</v>
      </c>
      <c r="K505" s="45">
        <v>-21943.09</v>
      </c>
      <c r="L505" s="45">
        <v>-43886.18</v>
      </c>
      <c r="M505" s="45">
        <v>-67079.14</v>
      </c>
      <c r="N505" s="45">
        <v>-21318.16</v>
      </c>
      <c r="O505" s="45">
        <v>-44511.12</v>
      </c>
      <c r="P505" s="45">
        <v>-67704.08</v>
      </c>
      <c r="Q505" s="45">
        <v>-21943.09</v>
      </c>
      <c r="R505" s="47">
        <f t="shared" si="129"/>
        <v>-39624.855000000003</v>
      </c>
      <c r="U505" s="49">
        <f t="shared" ref="U505:U516" si="133">+R505</f>
        <v>-39624.855000000003</v>
      </c>
      <c r="V505" s="49"/>
      <c r="W505" s="49"/>
      <c r="Y505" s="51"/>
      <c r="Z505" s="51"/>
      <c r="AA505" s="51"/>
      <c r="AD505" s="49">
        <f t="shared" si="132"/>
        <v>-39624.855000000003</v>
      </c>
    </row>
    <row r="506" spans="1:30">
      <c r="A506" s="6" t="s">
        <v>284</v>
      </c>
      <c r="B506" s="6" t="s">
        <v>408</v>
      </c>
      <c r="C506" s="6" t="s">
        <v>410</v>
      </c>
      <c r="D506" s="3" t="s">
        <v>755</v>
      </c>
      <c r="E506" s="45">
        <v>-554325</v>
      </c>
      <c r="F506" s="45">
        <v>-554325</v>
      </c>
      <c r="G506" s="45">
        <v>-554325</v>
      </c>
      <c r="H506" s="45">
        <v>-554325</v>
      </c>
      <c r="I506" s="45">
        <v>-554325</v>
      </c>
      <c r="J506" s="45">
        <v>-570707</v>
      </c>
      <c r="K506" s="45">
        <v>-570707</v>
      </c>
      <c r="L506" s="45">
        <v>-570707</v>
      </c>
      <c r="M506" s="45">
        <v>-570707</v>
      </c>
      <c r="N506" s="45">
        <v>-570707</v>
      </c>
      <c r="O506" s="45">
        <v>-570707</v>
      </c>
      <c r="P506" s="45">
        <v>-570707</v>
      </c>
      <c r="Q506" s="45">
        <v>-570707</v>
      </c>
      <c r="R506" s="47">
        <f t="shared" si="129"/>
        <v>-564563.75</v>
      </c>
      <c r="U506" s="49">
        <f t="shared" si="133"/>
        <v>-564563.75</v>
      </c>
      <c r="V506" s="49"/>
      <c r="W506" s="49"/>
      <c r="Y506" s="51"/>
      <c r="Z506" s="51"/>
      <c r="AA506" s="51"/>
      <c r="AD506" s="49">
        <f t="shared" si="132"/>
        <v>-564563.75</v>
      </c>
    </row>
    <row r="507" spans="1:30">
      <c r="A507" s="6" t="s">
        <v>284</v>
      </c>
      <c r="B507" s="6" t="s">
        <v>223</v>
      </c>
      <c r="C507" s="6" t="s">
        <v>143</v>
      </c>
      <c r="D507" s="3" t="s">
        <v>756</v>
      </c>
      <c r="E507" s="45">
        <v>-1137038.46</v>
      </c>
      <c r="F507" s="45">
        <v>-1241361.32</v>
      </c>
      <c r="G507" s="45">
        <v>-1469706.02</v>
      </c>
      <c r="H507" s="45">
        <v>-1746137.36</v>
      </c>
      <c r="I507" s="45">
        <v>-1835241.4</v>
      </c>
      <c r="J507" s="45">
        <v>-1026586.12</v>
      </c>
      <c r="K507" s="45">
        <v>-1162725.33</v>
      </c>
      <c r="L507" s="45">
        <v>-1139089.24</v>
      </c>
      <c r="M507" s="45">
        <v>-1507548.46</v>
      </c>
      <c r="N507" s="45">
        <v>-1763851.32</v>
      </c>
      <c r="O507" s="45">
        <v>-1934689.15</v>
      </c>
      <c r="P507" s="45">
        <v>-2089262.6</v>
      </c>
      <c r="Q507" s="45">
        <v>-1216303.5</v>
      </c>
      <c r="R507" s="47">
        <f t="shared" si="129"/>
        <v>-1507739.1083333334</v>
      </c>
      <c r="U507" s="49">
        <f t="shared" si="133"/>
        <v>-1507739.1083333334</v>
      </c>
      <c r="V507" s="49"/>
      <c r="W507" s="49"/>
      <c r="Y507" s="51"/>
      <c r="Z507" s="51"/>
      <c r="AA507" s="51"/>
      <c r="AD507" s="49">
        <f t="shared" si="132"/>
        <v>-1507739.1083333334</v>
      </c>
    </row>
    <row r="508" spans="1:30">
      <c r="A508" s="6" t="s">
        <v>284</v>
      </c>
      <c r="B508" s="6" t="s">
        <v>223</v>
      </c>
      <c r="C508" s="6" t="s">
        <v>180</v>
      </c>
      <c r="D508" s="3" t="s">
        <v>757</v>
      </c>
      <c r="E508" s="45">
        <v>-612172.01</v>
      </c>
      <c r="F508" s="45">
        <v>-705864.88</v>
      </c>
      <c r="G508" s="45">
        <v>-1089425.81</v>
      </c>
      <c r="H508" s="45">
        <v>-1335651.52</v>
      </c>
      <c r="I508" s="45">
        <v>-1378091.8</v>
      </c>
      <c r="J508" s="45">
        <v>-1521146.44</v>
      </c>
      <c r="K508" s="45">
        <v>-1594988.02</v>
      </c>
      <c r="L508" s="45">
        <v>-293182.7</v>
      </c>
      <c r="M508" s="45">
        <v>-386566.98</v>
      </c>
      <c r="N508" s="45">
        <v>-472225</v>
      </c>
      <c r="O508" s="45">
        <v>-554923.80000000005</v>
      </c>
      <c r="P508" s="45">
        <v>-647095</v>
      </c>
      <c r="Q508" s="45">
        <v>-735137.39</v>
      </c>
      <c r="R508" s="47">
        <f t="shared" si="129"/>
        <v>-887734.72083333321</v>
      </c>
      <c r="U508" s="49">
        <f t="shared" si="133"/>
        <v>-887734.72083333321</v>
      </c>
      <c r="V508" s="49"/>
      <c r="W508" s="49"/>
      <c r="Y508" s="51"/>
      <c r="Z508" s="51"/>
      <c r="AA508" s="51"/>
      <c r="AD508" s="49">
        <f t="shared" si="132"/>
        <v>-887734.72083333321</v>
      </c>
    </row>
    <row r="509" spans="1:30">
      <c r="A509" s="6" t="s">
        <v>284</v>
      </c>
      <c r="B509" s="6" t="s">
        <v>224</v>
      </c>
      <c r="C509" s="6" t="s">
        <v>143</v>
      </c>
      <c r="D509" s="3" t="s">
        <v>225</v>
      </c>
      <c r="E509" s="45">
        <v>-2099812.4300000002</v>
      </c>
      <c r="F509" s="45">
        <v>-2074851.52</v>
      </c>
      <c r="G509" s="45">
        <v>-2083578.04</v>
      </c>
      <c r="H509" s="45">
        <v>-2092320.34</v>
      </c>
      <c r="I509" s="45">
        <v>-2091675.51</v>
      </c>
      <c r="J509" s="45">
        <v>-2449529.34</v>
      </c>
      <c r="K509" s="45">
        <v>-2434538.69</v>
      </c>
      <c r="L509" s="45">
        <v>-2456879.7400000002</v>
      </c>
      <c r="M509" s="45">
        <v>-2481640.12</v>
      </c>
      <c r="N509" s="45">
        <v>-2486159.4</v>
      </c>
      <c r="O509" s="45">
        <v>-2500756.27</v>
      </c>
      <c r="P509" s="45">
        <v>-2431744.7999999998</v>
      </c>
      <c r="Q509" s="45">
        <v>-2453281.7599999998</v>
      </c>
      <c r="R509" s="47">
        <f t="shared" si="129"/>
        <v>-2321685.072083333</v>
      </c>
      <c r="U509" s="49">
        <f t="shared" si="133"/>
        <v>-2321685.072083333</v>
      </c>
      <c r="V509" s="49"/>
      <c r="W509" s="49"/>
      <c r="Y509" s="51"/>
      <c r="Z509" s="51"/>
      <c r="AA509" s="51"/>
      <c r="AD509" s="49">
        <f t="shared" si="132"/>
        <v>-2321685.072083333</v>
      </c>
    </row>
    <row r="510" spans="1:30">
      <c r="A510" s="6" t="s">
        <v>284</v>
      </c>
      <c r="B510" s="6" t="s">
        <v>507</v>
      </c>
      <c r="C510" s="6" t="s">
        <v>143</v>
      </c>
      <c r="D510" s="3" t="s">
        <v>68</v>
      </c>
      <c r="E510" s="45">
        <v>-663576.93000000005</v>
      </c>
      <c r="F510" s="45">
        <v>-620018.16</v>
      </c>
      <c r="G510" s="45">
        <v>1.16415321826935E-10</v>
      </c>
      <c r="H510" s="45">
        <v>-40693.849999999897</v>
      </c>
      <c r="I510" s="45">
        <v>-159437.01999999999</v>
      </c>
      <c r="J510" s="45">
        <v>-213748.65</v>
      </c>
      <c r="K510" s="45">
        <v>-21604.11</v>
      </c>
      <c r="L510" s="45">
        <v>-366890.1</v>
      </c>
      <c r="M510" s="45">
        <v>-126997.28</v>
      </c>
      <c r="N510" s="45">
        <v>-37025.379999999997</v>
      </c>
      <c r="O510" s="45">
        <v>-85808.35</v>
      </c>
      <c r="P510" s="45">
        <v>-547873.30000000005</v>
      </c>
      <c r="Q510" s="45">
        <v>-210331.64</v>
      </c>
      <c r="R510" s="47">
        <f t="shared" si="129"/>
        <v>-221420.87375</v>
      </c>
      <c r="U510" s="49">
        <f t="shared" si="133"/>
        <v>-221420.87375</v>
      </c>
      <c r="V510" s="49"/>
      <c r="W510" s="49"/>
      <c r="Y510" s="51"/>
      <c r="Z510" s="51"/>
      <c r="AA510" s="51"/>
      <c r="AD510" s="49">
        <f t="shared" si="132"/>
        <v>-221420.87375</v>
      </c>
    </row>
    <row r="511" spans="1:30">
      <c r="A511" s="6" t="s">
        <v>284</v>
      </c>
      <c r="B511" s="6" t="s">
        <v>411</v>
      </c>
      <c r="C511" s="6" t="s">
        <v>412</v>
      </c>
      <c r="D511" s="3" t="s">
        <v>758</v>
      </c>
      <c r="E511" s="45">
        <v>-82935.570000000007</v>
      </c>
      <c r="F511" s="45">
        <v>-59359.92</v>
      </c>
      <c r="G511" s="45">
        <v>-62695.91</v>
      </c>
      <c r="H511" s="45">
        <v>-42483.74</v>
      </c>
      <c r="I511" s="45">
        <v>-41470.5</v>
      </c>
      <c r="J511" s="45">
        <v>-67919.5</v>
      </c>
      <c r="K511" s="45">
        <v>-58340.26</v>
      </c>
      <c r="L511" s="45">
        <v>-57636.88</v>
      </c>
      <c r="M511" s="45">
        <v>-67712.36</v>
      </c>
      <c r="N511" s="45">
        <v>-46798.82</v>
      </c>
      <c r="O511" s="45">
        <v>-51464.25</v>
      </c>
      <c r="P511" s="45">
        <v>-52947.18</v>
      </c>
      <c r="Q511" s="45">
        <v>-59473.14</v>
      </c>
      <c r="R511" s="47">
        <f t="shared" si="129"/>
        <v>-56669.472916666673</v>
      </c>
      <c r="U511" s="49">
        <f t="shared" si="133"/>
        <v>-56669.472916666673</v>
      </c>
      <c r="V511" s="49"/>
      <c r="W511" s="49"/>
      <c r="Y511" s="51"/>
      <c r="Z511" s="51"/>
      <c r="AA511" s="51"/>
      <c r="AD511" s="49">
        <f t="shared" si="132"/>
        <v>-56669.472916666673</v>
      </c>
    </row>
    <row r="512" spans="1:30">
      <c r="A512" s="6" t="s">
        <v>284</v>
      </c>
      <c r="B512" s="6" t="s">
        <v>411</v>
      </c>
      <c r="C512" s="6" t="s">
        <v>413</v>
      </c>
      <c r="D512" s="3" t="s">
        <v>759</v>
      </c>
      <c r="E512" s="45">
        <v>-1229013.1399999999</v>
      </c>
      <c r="F512" s="45">
        <v>-590585.78</v>
      </c>
      <c r="G512" s="45">
        <v>-748392.14</v>
      </c>
      <c r="H512" s="45">
        <v>-907506.14</v>
      </c>
      <c r="I512" s="45">
        <v>-1059898.94</v>
      </c>
      <c r="J512" s="45">
        <v>-1228898.25</v>
      </c>
      <c r="K512" s="45">
        <v>-1381120.42</v>
      </c>
      <c r="L512" s="45">
        <v>-359188.71</v>
      </c>
      <c r="M512" s="45">
        <v>-527793</v>
      </c>
      <c r="N512" s="45">
        <v>-688821.78</v>
      </c>
      <c r="O512" s="45">
        <v>-842143.78</v>
      </c>
      <c r="P512" s="45">
        <v>-1006051.27</v>
      </c>
      <c r="Q512" s="45">
        <v>-1171418.58</v>
      </c>
      <c r="R512" s="47">
        <f t="shared" si="129"/>
        <v>-878384.67249999999</v>
      </c>
      <c r="U512" s="49">
        <f t="shared" si="133"/>
        <v>-878384.67249999999</v>
      </c>
      <c r="V512" s="49"/>
      <c r="W512" s="49"/>
      <c r="Y512" s="51"/>
      <c r="Z512" s="51"/>
      <c r="AA512" s="51"/>
      <c r="AD512" s="49">
        <f t="shared" si="132"/>
        <v>-878384.67249999999</v>
      </c>
    </row>
    <row r="513" spans="1:30">
      <c r="A513" s="6" t="s">
        <v>284</v>
      </c>
      <c r="B513" s="6" t="s">
        <v>411</v>
      </c>
      <c r="C513" s="6" t="s">
        <v>508</v>
      </c>
      <c r="D513" s="3" t="s">
        <v>760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7">
        <f t="shared" si="129"/>
        <v>0</v>
      </c>
      <c r="U513" s="49">
        <f t="shared" si="133"/>
        <v>0</v>
      </c>
      <c r="V513" s="49"/>
      <c r="W513" s="49"/>
      <c r="Y513" s="51"/>
      <c r="Z513" s="51"/>
      <c r="AA513" s="51"/>
      <c r="AD513" s="49">
        <f t="shared" si="132"/>
        <v>0</v>
      </c>
    </row>
    <row r="514" spans="1:30">
      <c r="A514" s="6" t="s">
        <v>284</v>
      </c>
      <c r="B514" s="6" t="s">
        <v>411</v>
      </c>
      <c r="C514" s="6" t="s">
        <v>414</v>
      </c>
      <c r="D514" s="3" t="s">
        <v>761</v>
      </c>
      <c r="E514" s="45">
        <v>-14264.23</v>
      </c>
      <c r="F514" s="45">
        <v>-15309.23</v>
      </c>
      <c r="G514" s="45">
        <v>-12245.16</v>
      </c>
      <c r="H514" s="45">
        <v>-22678.69</v>
      </c>
      <c r="I514" s="45">
        <v>-28501.66</v>
      </c>
      <c r="J514" s="45">
        <v>-36542.800000000003</v>
      </c>
      <c r="K514" s="45">
        <v>-54029.67</v>
      </c>
      <c r="L514" s="45">
        <v>-58086.79</v>
      </c>
      <c r="M514" s="45">
        <v>-68033.91</v>
      </c>
      <c r="N514" s="45">
        <v>-73699.960000000006</v>
      </c>
      <c r="O514" s="45">
        <v>-76709.490000000005</v>
      </c>
      <c r="P514" s="45">
        <v>-81420.3</v>
      </c>
      <c r="Q514" s="45">
        <v>-86850.73</v>
      </c>
      <c r="R514" s="47">
        <f t="shared" si="129"/>
        <v>-48151.261666666665</v>
      </c>
      <c r="U514" s="49">
        <f t="shared" si="133"/>
        <v>-48151.261666666665</v>
      </c>
      <c r="V514" s="49"/>
      <c r="W514" s="49"/>
      <c r="Y514" s="51"/>
      <c r="Z514" s="51"/>
      <c r="AA514" s="51"/>
      <c r="AD514" s="49">
        <f t="shared" si="132"/>
        <v>-48151.261666666665</v>
      </c>
    </row>
    <row r="515" spans="1:30">
      <c r="A515" s="6" t="s">
        <v>284</v>
      </c>
      <c r="B515" s="6" t="s">
        <v>426</v>
      </c>
      <c r="C515" s="6" t="s">
        <v>143</v>
      </c>
      <c r="D515" s="3" t="s">
        <v>84</v>
      </c>
      <c r="E515" s="45">
        <v>0</v>
      </c>
      <c r="F515" s="45">
        <v>0</v>
      </c>
      <c r="G515" s="45">
        <v>0</v>
      </c>
      <c r="H515" s="45">
        <v>0</v>
      </c>
      <c r="I515" s="45">
        <v>-314565.40000000002</v>
      </c>
      <c r="J515" s="45">
        <v>-558997.84</v>
      </c>
      <c r="K515" s="45">
        <v>-423522.79</v>
      </c>
      <c r="L515" s="45">
        <v>-160182.17000000001</v>
      </c>
      <c r="M515" s="45">
        <v>2.91038304567337E-11</v>
      </c>
      <c r="N515" s="45">
        <v>2.91038304567337E-11</v>
      </c>
      <c r="O515" s="45">
        <v>2.91038304567337E-11</v>
      </c>
      <c r="P515" s="45">
        <v>2.91038304567337E-11</v>
      </c>
      <c r="Q515" s="45">
        <v>2.91038304567337E-11</v>
      </c>
      <c r="R515" s="47">
        <f t="shared" si="129"/>
        <v>-121439.01666666666</v>
      </c>
      <c r="U515" s="49">
        <f t="shared" si="133"/>
        <v>-121439.01666666666</v>
      </c>
      <c r="V515" s="49"/>
      <c r="W515" s="49"/>
      <c r="Y515" s="51"/>
      <c r="Z515" s="51"/>
      <c r="AA515" s="51"/>
      <c r="AD515" s="49">
        <f t="shared" si="132"/>
        <v>-121439.01666666666</v>
      </c>
    </row>
    <row r="516" spans="1:30">
      <c r="A516" s="6" t="s">
        <v>293</v>
      </c>
      <c r="B516" s="6" t="s">
        <v>230</v>
      </c>
      <c r="C516" s="25" t="s">
        <v>2</v>
      </c>
      <c r="D516" s="3" t="s">
        <v>766</v>
      </c>
      <c r="E516" s="45">
        <v>0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7">
        <f t="shared" si="129"/>
        <v>0</v>
      </c>
      <c r="U516" s="49">
        <f t="shared" si="133"/>
        <v>0</v>
      </c>
      <c r="V516" s="49"/>
      <c r="W516" s="49"/>
      <c r="Y516" s="51"/>
      <c r="Z516" s="51"/>
      <c r="AA516" s="51"/>
      <c r="AD516" s="49">
        <f t="shared" si="132"/>
        <v>0</v>
      </c>
    </row>
    <row r="517" spans="1:30">
      <c r="A517" s="6" t="s">
        <v>293</v>
      </c>
      <c r="B517" s="6" t="s">
        <v>220</v>
      </c>
      <c r="C517" s="6" t="s">
        <v>385</v>
      </c>
      <c r="D517" s="3" t="s">
        <v>221</v>
      </c>
      <c r="E517" s="45">
        <v>-77336.460000000006</v>
      </c>
      <c r="F517" s="45">
        <v>-82958.399999999994</v>
      </c>
      <c r="G517" s="45">
        <v>-76208.66</v>
      </c>
      <c r="H517" s="45">
        <v>-70638.52</v>
      </c>
      <c r="I517" s="45">
        <v>-73408.479999999996</v>
      </c>
      <c r="J517" s="45">
        <v>-67384.36</v>
      </c>
      <c r="K517" s="45">
        <v>-58554.19</v>
      </c>
      <c r="L517" s="45">
        <v>-58078</v>
      </c>
      <c r="M517" s="45">
        <v>-65674.009999999995</v>
      </c>
      <c r="N517" s="45">
        <v>-67834.64</v>
      </c>
      <c r="O517" s="45">
        <v>-66819.78</v>
      </c>
      <c r="P517" s="45">
        <v>-73617</v>
      </c>
      <c r="Q517" s="45">
        <v>-71406</v>
      </c>
      <c r="R517" s="47">
        <f t="shared" si="129"/>
        <v>-69628.939166666663</v>
      </c>
      <c r="U517" s="49"/>
      <c r="V517" s="49"/>
      <c r="W517" s="49">
        <f>+R517</f>
        <v>-69628.939166666663</v>
      </c>
      <c r="Y517" s="51"/>
      <c r="Z517" s="51"/>
      <c r="AA517" s="51"/>
      <c r="AB517" s="49">
        <f>+R517</f>
        <v>-69628.939166666663</v>
      </c>
      <c r="AD517" s="49"/>
    </row>
    <row r="518" spans="1:30">
      <c r="A518" s="6" t="s">
        <v>293</v>
      </c>
      <c r="B518" s="6" t="s">
        <v>405</v>
      </c>
      <c r="C518" s="6" t="s">
        <v>104</v>
      </c>
      <c r="D518" s="3" t="s">
        <v>214</v>
      </c>
      <c r="E518" s="45">
        <v>-2.91038304567337E-11</v>
      </c>
      <c r="F518" s="45">
        <v>-2.91038304567337E-11</v>
      </c>
      <c r="G518" s="45">
        <v>-2.91038304567337E-11</v>
      </c>
      <c r="H518" s="45">
        <v>-2.91038304567337E-11</v>
      </c>
      <c r="I518" s="45">
        <v>-2.91038304567337E-11</v>
      </c>
      <c r="J518" s="45">
        <v>-185595.73</v>
      </c>
      <c r="K518" s="45">
        <v>-421855.07</v>
      </c>
      <c r="L518" s="45">
        <v>-850055.92</v>
      </c>
      <c r="M518" s="45">
        <v>-1014477.12</v>
      </c>
      <c r="N518" s="45">
        <v>-154527.04999999999</v>
      </c>
      <c r="O518" s="45">
        <v>67698.390000000101</v>
      </c>
      <c r="P518" s="45">
        <v>378845.49</v>
      </c>
      <c r="Q518" s="45">
        <v>5.8207660913467401E-11</v>
      </c>
      <c r="R518" s="47">
        <f t="shared" si="129"/>
        <v>-181663.91749999998</v>
      </c>
      <c r="U518" s="49">
        <f t="shared" ref="U518:U535" si="134">+R518</f>
        <v>-181663.91749999998</v>
      </c>
      <c r="V518" s="49"/>
      <c r="W518" s="49"/>
      <c r="Y518" s="51"/>
      <c r="Z518" s="51"/>
      <c r="AA518" s="51"/>
      <c r="AD518" s="49">
        <f t="shared" ref="AD518:AD527" si="135">+R518</f>
        <v>-181663.91749999998</v>
      </c>
    </row>
    <row r="519" spans="1:30">
      <c r="A519" s="6" t="s">
        <v>293</v>
      </c>
      <c r="B519" s="6" t="s">
        <v>217</v>
      </c>
      <c r="C519" s="6" t="s">
        <v>281</v>
      </c>
      <c r="D519" s="3" t="s">
        <v>767</v>
      </c>
      <c r="E519" s="45">
        <v>-182381</v>
      </c>
      <c r="F519" s="45">
        <v>-364762</v>
      </c>
      <c r="G519" s="45">
        <v>-547143</v>
      </c>
      <c r="H519" s="45">
        <v>-729524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-176379</v>
      </c>
      <c r="R519" s="47">
        <f t="shared" si="129"/>
        <v>-151734.08333333334</v>
      </c>
      <c r="U519" s="49">
        <f t="shared" si="134"/>
        <v>-151734.08333333334</v>
      </c>
      <c r="V519" s="49"/>
      <c r="W519" s="49"/>
      <c r="Y519" s="51"/>
      <c r="Z519" s="51"/>
      <c r="AA519" s="51"/>
      <c r="AD519" s="49">
        <f t="shared" si="135"/>
        <v>-151734.08333333334</v>
      </c>
    </row>
    <row r="520" spans="1:30">
      <c r="A520" s="6" t="s">
        <v>293</v>
      </c>
      <c r="B520" s="6" t="s">
        <v>217</v>
      </c>
      <c r="C520" s="6" t="s">
        <v>102</v>
      </c>
      <c r="D520" s="3" t="s">
        <v>768</v>
      </c>
      <c r="E520" s="45">
        <v>-157960.82999999999</v>
      </c>
      <c r="F520" s="45">
        <v>-221996.79999999999</v>
      </c>
      <c r="G520" s="45">
        <v>-306469.76000000001</v>
      </c>
      <c r="H520" s="45">
        <v>-216800.66</v>
      </c>
      <c r="I520" s="45">
        <v>-500260.4</v>
      </c>
      <c r="J520" s="45">
        <v>-924639.48</v>
      </c>
      <c r="K520" s="45">
        <v>-673595.55</v>
      </c>
      <c r="L520" s="45">
        <v>-996757.05</v>
      </c>
      <c r="M520" s="45">
        <v>-1297382.07</v>
      </c>
      <c r="N520" s="45">
        <v>-450196.03</v>
      </c>
      <c r="O520" s="45">
        <v>-532245.62</v>
      </c>
      <c r="P520" s="45">
        <v>-615722.87</v>
      </c>
      <c r="Q520" s="45">
        <v>-164222.47</v>
      </c>
      <c r="R520" s="47">
        <f t="shared" si="129"/>
        <v>-574763.16166666674</v>
      </c>
      <c r="U520" s="49">
        <f t="shared" si="134"/>
        <v>-574763.16166666674</v>
      </c>
      <c r="V520" s="49"/>
      <c r="W520" s="49"/>
      <c r="Y520" s="51"/>
      <c r="Z520" s="51"/>
      <c r="AA520" s="51"/>
      <c r="AD520" s="49">
        <f t="shared" si="135"/>
        <v>-574763.16166666674</v>
      </c>
    </row>
    <row r="521" spans="1:30">
      <c r="A521" s="6" t="s">
        <v>293</v>
      </c>
      <c r="B521" s="6" t="s">
        <v>217</v>
      </c>
      <c r="C521" s="6" t="s">
        <v>406</v>
      </c>
      <c r="D521" s="3" t="s">
        <v>772</v>
      </c>
      <c r="E521" s="45">
        <v>0</v>
      </c>
      <c r="F521" s="45">
        <v>0</v>
      </c>
      <c r="G521" s="45">
        <v>0</v>
      </c>
      <c r="H521" s="45">
        <v>0</v>
      </c>
      <c r="I521" s="45">
        <v>0</v>
      </c>
      <c r="J521" s="45">
        <v>0</v>
      </c>
      <c r="K521" s="45">
        <v>-20377.2</v>
      </c>
      <c r="L521" s="45">
        <v>-40754.400000000001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7">
        <f t="shared" si="129"/>
        <v>-5094.3</v>
      </c>
      <c r="U521" s="49">
        <f t="shared" si="134"/>
        <v>-5094.3</v>
      </c>
      <c r="V521" s="49"/>
      <c r="W521" s="49"/>
      <c r="Y521" s="51"/>
      <c r="Z521" s="51"/>
      <c r="AA521" s="51"/>
      <c r="AD521" s="49">
        <f t="shared" si="135"/>
        <v>-5094.3</v>
      </c>
    </row>
    <row r="522" spans="1:30">
      <c r="A522" s="6" t="s">
        <v>293</v>
      </c>
      <c r="B522" s="6" t="s">
        <v>217</v>
      </c>
      <c r="C522" s="6" t="s">
        <v>874</v>
      </c>
      <c r="D522" s="3" t="s">
        <v>912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-6561.11</v>
      </c>
      <c r="R522" s="47">
        <f t="shared" si="129"/>
        <v>-273.3795833333333</v>
      </c>
      <c r="U522" s="49">
        <f t="shared" si="134"/>
        <v>-273.3795833333333</v>
      </c>
      <c r="V522" s="49"/>
      <c r="W522" s="49"/>
      <c r="Y522" s="51"/>
      <c r="Z522" s="51"/>
      <c r="AA522" s="51"/>
      <c r="AD522" s="49">
        <f t="shared" si="135"/>
        <v>-273.3795833333333</v>
      </c>
    </row>
    <row r="523" spans="1:30">
      <c r="A523" s="6" t="s">
        <v>293</v>
      </c>
      <c r="B523" s="6" t="s">
        <v>217</v>
      </c>
      <c r="C523" s="6" t="s">
        <v>943</v>
      </c>
      <c r="D523" s="3" t="s">
        <v>944</v>
      </c>
      <c r="E523" s="45">
        <v>0</v>
      </c>
      <c r="F523" s="45">
        <v>0</v>
      </c>
      <c r="G523" s="45">
        <v>-75000</v>
      </c>
      <c r="H523" s="45">
        <v>-75000</v>
      </c>
      <c r="I523" s="45">
        <v>-75000</v>
      </c>
      <c r="J523" s="45">
        <v>-150000</v>
      </c>
      <c r="K523" s="45">
        <v>-150000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7">
        <f t="shared" si="129"/>
        <v>-43750</v>
      </c>
      <c r="U523" s="49">
        <f t="shared" si="134"/>
        <v>-43750</v>
      </c>
      <c r="V523" s="49"/>
      <c r="W523" s="49"/>
      <c r="Y523" s="51"/>
      <c r="Z523" s="51"/>
      <c r="AA523" s="51"/>
      <c r="AD523" s="49">
        <f t="shared" si="135"/>
        <v>-43750</v>
      </c>
    </row>
    <row r="524" spans="1:30">
      <c r="A524" s="6" t="s">
        <v>293</v>
      </c>
      <c r="B524" s="6" t="s">
        <v>411</v>
      </c>
      <c r="C524" s="6" t="s">
        <v>295</v>
      </c>
      <c r="D524" s="3" t="s">
        <v>762</v>
      </c>
      <c r="E524" s="45">
        <v>-100445.33</v>
      </c>
      <c r="F524" s="45">
        <v>-104857</v>
      </c>
      <c r="G524" s="45">
        <v>-115781.97</v>
      </c>
      <c r="H524" s="45">
        <v>-239135.9</v>
      </c>
      <c r="I524" s="45">
        <v>-430821.37</v>
      </c>
      <c r="J524" s="45">
        <v>-506755.45</v>
      </c>
      <c r="K524" s="45">
        <v>-459198.34</v>
      </c>
      <c r="L524" s="45">
        <v>-485566.8</v>
      </c>
      <c r="M524" s="45">
        <v>-331260.26</v>
      </c>
      <c r="N524" s="45">
        <v>-216461.68</v>
      </c>
      <c r="O524" s="45">
        <v>-178538.83</v>
      </c>
      <c r="P524" s="45">
        <v>-109364.39</v>
      </c>
      <c r="Q524" s="45">
        <v>-135483.95000000001</v>
      </c>
      <c r="R524" s="47">
        <f t="shared" si="129"/>
        <v>-274642.21916666668</v>
      </c>
      <c r="U524" s="49">
        <f t="shared" si="134"/>
        <v>-274642.21916666668</v>
      </c>
      <c r="V524" s="49"/>
      <c r="W524" s="49"/>
      <c r="Y524" s="51"/>
      <c r="Z524" s="51"/>
      <c r="AA524" s="51"/>
      <c r="AD524" s="49">
        <f t="shared" si="135"/>
        <v>-274642.21916666668</v>
      </c>
    </row>
    <row r="525" spans="1:30">
      <c r="A525" s="6" t="s">
        <v>293</v>
      </c>
      <c r="B525" s="6" t="s">
        <v>411</v>
      </c>
      <c r="C525" s="6" t="s">
        <v>83</v>
      </c>
      <c r="D525" s="3" t="s">
        <v>763</v>
      </c>
      <c r="E525" s="45">
        <v>-982373.43</v>
      </c>
      <c r="F525" s="45">
        <v>-980816.24</v>
      </c>
      <c r="G525" s="45">
        <v>-979096.87</v>
      </c>
      <c r="H525" s="45">
        <v>-975545.69</v>
      </c>
      <c r="I525" s="45">
        <v>-969148.01</v>
      </c>
      <c r="J525" s="45">
        <v>-965203.02</v>
      </c>
      <c r="K525" s="45">
        <v>-957422.89</v>
      </c>
      <c r="L525" s="45">
        <v>-949196.01</v>
      </c>
      <c r="M525" s="45">
        <v>-943583.52</v>
      </c>
      <c r="N525" s="45">
        <v>-939915.97</v>
      </c>
      <c r="O525" s="45">
        <v>-936891.09</v>
      </c>
      <c r="P525" s="45">
        <v>-935038.15</v>
      </c>
      <c r="Q525" s="45">
        <v>-932742.66</v>
      </c>
      <c r="R525" s="47">
        <f t="shared" si="129"/>
        <v>-957451.29208333336</v>
      </c>
      <c r="U525" s="49">
        <f t="shared" si="134"/>
        <v>-957451.29208333336</v>
      </c>
      <c r="V525" s="49"/>
      <c r="W525" s="49"/>
      <c r="Y525" s="51"/>
      <c r="Z525" s="51"/>
      <c r="AA525" s="51"/>
      <c r="AD525" s="49">
        <f t="shared" si="135"/>
        <v>-957451.29208333336</v>
      </c>
    </row>
    <row r="526" spans="1:30">
      <c r="A526" s="6" t="s">
        <v>293</v>
      </c>
      <c r="B526" s="6" t="s">
        <v>411</v>
      </c>
      <c r="C526" s="6" t="s">
        <v>67</v>
      </c>
      <c r="D526" s="3" t="s">
        <v>764</v>
      </c>
      <c r="E526" s="45">
        <v>-1279.47</v>
      </c>
      <c r="F526" s="45">
        <v>6470.56</v>
      </c>
      <c r="G526" s="45">
        <v>14536.57</v>
      </c>
      <c r="H526" s="45">
        <v>14864.75</v>
      </c>
      <c r="I526" s="45">
        <v>11403.15</v>
      </c>
      <c r="J526" s="45">
        <v>19876.919999999998</v>
      </c>
      <c r="K526" s="45">
        <v>5206.47</v>
      </c>
      <c r="L526" s="45">
        <v>19393.41</v>
      </c>
      <c r="M526" s="45">
        <v>35801.53</v>
      </c>
      <c r="N526" s="45">
        <v>41596.22</v>
      </c>
      <c r="O526" s="45">
        <v>43519.76</v>
      </c>
      <c r="P526" s="45">
        <v>44863.07</v>
      </c>
      <c r="Q526" s="45">
        <v>44789.97</v>
      </c>
      <c r="R526" s="47">
        <f t="shared" si="129"/>
        <v>23273.971666666668</v>
      </c>
      <c r="U526" s="49">
        <f t="shared" si="134"/>
        <v>23273.971666666668</v>
      </c>
      <c r="V526" s="49"/>
      <c r="W526" s="49"/>
      <c r="Y526" s="51"/>
      <c r="Z526" s="51"/>
      <c r="AA526" s="51"/>
      <c r="AD526" s="49">
        <f t="shared" si="135"/>
        <v>23273.971666666668</v>
      </c>
    </row>
    <row r="527" spans="1:30">
      <c r="A527" s="6" t="s">
        <v>293</v>
      </c>
      <c r="B527" s="6" t="s">
        <v>411</v>
      </c>
      <c r="C527" s="6" t="s">
        <v>113</v>
      </c>
      <c r="D527" s="3" t="s">
        <v>765</v>
      </c>
      <c r="E527" s="45">
        <v>502715.93</v>
      </c>
      <c r="F527" s="45">
        <v>502715.93</v>
      </c>
      <c r="G527" s="45">
        <v>502715.93</v>
      </c>
      <c r="H527" s="45">
        <v>502715.93</v>
      </c>
      <c r="I527" s="45">
        <v>502715.93</v>
      </c>
      <c r="J527" s="45">
        <v>495465.93</v>
      </c>
      <c r="K527" s="45">
        <v>495465.93</v>
      </c>
      <c r="L527" s="45">
        <v>495465.93</v>
      </c>
      <c r="M527" s="45">
        <v>495465.93</v>
      </c>
      <c r="N527" s="45">
        <v>495465.93</v>
      </c>
      <c r="O527" s="45">
        <v>495465.93</v>
      </c>
      <c r="P527" s="45">
        <v>495465.93</v>
      </c>
      <c r="Q527" s="45">
        <v>495465.93</v>
      </c>
      <c r="R527" s="47">
        <f t="shared" si="129"/>
        <v>498184.67999999993</v>
      </c>
      <c r="U527" s="49">
        <f t="shared" si="134"/>
        <v>498184.67999999993</v>
      </c>
      <c r="V527" s="49"/>
      <c r="W527" s="49"/>
      <c r="Y527" s="51"/>
      <c r="Z527" s="51"/>
      <c r="AA527" s="51"/>
      <c r="AD527" s="49">
        <f t="shared" si="135"/>
        <v>498184.67999999993</v>
      </c>
    </row>
    <row r="528" spans="1:30">
      <c r="A528" s="6" t="s">
        <v>293</v>
      </c>
      <c r="B528" s="6" t="s">
        <v>416</v>
      </c>
      <c r="C528" s="6" t="s">
        <v>83</v>
      </c>
      <c r="D528" s="3" t="s">
        <v>774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7">
        <f t="shared" si="129"/>
        <v>0</v>
      </c>
      <c r="V528" s="49"/>
      <c r="W528" s="49">
        <f t="shared" ref="W528:W533" si="136">+R528</f>
        <v>0</v>
      </c>
      <c r="Y528" s="51"/>
      <c r="Z528" s="51"/>
      <c r="AA528" s="51"/>
      <c r="AB528" s="49">
        <f t="shared" ref="AB528:AB533" si="137">+W528</f>
        <v>0</v>
      </c>
    </row>
    <row r="529" spans="1:30">
      <c r="A529" s="6" t="s">
        <v>293</v>
      </c>
      <c r="B529" s="6" t="s">
        <v>416</v>
      </c>
      <c r="C529" s="6" t="s">
        <v>417</v>
      </c>
      <c r="D529" s="3" t="s">
        <v>775</v>
      </c>
      <c r="E529" s="45">
        <v>5101325.05</v>
      </c>
      <c r="F529" s="45">
        <v>5119288.28</v>
      </c>
      <c r="G529" s="45">
        <v>5235646.2300000004</v>
      </c>
      <c r="H529" s="45">
        <v>4996113.91</v>
      </c>
      <c r="I529" s="45">
        <v>14494.6699999999</v>
      </c>
      <c r="J529" s="45">
        <v>893069.05</v>
      </c>
      <c r="K529" s="45">
        <v>1546238.96</v>
      </c>
      <c r="L529" s="45">
        <v>2010879.77</v>
      </c>
      <c r="M529" s="45">
        <v>2307085.7000000002</v>
      </c>
      <c r="N529" s="45">
        <v>2456402.4500000002</v>
      </c>
      <c r="O529" s="45">
        <v>2683035.6800000002</v>
      </c>
      <c r="P529" s="45">
        <v>2843931.28</v>
      </c>
      <c r="Q529" s="45">
        <v>2841551.83</v>
      </c>
      <c r="R529" s="47">
        <f t="shared" ref="R529:R554" si="138">((E529+Q529)+((F529+G529+H529+I529+J529+K529+L529+M529+N529+O529+P529)*2))/24</f>
        <v>2839802.0350000001</v>
      </c>
      <c r="V529" s="49"/>
      <c r="W529" s="49">
        <f t="shared" si="136"/>
        <v>2839802.0350000001</v>
      </c>
      <c r="Y529" s="51"/>
      <c r="Z529" s="51"/>
      <c r="AA529" s="51"/>
      <c r="AB529" s="49">
        <f t="shared" si="137"/>
        <v>2839802.0350000001</v>
      </c>
      <c r="AD529" s="49"/>
    </row>
    <row r="530" spans="1:30">
      <c r="A530" s="6" t="s">
        <v>293</v>
      </c>
      <c r="B530" s="6" t="s">
        <v>416</v>
      </c>
      <c r="C530" s="6" t="s">
        <v>418</v>
      </c>
      <c r="D530" s="3" t="s">
        <v>776</v>
      </c>
      <c r="E530" s="45">
        <v>-2200113.27</v>
      </c>
      <c r="F530" s="45">
        <v>-1764176.61</v>
      </c>
      <c r="G530" s="45">
        <v>-1363437.49</v>
      </c>
      <c r="H530" s="45">
        <v>-1431012.51</v>
      </c>
      <c r="I530" s="45">
        <v>1082148.8400000001</v>
      </c>
      <c r="J530" s="45">
        <v>471950.01</v>
      </c>
      <c r="K530" s="45">
        <v>-24036.44</v>
      </c>
      <c r="L530" s="45">
        <v>-572476.01</v>
      </c>
      <c r="M530" s="45">
        <v>-557306.72</v>
      </c>
      <c r="N530" s="45">
        <v>-170108.25</v>
      </c>
      <c r="O530" s="45">
        <v>74885.789999999994</v>
      </c>
      <c r="P530" s="45">
        <v>564934</v>
      </c>
      <c r="Q530" s="45">
        <v>1027945.52</v>
      </c>
      <c r="R530" s="47">
        <f t="shared" si="138"/>
        <v>-356226.60541666672</v>
      </c>
      <c r="V530" s="49"/>
      <c r="W530" s="49">
        <f t="shared" si="136"/>
        <v>-356226.60541666672</v>
      </c>
      <c r="Y530" s="51"/>
      <c r="Z530" s="51"/>
      <c r="AA530" s="51"/>
      <c r="AB530" s="49">
        <f t="shared" si="137"/>
        <v>-356226.60541666672</v>
      </c>
    </row>
    <row r="531" spans="1:30">
      <c r="A531" s="6" t="s">
        <v>293</v>
      </c>
      <c r="B531" s="6" t="s">
        <v>416</v>
      </c>
      <c r="C531" s="6" t="s">
        <v>419</v>
      </c>
      <c r="D531" s="3" t="s">
        <v>777</v>
      </c>
      <c r="E531" s="45">
        <v>867802.09999999905</v>
      </c>
      <c r="F531" s="45">
        <v>737422.52999999898</v>
      </c>
      <c r="G531" s="45">
        <v>588877.929999999</v>
      </c>
      <c r="H531" s="45">
        <v>374922.34999999899</v>
      </c>
      <c r="I531" s="45">
        <v>2392593.36</v>
      </c>
      <c r="J531" s="45">
        <v>1993693.98</v>
      </c>
      <c r="K531" s="45">
        <v>1577487.05</v>
      </c>
      <c r="L531" s="45">
        <v>1195670.3700000001</v>
      </c>
      <c r="M531" s="45">
        <v>808205.89</v>
      </c>
      <c r="N531" s="45">
        <v>532080.74</v>
      </c>
      <c r="O531" s="45">
        <v>376804.55</v>
      </c>
      <c r="P531" s="45">
        <v>252053.79</v>
      </c>
      <c r="Q531" s="45">
        <v>178945.98</v>
      </c>
      <c r="R531" s="47">
        <f t="shared" si="138"/>
        <v>946098.88166666636</v>
      </c>
      <c r="V531" s="49"/>
      <c r="W531" s="49">
        <f t="shared" si="136"/>
        <v>946098.88166666636</v>
      </c>
      <c r="Y531" s="51"/>
      <c r="Z531" s="51"/>
      <c r="AA531" s="51"/>
      <c r="AB531" s="49">
        <f t="shared" si="137"/>
        <v>946098.88166666636</v>
      </c>
    </row>
    <row r="532" spans="1:30">
      <c r="A532" s="6" t="s">
        <v>293</v>
      </c>
      <c r="B532" s="6" t="s">
        <v>416</v>
      </c>
      <c r="C532" s="6" t="s">
        <v>969</v>
      </c>
      <c r="D532" s="3" t="s">
        <v>970</v>
      </c>
      <c r="E532" s="45">
        <v>0</v>
      </c>
      <c r="F532" s="45">
        <v>0</v>
      </c>
      <c r="G532" s="45">
        <v>0</v>
      </c>
      <c r="H532" s="45">
        <v>0</v>
      </c>
      <c r="I532" s="45">
        <v>0</v>
      </c>
      <c r="J532" s="45">
        <v>-188000.76</v>
      </c>
      <c r="K532" s="45">
        <v>-202374.3</v>
      </c>
      <c r="L532" s="45">
        <v>-220055.45</v>
      </c>
      <c r="M532" s="45">
        <v>-254030.19</v>
      </c>
      <c r="N532" s="45">
        <v>-271749.28999999998</v>
      </c>
      <c r="O532" s="45">
        <v>-299375.63</v>
      </c>
      <c r="P532" s="45">
        <v>-313321.17</v>
      </c>
      <c r="Q532" s="45">
        <v>-355501.07</v>
      </c>
      <c r="R532" s="47">
        <f t="shared" si="138"/>
        <v>-160554.77708333332</v>
      </c>
      <c r="V532" s="49"/>
      <c r="W532" s="49">
        <f t="shared" si="136"/>
        <v>-160554.77708333332</v>
      </c>
      <c r="Y532" s="51"/>
      <c r="Z532" s="51"/>
      <c r="AA532" s="51"/>
      <c r="AB532" s="49">
        <f t="shared" si="137"/>
        <v>-160554.77708333332</v>
      </c>
    </row>
    <row r="533" spans="1:30">
      <c r="A533" s="6" t="s">
        <v>293</v>
      </c>
      <c r="B533" s="6" t="s">
        <v>416</v>
      </c>
      <c r="C533" s="6" t="s">
        <v>420</v>
      </c>
      <c r="D533" s="3" t="s">
        <v>778</v>
      </c>
      <c r="E533" s="45">
        <v>-29766.2</v>
      </c>
      <c r="F533" s="45">
        <v>-51939.97</v>
      </c>
      <c r="G533" s="45">
        <v>-77002.009999999995</v>
      </c>
      <c r="H533" s="45">
        <v>-237194.61</v>
      </c>
      <c r="I533" s="45">
        <v>-230663.09</v>
      </c>
      <c r="J533" s="45">
        <v>-260938.27</v>
      </c>
      <c r="K533" s="45">
        <v>-245015.06</v>
      </c>
      <c r="L533" s="45">
        <v>-257925.24</v>
      </c>
      <c r="M533" s="45">
        <v>-158458.29</v>
      </c>
      <c r="N533" s="45">
        <v>-67944.52</v>
      </c>
      <c r="O533" s="45">
        <v>-49352.26</v>
      </c>
      <c r="P533" s="45">
        <v>-7230.1199999999799</v>
      </c>
      <c r="Q533" s="45">
        <v>-25069.05</v>
      </c>
      <c r="R533" s="47">
        <f t="shared" si="138"/>
        <v>-139256.75541666665</v>
      </c>
      <c r="V533" s="49"/>
      <c r="W533" s="49">
        <f t="shared" si="136"/>
        <v>-139256.75541666665</v>
      </c>
      <c r="Y533" s="51"/>
      <c r="Z533" s="51"/>
      <c r="AA533" s="51"/>
      <c r="AB533" s="49">
        <f t="shared" si="137"/>
        <v>-139256.75541666665</v>
      </c>
    </row>
    <row r="534" spans="1:30">
      <c r="A534" s="6" t="s">
        <v>293</v>
      </c>
      <c r="B534" s="6" t="s">
        <v>416</v>
      </c>
      <c r="C534" s="6" t="s">
        <v>421</v>
      </c>
      <c r="D534" s="3" t="s">
        <v>231</v>
      </c>
      <c r="E534" s="45">
        <v>-3702.18</v>
      </c>
      <c r="F534" s="45">
        <v>-27313.49</v>
      </c>
      <c r="G534" s="45">
        <v>-53351.37</v>
      </c>
      <c r="H534" s="45">
        <v>-128890.85</v>
      </c>
      <c r="I534" s="45">
        <v>1.45519152283669E-11</v>
      </c>
      <c r="J534" s="45">
        <v>1.45519152283669E-11</v>
      </c>
      <c r="K534" s="45">
        <v>0</v>
      </c>
      <c r="L534" s="45">
        <v>-20953.48</v>
      </c>
      <c r="M534" s="45">
        <v>-20526.599999999999</v>
      </c>
      <c r="N534" s="45">
        <v>-84278.93</v>
      </c>
      <c r="O534" s="45">
        <v>-79884.009999999995</v>
      </c>
      <c r="P534" s="45">
        <v>-111932.79</v>
      </c>
      <c r="Q534" s="45">
        <v>-89566.81</v>
      </c>
      <c r="R534" s="47">
        <f t="shared" si="138"/>
        <v>-47813.834583333337</v>
      </c>
      <c r="U534" s="61">
        <f t="shared" si="134"/>
        <v>-47813.834583333337</v>
      </c>
      <c r="V534" s="49"/>
      <c r="W534" s="49"/>
      <c r="Y534" s="51"/>
      <c r="Z534" s="51"/>
      <c r="AA534" s="51"/>
      <c r="AD534" s="49">
        <f>+R534</f>
        <v>-47813.834583333337</v>
      </c>
    </row>
    <row r="535" spans="1:30">
      <c r="A535" s="6" t="s">
        <v>294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38"/>
        <v>0</v>
      </c>
      <c r="U535" s="49">
        <f t="shared" si="134"/>
        <v>0</v>
      </c>
      <c r="V535" s="49"/>
      <c r="W535" s="49"/>
      <c r="Y535" s="51"/>
      <c r="Z535" s="51"/>
      <c r="AA535" s="51"/>
      <c r="AD535" s="49">
        <f>+R535</f>
        <v>0</v>
      </c>
    </row>
    <row r="536" spans="1:30">
      <c r="A536" s="6" t="s">
        <v>294</v>
      </c>
      <c r="B536" s="6" t="s">
        <v>220</v>
      </c>
      <c r="C536" s="6" t="s">
        <v>385</v>
      </c>
      <c r="D536" s="3" t="s">
        <v>221</v>
      </c>
      <c r="E536" s="45">
        <v>-570682.09</v>
      </c>
      <c r="F536" s="45">
        <v>-551256.01</v>
      </c>
      <c r="G536" s="45">
        <v>-507658.27</v>
      </c>
      <c r="H536" s="45">
        <v>-462819.57</v>
      </c>
      <c r="I536" s="45">
        <v>-415481.42</v>
      </c>
      <c r="J536" s="45">
        <v>-372244.01</v>
      </c>
      <c r="K536" s="45">
        <v>-323801.59999999998</v>
      </c>
      <c r="L536" s="45">
        <v>-295902.81</v>
      </c>
      <c r="M536" s="45">
        <v>-260500.63</v>
      </c>
      <c r="N536" s="45">
        <v>-239213.06</v>
      </c>
      <c r="O536" s="45">
        <v>-216211.48</v>
      </c>
      <c r="P536" s="45">
        <v>-189365.87</v>
      </c>
      <c r="Q536" s="45">
        <v>-160284.48000000001</v>
      </c>
      <c r="R536" s="47">
        <f t="shared" si="138"/>
        <v>-349994.8345833334</v>
      </c>
      <c r="U536" s="49"/>
      <c r="V536" s="49"/>
      <c r="W536" s="49">
        <f>+R536</f>
        <v>-349994.8345833334</v>
      </c>
      <c r="Y536" s="51"/>
      <c r="Z536" s="51"/>
      <c r="AA536" s="51"/>
      <c r="AB536" s="49">
        <f>+R536</f>
        <v>-349994.8345833334</v>
      </c>
      <c r="AD536" s="49"/>
    </row>
    <row r="537" spans="1:30">
      <c r="A537" s="6" t="s">
        <v>294</v>
      </c>
      <c r="B537" s="6" t="s">
        <v>216</v>
      </c>
      <c r="C537" s="6" t="s">
        <v>143</v>
      </c>
      <c r="D537" s="3" t="s">
        <v>741</v>
      </c>
      <c r="E537" s="45">
        <v>-90.93</v>
      </c>
      <c r="F537" s="45">
        <v>0</v>
      </c>
      <c r="G537" s="45">
        <v>-2.08</v>
      </c>
      <c r="H537" s="45">
        <v>-20.75</v>
      </c>
      <c r="I537" s="45">
        <v>-175.72</v>
      </c>
      <c r="J537" s="45">
        <v>-119.75</v>
      </c>
      <c r="K537" s="45">
        <v>-45.49</v>
      </c>
      <c r="L537" s="45">
        <v>7.1054273576010003E-15</v>
      </c>
      <c r="M537" s="45">
        <v>-35.76</v>
      </c>
      <c r="N537" s="45">
        <v>7.1054273576010003E-15</v>
      </c>
      <c r="O537" s="45">
        <v>7.1054273576010003E-15</v>
      </c>
      <c r="P537" s="45">
        <v>-5.7699999999999898</v>
      </c>
      <c r="Q537" s="45">
        <v>-683.4</v>
      </c>
      <c r="R537" s="47">
        <f t="shared" si="138"/>
        <v>-66.040416666666658</v>
      </c>
      <c r="U537" s="49">
        <f t="shared" ref="U537:U545" si="139">+R537</f>
        <v>-66.040416666666658</v>
      </c>
      <c r="V537" s="49"/>
      <c r="W537" s="49"/>
      <c r="Y537" s="51"/>
      <c r="Z537" s="51"/>
      <c r="AA537" s="51"/>
      <c r="AD537" s="49">
        <f t="shared" ref="AD537:AD545" si="140">+R537</f>
        <v>-66.040416666666658</v>
      </c>
    </row>
    <row r="538" spans="1:30">
      <c r="A538" s="6" t="s">
        <v>294</v>
      </c>
      <c r="B538" s="6" t="s">
        <v>217</v>
      </c>
      <c r="C538" s="6" t="s">
        <v>281</v>
      </c>
      <c r="D538" s="3" t="s">
        <v>767</v>
      </c>
      <c r="E538" s="45">
        <v>-2854980.97</v>
      </c>
      <c r="F538" s="45">
        <v>-3233716.97</v>
      </c>
      <c r="G538" s="45">
        <v>-2196426</v>
      </c>
      <c r="H538" s="45">
        <v>-2440473</v>
      </c>
      <c r="I538" s="45">
        <v>-2684520</v>
      </c>
      <c r="J538" s="45">
        <v>-2928567</v>
      </c>
      <c r="K538" s="45">
        <v>-3184817</v>
      </c>
      <c r="L538" s="45">
        <v>-3441067</v>
      </c>
      <c r="M538" s="45">
        <v>-3697317</v>
      </c>
      <c r="N538" s="45">
        <v>-2460648.58</v>
      </c>
      <c r="O538" s="45">
        <v>-2692784.58</v>
      </c>
      <c r="P538" s="45">
        <v>-2944211.58</v>
      </c>
      <c r="Q538" s="45">
        <v>-3195638.58</v>
      </c>
      <c r="R538" s="47">
        <f t="shared" si="138"/>
        <v>-2910821.5404166658</v>
      </c>
      <c r="U538" s="49">
        <f t="shared" si="139"/>
        <v>-2910821.5404166658</v>
      </c>
      <c r="V538" s="49"/>
      <c r="W538" s="49"/>
      <c r="Y538" s="51"/>
      <c r="Z538" s="51"/>
      <c r="AA538" s="51"/>
      <c r="AD538" s="49">
        <f t="shared" si="140"/>
        <v>-2910821.5404166658</v>
      </c>
    </row>
    <row r="539" spans="1:30">
      <c r="A539" s="6" t="s">
        <v>294</v>
      </c>
      <c r="B539" s="6" t="s">
        <v>217</v>
      </c>
      <c r="C539" s="6" t="s">
        <v>102</v>
      </c>
      <c r="D539" s="3" t="s">
        <v>768</v>
      </c>
      <c r="E539" s="45">
        <v>-10607.45</v>
      </c>
      <c r="F539" s="45">
        <v>-7679.8199999999897</v>
      </c>
      <c r="G539" s="45">
        <v>-8123.5599999999904</v>
      </c>
      <c r="H539" s="45">
        <v>-9089.78999999999</v>
      </c>
      <c r="I539" s="45">
        <v>-17180.080000000002</v>
      </c>
      <c r="J539" s="45">
        <v>-33117.449999999997</v>
      </c>
      <c r="K539" s="45">
        <v>-31582.26</v>
      </c>
      <c r="L539" s="45">
        <v>-31522.44</v>
      </c>
      <c r="M539" s="45">
        <v>-37727.86</v>
      </c>
      <c r="N539" s="45">
        <v>-30406.09</v>
      </c>
      <c r="O539" s="45">
        <v>-17374.939999999999</v>
      </c>
      <c r="P539" s="45">
        <v>-31299.71</v>
      </c>
      <c r="Q539" s="45">
        <v>-40750.9</v>
      </c>
      <c r="R539" s="47">
        <f t="shared" si="138"/>
        <v>-23398.597916666662</v>
      </c>
      <c r="U539" s="49">
        <f t="shared" si="139"/>
        <v>-23398.597916666662</v>
      </c>
      <c r="V539" s="49"/>
      <c r="W539" s="49"/>
      <c r="Y539" s="51"/>
      <c r="Z539" s="51"/>
      <c r="AA539" s="51"/>
      <c r="AD539" s="49">
        <f t="shared" si="140"/>
        <v>-23398.597916666662</v>
      </c>
    </row>
    <row r="540" spans="1:30">
      <c r="A540" s="6" t="s">
        <v>294</v>
      </c>
      <c r="B540" s="6" t="s">
        <v>217</v>
      </c>
      <c r="C540" s="6" t="s">
        <v>104</v>
      </c>
      <c r="D540" s="3" t="s">
        <v>769</v>
      </c>
      <c r="E540" s="45">
        <v>-530383.46</v>
      </c>
      <c r="F540" s="45">
        <v>-526196.43000000005</v>
      </c>
      <c r="G540" s="45">
        <v>-611013.6</v>
      </c>
      <c r="H540" s="45">
        <v>-561363.71</v>
      </c>
      <c r="I540" s="45">
        <v>-1061337.74</v>
      </c>
      <c r="J540" s="45">
        <v>-1888309.22</v>
      </c>
      <c r="K540" s="45">
        <v>-1733116.81</v>
      </c>
      <c r="L540" s="45">
        <v>-1896412.51</v>
      </c>
      <c r="M540" s="45">
        <v>-2249616.64</v>
      </c>
      <c r="N540" s="45">
        <v>-1245853.53</v>
      </c>
      <c r="O540" s="45">
        <v>-932231.91</v>
      </c>
      <c r="P540" s="45">
        <v>-917060.82</v>
      </c>
      <c r="Q540" s="45">
        <v>-431377.14</v>
      </c>
      <c r="R540" s="47">
        <f t="shared" si="138"/>
        <v>-1175282.7683333333</v>
      </c>
      <c r="U540" s="49">
        <f t="shared" si="139"/>
        <v>-1175282.7683333333</v>
      </c>
      <c r="V540" s="49"/>
      <c r="W540" s="49"/>
      <c r="Y540" s="51"/>
      <c r="Z540" s="51"/>
      <c r="AA540" s="51"/>
      <c r="AD540" s="49">
        <f t="shared" si="140"/>
        <v>-1175282.7683333333</v>
      </c>
    </row>
    <row r="541" spans="1:30">
      <c r="A541" s="6" t="s">
        <v>294</v>
      </c>
      <c r="B541" s="6" t="s">
        <v>217</v>
      </c>
      <c r="C541" s="6" t="s">
        <v>77</v>
      </c>
      <c r="D541" s="3" t="s">
        <v>770</v>
      </c>
      <c r="E541" s="45">
        <v>-2636.74</v>
      </c>
      <c r="F541" s="45">
        <v>-3082.53</v>
      </c>
      <c r="G541" s="45">
        <v>-3315.32</v>
      </c>
      <c r="H541" s="45">
        <v>-4223.1899999999996</v>
      </c>
      <c r="I541" s="45">
        <v>-7969.76</v>
      </c>
      <c r="J541" s="45">
        <v>-13181.04</v>
      </c>
      <c r="K541" s="45">
        <v>-11049.49</v>
      </c>
      <c r="L541" s="45">
        <v>-10655.24</v>
      </c>
      <c r="M541" s="45">
        <v>-11762.62</v>
      </c>
      <c r="N541" s="45">
        <v>-6628.42</v>
      </c>
      <c r="O541" s="45">
        <v>-3528.7</v>
      </c>
      <c r="P541" s="45">
        <v>-2987.82</v>
      </c>
      <c r="Q541" s="45">
        <v>-2609.92</v>
      </c>
      <c r="R541" s="47">
        <f t="shared" si="138"/>
        <v>-6750.6216666666669</v>
      </c>
      <c r="U541" s="49">
        <f t="shared" si="139"/>
        <v>-6750.6216666666669</v>
      </c>
      <c r="V541" s="49"/>
      <c r="W541" s="49"/>
      <c r="Y541" s="51"/>
      <c r="Z541" s="51"/>
      <c r="AA541" s="51"/>
      <c r="AD541" s="49">
        <f t="shared" si="140"/>
        <v>-6750.6216666666669</v>
      </c>
    </row>
    <row r="542" spans="1:30">
      <c r="A542" s="6" t="s">
        <v>294</v>
      </c>
      <c r="B542" s="6" t="s">
        <v>217</v>
      </c>
      <c r="C542" s="6" t="s">
        <v>107</v>
      </c>
      <c r="D542" s="3" t="s">
        <v>771</v>
      </c>
      <c r="E542" s="45">
        <v>-210.09</v>
      </c>
      <c r="F542" s="45">
        <v>-378.94</v>
      </c>
      <c r="G542" s="45">
        <v>-613.16999999999996</v>
      </c>
      <c r="H542" s="45">
        <v>-221.27</v>
      </c>
      <c r="I542" s="45">
        <v>-621.78</v>
      </c>
      <c r="J542" s="45">
        <v>-1285.3599999999999</v>
      </c>
      <c r="K542" s="45">
        <v>-673.75</v>
      </c>
      <c r="L542" s="45">
        <v>-1294.49</v>
      </c>
      <c r="M542" s="45">
        <v>-2060.09</v>
      </c>
      <c r="N542" s="45">
        <v>-581.80999999999995</v>
      </c>
      <c r="O542" s="45">
        <v>-901.79</v>
      </c>
      <c r="P542" s="45">
        <v>-1203.31</v>
      </c>
      <c r="Q542" s="45">
        <v>-235.91</v>
      </c>
      <c r="R542" s="47">
        <f t="shared" si="138"/>
        <v>-838.23</v>
      </c>
      <c r="U542" s="49">
        <f t="shared" si="139"/>
        <v>-838.23</v>
      </c>
      <c r="V542" s="49"/>
      <c r="W542" s="49"/>
      <c r="Y542" s="51"/>
      <c r="Z542" s="51"/>
      <c r="AA542" s="51"/>
      <c r="AD542" s="49">
        <f t="shared" si="140"/>
        <v>-838.23</v>
      </c>
    </row>
    <row r="543" spans="1:30">
      <c r="A543" s="6" t="s">
        <v>294</v>
      </c>
      <c r="B543" s="6" t="s">
        <v>217</v>
      </c>
      <c r="C543" s="6" t="s">
        <v>406</v>
      </c>
      <c r="D543" s="3" t="s">
        <v>772</v>
      </c>
      <c r="E543" s="45">
        <v>-338919.2</v>
      </c>
      <c r="F543" s="45">
        <v>-357685.6</v>
      </c>
      <c r="G543" s="45">
        <v>-377933.34</v>
      </c>
      <c r="H543" s="45">
        <v>-402956.87</v>
      </c>
      <c r="I543" s="45">
        <v>-445488.84</v>
      </c>
      <c r="J543" s="45">
        <v>-514851.97</v>
      </c>
      <c r="K543" s="45">
        <v>-588340.54</v>
      </c>
      <c r="L543" s="45">
        <v>-657878.93000000005</v>
      </c>
      <c r="M543" s="45">
        <v>-216969.55</v>
      </c>
      <c r="N543" s="45">
        <v>-271361.17</v>
      </c>
      <c r="O543" s="45">
        <v>-302905.7</v>
      </c>
      <c r="P543" s="45">
        <v>-329639.59999999998</v>
      </c>
      <c r="Q543" s="45">
        <v>-349516.56</v>
      </c>
      <c r="R543" s="47">
        <f t="shared" si="138"/>
        <v>-400852.4991666667</v>
      </c>
      <c r="U543" s="49">
        <f t="shared" si="139"/>
        <v>-400852.4991666667</v>
      </c>
      <c r="V543" s="49"/>
      <c r="W543" s="49"/>
      <c r="Y543" s="51"/>
      <c r="Z543" s="51"/>
      <c r="AA543" s="51"/>
      <c r="AD543" s="49">
        <f t="shared" si="140"/>
        <v>-400852.4991666667</v>
      </c>
    </row>
    <row r="544" spans="1:30">
      <c r="A544" s="6" t="s">
        <v>294</v>
      </c>
      <c r="B544" s="6" t="s">
        <v>217</v>
      </c>
      <c r="C544" s="6" t="s">
        <v>407</v>
      </c>
      <c r="D544" s="3" t="s">
        <v>773</v>
      </c>
      <c r="E544" s="45">
        <v>-581448.22</v>
      </c>
      <c r="F544" s="45">
        <v>-553310.62</v>
      </c>
      <c r="G544" s="45">
        <v>-627724.98</v>
      </c>
      <c r="H544" s="45">
        <v>-968999.26</v>
      </c>
      <c r="I544" s="45">
        <v>-1617356.62</v>
      </c>
      <c r="J544" s="45">
        <v>-2202829.41</v>
      </c>
      <c r="K544" s="45">
        <v>-2246185.64</v>
      </c>
      <c r="L544" s="45">
        <v>-2225473.4700000002</v>
      </c>
      <c r="M544" s="45">
        <v>-2042990.75</v>
      </c>
      <c r="N544" s="45">
        <v>-1353859.07</v>
      </c>
      <c r="O544" s="45">
        <v>-834130.39</v>
      </c>
      <c r="P544" s="45">
        <v>-620757.88</v>
      </c>
      <c r="Q544" s="45">
        <v>-553369.56999999995</v>
      </c>
      <c r="R544" s="47">
        <f t="shared" si="138"/>
        <v>-1321752.2487500003</v>
      </c>
      <c r="U544" s="49">
        <f t="shared" si="139"/>
        <v>-1321752.2487500003</v>
      </c>
      <c r="V544" s="49"/>
      <c r="W544" s="49"/>
      <c r="Y544" s="51"/>
      <c r="Z544" s="51"/>
      <c r="AA544" s="51"/>
      <c r="AD544" s="49">
        <f t="shared" si="140"/>
        <v>-1321752.2487500003</v>
      </c>
    </row>
    <row r="545" spans="1:30">
      <c r="A545" s="6" t="s">
        <v>294</v>
      </c>
      <c r="B545" s="6" t="s">
        <v>411</v>
      </c>
      <c r="C545" s="6" t="s">
        <v>67</v>
      </c>
      <c r="D545" s="3" t="s">
        <v>764</v>
      </c>
      <c r="E545" s="45">
        <v>-441589.84</v>
      </c>
      <c r="F545" s="45">
        <v>-422693.61</v>
      </c>
      <c r="G545" s="45">
        <v>-428906.39</v>
      </c>
      <c r="H545" s="45">
        <v>-402042.56</v>
      </c>
      <c r="I545" s="45">
        <v>-427737.19</v>
      </c>
      <c r="J545" s="45">
        <v>-431477.83</v>
      </c>
      <c r="K545" s="45">
        <v>-425716.03</v>
      </c>
      <c r="L545" s="45">
        <v>-432912.75</v>
      </c>
      <c r="M545" s="45">
        <v>-379263.99</v>
      </c>
      <c r="N545" s="45">
        <v>-298773.36</v>
      </c>
      <c r="O545" s="45">
        <v>-255066.15</v>
      </c>
      <c r="P545" s="45">
        <v>-222047.79</v>
      </c>
      <c r="Q545" s="45">
        <v>-217976.08</v>
      </c>
      <c r="R545" s="47">
        <f t="shared" si="138"/>
        <v>-371368.38416666671</v>
      </c>
      <c r="U545" s="49">
        <f t="shared" si="139"/>
        <v>-371368.38416666671</v>
      </c>
      <c r="V545" s="49"/>
      <c r="W545" s="49"/>
      <c r="Y545" s="51"/>
      <c r="Z545" s="51"/>
      <c r="AA545" s="51"/>
      <c r="AD545" s="49">
        <f t="shared" si="140"/>
        <v>-371368.38416666671</v>
      </c>
    </row>
    <row r="546" spans="1:30">
      <c r="A546" s="6" t="s">
        <v>294</v>
      </c>
      <c r="B546" s="6" t="s">
        <v>416</v>
      </c>
      <c r="C546" s="6" t="s">
        <v>83</v>
      </c>
      <c r="D546" s="3" t="s">
        <v>774</v>
      </c>
      <c r="E546" s="45">
        <v>0</v>
      </c>
      <c r="F546" s="45">
        <v>0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7">
        <f t="shared" si="138"/>
        <v>0</v>
      </c>
      <c r="V546" s="49"/>
      <c r="W546" s="49">
        <f t="shared" ref="W546:W553" si="141">+R546</f>
        <v>0</v>
      </c>
      <c r="Y546" s="51"/>
      <c r="Z546" s="51"/>
      <c r="AA546" s="51"/>
      <c r="AB546" s="49">
        <f t="shared" ref="AB546:AB553" si="142">+W546</f>
        <v>0</v>
      </c>
    </row>
    <row r="547" spans="1:30">
      <c r="A547" s="6" t="s">
        <v>294</v>
      </c>
      <c r="B547" s="6" t="s">
        <v>416</v>
      </c>
      <c r="C547" s="6" t="s">
        <v>423</v>
      </c>
      <c r="D547" s="3" t="s">
        <v>775</v>
      </c>
      <c r="E547" s="45">
        <v>12051645.93</v>
      </c>
      <c r="F547" s="45">
        <v>11673435.32</v>
      </c>
      <c r="G547" s="45">
        <v>11491323.93</v>
      </c>
      <c r="H547" s="45">
        <v>11603146.210000001</v>
      </c>
      <c r="I547" s="45">
        <v>1308584.45</v>
      </c>
      <c r="J547" s="45">
        <v>4399649.2699999996</v>
      </c>
      <c r="K547" s="45">
        <v>6757442.71</v>
      </c>
      <c r="L547" s="45">
        <v>7438151.4100000001</v>
      </c>
      <c r="M547" s="45">
        <v>7546091.9100000001</v>
      </c>
      <c r="N547" s="45">
        <v>7502371.4800000004</v>
      </c>
      <c r="O547" s="45">
        <v>7552094.9299999997</v>
      </c>
      <c r="P547" s="45">
        <v>7763568.9500000002</v>
      </c>
      <c r="Q547" s="45">
        <v>7570160.0999999996</v>
      </c>
      <c r="R547" s="47">
        <f t="shared" si="138"/>
        <v>7903896.9654166671</v>
      </c>
      <c r="V547" s="49"/>
      <c r="W547" s="49">
        <f t="shared" si="141"/>
        <v>7903896.9654166671</v>
      </c>
      <c r="Y547" s="51"/>
      <c r="Z547" s="51"/>
      <c r="AA547" s="51"/>
      <c r="AB547" s="49">
        <f t="shared" si="142"/>
        <v>7903896.9654166671</v>
      </c>
    </row>
    <row r="548" spans="1:30">
      <c r="A548" s="6" t="s">
        <v>294</v>
      </c>
      <c r="B548" s="6" t="s">
        <v>416</v>
      </c>
      <c r="C548" s="6" t="s">
        <v>424</v>
      </c>
      <c r="D548" s="3" t="s">
        <v>776</v>
      </c>
      <c r="E548" s="45">
        <v>-2616110.3199999998</v>
      </c>
      <c r="F548" s="45">
        <v>-562956.15</v>
      </c>
      <c r="G548" s="45">
        <v>1327147.51</v>
      </c>
      <c r="H548" s="45">
        <v>1789528.02</v>
      </c>
      <c r="I548" s="45">
        <v>3420360.2</v>
      </c>
      <c r="J548" s="45">
        <v>1440517.74</v>
      </c>
      <c r="K548" s="45">
        <v>-371923.47</v>
      </c>
      <c r="L548" s="45">
        <v>-2629689.58</v>
      </c>
      <c r="M548" s="45">
        <v>-3336449.26</v>
      </c>
      <c r="N548" s="45">
        <v>-2448680.69</v>
      </c>
      <c r="O548" s="45">
        <v>-563705.06000000099</v>
      </c>
      <c r="P548" s="45">
        <v>1948461.15</v>
      </c>
      <c r="Q548" s="45">
        <v>4245983.5199999996</v>
      </c>
      <c r="R548" s="47">
        <f t="shared" si="138"/>
        <v>68962.250833333295</v>
      </c>
      <c r="V548" s="49"/>
      <c r="W548" s="49">
        <f t="shared" si="141"/>
        <v>68962.250833333295</v>
      </c>
      <c r="Y548" s="51"/>
      <c r="Z548" s="51"/>
      <c r="AA548" s="51"/>
      <c r="AB548" s="49">
        <f t="shared" si="142"/>
        <v>68962.250833333295</v>
      </c>
    </row>
    <row r="549" spans="1:30">
      <c r="A549" s="6" t="s">
        <v>294</v>
      </c>
      <c r="B549" s="6" t="s">
        <v>416</v>
      </c>
      <c r="C549" s="6" t="s">
        <v>425</v>
      </c>
      <c r="D549" s="3" t="s">
        <v>777</v>
      </c>
      <c r="E549" s="45">
        <v>0</v>
      </c>
      <c r="F549" s="45">
        <v>0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7">
        <f t="shared" si="138"/>
        <v>0</v>
      </c>
      <c r="V549" s="49"/>
      <c r="W549" s="49">
        <f t="shared" si="141"/>
        <v>0</v>
      </c>
      <c r="Y549" s="51"/>
      <c r="Z549" s="51"/>
      <c r="AA549" s="51"/>
      <c r="AB549" s="49">
        <f t="shared" si="142"/>
        <v>0</v>
      </c>
    </row>
    <row r="550" spans="1:30">
      <c r="A550" s="6" t="s">
        <v>294</v>
      </c>
      <c r="B550" s="6" t="s">
        <v>416</v>
      </c>
      <c r="C550" s="6" t="s">
        <v>877</v>
      </c>
      <c r="D550" s="3" t="s">
        <v>878</v>
      </c>
      <c r="E550" s="45">
        <v>29946650.75</v>
      </c>
      <c r="F550" s="45">
        <v>29542578.41</v>
      </c>
      <c r="G550" s="45">
        <v>29088153.84</v>
      </c>
      <c r="H550" s="45">
        <v>28478724.620000001</v>
      </c>
      <c r="I550" s="45">
        <v>27151920.300000001</v>
      </c>
      <c r="J550" s="45">
        <v>24748844.07</v>
      </c>
      <c r="K550" s="45">
        <v>22201253.75</v>
      </c>
      <c r="L550" s="45">
        <v>19789347.920000002</v>
      </c>
      <c r="M550" s="45">
        <v>17197137.170000002</v>
      </c>
      <c r="N550" s="45">
        <v>15385335.060000001</v>
      </c>
      <c r="O550" s="45">
        <v>14459411.58</v>
      </c>
      <c r="P550" s="45">
        <v>13709869.68</v>
      </c>
      <c r="Q550" s="45">
        <v>13241665.130000001</v>
      </c>
      <c r="R550" s="47">
        <f t="shared" si="138"/>
        <v>21945561.195000004</v>
      </c>
      <c r="V550" s="49"/>
      <c r="W550" s="49">
        <f t="shared" si="141"/>
        <v>21945561.195000004</v>
      </c>
      <c r="Y550" s="51"/>
      <c r="Z550" s="51"/>
      <c r="AA550" s="51"/>
      <c r="AB550" s="49">
        <f t="shared" si="142"/>
        <v>21945561.195000004</v>
      </c>
    </row>
    <row r="551" spans="1:30">
      <c r="A551" s="6" t="s">
        <v>294</v>
      </c>
      <c r="B551" s="6" t="s">
        <v>416</v>
      </c>
      <c r="C551" s="6" t="s">
        <v>926</v>
      </c>
      <c r="D551" s="3" t="s">
        <v>878</v>
      </c>
      <c r="E551" s="45">
        <v>27772781.960000001</v>
      </c>
      <c r="F551" s="45">
        <v>27470754.309999999</v>
      </c>
      <c r="G551" s="45">
        <v>27129101.469999999</v>
      </c>
      <c r="H551" s="45">
        <v>26666408.949999999</v>
      </c>
      <c r="I551" s="45">
        <v>35375499.119999997</v>
      </c>
      <c r="J551" s="45">
        <v>33087820.699999999</v>
      </c>
      <c r="K551" s="45">
        <v>30660320</v>
      </c>
      <c r="L551" s="45">
        <v>28361059.620000001</v>
      </c>
      <c r="M551" s="45">
        <v>25890728.68</v>
      </c>
      <c r="N551" s="45">
        <v>24171086.739999998</v>
      </c>
      <c r="O551" s="45">
        <v>23305349.690000001</v>
      </c>
      <c r="P551" s="45">
        <v>22608684.850000001</v>
      </c>
      <c r="Q551" s="45">
        <v>22183822.039999999</v>
      </c>
      <c r="R551" s="47">
        <f t="shared" si="138"/>
        <v>27475426.34416667</v>
      </c>
      <c r="V551" s="49"/>
      <c r="W551" s="49">
        <f t="shared" si="141"/>
        <v>27475426.34416667</v>
      </c>
      <c r="Y551" s="51"/>
      <c r="Z551" s="51"/>
      <c r="AA551" s="51"/>
      <c r="AB551" s="49">
        <f t="shared" si="142"/>
        <v>27475426.34416667</v>
      </c>
    </row>
    <row r="552" spans="1:30">
      <c r="A552" s="6" t="s">
        <v>294</v>
      </c>
      <c r="B552" s="6" t="s">
        <v>416</v>
      </c>
      <c r="C552" s="6" t="s">
        <v>971</v>
      </c>
      <c r="D552" s="3" t="s">
        <v>972</v>
      </c>
      <c r="E552" s="45">
        <v>0</v>
      </c>
      <c r="F552" s="45">
        <v>0</v>
      </c>
      <c r="G552" s="45">
        <v>0</v>
      </c>
      <c r="H552" s="45">
        <v>0</v>
      </c>
      <c r="I552" s="45">
        <v>0</v>
      </c>
      <c r="J552" s="45">
        <v>-618733.23</v>
      </c>
      <c r="K552" s="45">
        <v>-689765.5</v>
      </c>
      <c r="L552" s="45">
        <v>-749174.48</v>
      </c>
      <c r="M552" s="45">
        <v>-857455.68</v>
      </c>
      <c r="N552" s="45">
        <v>-871749.46</v>
      </c>
      <c r="O552" s="45">
        <v>-922427.37</v>
      </c>
      <c r="P552" s="45">
        <v>-821326.42</v>
      </c>
      <c r="Q552" s="45">
        <v>-900197.44</v>
      </c>
      <c r="R552" s="47">
        <f t="shared" si="138"/>
        <v>-498394.23833333328</v>
      </c>
      <c r="V552" s="49"/>
      <c r="W552" s="49">
        <f t="shared" si="141"/>
        <v>-498394.23833333328</v>
      </c>
      <c r="Y552" s="51"/>
      <c r="Z552" s="51"/>
      <c r="AA552" s="51"/>
      <c r="AB552" s="49">
        <f t="shared" si="142"/>
        <v>-498394.23833333328</v>
      </c>
    </row>
    <row r="553" spans="1:30">
      <c r="A553" s="6" t="s">
        <v>294</v>
      </c>
      <c r="B553" s="6" t="s">
        <v>416</v>
      </c>
      <c r="C553" s="6" t="s">
        <v>420</v>
      </c>
      <c r="D553" s="3" t="s">
        <v>778</v>
      </c>
      <c r="E553" s="45">
        <v>-205516.92</v>
      </c>
      <c r="F553" s="45">
        <v>-361023.98</v>
      </c>
      <c r="G553" s="45">
        <v>-515527.27</v>
      </c>
      <c r="H553" s="45">
        <v>-1531324.04</v>
      </c>
      <c r="I553" s="45">
        <v>-2995457.11</v>
      </c>
      <c r="J553" s="45">
        <v>-3252672.52</v>
      </c>
      <c r="K553" s="45">
        <v>-3121732</v>
      </c>
      <c r="L553" s="45">
        <v>-3363921.72</v>
      </c>
      <c r="M553" s="45">
        <v>-2209356.13</v>
      </c>
      <c r="N553" s="45">
        <v>-921265.41</v>
      </c>
      <c r="O553" s="45">
        <v>-615638.88</v>
      </c>
      <c r="P553" s="45">
        <v>-90853.359999999899</v>
      </c>
      <c r="Q553" s="45">
        <v>-355773.19</v>
      </c>
      <c r="R553" s="47">
        <f t="shared" si="138"/>
        <v>-1604951.4562499998</v>
      </c>
      <c r="V553" s="49"/>
      <c r="W553" s="49">
        <f t="shared" si="141"/>
        <v>-1604951.4562499998</v>
      </c>
      <c r="Y553" s="51"/>
      <c r="Z553" s="51"/>
      <c r="AA553" s="51"/>
      <c r="AB553" s="49">
        <f t="shared" si="142"/>
        <v>-1604951.4562499998</v>
      </c>
    </row>
    <row r="554" spans="1:30">
      <c r="A554" s="6" t="s">
        <v>294</v>
      </c>
      <c r="B554" s="6" t="s">
        <v>416</v>
      </c>
      <c r="C554" s="6" t="s">
        <v>422</v>
      </c>
      <c r="D554" s="3" t="s">
        <v>231</v>
      </c>
      <c r="E554" s="45">
        <v>-13391.9</v>
      </c>
      <c r="F554" s="45">
        <v>-98800.98</v>
      </c>
      <c r="G554" s="45">
        <v>-192987.7</v>
      </c>
      <c r="H554" s="45">
        <v>-466236.26</v>
      </c>
      <c r="I554" s="45">
        <v>0</v>
      </c>
      <c r="J554" s="45">
        <v>0</v>
      </c>
      <c r="K554" s="45">
        <v>0</v>
      </c>
      <c r="L554" s="45">
        <v>-62155.67</v>
      </c>
      <c r="M554" s="45">
        <v>-60889.4</v>
      </c>
      <c r="N554" s="45">
        <v>-250002.07</v>
      </c>
      <c r="O554" s="45">
        <v>-236965.13</v>
      </c>
      <c r="P554" s="45">
        <v>-332033.53999999998</v>
      </c>
      <c r="Q554" s="45">
        <v>-265687.88</v>
      </c>
      <c r="R554" s="47">
        <f t="shared" si="138"/>
        <v>-153300.88666666669</v>
      </c>
      <c r="U554" s="61">
        <f>+R554</f>
        <v>-153300.88666666669</v>
      </c>
      <c r="V554" s="49"/>
      <c r="Y554" s="51"/>
      <c r="Z554" s="51"/>
      <c r="AA554" s="51"/>
      <c r="AD554" s="49">
        <f>+U554</f>
        <v>-153300.88666666669</v>
      </c>
    </row>
    <row r="555" spans="1:30">
      <c r="D555" s="3" t="s">
        <v>232</v>
      </c>
      <c r="E555" s="46">
        <f t="shared" ref="E555:K555" si="143">SUM(E503:E554)</f>
        <v>57918243.300000004</v>
      </c>
      <c r="F555" s="46">
        <f t="shared" si="143"/>
        <v>56030131.24000001</v>
      </c>
      <c r="G555" s="46">
        <f t="shared" si="143"/>
        <v>57452751.129999988</v>
      </c>
      <c r="H555" s="46">
        <f t="shared" si="143"/>
        <v>56306636.800000004</v>
      </c>
      <c r="I555" s="46">
        <f t="shared" si="143"/>
        <v>48210765.099999994</v>
      </c>
      <c r="J555" s="46">
        <f t="shared" si="143"/>
        <v>40653054.000000007</v>
      </c>
      <c r="K555" s="46">
        <f t="shared" si="143"/>
        <v>39512626.869999997</v>
      </c>
      <c r="L555" s="46">
        <f t="shared" ref="L555:Q555" si="144">SUM(L503:L554)</f>
        <v>29898269.470000003</v>
      </c>
      <c r="M555" s="46">
        <f t="shared" si="144"/>
        <v>24881344.420000013</v>
      </c>
      <c r="N555" s="46">
        <f t="shared" si="144"/>
        <v>31601692.720000003</v>
      </c>
      <c r="O555" s="46">
        <f t="shared" si="144"/>
        <v>29069573.790000003</v>
      </c>
      <c r="P555" s="46">
        <f t="shared" si="144"/>
        <v>30743802.699999999</v>
      </c>
      <c r="Q555" s="46">
        <f t="shared" si="144"/>
        <v>36760800.020000003</v>
      </c>
      <c r="R555" s="46">
        <f>SUM(R503:R554)</f>
        <v>40975014.158333339</v>
      </c>
      <c r="Y555" s="51"/>
      <c r="Z555" s="51"/>
      <c r="AA555" s="51"/>
    </row>
    <row r="556" spans="1:30">
      <c r="D556" s="3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7"/>
      <c r="Y556" s="51"/>
      <c r="Z556" s="51"/>
      <c r="AA556" s="51"/>
    </row>
    <row r="557" spans="1:30">
      <c r="A557" s="6" t="s">
        <v>284</v>
      </c>
      <c r="B557" s="6" t="s">
        <v>228</v>
      </c>
      <c r="C557" s="6" t="s">
        <v>67</v>
      </c>
      <c r="D557" s="3" t="s">
        <v>921</v>
      </c>
      <c r="E557" s="45">
        <v>0</v>
      </c>
      <c r="F557" s="45">
        <v>0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-29000</v>
      </c>
      <c r="N557" s="45">
        <v>-29000</v>
      </c>
      <c r="O557" s="45">
        <v>-29000</v>
      </c>
      <c r="P557" s="45">
        <v>-29000</v>
      </c>
      <c r="Q557" s="45">
        <v>-29000</v>
      </c>
      <c r="R557" s="47">
        <f t="shared" ref="R557:R596" si="145">((E557+Q557)+((F557+G557+H557+I557+J557+K557+L557+M557+N557+O557+P557)*2))/24</f>
        <v>-10875</v>
      </c>
      <c r="U557" s="49">
        <f t="shared" ref="U557" si="146">+R557</f>
        <v>-10875</v>
      </c>
      <c r="V557" s="49"/>
      <c r="W557" s="49"/>
      <c r="Y557" s="51"/>
      <c r="Z557" s="51"/>
      <c r="AA557" s="51"/>
      <c r="AD557" s="49">
        <f t="shared" ref="AD557" si="147">+R557</f>
        <v>-10875</v>
      </c>
    </row>
    <row r="558" spans="1:30" s="72" customFormat="1">
      <c r="A558" s="68" t="s">
        <v>284</v>
      </c>
      <c r="B558" s="68" t="s">
        <v>233</v>
      </c>
      <c r="C558" s="68" t="s">
        <v>67</v>
      </c>
      <c r="D558" s="69" t="s">
        <v>973</v>
      </c>
      <c r="E558" s="70">
        <v>-5581293.6600000001</v>
      </c>
      <c r="F558" s="70">
        <v>-5585421.3200000003</v>
      </c>
      <c r="G558" s="70">
        <v>-5589548.9800000004</v>
      </c>
      <c r="H558" s="70">
        <v>-5593676.6399999997</v>
      </c>
      <c r="I558" s="70">
        <v>-5597804.2999999998</v>
      </c>
      <c r="J558" s="70">
        <v>-5595028.96</v>
      </c>
      <c r="K558" s="70">
        <v>-5569569.54</v>
      </c>
      <c r="L558" s="70">
        <v>-5544110.1200000001</v>
      </c>
      <c r="M558" s="70">
        <v>-5521212.1600000001</v>
      </c>
      <c r="N558" s="70">
        <v>-5498314.2000000002</v>
      </c>
      <c r="O558" s="70">
        <v>-5476868.7000000002</v>
      </c>
      <c r="P558" s="70">
        <v>-5453970.7199999997</v>
      </c>
      <c r="Q558" s="70">
        <v>-5431072.7599999998</v>
      </c>
      <c r="R558" s="71">
        <f t="shared" si="145"/>
        <v>-5544309.0708333338</v>
      </c>
      <c r="V558" s="73"/>
      <c r="W558" s="73">
        <f>+R558</f>
        <v>-5544309.0708333338</v>
      </c>
      <c r="Y558" s="74"/>
      <c r="Z558" s="74"/>
      <c r="AA558" s="74"/>
      <c r="AB558" s="73">
        <f>+R558</f>
        <v>-5544309.0708333338</v>
      </c>
    </row>
    <row r="559" spans="1:30" s="72" customFormat="1">
      <c r="A559" s="68" t="s">
        <v>284</v>
      </c>
      <c r="B559" s="68" t="s">
        <v>233</v>
      </c>
      <c r="C559" s="68" t="s">
        <v>277</v>
      </c>
      <c r="D559" s="69" t="s">
        <v>779</v>
      </c>
      <c r="E559" s="70">
        <v>0</v>
      </c>
      <c r="F559" s="70">
        <v>0</v>
      </c>
      <c r="G559" s="70">
        <v>0</v>
      </c>
      <c r="H559" s="70">
        <v>0</v>
      </c>
      <c r="I559" s="70">
        <v>0</v>
      </c>
      <c r="J559" s="70">
        <v>0</v>
      </c>
      <c r="K559" s="70">
        <v>-1153.8399999999999</v>
      </c>
      <c r="L559" s="70">
        <v>-3461.52</v>
      </c>
      <c r="M559" s="70">
        <v>-5769.2</v>
      </c>
      <c r="N559" s="70">
        <v>-8136.8</v>
      </c>
      <c r="O559" s="70">
        <v>-10444.48</v>
      </c>
      <c r="P559" s="70">
        <v>-16051.86</v>
      </c>
      <c r="Q559" s="70">
        <v>-16875.18</v>
      </c>
      <c r="R559" s="71">
        <f t="shared" si="145"/>
        <v>-4454.6074999999992</v>
      </c>
      <c r="V559" s="73"/>
      <c r="W559" s="73">
        <f>+R559</f>
        <v>-4454.6074999999992</v>
      </c>
      <c r="Y559" s="74"/>
      <c r="Z559" s="74"/>
      <c r="AA559" s="74"/>
      <c r="AB559" s="73">
        <f>+R559</f>
        <v>-4454.6074999999992</v>
      </c>
    </row>
    <row r="560" spans="1:30" s="72" customFormat="1">
      <c r="A560" s="68" t="s">
        <v>284</v>
      </c>
      <c r="B560" s="68" t="s">
        <v>233</v>
      </c>
      <c r="C560" s="68" t="s">
        <v>390</v>
      </c>
      <c r="D560" s="69" t="s">
        <v>780</v>
      </c>
      <c r="E560" s="70">
        <v>0</v>
      </c>
      <c r="F560" s="70">
        <v>0</v>
      </c>
      <c r="G560" s="70">
        <v>0</v>
      </c>
      <c r="H560" s="70">
        <v>0</v>
      </c>
      <c r="I560" s="70">
        <v>0</v>
      </c>
      <c r="J560" s="70">
        <v>0</v>
      </c>
      <c r="K560" s="70">
        <v>0</v>
      </c>
      <c r="L560" s="70">
        <v>0</v>
      </c>
      <c r="M560" s="70">
        <v>0</v>
      </c>
      <c r="N560" s="70">
        <v>0</v>
      </c>
      <c r="O560" s="70">
        <v>0</v>
      </c>
      <c r="P560" s="70">
        <v>0</v>
      </c>
      <c r="Q560" s="70">
        <v>0</v>
      </c>
      <c r="R560" s="71">
        <f t="shared" si="145"/>
        <v>0</v>
      </c>
      <c r="V560" s="73"/>
      <c r="W560" s="73">
        <f>+R560</f>
        <v>0</v>
      </c>
      <c r="Y560" s="74"/>
      <c r="Z560" s="74"/>
      <c r="AA560" s="74"/>
      <c r="AB560" s="73">
        <f>+R560</f>
        <v>0</v>
      </c>
    </row>
    <row r="561" spans="1:30" s="72" customFormat="1">
      <c r="A561" s="68" t="s">
        <v>284</v>
      </c>
      <c r="B561" s="68" t="s">
        <v>233</v>
      </c>
      <c r="C561" s="68" t="s">
        <v>389</v>
      </c>
      <c r="D561" s="69" t="s">
        <v>781</v>
      </c>
      <c r="E561" s="70">
        <v>-555072</v>
      </c>
      <c r="F561" s="70">
        <v>-555072</v>
      </c>
      <c r="G561" s="70">
        <v>-555072</v>
      </c>
      <c r="H561" s="70">
        <v>-555072</v>
      </c>
      <c r="I561" s="70">
        <v>-555072</v>
      </c>
      <c r="J561" s="70">
        <v>-812911</v>
      </c>
      <c r="K561" s="70">
        <v>-812911</v>
      </c>
      <c r="L561" s="70">
        <v>-812911</v>
      </c>
      <c r="M561" s="70">
        <v>-812911</v>
      </c>
      <c r="N561" s="70">
        <v>-812911</v>
      </c>
      <c r="O561" s="70">
        <v>-812911</v>
      </c>
      <c r="P561" s="70">
        <v>-812911</v>
      </c>
      <c r="Q561" s="70">
        <v>-812911</v>
      </c>
      <c r="R561" s="71">
        <f t="shared" si="145"/>
        <v>-716221.375</v>
      </c>
      <c r="V561" s="73"/>
      <c r="W561" s="73">
        <f>+R561</f>
        <v>-716221.375</v>
      </c>
      <c r="Y561" s="74"/>
      <c r="Z561" s="74"/>
      <c r="AA561" s="74"/>
      <c r="AB561" s="73">
        <f>+R561</f>
        <v>-716221.375</v>
      </c>
    </row>
    <row r="562" spans="1:30">
      <c r="A562" s="6" t="s">
        <v>284</v>
      </c>
      <c r="B562" s="6" t="s">
        <v>234</v>
      </c>
      <c r="C562" s="6" t="s">
        <v>429</v>
      </c>
      <c r="D562" s="3" t="s">
        <v>782</v>
      </c>
      <c r="E562" s="45">
        <v>-76657805.549999997</v>
      </c>
      <c r="F562" s="45">
        <v>-77001663.189999998</v>
      </c>
      <c r="G562" s="45">
        <v>-77347078.230000004</v>
      </c>
      <c r="H562" s="45">
        <v>-77694057.75</v>
      </c>
      <c r="I562" s="45">
        <v>-78042608.739999995</v>
      </c>
      <c r="J562" s="45">
        <v>-80731567.129999995</v>
      </c>
      <c r="K562" s="45">
        <v>-81083282.760000005</v>
      </c>
      <c r="L562" s="45">
        <v>-81436591.629999995</v>
      </c>
      <c r="M562" s="45">
        <v>-81806567.510000005</v>
      </c>
      <c r="N562" s="45">
        <v>-82168114.129999995</v>
      </c>
      <c r="O562" s="45">
        <v>-82531283.640000001</v>
      </c>
      <c r="P562" s="45">
        <v>-82896083.439999998</v>
      </c>
      <c r="Q562" s="45">
        <v>-83262520.939999998</v>
      </c>
      <c r="R562" s="47">
        <f t="shared" si="145"/>
        <v>-80224921.78291668</v>
      </c>
      <c r="U562" s="49"/>
      <c r="V562" s="49"/>
      <c r="W562" s="49">
        <f>+R562</f>
        <v>-80224921.78291668</v>
      </c>
      <c r="Y562" s="67">
        <f>+R562*$Z$4</f>
        <v>-60080443.923226304</v>
      </c>
      <c r="Z562" s="67">
        <f>+R562*$Z$5</f>
        <v>-20144477.859690379</v>
      </c>
      <c r="AA562" s="51"/>
      <c r="AD562" s="49"/>
    </row>
    <row r="563" spans="1:30">
      <c r="A563" s="6" t="s">
        <v>284</v>
      </c>
      <c r="B563" s="6" t="s">
        <v>215</v>
      </c>
      <c r="C563" s="6" t="s">
        <v>981</v>
      </c>
      <c r="D563" s="3" t="s">
        <v>982</v>
      </c>
      <c r="E563" s="45">
        <v>0</v>
      </c>
      <c r="F563" s="45">
        <v>0</v>
      </c>
      <c r="G563" s="45">
        <v>0</v>
      </c>
      <c r="H563" s="45">
        <v>0</v>
      </c>
      <c r="I563" s="45">
        <v>0</v>
      </c>
      <c r="J563" s="45">
        <v>-662939.05000000005</v>
      </c>
      <c r="K563" s="45">
        <v>-662939.05000000005</v>
      </c>
      <c r="L563" s="45">
        <v>-662939.05000000005</v>
      </c>
      <c r="M563" s="45">
        <v>-662250.56000000006</v>
      </c>
      <c r="N563" s="45">
        <v>-662250.56000000006</v>
      </c>
      <c r="O563" s="45">
        <v>-662250.56000000006</v>
      </c>
      <c r="P563" s="45">
        <v>-662250.56000000006</v>
      </c>
      <c r="Q563" s="45">
        <v>-662250.56000000006</v>
      </c>
      <c r="R563" s="47">
        <f t="shared" si="145"/>
        <v>-414078.72250000009</v>
      </c>
      <c r="U563" s="49">
        <f t="shared" ref="U563" si="148">+R563</f>
        <v>-414078.72250000009</v>
      </c>
      <c r="V563" s="49"/>
      <c r="W563" s="49"/>
      <c r="Y563" s="51"/>
      <c r="Z563" s="51"/>
      <c r="AA563" s="51"/>
      <c r="AD563" s="49">
        <f t="shared" ref="AD563" si="149">+R563</f>
        <v>-414078.72250000009</v>
      </c>
    </row>
    <row r="564" spans="1:30">
      <c r="A564" s="6" t="s">
        <v>284</v>
      </c>
      <c r="B564" s="6" t="s">
        <v>426</v>
      </c>
      <c r="C564" s="6" t="s">
        <v>179</v>
      </c>
      <c r="D564" s="3" t="s">
        <v>115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7">
        <f t="shared" si="145"/>
        <v>0</v>
      </c>
      <c r="U564" s="49">
        <f>+R564</f>
        <v>0</v>
      </c>
      <c r="V564" s="49"/>
      <c r="W564" s="49"/>
      <c r="Y564" s="51"/>
      <c r="Z564" s="51"/>
      <c r="AA564" s="51"/>
      <c r="AD564" s="49">
        <f>+R564</f>
        <v>0</v>
      </c>
    </row>
    <row r="565" spans="1:30">
      <c r="A565" s="6" t="s">
        <v>284</v>
      </c>
      <c r="B565" s="6" t="s">
        <v>235</v>
      </c>
      <c r="C565" s="6" t="s">
        <v>202</v>
      </c>
      <c r="D565" s="3" t="s">
        <v>783</v>
      </c>
      <c r="E565" s="45">
        <v>-3076262.1</v>
      </c>
      <c r="F565" s="45">
        <v>-3076466.15</v>
      </c>
      <c r="G565" s="45">
        <v>-3061470.62</v>
      </c>
      <c r="H565" s="45">
        <v>-3061470.62</v>
      </c>
      <c r="I565" s="45">
        <v>-3061141.64</v>
      </c>
      <c r="J565" s="45">
        <v>-3061141.65</v>
      </c>
      <c r="K565" s="45">
        <v>-3062475.45</v>
      </c>
      <c r="L565" s="45">
        <v>-3063587.73</v>
      </c>
      <c r="M565" s="45">
        <v>-3071284.71</v>
      </c>
      <c r="N565" s="45">
        <v>-3071284.7</v>
      </c>
      <c r="O565" s="45">
        <v>-3076173.02</v>
      </c>
      <c r="P565" s="45">
        <v>-2941013.99</v>
      </c>
      <c r="Q565" s="45">
        <v>-2941013.99</v>
      </c>
      <c r="R565" s="47">
        <f t="shared" si="145"/>
        <v>-3051345.6937500001</v>
      </c>
      <c r="U565" s="49"/>
      <c r="V565" s="49"/>
      <c r="W565" s="49">
        <f>+R565</f>
        <v>-3051345.6937500001</v>
      </c>
      <c r="Y565" s="67">
        <f t="shared" ref="Y565:Y569" si="150">+R565*$Z$4</f>
        <v>-2285152.790049375</v>
      </c>
      <c r="Z565" s="67">
        <f t="shared" ref="Z565:Z569" si="151">+R565*$Z$5</f>
        <v>-766192.90370062494</v>
      </c>
      <c r="AA565" s="51"/>
      <c r="AB565" s="51"/>
      <c r="AD565" s="49"/>
    </row>
    <row r="566" spans="1:30">
      <c r="A566" s="6" t="s">
        <v>284</v>
      </c>
      <c r="B566" s="6" t="s">
        <v>235</v>
      </c>
      <c r="C566" s="6" t="s">
        <v>296</v>
      </c>
      <c r="D566" s="3" t="s">
        <v>784</v>
      </c>
      <c r="E566" s="45">
        <v>0</v>
      </c>
      <c r="F566" s="45">
        <v>0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7">
        <f t="shared" si="145"/>
        <v>0</v>
      </c>
      <c r="U566" s="49"/>
      <c r="V566" s="49"/>
      <c r="W566" s="49">
        <f>+R566</f>
        <v>0</v>
      </c>
      <c r="Y566" s="67">
        <f t="shared" si="150"/>
        <v>0</v>
      </c>
      <c r="Z566" s="67">
        <f t="shared" si="151"/>
        <v>0</v>
      </c>
      <c r="AA566" s="51"/>
      <c r="AD566" s="49"/>
    </row>
    <row r="567" spans="1:30">
      <c r="A567" s="6" t="s">
        <v>284</v>
      </c>
      <c r="B567" s="6" t="s">
        <v>235</v>
      </c>
      <c r="C567" s="6" t="s">
        <v>428</v>
      </c>
      <c r="D567" s="3" t="s">
        <v>785</v>
      </c>
      <c r="E567" s="45">
        <v>0</v>
      </c>
      <c r="F567" s="45">
        <v>0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7">
        <f t="shared" si="145"/>
        <v>0</v>
      </c>
      <c r="U567" s="49"/>
      <c r="V567" s="49"/>
      <c r="W567" s="49">
        <f>+R567</f>
        <v>0</v>
      </c>
      <c r="Y567" s="67">
        <f t="shared" si="150"/>
        <v>0</v>
      </c>
      <c r="Z567" s="67">
        <f t="shared" si="151"/>
        <v>0</v>
      </c>
      <c r="AA567" s="51"/>
      <c r="AD567" s="49"/>
    </row>
    <row r="568" spans="1:30">
      <c r="A568" s="6" t="s">
        <v>284</v>
      </c>
      <c r="B568" s="6" t="s">
        <v>235</v>
      </c>
      <c r="C568" s="6" t="s">
        <v>427</v>
      </c>
      <c r="D568" s="3" t="s">
        <v>786</v>
      </c>
      <c r="E568" s="45">
        <v>-278967.98</v>
      </c>
      <c r="F568" s="45">
        <v>-278967.98</v>
      </c>
      <c r="G568" s="45">
        <v>-271009.40999999997</v>
      </c>
      <c r="H568" s="45">
        <v>-269648.52</v>
      </c>
      <c r="I568" s="45">
        <v>-267224.96999999997</v>
      </c>
      <c r="J568" s="45">
        <v>-267224.96999999997</v>
      </c>
      <c r="K568" s="45">
        <v>-267224.96999999997</v>
      </c>
      <c r="L568" s="45">
        <v>-283342.58</v>
      </c>
      <c r="M568" s="45">
        <v>-280044.61</v>
      </c>
      <c r="N568" s="45">
        <v>-283369.61</v>
      </c>
      <c r="O568" s="45">
        <v>-259736.48</v>
      </c>
      <c r="P568" s="45">
        <v>-259736.48</v>
      </c>
      <c r="Q568" s="45">
        <v>-259736.48</v>
      </c>
      <c r="R568" s="47">
        <f t="shared" si="145"/>
        <v>-271406.90083333332</v>
      </c>
      <c r="U568" s="49"/>
      <c r="V568" s="49"/>
      <c r="W568" s="49">
        <f>+R568</f>
        <v>-271406.90083333332</v>
      </c>
      <c r="Y568" s="67">
        <f t="shared" si="150"/>
        <v>-203256.62803408332</v>
      </c>
      <c r="Z568" s="67">
        <f t="shared" si="151"/>
        <v>-68150.27279925</v>
      </c>
      <c r="AA568" s="51"/>
      <c r="AD568" s="49"/>
    </row>
    <row r="569" spans="1:30">
      <c r="A569" s="6" t="s">
        <v>284</v>
      </c>
      <c r="B569" s="6" t="s">
        <v>235</v>
      </c>
      <c r="C569" s="6" t="s">
        <v>297</v>
      </c>
      <c r="D569" s="3" t="s">
        <v>787</v>
      </c>
      <c r="E569" s="45">
        <v>0</v>
      </c>
      <c r="F569" s="45">
        <v>0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7">
        <f t="shared" si="145"/>
        <v>0</v>
      </c>
      <c r="U569" s="49"/>
      <c r="V569" s="49"/>
      <c r="W569" s="49">
        <f>+R569</f>
        <v>0</v>
      </c>
      <c r="Y569" s="67">
        <f t="shared" si="150"/>
        <v>0</v>
      </c>
      <c r="Z569" s="67">
        <f t="shared" si="151"/>
        <v>0</v>
      </c>
      <c r="AA569" s="51"/>
      <c r="AD569" s="49"/>
    </row>
    <row r="570" spans="1:30">
      <c r="A570" s="6" t="s">
        <v>284</v>
      </c>
      <c r="B570" s="6" t="s">
        <v>430</v>
      </c>
      <c r="C570" s="6" t="s">
        <v>433</v>
      </c>
      <c r="D570" s="3" t="s">
        <v>788</v>
      </c>
      <c r="E570" s="45">
        <v>318.31000000000802</v>
      </c>
      <c r="F570" s="45">
        <v>311.11000000000797</v>
      </c>
      <c r="G570" s="45">
        <v>304.18000000000802</v>
      </c>
      <c r="H570" s="45">
        <v>70254.399999999994</v>
      </c>
      <c r="I570" s="45">
        <v>459.58000000000197</v>
      </c>
      <c r="J570" s="45">
        <v>455.180000000002</v>
      </c>
      <c r="K570" s="45">
        <v>451</v>
      </c>
      <c r="L570" s="45">
        <v>446.87</v>
      </c>
      <c r="M570" s="45">
        <v>440.1</v>
      </c>
      <c r="N570" s="45">
        <v>479.53</v>
      </c>
      <c r="O570" s="45">
        <v>475.47</v>
      </c>
      <c r="P570" s="45">
        <v>688.26</v>
      </c>
      <c r="Q570" s="45">
        <v>503.41</v>
      </c>
      <c r="R570" s="47">
        <f t="shared" si="145"/>
        <v>6264.7116666666689</v>
      </c>
      <c r="U570" s="49">
        <f t="shared" ref="U570:U587" si="152">+R570</f>
        <v>6264.7116666666689</v>
      </c>
      <c r="V570" s="49"/>
      <c r="W570" s="49"/>
      <c r="Y570" s="51"/>
      <c r="Z570" s="51"/>
      <c r="AA570" s="51"/>
      <c r="AD570" s="49">
        <f t="shared" ref="AD570:AD575" si="153">+R570</f>
        <v>6264.7116666666689</v>
      </c>
    </row>
    <row r="571" spans="1:30">
      <c r="A571" s="6" t="s">
        <v>284</v>
      </c>
      <c r="B571" s="6" t="s">
        <v>430</v>
      </c>
      <c r="C571" s="6" t="s">
        <v>432</v>
      </c>
      <c r="D571" s="3" t="s">
        <v>789</v>
      </c>
      <c r="E571" s="45">
        <v>-6429472.7699999996</v>
      </c>
      <c r="F571" s="45">
        <v>-6390859.3499999996</v>
      </c>
      <c r="G571" s="45">
        <v>-6352245.9299999997</v>
      </c>
      <c r="H571" s="45">
        <v>-6313632.5099999998</v>
      </c>
      <c r="I571" s="45">
        <v>-6275019.0899999999</v>
      </c>
      <c r="J571" s="45">
        <v>-6481555.6900000004</v>
      </c>
      <c r="K571" s="45">
        <v>-6426773.1100000003</v>
      </c>
      <c r="L571" s="45">
        <v>-6371990.5300000003</v>
      </c>
      <c r="M571" s="45">
        <v>-6317207.9400000004</v>
      </c>
      <c r="N571" s="45">
        <v>-6262425.3600000003</v>
      </c>
      <c r="O571" s="45">
        <v>-6207642.7800000003</v>
      </c>
      <c r="P571" s="45">
        <v>-6152860.1900000004</v>
      </c>
      <c r="Q571" s="45">
        <v>-6098077.6100000003</v>
      </c>
      <c r="R571" s="47">
        <f t="shared" si="145"/>
        <v>-6317998.9725000001</v>
      </c>
      <c r="U571" s="49">
        <f t="shared" si="152"/>
        <v>-6317998.9725000001</v>
      </c>
      <c r="V571" s="49"/>
      <c r="W571" s="49"/>
      <c r="Y571" s="51"/>
      <c r="Z571" s="51"/>
      <c r="AA571" s="51"/>
      <c r="AD571" s="49">
        <f t="shared" si="153"/>
        <v>-6317998.9725000001</v>
      </c>
    </row>
    <row r="572" spans="1:30">
      <c r="A572" s="6" t="s">
        <v>284</v>
      </c>
      <c r="B572" s="6" t="s">
        <v>430</v>
      </c>
      <c r="C572" s="6" t="s">
        <v>434</v>
      </c>
      <c r="D572" s="3" t="s">
        <v>790</v>
      </c>
      <c r="E572" s="45">
        <v>-24135</v>
      </c>
      <c r="F572" s="45">
        <v>-24135</v>
      </c>
      <c r="G572" s="45">
        <v>-24135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7">
        <f t="shared" si="145"/>
        <v>-5028.125</v>
      </c>
      <c r="U572" s="49">
        <f t="shared" si="152"/>
        <v>-5028.125</v>
      </c>
      <c r="V572" s="49"/>
      <c r="W572" s="49"/>
      <c r="Y572" s="51"/>
      <c r="Z572" s="51"/>
      <c r="AA572" s="51"/>
      <c r="AD572" s="49">
        <f t="shared" si="153"/>
        <v>-5028.125</v>
      </c>
    </row>
    <row r="573" spans="1:30">
      <c r="A573" s="6" t="s">
        <v>284</v>
      </c>
      <c r="B573" s="6" t="s">
        <v>430</v>
      </c>
      <c r="C573" s="6" t="s">
        <v>431</v>
      </c>
      <c r="D573" s="3" t="s">
        <v>888</v>
      </c>
      <c r="E573" s="45">
        <v>-1045610</v>
      </c>
      <c r="F573" s="45">
        <v>-1045610</v>
      </c>
      <c r="G573" s="45">
        <v>-1045610</v>
      </c>
      <c r="H573" s="45">
        <v>-1045610</v>
      </c>
      <c r="I573" s="45">
        <v>-1045610</v>
      </c>
      <c r="J573" s="45">
        <v>-1044516</v>
      </c>
      <c r="K573" s="45">
        <v>-1044516</v>
      </c>
      <c r="L573" s="45">
        <v>-1044516</v>
      </c>
      <c r="M573" s="45">
        <v>-1044516</v>
      </c>
      <c r="N573" s="45">
        <v>-1044516</v>
      </c>
      <c r="O573" s="45">
        <v>-1044516</v>
      </c>
      <c r="P573" s="45">
        <v>-1044516</v>
      </c>
      <c r="Q573" s="45">
        <v>-1044516</v>
      </c>
      <c r="R573" s="47">
        <f t="shared" si="145"/>
        <v>-1044926.25</v>
      </c>
      <c r="U573" s="49">
        <f t="shared" si="152"/>
        <v>-1044926.25</v>
      </c>
      <c r="V573" s="49"/>
      <c r="W573" s="49"/>
      <c r="Y573" s="51"/>
      <c r="Z573" s="51"/>
      <c r="AA573" s="51"/>
      <c r="AD573" s="49">
        <f t="shared" si="153"/>
        <v>-1044926.25</v>
      </c>
    </row>
    <row r="574" spans="1:30">
      <c r="A574" s="6" t="s">
        <v>284</v>
      </c>
      <c r="B574" s="6" t="s">
        <v>430</v>
      </c>
      <c r="C574" s="6" t="s">
        <v>886</v>
      </c>
      <c r="D574" s="3" t="s">
        <v>887</v>
      </c>
      <c r="E574" s="45">
        <v>197919</v>
      </c>
      <c r="F574" s="45">
        <v>197919</v>
      </c>
      <c r="G574" s="45">
        <v>197919</v>
      </c>
      <c r="H574" s="45">
        <v>197919</v>
      </c>
      <c r="I574" s="45">
        <v>197919</v>
      </c>
      <c r="J574" s="45">
        <v>253608</v>
      </c>
      <c r="K574" s="45">
        <v>253608</v>
      </c>
      <c r="L574" s="45">
        <v>253608</v>
      </c>
      <c r="M574" s="45">
        <v>253608</v>
      </c>
      <c r="N574" s="45">
        <v>253608</v>
      </c>
      <c r="O574" s="45">
        <v>253608</v>
      </c>
      <c r="P574" s="45">
        <v>253608</v>
      </c>
      <c r="Q574" s="45">
        <v>253608</v>
      </c>
      <c r="R574" s="47">
        <f t="shared" si="145"/>
        <v>232724.625</v>
      </c>
      <c r="U574" s="49">
        <f t="shared" si="152"/>
        <v>232724.625</v>
      </c>
      <c r="V574" s="49"/>
      <c r="W574" s="49"/>
      <c r="Y574" s="51"/>
      <c r="Z574" s="51"/>
      <c r="AA574" s="51"/>
      <c r="AD574" s="49">
        <f t="shared" si="153"/>
        <v>232724.625</v>
      </c>
    </row>
    <row r="575" spans="1:30">
      <c r="A575" s="6" t="s">
        <v>284</v>
      </c>
      <c r="B575" s="6" t="s">
        <v>430</v>
      </c>
      <c r="C575" s="6" t="s">
        <v>998</v>
      </c>
      <c r="D575" s="3" t="s">
        <v>999</v>
      </c>
      <c r="E575" s="45">
        <v>0</v>
      </c>
      <c r="F575" s="45">
        <v>0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-456492.6</v>
      </c>
      <c r="O575" s="45">
        <v>-456492.6</v>
      </c>
      <c r="P575" s="45">
        <v>-456492.6</v>
      </c>
      <c r="Q575" s="45">
        <v>-456492.6</v>
      </c>
      <c r="R575" s="47">
        <f t="shared" si="145"/>
        <v>-133143.67499999999</v>
      </c>
      <c r="U575" s="49">
        <f t="shared" si="152"/>
        <v>-133143.67499999999</v>
      </c>
      <c r="V575" s="49"/>
      <c r="W575" s="49"/>
      <c r="Y575" s="51"/>
      <c r="Z575" s="51"/>
      <c r="AA575" s="51"/>
      <c r="AD575" s="49">
        <f t="shared" si="153"/>
        <v>-133143.67499999999</v>
      </c>
    </row>
    <row r="576" spans="1:30">
      <c r="A576" s="6" t="s">
        <v>284</v>
      </c>
      <c r="B576" s="6" t="s">
        <v>435</v>
      </c>
      <c r="C576" s="6" t="s">
        <v>437</v>
      </c>
      <c r="D576" s="3" t="s">
        <v>237</v>
      </c>
      <c r="E576" s="45">
        <v>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-44148802.82</v>
      </c>
      <c r="O576" s="45">
        <v>-43924192.859999999</v>
      </c>
      <c r="P576" s="45">
        <v>-43699582.920000002</v>
      </c>
      <c r="Q576" s="45">
        <v>-43474972.990000002</v>
      </c>
      <c r="R576" s="47">
        <f t="shared" si="145"/>
        <v>-12792505.424583333</v>
      </c>
      <c r="V576" s="49"/>
      <c r="W576" s="49">
        <f>+R576</f>
        <v>-12792505.424583333</v>
      </c>
      <c r="Y576" s="51"/>
      <c r="Z576" s="51"/>
      <c r="AA576" s="51"/>
      <c r="AB576" s="49">
        <f>+W576</f>
        <v>-12792505.424583333</v>
      </c>
    </row>
    <row r="577" spans="1:30">
      <c r="A577" s="6" t="s">
        <v>284</v>
      </c>
      <c r="B577" s="6" t="s">
        <v>435</v>
      </c>
      <c r="C577" s="6" t="s">
        <v>438</v>
      </c>
      <c r="D577" s="18" t="s">
        <v>792</v>
      </c>
      <c r="E577" s="45">
        <v>-7286034.5800000001</v>
      </c>
      <c r="F577" s="45">
        <v>-7189270.1799999997</v>
      </c>
      <c r="G577" s="45">
        <v>-7092505.75</v>
      </c>
      <c r="H577" s="45">
        <v>-6995741.3200000003</v>
      </c>
      <c r="I577" s="45">
        <v>-6898976.8600000003</v>
      </c>
      <c r="J577" s="45">
        <v>-6802212.4699999997</v>
      </c>
      <c r="K577" s="45">
        <v>-6802212.5300000003</v>
      </c>
      <c r="L577" s="45">
        <v>-6608683.6699999999</v>
      </c>
      <c r="M577" s="45">
        <v>-6511919.3600000003</v>
      </c>
      <c r="N577" s="45">
        <v>-6415154.9800000004</v>
      </c>
      <c r="O577" s="45">
        <v>-6189020.4199999999</v>
      </c>
      <c r="P577" s="45">
        <v>-6093177.3499999996</v>
      </c>
      <c r="Q577" s="45">
        <v>-5997334.3799999999</v>
      </c>
      <c r="R577" s="47">
        <f t="shared" si="145"/>
        <v>-6686713.2808333337</v>
      </c>
      <c r="V577" s="49"/>
      <c r="W577" s="49">
        <f>+R577</f>
        <v>-6686713.2808333337</v>
      </c>
      <c r="Y577" s="51"/>
      <c r="Z577" s="51"/>
      <c r="AA577" s="51"/>
      <c r="AB577" s="49">
        <f>+W577</f>
        <v>-6686713.2808333337</v>
      </c>
    </row>
    <row r="578" spans="1:30">
      <c r="A578" s="6" t="s">
        <v>284</v>
      </c>
      <c r="B578" s="6" t="s">
        <v>435</v>
      </c>
      <c r="C578" s="6" t="s">
        <v>436</v>
      </c>
      <c r="D578" s="18" t="s">
        <v>236</v>
      </c>
      <c r="E578" s="45">
        <v>0</v>
      </c>
      <c r="F578" s="45">
        <v>0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7">
        <f t="shared" si="145"/>
        <v>0</v>
      </c>
      <c r="U578" s="49">
        <f t="shared" si="152"/>
        <v>0</v>
      </c>
      <c r="V578" s="49"/>
      <c r="W578" s="49"/>
      <c r="Y578" s="51"/>
      <c r="Z578" s="51"/>
      <c r="AA578" s="51"/>
      <c r="AD578" s="49">
        <f>+R578</f>
        <v>0</v>
      </c>
    </row>
    <row r="579" spans="1:30">
      <c r="A579" s="6" t="s">
        <v>293</v>
      </c>
      <c r="B579" s="6" t="s">
        <v>228</v>
      </c>
      <c r="C579" s="6" t="s">
        <v>113</v>
      </c>
      <c r="D579" s="3" t="s">
        <v>728</v>
      </c>
      <c r="E579" s="45">
        <v>-33750</v>
      </c>
      <c r="F579" s="45">
        <v>-33750</v>
      </c>
      <c r="G579" s="45">
        <v>-33750</v>
      </c>
      <c r="H579" s="45">
        <v>-33750</v>
      </c>
      <c r="I579" s="45">
        <v>-33750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7">
        <f t="shared" si="145"/>
        <v>-12656.25</v>
      </c>
      <c r="U579" s="49">
        <f t="shared" si="152"/>
        <v>-12656.25</v>
      </c>
      <c r="V579" s="49"/>
      <c r="W579" s="49"/>
      <c r="Y579" s="51"/>
      <c r="Z579" s="51"/>
      <c r="AA579" s="51"/>
      <c r="AD579" s="49">
        <f>+R579</f>
        <v>-12656.25</v>
      </c>
    </row>
    <row r="580" spans="1:30">
      <c r="A580" s="6" t="s">
        <v>293</v>
      </c>
      <c r="B580" s="6" t="s">
        <v>416</v>
      </c>
      <c r="C580" s="6" t="s">
        <v>922</v>
      </c>
      <c r="D580" s="18" t="s">
        <v>923</v>
      </c>
      <c r="E580" s="45">
        <v>0</v>
      </c>
      <c r="F580" s="45">
        <v>0</v>
      </c>
      <c r="G580" s="45">
        <v>-6800.27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7">
        <f t="shared" si="145"/>
        <v>-566.68916666666667</v>
      </c>
      <c r="U580" s="61">
        <f>+R580</f>
        <v>-566.68916666666667</v>
      </c>
      <c r="V580" s="49"/>
      <c r="Y580" s="51"/>
      <c r="Z580" s="51"/>
      <c r="AA580" s="51"/>
      <c r="AB580" s="49"/>
      <c r="AD580" s="49">
        <f>+R580</f>
        <v>-566.68916666666667</v>
      </c>
    </row>
    <row r="581" spans="1:30">
      <c r="A581" s="6" t="s">
        <v>293</v>
      </c>
      <c r="B581" s="6" t="s">
        <v>435</v>
      </c>
      <c r="C581" s="6" t="s">
        <v>420</v>
      </c>
      <c r="D581" s="18" t="s">
        <v>791</v>
      </c>
      <c r="E581" s="45">
        <v>9743.81</v>
      </c>
      <c r="F581" s="45">
        <v>16865.82</v>
      </c>
      <c r="G581" s="45">
        <v>24937.03</v>
      </c>
      <c r="H581" s="45">
        <v>77544.39</v>
      </c>
      <c r="I581" s="45">
        <v>44383.8</v>
      </c>
      <c r="J581" s="45">
        <v>50222.239999999998</v>
      </c>
      <c r="K581" s="45">
        <v>47414.74</v>
      </c>
      <c r="L581" s="45">
        <v>49833.69</v>
      </c>
      <c r="M581" s="45">
        <v>30451.54</v>
      </c>
      <c r="N581" s="45">
        <v>13098.39</v>
      </c>
      <c r="O581" s="45">
        <v>9451.2499999999909</v>
      </c>
      <c r="P581" s="45">
        <v>1377.3499999999899</v>
      </c>
      <c r="Q581" s="45">
        <v>4703.74999999999</v>
      </c>
      <c r="R581" s="47">
        <f t="shared" si="145"/>
        <v>31067.00166666666</v>
      </c>
      <c r="U581" s="49">
        <f t="shared" si="152"/>
        <v>31067.00166666666</v>
      </c>
      <c r="V581" s="49"/>
      <c r="W581" s="49"/>
      <c r="Y581" s="51"/>
      <c r="Z581" s="51"/>
      <c r="AA581" s="51"/>
      <c r="AD581" s="49">
        <f>+R581</f>
        <v>31067.00166666666</v>
      </c>
    </row>
    <row r="582" spans="1:30">
      <c r="A582" s="6" t="s">
        <v>293</v>
      </c>
      <c r="B582" s="6" t="s">
        <v>435</v>
      </c>
      <c r="C582" s="6" t="s">
        <v>879</v>
      </c>
      <c r="D582" s="18" t="s">
        <v>795</v>
      </c>
      <c r="E582" s="45">
        <v>-785308.3</v>
      </c>
      <c r="F582" s="45">
        <v>-812601.99</v>
      </c>
      <c r="G582" s="45">
        <v>-838357.86</v>
      </c>
      <c r="H582" s="45">
        <v>-858467.52</v>
      </c>
      <c r="I582" s="45">
        <v>-856415.31</v>
      </c>
      <c r="J582" s="45">
        <v>-819703.76</v>
      </c>
      <c r="K582" s="45">
        <v>-779173.93</v>
      </c>
      <c r="L582" s="45">
        <v>-745868.62</v>
      </c>
      <c r="M582" s="45">
        <v>-711583.1</v>
      </c>
      <c r="N582" s="45">
        <v>-698571.88</v>
      </c>
      <c r="O582" s="45">
        <v>-708864.05</v>
      </c>
      <c r="P582" s="45">
        <v>-725192.83</v>
      </c>
      <c r="Q582" s="45">
        <v>-750947.23</v>
      </c>
      <c r="R582" s="47">
        <f t="shared" si="145"/>
        <v>-776910.71791666665</v>
      </c>
      <c r="W582" s="49">
        <f t="shared" ref="W582:W583" si="154">+R582</f>
        <v>-776910.71791666665</v>
      </c>
      <c r="Y582" s="51"/>
      <c r="Z582" s="51"/>
      <c r="AA582" s="51"/>
      <c r="AB582" s="49">
        <f t="shared" ref="AB582:AB583" si="155">+W582</f>
        <v>-776910.71791666665</v>
      </c>
    </row>
    <row r="583" spans="1:30">
      <c r="A583" s="6" t="s">
        <v>293</v>
      </c>
      <c r="B583" s="6" t="s">
        <v>435</v>
      </c>
      <c r="C583" s="6" t="s">
        <v>927</v>
      </c>
      <c r="D583" s="18" t="s">
        <v>928</v>
      </c>
      <c r="E583" s="45">
        <v>-291221.03999999998</v>
      </c>
      <c r="F583" s="45">
        <v>-254672.52</v>
      </c>
      <c r="G583" s="45">
        <v>-214039.25</v>
      </c>
      <c r="H583" s="45">
        <v>-158901.04999999999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45"/>
        <v>-64435.278333333343</v>
      </c>
      <c r="W583" s="49">
        <f t="shared" si="154"/>
        <v>-64435.278333333343</v>
      </c>
      <c r="Y583" s="51"/>
      <c r="Z583" s="51"/>
      <c r="AA583" s="51"/>
      <c r="AB583" s="49">
        <f t="shared" si="155"/>
        <v>-64435.278333333343</v>
      </c>
    </row>
    <row r="584" spans="1:30">
      <c r="A584" s="6" t="s">
        <v>294</v>
      </c>
      <c r="B584" s="6" t="s">
        <v>228</v>
      </c>
      <c r="C584" s="6" t="s">
        <v>67</v>
      </c>
      <c r="D584" s="3" t="s">
        <v>729</v>
      </c>
      <c r="E584" s="45">
        <v>-8885523.0600000005</v>
      </c>
      <c r="F584" s="45">
        <v>-8623954.4399999995</v>
      </c>
      <c r="G584" s="45">
        <v>-19674363.690000001</v>
      </c>
      <c r="H584" s="45">
        <v>-19609399.280000001</v>
      </c>
      <c r="I584" s="45">
        <v>-19629318.190000001</v>
      </c>
      <c r="J584" s="45">
        <v>-20108879.920000002</v>
      </c>
      <c r="K584" s="45">
        <v>-20057193.449999999</v>
      </c>
      <c r="L584" s="45">
        <v>-20013882.449999999</v>
      </c>
      <c r="M584" s="45">
        <v>-19992093.670000002</v>
      </c>
      <c r="N584" s="45">
        <v>-19890232.859999999</v>
      </c>
      <c r="O584" s="45">
        <v>-19853235.859999999</v>
      </c>
      <c r="P584" s="45">
        <v>-19949367.73</v>
      </c>
      <c r="Q584" s="45">
        <v>-19868374.43</v>
      </c>
      <c r="R584" s="47">
        <f t="shared" si="145"/>
        <v>-18481572.523750003</v>
      </c>
      <c r="U584" s="49">
        <f t="shared" si="152"/>
        <v>-18481572.523750003</v>
      </c>
      <c r="V584" s="49"/>
      <c r="W584" s="49"/>
      <c r="Y584" s="51"/>
      <c r="Z584" s="51"/>
      <c r="AA584" s="51"/>
      <c r="AD584" s="49">
        <f>+R584</f>
        <v>-18481572.523750003</v>
      </c>
    </row>
    <row r="585" spans="1:30">
      <c r="A585" s="6" t="s">
        <v>294</v>
      </c>
      <c r="B585" s="6" t="s">
        <v>228</v>
      </c>
      <c r="C585" s="6" t="s">
        <v>113</v>
      </c>
      <c r="D585" s="3" t="s">
        <v>730</v>
      </c>
      <c r="E585" s="45">
        <v>-466500</v>
      </c>
      <c r="F585" s="45">
        <v>-466500</v>
      </c>
      <c r="G585" s="45">
        <v>-466500</v>
      </c>
      <c r="H585" s="45">
        <v>-466500</v>
      </c>
      <c r="I585" s="45">
        <v>-466500</v>
      </c>
      <c r="J585" s="45">
        <v>-466500</v>
      </c>
      <c r="K585" s="45">
        <v>-466500</v>
      </c>
      <c r="L585" s="45">
        <v>-466500</v>
      </c>
      <c r="M585" s="45">
        <v>-466500</v>
      </c>
      <c r="N585" s="45">
        <v>-466500</v>
      </c>
      <c r="O585" s="45">
        <v>-466500</v>
      </c>
      <c r="P585" s="45">
        <v>-466500</v>
      </c>
      <c r="Q585" s="45">
        <v>-466500</v>
      </c>
      <c r="R585" s="47">
        <f t="shared" si="145"/>
        <v>-466500</v>
      </c>
      <c r="U585" s="49">
        <f t="shared" si="152"/>
        <v>-466500</v>
      </c>
      <c r="V585" s="49"/>
      <c r="W585" s="49"/>
      <c r="Y585" s="51"/>
      <c r="Z585" s="51"/>
      <c r="AA585" s="51"/>
      <c r="AD585" s="49">
        <f>+R585</f>
        <v>-466500</v>
      </c>
    </row>
    <row r="586" spans="1:30">
      <c r="A586" s="6" t="s">
        <v>294</v>
      </c>
      <c r="B586" s="6" t="s">
        <v>416</v>
      </c>
      <c r="C586" s="6" t="s">
        <v>924</v>
      </c>
      <c r="D586" s="18" t="s">
        <v>923</v>
      </c>
      <c r="E586" s="45">
        <v>0</v>
      </c>
      <c r="F586" s="45">
        <v>0</v>
      </c>
      <c r="G586" s="45">
        <v>-24598.6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45"/>
        <v>-2049.8833333333332</v>
      </c>
      <c r="U586" s="61">
        <f>+R586</f>
        <v>-2049.8833333333332</v>
      </c>
      <c r="V586" s="49"/>
      <c r="Y586" s="51"/>
      <c r="Z586" s="51"/>
      <c r="AA586" s="51"/>
      <c r="AB586" s="49"/>
      <c r="AD586" s="49">
        <f>+R586</f>
        <v>-2049.8833333333332</v>
      </c>
    </row>
    <row r="587" spans="1:30">
      <c r="A587" s="6" t="s">
        <v>294</v>
      </c>
      <c r="B587" s="6" t="s">
        <v>435</v>
      </c>
      <c r="C587" s="6" t="s">
        <v>420</v>
      </c>
      <c r="D587" s="18" t="s">
        <v>791</v>
      </c>
      <c r="E587" s="45">
        <v>11708.07</v>
      </c>
      <c r="F587" s="45">
        <v>20391.72</v>
      </c>
      <c r="G587" s="45">
        <v>29134.51</v>
      </c>
      <c r="H587" s="45">
        <v>87254.78</v>
      </c>
      <c r="I587" s="45">
        <v>156700.14000000001</v>
      </c>
      <c r="J587" s="45">
        <v>169744.47</v>
      </c>
      <c r="K587" s="45">
        <v>162869.23000000001</v>
      </c>
      <c r="L587" s="45">
        <v>175589.86</v>
      </c>
      <c r="M587" s="45">
        <v>115107.17</v>
      </c>
      <c r="N587" s="45">
        <v>47944.76</v>
      </c>
      <c r="O587" s="45">
        <v>31830.68</v>
      </c>
      <c r="P587" s="45">
        <v>4685.0800000000099</v>
      </c>
      <c r="Q587" s="45">
        <v>18179.560000000001</v>
      </c>
      <c r="R587" s="47">
        <f t="shared" si="145"/>
        <v>84683.017916666664</v>
      </c>
      <c r="U587" s="49">
        <f t="shared" si="152"/>
        <v>84683.017916666664</v>
      </c>
      <c r="V587" s="49"/>
      <c r="W587" s="49"/>
      <c r="Y587" s="51"/>
      <c r="Z587" s="51"/>
      <c r="AA587" s="51"/>
      <c r="AD587" s="49">
        <f>+R587</f>
        <v>84683.017916666664</v>
      </c>
    </row>
    <row r="588" spans="1:30">
      <c r="A588" s="6" t="s">
        <v>294</v>
      </c>
      <c r="B588" s="6" t="s">
        <v>435</v>
      </c>
      <c r="C588" s="6" t="s">
        <v>437</v>
      </c>
      <c r="D588" s="3" t="s">
        <v>237</v>
      </c>
      <c r="E588" s="45">
        <v>-45553186.520000003</v>
      </c>
      <c r="F588" s="45">
        <v>-45332913.859999999</v>
      </c>
      <c r="G588" s="45">
        <v>-45112624.32</v>
      </c>
      <c r="H588" s="45">
        <v>-44892316.759999998</v>
      </c>
      <c r="I588" s="45">
        <v>-44726136.530000001</v>
      </c>
      <c r="J588" s="45">
        <v>-45047242.530000001</v>
      </c>
      <c r="K588" s="45">
        <v>-44822632.57</v>
      </c>
      <c r="L588" s="45">
        <v>-44598022.649999999</v>
      </c>
      <c r="M588" s="45">
        <v>-44373412.770000003</v>
      </c>
      <c r="N588" s="45">
        <v>7.4505805969238298E-9</v>
      </c>
      <c r="O588" s="45">
        <v>7.4505805969238298E-9</v>
      </c>
      <c r="P588" s="45">
        <v>7.4505805969238298E-9</v>
      </c>
      <c r="Q588" s="45">
        <v>7.4505805969238298E-9</v>
      </c>
      <c r="R588" s="47">
        <f t="shared" si="145"/>
        <v>-31806824.60416666</v>
      </c>
      <c r="W588" s="49">
        <f>+R588</f>
        <v>-31806824.60416666</v>
      </c>
      <c r="Y588" s="51"/>
      <c r="Z588" s="51"/>
      <c r="AA588" s="51"/>
      <c r="AB588" s="49">
        <f t="shared" ref="AB588:AB595" si="156">+W588</f>
        <v>-31806824.60416666</v>
      </c>
    </row>
    <row r="589" spans="1:30">
      <c r="A589" s="6" t="s">
        <v>294</v>
      </c>
      <c r="B589" s="6" t="s">
        <v>435</v>
      </c>
      <c r="C589" s="6" t="s">
        <v>524</v>
      </c>
      <c r="D589" s="18" t="s">
        <v>793</v>
      </c>
      <c r="E589" s="45">
        <v>-757506.75</v>
      </c>
      <c r="F589" s="45">
        <v>-805636.92</v>
      </c>
      <c r="G589" s="45">
        <v>-847365.78</v>
      </c>
      <c r="H589" s="45">
        <v>-883050.67</v>
      </c>
      <c r="I589" s="45">
        <v>-875351.97</v>
      </c>
      <c r="J589" s="45">
        <v>-756886.92</v>
      </c>
      <c r="K589" s="45">
        <v>-697105.84</v>
      </c>
      <c r="L589" s="45">
        <v>-648930.1</v>
      </c>
      <c r="M589" s="45">
        <v>-583019.43000000005</v>
      </c>
      <c r="N589" s="45">
        <v>-569908.18999999994</v>
      </c>
      <c r="O589" s="45">
        <v>-624603.68000000005</v>
      </c>
      <c r="P589" s="45">
        <v>-684019.95</v>
      </c>
      <c r="Q589" s="45">
        <v>-757865.47</v>
      </c>
      <c r="R589" s="47">
        <f t="shared" si="145"/>
        <v>-727797.12999999989</v>
      </c>
      <c r="W589" s="49">
        <f t="shared" ref="W589:W596" si="157">+R589</f>
        <v>-727797.12999999989</v>
      </c>
      <c r="Y589" s="51"/>
      <c r="Z589" s="51"/>
      <c r="AA589" s="51"/>
      <c r="AB589" s="49">
        <f t="shared" si="156"/>
        <v>-727797.12999999989</v>
      </c>
    </row>
    <row r="590" spans="1:30">
      <c r="A590" s="6" t="s">
        <v>294</v>
      </c>
      <c r="B590" s="6" t="s">
        <v>435</v>
      </c>
      <c r="C590" s="6" t="s">
        <v>525</v>
      </c>
      <c r="D590" s="18" t="s">
        <v>794</v>
      </c>
      <c r="E590" s="45">
        <v>-119428.13</v>
      </c>
      <c r="F590" s="45">
        <v>-131398.07</v>
      </c>
      <c r="G590" s="45">
        <v>-141323.21</v>
      </c>
      <c r="H590" s="45">
        <v>-149241.07</v>
      </c>
      <c r="I590" s="45">
        <v>-143082.29</v>
      </c>
      <c r="J590" s="45">
        <v>-102562.31</v>
      </c>
      <c r="K590" s="45">
        <v>-78704.94</v>
      </c>
      <c r="L590" s="45">
        <v>-58587.78</v>
      </c>
      <c r="M590" s="45">
        <v>-32796.720000000001</v>
      </c>
      <c r="N590" s="45">
        <v>-24118.15</v>
      </c>
      <c r="O590" s="45">
        <v>-37316.129999999997</v>
      </c>
      <c r="P590" s="45">
        <v>-98004.56</v>
      </c>
      <c r="Q590" s="45">
        <v>-122392.7</v>
      </c>
      <c r="R590" s="47">
        <f t="shared" si="145"/>
        <v>-93170.470416666663</v>
      </c>
      <c r="W590" s="49">
        <f t="shared" si="157"/>
        <v>-93170.470416666663</v>
      </c>
      <c r="Y590" s="51"/>
      <c r="Z590" s="51"/>
      <c r="AA590" s="51"/>
      <c r="AB590" s="49">
        <f t="shared" si="156"/>
        <v>-93170.470416666663</v>
      </c>
    </row>
    <row r="591" spans="1:30">
      <c r="A591" s="6" t="s">
        <v>294</v>
      </c>
      <c r="B591" s="6" t="s">
        <v>435</v>
      </c>
      <c r="C591" s="6" t="s">
        <v>526</v>
      </c>
      <c r="D591" s="18" t="s">
        <v>795</v>
      </c>
      <c r="E591" s="45">
        <v>-446688.21</v>
      </c>
      <c r="F591" s="45">
        <v>-477737.09</v>
      </c>
      <c r="G591" s="45">
        <v>-506408.51</v>
      </c>
      <c r="H591" s="45">
        <v>-532815.56999999995</v>
      </c>
      <c r="I591" s="45">
        <v>-535516.96</v>
      </c>
      <c r="J591" s="45">
        <v>-492970.32</v>
      </c>
      <c r="K591" s="45">
        <v>-446177.14</v>
      </c>
      <c r="L591" s="45">
        <v>-405403.23</v>
      </c>
      <c r="M591" s="45">
        <v>-355513.52</v>
      </c>
      <c r="N591" s="45">
        <v>-333192.7</v>
      </c>
      <c r="O591" s="45">
        <v>-346087.37</v>
      </c>
      <c r="P591" s="45">
        <v>-361614.42</v>
      </c>
      <c r="Q591" s="45">
        <v>-384762.88</v>
      </c>
      <c r="R591" s="47">
        <f t="shared" si="145"/>
        <v>-434096.86458333331</v>
      </c>
      <c r="W591" s="49">
        <f t="shared" si="157"/>
        <v>-434096.86458333331</v>
      </c>
      <c r="Y591" s="51"/>
      <c r="Z591" s="51"/>
      <c r="AA591" s="51"/>
      <c r="AB591" s="49">
        <f t="shared" si="156"/>
        <v>-434096.86458333331</v>
      </c>
    </row>
    <row r="592" spans="1:30">
      <c r="A592" s="6" t="s">
        <v>294</v>
      </c>
      <c r="B592" s="6" t="s">
        <v>435</v>
      </c>
      <c r="C592" s="6" t="s">
        <v>527</v>
      </c>
      <c r="D592" s="18" t="s">
        <v>796</v>
      </c>
      <c r="E592" s="45">
        <v>-85944.55</v>
      </c>
      <c r="F592" s="45">
        <v>-94316.26</v>
      </c>
      <c r="G592" s="45">
        <v>-101941.29</v>
      </c>
      <c r="H592" s="45">
        <v>-108796.62</v>
      </c>
      <c r="I592" s="45">
        <v>-107656.69</v>
      </c>
      <c r="J592" s="45">
        <v>-91850.27</v>
      </c>
      <c r="K592" s="45">
        <v>-74678.58</v>
      </c>
      <c r="L592" s="45">
        <v>-59464.55</v>
      </c>
      <c r="M592" s="45">
        <v>-41268.32</v>
      </c>
      <c r="N592" s="45">
        <v>-32000.27</v>
      </c>
      <c r="O592" s="45">
        <v>-34179.870000000003</v>
      </c>
      <c r="P592" s="45">
        <v>-57935.51</v>
      </c>
      <c r="Q592" s="45">
        <v>-65339.519999999997</v>
      </c>
      <c r="R592" s="47">
        <f t="shared" si="145"/>
        <v>-73310.855416666673</v>
      </c>
      <c r="W592" s="49">
        <f t="shared" si="157"/>
        <v>-73310.855416666673</v>
      </c>
      <c r="Y592" s="51"/>
      <c r="Z592" s="51"/>
      <c r="AA592" s="51"/>
      <c r="AB592" s="49">
        <f t="shared" si="156"/>
        <v>-73310.855416666673</v>
      </c>
    </row>
    <row r="593" spans="1:30">
      <c r="A593" s="6" t="s">
        <v>294</v>
      </c>
      <c r="B593" s="6" t="s">
        <v>435</v>
      </c>
      <c r="C593" s="6" t="s">
        <v>528</v>
      </c>
      <c r="D593" s="18" t="s">
        <v>797</v>
      </c>
      <c r="E593" s="45">
        <v>0</v>
      </c>
      <c r="F593" s="45">
        <v>0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7">
        <f t="shared" si="145"/>
        <v>0</v>
      </c>
      <c r="W593" s="49">
        <f t="shared" si="157"/>
        <v>0</v>
      </c>
      <c r="Y593" s="51"/>
      <c r="Z593" s="51"/>
      <c r="AA593" s="51"/>
      <c r="AB593" s="49">
        <f t="shared" si="156"/>
        <v>0</v>
      </c>
    </row>
    <row r="594" spans="1:30">
      <c r="A594" s="6" t="s">
        <v>294</v>
      </c>
      <c r="B594" s="6" t="s">
        <v>435</v>
      </c>
      <c r="C594" s="6" t="s">
        <v>529</v>
      </c>
      <c r="D594" s="18" t="s">
        <v>798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7">
        <f t="shared" si="145"/>
        <v>0</v>
      </c>
      <c r="W594" s="49">
        <f t="shared" si="157"/>
        <v>0</v>
      </c>
      <c r="Y594" s="51"/>
      <c r="Z594" s="51"/>
      <c r="AA594" s="51"/>
      <c r="AB594" s="49">
        <f t="shared" si="156"/>
        <v>0</v>
      </c>
    </row>
    <row r="595" spans="1:30">
      <c r="A595" s="6" t="s">
        <v>294</v>
      </c>
      <c r="B595" s="6" t="s">
        <v>435</v>
      </c>
      <c r="C595" s="6" t="s">
        <v>530</v>
      </c>
      <c r="D595" s="18" t="s">
        <v>799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7">
        <f t="shared" si="145"/>
        <v>0</v>
      </c>
      <c r="W595" s="49">
        <f t="shared" si="157"/>
        <v>0</v>
      </c>
      <c r="Y595" s="51"/>
      <c r="Z595" s="51"/>
      <c r="AA595" s="51"/>
      <c r="AB595" s="49">
        <f t="shared" si="156"/>
        <v>0</v>
      </c>
    </row>
    <row r="596" spans="1:30">
      <c r="A596" s="6" t="s">
        <v>284</v>
      </c>
      <c r="B596" s="6" t="s">
        <v>79</v>
      </c>
      <c r="C596" s="6" t="s">
        <v>439</v>
      </c>
      <c r="D596" s="45" t="s">
        <v>238</v>
      </c>
      <c r="E596" s="45">
        <v>55221836.280000001</v>
      </c>
      <c r="F596" s="45">
        <v>55596073.310000002</v>
      </c>
      <c r="G596" s="45">
        <v>55971867.759999998</v>
      </c>
      <c r="H596" s="45">
        <v>56349226.759999998</v>
      </c>
      <c r="I596" s="45">
        <v>56728157.149999999</v>
      </c>
      <c r="J596" s="45">
        <v>56601266.670000002</v>
      </c>
      <c r="K596" s="45">
        <v>56983361.68</v>
      </c>
      <c r="L596" s="45">
        <v>57367049.960000001</v>
      </c>
      <c r="M596" s="45">
        <v>57734405.770000003</v>
      </c>
      <c r="N596" s="45">
        <v>58129629.18</v>
      </c>
      <c r="O596" s="45">
        <v>58526475.5</v>
      </c>
      <c r="P596" s="45">
        <v>58924952.119999997</v>
      </c>
      <c r="Q596" s="45">
        <v>59325066.43</v>
      </c>
      <c r="R596" s="47">
        <f t="shared" si="145"/>
        <v>57182159.767916672</v>
      </c>
      <c r="U596" s="49"/>
      <c r="V596" s="49"/>
      <c r="W596" s="49">
        <f t="shared" si="157"/>
        <v>57182159.767916672</v>
      </c>
      <c r="Y596" s="67">
        <f>+R596*$Z$4</f>
        <v>42823719.450192794</v>
      </c>
      <c r="Z596" s="67">
        <f>+R596*$Z$5</f>
        <v>14358440.317723876</v>
      </c>
      <c r="AA596" s="51"/>
    </row>
    <row r="597" spans="1:30">
      <c r="D597" s="17" t="s">
        <v>239</v>
      </c>
      <c r="E597" s="46">
        <f t="shared" ref="E597:R597" si="158">SUM(E557:E596)</f>
        <v>-102918184.73000002</v>
      </c>
      <c r="F597" s="46">
        <f t="shared" si="158"/>
        <v>-102349385.35999995</v>
      </c>
      <c r="G597" s="46">
        <f t="shared" si="158"/>
        <v>-113082586.22</v>
      </c>
      <c r="H597" s="46">
        <f t="shared" si="158"/>
        <v>-112439948.56999999</v>
      </c>
      <c r="I597" s="46">
        <f t="shared" si="158"/>
        <v>-111989565.87</v>
      </c>
      <c r="J597" s="46">
        <f t="shared" si="158"/>
        <v>-116270396.39</v>
      </c>
      <c r="K597" s="46">
        <f t="shared" si="158"/>
        <v>-115707520.05000001</v>
      </c>
      <c r="L597" s="46">
        <f t="shared" si="158"/>
        <v>-114982264.82999998</v>
      </c>
      <c r="M597" s="46">
        <f t="shared" si="158"/>
        <v>-114484858</v>
      </c>
      <c r="N597" s="46">
        <f t="shared" si="158"/>
        <v>-114430536.94999999</v>
      </c>
      <c r="O597" s="46">
        <f t="shared" si="158"/>
        <v>-113929478.60000002</v>
      </c>
      <c r="P597" s="46">
        <f t="shared" si="158"/>
        <v>-113674971.29999995</v>
      </c>
      <c r="Q597" s="46">
        <f t="shared" si="158"/>
        <v>-113300895.56999996</v>
      </c>
      <c r="R597" s="46">
        <f t="shared" si="158"/>
        <v>-112620921.02416661</v>
      </c>
      <c r="Y597" s="51"/>
      <c r="Z597" s="51"/>
      <c r="AA597" s="51"/>
    </row>
    <row r="598" spans="1:30">
      <c r="D598" s="3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7"/>
      <c r="Y598" s="51"/>
      <c r="Z598" s="51"/>
      <c r="AA598" s="51"/>
    </row>
    <row r="599" spans="1:30">
      <c r="A599" s="6" t="s">
        <v>284</v>
      </c>
      <c r="B599" s="6" t="s">
        <v>240</v>
      </c>
      <c r="C599" s="6" t="s">
        <v>143</v>
      </c>
      <c r="D599" s="3" t="s">
        <v>241</v>
      </c>
      <c r="E599" s="45">
        <v>-177398.98</v>
      </c>
      <c r="F599" s="45">
        <v>-173897.4</v>
      </c>
      <c r="G599" s="45">
        <v>-170395.82</v>
      </c>
      <c r="H599" s="45">
        <v>-166894.24</v>
      </c>
      <c r="I599" s="45">
        <v>-163392.66</v>
      </c>
      <c r="J599" s="45">
        <v>-159891.07999999999</v>
      </c>
      <c r="K599" s="45">
        <v>-156389.5</v>
      </c>
      <c r="L599" s="45">
        <v>-152887.92000000001</v>
      </c>
      <c r="M599" s="45">
        <v>-149386.34</v>
      </c>
      <c r="N599" s="45">
        <v>-145884.76</v>
      </c>
      <c r="O599" s="45">
        <v>-142383.18</v>
      </c>
      <c r="P599" s="45">
        <v>-138881.60000000001</v>
      </c>
      <c r="Q599" s="45">
        <v>-135380.01999999999</v>
      </c>
      <c r="R599" s="47">
        <f t="shared" ref="R599:R623" si="159">((E599+Q599)+((F599+G599+H599+I599+J599+K599+L599+M599+N599+O599+P599)*2))/24</f>
        <v>-156389.5</v>
      </c>
      <c r="U599" s="49"/>
      <c r="V599" s="49"/>
      <c r="W599" s="49">
        <f t="shared" ref="W599:W604" si="160">+R599</f>
        <v>-156389.5</v>
      </c>
      <c r="Y599" s="51"/>
      <c r="Z599" s="51"/>
      <c r="AA599" s="51"/>
      <c r="AB599" s="49">
        <f>+W599</f>
        <v>-156389.5</v>
      </c>
    </row>
    <row r="600" spans="1:30">
      <c r="A600" s="6" t="s">
        <v>284</v>
      </c>
      <c r="B600" s="6" t="s">
        <v>242</v>
      </c>
      <c r="C600" s="6" t="s">
        <v>440</v>
      </c>
      <c r="D600" s="3" t="s">
        <v>800</v>
      </c>
      <c r="E600" s="45">
        <v>9392015.7200000007</v>
      </c>
      <c r="F600" s="45">
        <v>9346629.6400000006</v>
      </c>
      <c r="G600" s="45">
        <v>9301240.0999999996</v>
      </c>
      <c r="H600" s="45">
        <v>9255846.8499999996</v>
      </c>
      <c r="I600" s="45">
        <v>9221845.7100000009</v>
      </c>
      <c r="J600" s="45">
        <v>9288097.2300000004</v>
      </c>
      <c r="K600" s="45">
        <v>9241816.75</v>
      </c>
      <c r="L600" s="45">
        <v>9195536.3300000001</v>
      </c>
      <c r="M600" s="45">
        <v>9149255.9100000001</v>
      </c>
      <c r="N600" s="45">
        <v>9102975.4100000001</v>
      </c>
      <c r="O600" s="45">
        <v>9056694.9600000009</v>
      </c>
      <c r="P600" s="45">
        <v>9010414.5099999998</v>
      </c>
      <c r="Q600" s="45">
        <v>8964134.0800000001</v>
      </c>
      <c r="R600" s="47">
        <f t="shared" si="159"/>
        <v>9195702.3583333325</v>
      </c>
      <c r="U600" s="49"/>
      <c r="V600" s="49"/>
      <c r="W600" s="49">
        <f t="shared" si="160"/>
        <v>9195702.3583333325</v>
      </c>
      <c r="Y600" s="51"/>
      <c r="Z600" s="51"/>
      <c r="AA600" s="51"/>
      <c r="AB600" s="49">
        <f>+W600</f>
        <v>9195702.3583333325</v>
      </c>
    </row>
    <row r="601" spans="1:30">
      <c r="A601" s="6" t="s">
        <v>284</v>
      </c>
      <c r="B601" s="6" t="s">
        <v>242</v>
      </c>
      <c r="C601" s="6" t="s">
        <v>441</v>
      </c>
      <c r="D601" s="3" t="s">
        <v>801</v>
      </c>
      <c r="E601" s="45">
        <v>36050984.409999996</v>
      </c>
      <c r="F601" s="45">
        <v>35874775.659999996</v>
      </c>
      <c r="G601" s="45">
        <v>35698554.799999997</v>
      </c>
      <c r="H601" s="45">
        <v>35522321.119999997</v>
      </c>
      <c r="I601" s="45">
        <v>35390977.25</v>
      </c>
      <c r="J601" s="45">
        <v>35636756.560000002</v>
      </c>
      <c r="K601" s="45">
        <v>35457269.880000003</v>
      </c>
      <c r="L601" s="45">
        <v>35277783.219999999</v>
      </c>
      <c r="M601" s="45">
        <v>35098296.590000004</v>
      </c>
      <c r="N601" s="45">
        <v>34918809.93</v>
      </c>
      <c r="O601" s="45">
        <v>34739323.270000003</v>
      </c>
      <c r="P601" s="45">
        <v>34559836.590000004</v>
      </c>
      <c r="Q601" s="45">
        <v>34380349.950000003</v>
      </c>
      <c r="R601" s="47">
        <f t="shared" si="159"/>
        <v>35282531.00416667</v>
      </c>
      <c r="U601" s="49"/>
      <c r="V601" s="49"/>
      <c r="W601" s="49">
        <f t="shared" si="160"/>
        <v>35282531.00416667</v>
      </c>
      <c r="Y601" s="51"/>
      <c r="Z601" s="51"/>
      <c r="AA601" s="51"/>
      <c r="AB601" s="49">
        <f>+W601</f>
        <v>35282531.00416667</v>
      </c>
    </row>
    <row r="602" spans="1:30">
      <c r="A602" s="6" t="s">
        <v>284</v>
      </c>
      <c r="B602" s="6" t="s">
        <v>242</v>
      </c>
      <c r="C602" s="6" t="s">
        <v>442</v>
      </c>
      <c r="D602" s="3" t="s">
        <v>802</v>
      </c>
      <c r="E602" s="45">
        <v>0</v>
      </c>
      <c r="F602" s="45">
        <v>0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si="159"/>
        <v>0</v>
      </c>
      <c r="U602" s="49"/>
      <c r="V602" s="49"/>
      <c r="W602" s="49">
        <f t="shared" si="160"/>
        <v>0</v>
      </c>
      <c r="Y602" s="67">
        <f>+R602*$Z$4</f>
        <v>0</v>
      </c>
      <c r="Z602" s="67">
        <f>+R602*$Z$5</f>
        <v>0</v>
      </c>
      <c r="AA602" s="51"/>
    </row>
    <row r="603" spans="1:30">
      <c r="A603" s="6" t="s">
        <v>284</v>
      </c>
      <c r="B603" s="6" t="s">
        <v>242</v>
      </c>
      <c r="C603" s="6" t="s">
        <v>321</v>
      </c>
      <c r="D603" s="3" t="s">
        <v>803</v>
      </c>
      <c r="E603" s="45">
        <v>-659729.17000000004</v>
      </c>
      <c r="F603" s="45">
        <v>-699982.77</v>
      </c>
      <c r="G603" s="45">
        <v>-489972.92</v>
      </c>
      <c r="H603" s="45">
        <v>-511830.54</v>
      </c>
      <c r="I603" s="45">
        <v>-425615.17</v>
      </c>
      <c r="J603" s="45">
        <v>-71904.14</v>
      </c>
      <c r="K603" s="45">
        <v>-75869.34</v>
      </c>
      <c r="L603" s="45">
        <v>-81456.09</v>
      </c>
      <c r="M603" s="45">
        <v>-86099.75</v>
      </c>
      <c r="N603" s="45">
        <v>-83997.05</v>
      </c>
      <c r="O603" s="45">
        <v>48225.23</v>
      </c>
      <c r="P603" s="45">
        <v>64546.68</v>
      </c>
      <c r="Q603" s="45">
        <v>213054.51</v>
      </c>
      <c r="R603" s="47">
        <f t="shared" si="159"/>
        <v>-219774.43249999997</v>
      </c>
      <c r="U603" s="49"/>
      <c r="V603" s="49"/>
      <c r="W603" s="49">
        <f t="shared" si="160"/>
        <v>-219774.43249999997</v>
      </c>
      <c r="Y603" s="51"/>
      <c r="Z603" s="51"/>
      <c r="AA603" s="51"/>
      <c r="AB603" s="49">
        <f>+W603</f>
        <v>-219774.43249999997</v>
      </c>
    </row>
    <row r="604" spans="1:30">
      <c r="A604" s="6" t="s">
        <v>284</v>
      </c>
      <c r="B604" s="6" t="s">
        <v>243</v>
      </c>
      <c r="C604" s="6" t="s">
        <v>440</v>
      </c>
      <c r="D604" s="3" t="s">
        <v>800</v>
      </c>
      <c r="E604" s="45">
        <v>1516572.62</v>
      </c>
      <c r="F604" s="45">
        <v>1495656.96</v>
      </c>
      <c r="G604" s="45">
        <v>1474741.27</v>
      </c>
      <c r="H604" s="45">
        <v>1453825.62</v>
      </c>
      <c r="I604" s="45">
        <v>1432909.92</v>
      </c>
      <c r="J604" s="45">
        <v>1411994.28</v>
      </c>
      <c r="K604" s="45">
        <v>1411994.27</v>
      </c>
      <c r="L604" s="45">
        <v>1370162.93</v>
      </c>
      <c r="M604" s="45">
        <v>1349247.25</v>
      </c>
      <c r="N604" s="45">
        <v>1328331.6000000001</v>
      </c>
      <c r="O604" s="45">
        <v>1331166.28</v>
      </c>
      <c r="P604" s="45">
        <v>1310440.6200000001</v>
      </c>
      <c r="Q604" s="45">
        <v>1289714.94</v>
      </c>
      <c r="R604" s="47">
        <f t="shared" si="159"/>
        <v>1397801.2316666667</v>
      </c>
      <c r="U604" s="49"/>
      <c r="V604" s="49"/>
      <c r="W604" s="49">
        <f t="shared" si="160"/>
        <v>1397801.2316666667</v>
      </c>
      <c r="Y604" s="51"/>
      <c r="Z604" s="51"/>
      <c r="AA604" s="51"/>
      <c r="AB604" s="49">
        <f>+W604</f>
        <v>1397801.2316666667</v>
      </c>
      <c r="AD604" s="49"/>
    </row>
    <row r="605" spans="1:30">
      <c r="A605" s="6" t="s">
        <v>284</v>
      </c>
      <c r="B605" s="6" t="s">
        <v>243</v>
      </c>
      <c r="C605" s="6" t="s">
        <v>441</v>
      </c>
      <c r="D605" s="3" t="s">
        <v>801</v>
      </c>
      <c r="E605" s="45">
        <v>5762299.5499999998</v>
      </c>
      <c r="F605" s="45">
        <v>5681647.8799999999</v>
      </c>
      <c r="G605" s="45">
        <v>5600996.29</v>
      </c>
      <c r="H605" s="45">
        <v>5520344.6100000003</v>
      </c>
      <c r="I605" s="45">
        <v>5439692.9400000004</v>
      </c>
      <c r="J605" s="45">
        <v>5359041.3499999996</v>
      </c>
      <c r="K605" s="45">
        <v>5359041.33</v>
      </c>
      <c r="L605" s="45">
        <v>5197738.03</v>
      </c>
      <c r="M605" s="45">
        <v>5117086.4400000004</v>
      </c>
      <c r="N605" s="45">
        <v>5036434.82</v>
      </c>
      <c r="O605" s="45">
        <v>4969022.25</v>
      </c>
      <c r="P605" s="45">
        <v>4888476.49</v>
      </c>
      <c r="Q605" s="45">
        <v>4807930.78</v>
      </c>
      <c r="R605" s="47">
        <f t="shared" si="159"/>
        <v>5287886.4662499996</v>
      </c>
      <c r="V605" s="49"/>
      <c r="W605" s="49">
        <f>+R605</f>
        <v>5287886.4662499996</v>
      </c>
      <c r="Y605" s="51"/>
      <c r="Z605" s="51"/>
      <c r="AA605" s="51"/>
      <c r="AB605" s="49">
        <f>+W605</f>
        <v>5287886.4662499996</v>
      </c>
      <c r="AD605" s="49"/>
    </row>
    <row r="606" spans="1:30">
      <c r="A606" s="6" t="s">
        <v>284</v>
      </c>
      <c r="B606" s="6" t="s">
        <v>243</v>
      </c>
      <c r="C606" s="6" t="s">
        <v>446</v>
      </c>
      <c r="D606" s="3" t="s">
        <v>809</v>
      </c>
      <c r="E606" s="45">
        <v>0</v>
      </c>
      <c r="F606" s="45">
        <v>0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7">
        <f t="shared" si="159"/>
        <v>0</v>
      </c>
      <c r="V606" s="49"/>
      <c r="W606" s="49">
        <f>+R606</f>
        <v>0</v>
      </c>
      <c r="Y606" s="67">
        <f>+R606*$Z$4</f>
        <v>0</v>
      </c>
      <c r="Z606" s="67">
        <f>+R606*$Z$5</f>
        <v>0</v>
      </c>
      <c r="AA606" s="51"/>
      <c r="AD606" s="49"/>
    </row>
    <row r="607" spans="1:30">
      <c r="A607" s="6" t="s">
        <v>284</v>
      </c>
      <c r="B607" s="6" t="s">
        <v>243</v>
      </c>
      <c r="C607" s="6" t="s">
        <v>500</v>
      </c>
      <c r="D607" s="3" t="s">
        <v>810</v>
      </c>
      <c r="E607" s="45">
        <v>-666160.87</v>
      </c>
      <c r="F607" s="45">
        <v>-666160.87</v>
      </c>
      <c r="G607" s="45">
        <v>-666160.87</v>
      </c>
      <c r="H607" s="45">
        <v>-666160.87</v>
      </c>
      <c r="I607" s="45">
        <v>-666160.87</v>
      </c>
      <c r="J607" s="45">
        <v>485768.55</v>
      </c>
      <c r="K607" s="45">
        <v>485768.57</v>
      </c>
      <c r="L607" s="45">
        <v>485768.57</v>
      </c>
      <c r="M607" s="45">
        <v>485768.57</v>
      </c>
      <c r="N607" s="45">
        <v>485768.57</v>
      </c>
      <c r="O607" s="45">
        <v>485768.57</v>
      </c>
      <c r="P607" s="45">
        <v>485768.57</v>
      </c>
      <c r="Q607" s="45">
        <v>485768.57</v>
      </c>
      <c r="R607" s="47">
        <f t="shared" si="159"/>
        <v>53795.028333333328</v>
      </c>
      <c r="U607" s="49"/>
      <c r="V607" s="49"/>
      <c r="W607" s="49">
        <f>+R607</f>
        <v>53795.028333333328</v>
      </c>
      <c r="Y607" s="51"/>
      <c r="Z607" s="51"/>
      <c r="AA607" s="51"/>
      <c r="AB607" s="49">
        <f>+R607</f>
        <v>53795.028333333328</v>
      </c>
      <c r="AD607" s="49"/>
    </row>
    <row r="608" spans="1:30">
      <c r="A608" s="6" t="s">
        <v>284</v>
      </c>
      <c r="B608" s="6" t="s">
        <v>243</v>
      </c>
      <c r="C608" s="6" t="s">
        <v>321</v>
      </c>
      <c r="D608" s="3" t="s">
        <v>811</v>
      </c>
      <c r="E608" s="45">
        <v>-37158262.82</v>
      </c>
      <c r="F608" s="45">
        <v>-37482682.030000001</v>
      </c>
      <c r="G608" s="45">
        <v>-40111234.210000001</v>
      </c>
      <c r="H608" s="45">
        <v>-39843133.689999998</v>
      </c>
      <c r="I608" s="45">
        <v>-39005828.25</v>
      </c>
      <c r="J608" s="45">
        <v>-38467571.439999998</v>
      </c>
      <c r="K608" s="45">
        <v>-37297106.460000001</v>
      </c>
      <c r="L608" s="45">
        <v>-35499484.799999997</v>
      </c>
      <c r="M608" s="45">
        <v>-34476472.659999996</v>
      </c>
      <c r="N608" s="45">
        <v>-34224685.640000001</v>
      </c>
      <c r="O608" s="45">
        <v>-34426062.829999998</v>
      </c>
      <c r="P608" s="45">
        <v>-35312152.670000002</v>
      </c>
      <c r="Q608" s="45">
        <v>-35655046.609999999</v>
      </c>
      <c r="R608" s="47">
        <f t="shared" si="159"/>
        <v>-36879422.449583329</v>
      </c>
      <c r="U608" s="49">
        <f>+R608</f>
        <v>-36879422.449583329</v>
      </c>
      <c r="V608" s="49"/>
      <c r="W608" s="49"/>
      <c r="Y608" s="51"/>
      <c r="Z608" s="51"/>
      <c r="AA608" s="51"/>
      <c r="AD608" s="49">
        <f>+R608</f>
        <v>-36879422.449583329</v>
      </c>
    </row>
    <row r="609" spans="1:30">
      <c r="A609" s="6" t="s">
        <v>293</v>
      </c>
      <c r="B609" s="6" t="s">
        <v>242</v>
      </c>
      <c r="C609" s="6" t="s">
        <v>443</v>
      </c>
      <c r="D609" s="3" t="s">
        <v>804</v>
      </c>
      <c r="E609" s="45">
        <v>822045.29</v>
      </c>
      <c r="F609" s="45">
        <v>818072.83</v>
      </c>
      <c r="G609" s="45">
        <v>814100.07</v>
      </c>
      <c r="H609" s="45">
        <v>810126.97</v>
      </c>
      <c r="I609" s="45">
        <v>807150.99</v>
      </c>
      <c r="J609" s="45">
        <v>812949.72</v>
      </c>
      <c r="K609" s="45">
        <v>808898.99</v>
      </c>
      <c r="L609" s="45">
        <v>804848.24</v>
      </c>
      <c r="M609" s="45">
        <v>800797.49</v>
      </c>
      <c r="N609" s="45">
        <v>796746.78</v>
      </c>
      <c r="O609" s="45">
        <v>792696.02</v>
      </c>
      <c r="P609" s="45">
        <v>788645.29</v>
      </c>
      <c r="Q609" s="45">
        <v>784594.53</v>
      </c>
      <c r="R609" s="47">
        <f t="shared" si="159"/>
        <v>804862.77500000002</v>
      </c>
      <c r="U609" s="49"/>
      <c r="V609" s="49"/>
      <c r="W609" s="49">
        <f t="shared" ref="W609:W614" si="161">+R609</f>
        <v>804862.77500000002</v>
      </c>
      <c r="Y609" s="51"/>
      <c r="AA609" s="51"/>
      <c r="AB609" s="51">
        <f>+R609</f>
        <v>804862.77500000002</v>
      </c>
    </row>
    <row r="610" spans="1:30">
      <c r="A610" s="6" t="s">
        <v>293</v>
      </c>
      <c r="B610" s="6" t="s">
        <v>242</v>
      </c>
      <c r="C610" s="6" t="s">
        <v>444</v>
      </c>
      <c r="D610" s="3" t="s">
        <v>805</v>
      </c>
      <c r="E610" s="45">
        <v>-711858.9</v>
      </c>
      <c r="F610" s="45">
        <v>-706564.27</v>
      </c>
      <c r="G610" s="45">
        <v>-701270.65</v>
      </c>
      <c r="H610" s="45">
        <v>-695978.18</v>
      </c>
      <c r="I610" s="45">
        <v>-693837.42</v>
      </c>
      <c r="J610" s="45">
        <v>-690560.98</v>
      </c>
      <c r="K610" s="45">
        <v>-685353.05</v>
      </c>
      <c r="L610" s="45">
        <v>-680145.14</v>
      </c>
      <c r="M610" s="45">
        <v>-674937.22</v>
      </c>
      <c r="N610" s="45">
        <v>-669729.30000000005</v>
      </c>
      <c r="O610" s="45">
        <v>-664521.39</v>
      </c>
      <c r="P610" s="45">
        <v>-659313.47</v>
      </c>
      <c r="Q610" s="45">
        <v>-654105.56999999995</v>
      </c>
      <c r="R610" s="47">
        <f t="shared" si="159"/>
        <v>-683766.1087499999</v>
      </c>
      <c r="U610" s="49"/>
      <c r="V610" s="49"/>
      <c r="W610" s="49">
        <f t="shared" si="161"/>
        <v>-683766.1087499999</v>
      </c>
      <c r="Y610" s="51"/>
      <c r="AA610" s="51"/>
      <c r="AB610" s="51">
        <f>+R610</f>
        <v>-683766.1087499999</v>
      </c>
    </row>
    <row r="611" spans="1:30">
      <c r="A611" s="6" t="s">
        <v>293</v>
      </c>
      <c r="B611" s="6" t="s">
        <v>242</v>
      </c>
      <c r="C611" s="6" t="s">
        <v>445</v>
      </c>
      <c r="D611" s="3" t="s">
        <v>806</v>
      </c>
      <c r="E611" s="45">
        <v>-4898644.79</v>
      </c>
      <c r="F611" s="45">
        <v>-4913986.97</v>
      </c>
      <c r="G611" s="45">
        <v>-4929329.16</v>
      </c>
      <c r="H611" s="45">
        <v>-4944671.34</v>
      </c>
      <c r="I611" s="45">
        <v>-4939699.74</v>
      </c>
      <c r="J611" s="45">
        <v>-4979230.4000000004</v>
      </c>
      <c r="K611" s="45">
        <v>-4998821.49</v>
      </c>
      <c r="L611" s="45">
        <v>-5018412.57</v>
      </c>
      <c r="M611" s="45">
        <v>-5038003.66</v>
      </c>
      <c r="N611" s="45">
        <v>-5057594.74</v>
      </c>
      <c r="O611" s="45">
        <v>-5077185.83</v>
      </c>
      <c r="P611" s="45">
        <v>-5096776.92</v>
      </c>
      <c r="Q611" s="45">
        <v>-5116367.99</v>
      </c>
      <c r="R611" s="47">
        <f t="shared" si="159"/>
        <v>-5000101.6008333331</v>
      </c>
      <c r="U611" s="49"/>
      <c r="V611" s="49"/>
      <c r="W611" s="49">
        <f t="shared" si="161"/>
        <v>-5000101.6008333331</v>
      </c>
      <c r="Y611" s="51"/>
      <c r="Z611" s="51">
        <f>+R611</f>
        <v>-5000101.6008333331</v>
      </c>
      <c r="AA611" s="51"/>
    </row>
    <row r="612" spans="1:30">
      <c r="A612" s="6" t="s">
        <v>293</v>
      </c>
      <c r="B612" s="6" t="s">
        <v>242</v>
      </c>
      <c r="C612" s="1" t="s">
        <v>323</v>
      </c>
      <c r="D612" s="3" t="s">
        <v>807</v>
      </c>
      <c r="E612" s="45">
        <v>404536.7</v>
      </c>
      <c r="F612" s="45">
        <v>401013.46</v>
      </c>
      <c r="G612" s="45">
        <v>419394.8</v>
      </c>
      <c r="H612" s="45">
        <v>417481.68</v>
      </c>
      <c r="I612" s="45">
        <v>425027.74</v>
      </c>
      <c r="J612" s="45">
        <v>455986.67</v>
      </c>
      <c r="K612" s="45">
        <v>455639.61</v>
      </c>
      <c r="L612" s="45">
        <v>455150.64</v>
      </c>
      <c r="M612" s="45">
        <v>454744.18</v>
      </c>
      <c r="N612" s="45">
        <v>454928.24</v>
      </c>
      <c r="O612" s="45">
        <v>-10044.370000000001</v>
      </c>
      <c r="P612" s="45">
        <v>-8615.7900000000009</v>
      </c>
      <c r="Q612" s="45">
        <v>4382.4800000000096</v>
      </c>
      <c r="R612" s="47">
        <f t="shared" si="159"/>
        <v>343763.87083333335</v>
      </c>
      <c r="U612" s="49"/>
      <c r="V612" s="49"/>
      <c r="W612" s="49">
        <f t="shared" si="161"/>
        <v>343763.87083333335</v>
      </c>
      <c r="Y612" s="51"/>
      <c r="Z612" s="51"/>
      <c r="AA612" s="51"/>
      <c r="AB612" s="51">
        <f>+R612</f>
        <v>343763.87083333335</v>
      </c>
    </row>
    <row r="613" spans="1:30">
      <c r="A613" s="6" t="s">
        <v>293</v>
      </c>
      <c r="B613" s="6" t="s">
        <v>242</v>
      </c>
      <c r="C613" s="6" t="s">
        <v>442</v>
      </c>
      <c r="D613" s="3" t="s">
        <v>802</v>
      </c>
      <c r="E613" s="45">
        <v>-22908930.140000001</v>
      </c>
      <c r="F613" s="45">
        <v>-22893210.379999999</v>
      </c>
      <c r="G613" s="45">
        <v>-22877490.609999999</v>
      </c>
      <c r="H613" s="45">
        <v>-22861770.850000001</v>
      </c>
      <c r="I613" s="45">
        <v>-22809144.170000002</v>
      </c>
      <c r="J613" s="45">
        <v>-22996896.690000001</v>
      </c>
      <c r="K613" s="45">
        <v>-23061540.25</v>
      </c>
      <c r="L613" s="45">
        <v>-23056326.530000001</v>
      </c>
      <c r="M613" s="45">
        <v>-23051112.82</v>
      </c>
      <c r="N613" s="45">
        <v>-23045899.109999999</v>
      </c>
      <c r="O613" s="45">
        <v>-23040685.390000001</v>
      </c>
      <c r="P613" s="45">
        <v>-23035471.68</v>
      </c>
      <c r="Q613" s="45">
        <v>-23030257.969999999</v>
      </c>
      <c r="R613" s="47">
        <f t="shared" si="159"/>
        <v>-22974928.544583332</v>
      </c>
      <c r="U613" s="49"/>
      <c r="V613" s="49"/>
      <c r="W613" s="49">
        <f t="shared" si="161"/>
        <v>-22974928.544583332</v>
      </c>
      <c r="Y613" s="51"/>
      <c r="Z613" s="51">
        <f>+R613</f>
        <v>-22974928.544583332</v>
      </c>
      <c r="AA613" s="51"/>
    </row>
    <row r="614" spans="1:30">
      <c r="A614" s="6" t="s">
        <v>293</v>
      </c>
      <c r="B614" s="6" t="s">
        <v>242</v>
      </c>
      <c r="C614" s="1" t="s">
        <v>509</v>
      </c>
      <c r="D614" s="3" t="s">
        <v>808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159"/>
        <v>0</v>
      </c>
      <c r="U614" s="49"/>
      <c r="V614" s="49"/>
      <c r="W614" s="49">
        <f t="shared" si="161"/>
        <v>0</v>
      </c>
      <c r="Y614" s="51"/>
      <c r="Z614" s="51">
        <f>+R614</f>
        <v>0</v>
      </c>
      <c r="AA614" s="51"/>
    </row>
    <row r="615" spans="1:30">
      <c r="A615" s="6" t="s">
        <v>293</v>
      </c>
      <c r="B615" s="6" t="s">
        <v>243</v>
      </c>
      <c r="C615" s="6" t="s">
        <v>443</v>
      </c>
      <c r="D615" s="3" t="s">
        <v>804</v>
      </c>
      <c r="E615" s="45">
        <v>132739.48000000001</v>
      </c>
      <c r="F615" s="45">
        <v>130908.82</v>
      </c>
      <c r="G615" s="45">
        <v>129078.15</v>
      </c>
      <c r="H615" s="45">
        <v>127247.49</v>
      </c>
      <c r="I615" s="45">
        <v>125416.84</v>
      </c>
      <c r="J615" s="45">
        <v>123586.16</v>
      </c>
      <c r="K615" s="45">
        <v>123586.16</v>
      </c>
      <c r="L615" s="45">
        <v>119924.84</v>
      </c>
      <c r="M615" s="45">
        <v>118094.17</v>
      </c>
      <c r="N615" s="45">
        <v>116263.51</v>
      </c>
      <c r="O615" s="45">
        <v>116511.62</v>
      </c>
      <c r="P615" s="45">
        <v>114697.58</v>
      </c>
      <c r="Q615" s="45">
        <v>112883.55</v>
      </c>
      <c r="R615" s="47">
        <f t="shared" si="159"/>
        <v>122343.90458333337</v>
      </c>
      <c r="V615" s="49"/>
      <c r="W615" s="49">
        <f>+R615</f>
        <v>122343.90458333337</v>
      </c>
      <c r="Y615" s="51"/>
      <c r="Z615" s="51"/>
      <c r="AA615" s="51"/>
      <c r="AB615" s="49">
        <f>+R615</f>
        <v>122343.90458333337</v>
      </c>
    </row>
    <row r="616" spans="1:30">
      <c r="A616" s="6" t="s">
        <v>293</v>
      </c>
      <c r="B616" s="6" t="s">
        <v>243</v>
      </c>
      <c r="C616" s="6" t="s">
        <v>444</v>
      </c>
      <c r="D616" s="3" t="s">
        <v>805</v>
      </c>
      <c r="E616" s="45">
        <v>-57097.77</v>
      </c>
      <c r="F616" s="45">
        <v>-55128.89</v>
      </c>
      <c r="G616" s="45">
        <v>-53159.98</v>
      </c>
      <c r="H616" s="45">
        <v>-51191.09</v>
      </c>
      <c r="I616" s="45">
        <v>-49222.2</v>
      </c>
      <c r="J616" s="45">
        <v>-47253.36</v>
      </c>
      <c r="K616" s="45">
        <v>-47253.32</v>
      </c>
      <c r="L616" s="45">
        <v>-43315.56</v>
      </c>
      <c r="M616" s="45">
        <v>-41346.67</v>
      </c>
      <c r="N616" s="45">
        <v>-39377.769999999997</v>
      </c>
      <c r="O616" s="45">
        <v>38698.54</v>
      </c>
      <c r="P616" s="45">
        <v>41276.31</v>
      </c>
      <c r="Q616" s="45">
        <v>43854.07</v>
      </c>
      <c r="R616" s="47">
        <f t="shared" si="159"/>
        <v>-29491.319999999996</v>
      </c>
      <c r="V616" s="49"/>
      <c r="W616" s="49">
        <f>+R616</f>
        <v>-29491.319999999996</v>
      </c>
      <c r="Y616" s="51"/>
      <c r="Z616" s="51"/>
      <c r="AA616" s="51"/>
      <c r="AB616" s="49">
        <f>+R616</f>
        <v>-29491.319999999996</v>
      </c>
    </row>
    <row r="617" spans="1:30">
      <c r="A617" s="6" t="s">
        <v>293</v>
      </c>
      <c r="B617" s="6" t="s">
        <v>243</v>
      </c>
      <c r="C617" s="6" t="s">
        <v>447</v>
      </c>
      <c r="D617" s="3" t="s">
        <v>812</v>
      </c>
      <c r="E617" s="45">
        <v>-12262.88</v>
      </c>
      <c r="F617" s="45">
        <v>-12201.26</v>
      </c>
      <c r="G617" s="45">
        <v>-12139.64</v>
      </c>
      <c r="H617" s="45">
        <v>-12078.02</v>
      </c>
      <c r="I617" s="45">
        <v>-25578.94</v>
      </c>
      <c r="J617" s="45">
        <v>-25534.6</v>
      </c>
      <c r="K617" s="45">
        <v>-25444.57</v>
      </c>
      <c r="L617" s="45">
        <v>-25354.54</v>
      </c>
      <c r="M617" s="45">
        <v>-25264.51</v>
      </c>
      <c r="N617" s="45">
        <v>-25174.48</v>
      </c>
      <c r="O617" s="45">
        <v>-25084.45</v>
      </c>
      <c r="P617" s="45">
        <v>-24994.42</v>
      </c>
      <c r="Q617" s="45">
        <v>-24904.39</v>
      </c>
      <c r="R617" s="47">
        <f t="shared" si="159"/>
        <v>-21452.75541666667</v>
      </c>
      <c r="V617" s="49"/>
      <c r="W617" s="49">
        <f>+R617</f>
        <v>-21452.75541666667</v>
      </c>
      <c r="Y617" s="51"/>
      <c r="Z617" s="49">
        <f>+R617</f>
        <v>-21452.75541666667</v>
      </c>
      <c r="AA617" s="51"/>
    </row>
    <row r="618" spans="1:30" s="59" customFormat="1">
      <c r="A618" s="75" t="s">
        <v>293</v>
      </c>
      <c r="B618" s="75" t="s">
        <v>243</v>
      </c>
      <c r="C618" s="75" t="s">
        <v>504</v>
      </c>
      <c r="D618" s="3" t="s">
        <v>813</v>
      </c>
      <c r="E618" s="45">
        <v>-58306.38</v>
      </c>
      <c r="F618" s="45">
        <v>-58306.38</v>
      </c>
      <c r="G618" s="45">
        <v>-58306.38</v>
      </c>
      <c r="H618" s="45">
        <v>-58306.38</v>
      </c>
      <c r="I618" s="45">
        <v>-58306.38</v>
      </c>
      <c r="J618" s="45">
        <v>42517.36</v>
      </c>
      <c r="K618" s="45">
        <v>42517.36</v>
      </c>
      <c r="L618" s="45">
        <v>42517.36</v>
      </c>
      <c r="M618" s="45">
        <v>42517.36</v>
      </c>
      <c r="N618" s="45">
        <v>42517.36</v>
      </c>
      <c r="O618" s="45">
        <v>42517.36</v>
      </c>
      <c r="P618" s="45">
        <v>42517.36</v>
      </c>
      <c r="Q618" s="45">
        <v>42517.36</v>
      </c>
      <c r="R618" s="47">
        <f t="shared" si="159"/>
        <v>4708.4575000000013</v>
      </c>
      <c r="V618" s="61"/>
      <c r="W618" s="61">
        <f>+R618</f>
        <v>4708.4575000000013</v>
      </c>
      <c r="Y618" s="60"/>
      <c r="Z618" s="60"/>
      <c r="AA618" s="60"/>
      <c r="AB618" s="61">
        <f>+R618</f>
        <v>4708.4575000000013</v>
      </c>
    </row>
    <row r="619" spans="1:30">
      <c r="A619" s="6" t="s">
        <v>293</v>
      </c>
      <c r="B619" s="6" t="s">
        <v>243</v>
      </c>
      <c r="C619" s="6" t="s">
        <v>323</v>
      </c>
      <c r="D619" s="3" t="s">
        <v>814</v>
      </c>
      <c r="E619" s="45">
        <v>-2966187.13</v>
      </c>
      <c r="F619" s="45">
        <v>-3003610.23</v>
      </c>
      <c r="G619" s="45">
        <v>-3242704.81</v>
      </c>
      <c r="H619" s="45">
        <v>-3228267.05</v>
      </c>
      <c r="I619" s="45">
        <v>-3164009.1</v>
      </c>
      <c r="J619" s="45">
        <v>-3125925.62</v>
      </c>
      <c r="K619" s="45">
        <v>-3023479.55</v>
      </c>
      <c r="L619" s="45">
        <v>-2884196.95</v>
      </c>
      <c r="M619" s="45">
        <v>-2803684.84</v>
      </c>
      <c r="N619" s="45">
        <v>-2790674.95</v>
      </c>
      <c r="O619" s="45">
        <v>-2616954.5099999998</v>
      </c>
      <c r="P619" s="45">
        <v>-2704137.98</v>
      </c>
      <c r="Q619" s="45">
        <v>-2743777.7</v>
      </c>
      <c r="R619" s="47">
        <f t="shared" si="159"/>
        <v>-2953552.3337500002</v>
      </c>
      <c r="U619" s="49">
        <f>+R619</f>
        <v>-2953552.3337500002</v>
      </c>
      <c r="V619" s="49"/>
      <c r="W619" s="49"/>
      <c r="Y619" s="51"/>
      <c r="Z619" s="51"/>
      <c r="AA619" s="51"/>
      <c r="AD619" s="49">
        <f>+R619</f>
        <v>-2953552.3337500002</v>
      </c>
    </row>
    <row r="620" spans="1:30">
      <c r="A620" s="6" t="s">
        <v>293</v>
      </c>
      <c r="B620" s="6" t="s">
        <v>243</v>
      </c>
      <c r="C620" s="6" t="s">
        <v>446</v>
      </c>
      <c r="D620" s="3" t="s">
        <v>809</v>
      </c>
      <c r="E620" s="45">
        <v>-32448.39</v>
      </c>
      <c r="F620" s="45">
        <v>-32285.33</v>
      </c>
      <c r="G620" s="45">
        <v>-32122.28</v>
      </c>
      <c r="H620" s="45">
        <v>-31959.23</v>
      </c>
      <c r="I620" s="45">
        <v>-67683.64</v>
      </c>
      <c r="J620" s="45">
        <v>-67566.31</v>
      </c>
      <c r="K620" s="45">
        <v>-66746.66</v>
      </c>
      <c r="L620" s="45">
        <v>-66510.490000000005</v>
      </c>
      <c r="M620" s="45">
        <v>-66274.31</v>
      </c>
      <c r="N620" s="45">
        <v>-66038.14</v>
      </c>
      <c r="O620" s="45">
        <v>-65801.960000000006</v>
      </c>
      <c r="P620" s="45">
        <v>-65565.789999999994</v>
      </c>
      <c r="Q620" s="45">
        <v>-65329.62</v>
      </c>
      <c r="R620" s="47">
        <f t="shared" si="159"/>
        <v>-56453.595416666671</v>
      </c>
      <c r="V620" s="49"/>
      <c r="W620" s="49">
        <f>+R620</f>
        <v>-56453.595416666671</v>
      </c>
      <c r="Y620" s="51"/>
      <c r="Z620" s="51">
        <f>+R620</f>
        <v>-56453.595416666671</v>
      </c>
      <c r="AA620" s="51"/>
      <c r="AD620" s="49"/>
    </row>
    <row r="621" spans="1:30">
      <c r="A621" s="6" t="s">
        <v>294</v>
      </c>
      <c r="B621" s="6" t="s">
        <v>242</v>
      </c>
      <c r="C621" s="6" t="s">
        <v>442</v>
      </c>
      <c r="D621" s="3" t="s">
        <v>802</v>
      </c>
      <c r="E621" s="45">
        <v>-77789663.870000005</v>
      </c>
      <c r="F621" s="45">
        <v>-77736285.769999996</v>
      </c>
      <c r="G621" s="45">
        <v>-77682907.659999996</v>
      </c>
      <c r="H621" s="45">
        <v>-77629529.560000002</v>
      </c>
      <c r="I621" s="45">
        <v>-77449100.540000096</v>
      </c>
      <c r="J621" s="45">
        <v>-78086633.830000103</v>
      </c>
      <c r="K621" s="45">
        <v>-77999143.159999996</v>
      </c>
      <c r="L621" s="45">
        <v>-77981509.739999995</v>
      </c>
      <c r="M621" s="45">
        <v>-77963876.340000004</v>
      </c>
      <c r="N621" s="45">
        <v>-77946242.930000007</v>
      </c>
      <c r="O621" s="45">
        <v>-77928609.519999996</v>
      </c>
      <c r="P621" s="45">
        <v>-77910976.109999999</v>
      </c>
      <c r="Q621" s="45">
        <v>-77893342.709999993</v>
      </c>
      <c r="R621" s="47">
        <f t="shared" si="159"/>
        <v>-77846359.870833352</v>
      </c>
      <c r="U621" s="49"/>
      <c r="V621" s="49"/>
      <c r="W621" s="49">
        <f t="shared" ref="W621" si="162">+R621</f>
        <v>-77846359.870833352</v>
      </c>
      <c r="Y621" s="51">
        <f>R621</f>
        <v>-77846359.870833352</v>
      </c>
      <c r="Z621" s="51"/>
      <c r="AA621" s="51"/>
    </row>
    <row r="622" spans="1:30">
      <c r="A622" s="6" t="s">
        <v>294</v>
      </c>
      <c r="B622" s="6" t="s">
        <v>242</v>
      </c>
      <c r="C622" s="6" t="s">
        <v>509</v>
      </c>
      <c r="D622" s="3" t="s">
        <v>808</v>
      </c>
      <c r="E622" s="45">
        <v>0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7">
        <f t="shared" si="159"/>
        <v>0</v>
      </c>
      <c r="V622" s="49"/>
      <c r="W622" s="49">
        <f>+R622</f>
        <v>0</v>
      </c>
      <c r="Y622" s="51">
        <f>R622</f>
        <v>0</v>
      </c>
      <c r="Z622" s="51"/>
      <c r="AA622" s="51"/>
      <c r="AD622" s="49"/>
    </row>
    <row r="623" spans="1:30">
      <c r="A623" s="6" t="s">
        <v>294</v>
      </c>
      <c r="B623" s="6" t="s">
        <v>243</v>
      </c>
      <c r="C623" s="6" t="s">
        <v>446</v>
      </c>
      <c r="D623" s="3" t="s">
        <v>809</v>
      </c>
      <c r="E623" s="45">
        <v>-107656.86</v>
      </c>
      <c r="F623" s="45">
        <v>-107115.87</v>
      </c>
      <c r="G623" s="45">
        <v>-106574.88</v>
      </c>
      <c r="H623" s="45">
        <v>-106033.89</v>
      </c>
      <c r="I623" s="45">
        <v>-224559.96</v>
      </c>
      <c r="J623" s="45">
        <v>-224170.69</v>
      </c>
      <c r="K623" s="45">
        <v>-223961.72</v>
      </c>
      <c r="L623" s="45">
        <v>-223169.27</v>
      </c>
      <c r="M623" s="45">
        <v>-222376.82</v>
      </c>
      <c r="N623" s="45">
        <v>-221584.37</v>
      </c>
      <c r="O623" s="45">
        <v>-220791.92</v>
      </c>
      <c r="P623" s="45">
        <v>-219999.46</v>
      </c>
      <c r="Q623" s="45">
        <v>-219207.01</v>
      </c>
      <c r="R623" s="47">
        <f t="shared" si="159"/>
        <v>-188647.56541666668</v>
      </c>
      <c r="U623" s="49"/>
      <c r="V623" s="49"/>
      <c r="W623" s="49">
        <f>+R623</f>
        <v>-188647.56541666668</v>
      </c>
      <c r="Y623" s="51">
        <f>R623</f>
        <v>-188647.56541666668</v>
      </c>
      <c r="Z623" s="51"/>
      <c r="AA623" s="51"/>
    </row>
    <row r="624" spans="1:30">
      <c r="D624" s="3" t="s">
        <v>244</v>
      </c>
      <c r="E624" s="46">
        <f t="shared" ref="E624:I624" si="163">SUM(E599:E623)</f>
        <v>-94123415.180000022</v>
      </c>
      <c r="F624" s="46">
        <f t="shared" si="163"/>
        <v>-94792713.170000002</v>
      </c>
      <c r="G624" s="46">
        <f t="shared" si="163"/>
        <v>-97695664.389999986</v>
      </c>
      <c r="H624" s="46">
        <f t="shared" si="163"/>
        <v>-97700610.590000004</v>
      </c>
      <c r="I624" s="46">
        <f t="shared" si="163"/>
        <v>-96899117.650000095</v>
      </c>
      <c r="J624" s="46">
        <f t="shared" ref="J624:R624" si="164">SUM(J599:J623)</f>
        <v>-95326441.260000095</v>
      </c>
      <c r="K624" s="46">
        <f t="shared" si="164"/>
        <v>-94274576.150000006</v>
      </c>
      <c r="L624" s="46">
        <f t="shared" si="164"/>
        <v>-92763339.439999998</v>
      </c>
      <c r="M624" s="46">
        <f t="shared" si="164"/>
        <v>-91983027.979999989</v>
      </c>
      <c r="N624" s="46">
        <f t="shared" si="164"/>
        <v>-92034107.020000011</v>
      </c>
      <c r="O624" s="46">
        <f t="shared" si="164"/>
        <v>-92597501.25</v>
      </c>
      <c r="P624" s="46">
        <f t="shared" si="164"/>
        <v>-93870265.890000001</v>
      </c>
      <c r="Q624" s="46">
        <f t="shared" si="164"/>
        <v>-94408534.769999996</v>
      </c>
      <c r="R624" s="46">
        <f t="shared" si="164"/>
        <v>-94516944.980416656</v>
      </c>
      <c r="Y624" s="51"/>
      <c r="Z624" s="51"/>
      <c r="AA624" s="51"/>
    </row>
    <row r="625" spans="1:29" s="59" customFormat="1">
      <c r="D625" s="3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7"/>
      <c r="Y625" s="60"/>
      <c r="Z625" s="60"/>
      <c r="AA625" s="60"/>
    </row>
    <row r="626" spans="1:29">
      <c r="A626" s="1" t="s">
        <v>284</v>
      </c>
      <c r="B626" s="6" t="s">
        <v>252</v>
      </c>
      <c r="D626" s="2" t="s">
        <v>253</v>
      </c>
      <c r="E626" s="45">
        <v>0</v>
      </c>
      <c r="F626" s="45">
        <v>0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7">
        <f t="shared" ref="R626:R689" si="165">((E626+Q626)+((F626+G626+H626+I626+J626+K626+L626+M626+N626+O626+P626)*2))/24</f>
        <v>0</v>
      </c>
      <c r="V626" s="49">
        <f>R626</f>
        <v>0</v>
      </c>
      <c r="Y626" s="51"/>
      <c r="Z626" s="51"/>
      <c r="AA626" s="51"/>
      <c r="AC626" s="61">
        <f t="shared" ref="AC626:AC693" si="166">+R626</f>
        <v>0</v>
      </c>
    </row>
    <row r="627" spans="1:29">
      <c r="A627" s="1" t="s">
        <v>284</v>
      </c>
      <c r="B627" s="6" t="s">
        <v>252</v>
      </c>
      <c r="C627" s="6" t="s">
        <v>882</v>
      </c>
      <c r="D627" s="2" t="s">
        <v>884</v>
      </c>
      <c r="E627" s="45">
        <v>-11900</v>
      </c>
      <c r="F627" s="45">
        <v>-13600</v>
      </c>
      <c r="G627" s="45">
        <v>-15300</v>
      </c>
      <c r="H627" s="45">
        <v>-17000</v>
      </c>
      <c r="I627" s="45">
        <v>-18700</v>
      </c>
      <c r="J627" s="45">
        <v>-20400</v>
      </c>
      <c r="K627" s="45">
        <v>-1522</v>
      </c>
      <c r="L627" s="45">
        <v>-3044</v>
      </c>
      <c r="M627" s="45">
        <v>-4566</v>
      </c>
      <c r="N627" s="45">
        <v>-6088</v>
      </c>
      <c r="O627" s="45">
        <v>-7610</v>
      </c>
      <c r="P627" s="45">
        <v>-9132</v>
      </c>
      <c r="Q627" s="45">
        <v>-10654</v>
      </c>
      <c r="R627" s="47">
        <f t="shared" si="165"/>
        <v>-10686.583333333334</v>
      </c>
      <c r="V627" s="49">
        <f t="shared" ref="V627:V690" si="167">R627</f>
        <v>-10686.583333333334</v>
      </c>
      <c r="Y627" s="51"/>
      <c r="Z627" s="51"/>
      <c r="AA627" s="51"/>
      <c r="AC627" s="61">
        <f t="shared" si="166"/>
        <v>-10686.583333333334</v>
      </c>
    </row>
    <row r="628" spans="1:29">
      <c r="A628" s="1" t="s">
        <v>284</v>
      </c>
      <c r="B628" s="6" t="s">
        <v>252</v>
      </c>
      <c r="C628" s="6" t="s">
        <v>934</v>
      </c>
      <c r="D628" s="2" t="s">
        <v>935</v>
      </c>
      <c r="E628" s="45">
        <v>-45906</v>
      </c>
      <c r="F628" s="45">
        <v>-52464</v>
      </c>
      <c r="G628" s="45">
        <v>-59022</v>
      </c>
      <c r="H628" s="45">
        <v>-65580</v>
      </c>
      <c r="I628" s="45">
        <v>-72138</v>
      </c>
      <c r="J628" s="45">
        <v>-78696</v>
      </c>
      <c r="K628" s="45">
        <v>-5887</v>
      </c>
      <c r="L628" s="45">
        <v>-11774</v>
      </c>
      <c r="M628" s="45">
        <v>-17661</v>
      </c>
      <c r="N628" s="45">
        <v>-23548</v>
      </c>
      <c r="O628" s="45">
        <v>-29435</v>
      </c>
      <c r="P628" s="45">
        <v>-35322</v>
      </c>
      <c r="Q628" s="45">
        <v>-41209</v>
      </c>
      <c r="R628" s="47">
        <f t="shared" si="165"/>
        <v>-41257.041666666664</v>
      </c>
      <c r="V628" s="49">
        <f t="shared" si="167"/>
        <v>-41257.041666666664</v>
      </c>
      <c r="Y628" s="51"/>
      <c r="Z628" s="51"/>
      <c r="AA628" s="51"/>
      <c r="AC628" s="61">
        <f t="shared" si="166"/>
        <v>-41257.041666666664</v>
      </c>
    </row>
    <row r="629" spans="1:29">
      <c r="A629" s="1" t="s">
        <v>284</v>
      </c>
      <c r="B629" s="6" t="s">
        <v>252</v>
      </c>
      <c r="C629" s="6" t="s">
        <v>883</v>
      </c>
      <c r="D629" s="2" t="s">
        <v>885</v>
      </c>
      <c r="E629" s="45">
        <v>-12173</v>
      </c>
      <c r="F629" s="45">
        <v>-13912</v>
      </c>
      <c r="G629" s="45">
        <v>-15651</v>
      </c>
      <c r="H629" s="45">
        <v>-17390</v>
      </c>
      <c r="I629" s="45">
        <v>-19129</v>
      </c>
      <c r="J629" s="45">
        <v>-20868</v>
      </c>
      <c r="K629" s="45">
        <v>-1565</v>
      </c>
      <c r="L629" s="45">
        <v>-3130</v>
      </c>
      <c r="M629" s="45">
        <v>-4695</v>
      </c>
      <c r="N629" s="45">
        <v>-6260</v>
      </c>
      <c r="O629" s="45">
        <v>-7825</v>
      </c>
      <c r="P629" s="45">
        <v>-9390</v>
      </c>
      <c r="Q629" s="45">
        <v>-10955</v>
      </c>
      <c r="R629" s="47">
        <f t="shared" si="165"/>
        <v>-10948.25</v>
      </c>
      <c r="V629" s="49">
        <f t="shared" si="167"/>
        <v>-10948.25</v>
      </c>
      <c r="Y629" s="51"/>
      <c r="Z629" s="51"/>
      <c r="AA629" s="51"/>
      <c r="AC629" s="61">
        <f t="shared" si="166"/>
        <v>-10948.25</v>
      </c>
    </row>
    <row r="630" spans="1:29">
      <c r="A630" s="6" t="s">
        <v>284</v>
      </c>
      <c r="B630" s="6" t="s">
        <v>254</v>
      </c>
      <c r="C630" s="6" t="s">
        <v>467</v>
      </c>
      <c r="D630" s="3" t="s">
        <v>815</v>
      </c>
      <c r="E630" s="45">
        <v>-3949.29</v>
      </c>
      <c r="F630" s="45">
        <v>-3949.29</v>
      </c>
      <c r="G630" s="45">
        <v>-3949.29</v>
      </c>
      <c r="H630" s="45">
        <v>-3949.29</v>
      </c>
      <c r="I630" s="45">
        <v>-3949.29</v>
      </c>
      <c r="J630" s="45">
        <v>-3957.97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7">
        <f t="shared" si="165"/>
        <v>-1810.8145833333335</v>
      </c>
      <c r="V630" s="49">
        <f t="shared" si="167"/>
        <v>-1810.8145833333335</v>
      </c>
      <c r="Y630" s="51"/>
      <c r="Z630" s="51"/>
      <c r="AA630" s="51"/>
      <c r="AC630" s="61">
        <f t="shared" si="166"/>
        <v>-1810.8145833333335</v>
      </c>
    </row>
    <row r="631" spans="1:29">
      <c r="A631" s="6" t="s">
        <v>293</v>
      </c>
      <c r="B631" s="6" t="s">
        <v>245</v>
      </c>
      <c r="C631" s="6" t="s">
        <v>448</v>
      </c>
      <c r="D631" s="3" t="s">
        <v>816</v>
      </c>
      <c r="E631" s="45">
        <v>-27458454.390000001</v>
      </c>
      <c r="F631" s="45">
        <v>-28584869.469999999</v>
      </c>
      <c r="G631" s="45">
        <v>-29803038.059999999</v>
      </c>
      <c r="H631" s="45">
        <v>-31408757.690000001</v>
      </c>
      <c r="I631" s="45">
        <v>-34848667.909999996</v>
      </c>
      <c r="J631" s="45">
        <v>-40896819.469999999</v>
      </c>
      <c r="K631" s="45">
        <v>-6425713.96</v>
      </c>
      <c r="L631" s="45">
        <v>-12366817.41</v>
      </c>
      <c r="M631" s="45">
        <v>-18485713.059999999</v>
      </c>
      <c r="N631" s="45">
        <v>-22946882.640000001</v>
      </c>
      <c r="O631" s="45">
        <v>-25553320.420000002</v>
      </c>
      <c r="P631" s="45">
        <v>-27674834.359999999</v>
      </c>
      <c r="Q631" s="45">
        <v>-29036074.469999999</v>
      </c>
      <c r="R631" s="47">
        <f t="shared" si="165"/>
        <v>-25603558.240000006</v>
      </c>
      <c r="V631" s="49">
        <f t="shared" si="167"/>
        <v>-25603558.240000006</v>
      </c>
      <c r="Y631" s="51"/>
      <c r="Z631" s="51"/>
      <c r="AA631" s="51"/>
      <c r="AC631" s="61">
        <f t="shared" si="166"/>
        <v>-25603558.240000006</v>
      </c>
    </row>
    <row r="632" spans="1:29">
      <c r="A632" s="6" t="s">
        <v>293</v>
      </c>
      <c r="B632" s="6" t="s">
        <v>245</v>
      </c>
      <c r="C632" s="6" t="s">
        <v>449</v>
      </c>
      <c r="D632" s="3" t="s">
        <v>818</v>
      </c>
      <c r="E632" s="45">
        <v>231908.99</v>
      </c>
      <c r="F632" s="45">
        <v>272000.75</v>
      </c>
      <c r="G632" s="45">
        <v>226741.07</v>
      </c>
      <c r="H632" s="45">
        <v>179857.35</v>
      </c>
      <c r="I632" s="45">
        <v>434098.24</v>
      </c>
      <c r="J632" s="45">
        <v>423195.53</v>
      </c>
      <c r="K632" s="45">
        <v>-20395.86</v>
      </c>
      <c r="L632" s="45">
        <v>275039.95</v>
      </c>
      <c r="M632" s="45">
        <v>190453.7</v>
      </c>
      <c r="N632" s="45">
        <v>377.71000000002101</v>
      </c>
      <c r="O632" s="45">
        <v>-41257.339999999997</v>
      </c>
      <c r="P632" s="45">
        <v>-126876.01</v>
      </c>
      <c r="Q632" s="45">
        <v>298157.26</v>
      </c>
      <c r="R632" s="47">
        <f t="shared" si="165"/>
        <v>173189.01791666666</v>
      </c>
      <c r="V632" s="49">
        <f t="shared" si="167"/>
        <v>173189.01791666666</v>
      </c>
      <c r="Y632" s="51"/>
      <c r="Z632" s="51"/>
      <c r="AA632" s="51"/>
      <c r="AC632" s="61">
        <f t="shared" si="166"/>
        <v>173189.01791666666</v>
      </c>
    </row>
    <row r="633" spans="1:29">
      <c r="A633" s="6" t="s">
        <v>293</v>
      </c>
      <c r="B633" s="6" t="s">
        <v>245</v>
      </c>
      <c r="C633" s="6" t="s">
        <v>450</v>
      </c>
      <c r="D633" s="3" t="s">
        <v>819</v>
      </c>
      <c r="E633" s="45">
        <v>-1733741.39</v>
      </c>
      <c r="F633" s="45">
        <v>-1846991.22</v>
      </c>
      <c r="G633" s="45">
        <v>-1984608.09</v>
      </c>
      <c r="H633" s="45">
        <v>-2150037.58</v>
      </c>
      <c r="I633" s="45">
        <v>-2436294.4700000002</v>
      </c>
      <c r="J633" s="45">
        <v>-2817978.92</v>
      </c>
      <c r="K633" s="45">
        <v>-353007.6</v>
      </c>
      <c r="L633" s="45">
        <v>-685611.37</v>
      </c>
      <c r="M633" s="45">
        <v>-1038841.95</v>
      </c>
      <c r="N633" s="45">
        <v>-1329220.8799999999</v>
      </c>
      <c r="O633" s="45">
        <v>-1518650.7</v>
      </c>
      <c r="P633" s="45">
        <v>-1684466.94</v>
      </c>
      <c r="Q633" s="45">
        <v>-1799125.01</v>
      </c>
      <c r="R633" s="47">
        <f t="shared" si="165"/>
        <v>-1634345.2433333332</v>
      </c>
      <c r="V633" s="49">
        <f t="shared" si="167"/>
        <v>-1634345.2433333332</v>
      </c>
      <c r="Y633" s="51"/>
      <c r="Z633" s="51"/>
      <c r="AA633" s="51"/>
      <c r="AC633" s="61">
        <f t="shared" si="166"/>
        <v>-1634345.2433333332</v>
      </c>
    </row>
    <row r="634" spans="1:29">
      <c r="A634" s="6" t="s">
        <v>293</v>
      </c>
      <c r="B634" s="6" t="s">
        <v>245</v>
      </c>
      <c r="C634" s="6" t="s">
        <v>451</v>
      </c>
      <c r="D634" s="3" t="s">
        <v>820</v>
      </c>
      <c r="E634" s="45">
        <v>0</v>
      </c>
      <c r="F634" s="45">
        <v>0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7">
        <f t="shared" si="165"/>
        <v>0</v>
      </c>
      <c r="V634" s="49">
        <f t="shared" si="167"/>
        <v>0</v>
      </c>
      <c r="Y634" s="51"/>
      <c r="Z634" s="51"/>
      <c r="AA634" s="51"/>
      <c r="AC634" s="61">
        <f t="shared" si="166"/>
        <v>0</v>
      </c>
    </row>
    <row r="635" spans="1:29">
      <c r="A635" s="6" t="s">
        <v>293</v>
      </c>
      <c r="B635" s="6" t="s">
        <v>245</v>
      </c>
      <c r="C635" s="6" t="s">
        <v>452</v>
      </c>
      <c r="D635" s="3" t="s">
        <v>821</v>
      </c>
      <c r="E635" s="45">
        <v>-14365700.9</v>
      </c>
      <c r="F635" s="45">
        <v>-14988932.369999999</v>
      </c>
      <c r="G635" s="45">
        <v>-15686268.060000001</v>
      </c>
      <c r="H635" s="45">
        <v>-16546766.84</v>
      </c>
      <c r="I635" s="45">
        <v>-18320428.91</v>
      </c>
      <c r="J635" s="45">
        <v>-21537722.329999998</v>
      </c>
      <c r="K635" s="45">
        <v>-3260015.63</v>
      </c>
      <c r="L635" s="45">
        <v>-6318512.4699999997</v>
      </c>
      <c r="M635" s="45">
        <v>-9573278.6099999994</v>
      </c>
      <c r="N635" s="45">
        <v>-11909526.49</v>
      </c>
      <c r="O635" s="45">
        <v>-13306968.07</v>
      </c>
      <c r="P635" s="45">
        <v>-14479097.529999999</v>
      </c>
      <c r="Q635" s="45">
        <v>-15248876.6</v>
      </c>
      <c r="R635" s="47">
        <f t="shared" si="165"/>
        <v>-13394567.171666665</v>
      </c>
      <c r="V635" s="49">
        <f t="shared" si="167"/>
        <v>-13394567.171666665</v>
      </c>
      <c r="Y635" s="51"/>
      <c r="Z635" s="51"/>
      <c r="AA635" s="51"/>
      <c r="AC635" s="61">
        <f t="shared" si="166"/>
        <v>-13394567.171666665</v>
      </c>
    </row>
    <row r="636" spans="1:29">
      <c r="A636" s="6" t="s">
        <v>293</v>
      </c>
      <c r="B636" s="6" t="s">
        <v>245</v>
      </c>
      <c r="C636" s="6" t="s">
        <v>453</v>
      </c>
      <c r="D636" s="3" t="s">
        <v>822</v>
      </c>
      <c r="E636" s="45">
        <v>-208057.26</v>
      </c>
      <c r="F636" s="45">
        <v>-242564.79</v>
      </c>
      <c r="G636" s="45">
        <v>-299287.98</v>
      </c>
      <c r="H636" s="45">
        <v>-340951.79</v>
      </c>
      <c r="I636" s="45">
        <v>-393733.56</v>
      </c>
      <c r="J636" s="45">
        <v>-394986.07</v>
      </c>
      <c r="K636" s="45">
        <v>-84838.15</v>
      </c>
      <c r="L636" s="45">
        <v>37967.760000000002</v>
      </c>
      <c r="M636" s="45">
        <v>83231.03</v>
      </c>
      <c r="N636" s="45">
        <v>10001.379999999999</v>
      </c>
      <c r="O636" s="45">
        <v>9390.2999999999993</v>
      </c>
      <c r="P636" s="45">
        <v>-56787.95</v>
      </c>
      <c r="Q636" s="45">
        <v>140468.96</v>
      </c>
      <c r="R636" s="47">
        <f t="shared" si="165"/>
        <v>-142196.16416666665</v>
      </c>
      <c r="V636" s="49">
        <f t="shared" si="167"/>
        <v>-142196.16416666665</v>
      </c>
      <c r="Y636" s="51"/>
      <c r="Z636" s="51"/>
      <c r="AA636" s="51"/>
      <c r="AC636" s="61">
        <f t="shared" si="166"/>
        <v>-142196.16416666665</v>
      </c>
    </row>
    <row r="637" spans="1:29">
      <c r="A637" s="6" t="s">
        <v>293</v>
      </c>
      <c r="B637" s="6" t="s">
        <v>245</v>
      </c>
      <c r="C637" s="6" t="s">
        <v>454</v>
      </c>
      <c r="D637" s="3" t="s">
        <v>823</v>
      </c>
      <c r="E637" s="45">
        <v>-3907.32</v>
      </c>
      <c r="F637" s="45">
        <v>-3907.32</v>
      </c>
      <c r="G637" s="45">
        <v>-3907.32</v>
      </c>
      <c r="H637" s="45">
        <v>-4067.31</v>
      </c>
      <c r="I637" s="45">
        <v>-4067.31</v>
      </c>
      <c r="J637" s="45">
        <v>-4067.31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7">
        <f t="shared" si="165"/>
        <v>-1830.8525</v>
      </c>
      <c r="V637" s="49">
        <f t="shared" si="167"/>
        <v>-1830.8525</v>
      </c>
      <c r="Y637" s="51"/>
      <c r="Z637" s="51"/>
      <c r="AA637" s="51"/>
      <c r="AC637" s="61">
        <f t="shared" si="166"/>
        <v>-1830.8525</v>
      </c>
    </row>
    <row r="638" spans="1:29">
      <c r="A638" s="6" t="s">
        <v>293</v>
      </c>
      <c r="B638" s="6" t="s">
        <v>245</v>
      </c>
      <c r="C638" s="6" t="s">
        <v>457</v>
      </c>
      <c r="D638" s="3" t="s">
        <v>824</v>
      </c>
      <c r="E638" s="45">
        <v>-907613.98</v>
      </c>
      <c r="F638" s="45">
        <v>-963952.25</v>
      </c>
      <c r="G638" s="45">
        <v>-1020674.34</v>
      </c>
      <c r="H638" s="45">
        <v>-1081922.2</v>
      </c>
      <c r="I638" s="45">
        <v>-1179819.83</v>
      </c>
      <c r="J638" s="45">
        <v>-1326947.18</v>
      </c>
      <c r="K638" s="45">
        <v>-181642.27</v>
      </c>
      <c r="L638" s="45">
        <v>-349401.9</v>
      </c>
      <c r="M638" s="45">
        <v>-512434.93</v>
      </c>
      <c r="N638" s="45">
        <v>-647470.4</v>
      </c>
      <c r="O638" s="45">
        <v>-747618.43</v>
      </c>
      <c r="P638" s="45">
        <v>-825350.71</v>
      </c>
      <c r="Q638" s="45">
        <v>-885788.69</v>
      </c>
      <c r="R638" s="47">
        <f t="shared" si="165"/>
        <v>-811161.31458333321</v>
      </c>
      <c r="V638" s="49">
        <f t="shared" si="167"/>
        <v>-811161.31458333321</v>
      </c>
      <c r="Y638" s="51"/>
      <c r="Z638" s="51"/>
      <c r="AA638" s="51"/>
      <c r="AC638" s="61">
        <f t="shared" si="166"/>
        <v>-811161.31458333321</v>
      </c>
    </row>
    <row r="639" spans="1:29">
      <c r="A639" s="25" t="s">
        <v>293</v>
      </c>
      <c r="B639" s="6" t="s">
        <v>246</v>
      </c>
      <c r="C639" s="6" t="s">
        <v>448</v>
      </c>
      <c r="D639" s="3" t="s">
        <v>836</v>
      </c>
      <c r="E639" s="45">
        <v>3541584.97</v>
      </c>
      <c r="F639" s="45">
        <v>3405159.44</v>
      </c>
      <c r="G639" s="45">
        <v>3249120.14</v>
      </c>
      <c r="H639" s="45">
        <v>2164588.38</v>
      </c>
      <c r="I639" s="45">
        <v>434682.22000000102</v>
      </c>
      <c r="J639" s="45">
        <v>-3089.6899999990701</v>
      </c>
      <c r="K639" s="45">
        <v>151258.76999999999</v>
      </c>
      <c r="L639" s="45">
        <v>-137868.43</v>
      </c>
      <c r="M639" s="45">
        <v>1409834.66</v>
      </c>
      <c r="N639" s="45">
        <v>2730083.2</v>
      </c>
      <c r="O639" s="45">
        <v>3026894.88</v>
      </c>
      <c r="P639" s="45">
        <v>3640771.87</v>
      </c>
      <c r="Q639" s="45">
        <v>3409598.71</v>
      </c>
      <c r="R639" s="47">
        <f t="shared" si="165"/>
        <v>1962252.2733333334</v>
      </c>
      <c r="V639" s="49">
        <f t="shared" si="167"/>
        <v>1962252.2733333334</v>
      </c>
      <c r="Y639" s="51"/>
      <c r="Z639" s="51"/>
      <c r="AA639" s="51"/>
      <c r="AC639" s="61">
        <f t="shared" si="166"/>
        <v>1962252.2733333334</v>
      </c>
    </row>
    <row r="640" spans="1:29">
      <c r="A640" s="25" t="s">
        <v>293</v>
      </c>
      <c r="B640" s="6" t="s">
        <v>246</v>
      </c>
      <c r="C640" s="6" t="s">
        <v>452</v>
      </c>
      <c r="D640" s="3" t="s">
        <v>837</v>
      </c>
      <c r="E640" s="45">
        <v>2126597.9500000002</v>
      </c>
      <c r="F640" s="45">
        <v>2020795.47</v>
      </c>
      <c r="G640" s="45">
        <v>1902791.63</v>
      </c>
      <c r="H640" s="45">
        <v>1140194.02</v>
      </c>
      <c r="I640" s="45">
        <v>277798.86</v>
      </c>
      <c r="J640" s="45">
        <v>69474.13</v>
      </c>
      <c r="K640" s="45">
        <v>198871.7</v>
      </c>
      <c r="L640" s="45">
        <v>10797.36</v>
      </c>
      <c r="M640" s="45">
        <v>806467.7</v>
      </c>
      <c r="N640" s="45">
        <v>1605113.85</v>
      </c>
      <c r="O640" s="45">
        <v>1747483.5</v>
      </c>
      <c r="P640" s="45">
        <v>2119590</v>
      </c>
      <c r="Q640" s="45">
        <v>1937627.6</v>
      </c>
      <c r="R640" s="47">
        <f t="shared" si="165"/>
        <v>1160957.5829166668</v>
      </c>
      <c r="V640" s="49">
        <f t="shared" si="167"/>
        <v>1160957.5829166668</v>
      </c>
      <c r="Y640" s="51"/>
      <c r="Z640" s="51"/>
      <c r="AA640" s="51"/>
      <c r="AC640" s="61">
        <f t="shared" si="166"/>
        <v>1160957.5829166668</v>
      </c>
    </row>
    <row r="641" spans="1:29">
      <c r="A641" s="25" t="s">
        <v>293</v>
      </c>
      <c r="B641" s="6" t="s">
        <v>246</v>
      </c>
      <c r="C641" s="6" t="s">
        <v>457</v>
      </c>
      <c r="D641" s="3" t="s">
        <v>838</v>
      </c>
      <c r="E641" s="45">
        <v>129320.82</v>
      </c>
      <c r="F641" s="45">
        <v>128924.94</v>
      </c>
      <c r="G641" s="45">
        <v>124304.17</v>
      </c>
      <c r="H641" s="45">
        <v>87626.94</v>
      </c>
      <c r="I641" s="45">
        <v>38331.339999999997</v>
      </c>
      <c r="J641" s="45">
        <v>3842.81</v>
      </c>
      <c r="K641" s="45">
        <v>13891.78</v>
      </c>
      <c r="L641" s="45">
        <v>18671.91</v>
      </c>
      <c r="M641" s="45">
        <v>46736.21</v>
      </c>
      <c r="N641" s="45">
        <v>81666.570000000007</v>
      </c>
      <c r="O641" s="45">
        <v>104115.31</v>
      </c>
      <c r="P641" s="45">
        <v>121438.8</v>
      </c>
      <c r="Q641" s="45">
        <v>136862.35999999999</v>
      </c>
      <c r="R641" s="47">
        <f t="shared" si="165"/>
        <v>75220.197499999995</v>
      </c>
      <c r="V641" s="49">
        <f t="shared" si="167"/>
        <v>75220.197499999995</v>
      </c>
      <c r="Y641" s="51"/>
      <c r="Z641" s="51"/>
      <c r="AA641" s="51"/>
      <c r="AC641" s="61">
        <f t="shared" si="166"/>
        <v>75220.197499999995</v>
      </c>
    </row>
    <row r="642" spans="1:29">
      <c r="A642" s="25" t="s">
        <v>293</v>
      </c>
      <c r="B642" s="6" t="s">
        <v>247</v>
      </c>
      <c r="C642" s="6" t="s">
        <v>463</v>
      </c>
      <c r="D642" s="3" t="s">
        <v>843</v>
      </c>
      <c r="E642" s="45">
        <v>-59740.42</v>
      </c>
      <c r="F642" s="45">
        <v>-61715.42</v>
      </c>
      <c r="G642" s="45">
        <v>-64347.74</v>
      </c>
      <c r="H642" s="45">
        <v>-66647.740000000005</v>
      </c>
      <c r="I642" s="45">
        <v>-69072.740000000005</v>
      </c>
      <c r="J642" s="45">
        <v>-71847.740000000005</v>
      </c>
      <c r="K642" s="45">
        <v>-16501.45</v>
      </c>
      <c r="L642" s="45">
        <v>-26634.959999999999</v>
      </c>
      <c r="M642" s="45">
        <v>-35272.089999999997</v>
      </c>
      <c r="N642" s="45">
        <v>-41627.06</v>
      </c>
      <c r="O642" s="45">
        <v>-47318.239999999998</v>
      </c>
      <c r="P642" s="45">
        <v>-51706.94</v>
      </c>
      <c r="Q642" s="45">
        <v>-55666.36</v>
      </c>
      <c r="R642" s="47">
        <f t="shared" si="165"/>
        <v>-50866.292500000003</v>
      </c>
      <c r="V642" s="49">
        <f t="shared" si="167"/>
        <v>-50866.292500000003</v>
      </c>
      <c r="Y642" s="51"/>
      <c r="Z642" s="51"/>
      <c r="AA642" s="51"/>
      <c r="AC642" s="61">
        <f t="shared" si="166"/>
        <v>-50866.292500000003</v>
      </c>
    </row>
    <row r="643" spans="1:29">
      <c r="A643" s="25" t="s">
        <v>293</v>
      </c>
      <c r="B643" s="6" t="s">
        <v>247</v>
      </c>
      <c r="C643" s="6" t="s">
        <v>464</v>
      </c>
      <c r="D643" s="3" t="s">
        <v>844</v>
      </c>
      <c r="E643" s="45">
        <v>-73179.61</v>
      </c>
      <c r="F643" s="45">
        <v>-75728.98</v>
      </c>
      <c r="G643" s="45">
        <v>-77604.2</v>
      </c>
      <c r="H643" s="45">
        <v>-78318.880000000005</v>
      </c>
      <c r="I643" s="45">
        <v>-18395.939999999999</v>
      </c>
      <c r="J643" s="45">
        <v>-17627.400000000001</v>
      </c>
      <c r="K643" s="45">
        <v>-3418.25</v>
      </c>
      <c r="L643" s="45">
        <v>-6162.81</v>
      </c>
      <c r="M643" s="45">
        <v>-6582.79</v>
      </c>
      <c r="N643" s="45">
        <v>-7681.01</v>
      </c>
      <c r="O643" s="45">
        <v>-13753.02</v>
      </c>
      <c r="P643" s="45">
        <v>-17503.73</v>
      </c>
      <c r="Q643" s="45">
        <v>-21928.85</v>
      </c>
      <c r="R643" s="47">
        <f t="shared" si="165"/>
        <v>-30860.936666666665</v>
      </c>
      <c r="V643" s="49">
        <f t="shared" si="167"/>
        <v>-30860.936666666665</v>
      </c>
      <c r="Y643" s="51"/>
      <c r="Z643" s="51"/>
      <c r="AA643" s="51"/>
      <c r="AC643" s="61">
        <f t="shared" si="166"/>
        <v>-30860.936666666665</v>
      </c>
    </row>
    <row r="644" spans="1:29">
      <c r="A644" s="25" t="s">
        <v>293</v>
      </c>
      <c r="B644" s="6" t="s">
        <v>248</v>
      </c>
      <c r="C644" s="6" t="s">
        <v>465</v>
      </c>
      <c r="D644" s="3" t="s">
        <v>848</v>
      </c>
      <c r="E644" s="45">
        <v>-1618435.49</v>
      </c>
      <c r="F644" s="45">
        <v>-1846476.89</v>
      </c>
      <c r="G644" s="45">
        <v>-2080514.76</v>
      </c>
      <c r="H644" s="45">
        <v>-2317067.89</v>
      </c>
      <c r="I644" s="45">
        <v>-2572878.27</v>
      </c>
      <c r="J644" s="45">
        <v>-2807769.13</v>
      </c>
      <c r="K644" s="45">
        <v>-255703.2</v>
      </c>
      <c r="L644" s="45">
        <v>-517251.71</v>
      </c>
      <c r="M644" s="45">
        <v>-767925.5</v>
      </c>
      <c r="N644" s="45">
        <v>-1034768.19</v>
      </c>
      <c r="O644" s="45">
        <v>-1288267.8600000001</v>
      </c>
      <c r="P644" s="45">
        <v>-1524528.08</v>
      </c>
      <c r="Q644" s="45">
        <v>-1756157.27</v>
      </c>
      <c r="R644" s="47">
        <f t="shared" si="165"/>
        <v>-1558370.655</v>
      </c>
      <c r="V644" s="49">
        <f t="shared" si="167"/>
        <v>-1558370.655</v>
      </c>
      <c r="Y644" s="51"/>
      <c r="Z644" s="51"/>
      <c r="AA644" s="51"/>
      <c r="AC644" s="61">
        <f t="shared" si="166"/>
        <v>-1558370.655</v>
      </c>
    </row>
    <row r="645" spans="1:29">
      <c r="A645" s="25" t="s">
        <v>293</v>
      </c>
      <c r="B645" s="6" t="s">
        <v>248</v>
      </c>
      <c r="C645" s="6" t="s">
        <v>466</v>
      </c>
      <c r="D645" s="3" t="s">
        <v>849</v>
      </c>
      <c r="E645" s="45">
        <v>-820366.78</v>
      </c>
      <c r="F645" s="45">
        <v>-928963.11</v>
      </c>
      <c r="G645" s="45">
        <v>-1052932.1499999999</v>
      </c>
      <c r="H645" s="45">
        <v>-1180478.55</v>
      </c>
      <c r="I645" s="45">
        <v>-1303576.45</v>
      </c>
      <c r="J645" s="45">
        <v>-1413471.32</v>
      </c>
      <c r="K645" s="45">
        <v>-112953.62</v>
      </c>
      <c r="L645" s="45">
        <v>-223184.23</v>
      </c>
      <c r="M645" s="45">
        <v>-338147.06</v>
      </c>
      <c r="N645" s="45">
        <v>-462085.9</v>
      </c>
      <c r="O645" s="45">
        <v>-579795.22</v>
      </c>
      <c r="P645" s="45">
        <v>-698302.11</v>
      </c>
      <c r="Q645" s="45">
        <v>-820007.86</v>
      </c>
      <c r="R645" s="47">
        <f t="shared" si="165"/>
        <v>-759506.42</v>
      </c>
      <c r="V645" s="49">
        <f t="shared" si="167"/>
        <v>-759506.42</v>
      </c>
      <c r="Y645" s="51"/>
      <c r="Z645" s="51"/>
      <c r="AA645" s="51"/>
      <c r="AC645" s="61">
        <f t="shared" si="166"/>
        <v>-759506.42</v>
      </c>
    </row>
    <row r="646" spans="1:29">
      <c r="A646" s="25" t="s">
        <v>293</v>
      </c>
      <c r="B646" s="6" t="s">
        <v>249</v>
      </c>
      <c r="C646" s="6" t="s">
        <v>465</v>
      </c>
      <c r="D646" s="3" t="s">
        <v>850</v>
      </c>
      <c r="E646" s="45">
        <v>16311.97</v>
      </c>
      <c r="F646" s="45">
        <v>10180.44</v>
      </c>
      <c r="G646" s="45">
        <v>7220.5100000000102</v>
      </c>
      <c r="H646" s="45">
        <v>-10018.99</v>
      </c>
      <c r="I646" s="45">
        <v>10383.41</v>
      </c>
      <c r="J646" s="45">
        <v>-10450.790000000001</v>
      </c>
      <c r="K646" s="45">
        <v>-5587.58</v>
      </c>
      <c r="L646" s="45">
        <v>6224.28</v>
      </c>
      <c r="M646" s="45">
        <v>-10821.43</v>
      </c>
      <c r="N646" s="45">
        <v>2755.23</v>
      </c>
      <c r="O646" s="45">
        <v>20123.61</v>
      </c>
      <c r="P646" s="45">
        <v>24578.71</v>
      </c>
      <c r="Q646" s="45">
        <v>19454.96</v>
      </c>
      <c r="R646" s="47">
        <f t="shared" si="165"/>
        <v>5205.9054166666674</v>
      </c>
      <c r="V646" s="49">
        <f t="shared" si="167"/>
        <v>5205.9054166666674</v>
      </c>
      <c r="Y646" s="51"/>
      <c r="Z646" s="51"/>
      <c r="AA646" s="51"/>
      <c r="AC646" s="61">
        <f t="shared" si="166"/>
        <v>5205.9054166666674</v>
      </c>
    </row>
    <row r="647" spans="1:29">
      <c r="A647" s="25" t="s">
        <v>293</v>
      </c>
      <c r="B647" s="6" t="s">
        <v>249</v>
      </c>
      <c r="C647" s="6" t="s">
        <v>466</v>
      </c>
      <c r="D647" s="3" t="s">
        <v>851</v>
      </c>
      <c r="E647" s="45">
        <v>22926.53</v>
      </c>
      <c r="F647" s="45">
        <v>7553.82</v>
      </c>
      <c r="G647" s="45">
        <v>3976.46</v>
      </c>
      <c r="H647" s="45">
        <v>8424.9599999999991</v>
      </c>
      <c r="I647" s="45">
        <v>21627.99</v>
      </c>
      <c r="J647" s="45">
        <v>18569.240000000002</v>
      </c>
      <c r="K647" s="45">
        <v>2723.01</v>
      </c>
      <c r="L647" s="45">
        <v>-2009.21</v>
      </c>
      <c r="M647" s="45">
        <v>-10985.22</v>
      </c>
      <c r="N647" s="45">
        <v>-4755.7</v>
      </c>
      <c r="O647" s="45">
        <v>-5553.27</v>
      </c>
      <c r="P647" s="45">
        <v>-8752.1299999999992</v>
      </c>
      <c r="Q647" s="45">
        <v>-15668.4</v>
      </c>
      <c r="R647" s="47">
        <f t="shared" si="165"/>
        <v>2870.7512500000007</v>
      </c>
      <c r="V647" s="49">
        <f t="shared" si="167"/>
        <v>2870.7512500000007</v>
      </c>
      <c r="Y647" s="51"/>
      <c r="Z647" s="51"/>
      <c r="AA647" s="51"/>
      <c r="AC647" s="61">
        <f t="shared" si="166"/>
        <v>2870.7512500000007</v>
      </c>
    </row>
    <row r="648" spans="1:29">
      <c r="A648" s="25" t="s">
        <v>293</v>
      </c>
      <c r="B648" s="6" t="s">
        <v>250</v>
      </c>
      <c r="C648" s="6"/>
      <c r="D648" s="3" t="s">
        <v>251</v>
      </c>
      <c r="E648" s="45">
        <v>-8000</v>
      </c>
      <c r="F648" s="45">
        <v>-9000</v>
      </c>
      <c r="G648" s="45">
        <v>-10000</v>
      </c>
      <c r="H648" s="45">
        <v>-11000</v>
      </c>
      <c r="I648" s="45">
        <v>-12000</v>
      </c>
      <c r="J648" s="45">
        <v>-13000</v>
      </c>
      <c r="K648" s="45">
        <v>-1000</v>
      </c>
      <c r="L648" s="45">
        <v>-2000</v>
      </c>
      <c r="M648" s="45">
        <v>-3000</v>
      </c>
      <c r="N648" s="45">
        <v>-4000</v>
      </c>
      <c r="O648" s="45">
        <v>-5000</v>
      </c>
      <c r="P648" s="45">
        <v>-6000</v>
      </c>
      <c r="Q648" s="45">
        <v>-7000</v>
      </c>
      <c r="R648" s="47">
        <f t="shared" si="165"/>
        <v>-6958.333333333333</v>
      </c>
      <c r="V648" s="49">
        <f t="shared" si="167"/>
        <v>-6958.333333333333</v>
      </c>
      <c r="Y648" s="51"/>
      <c r="Z648" s="51"/>
      <c r="AA648" s="51"/>
      <c r="AC648" s="61">
        <f t="shared" si="166"/>
        <v>-6958.333333333333</v>
      </c>
    </row>
    <row r="649" spans="1:29">
      <c r="A649" s="25" t="s">
        <v>293</v>
      </c>
      <c r="B649" s="6" t="s">
        <v>254</v>
      </c>
      <c r="C649" s="6" t="s">
        <v>461</v>
      </c>
      <c r="D649" s="3" t="s">
        <v>840</v>
      </c>
      <c r="E649" s="45">
        <v>0</v>
      </c>
      <c r="F649" s="45">
        <v>0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7">
        <f t="shared" si="165"/>
        <v>0</v>
      </c>
      <c r="V649" s="49">
        <f t="shared" si="167"/>
        <v>0</v>
      </c>
      <c r="Y649" s="51"/>
      <c r="Z649" s="51"/>
      <c r="AA649" s="51"/>
      <c r="AC649" s="61">
        <f t="shared" si="166"/>
        <v>0</v>
      </c>
    </row>
    <row r="650" spans="1:29">
      <c r="A650" s="25" t="s">
        <v>293</v>
      </c>
      <c r="B650" s="6" t="s">
        <v>254</v>
      </c>
      <c r="C650" s="6" t="s">
        <v>467</v>
      </c>
      <c r="D650" s="3" t="s">
        <v>815</v>
      </c>
      <c r="E650" s="45">
        <v>-735.22</v>
      </c>
      <c r="F650" s="45">
        <v>-735.22</v>
      </c>
      <c r="G650" s="45">
        <v>-735.22</v>
      </c>
      <c r="H650" s="45">
        <v>-735.22</v>
      </c>
      <c r="I650" s="45">
        <v>-735.22</v>
      </c>
      <c r="J650" s="45">
        <v>-735.22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7">
        <f t="shared" si="165"/>
        <v>-336.97583333333336</v>
      </c>
      <c r="V650" s="49">
        <f t="shared" si="167"/>
        <v>-336.97583333333336</v>
      </c>
      <c r="Y650" s="51"/>
      <c r="Z650" s="51"/>
      <c r="AA650" s="51"/>
      <c r="AC650" s="61">
        <f t="shared" si="166"/>
        <v>-336.97583333333336</v>
      </c>
    </row>
    <row r="651" spans="1:29">
      <c r="A651" s="25" t="s">
        <v>293</v>
      </c>
      <c r="B651" s="6" t="s">
        <v>254</v>
      </c>
      <c r="C651" s="6" t="s">
        <v>462</v>
      </c>
      <c r="D651" s="3" t="s">
        <v>841</v>
      </c>
      <c r="E651" s="45">
        <v>-329.7</v>
      </c>
      <c r="F651" s="45">
        <v>-329.7</v>
      </c>
      <c r="G651" s="45">
        <v>-369.7</v>
      </c>
      <c r="H651" s="45">
        <v>-369.7</v>
      </c>
      <c r="I651" s="45">
        <v>-369.7</v>
      </c>
      <c r="J651" s="45">
        <v>-504.85</v>
      </c>
      <c r="K651" s="45">
        <v>0</v>
      </c>
      <c r="L651" s="45">
        <v>0</v>
      </c>
      <c r="M651" s="45">
        <v>0</v>
      </c>
      <c r="N651" s="45">
        <v>0</v>
      </c>
      <c r="O651" s="45">
        <v>-109</v>
      </c>
      <c r="P651" s="45">
        <v>-276.2</v>
      </c>
      <c r="Q651" s="45">
        <v>-276.2</v>
      </c>
      <c r="R651" s="47">
        <f t="shared" si="165"/>
        <v>-219.31666666666663</v>
      </c>
      <c r="V651" s="49">
        <f t="shared" si="167"/>
        <v>-219.31666666666663</v>
      </c>
      <c r="Y651" s="51"/>
      <c r="Z651" s="51"/>
      <c r="AA651" s="51"/>
      <c r="AC651" s="61">
        <f t="shared" si="166"/>
        <v>-219.31666666666663</v>
      </c>
    </row>
    <row r="652" spans="1:29">
      <c r="A652" s="25" t="s">
        <v>293</v>
      </c>
      <c r="B652" s="6" t="s">
        <v>254</v>
      </c>
      <c r="C652" s="6" t="s">
        <v>464</v>
      </c>
      <c r="D652" s="3" t="s">
        <v>842</v>
      </c>
      <c r="E652" s="45">
        <v>-60496.39</v>
      </c>
      <c r="F652" s="45">
        <v>-60496.39</v>
      </c>
      <c r="G652" s="45">
        <v>-60496.39</v>
      </c>
      <c r="H652" s="45">
        <v>-2332.33</v>
      </c>
      <c r="I652" s="45">
        <v>-2332.33</v>
      </c>
      <c r="J652" s="45">
        <v>-2332.33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7">
        <f t="shared" si="165"/>
        <v>-13186.497083333334</v>
      </c>
      <c r="V652" s="49">
        <f t="shared" si="167"/>
        <v>-13186.497083333334</v>
      </c>
      <c r="Y652" s="51"/>
      <c r="Z652" s="51"/>
      <c r="AA652" s="51"/>
      <c r="AC652" s="61">
        <f t="shared" si="166"/>
        <v>-13186.497083333334</v>
      </c>
    </row>
    <row r="653" spans="1:29">
      <c r="A653" s="25" t="s">
        <v>293</v>
      </c>
      <c r="B653" s="6" t="s">
        <v>255</v>
      </c>
      <c r="C653" s="6"/>
      <c r="D653" s="3" t="s">
        <v>852</v>
      </c>
      <c r="E653" s="45">
        <v>-706838.32</v>
      </c>
      <c r="F653" s="45">
        <v>-711887.13</v>
      </c>
      <c r="G653" s="45">
        <v>-722967.93</v>
      </c>
      <c r="H653" s="45">
        <v>-797324.02</v>
      </c>
      <c r="I653" s="45">
        <v>-824945.43</v>
      </c>
      <c r="J653" s="45">
        <v>-863840.52</v>
      </c>
      <c r="K653" s="45">
        <v>-34042.79</v>
      </c>
      <c r="L653" s="45">
        <v>-66378.12</v>
      </c>
      <c r="M653" s="45">
        <v>-77802.38</v>
      </c>
      <c r="N653" s="45">
        <v>-70139.539999999994</v>
      </c>
      <c r="O653" s="45">
        <v>-53142.76</v>
      </c>
      <c r="P653" s="45">
        <v>-25827.98</v>
      </c>
      <c r="Q653" s="45">
        <v>-289.51999999999703</v>
      </c>
      <c r="R653" s="47">
        <f t="shared" si="165"/>
        <v>-383488.54333333339</v>
      </c>
      <c r="V653" s="49">
        <f t="shared" si="167"/>
        <v>-383488.54333333339</v>
      </c>
      <c r="Y653" s="51"/>
      <c r="Z653" s="51"/>
      <c r="AA653" s="51"/>
      <c r="AC653" s="61">
        <f t="shared" si="166"/>
        <v>-383488.54333333339</v>
      </c>
    </row>
    <row r="654" spans="1:29">
      <c r="A654" s="25" t="s">
        <v>293</v>
      </c>
      <c r="B654" s="6" t="s">
        <v>255</v>
      </c>
      <c r="C654" s="6" t="s">
        <v>143</v>
      </c>
      <c r="D654" s="3" t="s">
        <v>859</v>
      </c>
      <c r="E654" s="45">
        <v>-75807.59</v>
      </c>
      <c r="F654" s="45">
        <v>-88060.67</v>
      </c>
      <c r="G654" s="45">
        <v>-100711.34</v>
      </c>
      <c r="H654" s="45">
        <v>-114671.03</v>
      </c>
      <c r="I654" s="45">
        <v>-117742.83</v>
      </c>
      <c r="J654" s="45">
        <v>-121397.73</v>
      </c>
      <c r="K654" s="45">
        <v>-3679.54</v>
      </c>
      <c r="L654" s="45">
        <v>-7068.47</v>
      </c>
      <c r="M654" s="45">
        <v>-10547.58</v>
      </c>
      <c r="N654" s="45">
        <v>-13868.49</v>
      </c>
      <c r="O654" s="45">
        <v>-16925.96</v>
      </c>
      <c r="P654" s="45">
        <v>-19838.060000000001</v>
      </c>
      <c r="Q654" s="45">
        <v>-22948.52</v>
      </c>
      <c r="R654" s="47">
        <f t="shared" si="165"/>
        <v>-55324.146250000013</v>
      </c>
      <c r="V654" s="49">
        <f t="shared" si="167"/>
        <v>-55324.146250000013</v>
      </c>
      <c r="Y654" s="51"/>
      <c r="Z654" s="51"/>
      <c r="AA654" s="51"/>
      <c r="AC654" s="61">
        <f t="shared" si="166"/>
        <v>-55324.146250000013</v>
      </c>
    </row>
    <row r="655" spans="1:29">
      <c r="A655" s="6" t="s">
        <v>294</v>
      </c>
      <c r="B655" s="6" t="s">
        <v>245</v>
      </c>
      <c r="C655" s="6" t="s">
        <v>448</v>
      </c>
      <c r="D655" s="3" t="s">
        <v>816</v>
      </c>
      <c r="E655" s="45">
        <v>-85437087.810000002</v>
      </c>
      <c r="F655" s="45">
        <v>-88990041</v>
      </c>
      <c r="G655" s="45">
        <v>-92741378.829999998</v>
      </c>
      <c r="H655" s="45">
        <v>-97675258.519999996</v>
      </c>
      <c r="I655" s="45">
        <v>-108395481.86</v>
      </c>
      <c r="J655" s="45">
        <v>-126773676.98</v>
      </c>
      <c r="K655" s="45">
        <v>-19503050.760000002</v>
      </c>
      <c r="L655" s="45">
        <v>-37986916.479999997</v>
      </c>
      <c r="M655" s="45">
        <v>-57487775.57</v>
      </c>
      <c r="N655" s="45">
        <v>-71239613.620000005</v>
      </c>
      <c r="O655" s="45">
        <v>-78489823.730000004</v>
      </c>
      <c r="P655" s="45">
        <v>-84373353.109999999</v>
      </c>
      <c r="Q655" s="45">
        <v>-88277702.859999999</v>
      </c>
      <c r="R655" s="47">
        <f t="shared" si="165"/>
        <v>-79209480.482916668</v>
      </c>
      <c r="V655" s="49">
        <f t="shared" si="167"/>
        <v>-79209480.482916668</v>
      </c>
      <c r="Y655" s="51"/>
      <c r="Z655" s="51"/>
      <c r="AA655" s="51"/>
      <c r="AC655" s="61">
        <f t="shared" si="166"/>
        <v>-79209480.482916668</v>
      </c>
    </row>
    <row r="656" spans="1:29">
      <c r="A656" s="6" t="s">
        <v>294</v>
      </c>
      <c r="B656" s="6" t="s">
        <v>245</v>
      </c>
      <c r="C656" s="6" t="s">
        <v>449</v>
      </c>
      <c r="D656" s="3" t="s">
        <v>825</v>
      </c>
      <c r="E656" s="45">
        <v>68008.11</v>
      </c>
      <c r="F656" s="45">
        <v>623718.57999999996</v>
      </c>
      <c r="G656" s="45">
        <v>415301.76</v>
      </c>
      <c r="H656" s="45">
        <v>179463.29</v>
      </c>
      <c r="I656" s="45">
        <v>-162965.16</v>
      </c>
      <c r="J656" s="45">
        <v>-1348414.41</v>
      </c>
      <c r="K656" s="45">
        <v>-1288704.27</v>
      </c>
      <c r="L656" s="45">
        <v>-864553.88</v>
      </c>
      <c r="M656" s="45">
        <v>-868003.13</v>
      </c>
      <c r="N656" s="45">
        <v>-1446870.22</v>
      </c>
      <c r="O656" s="45">
        <v>-1705595.24</v>
      </c>
      <c r="P656" s="45">
        <v>-1936310.37</v>
      </c>
      <c r="Q656" s="45">
        <v>-1681710.48</v>
      </c>
      <c r="R656" s="47">
        <f t="shared" si="165"/>
        <v>-767482.0195833334</v>
      </c>
      <c r="V656" s="49">
        <f t="shared" si="167"/>
        <v>-767482.0195833334</v>
      </c>
      <c r="Y656" s="51"/>
      <c r="Z656" s="51"/>
      <c r="AA656" s="51"/>
      <c r="AC656" s="61">
        <f t="shared" si="166"/>
        <v>-767482.0195833334</v>
      </c>
    </row>
    <row r="657" spans="1:29">
      <c r="A657" s="6" t="s">
        <v>294</v>
      </c>
      <c r="B657" s="6" t="s">
        <v>245</v>
      </c>
      <c r="C657" s="6" t="s">
        <v>519</v>
      </c>
      <c r="D657" s="3" t="s">
        <v>817</v>
      </c>
      <c r="E657" s="45">
        <v>-2271322.9900000002</v>
      </c>
      <c r="F657" s="45">
        <v>-2343194.94</v>
      </c>
      <c r="G657" s="45">
        <v>-2420750.34</v>
      </c>
      <c r="H657" s="45">
        <v>-2532085.23</v>
      </c>
      <c r="I657" s="45">
        <v>-2806933.19</v>
      </c>
      <c r="J657" s="45">
        <v>-3292483.2</v>
      </c>
      <c r="K657" s="45">
        <v>-517342.92</v>
      </c>
      <c r="L657" s="45">
        <v>-1006135.9</v>
      </c>
      <c r="M657" s="45">
        <v>-1523246.44</v>
      </c>
      <c r="N657" s="45">
        <v>-1879804.72</v>
      </c>
      <c r="O657" s="45">
        <v>-2053878.05</v>
      </c>
      <c r="P657" s="45">
        <v>-2189689.83</v>
      </c>
      <c r="Q657" s="45">
        <v>-2269836.56</v>
      </c>
      <c r="R657" s="47">
        <f t="shared" si="165"/>
        <v>-2069677.044583333</v>
      </c>
      <c r="V657" s="49">
        <f t="shared" si="167"/>
        <v>-2069677.044583333</v>
      </c>
      <c r="Y657" s="51"/>
      <c r="Z657" s="51"/>
      <c r="AA657" s="51"/>
      <c r="AC657" s="61">
        <f t="shared" si="166"/>
        <v>-2069677.044583333</v>
      </c>
    </row>
    <row r="658" spans="1:29">
      <c r="A658" s="6" t="s">
        <v>294</v>
      </c>
      <c r="B658" s="6" t="s">
        <v>245</v>
      </c>
      <c r="C658" s="6" t="s">
        <v>450</v>
      </c>
      <c r="D658" s="3" t="s">
        <v>819</v>
      </c>
      <c r="E658" s="45">
        <v>-7500981.6299999999</v>
      </c>
      <c r="F658" s="45">
        <v>-8119686.1799999997</v>
      </c>
      <c r="G658" s="45">
        <v>-8856803.5899999999</v>
      </c>
      <c r="H658" s="45">
        <v>-9882150.6899999995</v>
      </c>
      <c r="I658" s="45">
        <v>-10816254.710000001</v>
      </c>
      <c r="J658" s="45">
        <v>-12197089.220000001</v>
      </c>
      <c r="K658" s="45">
        <v>-1324988.73</v>
      </c>
      <c r="L658" s="45">
        <v>-2577471.2599999998</v>
      </c>
      <c r="M658" s="45">
        <v>-3991275.62</v>
      </c>
      <c r="N658" s="45">
        <v>-5155594.4000000004</v>
      </c>
      <c r="O658" s="45">
        <v>-5887738.54</v>
      </c>
      <c r="P658" s="45">
        <v>-6687934.7599999998</v>
      </c>
      <c r="Q658" s="45">
        <v>-7291129.8899999997</v>
      </c>
      <c r="R658" s="47">
        <f t="shared" si="165"/>
        <v>-6907753.6216666671</v>
      </c>
      <c r="V658" s="49">
        <f t="shared" si="167"/>
        <v>-6907753.6216666671</v>
      </c>
      <c r="Y658" s="51"/>
      <c r="Z658" s="51"/>
      <c r="AA658" s="51"/>
      <c r="AC658" s="61">
        <f t="shared" si="166"/>
        <v>-6907753.6216666671</v>
      </c>
    </row>
    <row r="659" spans="1:29">
      <c r="A659" s="6" t="s">
        <v>294</v>
      </c>
      <c r="B659" s="6" t="s">
        <v>245</v>
      </c>
      <c r="C659" s="6" t="s">
        <v>458</v>
      </c>
      <c r="D659" s="3" t="s">
        <v>826</v>
      </c>
      <c r="E659" s="45">
        <v>72460.600000000006</v>
      </c>
      <c r="F659" s="45">
        <v>87226.89</v>
      </c>
      <c r="G659" s="45">
        <v>109637.73</v>
      </c>
      <c r="H659" s="45">
        <v>118821.14</v>
      </c>
      <c r="I659" s="45">
        <v>114553.99</v>
      </c>
      <c r="J659" s="45">
        <v>116266.14</v>
      </c>
      <c r="K659" s="45">
        <v>-67904.320000000007</v>
      </c>
      <c r="L659" s="45">
        <v>-73782.53</v>
      </c>
      <c r="M659" s="45">
        <v>-80619.710000000006</v>
      </c>
      <c r="N659" s="45">
        <v>-76340.47</v>
      </c>
      <c r="O659" s="45">
        <v>-93147.7</v>
      </c>
      <c r="P659" s="45">
        <v>-63813.62</v>
      </c>
      <c r="Q659" s="45">
        <v>-55466.11</v>
      </c>
      <c r="R659" s="47">
        <f t="shared" si="165"/>
        <v>8282.8987500000021</v>
      </c>
      <c r="V659" s="49">
        <f t="shared" si="167"/>
        <v>8282.8987500000021</v>
      </c>
      <c r="Y659" s="51"/>
      <c r="Z659" s="51"/>
      <c r="AA659" s="51"/>
      <c r="AC659" s="61">
        <f t="shared" si="166"/>
        <v>8282.8987500000021</v>
      </c>
    </row>
    <row r="660" spans="1:29">
      <c r="A660" s="6" t="s">
        <v>294</v>
      </c>
      <c r="B660" s="6" t="s">
        <v>245</v>
      </c>
      <c r="C660" s="6" t="s">
        <v>520</v>
      </c>
      <c r="D660" s="3" t="s">
        <v>827</v>
      </c>
      <c r="E660" s="45">
        <v>-260227.98</v>
      </c>
      <c r="F660" s="45">
        <v>-281164.99</v>
      </c>
      <c r="G660" s="45">
        <v>-306480.55</v>
      </c>
      <c r="H660" s="45">
        <v>-342205.19</v>
      </c>
      <c r="I660" s="45">
        <v>-373830.9</v>
      </c>
      <c r="J660" s="45">
        <v>-420513.53</v>
      </c>
      <c r="K660" s="45">
        <v>-44566.86</v>
      </c>
      <c r="L660" s="45">
        <v>-86589.94</v>
      </c>
      <c r="M660" s="45">
        <v>-134392.78</v>
      </c>
      <c r="N660" s="45">
        <v>-173632.97</v>
      </c>
      <c r="O660" s="45">
        <v>-197991.5</v>
      </c>
      <c r="P660" s="45">
        <v>-225182.22</v>
      </c>
      <c r="Q660" s="45">
        <v>-245061.1</v>
      </c>
      <c r="R660" s="47">
        <f t="shared" si="165"/>
        <v>-236599.66416666668</v>
      </c>
      <c r="V660" s="49">
        <f t="shared" si="167"/>
        <v>-236599.66416666668</v>
      </c>
      <c r="Y660" s="51"/>
      <c r="Z660" s="51"/>
      <c r="AA660" s="51"/>
      <c r="AC660" s="61">
        <f t="shared" si="166"/>
        <v>-236599.66416666668</v>
      </c>
    </row>
    <row r="661" spans="1:29">
      <c r="A661" s="6" t="s">
        <v>294</v>
      </c>
      <c r="B661" s="6" t="s">
        <v>245</v>
      </c>
      <c r="C661" s="6" t="s">
        <v>451</v>
      </c>
      <c r="D661" s="3" t="s">
        <v>820</v>
      </c>
      <c r="E661" s="45">
        <v>0</v>
      </c>
      <c r="F661" s="45">
        <v>0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7">
        <f t="shared" si="165"/>
        <v>0</v>
      </c>
      <c r="V661" s="49">
        <f t="shared" si="167"/>
        <v>0</v>
      </c>
      <c r="Y661" s="51"/>
      <c r="Z661" s="51"/>
      <c r="AA661" s="51"/>
      <c r="AC661" s="61">
        <f t="shared" si="166"/>
        <v>0</v>
      </c>
    </row>
    <row r="662" spans="1:29">
      <c r="A662" s="6" t="s">
        <v>294</v>
      </c>
      <c r="B662" s="6" t="s">
        <v>245</v>
      </c>
      <c r="C662" s="6" t="s">
        <v>452</v>
      </c>
      <c r="D662" s="3" t="s">
        <v>821</v>
      </c>
      <c r="E662" s="45">
        <v>-62841871.899999999</v>
      </c>
      <c r="F662" s="45">
        <v>-65797967.420000002</v>
      </c>
      <c r="G662" s="45">
        <v>-68971745.409999996</v>
      </c>
      <c r="H662" s="45">
        <v>-72872341.769999996</v>
      </c>
      <c r="I662" s="45">
        <v>-79599471.959999993</v>
      </c>
      <c r="J662" s="45">
        <v>-91749073.480000004</v>
      </c>
      <c r="K662" s="45">
        <v>-12951596.279999999</v>
      </c>
      <c r="L662" s="45">
        <v>-25108655.010000002</v>
      </c>
      <c r="M662" s="45">
        <v>-38312547.600000001</v>
      </c>
      <c r="N662" s="45">
        <v>-47688717.549999997</v>
      </c>
      <c r="O662" s="45">
        <v>-52949600.340000004</v>
      </c>
      <c r="P662" s="45">
        <v>-57305888.609999999</v>
      </c>
      <c r="Q662" s="45">
        <v>-60371141.060000002</v>
      </c>
      <c r="R662" s="47">
        <f t="shared" si="165"/>
        <v>-56242842.659166664</v>
      </c>
      <c r="V662" s="49">
        <f t="shared" si="167"/>
        <v>-56242842.659166664</v>
      </c>
      <c r="Y662" s="51"/>
      <c r="Z662" s="51"/>
      <c r="AA662" s="51"/>
      <c r="AC662" s="61">
        <f t="shared" si="166"/>
        <v>-56242842.659166664</v>
      </c>
    </row>
    <row r="663" spans="1:29">
      <c r="A663" s="6" t="s">
        <v>294</v>
      </c>
      <c r="B663" s="6" t="s">
        <v>245</v>
      </c>
      <c r="C663" s="6" t="s">
        <v>453</v>
      </c>
      <c r="D663" s="3" t="s">
        <v>828</v>
      </c>
      <c r="E663" s="45">
        <v>-903610.98</v>
      </c>
      <c r="F663" s="45">
        <v>-568906.81000000006</v>
      </c>
      <c r="G663" s="45">
        <v>-777456.86</v>
      </c>
      <c r="H663" s="45">
        <v>-884913.46</v>
      </c>
      <c r="I663" s="45">
        <v>-1490470.59</v>
      </c>
      <c r="J663" s="45">
        <v>-1988745.98</v>
      </c>
      <c r="K663" s="45">
        <v>-754616.75</v>
      </c>
      <c r="L663" s="45">
        <v>-746329.43</v>
      </c>
      <c r="M663" s="45">
        <v>-536840.86</v>
      </c>
      <c r="N663" s="45">
        <v>-923125.91</v>
      </c>
      <c r="O663" s="45">
        <v>-904444.95</v>
      </c>
      <c r="P663" s="45">
        <v>-1193475.94</v>
      </c>
      <c r="Q663" s="45">
        <v>-1101141.97</v>
      </c>
      <c r="R663" s="47">
        <f t="shared" si="165"/>
        <v>-980975.33458333311</v>
      </c>
      <c r="V663" s="49">
        <f t="shared" si="167"/>
        <v>-980975.33458333311</v>
      </c>
      <c r="Y663" s="51"/>
      <c r="Z663" s="51"/>
      <c r="AA663" s="51"/>
      <c r="AC663" s="61">
        <f t="shared" si="166"/>
        <v>-980975.33458333311</v>
      </c>
    </row>
    <row r="664" spans="1:29">
      <c r="A664" s="6" t="s">
        <v>294</v>
      </c>
      <c r="B664" s="6" t="s">
        <v>245</v>
      </c>
      <c r="C664" s="6" t="s">
        <v>521</v>
      </c>
      <c r="D664" s="3" t="s">
        <v>829</v>
      </c>
      <c r="E664" s="45">
        <v>-1933603.71</v>
      </c>
      <c r="F664" s="45">
        <v>-2016818.01</v>
      </c>
      <c r="G664" s="45">
        <v>-2106251.15</v>
      </c>
      <c r="H664" s="45">
        <v>-2218564.89</v>
      </c>
      <c r="I664" s="45">
        <v>-2412210.71</v>
      </c>
      <c r="J664" s="45">
        <v>-2766470.46</v>
      </c>
      <c r="K664" s="45">
        <v>-377985.39</v>
      </c>
      <c r="L664" s="45">
        <v>-732149.34</v>
      </c>
      <c r="M664" s="45">
        <v>-1117892.1299999999</v>
      </c>
      <c r="N664" s="45">
        <v>-1388976.85</v>
      </c>
      <c r="O664" s="45">
        <v>-1535818.25</v>
      </c>
      <c r="P664" s="45">
        <v>-1655358.9</v>
      </c>
      <c r="Q664" s="45">
        <v>-1735979.24</v>
      </c>
      <c r="R664" s="47">
        <f t="shared" si="165"/>
        <v>-1680273.9629166669</v>
      </c>
      <c r="V664" s="49">
        <f t="shared" si="167"/>
        <v>-1680273.9629166669</v>
      </c>
      <c r="Y664" s="51"/>
      <c r="Z664" s="51"/>
      <c r="AA664" s="51"/>
      <c r="AC664" s="61">
        <f t="shared" si="166"/>
        <v>-1680273.9629166669</v>
      </c>
    </row>
    <row r="665" spans="1:29">
      <c r="A665" s="6" t="s">
        <v>294</v>
      </c>
      <c r="B665" s="6" t="s">
        <v>245</v>
      </c>
      <c r="C665" s="6" t="s">
        <v>454</v>
      </c>
      <c r="D665" s="3" t="s">
        <v>823</v>
      </c>
      <c r="E665" s="45">
        <v>-28720.69</v>
      </c>
      <c r="F665" s="45">
        <v>-32843.03</v>
      </c>
      <c r="G665" s="45">
        <v>-32843.03</v>
      </c>
      <c r="H665" s="45">
        <v>-35511.550000000003</v>
      </c>
      <c r="I665" s="45">
        <v>-24219.53</v>
      </c>
      <c r="J665" s="45">
        <v>-39244.629999999997</v>
      </c>
      <c r="K665" s="45">
        <v>-843.85</v>
      </c>
      <c r="L665" s="45">
        <v>-843.85</v>
      </c>
      <c r="M665" s="45">
        <v>-5436.87</v>
      </c>
      <c r="N665" s="45">
        <v>-5121.99</v>
      </c>
      <c r="O665" s="45">
        <v>-5121.99</v>
      </c>
      <c r="P665" s="45">
        <v>-15766.88</v>
      </c>
      <c r="Q665" s="45">
        <v>-15766.88</v>
      </c>
      <c r="R665" s="47">
        <f t="shared" si="165"/>
        <v>-18336.748749999999</v>
      </c>
      <c r="V665" s="49">
        <f t="shared" si="167"/>
        <v>-18336.748749999999</v>
      </c>
      <c r="Y665" s="51"/>
      <c r="Z665" s="51"/>
      <c r="AA665" s="51"/>
      <c r="AC665" s="61">
        <f t="shared" si="166"/>
        <v>-18336.748749999999</v>
      </c>
    </row>
    <row r="666" spans="1:29">
      <c r="A666" s="6" t="s">
        <v>294</v>
      </c>
      <c r="B666" s="6" t="s">
        <v>245</v>
      </c>
      <c r="C666" s="6" t="s">
        <v>455</v>
      </c>
      <c r="D666" s="3" t="s">
        <v>830</v>
      </c>
      <c r="E666" s="45">
        <v>-1209.51</v>
      </c>
      <c r="F666" s="45">
        <v>-1269.51</v>
      </c>
      <c r="G666" s="45">
        <v>-1329.51</v>
      </c>
      <c r="H666" s="45">
        <v>-1389.51</v>
      </c>
      <c r="I666" s="45">
        <v>-1449.51</v>
      </c>
      <c r="J666" s="45">
        <v>-1509.51</v>
      </c>
      <c r="K666" s="45">
        <v>-60</v>
      </c>
      <c r="L666" s="45">
        <v>-120</v>
      </c>
      <c r="M666" s="45">
        <v>-180</v>
      </c>
      <c r="N666" s="45">
        <v>-240</v>
      </c>
      <c r="O666" s="45">
        <v>-300</v>
      </c>
      <c r="P666" s="45">
        <v>-360</v>
      </c>
      <c r="Q666" s="45">
        <v>-420</v>
      </c>
      <c r="R666" s="47">
        <f t="shared" si="165"/>
        <v>-751.85874999999987</v>
      </c>
      <c r="V666" s="49">
        <f t="shared" si="167"/>
        <v>-751.85874999999987</v>
      </c>
      <c r="Y666" s="51"/>
      <c r="Z666" s="51"/>
      <c r="AA666" s="51"/>
      <c r="AC666" s="61">
        <f t="shared" si="166"/>
        <v>-751.85874999999987</v>
      </c>
    </row>
    <row r="667" spans="1:29">
      <c r="A667" s="6" t="s">
        <v>294</v>
      </c>
      <c r="B667" s="6" t="s">
        <v>245</v>
      </c>
      <c r="C667" s="6" t="s">
        <v>459</v>
      </c>
      <c r="D667" s="3" t="s">
        <v>833</v>
      </c>
      <c r="E667" s="45">
        <v>-2347.0700000000002</v>
      </c>
      <c r="F667" s="45">
        <v>-2545.85</v>
      </c>
      <c r="G667" s="45">
        <v>-2773.6</v>
      </c>
      <c r="H667" s="45">
        <v>-3138.28</v>
      </c>
      <c r="I667" s="45">
        <v>-3485.78</v>
      </c>
      <c r="J667" s="45">
        <v>-4001.81</v>
      </c>
      <c r="K667" s="45">
        <v>-565.59</v>
      </c>
      <c r="L667" s="45">
        <v>-1016.79</v>
      </c>
      <c r="M667" s="45">
        <v>-1517.07</v>
      </c>
      <c r="N667" s="45">
        <v>-1909.92</v>
      </c>
      <c r="O667" s="45">
        <v>-2195.0300000000002</v>
      </c>
      <c r="P667" s="45">
        <v>-2406.8200000000002</v>
      </c>
      <c r="Q667" s="45">
        <v>-2594.13</v>
      </c>
      <c r="R667" s="47">
        <f t="shared" si="165"/>
        <v>-2335.5949999999998</v>
      </c>
      <c r="V667" s="49">
        <f t="shared" si="167"/>
        <v>-2335.5949999999998</v>
      </c>
      <c r="Y667" s="51"/>
      <c r="Z667" s="51"/>
      <c r="AA667" s="51"/>
      <c r="AC667" s="61">
        <f t="shared" si="166"/>
        <v>-2335.5949999999998</v>
      </c>
    </row>
    <row r="668" spans="1:29">
      <c r="A668" s="6" t="s">
        <v>294</v>
      </c>
      <c r="B668" s="6" t="s">
        <v>245</v>
      </c>
      <c r="C668" s="6" t="s">
        <v>522</v>
      </c>
      <c r="D668" s="3" t="s">
        <v>832</v>
      </c>
      <c r="E668" s="45">
        <v>-27.94</v>
      </c>
      <c r="F668" s="45">
        <v>-27.94</v>
      </c>
      <c r="G668" s="45">
        <v>-27.94</v>
      </c>
      <c r="H668" s="45">
        <v>-27.94</v>
      </c>
      <c r="I668" s="45">
        <v>-27.94</v>
      </c>
      <c r="J668" s="45">
        <v>-27.94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65"/>
        <v>-12.805833333333334</v>
      </c>
      <c r="V668" s="49">
        <f t="shared" si="167"/>
        <v>-12.805833333333334</v>
      </c>
      <c r="Y668" s="51"/>
      <c r="Z668" s="51"/>
      <c r="AA668" s="51"/>
      <c r="AC668" s="61">
        <f t="shared" si="166"/>
        <v>-12.805833333333334</v>
      </c>
    </row>
    <row r="669" spans="1:29">
      <c r="A669" s="6" t="s">
        <v>294</v>
      </c>
      <c r="B669" s="6" t="s">
        <v>245</v>
      </c>
      <c r="C669" s="6" t="s">
        <v>456</v>
      </c>
      <c r="D669" s="3" t="s">
        <v>831</v>
      </c>
      <c r="E669" s="45">
        <v>0</v>
      </c>
      <c r="F669" s="45">
        <v>0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7">
        <f t="shared" si="165"/>
        <v>0</v>
      </c>
      <c r="V669" s="49">
        <f t="shared" si="167"/>
        <v>0</v>
      </c>
      <c r="Y669" s="51"/>
      <c r="Z669" s="51"/>
      <c r="AA669" s="51"/>
      <c r="AC669" s="61">
        <f t="shared" si="166"/>
        <v>0</v>
      </c>
    </row>
    <row r="670" spans="1:29">
      <c r="A670" s="6" t="s">
        <v>294</v>
      </c>
      <c r="B670" s="6" t="s">
        <v>245</v>
      </c>
      <c r="C670" s="6" t="s">
        <v>457</v>
      </c>
      <c r="D670" s="3" t="s">
        <v>824</v>
      </c>
      <c r="E670" s="45">
        <v>-868381.35</v>
      </c>
      <c r="F670" s="45">
        <v>-936398.18</v>
      </c>
      <c r="G670" s="45">
        <v>-1000949.57</v>
      </c>
      <c r="H670" s="45">
        <v>-1059841.26</v>
      </c>
      <c r="I670" s="45">
        <v>-1172661.2</v>
      </c>
      <c r="J670" s="45">
        <v>-1310258.01</v>
      </c>
      <c r="K670" s="45">
        <v>-152474.85</v>
      </c>
      <c r="L670" s="45">
        <v>-307349.64</v>
      </c>
      <c r="M670" s="45">
        <v>-456626.71</v>
      </c>
      <c r="N670" s="45">
        <v>-604067.73</v>
      </c>
      <c r="O670" s="45">
        <v>-718215.18</v>
      </c>
      <c r="P670" s="45">
        <v>-810111.77</v>
      </c>
      <c r="Q670" s="45">
        <v>-877588.64</v>
      </c>
      <c r="R670" s="47">
        <f t="shared" si="165"/>
        <v>-783494.92458333308</v>
      </c>
      <c r="V670" s="49">
        <f t="shared" si="167"/>
        <v>-783494.92458333308</v>
      </c>
      <c r="Y670" s="51"/>
      <c r="Z670" s="51"/>
      <c r="AA670" s="51"/>
      <c r="AC670" s="61">
        <f t="shared" si="166"/>
        <v>-783494.92458333308</v>
      </c>
    </row>
    <row r="671" spans="1:29">
      <c r="A671" s="6" t="s">
        <v>294</v>
      </c>
      <c r="B671" s="6" t="s">
        <v>245</v>
      </c>
      <c r="C671" s="6" t="s">
        <v>460</v>
      </c>
      <c r="D671" s="3" t="s">
        <v>834</v>
      </c>
      <c r="E671" s="45">
        <v>-16084.85</v>
      </c>
      <c r="F671" s="45">
        <v>-14348.77</v>
      </c>
      <c r="G671" s="45">
        <v>-12326.07</v>
      </c>
      <c r="H671" s="45">
        <v>-6912.21</v>
      </c>
      <c r="I671" s="45">
        <v>-5432.63</v>
      </c>
      <c r="J671" s="45">
        <v>-4097.88</v>
      </c>
      <c r="K671" s="45">
        <v>698.84</v>
      </c>
      <c r="L671" s="45">
        <v>1683.18</v>
      </c>
      <c r="M671" s="45">
        <v>2614.09</v>
      </c>
      <c r="N671" s="45">
        <v>1566.87</v>
      </c>
      <c r="O671" s="45">
        <v>1010.39</v>
      </c>
      <c r="P671" s="45">
        <v>1205.26</v>
      </c>
      <c r="Q671" s="45">
        <v>1116.69</v>
      </c>
      <c r="R671" s="47">
        <f t="shared" si="165"/>
        <v>-3485.250833333333</v>
      </c>
      <c r="V671" s="49">
        <f t="shared" si="167"/>
        <v>-3485.250833333333</v>
      </c>
      <c r="Y671" s="51"/>
      <c r="Z671" s="51"/>
      <c r="AA671" s="51"/>
      <c r="AC671" s="61">
        <f t="shared" si="166"/>
        <v>-3485.250833333333</v>
      </c>
    </row>
    <row r="672" spans="1:29">
      <c r="A672" s="6" t="s">
        <v>294</v>
      </c>
      <c r="B672" s="6" t="s">
        <v>245</v>
      </c>
      <c r="C672" s="6" t="s">
        <v>523</v>
      </c>
      <c r="D672" s="3" t="s">
        <v>835</v>
      </c>
      <c r="E672" s="45">
        <v>-37003.4</v>
      </c>
      <c r="F672" s="45">
        <v>-39801.269999999997</v>
      </c>
      <c r="G672" s="45">
        <v>-42444.41</v>
      </c>
      <c r="H672" s="45">
        <v>-44931.31</v>
      </c>
      <c r="I672" s="45">
        <v>-49634.79</v>
      </c>
      <c r="J672" s="45">
        <v>-55424.76</v>
      </c>
      <c r="K672" s="45">
        <v>-6424.65</v>
      </c>
      <c r="L672" s="45">
        <v>-12959.12</v>
      </c>
      <c r="M672" s="45">
        <v>-19237.22</v>
      </c>
      <c r="N672" s="45">
        <v>-25427.34</v>
      </c>
      <c r="O672" s="45">
        <v>-30172.880000000001</v>
      </c>
      <c r="P672" s="45">
        <v>-33951.65</v>
      </c>
      <c r="Q672" s="45">
        <v>-36698.17</v>
      </c>
      <c r="R672" s="47">
        <f t="shared" si="165"/>
        <v>-33105.015416666669</v>
      </c>
      <c r="V672" s="49">
        <f t="shared" si="167"/>
        <v>-33105.015416666669</v>
      </c>
      <c r="Y672" s="51"/>
      <c r="Z672" s="51"/>
      <c r="AA672" s="51"/>
      <c r="AC672" s="61">
        <f t="shared" si="166"/>
        <v>-33105.015416666669</v>
      </c>
    </row>
    <row r="673" spans="1:29">
      <c r="A673" s="6" t="s">
        <v>294</v>
      </c>
      <c r="B673" s="6" t="s">
        <v>246</v>
      </c>
      <c r="C673" s="6" t="s">
        <v>448</v>
      </c>
      <c r="D673" s="3" t="s">
        <v>836</v>
      </c>
      <c r="E673" s="45">
        <v>11088755.67</v>
      </c>
      <c r="F673" s="45">
        <v>10645417.789999999</v>
      </c>
      <c r="G673" s="45">
        <v>10153079.18</v>
      </c>
      <c r="H673" s="45">
        <v>6627960.5499999998</v>
      </c>
      <c r="I673" s="45">
        <v>745661.68</v>
      </c>
      <c r="J673" s="45">
        <v>-10509.540000000299</v>
      </c>
      <c r="K673" s="45">
        <v>494118.74</v>
      </c>
      <c r="L673" s="45">
        <v>-421702.98</v>
      </c>
      <c r="M673" s="45">
        <v>3870226.5</v>
      </c>
      <c r="N673" s="45">
        <v>8511996.7799999993</v>
      </c>
      <c r="O673" s="45">
        <v>9696307.3399999999</v>
      </c>
      <c r="P673" s="45">
        <v>11486517.609999999</v>
      </c>
      <c r="Q673" s="45">
        <v>10680379.01</v>
      </c>
      <c r="R673" s="47">
        <f t="shared" si="165"/>
        <v>6056970.0824999996</v>
      </c>
      <c r="V673" s="49">
        <f t="shared" si="167"/>
        <v>6056970.0824999996</v>
      </c>
      <c r="Y673" s="51"/>
      <c r="Z673" s="51"/>
      <c r="AA673" s="51"/>
      <c r="AC673" s="61">
        <f t="shared" si="166"/>
        <v>6056970.0824999996</v>
      </c>
    </row>
    <row r="674" spans="1:29">
      <c r="A674" s="6" t="s">
        <v>294</v>
      </c>
      <c r="B674" s="6" t="s">
        <v>246</v>
      </c>
      <c r="C674" s="6" t="s">
        <v>519</v>
      </c>
      <c r="D674" s="3" t="s">
        <v>861</v>
      </c>
      <c r="E674" s="45">
        <v>328263.77</v>
      </c>
      <c r="F674" s="45">
        <v>315560.26</v>
      </c>
      <c r="G674" s="45">
        <v>301452.67</v>
      </c>
      <c r="H674" s="45">
        <v>200443.07</v>
      </c>
      <c r="I674" s="45">
        <v>37242.22</v>
      </c>
      <c r="J674" s="45">
        <v>15941.51</v>
      </c>
      <c r="K674" s="45">
        <v>13918.91</v>
      </c>
      <c r="L674" s="45">
        <v>-11879.03</v>
      </c>
      <c r="M674" s="45">
        <v>109021.07</v>
      </c>
      <c r="N674" s="45">
        <v>239775.9</v>
      </c>
      <c r="O674" s="45">
        <v>273136.94</v>
      </c>
      <c r="P674" s="45">
        <v>323562.23999999999</v>
      </c>
      <c r="Q674" s="45">
        <v>300844.82</v>
      </c>
      <c r="R674" s="47">
        <f t="shared" si="165"/>
        <v>177727.5045833333</v>
      </c>
      <c r="V674" s="49">
        <f t="shared" si="167"/>
        <v>177727.5045833333</v>
      </c>
      <c r="Y674" s="51"/>
      <c r="Z674" s="51"/>
      <c r="AA674" s="51"/>
      <c r="AC674" s="61">
        <f t="shared" si="166"/>
        <v>177727.5045833333</v>
      </c>
    </row>
    <row r="675" spans="1:29">
      <c r="A675" s="6" t="s">
        <v>294</v>
      </c>
      <c r="B675" s="6" t="s">
        <v>246</v>
      </c>
      <c r="C675" s="6" t="s">
        <v>452</v>
      </c>
      <c r="D675" s="3" t="s">
        <v>837</v>
      </c>
      <c r="E675" s="45">
        <v>9097746.1199999992</v>
      </c>
      <c r="F675" s="45">
        <v>8558643.0299999993</v>
      </c>
      <c r="G675" s="45">
        <v>8053567.9699999997</v>
      </c>
      <c r="H675" s="45">
        <v>5353643.04</v>
      </c>
      <c r="I675" s="45">
        <v>3022066.45</v>
      </c>
      <c r="J675" s="45">
        <v>2154945.9300000002</v>
      </c>
      <c r="K675" s="45">
        <v>339193.35</v>
      </c>
      <c r="L675" s="45">
        <v>-206355.48</v>
      </c>
      <c r="M675" s="45">
        <v>2526163.98</v>
      </c>
      <c r="N675" s="45">
        <v>5707821.1399999997</v>
      </c>
      <c r="O675" s="45">
        <v>6389253.4299999997</v>
      </c>
      <c r="P675" s="45">
        <v>7784039.8700000001</v>
      </c>
      <c r="Q675" s="45">
        <v>6999126.25</v>
      </c>
      <c r="R675" s="47">
        <f t="shared" si="165"/>
        <v>4810951.574583333</v>
      </c>
      <c r="V675" s="49">
        <f t="shared" si="167"/>
        <v>4810951.574583333</v>
      </c>
      <c r="Y675" s="51"/>
      <c r="Z675" s="51"/>
      <c r="AA675" s="51"/>
      <c r="AC675" s="61">
        <f t="shared" si="166"/>
        <v>4810951.574583333</v>
      </c>
    </row>
    <row r="676" spans="1:29">
      <c r="A676" s="6" t="s">
        <v>294</v>
      </c>
      <c r="B676" s="6" t="s">
        <v>246</v>
      </c>
      <c r="C676" s="6" t="s">
        <v>521</v>
      </c>
      <c r="D676" s="3" t="s">
        <v>862</v>
      </c>
      <c r="E676" s="45">
        <v>269350.43</v>
      </c>
      <c r="F676" s="45">
        <v>251834.14</v>
      </c>
      <c r="G676" s="45">
        <v>235916.99</v>
      </c>
      <c r="H676" s="45">
        <v>139526.06</v>
      </c>
      <c r="I676" s="45">
        <v>72822.86</v>
      </c>
      <c r="J676" s="45">
        <v>48829.03</v>
      </c>
      <c r="K676" s="45">
        <v>9139.16</v>
      </c>
      <c r="L676" s="45">
        <v>-7711.49</v>
      </c>
      <c r="M676" s="45">
        <v>74702.55</v>
      </c>
      <c r="N676" s="45">
        <v>170775.07</v>
      </c>
      <c r="O676" s="45">
        <v>191233.56</v>
      </c>
      <c r="P676" s="45">
        <v>233220.78</v>
      </c>
      <c r="Q676" s="45">
        <v>209286.94</v>
      </c>
      <c r="R676" s="47">
        <f t="shared" si="165"/>
        <v>138300.61625000002</v>
      </c>
      <c r="V676" s="49">
        <f t="shared" si="167"/>
        <v>138300.61625000002</v>
      </c>
      <c r="Y676" s="51"/>
      <c r="Z676" s="51"/>
      <c r="AA676" s="51"/>
      <c r="AC676" s="61">
        <f t="shared" si="166"/>
        <v>138300.61625000002</v>
      </c>
    </row>
    <row r="677" spans="1:29">
      <c r="A677" s="6" t="s">
        <v>294</v>
      </c>
      <c r="B677" s="6" t="s">
        <v>246</v>
      </c>
      <c r="C677" s="6" t="s">
        <v>455</v>
      </c>
      <c r="D677" s="3" t="s">
        <v>839</v>
      </c>
      <c r="E677" s="45">
        <v>198.19</v>
      </c>
      <c r="F677" s="45">
        <v>198.19</v>
      </c>
      <c r="G677" s="45">
        <v>198.19</v>
      </c>
      <c r="H677" s="45">
        <v>198.19</v>
      </c>
      <c r="I677" s="45">
        <v>198.19</v>
      </c>
      <c r="J677" s="45">
        <v>198.19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7">
        <f t="shared" si="165"/>
        <v>90.837083333333339</v>
      </c>
      <c r="V677" s="49">
        <f t="shared" si="167"/>
        <v>90.837083333333339</v>
      </c>
      <c r="Y677" s="51"/>
      <c r="Z677" s="51"/>
      <c r="AA677" s="51"/>
      <c r="AC677" s="61">
        <f t="shared" si="166"/>
        <v>90.837083333333339</v>
      </c>
    </row>
    <row r="678" spans="1:29">
      <c r="A678" s="6" t="s">
        <v>294</v>
      </c>
      <c r="B678" s="6" t="s">
        <v>246</v>
      </c>
      <c r="C678" s="6" t="s">
        <v>457</v>
      </c>
      <c r="D678" s="3" t="s">
        <v>838</v>
      </c>
      <c r="E678" s="45">
        <v>94266.97</v>
      </c>
      <c r="F678" s="45">
        <v>98000.25</v>
      </c>
      <c r="G678" s="45">
        <v>102209.68</v>
      </c>
      <c r="H678" s="45">
        <v>46833.61</v>
      </c>
      <c r="I678" s="45">
        <v>20681.52</v>
      </c>
      <c r="J678" s="45">
        <v>5119.1699999999901</v>
      </c>
      <c r="K678" s="45">
        <v>-2404.2399999999998</v>
      </c>
      <c r="L678" s="45">
        <v>2913.56</v>
      </c>
      <c r="M678" s="45">
        <v>6084.36</v>
      </c>
      <c r="N678" s="45">
        <v>41262.49</v>
      </c>
      <c r="O678" s="45">
        <v>64950.34</v>
      </c>
      <c r="P678" s="45">
        <v>90589.77</v>
      </c>
      <c r="Q678" s="45">
        <v>100554.82</v>
      </c>
      <c r="R678" s="47">
        <f t="shared" si="165"/>
        <v>47804.283750000002</v>
      </c>
      <c r="V678" s="49">
        <f t="shared" si="167"/>
        <v>47804.283750000002</v>
      </c>
      <c r="Y678" s="51"/>
      <c r="Z678" s="51"/>
      <c r="AA678" s="51"/>
      <c r="AC678" s="61">
        <f t="shared" si="166"/>
        <v>47804.283750000002</v>
      </c>
    </row>
    <row r="679" spans="1:29">
      <c r="A679" s="6" t="s">
        <v>294</v>
      </c>
      <c r="B679" s="6" t="s">
        <v>247</v>
      </c>
      <c r="C679" s="6" t="s">
        <v>461</v>
      </c>
      <c r="D679" s="3" t="s">
        <v>845</v>
      </c>
      <c r="E679" s="45">
        <v>-4820</v>
      </c>
      <c r="F679" s="45">
        <v>-4820</v>
      </c>
      <c r="G679" s="45">
        <v>-4820</v>
      </c>
      <c r="H679" s="45">
        <v>-4820</v>
      </c>
      <c r="I679" s="45">
        <v>-2080</v>
      </c>
      <c r="J679" s="45">
        <v>-2795.78</v>
      </c>
      <c r="K679" s="45">
        <v>0</v>
      </c>
      <c r="L679" s="45">
        <v>-1451.28</v>
      </c>
      <c r="M679" s="45">
        <v>-1451.28</v>
      </c>
      <c r="N679" s="45">
        <v>-1451.28</v>
      </c>
      <c r="O679" s="45">
        <v>-2332.1999999999998</v>
      </c>
      <c r="P679" s="45">
        <v>-3989.34</v>
      </c>
      <c r="Q679" s="45">
        <v>-3989.34</v>
      </c>
      <c r="R679" s="47">
        <f t="shared" si="165"/>
        <v>-2867.9858333333327</v>
      </c>
      <c r="V679" s="49">
        <f t="shared" si="167"/>
        <v>-2867.9858333333327</v>
      </c>
      <c r="Y679" s="51"/>
      <c r="Z679" s="51"/>
      <c r="AA679" s="51"/>
      <c r="AC679" s="61">
        <f t="shared" si="166"/>
        <v>-2867.9858333333327</v>
      </c>
    </row>
    <row r="680" spans="1:29">
      <c r="A680" s="6" t="s">
        <v>294</v>
      </c>
      <c r="B680" s="6" t="s">
        <v>247</v>
      </c>
      <c r="C680" s="6" t="s">
        <v>462</v>
      </c>
      <c r="D680" s="3" t="s">
        <v>847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165"/>
        <v>0</v>
      </c>
      <c r="V680" s="49">
        <f t="shared" si="167"/>
        <v>0</v>
      </c>
      <c r="Y680" s="51"/>
      <c r="Z680" s="51"/>
      <c r="AA680" s="51"/>
      <c r="AC680" s="61">
        <f t="shared" si="166"/>
        <v>0</v>
      </c>
    </row>
    <row r="681" spans="1:29">
      <c r="A681" s="6" t="s">
        <v>294</v>
      </c>
      <c r="B681" s="6" t="s">
        <v>247</v>
      </c>
      <c r="C681" s="6" t="s">
        <v>463</v>
      </c>
      <c r="D681" s="3" t="s">
        <v>843</v>
      </c>
      <c r="E681" s="45">
        <v>-183844.67</v>
      </c>
      <c r="F681" s="45">
        <v>-189410.67</v>
      </c>
      <c r="G681" s="45">
        <v>-195234.5</v>
      </c>
      <c r="H681" s="45">
        <v>-201456.02</v>
      </c>
      <c r="I681" s="45">
        <v>-207534.02</v>
      </c>
      <c r="J681" s="45">
        <v>-215718.02</v>
      </c>
      <c r="K681" s="45">
        <v>-13821.35</v>
      </c>
      <c r="L681" s="45">
        <v>-23864.240000000002</v>
      </c>
      <c r="M681" s="45">
        <v>-34548.449999999997</v>
      </c>
      <c r="N681" s="45">
        <v>-41286.129999999997</v>
      </c>
      <c r="O681" s="45">
        <v>-50830.04</v>
      </c>
      <c r="P681" s="45">
        <v>-59132.77</v>
      </c>
      <c r="Q681" s="45">
        <v>-67791.61</v>
      </c>
      <c r="R681" s="47">
        <f t="shared" si="165"/>
        <v>-113221.19583333335</v>
      </c>
      <c r="V681" s="49">
        <f t="shared" si="167"/>
        <v>-113221.19583333335</v>
      </c>
      <c r="Y681" s="51"/>
      <c r="Z681" s="51"/>
      <c r="AA681" s="51"/>
      <c r="AC681" s="61">
        <f t="shared" si="166"/>
        <v>-113221.19583333335</v>
      </c>
    </row>
    <row r="682" spans="1:29">
      <c r="A682" s="6" t="s">
        <v>294</v>
      </c>
      <c r="B682" s="6" t="s">
        <v>247</v>
      </c>
      <c r="C682" s="6" t="s">
        <v>464</v>
      </c>
      <c r="D682" s="3" t="s">
        <v>846</v>
      </c>
      <c r="E682" s="45">
        <v>-59960.86</v>
      </c>
      <c r="F682" s="45">
        <v>-67266.73</v>
      </c>
      <c r="G682" s="45">
        <v>-66295.91</v>
      </c>
      <c r="H682" s="45">
        <v>-71490.929999999993</v>
      </c>
      <c r="I682" s="45">
        <v>-75021.320000000007</v>
      </c>
      <c r="J682" s="45">
        <v>-80121.63</v>
      </c>
      <c r="K682" s="45">
        <v>0</v>
      </c>
      <c r="L682" s="45">
        <v>-5249.85</v>
      </c>
      <c r="M682" s="45">
        <v>-6734.25</v>
      </c>
      <c r="N682" s="45">
        <v>-15304.47</v>
      </c>
      <c r="O682" s="45">
        <v>-24999.45</v>
      </c>
      <c r="P682" s="45">
        <v>-36300.75</v>
      </c>
      <c r="Q682" s="45">
        <v>-37243.31</v>
      </c>
      <c r="R682" s="47">
        <f t="shared" si="165"/>
        <v>-41448.947916666664</v>
      </c>
      <c r="V682" s="49">
        <f t="shared" si="167"/>
        <v>-41448.947916666664</v>
      </c>
      <c r="Y682" s="51"/>
      <c r="Z682" s="51"/>
      <c r="AA682" s="51"/>
      <c r="AC682" s="61">
        <f t="shared" si="166"/>
        <v>-41448.947916666664</v>
      </c>
    </row>
    <row r="683" spans="1:29">
      <c r="A683" s="6" t="s">
        <v>294</v>
      </c>
      <c r="B683" s="6" t="s">
        <v>248</v>
      </c>
      <c r="C683" s="6" t="s">
        <v>465</v>
      </c>
      <c r="D683" s="3" t="s">
        <v>848</v>
      </c>
      <c r="E683" s="45">
        <v>-9201844.1799999997</v>
      </c>
      <c r="F683" s="45">
        <v>-10471980.189999999</v>
      </c>
      <c r="G683" s="45">
        <v>-11779657.24</v>
      </c>
      <c r="H683" s="45">
        <v>-13164647.119999999</v>
      </c>
      <c r="I683" s="45">
        <v>-14658962.880000001</v>
      </c>
      <c r="J683" s="45">
        <v>-16167612.210000001</v>
      </c>
      <c r="K683" s="45">
        <v>-1505456.04</v>
      </c>
      <c r="L683" s="45">
        <v>-3025559.55</v>
      </c>
      <c r="M683" s="45">
        <v>-4495064.49</v>
      </c>
      <c r="N683" s="45">
        <v>-6006620.2300000004</v>
      </c>
      <c r="O683" s="45">
        <v>-7447910.5300000003</v>
      </c>
      <c r="P683" s="45">
        <v>-8837079.3800000008</v>
      </c>
      <c r="Q683" s="45">
        <v>-10194570.59</v>
      </c>
      <c r="R683" s="47">
        <f t="shared" si="165"/>
        <v>-8938229.7704166677</v>
      </c>
      <c r="V683" s="49">
        <f t="shared" si="167"/>
        <v>-8938229.7704166677</v>
      </c>
      <c r="Y683" s="51"/>
      <c r="Z683" s="51"/>
      <c r="AA683" s="51"/>
      <c r="AC683" s="61">
        <f t="shared" si="166"/>
        <v>-8938229.7704166677</v>
      </c>
    </row>
    <row r="684" spans="1:29">
      <c r="A684" s="6" t="s">
        <v>294</v>
      </c>
      <c r="B684" s="6" t="s">
        <v>248</v>
      </c>
      <c r="C684" s="6" t="s">
        <v>466</v>
      </c>
      <c r="D684" s="3" t="s">
        <v>849</v>
      </c>
      <c r="E684" s="45">
        <v>-5139733.6900000004</v>
      </c>
      <c r="F684" s="45">
        <v>-5827943.5599999996</v>
      </c>
      <c r="G684" s="45">
        <v>-6664400</v>
      </c>
      <c r="H684" s="45">
        <v>-7518060.1699999999</v>
      </c>
      <c r="I684" s="45">
        <v>-8226859.6500000004</v>
      </c>
      <c r="J684" s="45">
        <v>-8856524.3300000001</v>
      </c>
      <c r="K684" s="45">
        <v>-769165.64</v>
      </c>
      <c r="L684" s="45">
        <v>-1465966.81</v>
      </c>
      <c r="M684" s="45">
        <v>-2165862.91</v>
      </c>
      <c r="N684" s="45">
        <v>-3027687.87</v>
      </c>
      <c r="O684" s="45">
        <v>-3792173.09</v>
      </c>
      <c r="P684" s="45">
        <v>-4471172.32</v>
      </c>
      <c r="Q684" s="45">
        <v>-5295579.55</v>
      </c>
      <c r="R684" s="47">
        <f t="shared" si="165"/>
        <v>-4833622.7474999987</v>
      </c>
      <c r="V684" s="49">
        <f t="shared" si="167"/>
        <v>-4833622.7474999987</v>
      </c>
      <c r="Y684" s="51"/>
      <c r="Z684" s="51"/>
      <c r="AA684" s="51"/>
      <c r="AC684" s="61">
        <f t="shared" si="166"/>
        <v>-4833622.7474999987</v>
      </c>
    </row>
    <row r="685" spans="1:29">
      <c r="A685" s="6" t="s">
        <v>294</v>
      </c>
      <c r="B685" s="6" t="s">
        <v>249</v>
      </c>
      <c r="C685" s="6" t="s">
        <v>465</v>
      </c>
      <c r="D685" s="3" t="s">
        <v>850</v>
      </c>
      <c r="E685" s="45">
        <v>72667.759999999995</v>
      </c>
      <c r="F685" s="45">
        <v>31570.76</v>
      </c>
      <c r="G685" s="45">
        <v>-40752.839999999997</v>
      </c>
      <c r="H685" s="45">
        <v>-156932.54999999999</v>
      </c>
      <c r="I685" s="45">
        <v>-173994.56</v>
      </c>
      <c r="J685" s="45">
        <v>-166615.41</v>
      </c>
      <c r="K685" s="45">
        <v>-8089.99</v>
      </c>
      <c r="L685" s="45">
        <v>38892.61</v>
      </c>
      <c r="M685" s="45">
        <v>-4682.8100000000004</v>
      </c>
      <c r="N685" s="45">
        <v>65557.289999999994</v>
      </c>
      <c r="O685" s="45">
        <v>117658.1</v>
      </c>
      <c r="P685" s="45">
        <v>149321.26999999999</v>
      </c>
      <c r="Q685" s="45">
        <v>192294.14</v>
      </c>
      <c r="R685" s="47">
        <f t="shared" si="165"/>
        <v>-1298.9316666666684</v>
      </c>
      <c r="V685" s="49">
        <f t="shared" si="167"/>
        <v>-1298.9316666666684</v>
      </c>
      <c r="Y685" s="51"/>
      <c r="Z685" s="51"/>
      <c r="AA685" s="51"/>
      <c r="AC685" s="61">
        <f t="shared" si="166"/>
        <v>-1298.9316666666684</v>
      </c>
    </row>
    <row r="686" spans="1:29">
      <c r="A686" s="6" t="s">
        <v>294</v>
      </c>
      <c r="B686" s="6" t="s">
        <v>249</v>
      </c>
      <c r="C686" s="6" t="s">
        <v>466</v>
      </c>
      <c r="D686" s="3" t="s">
        <v>851</v>
      </c>
      <c r="E686" s="45">
        <v>160353.29999999999</v>
      </c>
      <c r="F686" s="45">
        <v>17472.23</v>
      </c>
      <c r="G686" s="45">
        <v>-30841.51</v>
      </c>
      <c r="H686" s="45">
        <v>142415.57999999999</v>
      </c>
      <c r="I686" s="45">
        <v>221465.71</v>
      </c>
      <c r="J686" s="45">
        <v>82089.179999999993</v>
      </c>
      <c r="K686" s="45">
        <v>72309.289999999994</v>
      </c>
      <c r="L686" s="45">
        <v>69204.97</v>
      </c>
      <c r="M686" s="45">
        <v>-92611.32</v>
      </c>
      <c r="N686" s="45">
        <v>4725.8599999999697</v>
      </c>
      <c r="O686" s="45">
        <v>90021.23</v>
      </c>
      <c r="P686" s="45">
        <v>-55222.05</v>
      </c>
      <c r="Q686" s="45">
        <v>-175778.02</v>
      </c>
      <c r="R686" s="47">
        <f t="shared" si="165"/>
        <v>42776.400833333333</v>
      </c>
      <c r="V686" s="49">
        <f t="shared" si="167"/>
        <v>42776.400833333333</v>
      </c>
      <c r="Y686" s="51"/>
      <c r="Z686" s="51"/>
      <c r="AA686" s="51"/>
      <c r="AC686" s="61">
        <f t="shared" si="166"/>
        <v>42776.400833333333</v>
      </c>
    </row>
    <row r="687" spans="1:29">
      <c r="A687" s="6" t="s">
        <v>294</v>
      </c>
      <c r="B687" s="6" t="s">
        <v>250</v>
      </c>
      <c r="C687" s="6" t="s">
        <v>2</v>
      </c>
      <c r="D687" s="3" t="s">
        <v>251</v>
      </c>
      <c r="E687" s="45">
        <v>0</v>
      </c>
      <c r="F687" s="45">
        <v>0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7">
        <f t="shared" si="165"/>
        <v>0</v>
      </c>
      <c r="V687" s="49">
        <f t="shared" si="167"/>
        <v>0</v>
      </c>
      <c r="Y687" s="51"/>
      <c r="Z687" s="51"/>
      <c r="AA687" s="51"/>
      <c r="AC687" s="61">
        <f t="shared" si="166"/>
        <v>0</v>
      </c>
    </row>
    <row r="688" spans="1:29">
      <c r="A688" s="25" t="s">
        <v>294</v>
      </c>
      <c r="B688" s="6" t="s">
        <v>254</v>
      </c>
      <c r="C688" s="6" t="s">
        <v>461</v>
      </c>
      <c r="D688" s="3" t="s">
        <v>840</v>
      </c>
      <c r="E688" s="45">
        <v>-4044.02</v>
      </c>
      <c r="F688" s="45">
        <v>-4044.02</v>
      </c>
      <c r="G688" s="45">
        <v>-4044.02</v>
      </c>
      <c r="H688" s="45">
        <v>-4044.02</v>
      </c>
      <c r="I688" s="45">
        <v>-4044.02</v>
      </c>
      <c r="J688" s="45">
        <v>-5076.74</v>
      </c>
      <c r="K688" s="45">
        <v>0</v>
      </c>
      <c r="L688" s="45">
        <v>0</v>
      </c>
      <c r="M688" s="45">
        <v>0</v>
      </c>
      <c r="N688" s="45">
        <v>-3085.84</v>
      </c>
      <c r="O688" s="45">
        <v>-3085.84</v>
      </c>
      <c r="P688" s="45">
        <v>-3085.84</v>
      </c>
      <c r="Q688" s="45">
        <v>-7989.78</v>
      </c>
      <c r="R688" s="47">
        <f t="shared" si="165"/>
        <v>-3043.9366666666665</v>
      </c>
      <c r="V688" s="49">
        <f t="shared" si="167"/>
        <v>-3043.9366666666665</v>
      </c>
      <c r="Y688" s="51"/>
      <c r="Z688" s="51"/>
      <c r="AA688" s="51"/>
      <c r="AC688" s="61">
        <f t="shared" si="166"/>
        <v>-3043.9366666666665</v>
      </c>
    </row>
    <row r="689" spans="1:29">
      <c r="A689" s="25" t="s">
        <v>294</v>
      </c>
      <c r="B689" s="6" t="s">
        <v>254</v>
      </c>
      <c r="C689" s="6" t="s">
        <v>467</v>
      </c>
      <c r="D689" s="3" t="s">
        <v>815</v>
      </c>
      <c r="E689" s="45">
        <v>-2725.42</v>
      </c>
      <c r="F689" s="45">
        <v>-29218.42</v>
      </c>
      <c r="G689" s="45">
        <v>-122375.17</v>
      </c>
      <c r="H689" s="45">
        <v>-176442.42</v>
      </c>
      <c r="I689" s="45">
        <v>-174326.42</v>
      </c>
      <c r="J689" s="45">
        <v>-41015.42</v>
      </c>
      <c r="K689" s="45">
        <v>-50</v>
      </c>
      <c r="L689" s="45">
        <v>-100</v>
      </c>
      <c r="M689" s="45">
        <v>-150</v>
      </c>
      <c r="N689" s="45">
        <v>-200</v>
      </c>
      <c r="O689" s="45">
        <v>-200</v>
      </c>
      <c r="P689" s="45">
        <v>-200</v>
      </c>
      <c r="Q689" s="45">
        <v>-200</v>
      </c>
      <c r="R689" s="47">
        <f t="shared" si="165"/>
        <v>-45478.380000000005</v>
      </c>
      <c r="V689" s="49">
        <f t="shared" si="167"/>
        <v>-45478.380000000005</v>
      </c>
      <c r="Y689" s="51"/>
      <c r="Z689" s="51"/>
      <c r="AA689" s="51"/>
      <c r="AC689" s="61">
        <f t="shared" si="166"/>
        <v>-45478.380000000005</v>
      </c>
    </row>
    <row r="690" spans="1:29">
      <c r="A690" s="25" t="s">
        <v>294</v>
      </c>
      <c r="B690" s="6" t="s">
        <v>254</v>
      </c>
      <c r="C690" s="6" t="s">
        <v>462</v>
      </c>
      <c r="D690" s="3" t="s">
        <v>841</v>
      </c>
      <c r="E690" s="45">
        <v>-1671.15</v>
      </c>
      <c r="F690" s="45">
        <v>-1671.15</v>
      </c>
      <c r="G690" s="45">
        <v>-1742.57</v>
      </c>
      <c r="H690" s="45">
        <v>-1742.57</v>
      </c>
      <c r="I690" s="45">
        <v>-1742.57</v>
      </c>
      <c r="J690" s="45">
        <v>-2083.2199999999998</v>
      </c>
      <c r="K690" s="45">
        <v>-514.71</v>
      </c>
      <c r="L690" s="45">
        <v>-514.71</v>
      </c>
      <c r="M690" s="45">
        <v>-951.76</v>
      </c>
      <c r="N690" s="45">
        <v>-951.76</v>
      </c>
      <c r="O690" s="45">
        <v>-951.76</v>
      </c>
      <c r="P690" s="45">
        <v>-1016.69</v>
      </c>
      <c r="Q690" s="45">
        <v>-1016.69</v>
      </c>
      <c r="R690" s="47">
        <f t="shared" ref="R690:R693" si="168">((E690+Q690)+((F690+G690+H690+I690+J690+K690+L690+M690+N690+O690+P690)*2))/24</f>
        <v>-1268.9491666666668</v>
      </c>
      <c r="V690" s="49">
        <f t="shared" si="167"/>
        <v>-1268.9491666666668</v>
      </c>
      <c r="Y690" s="51"/>
      <c r="Z690" s="51"/>
      <c r="AA690" s="51"/>
      <c r="AC690" s="61">
        <f t="shared" si="166"/>
        <v>-1268.9491666666668</v>
      </c>
    </row>
    <row r="691" spans="1:29">
      <c r="A691" s="25" t="s">
        <v>294</v>
      </c>
      <c r="B691" s="6" t="s">
        <v>254</v>
      </c>
      <c r="C691" s="6" t="s">
        <v>464</v>
      </c>
      <c r="D691" s="3" t="s">
        <v>842</v>
      </c>
      <c r="E691" s="45">
        <v>-13741.25</v>
      </c>
      <c r="F691" s="45">
        <v>-13741.25</v>
      </c>
      <c r="G691" s="45">
        <v>-13741.25</v>
      </c>
      <c r="H691" s="45">
        <v>-15628.66</v>
      </c>
      <c r="I691" s="45">
        <v>-14211.57</v>
      </c>
      <c r="J691" s="45">
        <v>-14211.57</v>
      </c>
      <c r="K691" s="45">
        <v>-327.29000000000002</v>
      </c>
      <c r="L691" s="45">
        <v>-1502.89</v>
      </c>
      <c r="M691" s="45">
        <v>-1502.89</v>
      </c>
      <c r="N691" s="45">
        <v>-1502.89</v>
      </c>
      <c r="O691" s="45">
        <v>-1983.67</v>
      </c>
      <c r="P691" s="45">
        <v>-1983.67</v>
      </c>
      <c r="Q691" s="45">
        <v>-3560.54</v>
      </c>
      <c r="R691" s="47">
        <f t="shared" si="168"/>
        <v>-7415.7079166666663</v>
      </c>
      <c r="V691" s="49">
        <f t="shared" ref="V691:V693" si="169">R691</f>
        <v>-7415.7079166666663</v>
      </c>
      <c r="Y691" s="51"/>
      <c r="Z691" s="51"/>
      <c r="AA691" s="51"/>
      <c r="AC691" s="61">
        <f t="shared" si="166"/>
        <v>-7415.7079166666663</v>
      </c>
    </row>
    <row r="692" spans="1:29">
      <c r="A692" s="25" t="s">
        <v>294</v>
      </c>
      <c r="B692" s="6" t="s">
        <v>255</v>
      </c>
      <c r="C692" s="6"/>
      <c r="D692" s="3" t="s">
        <v>852</v>
      </c>
      <c r="E692" s="45">
        <v>121481.1</v>
      </c>
      <c r="F692" s="45">
        <v>270685.90000000002</v>
      </c>
      <c r="G692" s="45">
        <v>414283.83</v>
      </c>
      <c r="H692" s="45">
        <v>487606.76</v>
      </c>
      <c r="I692" s="45">
        <v>452426.71</v>
      </c>
      <c r="J692" s="45">
        <v>279555.67</v>
      </c>
      <c r="K692" s="45">
        <v>-86282.559999999998</v>
      </c>
      <c r="L692" s="45">
        <v>-172852.39</v>
      </c>
      <c r="M692" s="45">
        <v>-208667.53</v>
      </c>
      <c r="N692" s="45">
        <v>-134037.53</v>
      </c>
      <c r="O692" s="45">
        <v>5817.0699999999797</v>
      </c>
      <c r="P692" s="45">
        <v>247399.34</v>
      </c>
      <c r="Q692" s="45">
        <v>424612.24</v>
      </c>
      <c r="R692" s="47">
        <f t="shared" si="168"/>
        <v>152415.16166666665</v>
      </c>
      <c r="V692" s="49">
        <f t="shared" si="169"/>
        <v>152415.16166666665</v>
      </c>
      <c r="Y692" s="51"/>
      <c r="Z692" s="51"/>
      <c r="AA692" s="51"/>
      <c r="AC692" s="61">
        <f t="shared" si="166"/>
        <v>152415.16166666665</v>
      </c>
    </row>
    <row r="693" spans="1:29">
      <c r="A693" s="25" t="s">
        <v>294</v>
      </c>
      <c r="B693" s="6" t="s">
        <v>255</v>
      </c>
      <c r="C693" s="6" t="s">
        <v>143</v>
      </c>
      <c r="D693" s="3" t="s">
        <v>859</v>
      </c>
      <c r="E693" s="45">
        <v>-327470.48</v>
      </c>
      <c r="F693" s="45">
        <v>-385838.23</v>
      </c>
      <c r="G693" s="45">
        <v>-450228.5</v>
      </c>
      <c r="H693" s="45">
        <v>-504806.56</v>
      </c>
      <c r="I693" s="45">
        <v>-551367.89</v>
      </c>
      <c r="J693" s="45">
        <v>-608879.27</v>
      </c>
      <c r="K693" s="45">
        <v>-54445.52</v>
      </c>
      <c r="L693" s="45">
        <v>-104877.16</v>
      </c>
      <c r="M693" s="45">
        <v>-168367</v>
      </c>
      <c r="N693" s="45">
        <v>-229213.27</v>
      </c>
      <c r="O693" s="45">
        <v>-269986.05</v>
      </c>
      <c r="P693" s="45">
        <v>-325035.33</v>
      </c>
      <c r="Q693" s="45">
        <v>-386956.58</v>
      </c>
      <c r="R693" s="47">
        <f t="shared" si="168"/>
        <v>-334188.19250000006</v>
      </c>
      <c r="V693" s="49">
        <f t="shared" si="169"/>
        <v>-334188.19250000006</v>
      </c>
      <c r="Y693" s="51"/>
      <c r="Z693" s="51"/>
      <c r="AA693" s="51"/>
      <c r="AC693" s="61">
        <f t="shared" si="166"/>
        <v>-334188.19250000006</v>
      </c>
    </row>
    <row r="694" spans="1:29">
      <c r="D694" s="3" t="s">
        <v>256</v>
      </c>
      <c r="E694" s="46">
        <f t="shared" ref="E694:K694" si="170">SUM(E626:E693)</f>
        <v>-197775467.32999998</v>
      </c>
      <c r="F694" s="46">
        <f t="shared" si="170"/>
        <v>-209894541.4600001</v>
      </c>
      <c r="G694" s="46">
        <f t="shared" si="170"/>
        <v>-224410277.96000001</v>
      </c>
      <c r="H694" s="46">
        <f t="shared" si="170"/>
        <v>-248717126.94</v>
      </c>
      <c r="I694" s="46">
        <f t="shared" si="170"/>
        <v>-287719611.15999997</v>
      </c>
      <c r="J694" s="46">
        <f t="shared" si="170"/>
        <v>-337332678.37999994</v>
      </c>
      <c r="K694" s="46">
        <f t="shared" si="170"/>
        <v>-48903032.910000019</v>
      </c>
      <c r="L694" s="46">
        <f t="shared" ref="L694:R694" si="171">SUM(L626:L693)</f>
        <v>-95219914.539999992</v>
      </c>
      <c r="M694" s="46">
        <f t="shared" si="171"/>
        <v>-133488925.14999996</v>
      </c>
      <c r="N694" s="46">
        <f t="shared" si="171"/>
        <v>-159405227.91999996</v>
      </c>
      <c r="O694" s="46">
        <f t="shared" si="171"/>
        <v>-177653650.30000001</v>
      </c>
      <c r="P694" s="46">
        <f t="shared" si="171"/>
        <v>-191319579.83000001</v>
      </c>
      <c r="Q694" s="46">
        <f t="shared" si="171"/>
        <v>-205019154.09000006</v>
      </c>
      <c r="R694" s="46">
        <f t="shared" si="171"/>
        <v>-192955156.43833336</v>
      </c>
      <c r="Y694" s="51"/>
      <c r="Z694" s="51"/>
      <c r="AA694" s="51"/>
    </row>
    <row r="695" spans="1:29">
      <c r="D695" s="3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7"/>
      <c r="Y695" s="51"/>
      <c r="Z695" s="51"/>
      <c r="AA695" s="51"/>
    </row>
    <row r="696" spans="1:29">
      <c r="A696" s="6" t="s">
        <v>284</v>
      </c>
      <c r="B696" s="6" t="s">
        <v>262</v>
      </c>
      <c r="D696" s="3" t="s">
        <v>263</v>
      </c>
      <c r="E696" s="45">
        <v>-4642.1899999999996</v>
      </c>
      <c r="F696" s="45">
        <v>-4864.66</v>
      </c>
      <c r="G696" s="45">
        <v>-4864.66</v>
      </c>
      <c r="H696" s="45">
        <v>-5125.6400000000003</v>
      </c>
      <c r="I696" s="45">
        <v>-5432.72</v>
      </c>
      <c r="J696" s="45">
        <v>-5925.56</v>
      </c>
      <c r="K696" s="45">
        <v>-1235.31</v>
      </c>
      <c r="L696" s="45">
        <v>-1576.7</v>
      </c>
      <c r="M696" s="45">
        <v>-2155.4</v>
      </c>
      <c r="N696" s="45">
        <v>-2445.25</v>
      </c>
      <c r="O696" s="45">
        <v>-3009.5</v>
      </c>
      <c r="P696" s="45">
        <v>-3629.69</v>
      </c>
      <c r="Q696" s="45">
        <v>-3967.52</v>
      </c>
      <c r="R696" s="47">
        <f t="shared" ref="R696:R706" si="172">((E696+Q696)+((F696+G696+H696+I696+J696+K696+L696+M696+N696+O696+P696)*2))/24</f>
        <v>-3714.1620833333341</v>
      </c>
      <c r="V696" s="49">
        <f t="shared" ref="V696:V706" si="173">R696</f>
        <v>-3714.1620833333341</v>
      </c>
      <c r="Y696" s="51"/>
      <c r="Z696" s="51"/>
      <c r="AA696" s="51"/>
      <c r="AC696" s="61">
        <f t="shared" ref="AC696:AC706" si="174">+R696</f>
        <v>-3714.1620833333341</v>
      </c>
    </row>
    <row r="697" spans="1:29">
      <c r="A697" s="6" t="s">
        <v>284</v>
      </c>
      <c r="B697" s="6" t="s">
        <v>468</v>
      </c>
      <c r="C697" s="6" t="s">
        <v>469</v>
      </c>
      <c r="D697" s="2" t="s">
        <v>257</v>
      </c>
      <c r="E697" s="45">
        <v>-2989.04</v>
      </c>
      <c r="F697" s="45">
        <v>-3100.9</v>
      </c>
      <c r="G697" s="45">
        <v>-3229.19</v>
      </c>
      <c r="H697" s="45">
        <v>-3318.83</v>
      </c>
      <c r="I697" s="45">
        <v>-3457.73</v>
      </c>
      <c r="J697" s="45">
        <v>-3607.63</v>
      </c>
      <c r="K697" s="45">
        <v>-644.32000000000005</v>
      </c>
      <c r="L697" s="45">
        <v>-906.69</v>
      </c>
      <c r="M697" s="45">
        <v>-1148.93</v>
      </c>
      <c r="N697" s="45">
        <v>-1404.13</v>
      </c>
      <c r="O697" s="45">
        <v>-1653.65</v>
      </c>
      <c r="P697" s="45">
        <v>-1844.19</v>
      </c>
      <c r="Q697" s="45">
        <v>-1983.59</v>
      </c>
      <c r="R697" s="47">
        <f t="shared" si="172"/>
        <v>-2233.5420833333333</v>
      </c>
      <c r="V697" s="49">
        <f t="shared" si="173"/>
        <v>-2233.5420833333333</v>
      </c>
      <c r="Y697" s="51"/>
      <c r="Z697" s="51"/>
      <c r="AA697" s="51"/>
      <c r="AC697" s="61">
        <f t="shared" si="174"/>
        <v>-2233.5420833333333</v>
      </c>
    </row>
    <row r="698" spans="1:29">
      <c r="A698" s="6" t="s">
        <v>284</v>
      </c>
      <c r="B698" s="6" t="s">
        <v>468</v>
      </c>
      <c r="C698" s="6" t="s">
        <v>533</v>
      </c>
      <c r="D698" s="2" t="s">
        <v>855</v>
      </c>
      <c r="E698" s="45">
        <v>-5706.72</v>
      </c>
      <c r="F698" s="45">
        <v>-5706.72</v>
      </c>
      <c r="G698" s="45">
        <v>-5706.72</v>
      </c>
      <c r="H698" s="45">
        <v>-5706.72</v>
      </c>
      <c r="I698" s="45">
        <v>-5706.72</v>
      </c>
      <c r="J698" s="45">
        <v>-5706.72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7">
        <f t="shared" si="172"/>
        <v>-2615.5800000000004</v>
      </c>
      <c r="V698" s="49">
        <f t="shared" si="173"/>
        <v>-2615.5800000000004</v>
      </c>
      <c r="Y698" s="51"/>
      <c r="Z698" s="51"/>
      <c r="AA698" s="51"/>
      <c r="AC698" s="61">
        <f t="shared" si="174"/>
        <v>-2615.5800000000004</v>
      </c>
    </row>
    <row r="699" spans="1:29">
      <c r="A699" s="6" t="s">
        <v>284</v>
      </c>
      <c r="B699" s="6" t="s">
        <v>260</v>
      </c>
      <c r="D699" s="3" t="s">
        <v>856</v>
      </c>
      <c r="E699" s="45">
        <v>-29580.07</v>
      </c>
      <c r="F699" s="45">
        <v>-29459.11</v>
      </c>
      <c r="G699" s="45">
        <v>-29396.77</v>
      </c>
      <c r="H699" s="45">
        <v>-29396.77</v>
      </c>
      <c r="I699" s="45">
        <v>-29396.77</v>
      </c>
      <c r="J699" s="45">
        <v>-29359.65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172"/>
        <v>-13483.258750000001</v>
      </c>
      <c r="V699" s="49">
        <f t="shared" si="173"/>
        <v>-13483.258750000001</v>
      </c>
      <c r="Y699" s="51"/>
      <c r="Z699" s="51"/>
      <c r="AA699" s="51"/>
      <c r="AC699" s="61">
        <f t="shared" si="174"/>
        <v>-13483.258750000001</v>
      </c>
    </row>
    <row r="700" spans="1:29">
      <c r="A700" s="6" t="s">
        <v>284</v>
      </c>
      <c r="B700" s="6" t="s">
        <v>258</v>
      </c>
      <c r="D700" s="3" t="s">
        <v>259</v>
      </c>
      <c r="E700" s="45">
        <v>-1517.99</v>
      </c>
      <c r="F700" s="45">
        <v>-1528.92</v>
      </c>
      <c r="G700" s="45">
        <v>-1529.05</v>
      </c>
      <c r="H700" s="45">
        <v>-1615.75</v>
      </c>
      <c r="I700" s="45">
        <v>-1615.75</v>
      </c>
      <c r="J700" s="45">
        <v>-1633.15</v>
      </c>
      <c r="K700" s="45">
        <v>-10257.200000000001</v>
      </c>
      <c r="L700" s="45">
        <v>-10257.200000000001</v>
      </c>
      <c r="M700" s="45">
        <v>-10428.89</v>
      </c>
      <c r="N700" s="45">
        <v>-10653.2</v>
      </c>
      <c r="O700" s="45">
        <v>-10653.2</v>
      </c>
      <c r="P700" s="45">
        <v>-10653.2</v>
      </c>
      <c r="Q700" s="45">
        <v>-10653.33</v>
      </c>
      <c r="R700" s="47">
        <f>((E700+Q700)+((F700+G700+H700+I700+J700+K700+L700+M700+N700+O700+P700)*2))/24</f>
        <v>-6409.2641666666668</v>
      </c>
      <c r="V700" s="49">
        <f t="shared" si="173"/>
        <v>-6409.2641666666668</v>
      </c>
      <c r="Y700" s="51"/>
      <c r="Z700" s="51"/>
      <c r="AA700" s="51"/>
      <c r="AC700" s="61">
        <f t="shared" si="174"/>
        <v>-6409.2641666666668</v>
      </c>
    </row>
    <row r="701" spans="1:29">
      <c r="A701" s="6" t="s">
        <v>284</v>
      </c>
      <c r="B701" s="6" t="s">
        <v>258</v>
      </c>
      <c r="C701" s="6" t="s">
        <v>471</v>
      </c>
      <c r="D701" s="3" t="s">
        <v>857</v>
      </c>
      <c r="E701" s="45">
        <v>-2934.08</v>
      </c>
      <c r="F701" s="45">
        <v>-2980.07</v>
      </c>
      <c r="G701" s="45">
        <v>-3977.35</v>
      </c>
      <c r="H701" s="45">
        <v>-4468.75</v>
      </c>
      <c r="I701" s="45">
        <v>-4747.8500000000004</v>
      </c>
      <c r="J701" s="45">
        <v>-4756.04</v>
      </c>
      <c r="K701" s="45">
        <v>-208.35</v>
      </c>
      <c r="L701" s="45">
        <v>-521.79</v>
      </c>
      <c r="M701" s="45">
        <v>-779.8</v>
      </c>
      <c r="N701" s="45">
        <v>-1417.66</v>
      </c>
      <c r="O701" s="45">
        <v>-1554.55</v>
      </c>
      <c r="P701" s="45">
        <v>-2714.32</v>
      </c>
      <c r="Q701" s="45">
        <v>-3004.61</v>
      </c>
      <c r="R701" s="47">
        <f t="shared" si="172"/>
        <v>-2591.3229166666665</v>
      </c>
      <c r="V701" s="49">
        <f t="shared" si="173"/>
        <v>-2591.3229166666665</v>
      </c>
      <c r="Y701" s="51"/>
      <c r="Z701" s="51"/>
      <c r="AA701" s="51"/>
      <c r="AC701" s="61">
        <f t="shared" si="174"/>
        <v>-2591.3229166666665</v>
      </c>
    </row>
    <row r="702" spans="1:29">
      <c r="A702" s="6" t="s">
        <v>284</v>
      </c>
      <c r="B702" s="6" t="s">
        <v>261</v>
      </c>
      <c r="D702" s="3" t="s">
        <v>858</v>
      </c>
      <c r="E702" s="45">
        <v>-485853.34</v>
      </c>
      <c r="F702" s="45">
        <v>-551746.19999999995</v>
      </c>
      <c r="G702" s="45">
        <v>-604615.03</v>
      </c>
      <c r="H702" s="45">
        <v>-672846.26</v>
      </c>
      <c r="I702" s="45">
        <v>-742192.3</v>
      </c>
      <c r="J702" s="45">
        <v>-775997.25</v>
      </c>
      <c r="K702" s="45">
        <v>-7655.29</v>
      </c>
      <c r="L702" s="45">
        <v>-13171.87</v>
      </c>
      <c r="M702" s="45">
        <v>-20140</v>
      </c>
      <c r="N702" s="45">
        <v>-29266.93</v>
      </c>
      <c r="O702" s="45">
        <v>-38020.93</v>
      </c>
      <c r="P702" s="45">
        <v>-49065.97</v>
      </c>
      <c r="Q702" s="45">
        <v>-60822.78</v>
      </c>
      <c r="R702" s="47">
        <f t="shared" si="172"/>
        <v>-314838.00750000007</v>
      </c>
      <c r="V702" s="49">
        <f t="shared" si="173"/>
        <v>-314838.00750000007</v>
      </c>
      <c r="Y702" s="51"/>
      <c r="Z702" s="51"/>
      <c r="AA702" s="51"/>
      <c r="AC702" s="61">
        <f t="shared" si="174"/>
        <v>-314838.00750000007</v>
      </c>
    </row>
    <row r="703" spans="1:29">
      <c r="A703" s="6" t="s">
        <v>293</v>
      </c>
      <c r="B703" s="6" t="s">
        <v>468</v>
      </c>
      <c r="C703" s="6" t="s">
        <v>296</v>
      </c>
      <c r="D703" s="2" t="s">
        <v>853</v>
      </c>
      <c r="E703" s="45">
        <v>-179306.53</v>
      </c>
      <c r="F703" s="45">
        <v>-180636.38</v>
      </c>
      <c r="G703" s="45">
        <v>-190087.36</v>
      </c>
      <c r="H703" s="45">
        <v>-192665.21</v>
      </c>
      <c r="I703" s="45">
        <v>-196032.55</v>
      </c>
      <c r="J703" s="45">
        <v>-198557.92</v>
      </c>
      <c r="K703" s="45">
        <v>-2624.99</v>
      </c>
      <c r="L703" s="45">
        <v>-8481.91</v>
      </c>
      <c r="M703" s="45">
        <v>-20992.04</v>
      </c>
      <c r="N703" s="45">
        <v>-23321.08</v>
      </c>
      <c r="O703" s="45">
        <v>-27867.439999999999</v>
      </c>
      <c r="P703" s="45">
        <v>-31083.42</v>
      </c>
      <c r="Q703" s="45">
        <v>-39636.69</v>
      </c>
      <c r="R703" s="47">
        <f t="shared" si="172"/>
        <v>-98485.159166666679</v>
      </c>
      <c r="V703" s="49">
        <f t="shared" si="173"/>
        <v>-98485.159166666679</v>
      </c>
      <c r="Y703" s="51"/>
      <c r="Z703" s="51"/>
      <c r="AA703" s="51"/>
      <c r="AC703" s="61">
        <f t="shared" si="174"/>
        <v>-98485.159166666679</v>
      </c>
    </row>
    <row r="704" spans="1:29">
      <c r="A704" s="6" t="s">
        <v>293</v>
      </c>
      <c r="B704" s="6" t="s">
        <v>468</v>
      </c>
      <c r="C704" s="6" t="s">
        <v>470</v>
      </c>
      <c r="D704" s="2" t="s">
        <v>854</v>
      </c>
      <c r="E704" s="45">
        <v>-130666.34</v>
      </c>
      <c r="F704" s="45">
        <v>-153234.5</v>
      </c>
      <c r="G704" s="45">
        <v>-177619.34</v>
      </c>
      <c r="H704" s="45">
        <v>-232589.47</v>
      </c>
      <c r="I704" s="45">
        <v>-251879.15</v>
      </c>
      <c r="J704" s="45">
        <v>-272801.17</v>
      </c>
      <c r="K704" s="45">
        <v>-21194.91</v>
      </c>
      <c r="L704" s="45">
        <v>-41572.160000000003</v>
      </c>
      <c r="M704" s="45">
        <v>-60644.1</v>
      </c>
      <c r="N704" s="45">
        <v>-80726.75</v>
      </c>
      <c r="O704" s="45">
        <v>-105052.47</v>
      </c>
      <c r="P704" s="45">
        <v>-131679.07</v>
      </c>
      <c r="Q704" s="45">
        <v>-163814.37</v>
      </c>
      <c r="R704" s="47">
        <f t="shared" si="172"/>
        <v>-139686.12041666664</v>
      </c>
      <c r="V704" s="49">
        <f t="shared" si="173"/>
        <v>-139686.12041666664</v>
      </c>
      <c r="Y704" s="51"/>
      <c r="Z704" s="51"/>
      <c r="AA704" s="51"/>
      <c r="AC704" s="61">
        <f t="shared" si="174"/>
        <v>-139686.12041666664</v>
      </c>
    </row>
    <row r="705" spans="1:31">
      <c r="A705" s="6" t="s">
        <v>294</v>
      </c>
      <c r="B705" s="6" t="s">
        <v>468</v>
      </c>
      <c r="C705" s="6" t="s">
        <v>296</v>
      </c>
      <c r="D705" s="2" t="s">
        <v>853</v>
      </c>
      <c r="E705" s="45">
        <v>-111349.18</v>
      </c>
      <c r="F705" s="45">
        <v>-116886.18</v>
      </c>
      <c r="G705" s="45">
        <v>-248037.33</v>
      </c>
      <c r="H705" s="45">
        <v>-255424.8</v>
      </c>
      <c r="I705" s="45">
        <v>-270646.39</v>
      </c>
      <c r="J705" s="45">
        <v>-283848.56</v>
      </c>
      <c r="K705" s="45">
        <v>-2634.46</v>
      </c>
      <c r="L705" s="45">
        <v>-4717.17</v>
      </c>
      <c r="M705" s="45">
        <v>-6130.41</v>
      </c>
      <c r="N705" s="45">
        <v>-13390.25</v>
      </c>
      <c r="O705" s="45">
        <v>-18069.54</v>
      </c>
      <c r="P705" s="45">
        <v>-43685.85</v>
      </c>
      <c r="Q705" s="45">
        <v>-120573.19</v>
      </c>
      <c r="R705" s="47">
        <f t="shared" si="172"/>
        <v>-114952.67708333333</v>
      </c>
      <c r="V705" s="49">
        <f t="shared" si="173"/>
        <v>-114952.67708333333</v>
      </c>
      <c r="Y705" s="51"/>
      <c r="Z705" s="51"/>
      <c r="AA705" s="51"/>
      <c r="AC705" s="61">
        <f t="shared" si="174"/>
        <v>-114952.67708333333</v>
      </c>
    </row>
    <row r="706" spans="1:31">
      <c r="A706" s="6" t="s">
        <v>294</v>
      </c>
      <c r="B706" s="6" t="s">
        <v>468</v>
      </c>
      <c r="C706" s="6" t="s">
        <v>470</v>
      </c>
      <c r="D706" s="2" t="s">
        <v>854</v>
      </c>
      <c r="E706" s="45">
        <v>-2127459.1800000002</v>
      </c>
      <c r="F706" s="45">
        <v>-2335906.56</v>
      </c>
      <c r="G706" s="45">
        <v>-2538098.5</v>
      </c>
      <c r="H706" s="45">
        <v>-2740440.94</v>
      </c>
      <c r="I706" s="45">
        <v>-2935997.06</v>
      </c>
      <c r="J706" s="45">
        <v>-3136992.3</v>
      </c>
      <c r="K706" s="45">
        <v>-194934.05</v>
      </c>
      <c r="L706" s="45">
        <v>-365747.81</v>
      </c>
      <c r="M706" s="45">
        <v>-537080.22</v>
      </c>
      <c r="N706" s="45">
        <v>-689279.29</v>
      </c>
      <c r="O706" s="45">
        <v>-843128.57</v>
      </c>
      <c r="P706" s="45">
        <v>-994335.52</v>
      </c>
      <c r="Q706" s="45">
        <v>-1157546.57</v>
      </c>
      <c r="R706" s="47">
        <f t="shared" si="172"/>
        <v>-1579536.9745833334</v>
      </c>
      <c r="V706" s="49">
        <f t="shared" si="173"/>
        <v>-1579536.9745833334</v>
      </c>
      <c r="Y706" s="51"/>
      <c r="Z706" s="51"/>
      <c r="AA706" s="51"/>
      <c r="AC706" s="61">
        <f t="shared" si="174"/>
        <v>-1579536.9745833334</v>
      </c>
    </row>
    <row r="707" spans="1:31">
      <c r="D707" s="3" t="s">
        <v>264</v>
      </c>
      <c r="E707" s="46">
        <f t="shared" ref="E707:K707" si="175">SUM(E696:E706)</f>
        <v>-3082004.66</v>
      </c>
      <c r="F707" s="46">
        <f t="shared" si="175"/>
        <v>-3386050.2</v>
      </c>
      <c r="G707" s="46">
        <f t="shared" si="175"/>
        <v>-3807161.3</v>
      </c>
      <c r="H707" s="46">
        <f t="shared" si="175"/>
        <v>-4143599.1399999997</v>
      </c>
      <c r="I707" s="46">
        <f t="shared" si="175"/>
        <v>-4447104.99</v>
      </c>
      <c r="J707" s="46">
        <f t="shared" si="175"/>
        <v>-4719185.95</v>
      </c>
      <c r="K707" s="46">
        <f t="shared" si="175"/>
        <v>-241388.87999999998</v>
      </c>
      <c r="L707" s="46">
        <f t="shared" ref="L707:R707" si="176">SUM(L696:L706)</f>
        <v>-446953.3</v>
      </c>
      <c r="M707" s="46">
        <f t="shared" si="176"/>
        <v>-659499.79</v>
      </c>
      <c r="N707" s="46">
        <f t="shared" si="176"/>
        <v>-851904.54</v>
      </c>
      <c r="O707" s="46">
        <f t="shared" si="176"/>
        <v>-1049009.8499999999</v>
      </c>
      <c r="P707" s="46">
        <f t="shared" si="176"/>
        <v>-1268691.23</v>
      </c>
      <c r="Q707" s="46">
        <f t="shared" si="176"/>
        <v>-1562002.6500000001</v>
      </c>
      <c r="R707" s="46">
        <f t="shared" si="176"/>
        <v>-2278546.0687500001</v>
      </c>
      <c r="Y707" s="51"/>
      <c r="Z707" s="51"/>
      <c r="AA707" s="51"/>
    </row>
    <row r="708" spans="1:31">
      <c r="D708" s="3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7"/>
      <c r="Y708" s="51"/>
      <c r="Z708" s="51"/>
      <c r="AA708" s="51"/>
    </row>
    <row r="709" spans="1:31" s="15" customFormat="1" ht="13.5" thickBot="1">
      <c r="D709" s="19" t="s">
        <v>265</v>
      </c>
      <c r="E709" s="16">
        <f t="shared" ref="E709:R709" si="177">+E707+E694+E624+E597+E555+SUM(E465:E502)+E463+E422+E401</f>
        <v>-1030264525.0700001</v>
      </c>
      <c r="F709" s="16">
        <f t="shared" si="177"/>
        <v>-1053516193.5500001</v>
      </c>
      <c r="G709" s="16">
        <f t="shared" si="177"/>
        <v>-1095954589.5599999</v>
      </c>
      <c r="H709" s="16">
        <f t="shared" si="177"/>
        <v>-1140082062.48</v>
      </c>
      <c r="I709" s="16">
        <f t="shared" si="177"/>
        <v>-1197351789.9500003</v>
      </c>
      <c r="J709" s="16">
        <f t="shared" si="177"/>
        <v>-1255579420.02</v>
      </c>
      <c r="K709" s="16">
        <f t="shared" si="177"/>
        <v>-973205124.52999997</v>
      </c>
      <c r="L709" s="16">
        <f t="shared" si="177"/>
        <v>-1020025267.05</v>
      </c>
      <c r="M709" s="16">
        <f t="shared" si="177"/>
        <v>-1045163956.0999999</v>
      </c>
      <c r="N709" s="16">
        <f t="shared" si="177"/>
        <v>-1057001858.4599998</v>
      </c>
      <c r="O709" s="16">
        <f t="shared" si="177"/>
        <v>-1074129954.8099999</v>
      </c>
      <c r="P709" s="16">
        <f t="shared" si="177"/>
        <v>-1089863025.5</v>
      </c>
      <c r="Q709" s="16">
        <f t="shared" si="177"/>
        <v>-1105960550.9100001</v>
      </c>
      <c r="R709" s="16">
        <f t="shared" si="177"/>
        <v>-1089165481.6666665</v>
      </c>
      <c r="Y709" s="52"/>
      <c r="Z709" s="52"/>
      <c r="AA709" s="52"/>
    </row>
    <row r="710" spans="1:31" ht="13.5" thickTop="1">
      <c r="Y710" s="51"/>
      <c r="Z710" s="51"/>
      <c r="AA710" s="51"/>
    </row>
    <row r="711" spans="1:31">
      <c r="Y711" s="51"/>
      <c r="Z711" s="51"/>
      <c r="AA711" s="51"/>
    </row>
    <row r="712" spans="1:31">
      <c r="D712" s="80" t="s">
        <v>1043</v>
      </c>
      <c r="E712" s="49">
        <f t="shared" ref="E712:R712" si="178">E709+E391</f>
        <v>0</v>
      </c>
      <c r="F712" s="49">
        <f t="shared" si="178"/>
        <v>0</v>
      </c>
      <c r="G712" s="49">
        <f t="shared" si="178"/>
        <v>0</v>
      </c>
      <c r="H712" s="49">
        <f t="shared" si="178"/>
        <v>0</v>
      </c>
      <c r="I712" s="49">
        <f t="shared" si="178"/>
        <v>0</v>
      </c>
      <c r="J712" s="49">
        <f t="shared" si="178"/>
        <v>0</v>
      </c>
      <c r="K712" s="49">
        <f t="shared" si="178"/>
        <v>0</v>
      </c>
      <c r="L712" s="49">
        <f t="shared" si="178"/>
        <v>0</v>
      </c>
      <c r="M712" s="49">
        <f t="shared" si="178"/>
        <v>0</v>
      </c>
      <c r="N712" s="49">
        <f t="shared" si="178"/>
        <v>0</v>
      </c>
      <c r="O712" s="49">
        <f t="shared" si="178"/>
        <v>0</v>
      </c>
      <c r="P712" s="49">
        <f t="shared" si="178"/>
        <v>0</v>
      </c>
      <c r="Q712" s="49">
        <f t="shared" si="178"/>
        <v>0</v>
      </c>
      <c r="R712" s="49">
        <f t="shared" si="178"/>
        <v>0</v>
      </c>
      <c r="T712" s="50">
        <f>SUM(T10:T707)</f>
        <v>138299859.64708331</v>
      </c>
      <c r="U712" s="50">
        <f>SUM(U10:U707)</f>
        <v>-110864506.90874998</v>
      </c>
      <c r="V712" s="50">
        <f>SUM(V10:V707)</f>
        <v>-701340706.30249989</v>
      </c>
      <c r="W712" s="50">
        <f>SUM(W10:W707)</f>
        <v>673905353.56416714</v>
      </c>
      <c r="Y712" s="52">
        <f t="shared" ref="Y712:AD712" si="179">SUM(Y10:Y707)</f>
        <v>431709272.55828857</v>
      </c>
      <c r="Z712" s="52">
        <f t="shared" si="179"/>
        <v>142734207.94962794</v>
      </c>
      <c r="AA712" s="52">
        <f t="shared" si="179"/>
        <v>0</v>
      </c>
      <c r="AB712" s="50">
        <f t="shared" si="179"/>
        <v>99461873.056250051</v>
      </c>
      <c r="AC712" s="50">
        <f t="shared" si="179"/>
        <v>-701340706.30249989</v>
      </c>
      <c r="AD712" s="50">
        <f t="shared" si="179"/>
        <v>27435352.738333285</v>
      </c>
      <c r="AE712" s="49"/>
    </row>
    <row r="713" spans="1:31">
      <c r="D713" s="25" t="s">
        <v>487</v>
      </c>
      <c r="U713" s="50">
        <f>+T712+U712</f>
        <v>27435352.73833333</v>
      </c>
      <c r="AC713" s="49">
        <f>+AB712+Z712+Y712</f>
        <v>673905353.56416655</v>
      </c>
    </row>
    <row r="714" spans="1:31">
      <c r="W714" s="49"/>
      <c r="Y714" s="49"/>
      <c r="AD714" s="49"/>
    </row>
    <row r="715" spans="1:31">
      <c r="D715" s="25" t="s">
        <v>488</v>
      </c>
      <c r="P715" s="49"/>
      <c r="Q715" s="49"/>
      <c r="Y715" s="53">
        <f>+Y712/AC713</f>
        <v>0.64060816593169112</v>
      </c>
      <c r="Z715" s="53">
        <f>+Z712/AC713</f>
        <v>0.21180156411390991</v>
      </c>
      <c r="AA715" s="64" t="s">
        <v>479</v>
      </c>
      <c r="AB715" s="64">
        <f>+AD712/-AC712</f>
        <v>3.911843771763044E-2</v>
      </c>
    </row>
    <row r="716" spans="1:31">
      <c r="U716" s="49"/>
    </row>
    <row r="717" spans="1:31">
      <c r="D717" s="25" t="s">
        <v>489</v>
      </c>
      <c r="Y717" s="54">
        <f>Y715*AD712</f>
        <v>17575310.999392685</v>
      </c>
      <c r="Z717" s="63">
        <f>+AD712*Z715</f>
        <v>5810850.6219958309</v>
      </c>
      <c r="AA717" s="51"/>
      <c r="AB717" s="51">
        <f>+U713*AB715</f>
        <v>1073228.1373557141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AE736"/>
  <sheetViews>
    <sheetView zoomScaleNormal="100" workbookViewId="0">
      <pane xSplit="4" ySplit="9" topLeftCell="V698" activePane="bottomRight" state="frozen"/>
      <selection activeCell="D749" sqref="D749"/>
      <selection pane="topRight" activeCell="D749" sqref="D749"/>
      <selection pane="bottomLeft" activeCell="D749" sqref="D749"/>
      <selection pane="bottomRight" activeCell="D749" sqref="D749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335</v>
      </c>
      <c r="K2" s="24" t="s">
        <v>335</v>
      </c>
      <c r="L2" s="24" t="s">
        <v>983</v>
      </c>
      <c r="M2" s="24" t="s">
        <v>983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278</v>
      </c>
      <c r="F5" s="14" t="s">
        <v>279</v>
      </c>
      <c r="G5" s="14" t="s">
        <v>9</v>
      </c>
      <c r="H5" s="14" t="s">
        <v>280</v>
      </c>
      <c r="I5" s="14" t="s">
        <v>281</v>
      </c>
      <c r="J5" s="14" t="s">
        <v>282</v>
      </c>
      <c r="K5" s="14" t="s">
        <v>92</v>
      </c>
      <c r="L5" s="14" t="s">
        <v>143</v>
      </c>
      <c r="M5" s="14" t="s">
        <v>179</v>
      </c>
      <c r="N5" s="14" t="s">
        <v>180</v>
      </c>
      <c r="O5" s="14" t="s">
        <v>276</v>
      </c>
      <c r="P5" s="14" t="s">
        <v>277</v>
      </c>
      <c r="Q5" s="14" t="s">
        <v>278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6"/>
      <c r="B8" s="78"/>
      <c r="C8" s="76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1042</v>
      </c>
      <c r="F9" s="23" t="s">
        <v>954</v>
      </c>
      <c r="G9" s="23" t="s">
        <v>956</v>
      </c>
      <c r="H9" s="23" t="s">
        <v>957</v>
      </c>
      <c r="I9" s="23" t="s">
        <v>958</v>
      </c>
      <c r="J9" s="23" t="s">
        <v>962</v>
      </c>
      <c r="K9" s="23" t="s">
        <v>965</v>
      </c>
      <c r="L9" s="23" t="s">
        <v>984</v>
      </c>
      <c r="M9" s="23" t="s">
        <v>991</v>
      </c>
      <c r="N9" s="23" t="s">
        <v>994</v>
      </c>
      <c r="O9" s="23" t="s">
        <v>995</v>
      </c>
      <c r="P9" s="23" t="s">
        <v>1003</v>
      </c>
      <c r="Q9" s="23" t="s">
        <v>1004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33" t="s">
        <v>3</v>
      </c>
      <c r="E10" s="45">
        <v>1106666508.03</v>
      </c>
      <c r="F10" s="45">
        <v>1111171887.8699999</v>
      </c>
      <c r="G10" s="45">
        <v>1114472874.1199999</v>
      </c>
      <c r="H10" s="45">
        <v>1116166185.8599999</v>
      </c>
      <c r="I10" s="45">
        <v>1116932697.9000001</v>
      </c>
      <c r="J10" s="45">
        <v>1118156214.0899999</v>
      </c>
      <c r="K10" s="45">
        <v>1181190214.3099999</v>
      </c>
      <c r="L10" s="45">
        <v>1176359415.3699999</v>
      </c>
      <c r="M10" s="45">
        <v>1176536981.45</v>
      </c>
      <c r="N10" s="45">
        <v>1180217523.51</v>
      </c>
      <c r="O10" s="45">
        <v>1188366509.1600001</v>
      </c>
      <c r="P10" s="45">
        <v>1189994147.4200001</v>
      </c>
      <c r="Q10" s="45">
        <v>1198843248.6300001</v>
      </c>
      <c r="R10" s="34">
        <f>((E10+Q10)+((F10+G10+H10+I10+J10+K10+L10+M10+N10+O10+P10)*2))/24</f>
        <v>1151859960.7825</v>
      </c>
      <c r="T10" s="49"/>
      <c r="W10" s="49">
        <f>+R10</f>
        <v>1151859960.7825</v>
      </c>
      <c r="Y10" s="67">
        <f>+R10*$Z$4</f>
        <v>862627924.6300143</v>
      </c>
      <c r="Z10" s="67">
        <f>+R10*$Z$5</f>
        <v>289232036.15248573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2" si="0">((E11+Q11)+((F11+G11+H11+I11+J11+K11+L11+M11+N11+O11+P11)*2))/24</f>
        <v>0</v>
      </c>
      <c r="T11" s="49"/>
      <c r="W11" s="49">
        <f t="shared" ref="W11:W12" si="1">+R11</f>
        <v>0</v>
      </c>
      <c r="Y11" s="67">
        <f t="shared" ref="Y11:Y12" si="2">+R11*$Z$4</f>
        <v>0</v>
      </c>
      <c r="Z11" s="67">
        <f t="shared" ref="Z11:Z12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26337831.030000001</v>
      </c>
      <c r="J12" s="45">
        <v>26337831.030000001</v>
      </c>
      <c r="K12" s="45">
        <v>29198499.489999998</v>
      </c>
      <c r="L12" s="45">
        <v>29198499.489999998</v>
      </c>
      <c r="M12" s="45">
        <v>29198499.489999998</v>
      </c>
      <c r="N12" s="45">
        <v>29198499.18</v>
      </c>
      <c r="O12" s="45">
        <v>29198499.18</v>
      </c>
      <c r="P12" s="45">
        <v>29198499.18</v>
      </c>
      <c r="Q12" s="45">
        <v>29198499.18</v>
      </c>
      <c r="R12" s="47">
        <f t="shared" si="0"/>
        <v>27887359.688750003</v>
      </c>
      <c r="T12" s="49"/>
      <c r="W12" s="49">
        <f t="shared" si="1"/>
        <v>27887359.688750003</v>
      </c>
      <c r="Y12" s="67">
        <f t="shared" si="2"/>
        <v>20884843.670904879</v>
      </c>
      <c r="Z12" s="67">
        <f t="shared" si="3"/>
        <v>7002516.0178451249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1423907.27</v>
      </c>
      <c r="N13" s="45">
        <v>1423907.27</v>
      </c>
      <c r="O13" s="45">
        <v>1423907.27</v>
      </c>
      <c r="P13" s="45">
        <v>1423907.27</v>
      </c>
      <c r="Q13" s="45">
        <v>1423907.27</v>
      </c>
      <c r="R13" s="47">
        <f t="shared" ref="R13" si="4">((E13+Q13)+((F13+G13+H13+I13+J13+K13+L13+M13+N13+O13+P13)*2))/24</f>
        <v>533965.22624999995</v>
      </c>
      <c r="T13" s="49"/>
      <c r="W13" s="49">
        <f t="shared" ref="W13" si="5">+R13</f>
        <v>533965.22624999995</v>
      </c>
      <c r="Y13" s="67">
        <f t="shared" ref="Y13" si="6">+R13*$Z$4</f>
        <v>399886.55793862499</v>
      </c>
      <c r="Z13" s="67">
        <f t="shared" ref="Z13" si="7">+R13*$Z$5</f>
        <v>134078.66831137499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33" t="s">
        <v>5</v>
      </c>
      <c r="E14" s="45">
        <v>41528661.189999998</v>
      </c>
      <c r="F14" s="45">
        <v>42658430.850000001</v>
      </c>
      <c r="G14" s="45">
        <v>49067844.539999999</v>
      </c>
      <c r="H14" s="45">
        <v>54532434.450000003</v>
      </c>
      <c r="I14" s="45">
        <v>61047627.030000001</v>
      </c>
      <c r="J14" s="45">
        <v>71392210.099999994</v>
      </c>
      <c r="K14" s="45">
        <v>50743909.159999996</v>
      </c>
      <c r="L14" s="45">
        <v>51342915.100000001</v>
      </c>
      <c r="M14" s="45">
        <v>52880679.960000001</v>
      </c>
      <c r="N14" s="45">
        <v>52611421.359999999</v>
      </c>
      <c r="O14" s="45">
        <v>47864645.049999997</v>
      </c>
      <c r="P14" s="45">
        <v>48422951.670000002</v>
      </c>
      <c r="Q14" s="45">
        <v>44072852.43</v>
      </c>
      <c r="R14" s="34">
        <f>((E14+Q14)+((F14+G14+H14+I14+J14+K14+L14+M14+N14+O14+P14)*2))/24</f>
        <v>52113818.839999996</v>
      </c>
      <c r="T14" s="49"/>
      <c r="W14" s="49">
        <f>+R14</f>
        <v>52113818.839999996</v>
      </c>
      <c r="Y14" s="67">
        <f>+R14*$Z$4</f>
        <v>39028038.929275997</v>
      </c>
      <c r="Z14" s="67">
        <f>+R14*$Z$5</f>
        <v>13085779.910723999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33" t="s">
        <v>6</v>
      </c>
      <c r="E15" s="45">
        <v>41645401.909999996</v>
      </c>
      <c r="F15" s="45">
        <v>44013560.740000002</v>
      </c>
      <c r="G15" s="45">
        <v>42738936.82</v>
      </c>
      <c r="H15" s="45">
        <v>45009545.090000004</v>
      </c>
      <c r="I15" s="45">
        <v>48549183.509999998</v>
      </c>
      <c r="J15" s="45">
        <v>42890821.390000001</v>
      </c>
      <c r="K15" s="45">
        <v>7469181.9500000002</v>
      </c>
      <c r="L15" s="45">
        <v>7841410.9199999999</v>
      </c>
      <c r="M15" s="45">
        <v>9127816.8300000001</v>
      </c>
      <c r="N15" s="45">
        <v>9918565.6999999993</v>
      </c>
      <c r="O15" s="45">
        <v>11427308.300000001</v>
      </c>
      <c r="P15" s="45">
        <v>13800824.17</v>
      </c>
      <c r="Q15" s="45">
        <v>15020662.720000001</v>
      </c>
      <c r="R15" s="34">
        <f>((E15+Q15)+((F15+G15+H15+I15+J15+K15+L15+M15+N15+O15+P15)*2))/24</f>
        <v>25926682.311250001</v>
      </c>
      <c r="T15" s="49"/>
      <c r="W15" s="49">
        <f>+R15</f>
        <v>25926682.311250001</v>
      </c>
      <c r="Y15" s="51"/>
      <c r="Z15" s="51"/>
      <c r="AA15" s="51"/>
      <c r="AB15" s="49">
        <f>+R15</f>
        <v>25926682.311250001</v>
      </c>
    </row>
    <row r="16" spans="1:30">
      <c r="D16" s="33" t="s">
        <v>7</v>
      </c>
      <c r="E16" s="46">
        <f t="shared" ref="E16:P16" si="8">SUM(E10:E15)</f>
        <v>1216178402.1600001</v>
      </c>
      <c r="F16" s="46">
        <f t="shared" si="8"/>
        <v>1224181710.4899998</v>
      </c>
      <c r="G16" s="46">
        <f t="shared" si="8"/>
        <v>1232617486.5099998</v>
      </c>
      <c r="H16" s="46">
        <f t="shared" si="8"/>
        <v>1242045996.4299998</v>
      </c>
      <c r="I16" s="46">
        <f t="shared" si="8"/>
        <v>1252867339.47</v>
      </c>
      <c r="J16" s="46">
        <f t="shared" si="8"/>
        <v>1258777076.6099999</v>
      </c>
      <c r="K16" s="46">
        <f t="shared" si="8"/>
        <v>1268601804.9100001</v>
      </c>
      <c r="L16" s="46">
        <f t="shared" si="8"/>
        <v>1264742240.8799999</v>
      </c>
      <c r="M16" s="46">
        <f t="shared" si="8"/>
        <v>1269167885</v>
      </c>
      <c r="N16" s="46">
        <f t="shared" si="8"/>
        <v>1273369917.02</v>
      </c>
      <c r="O16" s="46">
        <f t="shared" si="8"/>
        <v>1278280868.96</v>
      </c>
      <c r="P16" s="46">
        <f t="shared" si="8"/>
        <v>1282840329.7100003</v>
      </c>
      <c r="Q16" s="32">
        <f t="shared" ref="Q16:R16" si="9">SUM(Q10:Q15)</f>
        <v>1288559170.2300003</v>
      </c>
      <c r="R16" s="32">
        <f t="shared" si="9"/>
        <v>1258321786.8487499</v>
      </c>
      <c r="Y16" s="51"/>
      <c r="Z16" s="51"/>
      <c r="AA16" s="51"/>
    </row>
    <row r="17" spans="1:27">
      <c r="D17" s="3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34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2435076.1800000002</v>
      </c>
      <c r="F18" s="45">
        <v>2511885.7999999998</v>
      </c>
      <c r="G18" s="45">
        <v>2379960.7599999998</v>
      </c>
      <c r="H18" s="45">
        <v>2392018.02</v>
      </c>
      <c r="I18" s="45">
        <v>2216441.59</v>
      </c>
      <c r="J18" s="45">
        <v>2630635.06</v>
      </c>
      <c r="K18" s="45">
        <v>361121.20999999897</v>
      </c>
      <c r="L18" s="45">
        <v>1109909.78</v>
      </c>
      <c r="M18" s="45">
        <v>1231080.96</v>
      </c>
      <c r="N18" s="45">
        <v>1135493.18</v>
      </c>
      <c r="O18" s="45">
        <v>1158170.32</v>
      </c>
      <c r="P18" s="45">
        <v>1215010.8</v>
      </c>
      <c r="Q18" s="45">
        <v>1304583.08</v>
      </c>
      <c r="R18" s="47">
        <f>((E18+Q18)+((F18+G18+H18+I18+J18+K18+L18+M18+N18+O18+P18)*2))/24</f>
        <v>1684296.4258333333</v>
      </c>
      <c r="T18" s="49"/>
      <c r="W18" s="49">
        <f>+R18</f>
        <v>1684296.4258333333</v>
      </c>
      <c r="Y18" s="67">
        <f>+R18*$Z$4</f>
        <v>1261369.5933065834</v>
      </c>
      <c r="Z18" s="67">
        <f>+R18*$Z$5</f>
        <v>422926.83252674999</v>
      </c>
      <c r="AA18" s="51"/>
    </row>
    <row r="19" spans="1:27">
      <c r="A19" s="6" t="s">
        <v>284</v>
      </c>
      <c r="B19" s="6" t="s">
        <v>8</v>
      </c>
      <c r="C19" s="6"/>
      <c r="D19" s="33" t="s">
        <v>11</v>
      </c>
      <c r="E19" s="45">
        <v>-350113767.22000003</v>
      </c>
      <c r="F19" s="45">
        <v>-351786312.51999998</v>
      </c>
      <c r="G19" s="45">
        <v>-353632615.36000001</v>
      </c>
      <c r="H19" s="45">
        <v>-355573536.50999999</v>
      </c>
      <c r="I19" s="45">
        <v>-357480153.54000002</v>
      </c>
      <c r="J19" s="45">
        <v>-359513297.08999997</v>
      </c>
      <c r="K19" s="45">
        <v>-360812241.13</v>
      </c>
      <c r="L19" s="45">
        <v>-355196599.49000001</v>
      </c>
      <c r="M19" s="45">
        <v>-356993403.43000001</v>
      </c>
      <c r="N19" s="45">
        <v>-358315459.63</v>
      </c>
      <c r="O19" s="45">
        <v>-359536352.63</v>
      </c>
      <c r="P19" s="45">
        <v>-360985597.97000003</v>
      </c>
      <c r="Q19" s="45">
        <v>-362685996.01999998</v>
      </c>
      <c r="R19" s="47">
        <f>((E19+Q19)+((F19+G19+H19+I19+J19+K19+L19+M19+N19+O19+P19)*2))/24</f>
        <v>-357185454.24333334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10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-4871482.4000000004</v>
      </c>
      <c r="F21" s="45">
        <v>-4901861.76</v>
      </c>
      <c r="G21" s="45">
        <v>-4932241.1500000004</v>
      </c>
      <c r="H21" s="45">
        <v>-4962620.5599999996</v>
      </c>
      <c r="I21" s="45">
        <v>-4993000.04</v>
      </c>
      <c r="J21" s="45">
        <v>-5023379.4400000004</v>
      </c>
      <c r="K21" s="45">
        <v>-5068199.03</v>
      </c>
      <c r="L21" s="45">
        <v>-5098578.41</v>
      </c>
      <c r="M21" s="45">
        <v>-5128957.82</v>
      </c>
      <c r="N21" s="45">
        <v>-5126337.4400000004</v>
      </c>
      <c r="O21" s="45">
        <v>-5160014.2300000004</v>
      </c>
      <c r="P21" s="45">
        <v>-5193691.04</v>
      </c>
      <c r="Q21" s="45">
        <v>-5227367.8600000003</v>
      </c>
      <c r="R21" s="47">
        <f t="shared" si="10"/>
        <v>-5053192.1708333334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33" t="s">
        <v>13</v>
      </c>
      <c r="E22" s="45">
        <v>-22461871.149999999</v>
      </c>
      <c r="F22" s="45">
        <v>-22763624.890000001</v>
      </c>
      <c r="G22" s="45">
        <v>-23065432.120000001</v>
      </c>
      <c r="H22" s="45">
        <v>-23367182.390000001</v>
      </c>
      <c r="I22" s="45">
        <v>-23656494.52</v>
      </c>
      <c r="J22" s="45">
        <v>-23922460.760000002</v>
      </c>
      <c r="K22" s="45">
        <v>-24188839.18</v>
      </c>
      <c r="L22" s="45">
        <v>-24776811.420000002</v>
      </c>
      <c r="M22" s="45">
        <v>-25095271.719999999</v>
      </c>
      <c r="N22" s="45">
        <v>-25413841.649999999</v>
      </c>
      <c r="O22" s="45">
        <v>-25732600.300000001</v>
      </c>
      <c r="P22" s="45">
        <v>-26111560.760000002</v>
      </c>
      <c r="Q22" s="45">
        <v>-26445464.68</v>
      </c>
      <c r="R22" s="47">
        <f>((E22+Q22)+((F22+G22+H22+I22+J22+K22+L22+M22+N22+O22+P22)*2))/24</f>
        <v>-24378982.30208334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33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33" t="s">
        <v>16</v>
      </c>
      <c r="E24" s="37">
        <f t="shared" ref="E24:P24" si="11">SUM(E18:E23)</f>
        <v>-375012044.58999997</v>
      </c>
      <c r="F24" s="37">
        <f t="shared" si="11"/>
        <v>-376939913.36999995</v>
      </c>
      <c r="G24" s="37">
        <f t="shared" si="11"/>
        <v>-379250327.87</v>
      </c>
      <c r="H24" s="37">
        <f t="shared" si="11"/>
        <v>-381511321.44</v>
      </c>
      <c r="I24" s="37">
        <f t="shared" si="11"/>
        <v>-383913206.51000005</v>
      </c>
      <c r="J24" s="37">
        <f t="shared" si="11"/>
        <v>-385828502.22999996</v>
      </c>
      <c r="K24" s="37">
        <f t="shared" si="11"/>
        <v>-389708158.13</v>
      </c>
      <c r="L24" s="37">
        <f t="shared" si="11"/>
        <v>-383962079.54000008</v>
      </c>
      <c r="M24" s="37">
        <f t="shared" si="11"/>
        <v>-385986552.00999999</v>
      </c>
      <c r="N24" s="37">
        <f t="shared" si="11"/>
        <v>-387720145.53999996</v>
      </c>
      <c r="O24" s="37">
        <f t="shared" si="11"/>
        <v>-389270796.84000003</v>
      </c>
      <c r="P24" s="37">
        <f t="shared" si="11"/>
        <v>-391075838.97000003</v>
      </c>
      <c r="Q24" s="37">
        <f t="shared" ref="Q24:R24" si="12">SUM(Q18:Q23)</f>
        <v>-393054245.48000002</v>
      </c>
      <c r="R24" s="37">
        <f t="shared" si="12"/>
        <v>-384933332.29041666</v>
      </c>
      <c r="Y24" s="51"/>
      <c r="Z24" s="51"/>
      <c r="AA24" s="51"/>
    </row>
    <row r="25" spans="1:27">
      <c r="D25" s="3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34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33" t="s">
        <v>18</v>
      </c>
      <c r="E26" s="45">
        <v>-1138745.76</v>
      </c>
      <c r="F26" s="45">
        <v>-1160109.51</v>
      </c>
      <c r="G26" s="45">
        <v>-1147859.24</v>
      </c>
      <c r="H26" s="45">
        <v>-1116022.25</v>
      </c>
      <c r="I26" s="45">
        <v>-1135830.5</v>
      </c>
      <c r="J26" s="45">
        <v>-1158006.53</v>
      </c>
      <c r="K26" s="45">
        <v>-952412.58</v>
      </c>
      <c r="L26" s="45">
        <v>-954911.45</v>
      </c>
      <c r="M26" s="45">
        <v>-987475.79</v>
      </c>
      <c r="N26" s="45">
        <v>-1012318.21</v>
      </c>
      <c r="O26" s="45">
        <v>-994452.33</v>
      </c>
      <c r="P26" s="45">
        <v>-1009062.06</v>
      </c>
      <c r="Q26" s="45">
        <v>-1033008.31</v>
      </c>
      <c r="R26" s="47">
        <f>((E26+Q26)+((F26+G26+H26+I26+J26+K26+L26+M26+N26+O26+P26)*2))/24</f>
        <v>-1059528.1237500003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30" t="s">
        <v>20</v>
      </c>
      <c r="E27" s="45">
        <v>-144406051.34999999</v>
      </c>
      <c r="F27" s="45">
        <v>-144717228.87</v>
      </c>
      <c r="G27" s="45">
        <v>-144858065.99000001</v>
      </c>
      <c r="H27" s="45">
        <v>-145245081.83000001</v>
      </c>
      <c r="I27" s="45">
        <v>-145730762.49000001</v>
      </c>
      <c r="J27" s="45">
        <v>-146162343.5</v>
      </c>
      <c r="K27" s="45">
        <v>-145311809.69999999</v>
      </c>
      <c r="L27" s="45">
        <v>-146165291.44</v>
      </c>
      <c r="M27" s="45">
        <v>-146997090.16999999</v>
      </c>
      <c r="N27" s="45">
        <v>-147734746.78999999</v>
      </c>
      <c r="O27" s="45">
        <v>-148628385.25999999</v>
      </c>
      <c r="P27" s="45">
        <v>-149447056.25</v>
      </c>
      <c r="Q27" s="45">
        <v>-150247718.43000001</v>
      </c>
      <c r="R27" s="47">
        <f>((E27+Q27)+((F27+G27+H27+I27+J27+K27+L27+M27+N27+O27+P27)*2))/24</f>
        <v>-146527062.26500002</v>
      </c>
      <c r="T27" s="49"/>
      <c r="Y27" s="51"/>
      <c r="Z27" s="51"/>
      <c r="AA27" s="51"/>
    </row>
    <row r="28" spans="1:27">
      <c r="D28" s="33" t="s">
        <v>21</v>
      </c>
      <c r="E28" s="38">
        <f t="shared" ref="E28:P28" si="13">+E26+E27</f>
        <v>-145544797.10999998</v>
      </c>
      <c r="F28" s="38">
        <f t="shared" si="13"/>
        <v>-145877338.38</v>
      </c>
      <c r="G28" s="38">
        <f t="shared" si="13"/>
        <v>-146005925.23000002</v>
      </c>
      <c r="H28" s="38">
        <f t="shared" si="13"/>
        <v>-146361104.08000001</v>
      </c>
      <c r="I28" s="38">
        <f t="shared" si="13"/>
        <v>-146866592.99000001</v>
      </c>
      <c r="J28" s="38">
        <f t="shared" si="13"/>
        <v>-147320350.03</v>
      </c>
      <c r="K28" s="38">
        <f t="shared" si="13"/>
        <v>-146264222.28</v>
      </c>
      <c r="L28" s="38">
        <f t="shared" si="13"/>
        <v>-147120202.88999999</v>
      </c>
      <c r="M28" s="38">
        <f t="shared" si="13"/>
        <v>-147984565.95999998</v>
      </c>
      <c r="N28" s="38">
        <f t="shared" si="13"/>
        <v>-148747065</v>
      </c>
      <c r="O28" s="38">
        <f t="shared" si="13"/>
        <v>-149622837.59</v>
      </c>
      <c r="P28" s="38">
        <f t="shared" si="13"/>
        <v>-150456118.31</v>
      </c>
      <c r="Q28" s="38">
        <f t="shared" ref="Q28:R28" si="14">+Q26+Q27</f>
        <v>-151280726.74000001</v>
      </c>
      <c r="R28" s="38">
        <f t="shared" si="14"/>
        <v>-147586590.38875002</v>
      </c>
      <c r="Y28" s="51"/>
      <c r="Z28" s="51"/>
      <c r="AA28" s="51"/>
    </row>
    <row r="29" spans="1:27">
      <c r="D29" s="3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34"/>
      <c r="Y29" s="51"/>
      <c r="Z29" s="51"/>
      <c r="AA29" s="51"/>
    </row>
    <row r="30" spans="1:27">
      <c r="D30" s="33" t="s">
        <v>22</v>
      </c>
      <c r="E30" s="39">
        <f t="shared" ref="E30:P30" si="15">+E28+E24</f>
        <v>-520556841.69999993</v>
      </c>
      <c r="F30" s="39">
        <f t="shared" si="15"/>
        <v>-522817251.74999994</v>
      </c>
      <c r="G30" s="39">
        <f t="shared" si="15"/>
        <v>-525256253.10000002</v>
      </c>
      <c r="H30" s="39">
        <f t="shared" si="15"/>
        <v>-527872425.51999998</v>
      </c>
      <c r="I30" s="39">
        <f t="shared" si="15"/>
        <v>-530779799.50000006</v>
      </c>
      <c r="J30" s="39">
        <f t="shared" si="15"/>
        <v>-533148852.25999999</v>
      </c>
      <c r="K30" s="39">
        <f t="shared" si="15"/>
        <v>-535972380.40999997</v>
      </c>
      <c r="L30" s="39">
        <f t="shared" si="15"/>
        <v>-531082282.43000007</v>
      </c>
      <c r="M30" s="39">
        <f t="shared" si="15"/>
        <v>-533971117.96999997</v>
      </c>
      <c r="N30" s="39">
        <f t="shared" si="15"/>
        <v>-536467210.53999996</v>
      </c>
      <c r="O30" s="39">
        <f t="shared" si="15"/>
        <v>-538893634.43000007</v>
      </c>
      <c r="P30" s="39">
        <f t="shared" si="15"/>
        <v>-541531957.27999997</v>
      </c>
      <c r="Q30" s="39">
        <f t="shared" ref="Q30:R30" si="16">+Q28+Q24</f>
        <v>-544334972.22000003</v>
      </c>
      <c r="R30" s="39">
        <f t="shared" si="16"/>
        <v>-532519922.67916667</v>
      </c>
      <c r="W30" s="49">
        <f>+R30-R18</f>
        <v>-534204219.10500002</v>
      </c>
      <c r="Y30" s="67">
        <f>SUM(R30-R18)*$Z$4</f>
        <v>-400065539.68773454</v>
      </c>
      <c r="Z30" s="67">
        <f>SUM(R30-R18)*$Z$5</f>
        <v>-134138679.4172655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34"/>
      <c r="Y31" s="51"/>
      <c r="Z31" s="51"/>
      <c r="AA31" s="51"/>
    </row>
    <row r="32" spans="1:27">
      <c r="D32" s="3" t="s">
        <v>23</v>
      </c>
      <c r="E32" s="9">
        <f t="shared" ref="E32:P32" si="17">+E16+E30</f>
        <v>695621560.46000016</v>
      </c>
      <c r="F32" s="9">
        <f t="shared" si="17"/>
        <v>701364458.73999977</v>
      </c>
      <c r="G32" s="9">
        <f t="shared" si="17"/>
        <v>707361233.40999973</v>
      </c>
      <c r="H32" s="9">
        <f t="shared" si="17"/>
        <v>714173570.90999985</v>
      </c>
      <c r="I32" s="9">
        <f t="shared" si="17"/>
        <v>722087539.97000003</v>
      </c>
      <c r="J32" s="9">
        <f t="shared" si="17"/>
        <v>725628224.3499999</v>
      </c>
      <c r="K32" s="9">
        <f t="shared" si="17"/>
        <v>732629424.50000012</v>
      </c>
      <c r="L32" s="9">
        <f t="shared" si="17"/>
        <v>733659958.44999981</v>
      </c>
      <c r="M32" s="9">
        <f t="shared" si="17"/>
        <v>735196767.02999997</v>
      </c>
      <c r="N32" s="9">
        <f t="shared" si="17"/>
        <v>736902706.48000002</v>
      </c>
      <c r="O32" s="9">
        <f t="shared" si="17"/>
        <v>739387234.52999997</v>
      </c>
      <c r="P32" s="9">
        <f t="shared" si="17"/>
        <v>741308372.43000031</v>
      </c>
      <c r="Q32" s="9">
        <f t="shared" ref="Q32:R32" si="18">+Q16+Q30</f>
        <v>744224198.01000023</v>
      </c>
      <c r="R32" s="9">
        <f t="shared" si="18"/>
        <v>725801864.1695832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34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33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32">
        <v>0</v>
      </c>
      <c r="R35" s="34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30"/>
      <c r="R36" s="34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33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33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33" t="s">
        <v>544</v>
      </c>
      <c r="E39" s="45">
        <v>530509.41</v>
      </c>
      <c r="F39" s="45">
        <v>530530.28</v>
      </c>
      <c r="G39" s="45">
        <v>530538.11</v>
      </c>
      <c r="H39" s="45">
        <v>530542.47</v>
      </c>
      <c r="I39" s="45">
        <v>530546.98</v>
      </c>
      <c r="J39" s="45">
        <v>530551.34</v>
      </c>
      <c r="K39" s="45">
        <v>530557.93999999994</v>
      </c>
      <c r="L39" s="45">
        <v>530562.44999999995</v>
      </c>
      <c r="M39" s="45">
        <v>531010.27</v>
      </c>
      <c r="N39" s="45">
        <v>3341740.85</v>
      </c>
      <c r="O39" s="45">
        <v>3341745.21</v>
      </c>
      <c r="P39" s="45">
        <v>3431180.58</v>
      </c>
      <c r="Q39" s="45">
        <v>3431208.78</v>
      </c>
      <c r="R39" s="47">
        <f>((E39+Q39)+((F39+G39+H39+I39+J39+K39+L39+M39+N39+O39+P39)*2))/24</f>
        <v>1361697.1312499999</v>
      </c>
      <c r="T39" s="49"/>
      <c r="W39" s="49">
        <f>+R39</f>
        <v>1361697.1312499999</v>
      </c>
      <c r="Y39" s="51"/>
      <c r="Z39" s="51"/>
      <c r="AA39" s="51"/>
      <c r="AB39" s="49">
        <f>+R39</f>
        <v>1361697.1312499999</v>
      </c>
    </row>
    <row r="40" spans="1:30">
      <c r="A40" s="6" t="s">
        <v>284</v>
      </c>
      <c r="B40" s="6" t="s">
        <v>283</v>
      </c>
      <c r="C40" s="6" t="s">
        <v>67</v>
      </c>
      <c r="D40" s="33" t="s">
        <v>545</v>
      </c>
      <c r="E40" s="45">
        <v>11782103.310000001</v>
      </c>
      <c r="F40" s="45">
        <v>11898197.6</v>
      </c>
      <c r="G40" s="45">
        <v>11968468.01</v>
      </c>
      <c r="H40" s="45">
        <v>12097438.98</v>
      </c>
      <c r="I40" s="45">
        <v>12051098.880000001</v>
      </c>
      <c r="J40" s="45">
        <v>12213349.59</v>
      </c>
      <c r="K40" s="45">
        <v>12327925.800000001</v>
      </c>
      <c r="L40" s="45">
        <v>12313260.26</v>
      </c>
      <c r="M40" s="45">
        <v>12334603.68</v>
      </c>
      <c r="N40" s="45">
        <v>10148672.5</v>
      </c>
      <c r="O40" s="45">
        <v>10252301.76</v>
      </c>
      <c r="P40" s="45">
        <v>10255545.689999999</v>
      </c>
      <c r="Q40" s="45">
        <v>10347586.970000001</v>
      </c>
      <c r="R40" s="47">
        <f>((E40+Q40)+((F40+G40+H40+I40+J40+K40+L40+M40+N40+O40+P40)*2))/24</f>
        <v>11577142.324166669</v>
      </c>
      <c r="T40" s="49"/>
      <c r="W40" s="49">
        <f>+R40</f>
        <v>11577142.324166669</v>
      </c>
      <c r="Y40" s="51"/>
      <c r="Z40" s="51"/>
      <c r="AA40" s="51"/>
      <c r="AB40" s="49">
        <f>+R40</f>
        <v>11577142.324166669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9">((E41+Q41)+((F41+G41+H41+I41+J41+K41+L41+M41+N41+O41+P41)*2))/24</f>
        <v>0</v>
      </c>
      <c r="T41" s="49"/>
      <c r="W41" s="49">
        <f t="shared" ref="W41:W42" si="20">+R41</f>
        <v>0</v>
      </c>
      <c r="Y41" s="51"/>
      <c r="Z41" s="51"/>
      <c r="AA41" s="51"/>
      <c r="AB41" s="49">
        <f t="shared" ref="AB41:AB42" si="21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2307.6799999999998</v>
      </c>
      <c r="N42" s="45">
        <v>4675.28</v>
      </c>
      <c r="O42" s="45">
        <v>8076.88</v>
      </c>
      <c r="P42" s="45">
        <v>10384.56</v>
      </c>
      <c r="Q42" s="45">
        <v>12692.24</v>
      </c>
      <c r="R42" s="47">
        <f t="shared" si="19"/>
        <v>2649.21</v>
      </c>
      <c r="T42" s="49"/>
      <c r="W42" s="49">
        <f t="shared" si="20"/>
        <v>2649.21</v>
      </c>
      <c r="Y42" s="51"/>
      <c r="Z42" s="51"/>
      <c r="AA42" s="51"/>
      <c r="AB42" s="49">
        <f t="shared" si="21"/>
        <v>2649.21</v>
      </c>
    </row>
    <row r="43" spans="1:30">
      <c r="A43" s="6" t="s">
        <v>284</v>
      </c>
      <c r="B43" s="6" t="s">
        <v>283</v>
      </c>
      <c r="C43" s="6" t="s">
        <v>975</v>
      </c>
      <c r="D43" s="33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59.92</v>
      </c>
      <c r="P43" s="45">
        <v>59.92</v>
      </c>
      <c r="Q43" s="45">
        <v>3359.62</v>
      </c>
      <c r="R43" s="47">
        <f>((E43+Q43)+((F43+G43+H43+I43+J43+K43+L43+M43+N43+O43+P43)*2))/24</f>
        <v>149.97083333333333</v>
      </c>
      <c r="T43" s="49"/>
      <c r="W43" s="49">
        <f>+R43</f>
        <v>149.97083333333333</v>
      </c>
      <c r="Y43" s="51"/>
      <c r="Z43" s="51"/>
      <c r="AA43" s="51"/>
      <c r="AB43" s="49">
        <f>+R43</f>
        <v>149.97083333333333</v>
      </c>
    </row>
    <row r="44" spans="1:30">
      <c r="D44" s="3" t="s">
        <v>31</v>
      </c>
      <c r="E44" s="46">
        <f t="shared" ref="E44:P44" si="22">SUM(E37:E43)</f>
        <v>12510577.23</v>
      </c>
      <c r="F44" s="46">
        <f t="shared" si="22"/>
        <v>12626692.390000001</v>
      </c>
      <c r="G44" s="46">
        <f t="shared" si="22"/>
        <v>12696970.629999999</v>
      </c>
      <c r="H44" s="46">
        <f t="shared" si="22"/>
        <v>12825945.960000001</v>
      </c>
      <c r="I44" s="46">
        <f t="shared" si="22"/>
        <v>12779610.370000001</v>
      </c>
      <c r="J44" s="46">
        <f t="shared" si="22"/>
        <v>12941865.439999999</v>
      </c>
      <c r="K44" s="46">
        <f t="shared" si="22"/>
        <v>13056448.25</v>
      </c>
      <c r="L44" s="46">
        <f t="shared" si="22"/>
        <v>13041787.219999999</v>
      </c>
      <c r="M44" s="46">
        <f t="shared" si="22"/>
        <v>13065886.139999999</v>
      </c>
      <c r="N44" s="46">
        <f t="shared" si="22"/>
        <v>13693053.139999999</v>
      </c>
      <c r="O44" s="46">
        <f t="shared" si="22"/>
        <v>13800148.280000001</v>
      </c>
      <c r="P44" s="46">
        <f t="shared" si="22"/>
        <v>13895135.26</v>
      </c>
      <c r="Q44" s="32">
        <f t="shared" ref="Q44:R44" si="23">SUM(Q37:Q43)</f>
        <v>13992812.120000001</v>
      </c>
      <c r="R44" s="32">
        <f t="shared" si="23"/>
        <v>13139603.146250002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30"/>
      <c r="R45" s="34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1013780.38</v>
      </c>
      <c r="F46" s="45">
        <v>337570.22</v>
      </c>
      <c r="G46" s="45">
        <v>576204.07999999996</v>
      </c>
      <c r="H46" s="45">
        <v>-119686.53</v>
      </c>
      <c r="I46" s="45">
        <v>500818.9</v>
      </c>
      <c r="J46" s="45">
        <v>339528.83</v>
      </c>
      <c r="K46" s="45">
        <v>2523372.85</v>
      </c>
      <c r="L46" s="45">
        <v>2216024.09</v>
      </c>
      <c r="M46" s="45">
        <v>2192038.92</v>
      </c>
      <c r="N46" s="45">
        <v>2361086.4300000002</v>
      </c>
      <c r="O46" s="45">
        <v>1272920.22</v>
      </c>
      <c r="P46" s="45">
        <v>662931</v>
      </c>
      <c r="Q46" s="45">
        <v>1065367.56</v>
      </c>
      <c r="R46" s="47">
        <f t="shared" ref="R46:R56" si="24">((E46+Q46)+((F46+G46+H46+I46+J46+K46+L46+M46+N46+O46+P46)*2))/24</f>
        <v>1158531.915</v>
      </c>
      <c r="T46" s="49">
        <f t="shared" ref="T46:T56" si="25">+R46</f>
        <v>1158531.915</v>
      </c>
      <c r="Y46" s="51"/>
      <c r="Z46" s="51"/>
      <c r="AA46" s="51"/>
      <c r="AD46" s="49">
        <f t="shared" ref="AD46:AD56" si="26">+R46</f>
        <v>1158531.915</v>
      </c>
    </row>
    <row r="47" spans="1:30">
      <c r="A47" s="6" t="s">
        <v>284</v>
      </c>
      <c r="B47" s="6" t="s">
        <v>32</v>
      </c>
      <c r="C47" s="6" t="s">
        <v>286</v>
      </c>
      <c r="D47" s="33" t="s">
        <v>548</v>
      </c>
      <c r="E47" s="45">
        <v>-617300.66</v>
      </c>
      <c r="F47" s="45">
        <v>-613702.06999999995</v>
      </c>
      <c r="G47" s="45">
        <v>-456273.33</v>
      </c>
      <c r="H47" s="45">
        <v>-755930</v>
      </c>
      <c r="I47" s="45">
        <v>-862685.39</v>
      </c>
      <c r="J47" s="45">
        <v>-537742.41</v>
      </c>
      <c r="K47" s="45">
        <v>-852173.71</v>
      </c>
      <c r="L47" s="45">
        <v>-1380188.62</v>
      </c>
      <c r="M47" s="45">
        <v>-2239549.2000000002</v>
      </c>
      <c r="N47" s="45">
        <v>-1111225.6399999999</v>
      </c>
      <c r="O47" s="45">
        <v>-1973128.15</v>
      </c>
      <c r="P47" s="45">
        <v>-1247228.3600000001</v>
      </c>
      <c r="Q47" s="45">
        <v>-702779.78</v>
      </c>
      <c r="R47" s="47">
        <f t="shared" si="24"/>
        <v>-1057488.925</v>
      </c>
      <c r="T47" s="49">
        <f t="shared" si="25"/>
        <v>-1057488.925</v>
      </c>
      <c r="U47" s="49"/>
      <c r="Y47" s="51"/>
      <c r="Z47" s="51"/>
      <c r="AA47" s="51"/>
      <c r="AD47" s="49">
        <f t="shared" si="26"/>
        <v>-1057488.925</v>
      </c>
    </row>
    <row r="48" spans="1:30">
      <c r="A48" s="6" t="s">
        <v>284</v>
      </c>
      <c r="B48" s="6" t="s">
        <v>32</v>
      </c>
      <c r="C48" s="6" t="s">
        <v>287</v>
      </c>
      <c r="D48" s="33" t="s">
        <v>549</v>
      </c>
      <c r="E48" s="45">
        <v>0</v>
      </c>
      <c r="F48" s="45">
        <v>0</v>
      </c>
      <c r="G48" s="45">
        <v>0</v>
      </c>
      <c r="H48" s="45">
        <v>-573.24</v>
      </c>
      <c r="I48" s="45">
        <v>0</v>
      </c>
      <c r="J48" s="45">
        <v>0</v>
      </c>
      <c r="K48" s="45">
        <v>0</v>
      </c>
      <c r="L48" s="45">
        <v>1543422</v>
      </c>
      <c r="M48" s="45">
        <v>-8359.2600000000093</v>
      </c>
      <c r="N48" s="45">
        <v>-11499.5</v>
      </c>
      <c r="O48" s="45">
        <v>-16461.41</v>
      </c>
      <c r="P48" s="45">
        <v>-1.09139364212751E-11</v>
      </c>
      <c r="Q48" s="45">
        <v>-40.0000000000109</v>
      </c>
      <c r="R48" s="47">
        <f t="shared" si="24"/>
        <v>125542.38250000001</v>
      </c>
      <c r="T48" s="49">
        <f t="shared" si="25"/>
        <v>125542.38250000001</v>
      </c>
      <c r="U48" s="49"/>
      <c r="Y48" s="51"/>
      <c r="Z48" s="51"/>
      <c r="AA48" s="51"/>
      <c r="AD48" s="49">
        <f t="shared" si="26"/>
        <v>125542.38250000001</v>
      </c>
    </row>
    <row r="49" spans="1:30">
      <c r="A49" s="6" t="s">
        <v>284</v>
      </c>
      <c r="B49" s="6" t="s">
        <v>32</v>
      </c>
      <c r="C49" s="6" t="s">
        <v>288</v>
      </c>
      <c r="D49" s="33" t="s">
        <v>550</v>
      </c>
      <c r="E49" s="45">
        <v>2003822.76</v>
      </c>
      <c r="F49" s="45">
        <v>506054.96</v>
      </c>
      <c r="G49" s="45">
        <v>380663.68</v>
      </c>
      <c r="H49" s="45">
        <v>281672.58</v>
      </c>
      <c r="I49" s="45">
        <v>2833374.09</v>
      </c>
      <c r="J49" s="45">
        <v>591846.66</v>
      </c>
      <c r="K49" s="45">
        <v>2157006.89</v>
      </c>
      <c r="L49" s="45">
        <v>-1569885.42</v>
      </c>
      <c r="M49" s="45">
        <v>757680.1</v>
      </c>
      <c r="N49" s="45">
        <v>937787.48</v>
      </c>
      <c r="O49" s="45">
        <v>1391049.63</v>
      </c>
      <c r="P49" s="45">
        <v>576086.67000000004</v>
      </c>
      <c r="Q49" s="45">
        <v>320557.65000000002</v>
      </c>
      <c r="R49" s="47">
        <f t="shared" si="24"/>
        <v>833793.9604166667</v>
      </c>
      <c r="T49" s="49">
        <f t="shared" si="25"/>
        <v>833793.9604166667</v>
      </c>
      <c r="U49" s="49"/>
      <c r="Y49" s="51"/>
      <c r="Z49" s="51"/>
      <c r="AA49" s="51"/>
      <c r="AD49" s="49">
        <f t="shared" si="26"/>
        <v>833793.9604166667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ref="R50:R51" si="27">((E50+Q50)+((F50+G50+H50+I50+J50+K50+L50+M50+N50+O50+P50)*2))/24</f>
        <v>0</v>
      </c>
      <c r="T50" s="49">
        <f t="shared" ref="T50:T51" si="28">+R50</f>
        <v>0</v>
      </c>
      <c r="U50" s="49"/>
      <c r="Y50" s="51"/>
      <c r="Z50" s="51"/>
      <c r="AA50" s="51"/>
      <c r="AD50" s="49">
        <f t="shared" ref="AD50:AD51" si="29">+R50</f>
        <v>0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27"/>
        <v>0</v>
      </c>
      <c r="T51" s="49">
        <f t="shared" si="28"/>
        <v>0</v>
      </c>
      <c r="Y51" s="51"/>
      <c r="Z51" s="51"/>
      <c r="AA51" s="51"/>
      <c r="AD51" s="49">
        <f t="shared" si="29"/>
        <v>0</v>
      </c>
    </row>
    <row r="52" spans="1:30">
      <c r="A52" s="6" t="s">
        <v>284</v>
      </c>
      <c r="B52" s="6" t="s">
        <v>32</v>
      </c>
      <c r="C52" s="6" t="s">
        <v>534</v>
      </c>
      <c r="D52" s="33" t="s">
        <v>535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24"/>
        <v>0</v>
      </c>
      <c r="T52" s="49">
        <f t="shared" si="25"/>
        <v>0</v>
      </c>
      <c r="U52" s="49"/>
      <c r="Y52" s="51"/>
      <c r="Z52" s="51"/>
      <c r="AA52" s="51"/>
      <c r="AD52" s="49">
        <f t="shared" si="26"/>
        <v>0</v>
      </c>
    </row>
    <row r="53" spans="1:30">
      <c r="A53" s="6" t="s">
        <v>284</v>
      </c>
      <c r="B53" s="6" t="s">
        <v>34</v>
      </c>
      <c r="C53" s="6" t="s">
        <v>289</v>
      </c>
      <c r="D53" s="33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24"/>
        <v>0</v>
      </c>
      <c r="T53" s="49">
        <f t="shared" si="25"/>
        <v>0</v>
      </c>
      <c r="U53" s="49"/>
      <c r="Y53" s="51"/>
      <c r="Z53" s="51"/>
      <c r="AA53" s="51"/>
      <c r="AD53" s="49">
        <f t="shared" si="26"/>
        <v>0</v>
      </c>
    </row>
    <row r="54" spans="1:30">
      <c r="A54" s="6" t="s">
        <v>284</v>
      </c>
      <c r="B54" s="6" t="s">
        <v>34</v>
      </c>
      <c r="C54" s="6" t="s">
        <v>290</v>
      </c>
      <c r="D54" s="33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24"/>
        <v>0</v>
      </c>
      <c r="T54" s="49">
        <f t="shared" si="25"/>
        <v>0</v>
      </c>
      <c r="U54" s="49"/>
      <c r="Y54" s="51"/>
      <c r="Z54" s="51"/>
      <c r="AA54" s="51"/>
      <c r="AD54" s="49">
        <f t="shared" si="26"/>
        <v>0</v>
      </c>
    </row>
    <row r="55" spans="1:30">
      <c r="A55" s="6" t="s">
        <v>284</v>
      </c>
      <c r="B55" s="6" t="s">
        <v>34</v>
      </c>
      <c r="C55" s="1" t="s">
        <v>291</v>
      </c>
      <c r="D55" s="33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24"/>
        <v>0</v>
      </c>
      <c r="T55" s="49">
        <f t="shared" si="25"/>
        <v>0</v>
      </c>
      <c r="U55" s="49"/>
      <c r="Y55" s="51"/>
      <c r="Z55" s="51"/>
      <c r="AA55" s="51"/>
      <c r="AD55" s="49">
        <f t="shared" si="26"/>
        <v>0</v>
      </c>
    </row>
    <row r="56" spans="1:30">
      <c r="A56" s="6" t="s">
        <v>284</v>
      </c>
      <c r="B56" s="6" t="s">
        <v>34</v>
      </c>
      <c r="C56" s="6" t="s">
        <v>292</v>
      </c>
      <c r="D56" s="33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24"/>
        <v>0</v>
      </c>
      <c r="T56" s="49">
        <f t="shared" si="25"/>
        <v>0</v>
      </c>
      <c r="U56" s="49"/>
      <c r="Y56" s="51"/>
      <c r="Z56" s="51"/>
      <c r="AA56" s="51"/>
      <c r="AD56" s="49">
        <f t="shared" si="26"/>
        <v>0</v>
      </c>
    </row>
    <row r="57" spans="1:30">
      <c r="D57" s="3" t="s">
        <v>35</v>
      </c>
      <c r="E57" s="46">
        <f t="shared" ref="E57:P57" si="30">SUM(E46:E56)</f>
        <v>2400302.48</v>
      </c>
      <c r="F57" s="46">
        <f t="shared" si="30"/>
        <v>229923.11000000004</v>
      </c>
      <c r="G57" s="46">
        <f t="shared" si="30"/>
        <v>500594.42999999993</v>
      </c>
      <c r="H57" s="46">
        <f t="shared" si="30"/>
        <v>-594517.18999999994</v>
      </c>
      <c r="I57" s="46">
        <f t="shared" si="30"/>
        <v>2471507.5999999996</v>
      </c>
      <c r="J57" s="46">
        <f t="shared" si="30"/>
        <v>393633.08</v>
      </c>
      <c r="K57" s="46">
        <f t="shared" si="30"/>
        <v>3828206.0300000003</v>
      </c>
      <c r="L57" s="46">
        <f t="shared" si="30"/>
        <v>809372.04999999981</v>
      </c>
      <c r="M57" s="46">
        <f t="shared" si="30"/>
        <v>701810.55999999971</v>
      </c>
      <c r="N57" s="46">
        <f t="shared" si="30"/>
        <v>2176148.7700000005</v>
      </c>
      <c r="O57" s="46">
        <f t="shared" si="30"/>
        <v>674380.28999999992</v>
      </c>
      <c r="P57" s="46">
        <f t="shared" si="30"/>
        <v>-8210.6900000000605</v>
      </c>
      <c r="Q57" s="32">
        <f t="shared" ref="Q57:R57" si="31">SUM(Q46:Q56)</f>
        <v>683105.43</v>
      </c>
      <c r="R57" s="32">
        <f t="shared" si="31"/>
        <v>1060379.3329166668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30"/>
      <c r="R58" s="34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33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:I61" si="32">SUM(E59:E60)</f>
        <v>0</v>
      </c>
      <c r="F61" s="46">
        <f t="shared" si="32"/>
        <v>0</v>
      </c>
      <c r="G61" s="46">
        <f t="shared" si="32"/>
        <v>0</v>
      </c>
      <c r="H61" s="46">
        <f t="shared" si="32"/>
        <v>0</v>
      </c>
      <c r="I61" s="46">
        <f t="shared" si="32"/>
        <v>0</v>
      </c>
      <c r="J61" s="46">
        <f t="shared" ref="J61:P61" si="33">SUM(J59:J60)</f>
        <v>0</v>
      </c>
      <c r="K61" s="46">
        <f t="shared" si="33"/>
        <v>0</v>
      </c>
      <c r="L61" s="46">
        <f t="shared" si="33"/>
        <v>0</v>
      </c>
      <c r="M61" s="46">
        <f t="shared" si="33"/>
        <v>0</v>
      </c>
      <c r="N61" s="46">
        <f t="shared" si="33"/>
        <v>0</v>
      </c>
      <c r="O61" s="46">
        <f t="shared" si="33"/>
        <v>0</v>
      </c>
      <c r="P61" s="46">
        <f t="shared" si="33"/>
        <v>0</v>
      </c>
      <c r="Q61" s="46">
        <f t="shared" ref="Q61:R61" si="34">SUM(Q59:Q60)</f>
        <v>0</v>
      </c>
      <c r="R61" s="46">
        <f t="shared" si="34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30"/>
      <c r="R62" s="34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33" t="s">
        <v>556</v>
      </c>
      <c r="E63" s="45">
        <v>-27315.7</v>
      </c>
      <c r="F63" s="45">
        <v>-5467.7700000000104</v>
      </c>
      <c r="G63" s="45">
        <v>-47631.63</v>
      </c>
      <c r="H63" s="45">
        <v>-9926.48</v>
      </c>
      <c r="I63" s="45">
        <v>-15549.33</v>
      </c>
      <c r="J63" s="45">
        <v>-10545.98</v>
      </c>
      <c r="K63" s="45">
        <v>-24214.47</v>
      </c>
      <c r="L63" s="45">
        <v>-20695.169999999998</v>
      </c>
      <c r="M63" s="45">
        <v>-6339.37</v>
      </c>
      <c r="N63" s="45">
        <v>-21310.1</v>
      </c>
      <c r="O63" s="45">
        <v>-13602.01</v>
      </c>
      <c r="P63" s="45">
        <v>-11151.53</v>
      </c>
      <c r="Q63" s="45">
        <v>-19177.150000000001</v>
      </c>
      <c r="R63" s="47">
        <f t="shared" ref="R63:R79" si="35">((E63+Q63)+((F63+G63+H63+I63+J63+K63+L63+M63+N63+O63+P63)*2))/24</f>
        <v>-17473.355416666669</v>
      </c>
      <c r="T63" s="49">
        <f t="shared" ref="T63:T79" si="36">+R63</f>
        <v>-17473.355416666669</v>
      </c>
      <c r="U63" s="49"/>
      <c r="Y63" s="51"/>
      <c r="Z63" s="51"/>
      <c r="AA63" s="51"/>
      <c r="AD63" s="49">
        <f>+R63</f>
        <v>-17473.355416666669</v>
      </c>
    </row>
    <row r="64" spans="1:30">
      <c r="A64" s="6" t="s">
        <v>284</v>
      </c>
      <c r="B64" s="6" t="s">
        <v>39</v>
      </c>
      <c r="C64" s="6" t="s">
        <v>295</v>
      </c>
      <c r="D64" s="33" t="s">
        <v>557</v>
      </c>
      <c r="E64" s="45">
        <v>1252449.79</v>
      </c>
      <c r="F64" s="45">
        <v>915335.33</v>
      </c>
      <c r="G64" s="45">
        <v>809436.86</v>
      </c>
      <c r="H64" s="45">
        <v>1782798.65</v>
      </c>
      <c r="I64" s="45">
        <v>1433647.07</v>
      </c>
      <c r="J64" s="45">
        <v>1786995.48</v>
      </c>
      <c r="K64" s="45">
        <v>1434094.23</v>
      </c>
      <c r="L64" s="45">
        <v>1385664.89</v>
      </c>
      <c r="M64" s="45">
        <v>1746852.88</v>
      </c>
      <c r="N64" s="45">
        <v>2524138.15</v>
      </c>
      <c r="O64" s="45">
        <v>1319839.78</v>
      </c>
      <c r="P64" s="45">
        <v>1540001.05</v>
      </c>
      <c r="Q64" s="45">
        <v>1234853.6100000001</v>
      </c>
      <c r="R64" s="47">
        <f t="shared" si="35"/>
        <v>1493538.0058333334</v>
      </c>
      <c r="T64" s="49">
        <f t="shared" si="36"/>
        <v>1493538.0058333334</v>
      </c>
      <c r="U64" s="49"/>
      <c r="Y64" s="51"/>
      <c r="Z64" s="51"/>
      <c r="AA64" s="51"/>
      <c r="AD64" s="49">
        <f>+R64</f>
        <v>1493538.0058333334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ref="R65:R66" si="37">((E65+Q65)+((F65+G65+H65+I65+J65+K65+L65+M65+N65+O65+P65)*2))/24</f>
        <v>0</v>
      </c>
      <c r="T65" s="49">
        <f t="shared" ref="T65:T66" si="38">+R65</f>
        <v>0</v>
      </c>
      <c r="U65" s="49"/>
      <c r="Y65" s="51"/>
      <c r="Z65" s="51"/>
      <c r="AA65" s="51"/>
      <c r="AD65" s="49">
        <f t="shared" ref="AD65:AD66" si="39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37"/>
        <v>0</v>
      </c>
      <c r="T66" s="49">
        <f t="shared" si="38"/>
        <v>0</v>
      </c>
      <c r="U66" s="49"/>
      <c r="Y66" s="51"/>
      <c r="Z66" s="51"/>
      <c r="AA66" s="51"/>
      <c r="AD66" s="49">
        <f t="shared" si="39"/>
        <v>0</v>
      </c>
    </row>
    <row r="67" spans="1:30">
      <c r="A67" s="6" t="s">
        <v>284</v>
      </c>
      <c r="B67" s="6" t="s">
        <v>39</v>
      </c>
      <c r="C67" s="6" t="s">
        <v>83</v>
      </c>
      <c r="D67" s="33" t="s">
        <v>558</v>
      </c>
      <c r="E67" s="45">
        <v>-1908.63</v>
      </c>
      <c r="F67" s="45">
        <v>-1908.63</v>
      </c>
      <c r="G67" s="45">
        <v>-1908.63</v>
      </c>
      <c r="H67" s="45">
        <v>-1908.63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35"/>
        <v>-1908.6300000000008</v>
      </c>
      <c r="T67" s="49">
        <f t="shared" si="36"/>
        <v>-1908.6300000000008</v>
      </c>
      <c r="U67" s="49"/>
      <c r="V67" s="49"/>
      <c r="Y67" s="51"/>
      <c r="Z67" s="51"/>
      <c r="AA67" s="51"/>
      <c r="AD67" s="49">
        <f>+R67</f>
        <v>-1908.6300000000008</v>
      </c>
    </row>
    <row r="68" spans="1:30">
      <c r="A68" s="6" t="s">
        <v>284</v>
      </c>
      <c r="B68" s="6" t="s">
        <v>39</v>
      </c>
      <c r="C68" s="6" t="s">
        <v>113</v>
      </c>
      <c r="D68" s="33" t="s">
        <v>559</v>
      </c>
      <c r="E68" s="45">
        <v>271.92</v>
      </c>
      <c r="F68" s="45">
        <v>683.39</v>
      </c>
      <c r="G68" s="45">
        <v>238</v>
      </c>
      <c r="H68" s="45">
        <v>324.86</v>
      </c>
      <c r="I68" s="45">
        <v>128.31</v>
      </c>
      <c r="J68" s="45">
        <v>183.76</v>
      </c>
      <c r="K68" s="45">
        <v>14.1099999999999</v>
      </c>
      <c r="L68" s="45">
        <v>87.19</v>
      </c>
      <c r="M68" s="45">
        <v>293.11</v>
      </c>
      <c r="N68" s="45">
        <v>144.32</v>
      </c>
      <c r="O68" s="45">
        <v>114.82</v>
      </c>
      <c r="P68" s="45">
        <v>637.85</v>
      </c>
      <c r="Q68" s="45">
        <v>363.69</v>
      </c>
      <c r="R68" s="47">
        <f t="shared" si="35"/>
        <v>263.96041666666667</v>
      </c>
      <c r="T68" s="49">
        <f t="shared" si="36"/>
        <v>263.96041666666667</v>
      </c>
      <c r="U68" s="49"/>
      <c r="Y68" s="51"/>
      <c r="Z68" s="51"/>
      <c r="AA68" s="51"/>
      <c r="AD68" s="49">
        <f>+R68</f>
        <v>263.96041666666667</v>
      </c>
    </row>
    <row r="69" spans="1:30">
      <c r="A69" s="6" t="s">
        <v>284</v>
      </c>
      <c r="B69" s="6" t="s">
        <v>39</v>
      </c>
      <c r="C69" s="6" t="s">
        <v>69</v>
      </c>
      <c r="D69" s="33" t="s">
        <v>560</v>
      </c>
      <c r="E69" s="45">
        <v>8084.01</v>
      </c>
      <c r="F69" s="45">
        <v>8084.01</v>
      </c>
      <c r="G69" s="45">
        <v>8084.01</v>
      </c>
      <c r="H69" s="45">
        <v>8084.01</v>
      </c>
      <c r="I69" s="45">
        <v>8084.01</v>
      </c>
      <c r="J69" s="45">
        <v>8084.01</v>
      </c>
      <c r="K69" s="45">
        <v>18914.39</v>
      </c>
      <c r="L69" s="45">
        <v>18914.39</v>
      </c>
      <c r="M69" s="45">
        <v>8084.01</v>
      </c>
      <c r="N69" s="45">
        <v>8084.01</v>
      </c>
      <c r="O69" s="45">
        <v>14484.01</v>
      </c>
      <c r="P69" s="45">
        <v>14484.01</v>
      </c>
      <c r="Q69" s="45">
        <v>8084.01</v>
      </c>
      <c r="R69" s="47">
        <f t="shared" si="35"/>
        <v>10955.739999999998</v>
      </c>
      <c r="T69" s="49">
        <f t="shared" si="36"/>
        <v>10955.739999999998</v>
      </c>
      <c r="U69" s="49"/>
      <c r="Y69" s="51"/>
      <c r="Z69" s="51"/>
      <c r="AA69" s="51"/>
      <c r="AD69" s="49">
        <f>+R69</f>
        <v>10955.739999999998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7">
        <f t="shared" ref="R70" si="40">((E70+Q70)+((F70+G70+H70+I70+J70+K70+L70+M70+N70+O70+P70)*2))/24</f>
        <v>0</v>
      </c>
      <c r="T70" s="49">
        <f t="shared" ref="T70" si="41">+R70</f>
        <v>0</v>
      </c>
      <c r="U70" s="49"/>
      <c r="Y70" s="51"/>
      <c r="Z70" s="51"/>
      <c r="AA70" s="51"/>
      <c r="AD70" s="49">
        <f>+R70</f>
        <v>0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0</v>
      </c>
      <c r="F71" s="45">
        <v>3942514.35</v>
      </c>
      <c r="G71" s="45">
        <v>5267126.2300000004</v>
      </c>
      <c r="H71" s="45">
        <v>7602542.7800000003</v>
      </c>
      <c r="I71" s="45">
        <v>7328243.0499999998</v>
      </c>
      <c r="J71" s="45">
        <v>5185959.7</v>
      </c>
      <c r="K71" s="45">
        <v>9.3132257461547893E-10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7">
        <f t="shared" ref="R71:R74" si="42">((E71+Q71)+((F71+G71+H71+I71+J71+K71+L71+M71+N71+O71+P71)*2))/24</f>
        <v>2443865.5091666668</v>
      </c>
      <c r="T71" s="49">
        <f t="shared" ref="T71:T74" si="43">+R71</f>
        <v>2443865.5091666668</v>
      </c>
      <c r="U71" s="49"/>
      <c r="Y71" s="51"/>
      <c r="Z71" s="51"/>
      <c r="AA71" s="51"/>
      <c r="AD71" s="49">
        <f t="shared" ref="AD71:AD74" si="44">+R71</f>
        <v>2443865.5091666668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7">
        <f t="shared" ref="R72" si="45">((E72+Q72)+((F72+G72+H72+I72+J72+K72+L72+M72+N72+O72+P72)*2))/24</f>
        <v>0</v>
      </c>
      <c r="T72" s="49">
        <f t="shared" ref="T72" si="46">+R72</f>
        <v>0</v>
      </c>
      <c r="U72" s="49"/>
      <c r="Y72" s="51"/>
      <c r="Z72" s="51"/>
      <c r="AA72" s="51"/>
      <c r="AD72" s="49">
        <f t="shared" ref="AD72" si="47">+R72</f>
        <v>0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0</v>
      </c>
      <c r="F73" s="45">
        <v>-128355.2</v>
      </c>
      <c r="G73" s="45">
        <v>-128355.2</v>
      </c>
      <c r="H73" s="45">
        <v>-110576.21</v>
      </c>
      <c r="I73" s="45">
        <v>-110576.21</v>
      </c>
      <c r="J73" s="45">
        <v>-86189.01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7">
        <f>((E73+Q73)+((F73+G73+H73+I73+J73+K73+L73+M73+N73+O73+P73)*2))/24</f>
        <v>-47004.319166666661</v>
      </c>
      <c r="T73" s="49">
        <f>+R73</f>
        <v>-47004.319166666661</v>
      </c>
      <c r="U73" s="49"/>
      <c r="Y73" s="51"/>
      <c r="Z73" s="51"/>
      <c r="AA73" s="51"/>
      <c r="AD73" s="49">
        <f>+R73</f>
        <v>-47004.319166666661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0</v>
      </c>
      <c r="F74" s="45">
        <v>418499.47</v>
      </c>
      <c r="G74" s="45">
        <v>533483.42000000004</v>
      </c>
      <c r="H74" s="45">
        <v>708650.39</v>
      </c>
      <c r="I74" s="45">
        <v>685132.24</v>
      </c>
      <c r="J74" s="45">
        <v>498244.93</v>
      </c>
      <c r="K74" s="45">
        <v>-1.16415321826935E-10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7">
        <f t="shared" si="42"/>
        <v>237000.87083333335</v>
      </c>
      <c r="T74" s="49">
        <f t="shared" si="43"/>
        <v>237000.87083333335</v>
      </c>
      <c r="U74" s="49"/>
      <c r="Y74" s="51"/>
      <c r="Z74" s="51"/>
      <c r="AA74" s="51"/>
      <c r="AD74" s="49">
        <f t="shared" si="44"/>
        <v>237000.87083333335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35"/>
        <v>0</v>
      </c>
      <c r="T75" s="49">
        <f t="shared" si="36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1728655.19</v>
      </c>
      <c r="F76" s="45">
        <v>1151049.3999999999</v>
      </c>
      <c r="G76" s="45">
        <v>577180.97</v>
      </c>
      <c r="H76" s="45">
        <v>490255.71</v>
      </c>
      <c r="I76" s="45">
        <v>488631.43</v>
      </c>
      <c r="J76" s="45">
        <v>2084360.55</v>
      </c>
      <c r="K76" s="45">
        <v>4526229.6500000004</v>
      </c>
      <c r="L76" s="45">
        <v>5740202.6699999999</v>
      </c>
      <c r="M76" s="45">
        <v>6036127.29</v>
      </c>
      <c r="N76" s="45">
        <v>5309476.5</v>
      </c>
      <c r="O76" s="45">
        <v>4037487.84</v>
      </c>
      <c r="P76" s="45">
        <v>2458904.25</v>
      </c>
      <c r="Q76" s="45">
        <v>1905706.56</v>
      </c>
      <c r="R76" s="47">
        <f t="shared" si="35"/>
        <v>2893090.5945833339</v>
      </c>
      <c r="T76" s="49">
        <f t="shared" si="36"/>
        <v>2893090.5945833339</v>
      </c>
      <c r="U76" s="49"/>
      <c r="Y76" s="51"/>
      <c r="Z76" s="51"/>
      <c r="AA76" s="51"/>
      <c r="AD76" s="49">
        <f t="shared" ref="AD76:AD79" si="48">+R76</f>
        <v>2893090.5945833339</v>
      </c>
    </row>
    <row r="77" spans="1:30">
      <c r="A77" s="6" t="s">
        <v>293</v>
      </c>
      <c r="B77" s="6" t="s">
        <v>38</v>
      </c>
      <c r="C77" s="6" t="s">
        <v>179</v>
      </c>
      <c r="D77" s="33" t="s">
        <v>563</v>
      </c>
      <c r="E77" s="45">
        <v>12796.47</v>
      </c>
      <c r="F77" s="45">
        <v>57618.32</v>
      </c>
      <c r="G77" s="45">
        <v>34489.83</v>
      </c>
      <c r="H77" s="45">
        <v>75705.55</v>
      </c>
      <c r="I77" s="45">
        <v>21093.439999999999</v>
      </c>
      <c r="J77" s="45">
        <v>292235.65000000002</v>
      </c>
      <c r="K77" s="45">
        <v>30899.66</v>
      </c>
      <c r="L77" s="45">
        <v>20959</v>
      </c>
      <c r="M77" s="45">
        <v>83372</v>
      </c>
      <c r="N77" s="45">
        <v>66364.740000000005</v>
      </c>
      <c r="O77" s="45">
        <v>43903.040000000001</v>
      </c>
      <c r="P77" s="45">
        <v>4983.38</v>
      </c>
      <c r="Q77" s="45">
        <v>6369.06</v>
      </c>
      <c r="R77" s="47">
        <f t="shared" si="35"/>
        <v>61767.28125</v>
      </c>
      <c r="T77" s="49">
        <f t="shared" si="36"/>
        <v>61767.28125</v>
      </c>
      <c r="U77" s="49"/>
      <c r="Y77" s="51"/>
      <c r="Z77" s="51"/>
      <c r="AA77" s="51"/>
      <c r="AD77" s="49">
        <f t="shared" si="48"/>
        <v>61767.28125</v>
      </c>
    </row>
    <row r="78" spans="1:30">
      <c r="A78" s="6" t="s">
        <v>294</v>
      </c>
      <c r="B78" s="6" t="s">
        <v>38</v>
      </c>
      <c r="C78" s="6" t="s">
        <v>143</v>
      </c>
      <c r="D78" s="33" t="s">
        <v>564</v>
      </c>
      <c r="E78" s="45">
        <v>6580430.3600000003</v>
      </c>
      <c r="F78" s="45">
        <v>5594880.4100000001</v>
      </c>
      <c r="G78" s="45">
        <v>2545328.66</v>
      </c>
      <c r="H78" s="45">
        <v>1728277.3</v>
      </c>
      <c r="I78" s="45">
        <v>1529001.3</v>
      </c>
      <c r="J78" s="45">
        <v>6471737.1100000003</v>
      </c>
      <c r="K78" s="45">
        <v>13408823.939999999</v>
      </c>
      <c r="L78" s="45">
        <v>18101880.379999999</v>
      </c>
      <c r="M78" s="45">
        <v>21396977.559999999</v>
      </c>
      <c r="N78" s="45">
        <v>18384667.02</v>
      </c>
      <c r="O78" s="45">
        <v>14375404.67</v>
      </c>
      <c r="P78" s="45">
        <v>8611194.4399999995</v>
      </c>
      <c r="Q78" s="45">
        <v>6668364.25</v>
      </c>
      <c r="R78" s="47">
        <f t="shared" si="35"/>
        <v>9897714.1745833326</v>
      </c>
      <c r="T78" s="49">
        <f t="shared" si="36"/>
        <v>9897714.1745833326</v>
      </c>
      <c r="U78" s="49"/>
      <c r="Y78" s="51"/>
      <c r="Z78" s="51"/>
      <c r="AA78" s="51"/>
      <c r="AD78" s="49">
        <f t="shared" si="48"/>
        <v>9897714.1745833326</v>
      </c>
    </row>
    <row r="79" spans="1:30">
      <c r="A79" s="6" t="s">
        <v>294</v>
      </c>
      <c r="B79" s="6" t="s">
        <v>38</v>
      </c>
      <c r="C79" s="6" t="s">
        <v>179</v>
      </c>
      <c r="D79" s="33" t="s">
        <v>563</v>
      </c>
      <c r="E79" s="55">
        <v>244827.69</v>
      </c>
      <c r="F79" s="55">
        <v>206276.3</v>
      </c>
      <c r="G79" s="55">
        <v>180169.08</v>
      </c>
      <c r="H79" s="55">
        <v>236409.73</v>
      </c>
      <c r="I79" s="55">
        <v>252521.38</v>
      </c>
      <c r="J79" s="55">
        <v>1372894.86</v>
      </c>
      <c r="K79" s="55">
        <v>288410.87</v>
      </c>
      <c r="L79" s="55">
        <v>212072.06</v>
      </c>
      <c r="M79" s="55">
        <v>342360.49</v>
      </c>
      <c r="N79" s="55">
        <v>120255.26</v>
      </c>
      <c r="O79" s="55">
        <v>249902.77</v>
      </c>
      <c r="P79" s="55">
        <v>212918.94</v>
      </c>
      <c r="Q79" s="55">
        <v>259713.43</v>
      </c>
      <c r="R79" s="56">
        <f t="shared" si="35"/>
        <v>327205.19166666671</v>
      </c>
      <c r="T79" s="49">
        <f t="shared" si="36"/>
        <v>327205.19166666671</v>
      </c>
      <c r="U79" s="49"/>
      <c r="Y79" s="51"/>
      <c r="Z79" s="51"/>
      <c r="AA79" s="51"/>
      <c r="AD79" s="49">
        <f t="shared" si="48"/>
        <v>327205.19166666671</v>
      </c>
    </row>
    <row r="80" spans="1:30">
      <c r="D80" s="3" t="s">
        <v>42</v>
      </c>
      <c r="E80" s="45">
        <f t="shared" ref="E80:H80" si="49">SUM(E63:E79)</f>
        <v>9798291.0999999996</v>
      </c>
      <c r="F80" s="45">
        <f t="shared" si="49"/>
        <v>12159209.380000001</v>
      </c>
      <c r="G80" s="45">
        <f t="shared" si="49"/>
        <v>9777641.5999999996</v>
      </c>
      <c r="H80" s="45">
        <f t="shared" si="49"/>
        <v>12510637.660000004</v>
      </c>
      <c r="I80" s="45">
        <f t="shared" ref="I80:R80" si="50">SUM(I63:I79)</f>
        <v>11618448.060000001</v>
      </c>
      <c r="J80" s="45">
        <f t="shared" si="50"/>
        <v>17602052.43</v>
      </c>
      <c r="K80" s="45">
        <f t="shared" si="50"/>
        <v>19681263.750000004</v>
      </c>
      <c r="L80" s="45">
        <f t="shared" si="50"/>
        <v>25457176.779999997</v>
      </c>
      <c r="M80" s="45">
        <f t="shared" si="50"/>
        <v>29605819.339999996</v>
      </c>
      <c r="N80" s="45">
        <f t="shared" si="50"/>
        <v>26389911.27</v>
      </c>
      <c r="O80" s="45">
        <f t="shared" si="50"/>
        <v>20025626.289999999</v>
      </c>
      <c r="P80" s="45">
        <f t="shared" si="50"/>
        <v>12830063.76</v>
      </c>
      <c r="Q80" s="30">
        <f t="shared" si="50"/>
        <v>10062368.83</v>
      </c>
      <c r="R80" s="30">
        <f t="shared" si="50"/>
        <v>17299015.02375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30"/>
      <c r="R81" s="34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51">((E82+Q82)+((F82+G82+H82+I82+J82+K82+L82+M82+N82+O82+P82)*2))/24</f>
        <v>0</v>
      </c>
      <c r="T82" s="49">
        <f t="shared" ref="T82:T83" si="52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51"/>
        <v>0</v>
      </c>
      <c r="T83" s="49">
        <f t="shared" si="52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30"/>
      <c r="R84" s="34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0</v>
      </c>
      <c r="F85" s="45">
        <v>0</v>
      </c>
      <c r="G85" s="45">
        <v>0</v>
      </c>
      <c r="H85" s="45">
        <v>31360.13</v>
      </c>
      <c r="I85" s="45">
        <v>31360.13</v>
      </c>
      <c r="J85" s="45">
        <v>8452.1200000000008</v>
      </c>
      <c r="K85" s="45">
        <v>1.8189894035458601E-12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7">
        <f t="shared" ref="R85:R93" si="53">((E85+Q85)+((F85+G85+H85+I85+J85+K85+L85+M85+N85+O85+P85)*2))/24</f>
        <v>5931.0316666666668</v>
      </c>
      <c r="W85" s="49">
        <f t="shared" ref="W85:W93" si="54">+R85</f>
        <v>5931.0316666666668</v>
      </c>
      <c r="Y85" s="51"/>
      <c r="Z85" s="51"/>
      <c r="AA85" s="51"/>
      <c r="AB85" s="49">
        <f t="shared" ref="AB85:AB93" si="55">+R85</f>
        <v>5931.0316666666668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179016.37</v>
      </c>
      <c r="F86" s="45">
        <v>176006.51</v>
      </c>
      <c r="G86" s="45">
        <v>287578.21999999997</v>
      </c>
      <c r="H86" s="45">
        <v>5.8207660913467401E-11</v>
      </c>
      <c r="I86" s="45">
        <v>5.8207660913467401E-11</v>
      </c>
      <c r="J86" s="45">
        <v>76906.220000000103</v>
      </c>
      <c r="K86" s="45">
        <v>223678.02</v>
      </c>
      <c r="L86" s="45">
        <v>220044.53</v>
      </c>
      <c r="M86" s="45">
        <v>220044.53</v>
      </c>
      <c r="N86" s="45">
        <v>167020.67000000001</v>
      </c>
      <c r="O86" s="45">
        <v>166854.94</v>
      </c>
      <c r="P86" s="45">
        <v>20075.22</v>
      </c>
      <c r="Q86" s="45">
        <v>19875.22</v>
      </c>
      <c r="R86" s="47">
        <f t="shared" si="53"/>
        <v>138137.88791666666</v>
      </c>
      <c r="T86" s="49"/>
      <c r="W86" s="49">
        <f t="shared" si="54"/>
        <v>138137.88791666666</v>
      </c>
      <c r="Y86" s="51"/>
      <c r="Z86" s="51"/>
      <c r="AA86" s="51"/>
      <c r="AB86" s="49">
        <f t="shared" si="55"/>
        <v>138137.88791666666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7920.25</v>
      </c>
      <c r="P87" s="45">
        <v>0</v>
      </c>
      <c r="Q87" s="45">
        <v>0</v>
      </c>
      <c r="R87" s="47">
        <f t="shared" si="53"/>
        <v>660.02083333333337</v>
      </c>
      <c r="T87" s="49"/>
      <c r="W87" s="49">
        <f t="shared" si="54"/>
        <v>660.02083333333337</v>
      </c>
      <c r="Y87" s="51"/>
      <c r="Z87" s="51"/>
      <c r="AA87" s="51"/>
      <c r="AB87" s="49">
        <f t="shared" si="55"/>
        <v>660.02083333333337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6558</v>
      </c>
      <c r="F88" s="45">
        <v>6558</v>
      </c>
      <c r="G88" s="45">
        <v>0</v>
      </c>
      <c r="H88" s="45">
        <v>-6558</v>
      </c>
      <c r="I88" s="45">
        <v>0</v>
      </c>
      <c r="J88" s="45">
        <v>-6558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53"/>
        <v>-273.25</v>
      </c>
      <c r="T88" s="49"/>
      <c r="W88" s="49">
        <f t="shared" si="54"/>
        <v>-273.25</v>
      </c>
      <c r="Y88" s="51"/>
      <c r="Z88" s="51"/>
      <c r="AA88" s="51"/>
      <c r="AB88" s="49">
        <f t="shared" si="55"/>
        <v>-273.25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53"/>
        <v>0</v>
      </c>
      <c r="T89" s="49"/>
      <c r="W89" s="49">
        <f t="shared" si="54"/>
        <v>0</v>
      </c>
      <c r="Y89" s="51"/>
      <c r="Z89" s="51"/>
      <c r="AA89" s="51"/>
      <c r="AB89" s="49">
        <f t="shared" si="55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0</v>
      </c>
      <c r="F90" s="45">
        <v>0</v>
      </c>
      <c r="G90" s="45">
        <v>0</v>
      </c>
      <c r="H90" s="45">
        <v>8452.1200000000008</v>
      </c>
      <c r="I90" s="45">
        <v>173092.12</v>
      </c>
      <c r="J90" s="45">
        <v>196000.13</v>
      </c>
      <c r="K90" s="45">
        <v>0</v>
      </c>
      <c r="L90" s="45">
        <v>0</v>
      </c>
      <c r="M90" s="45">
        <v>0</v>
      </c>
      <c r="N90" s="45">
        <v>54064.97</v>
      </c>
      <c r="O90" s="45">
        <v>54064.97</v>
      </c>
      <c r="P90" s="45">
        <v>0</v>
      </c>
      <c r="Q90" s="45">
        <v>0</v>
      </c>
      <c r="R90" s="47">
        <f t="shared" si="53"/>
        <v>40472.859166666662</v>
      </c>
      <c r="T90" s="49"/>
      <c r="W90" s="49">
        <f t="shared" si="54"/>
        <v>40472.859166666662</v>
      </c>
      <c r="Y90" s="51"/>
      <c r="Z90" s="51"/>
      <c r="AA90" s="51"/>
      <c r="AB90" s="49">
        <f t="shared" si="55"/>
        <v>40472.859166666662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-284.52999999999997</v>
      </c>
      <c r="K91" s="45">
        <v>-284.52999999999997</v>
      </c>
      <c r="L91" s="45">
        <v>-284.52999999999997</v>
      </c>
      <c r="M91" s="45">
        <v>-284.52999999999997</v>
      </c>
      <c r="N91" s="45">
        <v>0</v>
      </c>
      <c r="O91" s="45">
        <v>0</v>
      </c>
      <c r="P91" s="45">
        <v>0</v>
      </c>
      <c r="Q91" s="45">
        <v>0</v>
      </c>
      <c r="R91" s="47">
        <f t="shared" si="53"/>
        <v>-94.84333333333332</v>
      </c>
      <c r="T91" s="49"/>
      <c r="W91" s="49">
        <f t="shared" si="54"/>
        <v>-94.84333333333332</v>
      </c>
      <c r="Y91" s="51"/>
      <c r="Z91" s="51"/>
      <c r="AA91" s="51"/>
      <c r="AB91" s="49">
        <f t="shared" si="55"/>
        <v>-94.84333333333332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18085.240000000002</v>
      </c>
      <c r="F92" s="45">
        <v>18085.240000000002</v>
      </c>
      <c r="G92" s="45">
        <v>18085.240000000002</v>
      </c>
      <c r="H92" s="45">
        <v>18085.240000000002</v>
      </c>
      <c r="I92" s="45">
        <v>0</v>
      </c>
      <c r="J92" s="45">
        <v>18611.349999999999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7">
        <f t="shared" si="53"/>
        <v>6825.8074999999999</v>
      </c>
      <c r="T92" s="49"/>
      <c r="W92" s="49">
        <f t="shared" si="54"/>
        <v>6825.8074999999999</v>
      </c>
      <c r="Y92" s="51"/>
      <c r="Z92" s="51"/>
      <c r="AA92" s="51"/>
      <c r="AB92" s="49">
        <f t="shared" si="55"/>
        <v>6825.8074999999999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7">
        <f t="shared" si="53"/>
        <v>0</v>
      </c>
      <c r="T93" s="49"/>
      <c r="W93" s="49">
        <f t="shared" si="54"/>
        <v>0</v>
      </c>
      <c r="Y93" s="51"/>
      <c r="Z93" s="51"/>
      <c r="AA93" s="51"/>
      <c r="AB93" s="49">
        <f t="shared" si="55"/>
        <v>0</v>
      </c>
    </row>
    <row r="94" spans="1:28">
      <c r="D94" s="3" t="s">
        <v>55</v>
      </c>
      <c r="E94" s="46">
        <f t="shared" ref="E94:P94" si="56">SUM(E82:E93)</f>
        <v>203659.61</v>
      </c>
      <c r="F94" s="46">
        <f t="shared" si="56"/>
        <v>200649.75</v>
      </c>
      <c r="G94" s="46">
        <f t="shared" si="56"/>
        <v>305663.45999999996</v>
      </c>
      <c r="H94" s="46">
        <f t="shared" si="56"/>
        <v>51339.490000000063</v>
      </c>
      <c r="I94" s="46">
        <f t="shared" si="56"/>
        <v>204452.25000000006</v>
      </c>
      <c r="J94" s="46">
        <f t="shared" si="56"/>
        <v>293127.29000000004</v>
      </c>
      <c r="K94" s="46">
        <f t="shared" si="56"/>
        <v>223393.49</v>
      </c>
      <c r="L94" s="46">
        <f t="shared" si="56"/>
        <v>219760</v>
      </c>
      <c r="M94" s="46">
        <f t="shared" si="56"/>
        <v>219760</v>
      </c>
      <c r="N94" s="46">
        <f t="shared" si="56"/>
        <v>221085.64</v>
      </c>
      <c r="O94" s="46">
        <f t="shared" si="56"/>
        <v>228840.16</v>
      </c>
      <c r="P94" s="46">
        <f t="shared" si="56"/>
        <v>20075.22</v>
      </c>
      <c r="Q94" s="32">
        <f t="shared" ref="Q94:R94" si="57">SUM(Q82:Q93)</f>
        <v>19875.22</v>
      </c>
      <c r="R94" s="32">
        <f t="shared" si="57"/>
        <v>191659.51375000001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30"/>
      <c r="R95" s="34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30"/>
      <c r="R97" s="34"/>
      <c r="Y97" s="51"/>
      <c r="Z97" s="51"/>
      <c r="AA97" s="51"/>
    </row>
    <row r="98" spans="1:30">
      <c r="D98" s="3" t="s">
        <v>58</v>
      </c>
      <c r="E98" s="45">
        <f t="shared" ref="E98:P98" si="58">+E96+E94+E80</f>
        <v>10001950.709999999</v>
      </c>
      <c r="F98" s="45">
        <f t="shared" si="58"/>
        <v>12359859.130000001</v>
      </c>
      <c r="G98" s="45">
        <f t="shared" si="58"/>
        <v>10083305.059999999</v>
      </c>
      <c r="H98" s="45">
        <f t="shared" si="58"/>
        <v>12561977.150000004</v>
      </c>
      <c r="I98" s="45">
        <f t="shared" si="58"/>
        <v>11822900.310000001</v>
      </c>
      <c r="J98" s="45">
        <f t="shared" si="58"/>
        <v>17895179.719999999</v>
      </c>
      <c r="K98" s="45">
        <f t="shared" si="58"/>
        <v>19904657.240000002</v>
      </c>
      <c r="L98" s="45">
        <f t="shared" si="58"/>
        <v>25676936.779999997</v>
      </c>
      <c r="M98" s="45">
        <f t="shared" si="58"/>
        <v>29825579.339999996</v>
      </c>
      <c r="N98" s="45">
        <f t="shared" si="58"/>
        <v>26610996.91</v>
      </c>
      <c r="O98" s="45">
        <f t="shared" si="58"/>
        <v>20254466.449999999</v>
      </c>
      <c r="P98" s="45">
        <f t="shared" si="58"/>
        <v>12850138.98</v>
      </c>
      <c r="Q98" s="30">
        <f t="shared" ref="Q98:R98" si="59">+Q96+Q94+Q80</f>
        <v>10082244.050000001</v>
      </c>
      <c r="R98" s="30">
        <f t="shared" si="59"/>
        <v>17490674.537500001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30"/>
      <c r="R99" s="34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-15000</v>
      </c>
      <c r="F100" s="45">
        <v>-15000</v>
      </c>
      <c r="G100" s="45">
        <v>-15000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60">((E100+Q100)+((F100+G100+H100+I100+J100+K100+L100+M100+N100+O100+P100)*2))/24</f>
        <v>-15000</v>
      </c>
      <c r="T100" s="49">
        <f t="shared" ref="T100:T118" si="61">+R100</f>
        <v>-15000</v>
      </c>
      <c r="Y100" s="51"/>
      <c r="Z100" s="51"/>
      <c r="AA100" s="51"/>
      <c r="AD100" s="49">
        <f t="shared" ref="AD100:AD118" si="62">+R100</f>
        <v>-15000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5105</v>
      </c>
      <c r="F101" s="45">
        <v>5105</v>
      </c>
      <c r="G101" s="45">
        <v>5105</v>
      </c>
      <c r="H101" s="45">
        <v>5105</v>
      </c>
      <c r="I101" s="45">
        <v>11564.29</v>
      </c>
      <c r="J101" s="45">
        <v>11564.29</v>
      </c>
      <c r="K101" s="45">
        <v>15785.61</v>
      </c>
      <c r="L101" s="45">
        <v>0</v>
      </c>
      <c r="M101" s="45">
        <v>61132.28</v>
      </c>
      <c r="N101" s="45">
        <v>61132.28</v>
      </c>
      <c r="O101" s="45">
        <v>61977.9</v>
      </c>
      <c r="P101" s="45">
        <v>61977.9</v>
      </c>
      <c r="Q101" s="45">
        <v>65864.53</v>
      </c>
      <c r="R101" s="47">
        <f t="shared" si="60"/>
        <v>27994.526249999999</v>
      </c>
      <c r="T101" s="49">
        <f t="shared" si="61"/>
        <v>27994.526249999999</v>
      </c>
      <c r="Y101" s="51"/>
      <c r="Z101" s="51"/>
      <c r="AA101" s="51"/>
      <c r="AD101" s="49">
        <f t="shared" si="62"/>
        <v>27994.526249999999</v>
      </c>
    </row>
    <row r="102" spans="1:30">
      <c r="A102" s="6" t="s">
        <v>284</v>
      </c>
      <c r="B102" s="6" t="s">
        <v>61</v>
      </c>
      <c r="C102" s="6" t="s">
        <v>297</v>
      </c>
      <c r="D102" s="33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60"/>
        <v>0</v>
      </c>
      <c r="T102" s="49">
        <f t="shared" si="61"/>
        <v>0</v>
      </c>
      <c r="Y102" s="51"/>
      <c r="Z102" s="51"/>
      <c r="AA102" s="51"/>
      <c r="AD102" s="49">
        <f t="shared" si="62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-15785.61</v>
      </c>
      <c r="L103" s="31">
        <v>0</v>
      </c>
      <c r="M103" s="31">
        <v>-61132.28</v>
      </c>
      <c r="N103" s="31">
        <v>-61132.28</v>
      </c>
      <c r="O103" s="31">
        <v>-61132.28</v>
      </c>
      <c r="P103" s="31">
        <v>-61132.28</v>
      </c>
      <c r="Q103" s="31">
        <v>-61132.28</v>
      </c>
      <c r="R103" s="35">
        <f t="shared" si="60"/>
        <v>-24240.072499999998</v>
      </c>
      <c r="T103" s="49">
        <f t="shared" si="61"/>
        <v>-24240.072499999998</v>
      </c>
      <c r="Y103" s="51"/>
      <c r="Z103" s="51"/>
      <c r="AA103" s="51"/>
      <c r="AD103" s="49">
        <f t="shared" si="62"/>
        <v>-24240.072499999998</v>
      </c>
    </row>
    <row r="104" spans="1:30">
      <c r="A104" s="6" t="s">
        <v>293</v>
      </c>
      <c r="B104" s="6" t="s">
        <v>59</v>
      </c>
      <c r="C104" s="6" t="s">
        <v>202</v>
      </c>
      <c r="D104" s="33" t="s">
        <v>562</v>
      </c>
      <c r="E104" s="45">
        <v>-128198.71</v>
      </c>
      <c r="F104" s="45">
        <v>-128198.71</v>
      </c>
      <c r="G104" s="45">
        <v>-128198.71</v>
      </c>
      <c r="H104" s="45">
        <v>-128198.71</v>
      </c>
      <c r="I104" s="45">
        <v>-128198.71</v>
      </c>
      <c r="J104" s="45">
        <v>-128198.71</v>
      </c>
      <c r="K104" s="45">
        <v>-128198.71</v>
      </c>
      <c r="L104" s="45">
        <v>-300989.82</v>
      </c>
      <c r="M104" s="45">
        <v>-300989.82</v>
      </c>
      <c r="N104" s="45">
        <v>-300989.82</v>
      </c>
      <c r="O104" s="45">
        <v>-300989.82</v>
      </c>
      <c r="P104" s="45">
        <v>-300989.82</v>
      </c>
      <c r="Q104" s="45">
        <v>-300989.82</v>
      </c>
      <c r="R104" s="47">
        <f t="shared" si="60"/>
        <v>-207394.63541666672</v>
      </c>
      <c r="T104" s="49">
        <f t="shared" si="61"/>
        <v>-207394.63541666672</v>
      </c>
      <c r="Y104" s="51"/>
      <c r="Z104" s="51"/>
      <c r="AA104" s="51"/>
      <c r="AD104" s="49">
        <f t="shared" si="62"/>
        <v>-207394.63541666672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101498.04</v>
      </c>
      <c r="F105" s="45">
        <v>138389.54</v>
      </c>
      <c r="G105" s="45">
        <v>151777.60999999999</v>
      </c>
      <c r="H105" s="45">
        <v>166632.99</v>
      </c>
      <c r="I105" s="45">
        <v>187630.14</v>
      </c>
      <c r="J105" s="45">
        <v>201301.82</v>
      </c>
      <c r="K105" s="45">
        <v>215926.51</v>
      </c>
      <c r="L105" s="45">
        <v>9332.3300000000199</v>
      </c>
      <c r="M105" s="45">
        <v>28520.76</v>
      </c>
      <c r="N105" s="45">
        <v>46340.59</v>
      </c>
      <c r="O105" s="45">
        <v>59645.56</v>
      </c>
      <c r="P105" s="45">
        <v>91909.36</v>
      </c>
      <c r="Q105" s="45">
        <v>120988.83</v>
      </c>
      <c r="R105" s="47">
        <f t="shared" si="60"/>
        <v>117387.55375000004</v>
      </c>
      <c r="T105" s="49">
        <f t="shared" si="61"/>
        <v>117387.55375000004</v>
      </c>
      <c r="Y105" s="51"/>
      <c r="Z105" s="51"/>
      <c r="AA105" s="51"/>
      <c r="AD105" s="49">
        <f t="shared" si="62"/>
        <v>117387.55375000004</v>
      </c>
    </row>
    <row r="106" spans="1:30">
      <c r="A106" s="6" t="s">
        <v>293</v>
      </c>
      <c r="B106" s="6" t="s">
        <v>59</v>
      </c>
      <c r="C106" s="6" t="s">
        <v>297</v>
      </c>
      <c r="D106" s="33" t="s">
        <v>566</v>
      </c>
      <c r="E106" s="45">
        <v>-31880.6</v>
      </c>
      <c r="F106" s="45">
        <v>-35293.410000000003</v>
      </c>
      <c r="G106" s="45">
        <v>-41287.040000000001</v>
      </c>
      <c r="H106" s="45">
        <v>-47341.55</v>
      </c>
      <c r="I106" s="45">
        <v>-55390.2</v>
      </c>
      <c r="J106" s="45">
        <v>-59973.43</v>
      </c>
      <c r="K106" s="45">
        <v>-63995.82</v>
      </c>
      <c r="L106" s="45">
        <v>-6183.26</v>
      </c>
      <c r="M106" s="45">
        <v>-9292.69</v>
      </c>
      <c r="N106" s="45">
        <v>-13574.66</v>
      </c>
      <c r="O106" s="45">
        <v>-20944.62</v>
      </c>
      <c r="P106" s="45">
        <v>-27775.919999999998</v>
      </c>
      <c r="Q106" s="45">
        <v>-33073.089999999997</v>
      </c>
      <c r="R106" s="47">
        <f t="shared" si="60"/>
        <v>-34460.787083333329</v>
      </c>
      <c r="T106" s="49">
        <f t="shared" si="61"/>
        <v>-34460.787083333329</v>
      </c>
      <c r="Y106" s="51"/>
      <c r="Z106" s="51"/>
      <c r="AA106" s="51"/>
      <c r="AD106" s="49">
        <f t="shared" si="62"/>
        <v>-34460.787083333329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-87890.8</v>
      </c>
      <c r="F107" s="45">
        <v>-108306.85</v>
      </c>
      <c r="G107" s="45">
        <v>-103574.31</v>
      </c>
      <c r="H107" s="45">
        <v>-191267.21</v>
      </c>
      <c r="I107" s="45">
        <v>-200357.72</v>
      </c>
      <c r="J107" s="45">
        <v>-221664.12</v>
      </c>
      <c r="K107" s="45">
        <v>-324721.8</v>
      </c>
      <c r="L107" s="45">
        <v>-18918.87</v>
      </c>
      <c r="M107" s="45">
        <v>-39534.74</v>
      </c>
      <c r="N107" s="45">
        <v>-47405.2</v>
      </c>
      <c r="O107" s="45">
        <v>-42362.95</v>
      </c>
      <c r="P107" s="45">
        <v>-71653.87</v>
      </c>
      <c r="Q107" s="45">
        <v>-78780.100000000006</v>
      </c>
      <c r="R107" s="47">
        <f t="shared" si="60"/>
        <v>-121091.92416666668</v>
      </c>
      <c r="T107" s="49">
        <f t="shared" si="61"/>
        <v>-121091.92416666668</v>
      </c>
      <c r="Y107" s="51"/>
      <c r="Z107" s="51"/>
      <c r="AA107" s="51"/>
      <c r="AD107" s="49">
        <f t="shared" si="62"/>
        <v>-121091.92416666668</v>
      </c>
    </row>
    <row r="108" spans="1:30">
      <c r="A108" s="6" t="s">
        <v>293</v>
      </c>
      <c r="B108" s="6" t="s">
        <v>60</v>
      </c>
      <c r="C108" s="6" t="s">
        <v>202</v>
      </c>
      <c r="D108" s="33" t="s">
        <v>568</v>
      </c>
      <c r="E108" s="45">
        <v>-7449</v>
      </c>
      <c r="F108" s="45">
        <v>-7449</v>
      </c>
      <c r="G108" s="45">
        <v>-7449</v>
      </c>
      <c r="H108" s="45">
        <v>-7449</v>
      </c>
      <c r="I108" s="45">
        <v>-7449</v>
      </c>
      <c r="J108" s="45">
        <v>-7449</v>
      </c>
      <c r="K108" s="45">
        <v>-7449</v>
      </c>
      <c r="L108" s="45">
        <v>-1918.96</v>
      </c>
      <c r="M108" s="45">
        <v>-1918.96</v>
      </c>
      <c r="N108" s="45">
        <v>-1918.96</v>
      </c>
      <c r="O108" s="45">
        <v>-1918.96</v>
      </c>
      <c r="P108" s="45">
        <v>-1918.96</v>
      </c>
      <c r="Q108" s="45">
        <v>-1918.96</v>
      </c>
      <c r="R108" s="47">
        <f t="shared" si="60"/>
        <v>-4914.3983333333335</v>
      </c>
      <c r="T108" s="49">
        <f t="shared" si="61"/>
        <v>-4914.3983333333335</v>
      </c>
      <c r="Y108" s="51"/>
      <c r="Z108" s="51"/>
      <c r="AA108" s="51"/>
      <c r="AD108" s="49">
        <f t="shared" si="62"/>
        <v>-4914.3983333333335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5</v>
      </c>
      <c r="F109" s="45">
        <v>5</v>
      </c>
      <c r="G109" s="45">
        <v>5</v>
      </c>
      <c r="H109" s="45">
        <v>5</v>
      </c>
      <c r="I109" s="45">
        <v>5</v>
      </c>
      <c r="J109" s="45">
        <v>5</v>
      </c>
      <c r="K109" s="45">
        <v>5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7">
        <f t="shared" si="60"/>
        <v>2.7083333333333335</v>
      </c>
      <c r="T109" s="49">
        <f t="shared" si="61"/>
        <v>2.7083333333333335</v>
      </c>
      <c r="Y109" s="51"/>
      <c r="Z109" s="51"/>
      <c r="AA109" s="51"/>
      <c r="AD109" s="49">
        <f t="shared" si="62"/>
        <v>2.7083333333333335</v>
      </c>
    </row>
    <row r="110" spans="1:30">
      <c r="A110" s="6" t="s">
        <v>293</v>
      </c>
      <c r="B110" s="6" t="s">
        <v>60</v>
      </c>
      <c r="C110" s="6" t="s">
        <v>298</v>
      </c>
      <c r="D110" s="33" t="s">
        <v>571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5525.04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7">
        <f t="shared" si="60"/>
        <v>460.42</v>
      </c>
      <c r="T110" s="49">
        <f t="shared" si="61"/>
        <v>460.42</v>
      </c>
      <c r="Y110" s="51"/>
      <c r="Z110" s="51"/>
      <c r="AA110" s="51"/>
      <c r="AD110" s="49">
        <f t="shared" si="62"/>
        <v>460.42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-340156.45</v>
      </c>
      <c r="G111" s="45">
        <v>-340156.45</v>
      </c>
      <c r="H111" s="45">
        <v>-340156.45</v>
      </c>
      <c r="I111" s="45">
        <v>-340156.45</v>
      </c>
      <c r="J111" s="45">
        <v>-340156.45</v>
      </c>
      <c r="K111" s="45">
        <v>-340156.45</v>
      </c>
      <c r="L111" s="45">
        <v>-925523.64</v>
      </c>
      <c r="M111" s="45">
        <v>-925523.64</v>
      </c>
      <c r="N111" s="45">
        <v>-925523.64</v>
      </c>
      <c r="O111" s="45">
        <v>-925523.64</v>
      </c>
      <c r="P111" s="45">
        <v>-925523.64</v>
      </c>
      <c r="Q111" s="45">
        <v>-925523.64</v>
      </c>
      <c r="R111" s="47">
        <f t="shared" si="60"/>
        <v>-608449.74541666661</v>
      </c>
      <c r="T111" s="49">
        <f t="shared" si="61"/>
        <v>-608449.74541666661</v>
      </c>
      <c r="Y111" s="51"/>
      <c r="Z111" s="51"/>
      <c r="AA111" s="51"/>
      <c r="AD111" s="49">
        <f t="shared" si="62"/>
        <v>-608449.74541666661</v>
      </c>
    </row>
    <row r="112" spans="1:30">
      <c r="A112" s="6" t="s">
        <v>294</v>
      </c>
      <c r="B112" s="6" t="s">
        <v>59</v>
      </c>
      <c r="C112" s="6" t="s">
        <v>296</v>
      </c>
      <c r="D112" s="33" t="s">
        <v>565</v>
      </c>
      <c r="E112" s="45">
        <v>306599.77</v>
      </c>
      <c r="F112" s="45">
        <v>391144.84</v>
      </c>
      <c r="G112" s="45">
        <v>436571.16</v>
      </c>
      <c r="H112" s="45">
        <v>471108.29</v>
      </c>
      <c r="I112" s="45">
        <v>502403.61</v>
      </c>
      <c r="J112" s="45">
        <v>537962.71</v>
      </c>
      <c r="K112" s="45">
        <v>573545.80000000005</v>
      </c>
      <c r="L112" s="45">
        <v>37155.460000000101</v>
      </c>
      <c r="M112" s="45">
        <v>82552.110000000102</v>
      </c>
      <c r="N112" s="45">
        <v>138036.63</v>
      </c>
      <c r="O112" s="45">
        <v>177197.69</v>
      </c>
      <c r="P112" s="45">
        <v>251419.74</v>
      </c>
      <c r="Q112" s="45">
        <v>328863.77</v>
      </c>
      <c r="R112" s="47">
        <f t="shared" si="60"/>
        <v>326402.48416666669</v>
      </c>
      <c r="T112" s="49">
        <f t="shared" si="61"/>
        <v>326402.48416666669</v>
      </c>
      <c r="Y112" s="51"/>
      <c r="Z112" s="51"/>
      <c r="AA112" s="51"/>
      <c r="AD112" s="49">
        <f t="shared" si="62"/>
        <v>326402.48416666669</v>
      </c>
    </row>
    <row r="113" spans="1:30">
      <c r="A113" s="6" t="s">
        <v>294</v>
      </c>
      <c r="B113" s="6" t="s">
        <v>59</v>
      </c>
      <c r="C113" s="6" t="s">
        <v>297</v>
      </c>
      <c r="D113" s="33" t="s">
        <v>566</v>
      </c>
      <c r="E113" s="45">
        <v>-93313.93</v>
      </c>
      <c r="F113" s="45">
        <v>-113128.74</v>
      </c>
      <c r="G113" s="45">
        <v>-125703.3</v>
      </c>
      <c r="H113" s="45">
        <v>-140796.48000000001</v>
      </c>
      <c r="I113" s="45">
        <v>-159806.22</v>
      </c>
      <c r="J113" s="45">
        <v>-175045.94</v>
      </c>
      <c r="K113" s="45">
        <v>-186454.91</v>
      </c>
      <c r="L113" s="45">
        <v>-9645.20999999999</v>
      </c>
      <c r="M113" s="45">
        <v>-19271.98</v>
      </c>
      <c r="N113" s="45">
        <v>-31703.56</v>
      </c>
      <c r="O113" s="45">
        <v>-53178.35</v>
      </c>
      <c r="P113" s="45">
        <v>-69202.05</v>
      </c>
      <c r="Q113" s="45">
        <v>-81910.100000000006</v>
      </c>
      <c r="R113" s="47">
        <f t="shared" si="60"/>
        <v>-97629.062916666662</v>
      </c>
      <c r="T113" s="49">
        <f t="shared" si="61"/>
        <v>-97629.062916666662</v>
      </c>
      <c r="Y113" s="51"/>
      <c r="Z113" s="51"/>
      <c r="AA113" s="51"/>
      <c r="AD113" s="49">
        <f t="shared" si="62"/>
        <v>-97629.062916666662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-323704.90999999997</v>
      </c>
      <c r="F114" s="45">
        <v>-323857.36</v>
      </c>
      <c r="G114" s="45">
        <v>-317181.03999999998</v>
      </c>
      <c r="H114" s="45">
        <v>-554610.69999999995</v>
      </c>
      <c r="I114" s="45">
        <v>-541155.49</v>
      </c>
      <c r="J114" s="45">
        <v>-636733.51</v>
      </c>
      <c r="K114" s="45">
        <v>-972458.08</v>
      </c>
      <c r="L114" s="45">
        <v>-115024.67</v>
      </c>
      <c r="M114" s="45">
        <v>-275626.05</v>
      </c>
      <c r="N114" s="45">
        <v>-319831.96999999997</v>
      </c>
      <c r="O114" s="45">
        <v>-298766.8</v>
      </c>
      <c r="P114" s="45">
        <v>-368948.2</v>
      </c>
      <c r="Q114" s="45">
        <v>-601950.96</v>
      </c>
      <c r="R114" s="47">
        <f t="shared" si="60"/>
        <v>-432251.81708333321</v>
      </c>
      <c r="T114" s="49">
        <f t="shared" si="61"/>
        <v>-432251.81708333321</v>
      </c>
      <c r="Y114" s="51"/>
      <c r="Z114" s="51"/>
      <c r="AA114" s="51"/>
      <c r="AD114" s="49">
        <f t="shared" si="62"/>
        <v>-432251.81708333321</v>
      </c>
    </row>
    <row r="115" spans="1:30">
      <c r="A115" s="6" t="s">
        <v>294</v>
      </c>
      <c r="B115" s="6" t="s">
        <v>60</v>
      </c>
      <c r="C115" s="6" t="s">
        <v>202</v>
      </c>
      <c r="D115" s="33" t="s">
        <v>568</v>
      </c>
      <c r="E115" s="45">
        <v>-22551</v>
      </c>
      <c r="F115" s="45">
        <v>-22551</v>
      </c>
      <c r="G115" s="45">
        <v>-22551</v>
      </c>
      <c r="H115" s="45">
        <v>-22551</v>
      </c>
      <c r="I115" s="45">
        <v>-22551</v>
      </c>
      <c r="J115" s="45">
        <v>-22551</v>
      </c>
      <c r="K115" s="45">
        <v>-22551</v>
      </c>
      <c r="L115" s="45">
        <v>-28081.040000000001</v>
      </c>
      <c r="M115" s="45">
        <v>-28081.040000000001</v>
      </c>
      <c r="N115" s="45">
        <v>-28081.040000000001</v>
      </c>
      <c r="O115" s="45">
        <v>-28081.040000000001</v>
      </c>
      <c r="P115" s="45">
        <v>-28081.040000000001</v>
      </c>
      <c r="Q115" s="45">
        <v>-28081.040000000001</v>
      </c>
      <c r="R115" s="47">
        <f t="shared" si="60"/>
        <v>-25085.601666666669</v>
      </c>
      <c r="T115" s="49">
        <f t="shared" si="61"/>
        <v>-25085.601666666669</v>
      </c>
      <c r="Y115" s="51"/>
      <c r="Z115" s="51"/>
      <c r="AA115" s="51"/>
      <c r="AD115" s="49">
        <f t="shared" si="62"/>
        <v>-25085.601666666669</v>
      </c>
    </row>
    <row r="116" spans="1:30">
      <c r="A116" s="6" t="s">
        <v>294</v>
      </c>
      <c r="B116" s="6" t="s">
        <v>60</v>
      </c>
      <c r="C116" s="6" t="s">
        <v>296</v>
      </c>
      <c r="D116" s="33" t="s">
        <v>569</v>
      </c>
      <c r="E116" s="45">
        <v>429.47000000000099</v>
      </c>
      <c r="F116" s="45">
        <v>429.47000000000099</v>
      </c>
      <c r="G116" s="45">
        <v>429.47000000000099</v>
      </c>
      <c r="H116" s="45">
        <v>429.47000000000099</v>
      </c>
      <c r="I116" s="45">
        <v>429.47000000000099</v>
      </c>
      <c r="J116" s="45">
        <v>429.47000000000099</v>
      </c>
      <c r="K116" s="45">
        <v>-5566.04</v>
      </c>
      <c r="L116" s="45">
        <v>0</v>
      </c>
      <c r="M116" s="45">
        <v>0</v>
      </c>
      <c r="N116" s="45">
        <v>0</v>
      </c>
      <c r="O116" s="45">
        <v>-1398.95</v>
      </c>
      <c r="P116" s="45">
        <v>-1398.95</v>
      </c>
      <c r="Q116" s="45">
        <v>-1398.95</v>
      </c>
      <c r="R116" s="47">
        <f t="shared" si="60"/>
        <v>-558.44416666666621</v>
      </c>
      <c r="T116" s="49">
        <f t="shared" si="61"/>
        <v>-558.44416666666621</v>
      </c>
      <c r="Y116" s="51"/>
      <c r="Z116" s="51"/>
      <c r="AA116" s="51"/>
      <c r="AD116" s="49">
        <f t="shared" si="62"/>
        <v>-558.44416666666621</v>
      </c>
    </row>
    <row r="117" spans="1:30">
      <c r="A117" s="6" t="s">
        <v>294</v>
      </c>
      <c r="B117" s="6" t="s">
        <v>60</v>
      </c>
      <c r="C117" s="6" t="s">
        <v>297</v>
      </c>
      <c r="D117" s="33" t="s">
        <v>570</v>
      </c>
      <c r="E117" s="45">
        <v>-180.6</v>
      </c>
      <c r="F117" s="45">
        <v>-180.6</v>
      </c>
      <c r="G117" s="45">
        <v>-180.6</v>
      </c>
      <c r="H117" s="45">
        <v>-180.6</v>
      </c>
      <c r="I117" s="45">
        <v>-180.6</v>
      </c>
      <c r="J117" s="45">
        <v>-180.6</v>
      </c>
      <c r="K117" s="45">
        <v>-180.6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7">
        <f t="shared" si="60"/>
        <v>-97.824999999999989</v>
      </c>
      <c r="T117" s="49">
        <f t="shared" si="61"/>
        <v>-97.824999999999989</v>
      </c>
      <c r="Y117" s="51"/>
      <c r="Z117" s="51"/>
      <c r="AA117" s="51"/>
      <c r="AD117" s="49">
        <f t="shared" si="62"/>
        <v>-97.824999999999989</v>
      </c>
    </row>
    <row r="118" spans="1:30">
      <c r="A118" s="6" t="s">
        <v>294</v>
      </c>
      <c r="B118" s="6" t="s">
        <v>60</v>
      </c>
      <c r="C118" s="6" t="s">
        <v>298</v>
      </c>
      <c r="D118" s="33" t="s">
        <v>571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216.6</v>
      </c>
      <c r="L118" s="55">
        <v>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6">
        <f t="shared" si="60"/>
        <v>18.05</v>
      </c>
      <c r="T118" s="49">
        <f t="shared" si="61"/>
        <v>18.05</v>
      </c>
      <c r="Y118" s="51"/>
      <c r="Z118" s="51"/>
      <c r="AA118" s="51"/>
      <c r="AD118" s="49">
        <f t="shared" si="62"/>
        <v>18.05</v>
      </c>
    </row>
    <row r="119" spans="1:30">
      <c r="D119" s="3" t="s">
        <v>62</v>
      </c>
      <c r="E119" s="31">
        <f t="shared" ref="E119:P119" si="63">SUM(E100:E118)</f>
        <v>-636688.72</v>
      </c>
      <c r="F119" s="31">
        <f t="shared" si="63"/>
        <v>-559048.2699999999</v>
      </c>
      <c r="G119" s="31">
        <f t="shared" si="63"/>
        <v>-507393.21</v>
      </c>
      <c r="H119" s="31">
        <f t="shared" si="63"/>
        <v>-804270.95000000007</v>
      </c>
      <c r="I119" s="31">
        <f t="shared" si="63"/>
        <v>-768212.88</v>
      </c>
      <c r="J119" s="31">
        <f t="shared" si="63"/>
        <v>-855689.47000000009</v>
      </c>
      <c r="K119" s="31">
        <f t="shared" si="63"/>
        <v>-1271513.46</v>
      </c>
      <c r="L119" s="31">
        <f t="shared" si="63"/>
        <v>-1374797.6799999997</v>
      </c>
      <c r="M119" s="31">
        <f t="shared" si="63"/>
        <v>-1504166.05</v>
      </c>
      <c r="N119" s="31">
        <f t="shared" si="63"/>
        <v>-1499651.6300000001</v>
      </c>
      <c r="O119" s="31">
        <f t="shared" si="63"/>
        <v>-1450476.2600000002</v>
      </c>
      <c r="P119" s="31">
        <f t="shared" si="63"/>
        <v>-1466317.73</v>
      </c>
      <c r="Q119" s="31">
        <f t="shared" ref="Q119:R119" si="64">SUM(Q100:Q118)</f>
        <v>-1614041.8099999998</v>
      </c>
      <c r="R119" s="31">
        <f t="shared" si="64"/>
        <v>-1098908.5712499996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P121" si="65">+E98+E119</f>
        <v>9365261.9899999984</v>
      </c>
      <c r="F121" s="46">
        <f t="shared" si="65"/>
        <v>11800810.860000001</v>
      </c>
      <c r="G121" s="46">
        <f t="shared" si="65"/>
        <v>9575911.8499999978</v>
      </c>
      <c r="H121" s="46">
        <f t="shared" si="65"/>
        <v>11757706.200000005</v>
      </c>
      <c r="I121" s="46">
        <f t="shared" si="65"/>
        <v>11054687.43</v>
      </c>
      <c r="J121" s="46">
        <f t="shared" si="65"/>
        <v>17039490.25</v>
      </c>
      <c r="K121" s="46">
        <f t="shared" si="65"/>
        <v>18633143.780000001</v>
      </c>
      <c r="L121" s="46">
        <f t="shared" si="65"/>
        <v>24302139.099999998</v>
      </c>
      <c r="M121" s="46">
        <f t="shared" si="65"/>
        <v>28321413.289999995</v>
      </c>
      <c r="N121" s="46">
        <f t="shared" si="65"/>
        <v>25111345.280000001</v>
      </c>
      <c r="O121" s="46">
        <f t="shared" si="65"/>
        <v>18803990.189999998</v>
      </c>
      <c r="P121" s="46">
        <f t="shared" si="65"/>
        <v>11383821.25</v>
      </c>
      <c r="Q121" s="32">
        <f t="shared" ref="Q121:R121" si="66">+Q98+Q119</f>
        <v>8468202.2400000002</v>
      </c>
      <c r="R121" s="32">
        <f t="shared" si="66"/>
        <v>16391765.966250002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30"/>
      <c r="R122" s="34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33" t="s">
        <v>576</v>
      </c>
      <c r="E123" s="45">
        <v>1136114.08</v>
      </c>
      <c r="F123" s="45">
        <v>1023403.43</v>
      </c>
      <c r="G123" s="45">
        <v>803830.27</v>
      </c>
      <c r="H123" s="45">
        <v>839752.87</v>
      </c>
      <c r="I123" s="45">
        <v>742786.37</v>
      </c>
      <c r="J123" s="45">
        <v>738621.33</v>
      </c>
      <c r="K123" s="45">
        <v>838523.46</v>
      </c>
      <c r="L123" s="45">
        <v>805421.26</v>
      </c>
      <c r="M123" s="45">
        <v>801726.35</v>
      </c>
      <c r="N123" s="45">
        <v>777100.99</v>
      </c>
      <c r="O123" s="45">
        <v>712474.9</v>
      </c>
      <c r="P123" s="45">
        <v>846900.93</v>
      </c>
      <c r="Q123" s="45">
        <v>695025.31</v>
      </c>
      <c r="R123" s="47">
        <f t="shared" ref="R123:R147" si="67">((E123+Q123)+((F123+G123+H123+I123+J123+K123+L123+M123+N123+O123+P123)*2))/24</f>
        <v>820509.32125000004</v>
      </c>
      <c r="T123" s="49">
        <f t="shared" ref="T123:T147" si="68">+R123</f>
        <v>820509.32125000004</v>
      </c>
      <c r="Y123" s="51"/>
      <c r="Z123" s="51"/>
      <c r="AA123" s="51"/>
      <c r="AD123" s="49">
        <f t="shared" ref="AD123:AD147" si="69">+R123</f>
        <v>820509.32125000004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321116.03999999998</v>
      </c>
      <c r="F124" s="45">
        <v>353561.54</v>
      </c>
      <c r="G124" s="45">
        <v>348070.69</v>
      </c>
      <c r="H124" s="45">
        <v>350204.64</v>
      </c>
      <c r="I124" s="45">
        <v>349576.85</v>
      </c>
      <c r="J124" s="45">
        <v>349501.81</v>
      </c>
      <c r="K124" s="45">
        <v>348607.83</v>
      </c>
      <c r="L124" s="45">
        <v>336447</v>
      </c>
      <c r="M124" s="45">
        <v>336505.27</v>
      </c>
      <c r="N124" s="45">
        <v>335769.68</v>
      </c>
      <c r="O124" s="45">
        <v>336652.46</v>
      </c>
      <c r="P124" s="45">
        <v>375792.98</v>
      </c>
      <c r="Q124" s="45">
        <v>403488.72</v>
      </c>
      <c r="R124" s="47">
        <f t="shared" si="67"/>
        <v>348582.76083333336</v>
      </c>
      <c r="T124" s="49">
        <f t="shared" si="68"/>
        <v>348582.76083333336</v>
      </c>
      <c r="Y124" s="51"/>
      <c r="Z124" s="51"/>
      <c r="AA124" s="51"/>
      <c r="AD124" s="49">
        <f t="shared" si="69"/>
        <v>348582.76083333336</v>
      </c>
    </row>
    <row r="125" spans="1:30">
      <c r="A125" s="6" t="s">
        <v>300</v>
      </c>
      <c r="B125" s="6" t="s">
        <v>64</v>
      </c>
      <c r="C125" s="6" t="s">
        <v>234</v>
      </c>
      <c r="D125" s="33" t="s">
        <v>578</v>
      </c>
      <c r="E125" s="45">
        <v>737223.49</v>
      </c>
      <c r="F125" s="45">
        <v>754534.08</v>
      </c>
      <c r="G125" s="45">
        <v>767089.59</v>
      </c>
      <c r="H125" s="45">
        <v>773243.75</v>
      </c>
      <c r="I125" s="45">
        <v>639862.42000000004</v>
      </c>
      <c r="J125" s="45">
        <v>602465.01</v>
      </c>
      <c r="K125" s="45">
        <v>536867.38</v>
      </c>
      <c r="L125" s="45">
        <v>527256.5</v>
      </c>
      <c r="M125" s="45">
        <v>545265.25</v>
      </c>
      <c r="N125" s="45">
        <v>545275.87</v>
      </c>
      <c r="O125" s="45">
        <v>551247.93999999994</v>
      </c>
      <c r="P125" s="45">
        <v>512147.93</v>
      </c>
      <c r="Q125" s="45">
        <v>517329.76</v>
      </c>
      <c r="R125" s="47">
        <f t="shared" si="67"/>
        <v>615211.02874999994</v>
      </c>
      <c r="T125" s="49">
        <f t="shared" si="68"/>
        <v>615211.02874999994</v>
      </c>
      <c r="Y125" s="51"/>
      <c r="Z125" s="51"/>
      <c r="AA125" s="51"/>
      <c r="AD125" s="49">
        <f t="shared" si="69"/>
        <v>615211.02874999994</v>
      </c>
    </row>
    <row r="126" spans="1:30">
      <c r="A126" s="6" t="s">
        <v>301</v>
      </c>
      <c r="B126" s="6" t="s">
        <v>64</v>
      </c>
      <c r="C126" s="6" t="s">
        <v>234</v>
      </c>
      <c r="D126" s="33" t="s">
        <v>579</v>
      </c>
      <c r="E126" s="45">
        <v>722988.8</v>
      </c>
      <c r="F126" s="45">
        <v>699594.36</v>
      </c>
      <c r="G126" s="45">
        <v>598917.47</v>
      </c>
      <c r="H126" s="45">
        <v>638594.02</v>
      </c>
      <c r="I126" s="45">
        <v>695467</v>
      </c>
      <c r="J126" s="45">
        <v>644298.36</v>
      </c>
      <c r="K126" s="45">
        <v>616072.66</v>
      </c>
      <c r="L126" s="45">
        <v>650977.96</v>
      </c>
      <c r="M126" s="45">
        <v>631269.37</v>
      </c>
      <c r="N126" s="45">
        <v>665210.46</v>
      </c>
      <c r="O126" s="45">
        <v>586713.12</v>
      </c>
      <c r="P126" s="45">
        <v>589598.51</v>
      </c>
      <c r="Q126" s="45">
        <v>628230.67000000004</v>
      </c>
      <c r="R126" s="47">
        <f t="shared" si="67"/>
        <v>641026.91875000007</v>
      </c>
      <c r="T126" s="49">
        <f t="shared" si="68"/>
        <v>641026.91875000007</v>
      </c>
      <c r="Y126" s="51"/>
      <c r="Z126" s="51"/>
      <c r="AA126" s="51"/>
      <c r="AD126" s="49">
        <f t="shared" si="69"/>
        <v>641026.91875000007</v>
      </c>
    </row>
    <row r="127" spans="1:30">
      <c r="A127" s="6" t="s">
        <v>302</v>
      </c>
      <c r="B127" s="6" t="s">
        <v>64</v>
      </c>
      <c r="C127" s="6" t="s">
        <v>234</v>
      </c>
      <c r="D127" s="33" t="s">
        <v>580</v>
      </c>
      <c r="E127" s="45">
        <v>491746.08</v>
      </c>
      <c r="F127" s="45">
        <v>565725.46</v>
      </c>
      <c r="G127" s="45">
        <v>611580.24</v>
      </c>
      <c r="H127" s="45">
        <v>646793.18000000005</v>
      </c>
      <c r="I127" s="45">
        <v>624871.37</v>
      </c>
      <c r="J127" s="45">
        <v>589435.04</v>
      </c>
      <c r="K127" s="45">
        <v>512563.57</v>
      </c>
      <c r="L127" s="45">
        <v>512678.99</v>
      </c>
      <c r="M127" s="45">
        <v>511109.7</v>
      </c>
      <c r="N127" s="45">
        <v>514904.42</v>
      </c>
      <c r="O127" s="45">
        <v>536253.4</v>
      </c>
      <c r="P127" s="45">
        <v>553229.91</v>
      </c>
      <c r="Q127" s="45">
        <v>548661.66</v>
      </c>
      <c r="R127" s="47">
        <f t="shared" si="67"/>
        <v>558279.09583333333</v>
      </c>
      <c r="T127" s="49">
        <f t="shared" si="68"/>
        <v>558279.09583333333</v>
      </c>
      <c r="Y127" s="51"/>
      <c r="Z127" s="51"/>
      <c r="AA127" s="51"/>
      <c r="AD127" s="49">
        <f t="shared" si="69"/>
        <v>558279.09583333333</v>
      </c>
    </row>
    <row r="128" spans="1:30">
      <c r="A128" s="6" t="s">
        <v>303</v>
      </c>
      <c r="B128" s="6" t="s">
        <v>64</v>
      </c>
      <c r="C128" s="6" t="s">
        <v>234</v>
      </c>
      <c r="D128" s="33" t="s">
        <v>581</v>
      </c>
      <c r="E128" s="45">
        <v>91228.24</v>
      </c>
      <c r="F128" s="45">
        <v>91636.4</v>
      </c>
      <c r="G128" s="45">
        <v>91124.71</v>
      </c>
      <c r="H128" s="45">
        <v>91094.399999999994</v>
      </c>
      <c r="I128" s="45">
        <v>96983.38</v>
      </c>
      <c r="J128" s="45">
        <v>96941.57</v>
      </c>
      <c r="K128" s="45">
        <v>99132.08</v>
      </c>
      <c r="L128" s="45">
        <v>99132.08</v>
      </c>
      <c r="M128" s="45">
        <v>98249.21</v>
      </c>
      <c r="N128" s="45">
        <v>97432.960000000006</v>
      </c>
      <c r="O128" s="45">
        <v>93450.49</v>
      </c>
      <c r="P128" s="45">
        <v>98155.76</v>
      </c>
      <c r="Q128" s="45">
        <v>97503.02</v>
      </c>
      <c r="R128" s="47">
        <f t="shared" si="67"/>
        <v>95641.555833333332</v>
      </c>
      <c r="T128" s="49">
        <f t="shared" si="68"/>
        <v>95641.555833333332</v>
      </c>
      <c r="Y128" s="51"/>
      <c r="Z128" s="51"/>
      <c r="AA128" s="51"/>
      <c r="AD128" s="49">
        <f t="shared" si="69"/>
        <v>95641.555833333332</v>
      </c>
    </row>
    <row r="129" spans="1:30">
      <c r="A129" s="6" t="s">
        <v>304</v>
      </c>
      <c r="B129" s="6" t="s">
        <v>64</v>
      </c>
      <c r="C129" s="6" t="s">
        <v>234</v>
      </c>
      <c r="D129" s="33" t="s">
        <v>582</v>
      </c>
      <c r="E129" s="45">
        <v>313667.55</v>
      </c>
      <c r="F129" s="45">
        <v>356694.95</v>
      </c>
      <c r="G129" s="45">
        <v>373421.02</v>
      </c>
      <c r="H129" s="45">
        <v>336424.47</v>
      </c>
      <c r="I129" s="45">
        <v>300765.96000000002</v>
      </c>
      <c r="J129" s="45">
        <v>243296.42</v>
      </c>
      <c r="K129" s="45">
        <v>395535.87</v>
      </c>
      <c r="L129" s="45">
        <v>314496.84999999998</v>
      </c>
      <c r="M129" s="45">
        <v>321489.48</v>
      </c>
      <c r="N129" s="45">
        <v>278813.62</v>
      </c>
      <c r="O129" s="45">
        <v>307016.89</v>
      </c>
      <c r="P129" s="45">
        <v>330502.3</v>
      </c>
      <c r="Q129" s="45">
        <v>300629.88</v>
      </c>
      <c r="R129" s="47">
        <f t="shared" si="67"/>
        <v>322133.87874999997</v>
      </c>
      <c r="T129" s="49">
        <f t="shared" si="68"/>
        <v>322133.87874999997</v>
      </c>
      <c r="Y129" s="51"/>
      <c r="Z129" s="51"/>
      <c r="AA129" s="51"/>
      <c r="AD129" s="49">
        <f t="shared" si="69"/>
        <v>322133.87874999997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358331.38</v>
      </c>
      <c r="F130" s="45">
        <v>355069.46</v>
      </c>
      <c r="G130" s="45">
        <v>366101.08</v>
      </c>
      <c r="H130" s="45">
        <v>257116.02</v>
      </c>
      <c r="I130" s="45">
        <v>285835.65999999997</v>
      </c>
      <c r="J130" s="45">
        <v>284281.18</v>
      </c>
      <c r="K130" s="45">
        <v>315890.34999999998</v>
      </c>
      <c r="L130" s="45">
        <v>312504.11</v>
      </c>
      <c r="M130" s="45">
        <v>302783.69</v>
      </c>
      <c r="N130" s="45">
        <v>324260.46000000002</v>
      </c>
      <c r="O130" s="45">
        <v>337906.42</v>
      </c>
      <c r="P130" s="45">
        <v>362973.47</v>
      </c>
      <c r="Q130" s="45">
        <v>438965.67</v>
      </c>
      <c r="R130" s="47">
        <f t="shared" si="67"/>
        <v>325280.86874999997</v>
      </c>
      <c r="T130" s="49">
        <f t="shared" si="68"/>
        <v>325280.86874999997</v>
      </c>
      <c r="Y130" s="51"/>
      <c r="Z130" s="51"/>
      <c r="AA130" s="51"/>
      <c r="AD130" s="49">
        <f t="shared" si="69"/>
        <v>325280.86874999997</v>
      </c>
    </row>
    <row r="131" spans="1:30">
      <c r="A131" s="6" t="s">
        <v>316</v>
      </c>
      <c r="B131" s="6" t="s">
        <v>64</v>
      </c>
      <c r="C131" s="6" t="s">
        <v>234</v>
      </c>
      <c r="D131" s="33" t="s">
        <v>584</v>
      </c>
      <c r="E131" s="45">
        <v>129182.28</v>
      </c>
      <c r="F131" s="45">
        <v>168330.71</v>
      </c>
      <c r="G131" s="45">
        <v>143175.16</v>
      </c>
      <c r="H131" s="45">
        <v>169509.3</v>
      </c>
      <c r="I131" s="45">
        <v>158741.06</v>
      </c>
      <c r="J131" s="45">
        <v>163936.69</v>
      </c>
      <c r="K131" s="45">
        <v>163671.53</v>
      </c>
      <c r="L131" s="45">
        <v>161967.92000000001</v>
      </c>
      <c r="M131" s="45">
        <v>163388.82</v>
      </c>
      <c r="N131" s="45">
        <v>158930.01999999999</v>
      </c>
      <c r="O131" s="45">
        <v>145231.37</v>
      </c>
      <c r="P131" s="45">
        <v>154005.04999999999</v>
      </c>
      <c r="Q131" s="45">
        <v>153495.46</v>
      </c>
      <c r="R131" s="47">
        <f t="shared" si="67"/>
        <v>157685.54166666666</v>
      </c>
      <c r="T131" s="49">
        <f t="shared" si="68"/>
        <v>157685.54166666666</v>
      </c>
      <c r="Y131" s="51"/>
      <c r="Z131" s="51"/>
      <c r="AA131" s="51"/>
      <c r="AD131" s="49">
        <f t="shared" si="69"/>
        <v>157685.54166666666</v>
      </c>
    </row>
    <row r="132" spans="1:30">
      <c r="A132" s="6" t="s">
        <v>306</v>
      </c>
      <c r="B132" s="6" t="s">
        <v>64</v>
      </c>
      <c r="C132" s="6" t="s">
        <v>234</v>
      </c>
      <c r="D132" s="33" t="s">
        <v>585</v>
      </c>
      <c r="E132" s="45">
        <v>697675.63</v>
      </c>
      <c r="F132" s="45">
        <v>695593.23</v>
      </c>
      <c r="G132" s="45">
        <v>640387.6</v>
      </c>
      <c r="H132" s="45">
        <v>680965.99</v>
      </c>
      <c r="I132" s="45">
        <v>648988.14</v>
      </c>
      <c r="J132" s="45">
        <v>517961.54</v>
      </c>
      <c r="K132" s="45">
        <v>521911.43</v>
      </c>
      <c r="L132" s="45">
        <v>524180.69</v>
      </c>
      <c r="M132" s="45">
        <v>523557.41</v>
      </c>
      <c r="N132" s="45">
        <v>534850.93000000005</v>
      </c>
      <c r="O132" s="45">
        <v>528537.36</v>
      </c>
      <c r="P132" s="45">
        <v>511688.03</v>
      </c>
      <c r="Q132" s="45">
        <v>529581.61</v>
      </c>
      <c r="R132" s="47">
        <f t="shared" si="67"/>
        <v>578520.91416666668</v>
      </c>
      <c r="T132" s="49">
        <f t="shared" si="68"/>
        <v>578520.91416666668</v>
      </c>
      <c r="Y132" s="51"/>
      <c r="Z132" s="51"/>
      <c r="AA132" s="51"/>
      <c r="AD132" s="49">
        <f t="shared" si="69"/>
        <v>578520.91416666668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-0.01</v>
      </c>
      <c r="F133" s="45">
        <v>-0.01</v>
      </c>
      <c r="G133" s="45">
        <v>-0.01</v>
      </c>
      <c r="H133" s="45">
        <v>9126.7000000000007</v>
      </c>
      <c r="I133" s="45">
        <v>-68.360000000000596</v>
      </c>
      <c r="J133" s="45">
        <v>-2.0000000000578701E-2</v>
      </c>
      <c r="K133" s="45">
        <v>-5.7866558766939095E-13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6019.09</v>
      </c>
      <c r="R133" s="47">
        <f t="shared" si="67"/>
        <v>1005.6533333333333</v>
      </c>
      <c r="T133" s="49">
        <f t="shared" si="68"/>
        <v>1005.6533333333333</v>
      </c>
      <c r="Y133" s="51"/>
      <c r="Z133" s="51"/>
      <c r="AA133" s="51"/>
      <c r="AD133" s="49">
        <f t="shared" si="69"/>
        <v>1005.6533333333333</v>
      </c>
    </row>
    <row r="134" spans="1:30">
      <c r="A134" s="6" t="s">
        <v>307</v>
      </c>
      <c r="B134" s="6" t="s">
        <v>64</v>
      </c>
      <c r="C134" s="6" t="s">
        <v>234</v>
      </c>
      <c r="D134" s="33" t="s">
        <v>587</v>
      </c>
      <c r="E134" s="45">
        <v>307853.52</v>
      </c>
      <c r="F134" s="45">
        <v>320917.71000000002</v>
      </c>
      <c r="G134" s="45">
        <v>293037.65000000002</v>
      </c>
      <c r="H134" s="45">
        <v>291743.63</v>
      </c>
      <c r="I134" s="45">
        <v>296334.49</v>
      </c>
      <c r="J134" s="45">
        <v>318175.26</v>
      </c>
      <c r="K134" s="45">
        <v>309707.19</v>
      </c>
      <c r="L134" s="45">
        <v>303012.90000000002</v>
      </c>
      <c r="M134" s="45">
        <v>307390.95</v>
      </c>
      <c r="N134" s="45">
        <v>328757.59000000003</v>
      </c>
      <c r="O134" s="45">
        <v>364458.39</v>
      </c>
      <c r="P134" s="45">
        <v>362859.6</v>
      </c>
      <c r="Q134" s="45">
        <v>365399.06</v>
      </c>
      <c r="R134" s="47">
        <f t="shared" si="67"/>
        <v>319418.47083333338</v>
      </c>
      <c r="T134" s="49">
        <f t="shared" si="68"/>
        <v>319418.47083333338</v>
      </c>
      <c r="Y134" s="51"/>
      <c r="Z134" s="51"/>
      <c r="AA134" s="51"/>
      <c r="AD134" s="49">
        <f t="shared" si="69"/>
        <v>319418.47083333338</v>
      </c>
    </row>
    <row r="135" spans="1:30">
      <c r="A135" s="6" t="s">
        <v>308</v>
      </c>
      <c r="B135" s="6" t="s">
        <v>64</v>
      </c>
      <c r="C135" s="6" t="s">
        <v>234</v>
      </c>
      <c r="D135" s="33" t="s">
        <v>588</v>
      </c>
      <c r="E135" s="45">
        <v>220321.14</v>
      </c>
      <c r="F135" s="45">
        <v>217847.05</v>
      </c>
      <c r="G135" s="45">
        <v>218577.96</v>
      </c>
      <c r="H135" s="45">
        <v>217039.55</v>
      </c>
      <c r="I135" s="45">
        <v>234465.33</v>
      </c>
      <c r="J135" s="45">
        <v>241585.06</v>
      </c>
      <c r="K135" s="45">
        <v>247272.13</v>
      </c>
      <c r="L135" s="45">
        <v>246645.34</v>
      </c>
      <c r="M135" s="45">
        <v>241760.04</v>
      </c>
      <c r="N135" s="45">
        <v>241369.97</v>
      </c>
      <c r="O135" s="45">
        <v>237157.73</v>
      </c>
      <c r="P135" s="45">
        <v>251686.14</v>
      </c>
      <c r="Q135" s="45">
        <v>251659.37</v>
      </c>
      <c r="R135" s="47">
        <f t="shared" si="67"/>
        <v>235949.71291666667</v>
      </c>
      <c r="T135" s="49">
        <f t="shared" si="68"/>
        <v>235949.71291666667</v>
      </c>
      <c r="Y135" s="51"/>
      <c r="Z135" s="51"/>
      <c r="AA135" s="51"/>
      <c r="AD135" s="49">
        <f t="shared" si="69"/>
        <v>235949.71291666667</v>
      </c>
    </row>
    <row r="136" spans="1:30">
      <c r="A136" s="6" t="s">
        <v>315</v>
      </c>
      <c r="B136" s="6" t="s">
        <v>64</v>
      </c>
      <c r="C136" s="6" t="s">
        <v>234</v>
      </c>
      <c r="D136" s="33" t="s">
        <v>589</v>
      </c>
      <c r="E136" s="45">
        <v>145110.88</v>
      </c>
      <c r="F136" s="45">
        <v>153617.29</v>
      </c>
      <c r="G136" s="45">
        <v>164913.60999999999</v>
      </c>
      <c r="H136" s="45">
        <v>374702.56</v>
      </c>
      <c r="I136" s="45">
        <v>378283.61</v>
      </c>
      <c r="J136" s="45">
        <v>162952.39000000001</v>
      </c>
      <c r="K136" s="45">
        <v>132183.98000000001</v>
      </c>
      <c r="L136" s="45">
        <v>141124.78</v>
      </c>
      <c r="M136" s="45">
        <v>143260.04999999999</v>
      </c>
      <c r="N136" s="45">
        <v>142249.39000000001</v>
      </c>
      <c r="O136" s="45">
        <v>153379.96</v>
      </c>
      <c r="P136" s="45">
        <v>151291.95000000001</v>
      </c>
      <c r="Q136" s="45">
        <v>158988.44</v>
      </c>
      <c r="R136" s="47">
        <f t="shared" si="67"/>
        <v>187500.76916666669</v>
      </c>
      <c r="T136" s="49">
        <f t="shared" si="68"/>
        <v>187500.76916666669</v>
      </c>
      <c r="Y136" s="51"/>
      <c r="Z136" s="51"/>
      <c r="AA136" s="51"/>
      <c r="AD136" s="49">
        <f t="shared" si="69"/>
        <v>187500.76916666669</v>
      </c>
    </row>
    <row r="137" spans="1:30">
      <c r="A137" s="6" t="s">
        <v>309</v>
      </c>
      <c r="B137" s="6" t="s">
        <v>64</v>
      </c>
      <c r="C137" s="6" t="s">
        <v>234</v>
      </c>
      <c r="D137" s="33" t="s">
        <v>590</v>
      </c>
      <c r="E137" s="45">
        <v>56828.87</v>
      </c>
      <c r="F137" s="45">
        <v>57221.83</v>
      </c>
      <c r="G137" s="45">
        <v>56493.03</v>
      </c>
      <c r="H137" s="45">
        <v>55175.94</v>
      </c>
      <c r="I137" s="45">
        <v>54228.62</v>
      </c>
      <c r="J137" s="45">
        <v>59093.08</v>
      </c>
      <c r="K137" s="45">
        <v>58614.74</v>
      </c>
      <c r="L137" s="45">
        <v>58314.7</v>
      </c>
      <c r="M137" s="45">
        <v>63566.85</v>
      </c>
      <c r="N137" s="45">
        <v>63249.02</v>
      </c>
      <c r="O137" s="45">
        <v>64463.67</v>
      </c>
      <c r="P137" s="45">
        <v>62297.46</v>
      </c>
      <c r="Q137" s="45">
        <v>61288.92</v>
      </c>
      <c r="R137" s="47">
        <f t="shared" si="67"/>
        <v>59314.81958333333</v>
      </c>
      <c r="T137" s="49">
        <f t="shared" si="68"/>
        <v>59314.81958333333</v>
      </c>
      <c r="Y137" s="51"/>
      <c r="Z137" s="51"/>
      <c r="AA137" s="51"/>
      <c r="AD137" s="49">
        <f t="shared" si="69"/>
        <v>59314.81958333333</v>
      </c>
    </row>
    <row r="138" spans="1:30">
      <c r="A138" s="6" t="s">
        <v>310</v>
      </c>
      <c r="B138" s="6" t="s">
        <v>64</v>
      </c>
      <c r="C138" s="6" t="s">
        <v>234</v>
      </c>
      <c r="D138" s="33" t="s">
        <v>591</v>
      </c>
      <c r="E138" s="45">
        <v>387437.63</v>
      </c>
      <c r="F138" s="45">
        <v>391986.01</v>
      </c>
      <c r="G138" s="45">
        <v>385070.01</v>
      </c>
      <c r="H138" s="45">
        <v>399936.78</v>
      </c>
      <c r="I138" s="45">
        <v>395975.98</v>
      </c>
      <c r="J138" s="45">
        <v>385246.13</v>
      </c>
      <c r="K138" s="45">
        <v>383543.8</v>
      </c>
      <c r="L138" s="45">
        <v>353386.37</v>
      </c>
      <c r="M138" s="45">
        <v>353570.78</v>
      </c>
      <c r="N138" s="45">
        <v>348611.31</v>
      </c>
      <c r="O138" s="45">
        <v>489073.73</v>
      </c>
      <c r="P138" s="45">
        <v>457285.72</v>
      </c>
      <c r="Q138" s="45">
        <v>459866.65</v>
      </c>
      <c r="R138" s="47">
        <f t="shared" si="67"/>
        <v>397278.23</v>
      </c>
      <c r="T138" s="49">
        <f t="shared" si="68"/>
        <v>397278.23</v>
      </c>
      <c r="Y138" s="51"/>
      <c r="Z138" s="51"/>
      <c r="AA138" s="51"/>
      <c r="AD138" s="49">
        <f t="shared" si="69"/>
        <v>397278.23</v>
      </c>
    </row>
    <row r="139" spans="1:30">
      <c r="A139" s="6" t="s">
        <v>538</v>
      </c>
      <c r="B139" s="6" t="s">
        <v>64</v>
      </c>
      <c r="C139" s="6" t="s">
        <v>234</v>
      </c>
      <c r="D139" s="33" t="s">
        <v>592</v>
      </c>
      <c r="E139" s="45">
        <v>0</v>
      </c>
      <c r="F139" s="45">
        <v>0</v>
      </c>
      <c r="G139" s="45">
        <v>-0.01</v>
      </c>
      <c r="H139" s="45">
        <v>-0.01</v>
      </c>
      <c r="I139" s="45">
        <v>-0.01</v>
      </c>
      <c r="J139" s="45">
        <v>-0.01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7">
        <f t="shared" si="67"/>
        <v>-3.3333333333333335E-3</v>
      </c>
      <c r="T139" s="49">
        <f t="shared" si="68"/>
        <v>-3.3333333333333335E-3</v>
      </c>
      <c r="Y139" s="51"/>
      <c r="Z139" s="51"/>
      <c r="AA139" s="51"/>
      <c r="AD139" s="49">
        <f t="shared" si="69"/>
        <v>-3.3333333333333335E-3</v>
      </c>
    </row>
    <row r="140" spans="1:30">
      <c r="A140" s="6" t="s">
        <v>284</v>
      </c>
      <c r="B140" s="6" t="s">
        <v>64</v>
      </c>
      <c r="C140" s="6" t="s">
        <v>311</v>
      </c>
      <c r="D140" s="33" t="s">
        <v>593</v>
      </c>
      <c r="E140" s="45">
        <v>369993.59</v>
      </c>
      <c r="F140" s="45">
        <v>327579.96999999997</v>
      </c>
      <c r="G140" s="45">
        <v>327579.96999999997</v>
      </c>
      <c r="H140" s="45">
        <v>431265.29</v>
      </c>
      <c r="I140" s="45">
        <v>402327.86</v>
      </c>
      <c r="J140" s="45">
        <v>402327.86</v>
      </c>
      <c r="K140" s="45">
        <v>402327.86</v>
      </c>
      <c r="L140" s="45">
        <v>294795.90999999997</v>
      </c>
      <c r="M140" s="45">
        <v>295543.87</v>
      </c>
      <c r="N140" s="45">
        <v>395041.4</v>
      </c>
      <c r="O140" s="45">
        <v>352369.06</v>
      </c>
      <c r="P140" s="45">
        <v>352369.06</v>
      </c>
      <c r="Q140" s="45">
        <v>352369.06</v>
      </c>
      <c r="R140" s="47">
        <f t="shared" si="67"/>
        <v>362059.11958333332</v>
      </c>
      <c r="T140" s="49">
        <f t="shared" si="68"/>
        <v>362059.11958333332</v>
      </c>
      <c r="Y140" s="51"/>
      <c r="Z140" s="51"/>
      <c r="AA140" s="51"/>
      <c r="AD140" s="49">
        <f t="shared" si="69"/>
        <v>362059.11958333332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ref="R141" si="70">((E141+Q141)+((F141+G141+H141+I141+J141+K141+L141+M141+N141+O141+P141)*2))/24</f>
        <v>0</v>
      </c>
      <c r="T141" s="49">
        <f t="shared" ref="T141" si="71">+R141</f>
        <v>0</v>
      </c>
      <c r="Y141" s="51"/>
      <c r="Z141" s="51"/>
      <c r="AA141" s="51"/>
      <c r="AD141" s="49">
        <f t="shared" ref="AD141" si="72">+R141</f>
        <v>0</v>
      </c>
    </row>
    <row r="142" spans="1:30">
      <c r="A142" s="6" t="s">
        <v>284</v>
      </c>
      <c r="B142" s="6" t="s">
        <v>65</v>
      </c>
      <c r="C142" s="6" t="s">
        <v>313</v>
      </c>
      <c r="D142" s="33" t="s">
        <v>594</v>
      </c>
      <c r="E142" s="45">
        <v>12108.12</v>
      </c>
      <c r="F142" s="45">
        <v>15200.03</v>
      </c>
      <c r="G142" s="45">
        <v>16448.64</v>
      </c>
      <c r="H142" s="45">
        <v>19954.2</v>
      </c>
      <c r="I142" s="45">
        <v>21422.04</v>
      </c>
      <c r="J142" s="45">
        <v>22693.34</v>
      </c>
      <c r="K142" s="45">
        <v>0</v>
      </c>
      <c r="L142" s="45">
        <v>2185.2600000000002</v>
      </c>
      <c r="M142" s="45">
        <v>2808.18</v>
      </c>
      <c r="N142" s="45">
        <v>3415.14</v>
      </c>
      <c r="O142" s="45">
        <v>3828.57</v>
      </c>
      <c r="P142" s="45">
        <v>4751.9799999999996</v>
      </c>
      <c r="Q142" s="45">
        <v>6423.76</v>
      </c>
      <c r="R142" s="47">
        <f t="shared" si="67"/>
        <v>10164.443333333333</v>
      </c>
      <c r="T142" s="49">
        <f t="shared" si="68"/>
        <v>10164.443333333333</v>
      </c>
      <c r="Y142" s="51"/>
      <c r="Z142" s="51"/>
      <c r="AA142" s="51"/>
      <c r="AD142" s="49">
        <f t="shared" si="69"/>
        <v>10164.443333333333</v>
      </c>
    </row>
    <row r="143" spans="1:30">
      <c r="A143" s="6" t="s">
        <v>284</v>
      </c>
      <c r="B143" s="6" t="s">
        <v>65</v>
      </c>
      <c r="C143" s="6" t="s">
        <v>317</v>
      </c>
      <c r="D143" s="33" t="s">
        <v>596</v>
      </c>
      <c r="E143" s="45">
        <v>0</v>
      </c>
      <c r="F143" s="45">
        <v>10179.77</v>
      </c>
      <c r="G143" s="45">
        <v>0</v>
      </c>
      <c r="H143" s="45">
        <v>0</v>
      </c>
      <c r="I143" s="45">
        <v>2657.77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7">
        <f t="shared" si="67"/>
        <v>1069.7950000000001</v>
      </c>
      <c r="T143" s="49">
        <f t="shared" si="68"/>
        <v>1069.7950000000001</v>
      </c>
      <c r="Y143" s="51"/>
      <c r="Z143" s="51"/>
      <c r="AA143" s="51"/>
      <c r="AD143" s="49">
        <f t="shared" si="69"/>
        <v>1069.7950000000001</v>
      </c>
    </row>
    <row r="144" spans="1:30">
      <c r="A144" s="6" t="s">
        <v>284</v>
      </c>
      <c r="B144" s="6" t="s">
        <v>65</v>
      </c>
      <c r="C144" s="6" t="s">
        <v>314</v>
      </c>
      <c r="D144" s="33" t="s">
        <v>595</v>
      </c>
      <c r="E144" s="45">
        <v>14096.36</v>
      </c>
      <c r="F144" s="45">
        <v>15561.79</v>
      </c>
      <c r="G144" s="45">
        <v>18480.18</v>
      </c>
      <c r="H144" s="45">
        <v>18503.55</v>
      </c>
      <c r="I144" s="45">
        <v>19963.8</v>
      </c>
      <c r="J144" s="45">
        <v>108871.14</v>
      </c>
      <c r="K144" s="45">
        <v>0</v>
      </c>
      <c r="L144" s="45">
        <v>3088.08</v>
      </c>
      <c r="M144" s="45">
        <v>2072.1</v>
      </c>
      <c r="N144" s="45">
        <v>2072.1</v>
      </c>
      <c r="O144" s="45">
        <v>18436.29</v>
      </c>
      <c r="P144" s="45">
        <v>16842.63</v>
      </c>
      <c r="Q144" s="45">
        <v>19413.77</v>
      </c>
      <c r="R144" s="47">
        <f t="shared" si="67"/>
        <v>20053.893750000003</v>
      </c>
      <c r="T144" s="49">
        <f t="shared" si="68"/>
        <v>20053.893750000003</v>
      </c>
      <c r="Y144" s="51"/>
      <c r="Z144" s="51"/>
      <c r="AA144" s="51"/>
      <c r="AD144" s="49">
        <f t="shared" si="69"/>
        <v>20053.893750000003</v>
      </c>
    </row>
    <row r="145" spans="1:30">
      <c r="A145" s="6" t="s">
        <v>284</v>
      </c>
      <c r="B145" s="6" t="s">
        <v>66</v>
      </c>
      <c r="C145" s="6" t="s">
        <v>67</v>
      </c>
      <c r="D145" s="33" t="s">
        <v>68</v>
      </c>
      <c r="E145" s="45">
        <v>7.0485839387401898E-12</v>
      </c>
      <c r="F145" s="45">
        <v>115860.58</v>
      </c>
      <c r="G145" s="45">
        <v>187142.59</v>
      </c>
      <c r="H145" s="45">
        <v>249999.72</v>
      </c>
      <c r="I145" s="45">
        <v>403622.03</v>
      </c>
      <c r="J145" s="45">
        <v>561446.74</v>
      </c>
      <c r="K145" s="45">
        <v>704148.41</v>
      </c>
      <c r="L145" s="45">
        <v>395860.73</v>
      </c>
      <c r="M145" s="45">
        <v>5.8207660913467401E-11</v>
      </c>
      <c r="N145" s="45">
        <v>145813.76999999999</v>
      </c>
      <c r="O145" s="45">
        <v>458684.34</v>
      </c>
      <c r="P145" s="45">
        <v>10691.940000000101</v>
      </c>
      <c r="Q145" s="45">
        <v>27221.6700000001</v>
      </c>
      <c r="R145" s="47">
        <f t="shared" si="67"/>
        <v>270573.47375</v>
      </c>
      <c r="T145" s="49">
        <f t="shared" si="68"/>
        <v>270573.47375</v>
      </c>
      <c r="Y145" s="51"/>
      <c r="Z145" s="51"/>
      <c r="AA145" s="51"/>
      <c r="AD145" s="49">
        <f t="shared" si="69"/>
        <v>270573.47375</v>
      </c>
    </row>
    <row r="146" spans="1:30">
      <c r="A146" s="6" t="s">
        <v>284</v>
      </c>
      <c r="B146" s="6" t="s">
        <v>66</v>
      </c>
      <c r="C146" s="6" t="s">
        <v>69</v>
      </c>
      <c r="D146" s="33" t="s">
        <v>70</v>
      </c>
      <c r="E146" s="45">
        <v>37899.22</v>
      </c>
      <c r="F146" s="45">
        <v>58556.639999999999</v>
      </c>
      <c r="G146" s="45">
        <v>83723.56</v>
      </c>
      <c r="H146" s="45">
        <v>114006.99</v>
      </c>
      <c r="I146" s="45">
        <v>21946.95</v>
      </c>
      <c r="J146" s="45">
        <v>52377.72</v>
      </c>
      <c r="K146" s="45">
        <v>85356.52</v>
      </c>
      <c r="L146" s="45">
        <v>22170.59</v>
      </c>
      <c r="M146" s="45">
        <v>51489.86</v>
      </c>
      <c r="N146" s="45">
        <v>75895.759999999995</v>
      </c>
      <c r="O146" s="45">
        <v>103857.31</v>
      </c>
      <c r="P146" s="45">
        <v>129841.49</v>
      </c>
      <c r="Q146" s="45">
        <v>159442.51</v>
      </c>
      <c r="R146" s="47">
        <f t="shared" si="67"/>
        <v>74824.521249999991</v>
      </c>
      <c r="T146" s="49">
        <f t="shared" si="68"/>
        <v>74824.521249999991</v>
      </c>
      <c r="Y146" s="51"/>
      <c r="Z146" s="51"/>
      <c r="AA146" s="51"/>
      <c r="AD146" s="49">
        <f t="shared" si="69"/>
        <v>74824.521249999991</v>
      </c>
    </row>
    <row r="147" spans="1:30">
      <c r="A147" s="6" t="s">
        <v>284</v>
      </c>
      <c r="B147" s="6" t="s">
        <v>71</v>
      </c>
      <c r="C147" s="6" t="s">
        <v>83</v>
      </c>
      <c r="D147" s="33" t="s">
        <v>72</v>
      </c>
      <c r="E147" s="45">
        <v>1375417.96</v>
      </c>
      <c r="F147" s="45">
        <v>1825729.27</v>
      </c>
      <c r="G147" s="45">
        <v>1800562.35</v>
      </c>
      <c r="H147" s="45">
        <v>1946410.87</v>
      </c>
      <c r="I147" s="45">
        <v>2071749.67</v>
      </c>
      <c r="J147" s="45">
        <v>2041318.9</v>
      </c>
      <c r="K147" s="45">
        <v>2008340.1</v>
      </c>
      <c r="L147" s="45">
        <v>2096782.82</v>
      </c>
      <c r="M147" s="45">
        <v>1513348.55</v>
      </c>
      <c r="N147" s="45">
        <v>1488942.65</v>
      </c>
      <c r="O147" s="45">
        <v>1460981.1</v>
      </c>
      <c r="P147" s="45">
        <v>1979705.04</v>
      </c>
      <c r="Q147" s="45">
        <v>1950104.02</v>
      </c>
      <c r="R147" s="47">
        <f t="shared" si="67"/>
        <v>1824719.3591666666</v>
      </c>
      <c r="T147" s="49">
        <f t="shared" si="68"/>
        <v>1824719.3591666666</v>
      </c>
      <c r="Y147" s="51"/>
      <c r="Z147" s="51"/>
      <c r="AA147" s="51"/>
      <c r="AD147" s="49">
        <f t="shared" si="69"/>
        <v>1824719.3591666666</v>
      </c>
    </row>
    <row r="148" spans="1:30">
      <c r="D148" s="33" t="s">
        <v>73</v>
      </c>
      <c r="E148" s="46">
        <f t="shared" ref="E148:P148" si="73">SUM(E123:E147)</f>
        <v>7926340.8499999996</v>
      </c>
      <c r="F148" s="46">
        <f t="shared" si="73"/>
        <v>8574401.5499999989</v>
      </c>
      <c r="G148" s="46">
        <f t="shared" si="73"/>
        <v>8295727.3599999994</v>
      </c>
      <c r="H148" s="46">
        <f t="shared" si="73"/>
        <v>8911564.4100000001</v>
      </c>
      <c r="I148" s="46">
        <f t="shared" si="73"/>
        <v>8846787.9900000021</v>
      </c>
      <c r="J148" s="46">
        <f t="shared" si="73"/>
        <v>8586826.5399999991</v>
      </c>
      <c r="K148" s="46">
        <f t="shared" si="73"/>
        <v>8680270.8900000006</v>
      </c>
      <c r="L148" s="46">
        <f t="shared" si="73"/>
        <v>8162430.8400000017</v>
      </c>
      <c r="M148" s="46">
        <f t="shared" si="73"/>
        <v>7210155.7799999993</v>
      </c>
      <c r="N148" s="46">
        <f t="shared" si="73"/>
        <v>7467967.5099999979</v>
      </c>
      <c r="O148" s="46">
        <f t="shared" si="73"/>
        <v>7842174.5</v>
      </c>
      <c r="P148" s="46">
        <f t="shared" si="73"/>
        <v>8114617.8799999999</v>
      </c>
      <c r="Q148" s="32">
        <f t="shared" ref="Q148:R148" si="74">SUM(Q123:Q147)</f>
        <v>8131108.0799999982</v>
      </c>
      <c r="R148" s="32">
        <f t="shared" si="74"/>
        <v>8226804.1429166673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30"/>
      <c r="R149" s="34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33" t="s">
        <v>75</v>
      </c>
      <c r="E150" s="45">
        <v>665331.66</v>
      </c>
      <c r="F150" s="45">
        <v>545669.61</v>
      </c>
      <c r="G150" s="45">
        <v>419280.05</v>
      </c>
      <c r="H150" s="45">
        <v>312127.48</v>
      </c>
      <c r="I150" s="45">
        <v>198995.66</v>
      </c>
      <c r="J150" s="45">
        <v>299824.02</v>
      </c>
      <c r="K150" s="45">
        <v>182791.93</v>
      </c>
      <c r="L150" s="45">
        <v>1370679.08</v>
      </c>
      <c r="M150" s="45">
        <v>1280030.31</v>
      </c>
      <c r="N150" s="45">
        <v>1177753.79</v>
      </c>
      <c r="O150" s="45">
        <v>1045178.8</v>
      </c>
      <c r="P150" s="45">
        <v>906622.26</v>
      </c>
      <c r="Q150" s="45">
        <v>780947.3</v>
      </c>
      <c r="R150" s="47">
        <f t="shared" ref="R150:R166" si="75">((E150+Q150)+((F150+G150+H150+I150+J150+K150+L150+M150+N150+O150+P150)*2))/24</f>
        <v>705174.37250000006</v>
      </c>
      <c r="T150" s="49">
        <f t="shared" ref="T150:T166" si="76">+R150</f>
        <v>705174.37250000006</v>
      </c>
      <c r="Y150" s="51"/>
      <c r="Z150" s="51"/>
      <c r="AA150" s="51"/>
      <c r="AD150" s="49">
        <f t="shared" ref="AD150:AD166" si="77">+R150</f>
        <v>705174.37250000006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75"/>
        <v>0</v>
      </c>
      <c r="T151" s="49">
        <f t="shared" si="76"/>
        <v>0</v>
      </c>
      <c r="Y151" s="51"/>
      <c r="Z151" s="51"/>
      <c r="AA151" s="51"/>
      <c r="AD151" s="49">
        <f t="shared" si="77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5308.07</v>
      </c>
      <c r="K152" s="45">
        <v>211022.38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25855.14</v>
      </c>
      <c r="R152" s="47">
        <f t="shared" si="75"/>
        <v>19104.835000000003</v>
      </c>
      <c r="T152" s="49">
        <f t="shared" si="76"/>
        <v>19104.835000000003</v>
      </c>
      <c r="Y152" s="51"/>
      <c r="Z152" s="51"/>
      <c r="AA152" s="51"/>
      <c r="AD152" s="49">
        <f t="shared" si="77"/>
        <v>19104.835000000003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75"/>
        <v>0</v>
      </c>
      <c r="T153" s="49">
        <f t="shared" si="76"/>
        <v>0</v>
      </c>
      <c r="Y153" s="51"/>
      <c r="Z153" s="51"/>
      <c r="AA153" s="51"/>
      <c r="AD153" s="49">
        <f t="shared" si="77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75"/>
        <v>0</v>
      </c>
      <c r="T154" s="49">
        <f t="shared" si="76"/>
        <v>0</v>
      </c>
      <c r="Y154" s="51"/>
      <c r="Z154" s="51"/>
      <c r="AA154" s="51"/>
      <c r="AD154" s="49">
        <f t="shared" si="77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75"/>
        <v>0</v>
      </c>
      <c r="T155" s="49">
        <f t="shared" si="76"/>
        <v>0</v>
      </c>
      <c r="Y155" s="51"/>
      <c r="Z155" s="51"/>
      <c r="AA155" s="51"/>
      <c r="AD155" s="49">
        <f t="shared" si="77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1930841.53</v>
      </c>
      <c r="F156" s="45">
        <v>2449205.9500000002</v>
      </c>
      <c r="G156" s="45">
        <v>3019442.62</v>
      </c>
      <c r="H156" s="45">
        <v>3359964.43</v>
      </c>
      <c r="I156" s="45">
        <v>2968197.33</v>
      </c>
      <c r="J156" s="45">
        <v>2824385.07</v>
      </c>
      <c r="K156" s="45">
        <v>2990098.25</v>
      </c>
      <c r="L156" s="45">
        <v>3210234.06</v>
      </c>
      <c r="M156" s="45">
        <v>975792.04</v>
      </c>
      <c r="N156" s="45">
        <v>51004.51</v>
      </c>
      <c r="O156" s="45">
        <v>199707.71</v>
      </c>
      <c r="P156" s="45">
        <v>2276613.31</v>
      </c>
      <c r="Q156" s="45">
        <v>2844282.22</v>
      </c>
      <c r="R156" s="47">
        <f t="shared" si="75"/>
        <v>2226017.2629166665</v>
      </c>
      <c r="T156" s="49">
        <f t="shared" si="76"/>
        <v>2226017.2629166665</v>
      </c>
      <c r="Y156" s="51"/>
      <c r="Z156" s="51"/>
      <c r="AA156" s="51"/>
      <c r="AD156" s="49">
        <f t="shared" si="77"/>
        <v>2226017.2629166665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0</v>
      </c>
      <c r="F157" s="45">
        <v>0</v>
      </c>
      <c r="G157" s="45">
        <v>0</v>
      </c>
      <c r="H157" s="45">
        <v>0</v>
      </c>
      <c r="I157" s="45">
        <v>46628.33</v>
      </c>
      <c r="J157" s="45">
        <v>46628.33</v>
      </c>
      <c r="K157" s="45">
        <v>243628.33</v>
      </c>
      <c r="L157" s="45">
        <v>46628.33</v>
      </c>
      <c r="M157" s="45">
        <v>-1.45519152283669E-11</v>
      </c>
      <c r="N157" s="45">
        <v>-1.45519152283669E-11</v>
      </c>
      <c r="O157" s="45">
        <v>-1.45519152283669E-11</v>
      </c>
      <c r="P157" s="45">
        <v>-1.45519152283669E-11</v>
      </c>
      <c r="Q157" s="45">
        <v>-1.45519152283669E-11</v>
      </c>
      <c r="R157" s="47">
        <f t="shared" si="75"/>
        <v>31959.443333333333</v>
      </c>
      <c r="T157" s="49">
        <f t="shared" si="76"/>
        <v>31959.443333333333</v>
      </c>
      <c r="Y157" s="51"/>
      <c r="Z157" s="51"/>
      <c r="AA157" s="51"/>
      <c r="AD157" s="49">
        <f t="shared" si="77"/>
        <v>31959.443333333333</v>
      </c>
    </row>
    <row r="158" spans="1:30">
      <c r="A158" s="6" t="s">
        <v>284</v>
      </c>
      <c r="B158" s="6" t="s">
        <v>76</v>
      </c>
      <c r="C158" s="6" t="s">
        <v>108</v>
      </c>
      <c r="D158" s="11" t="s">
        <v>1034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ref="R158" si="78">((E158+Q158)+((F158+G158+H158+I158+J158+K158+L158+M158+N158+O158+P158)*2))/24</f>
        <v>0</v>
      </c>
      <c r="T158" s="49">
        <f t="shared" ref="T158" si="79">+R158</f>
        <v>0</v>
      </c>
      <c r="Y158" s="51"/>
      <c r="Z158" s="51"/>
      <c r="AA158" s="51"/>
      <c r="AD158" s="49">
        <f t="shared" ref="AD158" si="80">+R158</f>
        <v>0</v>
      </c>
    </row>
    <row r="159" spans="1:30">
      <c r="A159" s="6" t="s">
        <v>284</v>
      </c>
      <c r="B159" s="6" t="s">
        <v>80</v>
      </c>
      <c r="C159" s="6" t="s">
        <v>83</v>
      </c>
      <c r="D159" s="33" t="s">
        <v>81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7">
        <f t="shared" si="75"/>
        <v>0</v>
      </c>
      <c r="T159" s="49">
        <f t="shared" si="76"/>
        <v>0</v>
      </c>
      <c r="Y159" s="51"/>
      <c r="Z159" s="51"/>
      <c r="AA159" s="51"/>
      <c r="AD159" s="49">
        <f t="shared" si="77"/>
        <v>0</v>
      </c>
    </row>
    <row r="160" spans="1:30">
      <c r="A160" s="6" t="s">
        <v>284</v>
      </c>
      <c r="B160" s="6" t="s">
        <v>82</v>
      </c>
      <c r="C160" s="6" t="s">
        <v>83</v>
      </c>
      <c r="D160" s="33" t="s">
        <v>84</v>
      </c>
      <c r="E160" s="45">
        <v>2.18278728425503E-11</v>
      </c>
      <c r="F160" s="45">
        <v>17094.080000000002</v>
      </c>
      <c r="G160" s="45">
        <v>126114.47</v>
      </c>
      <c r="H160" s="45">
        <v>246339.07</v>
      </c>
      <c r="I160" s="45">
        <v>595127.11</v>
      </c>
      <c r="J160" s="45">
        <v>0</v>
      </c>
      <c r="K160" s="45">
        <v>0</v>
      </c>
      <c r="L160" s="45">
        <v>0</v>
      </c>
      <c r="M160" s="45">
        <v>83109.149999999994</v>
      </c>
      <c r="N160" s="45">
        <v>81416</v>
      </c>
      <c r="O160" s="45">
        <v>334281</v>
      </c>
      <c r="P160" s="45">
        <v>316849.14</v>
      </c>
      <c r="Q160" s="45">
        <v>443966.33</v>
      </c>
      <c r="R160" s="47">
        <f t="shared" si="75"/>
        <v>168526.09875</v>
      </c>
      <c r="T160" s="61">
        <f t="shared" si="76"/>
        <v>168526.09875</v>
      </c>
      <c r="Y160" s="51"/>
      <c r="Z160" s="51"/>
      <c r="AA160" s="51"/>
      <c r="AD160" s="49">
        <f t="shared" si="77"/>
        <v>168526.09875</v>
      </c>
    </row>
    <row r="161" spans="1:30">
      <c r="A161" s="6" t="s">
        <v>293</v>
      </c>
      <c r="B161" s="6" t="s">
        <v>76</v>
      </c>
      <c r="C161" s="6" t="s">
        <v>83</v>
      </c>
      <c r="D161" s="33" t="s">
        <v>601</v>
      </c>
      <c r="E161" s="45">
        <v>122263.19</v>
      </c>
      <c r="F161" s="45">
        <v>101885.99</v>
      </c>
      <c r="G161" s="45">
        <v>81508.789999999994</v>
      </c>
      <c r="H161" s="45">
        <v>61131.59</v>
      </c>
      <c r="I161" s="45">
        <v>40754.39</v>
      </c>
      <c r="J161" s="45">
        <v>20377.189999999999</v>
      </c>
      <c r="K161" s="45">
        <v>-1.00000000311411E-2</v>
      </c>
      <c r="L161" s="45">
        <v>-0.01</v>
      </c>
      <c r="M161" s="45">
        <v>-0.01</v>
      </c>
      <c r="N161" s="45">
        <v>205714.97</v>
      </c>
      <c r="O161" s="45">
        <v>182857.75</v>
      </c>
      <c r="P161" s="45">
        <v>160000.53</v>
      </c>
      <c r="Q161" s="45">
        <v>137143.31</v>
      </c>
      <c r="R161" s="47">
        <f t="shared" si="75"/>
        <v>81994.535000000003</v>
      </c>
      <c r="T161" s="49">
        <f t="shared" si="76"/>
        <v>81994.535000000003</v>
      </c>
      <c r="Y161" s="51"/>
      <c r="Z161" s="51"/>
      <c r="AA161" s="51"/>
      <c r="AD161" s="49">
        <f t="shared" si="77"/>
        <v>81994.535000000003</v>
      </c>
    </row>
    <row r="162" spans="1:30">
      <c r="A162" s="6" t="s">
        <v>293</v>
      </c>
      <c r="B162" s="6" t="s">
        <v>76</v>
      </c>
      <c r="C162" s="6" t="s">
        <v>67</v>
      </c>
      <c r="D162" s="41" t="s">
        <v>602</v>
      </c>
      <c r="E162" s="45">
        <v>72172.259999999995</v>
      </c>
      <c r="F162" s="45">
        <v>65611.100000000006</v>
      </c>
      <c r="G162" s="45">
        <v>59049.99</v>
      </c>
      <c r="H162" s="45">
        <v>52488.88</v>
      </c>
      <c r="I162" s="45">
        <v>45927.77</v>
      </c>
      <c r="J162" s="45">
        <v>39366.660000000003</v>
      </c>
      <c r="K162" s="45">
        <v>32805.550000000003</v>
      </c>
      <c r="L162" s="45">
        <v>26244.44</v>
      </c>
      <c r="M162" s="45">
        <v>19683.330000000002</v>
      </c>
      <c r="N162" s="45">
        <v>13122.22</v>
      </c>
      <c r="O162" s="45">
        <v>6561.11</v>
      </c>
      <c r="P162" s="45">
        <v>1.8189894035458601E-12</v>
      </c>
      <c r="Q162" s="45">
        <v>-6561.11</v>
      </c>
      <c r="R162" s="47">
        <f t="shared" si="75"/>
        <v>32805.552083333336</v>
      </c>
      <c r="T162" s="49">
        <f t="shared" si="76"/>
        <v>32805.552083333336</v>
      </c>
      <c r="Y162" s="51"/>
      <c r="Z162" s="51"/>
      <c r="AA162" s="51"/>
      <c r="AD162" s="49">
        <f t="shared" si="77"/>
        <v>32805.552083333336</v>
      </c>
    </row>
    <row r="163" spans="1:30">
      <c r="A163" s="6" t="s">
        <v>293</v>
      </c>
      <c r="B163" s="6" t="s">
        <v>76</v>
      </c>
      <c r="C163" s="6" t="s">
        <v>113</v>
      </c>
      <c r="D163" s="33" t="s">
        <v>603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1284577</v>
      </c>
      <c r="K163" s="45">
        <v>1101066</v>
      </c>
      <c r="L163" s="45">
        <v>917555</v>
      </c>
      <c r="M163" s="45">
        <v>734044</v>
      </c>
      <c r="N163" s="45">
        <v>550533</v>
      </c>
      <c r="O163" s="45">
        <v>367022</v>
      </c>
      <c r="P163" s="45">
        <v>183511</v>
      </c>
      <c r="Q163" s="45">
        <v>0</v>
      </c>
      <c r="R163" s="47">
        <f t="shared" si="75"/>
        <v>428192.33333333331</v>
      </c>
      <c r="T163" s="49">
        <f t="shared" si="76"/>
        <v>428192.33333333331</v>
      </c>
      <c r="Y163" s="51"/>
      <c r="Z163" s="51"/>
      <c r="AA163" s="51"/>
      <c r="AD163" s="49">
        <f t="shared" si="77"/>
        <v>428192.33333333331</v>
      </c>
    </row>
    <row r="164" spans="1:30">
      <c r="A164" s="6" t="s">
        <v>293</v>
      </c>
      <c r="B164" s="6" t="s">
        <v>76</v>
      </c>
      <c r="C164" s="6" t="s">
        <v>100</v>
      </c>
      <c r="D164" s="11" t="s">
        <v>600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7">
        <f t="shared" si="75"/>
        <v>0</v>
      </c>
      <c r="T164" s="49">
        <f t="shared" si="76"/>
        <v>0</v>
      </c>
      <c r="Y164" s="51"/>
      <c r="Z164" s="51"/>
      <c r="AA164" s="51"/>
      <c r="AD164" s="49">
        <f t="shared" si="77"/>
        <v>0</v>
      </c>
    </row>
    <row r="165" spans="1:30">
      <c r="A165" s="6" t="s">
        <v>293</v>
      </c>
      <c r="B165" s="6" t="s">
        <v>79</v>
      </c>
      <c r="C165" s="6" t="s">
        <v>318</v>
      </c>
      <c r="D165" s="33" t="s">
        <v>605</v>
      </c>
      <c r="E165" s="45">
        <v>84.69</v>
      </c>
      <c r="F165" s="45">
        <v>0</v>
      </c>
      <c r="G165" s="45">
        <v>0</v>
      </c>
      <c r="H165" s="45">
        <v>0</v>
      </c>
      <c r="I165" s="45">
        <v>0</v>
      </c>
      <c r="J165" s="45">
        <v>68260.69</v>
      </c>
      <c r="K165" s="45">
        <v>140934.53</v>
      </c>
      <c r="L165" s="45">
        <v>106778.56</v>
      </c>
      <c r="M165" s="45">
        <v>40385.129999999997</v>
      </c>
      <c r="N165" s="45">
        <v>7.2759576141834308E-12</v>
      </c>
      <c r="O165" s="45">
        <v>7.2759576141834308E-12</v>
      </c>
      <c r="P165" s="45">
        <v>7.2759576141834308E-12</v>
      </c>
      <c r="Q165" s="45">
        <v>7.2759576141834308E-12</v>
      </c>
      <c r="R165" s="47">
        <f t="shared" si="75"/>
        <v>29700.104583333337</v>
      </c>
      <c r="T165" s="49">
        <f t="shared" si="76"/>
        <v>29700.104583333337</v>
      </c>
      <c r="Y165" s="51"/>
      <c r="Z165" s="51"/>
      <c r="AA165" s="51"/>
      <c r="AD165" s="49">
        <f t="shared" si="77"/>
        <v>29700.104583333337</v>
      </c>
    </row>
    <row r="166" spans="1:30">
      <c r="A166" s="6" t="s">
        <v>294</v>
      </c>
      <c r="B166" s="6" t="s">
        <v>79</v>
      </c>
      <c r="C166" s="6" t="s">
        <v>319</v>
      </c>
      <c r="D166" s="33" t="s">
        <v>605</v>
      </c>
      <c r="E166" s="45">
        <v>306.37</v>
      </c>
      <c r="F166" s="45">
        <v>0</v>
      </c>
      <c r="G166" s="45">
        <v>0</v>
      </c>
      <c r="H166" s="45">
        <v>0</v>
      </c>
      <c r="I166" s="45">
        <v>0</v>
      </c>
      <c r="J166" s="45">
        <v>246304.71</v>
      </c>
      <c r="K166" s="45">
        <v>418063.31</v>
      </c>
      <c r="L166" s="45">
        <v>316744.23</v>
      </c>
      <c r="M166" s="45">
        <v>119797.04</v>
      </c>
      <c r="N166" s="45">
        <v>-1.45519152283669E-11</v>
      </c>
      <c r="O166" s="45">
        <v>-1.45519152283669E-11</v>
      </c>
      <c r="P166" s="45">
        <v>-1.45519152283669E-11</v>
      </c>
      <c r="Q166" s="45">
        <v>-1.45519152283669E-11</v>
      </c>
      <c r="R166" s="47">
        <f t="shared" si="75"/>
        <v>91755.206250000003</v>
      </c>
      <c r="T166" s="49">
        <f t="shared" si="76"/>
        <v>91755.206250000003</v>
      </c>
      <c r="Y166" s="51"/>
      <c r="Z166" s="51"/>
      <c r="AA166" s="51"/>
      <c r="AD166" s="49">
        <f t="shared" si="77"/>
        <v>91755.206250000003</v>
      </c>
    </row>
    <row r="167" spans="1:30">
      <c r="D167" s="33" t="s">
        <v>85</v>
      </c>
      <c r="E167" s="46">
        <f t="shared" ref="E167" si="81">SUM(E150:E166)</f>
        <v>2790999.6999999997</v>
      </c>
      <c r="F167" s="46">
        <f t="shared" ref="F167" si="82">SUM(F150:F166)</f>
        <v>3179466.7300000004</v>
      </c>
      <c r="G167" s="46">
        <f t="shared" ref="G167" si="83">SUM(G150:G166)</f>
        <v>3705395.9200000004</v>
      </c>
      <c r="H167" s="46">
        <f t="shared" ref="H167" si="84">SUM(H150:H166)</f>
        <v>4032051.4499999997</v>
      </c>
      <c r="I167" s="46">
        <f t="shared" ref="I167" si="85">SUM(I150:I166)</f>
        <v>3895630.5900000003</v>
      </c>
      <c r="J167" s="46">
        <f t="shared" ref="J167" si="86">SUM(J150:J166)</f>
        <v>4835031.74</v>
      </c>
      <c r="K167" s="46">
        <f t="shared" ref="K167:P167" si="87">SUM(K150:K166)</f>
        <v>5320410.2699999996</v>
      </c>
      <c r="L167" s="46">
        <f t="shared" si="87"/>
        <v>5994863.6900000013</v>
      </c>
      <c r="M167" s="46">
        <f t="shared" si="87"/>
        <v>3252840.99</v>
      </c>
      <c r="N167" s="46">
        <f t="shared" si="87"/>
        <v>2079544.49</v>
      </c>
      <c r="O167" s="46">
        <f t="shared" si="87"/>
        <v>2135608.37</v>
      </c>
      <c r="P167" s="46">
        <f t="shared" si="87"/>
        <v>3843596.24</v>
      </c>
      <c r="Q167" s="32">
        <f t="shared" ref="Q167:R167" si="88">SUM(Q150:Q166)</f>
        <v>4225633.1899999995</v>
      </c>
      <c r="R167" s="32">
        <f t="shared" si="88"/>
        <v>3815229.7437499999</v>
      </c>
      <c r="Y167" s="51"/>
      <c r="Z167" s="51"/>
      <c r="AA167" s="51"/>
    </row>
    <row r="168" spans="1:30">
      <c r="D168" s="3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30"/>
      <c r="R168" s="34"/>
      <c r="Y168" s="51"/>
      <c r="Z168" s="51"/>
      <c r="AA168" s="51"/>
    </row>
    <row r="169" spans="1:30">
      <c r="A169" s="6" t="s">
        <v>293</v>
      </c>
      <c r="B169" s="6" t="s">
        <v>86</v>
      </c>
      <c r="C169" s="6" t="s">
        <v>83</v>
      </c>
      <c r="D169" s="33" t="s">
        <v>606</v>
      </c>
      <c r="E169" s="45">
        <v>381264</v>
      </c>
      <c r="F169" s="45">
        <v>212937.1</v>
      </c>
      <c r="G169" s="45">
        <v>360105.41</v>
      </c>
      <c r="H169" s="45">
        <v>528249.82999999996</v>
      </c>
      <c r="I169" s="45">
        <v>1688408</v>
      </c>
      <c r="J169" s="45">
        <v>3602492.96</v>
      </c>
      <c r="K169" s="45">
        <v>4079218.54</v>
      </c>
      <c r="L169" s="45">
        <v>3907535.72</v>
      </c>
      <c r="M169" s="45">
        <v>4224990.29</v>
      </c>
      <c r="N169" s="45">
        <v>2544711.04</v>
      </c>
      <c r="O169" s="45">
        <v>1103928.83</v>
      </c>
      <c r="P169" s="45">
        <v>782326.85</v>
      </c>
      <c r="Q169" s="45">
        <v>112358.08</v>
      </c>
      <c r="R169" s="47">
        <f t="shared" ref="R169:R178" si="89">((E169+Q169)+((F169+G169+H169+I169+J169+K169+L169+M169+N169+O169+P169)*2))/24</f>
        <v>1940142.9675</v>
      </c>
      <c r="T169" s="49">
        <f t="shared" ref="T169:T178" si="90">+R169</f>
        <v>1940142.9675</v>
      </c>
      <c r="Y169" s="51"/>
      <c r="Z169" s="51"/>
      <c r="AA169" s="51"/>
      <c r="AD169" s="49">
        <f t="shared" ref="AD169:AD178" si="91">+R169</f>
        <v>1940142.9675</v>
      </c>
    </row>
    <row r="170" spans="1:30">
      <c r="A170" s="6" t="s">
        <v>293</v>
      </c>
      <c r="B170" s="6" t="s">
        <v>86</v>
      </c>
      <c r="C170" s="6" t="s">
        <v>67</v>
      </c>
      <c r="D170" s="41" t="s">
        <v>607</v>
      </c>
      <c r="E170" s="45">
        <v>248679.44</v>
      </c>
      <c r="F170" s="45">
        <v>180384.34</v>
      </c>
      <c r="G170" s="45">
        <v>282733.32</v>
      </c>
      <c r="H170" s="45">
        <v>401064.62</v>
      </c>
      <c r="I170" s="45">
        <v>1092583.6299999999</v>
      </c>
      <c r="J170" s="45">
        <v>2059195.74</v>
      </c>
      <c r="K170" s="45">
        <v>2341346.5099999998</v>
      </c>
      <c r="L170" s="45">
        <v>2130978.17</v>
      </c>
      <c r="M170" s="45">
        <v>2312768.06</v>
      </c>
      <c r="N170" s="45">
        <v>1498319.09</v>
      </c>
      <c r="O170" s="45">
        <v>674081.84</v>
      </c>
      <c r="P170" s="45">
        <v>510928.3</v>
      </c>
      <c r="Q170" s="45">
        <v>125849.67</v>
      </c>
      <c r="R170" s="47">
        <f t="shared" si="89"/>
        <v>1139304.0145833334</v>
      </c>
      <c r="T170" s="49">
        <f t="shared" si="90"/>
        <v>1139304.0145833334</v>
      </c>
      <c r="Y170" s="51"/>
      <c r="Z170" s="51"/>
      <c r="AA170" s="51"/>
      <c r="AD170" s="49">
        <f t="shared" si="91"/>
        <v>1139304.0145833334</v>
      </c>
    </row>
    <row r="171" spans="1:30">
      <c r="A171" s="6" t="s">
        <v>293</v>
      </c>
      <c r="B171" s="6" t="s">
        <v>86</v>
      </c>
      <c r="C171" s="6" t="s">
        <v>113</v>
      </c>
      <c r="D171" s="41" t="s">
        <v>608</v>
      </c>
      <c r="E171" s="45">
        <v>3200.73</v>
      </c>
      <c r="F171" s="45">
        <v>2875.87</v>
      </c>
      <c r="G171" s="45">
        <v>2895.93</v>
      </c>
      <c r="H171" s="45">
        <v>3123.14</v>
      </c>
      <c r="I171" s="45">
        <v>92042.91</v>
      </c>
      <c r="J171" s="45">
        <v>51771.42</v>
      </c>
      <c r="K171" s="45">
        <v>9017.9700000000103</v>
      </c>
      <c r="L171" s="45">
        <v>8632.33</v>
      </c>
      <c r="M171" s="45">
        <v>8389.57</v>
      </c>
      <c r="N171" s="45">
        <v>6987.1</v>
      </c>
      <c r="O171" s="45">
        <v>5213.4399999999996</v>
      </c>
      <c r="P171" s="45">
        <v>4072.95</v>
      </c>
      <c r="Q171" s="45">
        <v>3196.02</v>
      </c>
      <c r="R171" s="47">
        <f t="shared" si="89"/>
        <v>16518.417083333337</v>
      </c>
      <c r="T171" s="49">
        <f t="shared" si="90"/>
        <v>16518.417083333337</v>
      </c>
      <c r="Y171" s="51"/>
      <c r="Z171" s="51"/>
      <c r="AA171" s="51"/>
      <c r="AD171" s="49">
        <f t="shared" si="91"/>
        <v>16518.417083333337</v>
      </c>
    </row>
    <row r="172" spans="1:30">
      <c r="A172" s="6" t="s">
        <v>293</v>
      </c>
      <c r="B172" s="6" t="s">
        <v>87</v>
      </c>
      <c r="C172" s="6" t="s">
        <v>113</v>
      </c>
      <c r="D172" s="41" t="s">
        <v>609</v>
      </c>
      <c r="E172" s="45">
        <v>225012.68</v>
      </c>
      <c r="F172" s="45">
        <v>232203.74</v>
      </c>
      <c r="G172" s="45">
        <v>238335.27</v>
      </c>
      <c r="H172" s="45">
        <v>241295.2</v>
      </c>
      <c r="I172" s="45">
        <v>258534.7</v>
      </c>
      <c r="J172" s="45">
        <v>238132.3</v>
      </c>
      <c r="K172" s="45">
        <v>258966.5</v>
      </c>
      <c r="L172" s="45">
        <v>264554.08</v>
      </c>
      <c r="M172" s="45">
        <v>252742.22</v>
      </c>
      <c r="N172" s="45">
        <v>269787.93</v>
      </c>
      <c r="O172" s="45">
        <v>256211.27</v>
      </c>
      <c r="P172" s="45">
        <v>238842.89</v>
      </c>
      <c r="Q172" s="45">
        <v>234387.79</v>
      </c>
      <c r="R172" s="47">
        <f t="shared" si="89"/>
        <v>248275.52791666667</v>
      </c>
      <c r="T172" s="49">
        <f t="shared" si="90"/>
        <v>248275.52791666667</v>
      </c>
      <c r="Y172" s="51"/>
      <c r="Z172" s="51"/>
      <c r="AA172" s="51"/>
      <c r="AD172" s="49">
        <f t="shared" si="91"/>
        <v>248275.52791666667</v>
      </c>
    </row>
    <row r="173" spans="1:30">
      <c r="A173" s="6" t="s">
        <v>293</v>
      </c>
      <c r="B173" s="6" t="s">
        <v>87</v>
      </c>
      <c r="C173" s="6" t="s">
        <v>69</v>
      </c>
      <c r="D173" s="41" t="s">
        <v>610</v>
      </c>
      <c r="E173" s="45">
        <v>108217.71</v>
      </c>
      <c r="F173" s="45">
        <v>108596.33</v>
      </c>
      <c r="G173" s="45">
        <v>123969.04</v>
      </c>
      <c r="H173" s="45">
        <v>127546.4</v>
      </c>
      <c r="I173" s="45">
        <v>123097.9</v>
      </c>
      <c r="J173" s="45">
        <v>109894.87</v>
      </c>
      <c r="K173" s="45">
        <v>112953.62</v>
      </c>
      <c r="L173" s="45">
        <v>110230.61</v>
      </c>
      <c r="M173" s="45">
        <v>114962.83</v>
      </c>
      <c r="N173" s="45">
        <v>123938.84</v>
      </c>
      <c r="O173" s="45">
        <v>117709.32</v>
      </c>
      <c r="P173" s="45">
        <v>118506.89</v>
      </c>
      <c r="Q173" s="45">
        <v>121705.75</v>
      </c>
      <c r="R173" s="47">
        <f t="shared" si="89"/>
        <v>117197.36499999999</v>
      </c>
      <c r="T173" s="49">
        <f t="shared" si="90"/>
        <v>117197.36499999999</v>
      </c>
      <c r="Y173" s="51"/>
      <c r="Z173" s="51"/>
      <c r="AA173" s="51"/>
      <c r="AD173" s="49">
        <f t="shared" si="91"/>
        <v>117197.36499999999</v>
      </c>
    </row>
    <row r="174" spans="1:30">
      <c r="A174" s="6" t="s">
        <v>294</v>
      </c>
      <c r="B174" s="6" t="s">
        <v>86</v>
      </c>
      <c r="C174" s="6" t="s">
        <v>83</v>
      </c>
      <c r="D174" s="41" t="s">
        <v>606</v>
      </c>
      <c r="E174" s="45">
        <v>1104056.74</v>
      </c>
      <c r="F174" s="45">
        <v>723502.78</v>
      </c>
      <c r="G174" s="45">
        <v>1188168.02</v>
      </c>
      <c r="H174" s="45">
        <v>1704191.24</v>
      </c>
      <c r="I174" s="45">
        <v>5398890.3700000001</v>
      </c>
      <c r="J174" s="45">
        <v>11271031.82</v>
      </c>
      <c r="K174" s="45">
        <v>12043489.82</v>
      </c>
      <c r="L174" s="45">
        <v>11538728.52</v>
      </c>
      <c r="M174" s="45">
        <v>12474275.67</v>
      </c>
      <c r="N174" s="45">
        <v>8089904.46</v>
      </c>
      <c r="O174" s="45">
        <v>3348157.44</v>
      </c>
      <c r="P174" s="45">
        <v>2138338.62</v>
      </c>
      <c r="Q174" s="45">
        <v>309572.53999999998</v>
      </c>
      <c r="R174" s="47">
        <f t="shared" si="89"/>
        <v>5885457.7833333341</v>
      </c>
      <c r="T174" s="49">
        <f t="shared" si="90"/>
        <v>5885457.7833333341</v>
      </c>
      <c r="Y174" s="51"/>
      <c r="Z174" s="51"/>
      <c r="AA174" s="51"/>
      <c r="AD174" s="49">
        <f t="shared" si="91"/>
        <v>5885457.7833333341</v>
      </c>
    </row>
    <row r="175" spans="1:30">
      <c r="A175" s="6" t="s">
        <v>294</v>
      </c>
      <c r="B175" s="6" t="s">
        <v>86</v>
      </c>
      <c r="C175" s="6" t="s">
        <v>67</v>
      </c>
      <c r="D175" s="33" t="s">
        <v>607</v>
      </c>
      <c r="E175" s="45">
        <v>919534.84</v>
      </c>
      <c r="F175" s="45">
        <v>664126.59</v>
      </c>
      <c r="G175" s="45">
        <v>1248882.07</v>
      </c>
      <c r="H175" s="45">
        <v>1782254.23</v>
      </c>
      <c r="I175" s="45">
        <v>4973893.0199999996</v>
      </c>
      <c r="J175" s="45">
        <v>7134095.25</v>
      </c>
      <c r="K175" s="45">
        <v>7937370.2199999997</v>
      </c>
      <c r="L175" s="45">
        <v>7647688.1299999999</v>
      </c>
      <c r="M175" s="45">
        <v>8199937.5999999996</v>
      </c>
      <c r="N175" s="45">
        <v>5480595.7000000002</v>
      </c>
      <c r="O175" s="45">
        <v>2304513.4300000002</v>
      </c>
      <c r="P175" s="45">
        <v>1628870.37</v>
      </c>
      <c r="Q175" s="45">
        <v>245612.06999999899</v>
      </c>
      <c r="R175" s="47">
        <f t="shared" si="89"/>
        <v>4132066.6720833331</v>
      </c>
      <c r="T175" s="49">
        <f t="shared" si="90"/>
        <v>4132066.6720833331</v>
      </c>
      <c r="Y175" s="51"/>
      <c r="Z175" s="51"/>
      <c r="AA175" s="51"/>
      <c r="AD175" s="49">
        <f t="shared" si="91"/>
        <v>4132066.6720833331</v>
      </c>
    </row>
    <row r="176" spans="1:30">
      <c r="A176" s="6" t="s">
        <v>294</v>
      </c>
      <c r="B176" s="6" t="s">
        <v>86</v>
      </c>
      <c r="C176" s="6" t="s">
        <v>113</v>
      </c>
      <c r="D176" s="41" t="s">
        <v>608</v>
      </c>
      <c r="E176" s="45">
        <v>551192.22</v>
      </c>
      <c r="F176" s="45">
        <v>522627.66</v>
      </c>
      <c r="G176" s="45">
        <v>492969.85</v>
      </c>
      <c r="H176" s="45">
        <v>478432.73</v>
      </c>
      <c r="I176" s="45">
        <v>150025.57999999999</v>
      </c>
      <c r="J176" s="45">
        <v>208091.36</v>
      </c>
      <c r="K176" s="45">
        <v>291088.88</v>
      </c>
      <c r="L176" s="45">
        <v>242680.47</v>
      </c>
      <c r="M176" s="45">
        <v>232924.7</v>
      </c>
      <c r="N176" s="45">
        <v>205201.81</v>
      </c>
      <c r="O176" s="45">
        <v>151133.28</v>
      </c>
      <c r="P176" s="45">
        <v>118805.27</v>
      </c>
      <c r="Q176" s="45">
        <v>75835.23</v>
      </c>
      <c r="R176" s="47">
        <f t="shared" si="89"/>
        <v>283957.94291666668</v>
      </c>
      <c r="T176" s="49">
        <f t="shared" si="90"/>
        <v>283957.94291666668</v>
      </c>
      <c r="Y176" s="51"/>
      <c r="Z176" s="51"/>
      <c r="AA176" s="51"/>
      <c r="AD176" s="49">
        <f t="shared" si="91"/>
        <v>283957.94291666668</v>
      </c>
    </row>
    <row r="177" spans="1:30">
      <c r="A177" s="6" t="s">
        <v>294</v>
      </c>
      <c r="B177" s="6" t="s">
        <v>87</v>
      </c>
      <c r="C177" s="1" t="s">
        <v>113</v>
      </c>
      <c r="D177" s="41" t="s">
        <v>609</v>
      </c>
      <c r="E177" s="45">
        <v>1271629.31</v>
      </c>
      <c r="F177" s="45">
        <v>1276341.43</v>
      </c>
      <c r="G177" s="45">
        <v>1318001.51</v>
      </c>
      <c r="H177" s="45">
        <v>1390882.26</v>
      </c>
      <c r="I177" s="45">
        <v>1507856.02</v>
      </c>
      <c r="J177" s="45">
        <v>1525325.79</v>
      </c>
      <c r="K177" s="45">
        <v>1517775.64</v>
      </c>
      <c r="L177" s="45">
        <v>1526435.8400000001</v>
      </c>
      <c r="M177" s="45">
        <v>1480142.59</v>
      </c>
      <c r="N177" s="45">
        <v>1522791.73</v>
      </c>
      <c r="O177" s="45">
        <v>1451791.46</v>
      </c>
      <c r="P177" s="45">
        <v>1399070.4</v>
      </c>
      <c r="Q177" s="45">
        <v>1366973.98</v>
      </c>
      <c r="R177" s="47">
        <f t="shared" si="89"/>
        <v>1436309.6929166669</v>
      </c>
      <c r="T177" s="49">
        <f t="shared" si="90"/>
        <v>1436309.6929166669</v>
      </c>
      <c r="Y177" s="51"/>
      <c r="Z177" s="51"/>
      <c r="AA177" s="51"/>
      <c r="AD177" s="49">
        <f t="shared" si="91"/>
        <v>1436309.6929166669</v>
      </c>
    </row>
    <row r="178" spans="1:30">
      <c r="A178" s="6" t="s">
        <v>294</v>
      </c>
      <c r="B178" s="6" t="s">
        <v>87</v>
      </c>
      <c r="C178" s="6" t="s">
        <v>69</v>
      </c>
      <c r="D178" s="41" t="s">
        <v>610</v>
      </c>
      <c r="E178" s="45">
        <v>559599.07999999996</v>
      </c>
      <c r="F178" s="45">
        <v>695780.16</v>
      </c>
      <c r="G178" s="45">
        <v>841880.73</v>
      </c>
      <c r="H178" s="45">
        <v>891485.2</v>
      </c>
      <c r="I178" s="45">
        <v>714401.69</v>
      </c>
      <c r="J178" s="45">
        <v>632811.80000000005</v>
      </c>
      <c r="K178" s="45">
        <v>775920.99</v>
      </c>
      <c r="L178" s="45">
        <v>701956.39</v>
      </c>
      <c r="M178" s="45">
        <v>704778.66</v>
      </c>
      <c r="N178" s="45">
        <v>869972.05</v>
      </c>
      <c r="O178" s="45">
        <v>772558.18</v>
      </c>
      <c r="P178" s="45">
        <v>681544.11</v>
      </c>
      <c r="Q178" s="45">
        <v>831728.97</v>
      </c>
      <c r="R178" s="47">
        <f t="shared" si="89"/>
        <v>748229.49874999991</v>
      </c>
      <c r="T178" s="49">
        <f t="shared" si="90"/>
        <v>748229.49874999991</v>
      </c>
      <c r="Y178" s="51"/>
      <c r="Z178" s="51"/>
      <c r="AA178" s="51"/>
      <c r="AD178" s="49">
        <f t="shared" si="91"/>
        <v>748229.49874999991</v>
      </c>
    </row>
    <row r="179" spans="1:30">
      <c r="D179" s="33" t="s">
        <v>88</v>
      </c>
      <c r="E179" s="46">
        <f t="shared" ref="E179:P179" si="92">SUM(E169:E178)</f>
        <v>5372386.75</v>
      </c>
      <c r="F179" s="46">
        <f t="shared" si="92"/>
        <v>4619376</v>
      </c>
      <c r="G179" s="46">
        <f t="shared" si="92"/>
        <v>6097941.1500000004</v>
      </c>
      <c r="H179" s="46">
        <f t="shared" si="92"/>
        <v>7548524.8500000006</v>
      </c>
      <c r="I179" s="46">
        <f t="shared" si="92"/>
        <v>15999733.819999998</v>
      </c>
      <c r="J179" s="46">
        <f t="shared" si="92"/>
        <v>26832843.309999999</v>
      </c>
      <c r="K179" s="46">
        <f t="shared" si="92"/>
        <v>29367148.689999998</v>
      </c>
      <c r="L179" s="46">
        <f t="shared" si="92"/>
        <v>28079420.259999998</v>
      </c>
      <c r="M179" s="46">
        <f t="shared" si="92"/>
        <v>30005912.190000001</v>
      </c>
      <c r="N179" s="46">
        <f t="shared" si="92"/>
        <v>20612209.75</v>
      </c>
      <c r="O179" s="46">
        <f t="shared" si="92"/>
        <v>10185298.49</v>
      </c>
      <c r="P179" s="46">
        <f t="shared" si="92"/>
        <v>7621306.6499999994</v>
      </c>
      <c r="Q179" s="32">
        <f t="shared" ref="Q179" si="93">SUM(Q169:Q178)</f>
        <v>3427220.0999999987</v>
      </c>
      <c r="R179" s="32">
        <f>SUM(R169:R178)</f>
        <v>15947459.882083334</v>
      </c>
      <c r="Y179" s="51"/>
      <c r="Z179" s="51"/>
      <c r="AA179" s="51"/>
    </row>
    <row r="180" spans="1:30">
      <c r="D180" s="3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30"/>
      <c r="R180" s="34"/>
      <c r="Y180" s="51"/>
      <c r="Z180" s="51"/>
      <c r="AA180" s="51"/>
    </row>
    <row r="181" spans="1:30">
      <c r="A181" s="6" t="s">
        <v>284</v>
      </c>
      <c r="B181" s="6" t="s">
        <v>89</v>
      </c>
      <c r="C181" s="6" t="s">
        <v>440</v>
      </c>
      <c r="D181" s="33" t="s">
        <v>612</v>
      </c>
      <c r="E181" s="45">
        <v>-65510.73</v>
      </c>
      <c r="F181" s="45">
        <v>-64548.83</v>
      </c>
      <c r="G181" s="45">
        <v>-63586.93</v>
      </c>
      <c r="H181" s="45">
        <v>-62625.02</v>
      </c>
      <c r="I181" s="45">
        <v>-61663.12</v>
      </c>
      <c r="J181" s="45">
        <v>-60701.21</v>
      </c>
      <c r="K181" s="45">
        <v>-59739.33</v>
      </c>
      <c r="L181" s="45">
        <v>-59739.33</v>
      </c>
      <c r="M181" s="45">
        <v>-57815.51</v>
      </c>
      <c r="N181" s="45">
        <v>-56853.599999999999</v>
      </c>
      <c r="O181" s="45">
        <v>-55891.7</v>
      </c>
      <c r="P181" s="45">
        <v>-54929.81</v>
      </c>
      <c r="Q181" s="45">
        <v>-53967.92</v>
      </c>
      <c r="R181" s="47">
        <f t="shared" ref="R181:R197" si="94">((E181+Q181)+((F181+G181+H181+I181+J181+K181+L181+M181+N181+O181+P181)*2))/24</f>
        <v>-59819.476249999985</v>
      </c>
      <c r="W181" s="49">
        <f>+R181</f>
        <v>-59819.476249999985</v>
      </c>
      <c r="Y181" s="51"/>
      <c r="Z181" s="51"/>
      <c r="AA181" s="51"/>
      <c r="AB181" s="49">
        <f>+W181</f>
        <v>-59819.476249999985</v>
      </c>
    </row>
    <row r="182" spans="1:30">
      <c r="A182" s="6" t="s">
        <v>284</v>
      </c>
      <c r="B182" s="6" t="s">
        <v>89</v>
      </c>
      <c r="C182" s="6" t="s">
        <v>441</v>
      </c>
      <c r="D182" s="33" t="s">
        <v>611</v>
      </c>
      <c r="E182" s="45">
        <v>-248161.3</v>
      </c>
      <c r="F182" s="45">
        <v>-244495.04</v>
      </c>
      <c r="G182" s="45">
        <v>-240828.75</v>
      </c>
      <c r="H182" s="45">
        <v>-237162.53</v>
      </c>
      <c r="I182" s="45">
        <v>-233496.28</v>
      </c>
      <c r="J182" s="45">
        <v>-229830.02</v>
      </c>
      <c r="K182" s="45">
        <v>-226163.76</v>
      </c>
      <c r="L182" s="45">
        <v>-226163.73</v>
      </c>
      <c r="M182" s="45">
        <v>-218831.22</v>
      </c>
      <c r="N182" s="45">
        <v>-215164.92</v>
      </c>
      <c r="O182" s="45">
        <v>-211498.7</v>
      </c>
      <c r="P182" s="45">
        <v>-207832.46</v>
      </c>
      <c r="Q182" s="45">
        <v>-204166.25</v>
      </c>
      <c r="R182" s="47">
        <f t="shared" si="94"/>
        <v>-226469.26541666666</v>
      </c>
      <c r="W182" s="49">
        <f>+R182</f>
        <v>-226469.26541666666</v>
      </c>
      <c r="Y182" s="51"/>
      <c r="Z182" s="51"/>
      <c r="AA182" s="51"/>
      <c r="AB182" s="49">
        <f>+W182</f>
        <v>-226469.26541666666</v>
      </c>
    </row>
    <row r="183" spans="1:30">
      <c r="A183" s="6" t="s">
        <v>284</v>
      </c>
      <c r="B183" s="6" t="s">
        <v>89</v>
      </c>
      <c r="C183" s="6" t="s">
        <v>499</v>
      </c>
      <c r="D183" s="41" t="s">
        <v>613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7">
        <f t="shared" si="94"/>
        <v>0</v>
      </c>
      <c r="W183" s="49">
        <f>+R183</f>
        <v>0</v>
      </c>
      <c r="Y183" s="67">
        <f>+R183*$Z$4</f>
        <v>0</v>
      </c>
      <c r="Z183" s="67">
        <f>+R183*$Z$5</f>
        <v>0</v>
      </c>
      <c r="AA183" s="51"/>
      <c r="AB183" s="49"/>
    </row>
    <row r="184" spans="1:30">
      <c r="A184" s="6" t="s">
        <v>284</v>
      </c>
      <c r="B184" s="6" t="s">
        <v>89</v>
      </c>
      <c r="C184" s="6" t="s">
        <v>500</v>
      </c>
      <c r="D184" s="41" t="s">
        <v>614</v>
      </c>
      <c r="E184" s="45">
        <v>1406254.74</v>
      </c>
      <c r="F184" s="45">
        <v>1407105.91</v>
      </c>
      <c r="G184" s="45">
        <v>1407957.08</v>
      </c>
      <c r="H184" s="45">
        <v>1408808.24</v>
      </c>
      <c r="I184" s="45">
        <v>1409659.41</v>
      </c>
      <c r="J184" s="45">
        <v>1410510.56</v>
      </c>
      <c r="K184" s="45">
        <v>953296.83</v>
      </c>
      <c r="L184" s="45">
        <v>948046.85</v>
      </c>
      <c r="M184" s="45">
        <v>942796.86</v>
      </c>
      <c r="N184" s="45">
        <v>939264.75</v>
      </c>
      <c r="O184" s="45">
        <v>935031.19</v>
      </c>
      <c r="P184" s="45">
        <v>931084.78</v>
      </c>
      <c r="Q184" s="45">
        <v>927519.29</v>
      </c>
      <c r="R184" s="47">
        <f t="shared" si="94"/>
        <v>1155037.45625</v>
      </c>
      <c r="W184" s="49">
        <f>+R184</f>
        <v>1155037.45625</v>
      </c>
      <c r="Y184" s="51"/>
      <c r="Z184" s="51"/>
      <c r="AA184" s="51"/>
      <c r="AB184" s="49">
        <f>+W184</f>
        <v>1155037.45625</v>
      </c>
    </row>
    <row r="185" spans="1:30">
      <c r="A185" s="6" t="s">
        <v>284</v>
      </c>
      <c r="B185" s="6" t="s">
        <v>89</v>
      </c>
      <c r="C185" s="6" t="s">
        <v>321</v>
      </c>
      <c r="D185" s="41" t="s">
        <v>615</v>
      </c>
      <c r="E185" s="45">
        <v>3584178.43</v>
      </c>
      <c r="F185" s="45">
        <v>3536018.51</v>
      </c>
      <c r="G185" s="45">
        <v>3496599.13</v>
      </c>
      <c r="H185" s="45">
        <v>5798605.25</v>
      </c>
      <c r="I185" s="45">
        <v>5842695.25</v>
      </c>
      <c r="J185" s="45">
        <v>5780985.6799999997</v>
      </c>
      <c r="K185" s="45">
        <v>6428812.5300000003</v>
      </c>
      <c r="L185" s="45">
        <v>6384654.3700000001</v>
      </c>
      <c r="M185" s="45">
        <v>6343157.7699999996</v>
      </c>
      <c r="N185" s="45">
        <v>6323038.3499999996</v>
      </c>
      <c r="O185" s="45">
        <v>6349481.5700000003</v>
      </c>
      <c r="P185" s="45">
        <v>6343108.21</v>
      </c>
      <c r="Q185" s="45">
        <v>6359875.3499999996</v>
      </c>
      <c r="R185" s="47">
        <f t="shared" si="94"/>
        <v>5633265.2924999995</v>
      </c>
      <c r="T185" s="49">
        <f t="shared" ref="T185:T193" si="95">+R185</f>
        <v>5633265.2924999995</v>
      </c>
      <c r="Y185" s="51"/>
      <c r="Z185" s="51"/>
      <c r="AA185" s="51"/>
      <c r="AD185" s="49">
        <f>+R185</f>
        <v>5633265.2924999995</v>
      </c>
    </row>
    <row r="186" spans="1:30">
      <c r="A186" s="6" t="s">
        <v>284</v>
      </c>
      <c r="B186" s="6" t="s">
        <v>89</v>
      </c>
      <c r="C186" s="6" t="s">
        <v>322</v>
      </c>
      <c r="D186" s="41" t="s">
        <v>616</v>
      </c>
      <c r="E186" s="45">
        <v>1172011.58</v>
      </c>
      <c r="F186" s="45">
        <v>1157847.96</v>
      </c>
      <c r="G186" s="45">
        <v>1181461.05</v>
      </c>
      <c r="H186" s="45">
        <v>1341764.53</v>
      </c>
      <c r="I186" s="45">
        <v>1399994.64</v>
      </c>
      <c r="J186" s="45">
        <v>1379131.5</v>
      </c>
      <c r="K186" s="45">
        <v>1552823.13</v>
      </c>
      <c r="L186" s="45">
        <v>1548399.41</v>
      </c>
      <c r="M186" s="45">
        <v>1257947.25</v>
      </c>
      <c r="N186" s="45">
        <v>1244157.55</v>
      </c>
      <c r="O186" s="45">
        <v>1242967.08</v>
      </c>
      <c r="P186" s="45">
        <v>1282148.6499999999</v>
      </c>
      <c r="Q186" s="45">
        <v>1372479.19</v>
      </c>
      <c r="R186" s="47">
        <f t="shared" si="94"/>
        <v>1321740.6779166667</v>
      </c>
      <c r="T186" s="49">
        <f t="shared" si="95"/>
        <v>1321740.6779166667</v>
      </c>
      <c r="Y186" s="51"/>
      <c r="Z186" s="51"/>
      <c r="AA186" s="51"/>
      <c r="AD186" s="49">
        <f>+R186</f>
        <v>1321740.6779166667</v>
      </c>
    </row>
    <row r="187" spans="1:30">
      <c r="A187" s="6" t="s">
        <v>293</v>
      </c>
      <c r="B187" s="6" t="s">
        <v>89</v>
      </c>
      <c r="C187" s="6" t="s">
        <v>443</v>
      </c>
      <c r="D187" s="41" t="s">
        <v>617</v>
      </c>
      <c r="E187" s="45">
        <v>-5733.89</v>
      </c>
      <c r="F187" s="45">
        <v>-5649.7</v>
      </c>
      <c r="G187" s="45">
        <v>-5565.51</v>
      </c>
      <c r="H187" s="45">
        <v>-5481.32</v>
      </c>
      <c r="I187" s="45">
        <v>-5397.13</v>
      </c>
      <c r="J187" s="45">
        <v>-5312.94</v>
      </c>
      <c r="K187" s="45">
        <v>-5228.75</v>
      </c>
      <c r="L187" s="45">
        <v>-5228.75</v>
      </c>
      <c r="M187" s="45">
        <v>-5060.3599999999997</v>
      </c>
      <c r="N187" s="45">
        <v>-4976.17</v>
      </c>
      <c r="O187" s="45">
        <v>-4891.9799999999996</v>
      </c>
      <c r="P187" s="45">
        <v>-4807.79</v>
      </c>
      <c r="Q187" s="45">
        <v>-4723.6000000000004</v>
      </c>
      <c r="R187" s="47">
        <f t="shared" si="94"/>
        <v>-5235.762083333334</v>
      </c>
      <c r="W187" s="49">
        <f>+R187</f>
        <v>-5235.762083333334</v>
      </c>
      <c r="Y187" s="51"/>
      <c r="Z187" s="51"/>
      <c r="AA187" s="51"/>
      <c r="AB187" s="49">
        <f>+W187</f>
        <v>-5235.762083333334</v>
      </c>
    </row>
    <row r="188" spans="1:30">
      <c r="A188" s="6" t="s">
        <v>293</v>
      </c>
      <c r="B188" s="6" t="s">
        <v>89</v>
      </c>
      <c r="C188" s="6" t="s">
        <v>444</v>
      </c>
      <c r="D188" s="41" t="s">
        <v>618</v>
      </c>
      <c r="E188" s="45">
        <v>1716.16</v>
      </c>
      <c r="F188" s="45">
        <v>1668.52</v>
      </c>
      <c r="G188" s="45">
        <v>1620.85</v>
      </c>
      <c r="H188" s="45">
        <v>1573.14</v>
      </c>
      <c r="I188" s="45">
        <v>1525.47</v>
      </c>
      <c r="J188" s="45">
        <v>1477.78</v>
      </c>
      <c r="K188" s="45">
        <v>1430.13</v>
      </c>
      <c r="L188" s="45">
        <v>1430.15</v>
      </c>
      <c r="M188" s="45">
        <v>1334.77</v>
      </c>
      <c r="N188" s="45">
        <v>1287.1099999999999</v>
      </c>
      <c r="O188" s="45">
        <v>1239.45</v>
      </c>
      <c r="P188" s="45">
        <v>1191.79</v>
      </c>
      <c r="Q188" s="45">
        <v>1144.1199999999999</v>
      </c>
      <c r="R188" s="47">
        <f t="shared" si="94"/>
        <v>1434.1083333333333</v>
      </c>
      <c r="W188" s="49">
        <f>+R188</f>
        <v>1434.1083333333333</v>
      </c>
      <c r="Y188" s="51"/>
      <c r="Z188" s="51"/>
      <c r="AA188" s="51"/>
      <c r="AB188" s="49">
        <f>+W188</f>
        <v>1434.1083333333333</v>
      </c>
    </row>
    <row r="189" spans="1:30">
      <c r="A189" s="6" t="s">
        <v>293</v>
      </c>
      <c r="B189" s="6" t="s">
        <v>89</v>
      </c>
      <c r="C189" s="6" t="s">
        <v>502</v>
      </c>
      <c r="D189" s="41" t="s">
        <v>619</v>
      </c>
      <c r="E189" s="45">
        <v>55522.559999999998</v>
      </c>
      <c r="F189" s="45">
        <v>55522.559999999998</v>
      </c>
      <c r="G189" s="45">
        <v>55526.239999999998</v>
      </c>
      <c r="H189" s="45">
        <v>55255.59</v>
      </c>
      <c r="I189" s="45">
        <v>55255.59</v>
      </c>
      <c r="J189" s="45">
        <v>55249.65</v>
      </c>
      <c r="K189" s="45">
        <v>55249.65</v>
      </c>
      <c r="L189" s="45">
        <v>55273.72</v>
      </c>
      <c r="M189" s="45">
        <v>55293.8</v>
      </c>
      <c r="N189" s="45">
        <v>55432.72</v>
      </c>
      <c r="O189" s="45">
        <v>55432.72</v>
      </c>
      <c r="P189" s="45">
        <v>55520.94</v>
      </c>
      <c r="Q189" s="45">
        <v>53081.49</v>
      </c>
      <c r="R189" s="47">
        <f t="shared" si="94"/>
        <v>55276.267083333332</v>
      </c>
      <c r="W189" s="49">
        <f>+R189</f>
        <v>55276.267083333332</v>
      </c>
      <c r="Y189" s="51"/>
      <c r="Z189" s="49">
        <f>+W189</f>
        <v>55276.267083333332</v>
      </c>
      <c r="AA189" s="51"/>
    </row>
    <row r="190" spans="1:30">
      <c r="A190" s="6" t="s">
        <v>293</v>
      </c>
      <c r="B190" s="6" t="s">
        <v>89</v>
      </c>
      <c r="C190" s="6" t="s">
        <v>503</v>
      </c>
      <c r="D190" s="41" t="s">
        <v>620</v>
      </c>
      <c r="E190" s="45">
        <v>-1716.16</v>
      </c>
      <c r="F190" s="45">
        <v>-1668.49</v>
      </c>
      <c r="G190" s="45">
        <v>-1620.82</v>
      </c>
      <c r="H190" s="45">
        <v>-1573.15</v>
      </c>
      <c r="I190" s="45">
        <v>-1525.48</v>
      </c>
      <c r="J190" s="45">
        <v>-1477.81</v>
      </c>
      <c r="K190" s="45">
        <v>-1430.13</v>
      </c>
      <c r="L190" s="45">
        <v>-1430.13</v>
      </c>
      <c r="M190" s="45">
        <v>-1334.79</v>
      </c>
      <c r="N190" s="45">
        <v>-1287.1199999999999</v>
      </c>
      <c r="O190" s="45">
        <v>-1239.45</v>
      </c>
      <c r="P190" s="45">
        <v>-1191.78</v>
      </c>
      <c r="Q190" s="45">
        <v>-1144.0999999999999</v>
      </c>
      <c r="R190" s="47">
        <f t="shared" si="94"/>
        <v>-1434.1066666666668</v>
      </c>
      <c r="W190" s="49">
        <f>+R190</f>
        <v>-1434.1066666666668</v>
      </c>
      <c r="Y190" s="51"/>
      <c r="Z190" s="49">
        <f>+W190</f>
        <v>-1434.1066666666668</v>
      </c>
      <c r="AA190" s="51"/>
    </row>
    <row r="191" spans="1:30">
      <c r="A191" s="6" t="s">
        <v>293</v>
      </c>
      <c r="B191" s="6" t="s">
        <v>89</v>
      </c>
      <c r="C191" s="6" t="s">
        <v>504</v>
      </c>
      <c r="D191" s="41" t="s">
        <v>621</v>
      </c>
      <c r="E191" s="45">
        <v>123083.81</v>
      </c>
      <c r="F191" s="45">
        <v>123158.3</v>
      </c>
      <c r="G191" s="45">
        <v>123232.8</v>
      </c>
      <c r="H191" s="45">
        <v>123307.3</v>
      </c>
      <c r="I191" s="45">
        <v>123381.81</v>
      </c>
      <c r="J191" s="45">
        <v>123456.3</v>
      </c>
      <c r="K191" s="45">
        <v>83438.23</v>
      </c>
      <c r="L191" s="45">
        <v>82978.73</v>
      </c>
      <c r="M191" s="45">
        <v>82519.22</v>
      </c>
      <c r="N191" s="45">
        <v>82210.06</v>
      </c>
      <c r="O191" s="45">
        <v>81839.520000000004</v>
      </c>
      <c r="P191" s="45">
        <v>81494.11</v>
      </c>
      <c r="Q191" s="45">
        <v>81182.02</v>
      </c>
      <c r="R191" s="47">
        <f t="shared" si="94"/>
        <v>101095.77458333335</v>
      </c>
      <c r="W191" s="49">
        <f>+R191</f>
        <v>101095.77458333335</v>
      </c>
      <c r="Y191" s="51"/>
      <c r="Z191" s="51"/>
      <c r="AA191" s="51"/>
      <c r="AB191" s="49">
        <f>+W191</f>
        <v>101095.77458333335</v>
      </c>
    </row>
    <row r="192" spans="1:30">
      <c r="A192" s="6" t="s">
        <v>293</v>
      </c>
      <c r="B192" s="6" t="s">
        <v>89</v>
      </c>
      <c r="C192" s="6" t="s">
        <v>323</v>
      </c>
      <c r="D192" s="41" t="s">
        <v>622</v>
      </c>
      <c r="E192" s="45">
        <v>313708.68</v>
      </c>
      <c r="F192" s="45">
        <v>309493.43</v>
      </c>
      <c r="G192" s="45">
        <v>306043.21000000002</v>
      </c>
      <c r="H192" s="45">
        <v>507528.53</v>
      </c>
      <c r="I192" s="45">
        <v>511387.55</v>
      </c>
      <c r="J192" s="45">
        <v>505986.37</v>
      </c>
      <c r="K192" s="45">
        <v>562688.04</v>
      </c>
      <c r="L192" s="45">
        <v>558823.04</v>
      </c>
      <c r="M192" s="45">
        <v>555191.01</v>
      </c>
      <c r="N192" s="45">
        <v>553430.04</v>
      </c>
      <c r="O192" s="45">
        <v>555744.5</v>
      </c>
      <c r="P192" s="45">
        <v>555186.66</v>
      </c>
      <c r="Q192" s="45">
        <v>556654.22</v>
      </c>
      <c r="R192" s="47">
        <f t="shared" si="94"/>
        <v>493056.98583333334</v>
      </c>
      <c r="T192" s="49">
        <f t="shared" si="95"/>
        <v>493056.98583333334</v>
      </c>
      <c r="Y192" s="51"/>
      <c r="Z192" s="51"/>
      <c r="AA192" s="51"/>
      <c r="AD192" s="49">
        <f>+R192</f>
        <v>493056.98583333334</v>
      </c>
    </row>
    <row r="193" spans="1:30">
      <c r="A193" s="6" t="s">
        <v>293</v>
      </c>
      <c r="B193" s="6" t="s">
        <v>89</v>
      </c>
      <c r="C193" s="6" t="s">
        <v>324</v>
      </c>
      <c r="D193" s="41" t="s">
        <v>623</v>
      </c>
      <c r="E193" s="45">
        <v>102581.46</v>
      </c>
      <c r="F193" s="45">
        <v>101341.75</v>
      </c>
      <c r="G193" s="45">
        <v>103408.52</v>
      </c>
      <c r="H193" s="45">
        <v>117439.24</v>
      </c>
      <c r="I193" s="45">
        <v>122535.89</v>
      </c>
      <c r="J193" s="45">
        <v>120709.85</v>
      </c>
      <c r="K193" s="45">
        <v>135912.37</v>
      </c>
      <c r="L193" s="45">
        <v>135525.17000000001</v>
      </c>
      <c r="M193" s="45">
        <v>110103.07</v>
      </c>
      <c r="N193" s="45">
        <v>108896.12</v>
      </c>
      <c r="O193" s="45">
        <v>108791.9</v>
      </c>
      <c r="P193" s="45">
        <v>112221.3</v>
      </c>
      <c r="Q193" s="45">
        <v>120127.57</v>
      </c>
      <c r="R193" s="47">
        <f t="shared" si="94"/>
        <v>115686.64124999999</v>
      </c>
      <c r="T193" s="49">
        <f t="shared" si="95"/>
        <v>115686.64124999999</v>
      </c>
      <c r="Y193" s="51"/>
      <c r="Z193" s="51"/>
      <c r="AA193" s="51"/>
      <c r="AD193" s="49">
        <f>+R193</f>
        <v>115686.64124999999</v>
      </c>
    </row>
    <row r="194" spans="1:30">
      <c r="A194" s="6" t="s">
        <v>293</v>
      </c>
      <c r="B194" s="6" t="s">
        <v>89</v>
      </c>
      <c r="C194" s="6" t="s">
        <v>499</v>
      </c>
      <c r="D194" s="41" t="s">
        <v>613</v>
      </c>
      <c r="E194" s="45">
        <v>48283.42</v>
      </c>
      <c r="F194" s="45">
        <v>48283.42</v>
      </c>
      <c r="G194" s="45">
        <v>48325.5</v>
      </c>
      <c r="H194" s="45">
        <v>47290.23</v>
      </c>
      <c r="I194" s="45">
        <v>47290.23</v>
      </c>
      <c r="J194" s="45">
        <v>47222.39</v>
      </c>
      <c r="K194" s="45">
        <v>47222.39</v>
      </c>
      <c r="L194" s="45">
        <v>47222.39</v>
      </c>
      <c r="M194" s="45">
        <v>47451.75</v>
      </c>
      <c r="N194" s="45">
        <v>49038.94</v>
      </c>
      <c r="O194" s="45">
        <v>49038.94</v>
      </c>
      <c r="P194" s="45">
        <v>50046.96</v>
      </c>
      <c r="Q194" s="45">
        <v>47562.44</v>
      </c>
      <c r="R194" s="47">
        <f t="shared" ref="R194" si="96">((E194+Q194)+((F194+G194+H194+I194+J194+K194+L194+M194+N194+O194+P194)*2))/24</f>
        <v>48029.672500000008</v>
      </c>
      <c r="W194" s="49">
        <f>+R194</f>
        <v>48029.672500000008</v>
      </c>
      <c r="Y194" s="51"/>
      <c r="Z194" s="49">
        <f>+W194</f>
        <v>48029.672500000008</v>
      </c>
      <c r="AA194" s="51"/>
    </row>
    <row r="195" spans="1:30">
      <c r="A195" s="6" t="s">
        <v>293</v>
      </c>
      <c r="B195" s="6" t="s">
        <v>89</v>
      </c>
      <c r="C195" s="6" t="s">
        <v>501</v>
      </c>
      <c r="D195" s="41" t="s">
        <v>624</v>
      </c>
      <c r="E195" s="45">
        <v>40900.6</v>
      </c>
      <c r="F195" s="45">
        <v>39537.25</v>
      </c>
      <c r="G195" s="45">
        <v>38173.9</v>
      </c>
      <c r="H195" s="45">
        <v>36810.54</v>
      </c>
      <c r="I195" s="45">
        <v>35447.19</v>
      </c>
      <c r="J195" s="45">
        <v>34083.839999999997</v>
      </c>
      <c r="K195" s="45">
        <v>32720.48</v>
      </c>
      <c r="L195" s="45">
        <v>32720.48</v>
      </c>
      <c r="M195" s="45">
        <v>29993.78</v>
      </c>
      <c r="N195" s="45">
        <v>28630.42</v>
      </c>
      <c r="O195" s="45">
        <v>27267.07</v>
      </c>
      <c r="P195" s="45">
        <v>25903.72</v>
      </c>
      <c r="Q195" s="45">
        <v>24540.36</v>
      </c>
      <c r="R195" s="47">
        <f t="shared" si="94"/>
        <v>32834.095833333333</v>
      </c>
      <c r="W195" s="49">
        <f>+R195</f>
        <v>32834.095833333333</v>
      </c>
      <c r="Y195" s="51"/>
      <c r="Z195" s="49">
        <f>+W195</f>
        <v>32834.095833333333</v>
      </c>
      <c r="AA195" s="51"/>
    </row>
    <row r="196" spans="1:30">
      <c r="A196" s="6" t="s">
        <v>294</v>
      </c>
      <c r="B196" s="6" t="s">
        <v>89</v>
      </c>
      <c r="C196" s="6" t="s">
        <v>499</v>
      </c>
      <c r="D196" s="41" t="s">
        <v>613</v>
      </c>
      <c r="E196" s="45">
        <v>586071.85</v>
      </c>
      <c r="F196" s="45">
        <v>586071.85</v>
      </c>
      <c r="G196" s="45">
        <v>586071.85</v>
      </c>
      <c r="H196" s="45">
        <v>584014.9</v>
      </c>
      <c r="I196" s="45">
        <v>584014.9</v>
      </c>
      <c r="J196" s="45">
        <v>584014.9</v>
      </c>
      <c r="K196" s="45">
        <v>584014.9</v>
      </c>
      <c r="L196" s="45">
        <v>584289.93999999994</v>
      </c>
      <c r="M196" s="45">
        <v>584289.93999999994</v>
      </c>
      <c r="N196" s="45">
        <v>584289.93999999994</v>
      </c>
      <c r="O196" s="45">
        <v>584289.93999999994</v>
      </c>
      <c r="P196" s="45">
        <v>584289.93999999994</v>
      </c>
      <c r="Q196" s="45">
        <v>558903.35</v>
      </c>
      <c r="R196" s="47">
        <f t="shared" si="94"/>
        <v>583511.71666666644</v>
      </c>
      <c r="W196" s="49">
        <f>+R196</f>
        <v>583511.71666666644</v>
      </c>
      <c r="Y196" s="49">
        <f>+W196</f>
        <v>583511.71666666644</v>
      </c>
      <c r="Z196" s="51"/>
      <c r="AA196" s="51"/>
    </row>
    <row r="197" spans="1:30">
      <c r="A197" s="6" t="s">
        <v>294</v>
      </c>
      <c r="B197" s="6" t="s">
        <v>89</v>
      </c>
      <c r="C197" s="6" t="s">
        <v>501</v>
      </c>
      <c r="D197" s="41" t="s">
        <v>624</v>
      </c>
      <c r="E197" s="45">
        <v>207260.74</v>
      </c>
      <c r="F197" s="45">
        <v>204957.84</v>
      </c>
      <c r="G197" s="45">
        <v>202654.94</v>
      </c>
      <c r="H197" s="45">
        <v>200352.05</v>
      </c>
      <c r="I197" s="45">
        <v>198049.15</v>
      </c>
      <c r="J197" s="45">
        <v>195746.25</v>
      </c>
      <c r="K197" s="45">
        <v>193443.36</v>
      </c>
      <c r="L197" s="45">
        <v>193443.36</v>
      </c>
      <c r="M197" s="45">
        <v>188837.56</v>
      </c>
      <c r="N197" s="45">
        <v>186534.67</v>
      </c>
      <c r="O197" s="45">
        <v>184231.77</v>
      </c>
      <c r="P197" s="45">
        <v>181928.87</v>
      </c>
      <c r="Q197" s="45">
        <v>179625.98</v>
      </c>
      <c r="R197" s="47">
        <f t="shared" si="94"/>
        <v>193635.26500000001</v>
      </c>
      <c r="W197" s="49">
        <f>+R197</f>
        <v>193635.26500000001</v>
      </c>
      <c r="Y197" s="49">
        <f>+W197</f>
        <v>193635.26500000001</v>
      </c>
      <c r="Z197" s="51"/>
      <c r="AA197" s="51"/>
    </row>
    <row r="198" spans="1:30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30"/>
      <c r="R198" s="34"/>
      <c r="Y198" s="51"/>
      <c r="Z198" s="51"/>
      <c r="AA198" s="51"/>
    </row>
    <row r="199" spans="1:30">
      <c r="A199" s="25" t="s">
        <v>293</v>
      </c>
      <c r="B199" s="6" t="s">
        <v>90</v>
      </c>
      <c r="C199" s="6" t="s">
        <v>67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30">
      <c r="A200" s="25" t="s">
        <v>293</v>
      </c>
      <c r="B200" s="6" t="s">
        <v>90</v>
      </c>
      <c r="C200" s="6" t="s">
        <v>417</v>
      </c>
      <c r="D200" s="41" t="s">
        <v>1026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7">
        <f t="shared" ref="R200:R208" si="97">((E200+Q200)+((F200+G200+H200+I200+J200+K200+L200+M200+N200+O200+P200)*2))/24</f>
        <v>0</v>
      </c>
      <c r="T200" s="49"/>
      <c r="W200" s="49">
        <f t="shared" ref="W200:W208" si="98">+R200</f>
        <v>0</v>
      </c>
      <c r="Y200" s="51"/>
      <c r="Z200" s="51"/>
      <c r="AA200" s="51"/>
      <c r="AB200" s="49">
        <f t="shared" ref="AB200:AB208" si="99">+R200</f>
        <v>0</v>
      </c>
    </row>
    <row r="201" spans="1:30">
      <c r="A201" s="25" t="s">
        <v>293</v>
      </c>
      <c r="B201" s="6" t="s">
        <v>90</v>
      </c>
      <c r="C201" s="6" t="s">
        <v>418</v>
      </c>
      <c r="D201" s="41" t="s">
        <v>1027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7">
        <f t="shared" si="97"/>
        <v>0</v>
      </c>
      <c r="T201" s="49"/>
      <c r="W201" s="49">
        <f t="shared" si="98"/>
        <v>0</v>
      </c>
      <c r="Y201" s="51"/>
      <c r="Z201" s="51"/>
      <c r="AA201" s="51"/>
      <c r="AB201" s="49">
        <f t="shared" si="99"/>
        <v>0</v>
      </c>
    </row>
    <row r="202" spans="1:30">
      <c r="A202" s="25" t="s">
        <v>293</v>
      </c>
      <c r="B202" s="6" t="s">
        <v>90</v>
      </c>
      <c r="C202" s="6" t="s">
        <v>419</v>
      </c>
      <c r="D202" s="41" t="s">
        <v>1028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7">
        <f t="shared" si="97"/>
        <v>0</v>
      </c>
      <c r="T202" s="49"/>
      <c r="W202" s="49">
        <f t="shared" si="98"/>
        <v>0</v>
      </c>
      <c r="Y202" s="51"/>
      <c r="Z202" s="51"/>
      <c r="AA202" s="51"/>
      <c r="AB202" s="49">
        <f t="shared" si="99"/>
        <v>0</v>
      </c>
    </row>
    <row r="203" spans="1:30">
      <c r="A203" s="25" t="s">
        <v>293</v>
      </c>
      <c r="B203" s="6" t="s">
        <v>90</v>
      </c>
      <c r="C203" s="6" t="s">
        <v>420</v>
      </c>
      <c r="D203" s="41" t="s">
        <v>1029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97"/>
        <v>0</v>
      </c>
      <c r="T203" s="49"/>
      <c r="W203" s="49">
        <f t="shared" si="98"/>
        <v>0</v>
      </c>
      <c r="Y203" s="51"/>
      <c r="Z203" s="51"/>
      <c r="AA203" s="51"/>
      <c r="AB203" s="49">
        <f t="shared" si="99"/>
        <v>0</v>
      </c>
    </row>
    <row r="204" spans="1:30">
      <c r="A204" s="25" t="s">
        <v>294</v>
      </c>
      <c r="B204" s="6" t="s">
        <v>90</v>
      </c>
      <c r="C204" s="6" t="s">
        <v>83</v>
      </c>
      <c r="D204" s="41" t="s">
        <v>625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97"/>
        <v>0</v>
      </c>
      <c r="T204" s="49"/>
      <c r="W204" s="49">
        <f t="shared" si="98"/>
        <v>0</v>
      </c>
      <c r="Y204" s="51"/>
      <c r="Z204" s="51"/>
      <c r="AA204" s="51"/>
      <c r="AB204" s="49">
        <f t="shared" si="99"/>
        <v>0</v>
      </c>
    </row>
    <row r="205" spans="1:30">
      <c r="A205" s="25" t="s">
        <v>294</v>
      </c>
      <c r="B205" s="6" t="s">
        <v>90</v>
      </c>
      <c r="C205" s="6" t="s">
        <v>423</v>
      </c>
      <c r="D205" s="41" t="s">
        <v>1026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7">
        <f t="shared" si="97"/>
        <v>0</v>
      </c>
      <c r="T205" s="49"/>
      <c r="W205" s="49">
        <f t="shared" si="98"/>
        <v>0</v>
      </c>
      <c r="Y205" s="51"/>
      <c r="Z205" s="51"/>
      <c r="AA205" s="51"/>
      <c r="AB205" s="49">
        <f t="shared" si="99"/>
        <v>0</v>
      </c>
    </row>
    <row r="206" spans="1:30">
      <c r="A206" s="25" t="s">
        <v>294</v>
      </c>
      <c r="B206" s="6" t="s">
        <v>90</v>
      </c>
      <c r="C206" s="6" t="s">
        <v>424</v>
      </c>
      <c r="D206" s="41" t="s">
        <v>1027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7">
        <f t="shared" si="97"/>
        <v>0</v>
      </c>
      <c r="T206" s="49"/>
      <c r="W206" s="49">
        <f t="shared" si="98"/>
        <v>0</v>
      </c>
      <c r="Y206" s="51"/>
      <c r="Z206" s="51"/>
      <c r="AA206" s="51"/>
      <c r="AB206" s="49">
        <f t="shared" si="99"/>
        <v>0</v>
      </c>
    </row>
    <row r="207" spans="1:30">
      <c r="A207" s="25" t="s">
        <v>294</v>
      </c>
      <c r="B207" s="6" t="s">
        <v>90</v>
      </c>
      <c r="C207" s="6" t="s">
        <v>425</v>
      </c>
      <c r="D207" s="41" t="s">
        <v>1028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7">
        <f t="shared" si="97"/>
        <v>0</v>
      </c>
      <c r="T207" s="49"/>
      <c r="W207" s="49">
        <f t="shared" si="98"/>
        <v>0</v>
      </c>
      <c r="Y207" s="51"/>
      <c r="Z207" s="51"/>
      <c r="AA207" s="51"/>
      <c r="AB207" s="49">
        <f t="shared" si="99"/>
        <v>0</v>
      </c>
    </row>
    <row r="208" spans="1:30">
      <c r="A208" s="25" t="s">
        <v>294</v>
      </c>
      <c r="B208" s="6" t="s">
        <v>90</v>
      </c>
      <c r="C208" s="6" t="s">
        <v>877</v>
      </c>
      <c r="D208" s="41" t="s">
        <v>1030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7">
        <f t="shared" si="97"/>
        <v>0</v>
      </c>
      <c r="T208" s="49"/>
      <c r="W208" s="49">
        <f t="shared" si="98"/>
        <v>0</v>
      </c>
      <c r="Y208" s="51"/>
      <c r="Z208" s="51"/>
      <c r="AA208" s="51"/>
      <c r="AB208" s="49">
        <f t="shared" si="99"/>
        <v>0</v>
      </c>
    </row>
    <row r="209" spans="1:29">
      <c r="A209" s="25" t="s">
        <v>294</v>
      </c>
      <c r="B209" s="6" t="s">
        <v>90</v>
      </c>
      <c r="C209" s="6" t="s">
        <v>420</v>
      </c>
      <c r="D209" s="41" t="s">
        <v>1029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7">
        <f>((E209+Q209)+((F209+G209+H209+I209+J209+K209+L209+M209+N209+O209+P209)*2))/24</f>
        <v>0</v>
      </c>
      <c r="T209" s="49"/>
      <c r="W209" s="49">
        <f>+R209</f>
        <v>0</v>
      </c>
      <c r="Y209" s="51"/>
      <c r="Z209" s="51"/>
      <c r="AA209" s="51"/>
      <c r="AB209" s="49">
        <f>+R209</f>
        <v>0</v>
      </c>
    </row>
    <row r="210" spans="1:29">
      <c r="D210" s="3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30"/>
      <c r="R210" s="34"/>
      <c r="Y210" s="51"/>
      <c r="Z210" s="51"/>
      <c r="AA210" s="51"/>
    </row>
    <row r="211" spans="1:29">
      <c r="A211" s="6" t="s">
        <v>284</v>
      </c>
      <c r="B211" s="1" t="s">
        <v>91</v>
      </c>
      <c r="C211" s="6" t="s">
        <v>92</v>
      </c>
      <c r="D211" s="33" t="s">
        <v>93</v>
      </c>
      <c r="E211" s="45">
        <v>48393.29</v>
      </c>
      <c r="F211" s="45">
        <v>47833.83</v>
      </c>
      <c r="G211" s="45">
        <v>47274.37</v>
      </c>
      <c r="H211" s="45">
        <v>46714.91</v>
      </c>
      <c r="I211" s="45">
        <v>46155.45</v>
      </c>
      <c r="J211" s="45">
        <v>45595.99</v>
      </c>
      <c r="K211" s="45">
        <v>45036.53</v>
      </c>
      <c r="L211" s="45">
        <v>44477.07</v>
      </c>
      <c r="M211" s="45">
        <v>43917.61</v>
      </c>
      <c r="N211" s="45">
        <v>43358.15</v>
      </c>
      <c r="O211" s="45">
        <v>42798.69</v>
      </c>
      <c r="P211" s="45">
        <v>42239.23</v>
      </c>
      <c r="Q211" s="45">
        <v>41679.769999999997</v>
      </c>
      <c r="R211" s="47">
        <f t="shared" ref="R211:R222" si="100">((E211+Q211)+((F211+G211+H211+I211+J211+K211+L211+M211+N211+O211+P211)*2))/24</f>
        <v>45036.53</v>
      </c>
      <c r="T211" s="49"/>
      <c r="V211" s="49">
        <f t="shared" ref="V211:V222" si="101">+R211</f>
        <v>45036.53</v>
      </c>
      <c r="Y211" s="51"/>
      <c r="Z211" s="51"/>
      <c r="AA211" s="51"/>
      <c r="AC211" s="49">
        <f t="shared" ref="AC211:AC222" si="102">+R211</f>
        <v>45036.53</v>
      </c>
    </row>
    <row r="212" spans="1:29">
      <c r="A212" s="6" t="s">
        <v>284</v>
      </c>
      <c r="B212" s="1" t="s">
        <v>91</v>
      </c>
      <c r="C212" s="6" t="s">
        <v>94</v>
      </c>
      <c r="D212" s="33" t="s">
        <v>95</v>
      </c>
      <c r="E212" s="45">
        <v>43637.02</v>
      </c>
      <c r="F212" s="45">
        <v>43217.42</v>
      </c>
      <c r="G212" s="45">
        <v>42797.82</v>
      </c>
      <c r="H212" s="45">
        <v>42378.22</v>
      </c>
      <c r="I212" s="45">
        <v>41958.62</v>
      </c>
      <c r="J212" s="45">
        <v>41539.019999999997</v>
      </c>
      <c r="K212" s="45">
        <v>41119.42</v>
      </c>
      <c r="L212" s="45">
        <v>40699.82</v>
      </c>
      <c r="M212" s="45">
        <v>40280.22</v>
      </c>
      <c r="N212" s="45">
        <v>39860.620000000003</v>
      </c>
      <c r="O212" s="45">
        <v>39441.019999999997</v>
      </c>
      <c r="P212" s="45">
        <v>39021.42</v>
      </c>
      <c r="Q212" s="45">
        <v>38601.82</v>
      </c>
      <c r="R212" s="47">
        <f t="shared" si="100"/>
        <v>41119.419999999991</v>
      </c>
      <c r="T212" s="49"/>
      <c r="V212" s="49">
        <f t="shared" si="101"/>
        <v>41119.419999999991</v>
      </c>
      <c r="Y212" s="51"/>
      <c r="Z212" s="51"/>
      <c r="AA212" s="51"/>
      <c r="AC212" s="49">
        <f t="shared" si="102"/>
        <v>41119.419999999991</v>
      </c>
    </row>
    <row r="213" spans="1:29">
      <c r="A213" s="6" t="s">
        <v>284</v>
      </c>
      <c r="B213" s="1" t="s">
        <v>91</v>
      </c>
      <c r="C213" s="6" t="s">
        <v>96</v>
      </c>
      <c r="D213" s="33" t="s">
        <v>97</v>
      </c>
      <c r="E213" s="45">
        <v>768478.37</v>
      </c>
      <c r="F213" s="45">
        <v>764087.07</v>
      </c>
      <c r="G213" s="45">
        <v>759287.9</v>
      </c>
      <c r="H213" s="45">
        <v>754898.95</v>
      </c>
      <c r="I213" s="45">
        <v>750510</v>
      </c>
      <c r="J213" s="45">
        <v>-3.4924596548080398E-10</v>
      </c>
      <c r="K213" s="45">
        <v>-3.4924596548080398E-10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7">
        <f t="shared" si="100"/>
        <v>284418.59208333323</v>
      </c>
      <c r="T213" s="49"/>
      <c r="V213" s="49">
        <f t="shared" si="101"/>
        <v>284418.59208333323</v>
      </c>
      <c r="Y213" s="51"/>
      <c r="Z213" s="51"/>
      <c r="AA213" s="51"/>
      <c r="AC213" s="49">
        <f t="shared" si="102"/>
        <v>284418.59208333323</v>
      </c>
    </row>
    <row r="214" spans="1:29">
      <c r="A214" s="6" t="s">
        <v>284</v>
      </c>
      <c r="B214" s="1" t="s">
        <v>91</v>
      </c>
      <c r="C214" s="6" t="s">
        <v>98</v>
      </c>
      <c r="D214" s="33" t="s">
        <v>99</v>
      </c>
      <c r="E214" s="45">
        <v>1031.4000000000001</v>
      </c>
      <c r="F214" s="45">
        <v>1.8189894035458601E-12</v>
      </c>
      <c r="G214" s="45">
        <v>1.8189894035458601E-12</v>
      </c>
      <c r="H214" s="45">
        <v>1.8189894035458601E-12</v>
      </c>
      <c r="I214" s="45">
        <v>1.8189894035458601E-12</v>
      </c>
      <c r="J214" s="45">
        <v>1.8189894035458601E-12</v>
      </c>
      <c r="K214" s="45">
        <v>1.8189894035458601E-12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7">
        <f t="shared" si="100"/>
        <v>42.975000000000911</v>
      </c>
      <c r="T214" s="49"/>
      <c r="V214" s="49">
        <f t="shared" si="101"/>
        <v>42.975000000000911</v>
      </c>
      <c r="Y214" s="51"/>
      <c r="Z214" s="51"/>
      <c r="AA214" s="51"/>
      <c r="AC214" s="49">
        <f t="shared" si="102"/>
        <v>42.975000000000911</v>
      </c>
    </row>
    <row r="215" spans="1:29">
      <c r="A215" s="6" t="s">
        <v>284</v>
      </c>
      <c r="B215" s="1" t="s">
        <v>91</v>
      </c>
      <c r="C215" s="6" t="s">
        <v>100</v>
      </c>
      <c r="D215" s="33" t="s">
        <v>101</v>
      </c>
      <c r="E215" s="45">
        <v>129550.08</v>
      </c>
      <c r="F215" s="45">
        <v>128902.58</v>
      </c>
      <c r="G215" s="45">
        <v>128255.08</v>
      </c>
      <c r="H215" s="45">
        <v>127607.58</v>
      </c>
      <c r="I215" s="45">
        <v>126960.08</v>
      </c>
      <c r="J215" s="45">
        <v>126312.58</v>
      </c>
      <c r="K215" s="45">
        <v>125665.08</v>
      </c>
      <c r="L215" s="45">
        <v>125017.58</v>
      </c>
      <c r="M215" s="45">
        <v>124370.08</v>
      </c>
      <c r="N215" s="45">
        <v>123722.58</v>
      </c>
      <c r="O215" s="45">
        <v>123075.08</v>
      </c>
      <c r="P215" s="45">
        <v>122427.58</v>
      </c>
      <c r="Q215" s="45">
        <v>121780.08</v>
      </c>
      <c r="R215" s="47">
        <f t="shared" si="100"/>
        <v>125665.08000000002</v>
      </c>
      <c r="T215" s="49"/>
      <c r="V215" s="49">
        <f t="shared" si="101"/>
        <v>125665.08000000002</v>
      </c>
      <c r="Y215" s="51"/>
      <c r="Z215" s="51"/>
      <c r="AA215" s="51"/>
      <c r="AC215" s="49">
        <f t="shared" si="102"/>
        <v>125665.08000000002</v>
      </c>
    </row>
    <row r="216" spans="1:29">
      <c r="A216" s="6" t="s">
        <v>284</v>
      </c>
      <c r="B216" s="1" t="s">
        <v>91</v>
      </c>
      <c r="C216" s="6" t="s">
        <v>102</v>
      </c>
      <c r="D216" s="27" t="s">
        <v>103</v>
      </c>
      <c r="E216" s="45">
        <v>63968.53</v>
      </c>
      <c r="F216" s="45">
        <v>62919.86</v>
      </c>
      <c r="G216" s="45">
        <v>61871.19</v>
      </c>
      <c r="H216" s="45">
        <v>60822.52</v>
      </c>
      <c r="I216" s="45">
        <v>59773.85</v>
      </c>
      <c r="J216" s="45">
        <v>58725.18</v>
      </c>
      <c r="K216" s="45">
        <v>57676.51</v>
      </c>
      <c r="L216" s="45">
        <v>56627.839999999997</v>
      </c>
      <c r="M216" s="45">
        <v>55579.17</v>
      </c>
      <c r="N216" s="45">
        <v>54530.5</v>
      </c>
      <c r="O216" s="45">
        <v>53481.83</v>
      </c>
      <c r="P216" s="45">
        <v>52433.16</v>
      </c>
      <c r="Q216" s="45">
        <v>51384.49</v>
      </c>
      <c r="R216" s="47">
        <f t="shared" si="100"/>
        <v>57676.510000000009</v>
      </c>
      <c r="T216" s="49"/>
      <c r="V216" s="49">
        <f t="shared" si="101"/>
        <v>57676.510000000009</v>
      </c>
      <c r="Y216" s="51"/>
      <c r="Z216" s="51"/>
      <c r="AA216" s="51"/>
      <c r="AC216" s="49">
        <f t="shared" si="102"/>
        <v>57676.510000000009</v>
      </c>
    </row>
    <row r="217" spans="1:29">
      <c r="A217" s="6" t="s">
        <v>284</v>
      </c>
      <c r="B217" s="1" t="s">
        <v>91</v>
      </c>
      <c r="C217" s="6" t="s">
        <v>104</v>
      </c>
      <c r="D217" s="27" t="s">
        <v>105</v>
      </c>
      <c r="E217" s="45">
        <v>81376.75</v>
      </c>
      <c r="F217" s="45">
        <v>80537.820000000094</v>
      </c>
      <c r="G217" s="45">
        <v>79698.890000000101</v>
      </c>
      <c r="H217" s="45">
        <v>78859.960000000094</v>
      </c>
      <c r="I217" s="45">
        <v>78021.030000000101</v>
      </c>
      <c r="J217" s="45">
        <v>77182.100000000093</v>
      </c>
      <c r="K217" s="45">
        <v>76343.1700000001</v>
      </c>
      <c r="L217" s="45">
        <v>75504.240000000005</v>
      </c>
      <c r="M217" s="45">
        <v>74665.31</v>
      </c>
      <c r="N217" s="45">
        <v>73826.38</v>
      </c>
      <c r="O217" s="45">
        <v>72987.45</v>
      </c>
      <c r="P217" s="45">
        <v>72148.52</v>
      </c>
      <c r="Q217" s="45">
        <v>71309.59</v>
      </c>
      <c r="R217" s="47">
        <f t="shared" si="100"/>
        <v>76343.170000000042</v>
      </c>
      <c r="T217" s="49"/>
      <c r="V217" s="49">
        <f t="shared" si="101"/>
        <v>76343.170000000042</v>
      </c>
      <c r="Y217" s="51"/>
      <c r="Z217" s="51"/>
      <c r="AA217" s="51"/>
      <c r="AC217" s="49">
        <f t="shared" si="102"/>
        <v>76343.170000000042</v>
      </c>
    </row>
    <row r="218" spans="1:29">
      <c r="A218" s="6" t="s">
        <v>284</v>
      </c>
      <c r="B218" s="1" t="s">
        <v>91</v>
      </c>
      <c r="C218" s="6" t="s">
        <v>77</v>
      </c>
      <c r="D218" s="27" t="s">
        <v>106</v>
      </c>
      <c r="E218" s="45">
        <v>309995.74</v>
      </c>
      <c r="F218" s="45">
        <v>303400.09000000003</v>
      </c>
      <c r="G218" s="45">
        <v>296804.44</v>
      </c>
      <c r="H218" s="45">
        <v>290208.78999999998</v>
      </c>
      <c r="I218" s="45">
        <v>283613.14</v>
      </c>
      <c r="J218" s="45">
        <v>277017.49</v>
      </c>
      <c r="K218" s="45">
        <v>270421.84000000003</v>
      </c>
      <c r="L218" s="45">
        <v>263826.19</v>
      </c>
      <c r="M218" s="45">
        <v>257230.54</v>
      </c>
      <c r="N218" s="45">
        <v>250634.89</v>
      </c>
      <c r="O218" s="45">
        <v>244039.24</v>
      </c>
      <c r="P218" s="45">
        <v>237443.59</v>
      </c>
      <c r="Q218" s="45">
        <v>230847.94</v>
      </c>
      <c r="R218" s="47">
        <f t="shared" si="100"/>
        <v>270421.84000000003</v>
      </c>
      <c r="T218" s="49"/>
      <c r="V218" s="49">
        <f t="shared" si="101"/>
        <v>270421.84000000003</v>
      </c>
      <c r="Y218" s="51"/>
      <c r="Z218" s="51"/>
      <c r="AA218" s="51"/>
      <c r="AC218" s="49">
        <f t="shared" si="102"/>
        <v>270421.84000000003</v>
      </c>
    </row>
    <row r="219" spans="1:29">
      <c r="A219" s="6" t="s">
        <v>284</v>
      </c>
      <c r="B219" s="1" t="s">
        <v>91</v>
      </c>
      <c r="C219" s="6" t="s">
        <v>107</v>
      </c>
      <c r="D219" s="27" t="s">
        <v>626</v>
      </c>
      <c r="E219" s="45">
        <v>50658.02</v>
      </c>
      <c r="F219" s="45">
        <v>50484.53</v>
      </c>
      <c r="G219" s="45">
        <v>50311.040000000001</v>
      </c>
      <c r="H219" s="45">
        <v>50137.55</v>
      </c>
      <c r="I219" s="45">
        <v>49964.06</v>
      </c>
      <c r="J219" s="45">
        <v>49790.57</v>
      </c>
      <c r="K219" s="45">
        <v>49617.08</v>
      </c>
      <c r="L219" s="45">
        <v>49443.59</v>
      </c>
      <c r="M219" s="45">
        <v>49270.1</v>
      </c>
      <c r="N219" s="45">
        <v>49096.61</v>
      </c>
      <c r="O219" s="45">
        <v>48923.12</v>
      </c>
      <c r="P219" s="45">
        <v>48749.63</v>
      </c>
      <c r="Q219" s="45">
        <v>48576.14</v>
      </c>
      <c r="R219" s="47">
        <f t="shared" si="100"/>
        <v>49617.079999999994</v>
      </c>
      <c r="T219" s="49"/>
      <c r="V219" s="49">
        <f t="shared" si="101"/>
        <v>49617.079999999994</v>
      </c>
      <c r="Y219" s="51"/>
      <c r="Z219" s="51"/>
      <c r="AA219" s="51"/>
      <c r="AC219" s="49">
        <f t="shared" si="102"/>
        <v>49617.079999999994</v>
      </c>
    </row>
    <row r="220" spans="1:29">
      <c r="A220" s="6" t="s">
        <v>284</v>
      </c>
      <c r="B220" s="1" t="s">
        <v>91</v>
      </c>
      <c r="C220" s="6" t="s">
        <v>108</v>
      </c>
      <c r="D220" s="27" t="s">
        <v>627</v>
      </c>
      <c r="E220" s="45">
        <v>52448.94</v>
      </c>
      <c r="F220" s="45">
        <v>52321.64</v>
      </c>
      <c r="G220" s="45">
        <v>52194.34</v>
      </c>
      <c r="H220" s="45">
        <v>52067.040000000001</v>
      </c>
      <c r="I220" s="45">
        <v>51939.74</v>
      </c>
      <c r="J220" s="45">
        <v>51812.44</v>
      </c>
      <c r="K220" s="45">
        <v>51685.14</v>
      </c>
      <c r="L220" s="45">
        <v>51557.84</v>
      </c>
      <c r="M220" s="45">
        <v>51430.54</v>
      </c>
      <c r="N220" s="45">
        <v>51303.24</v>
      </c>
      <c r="O220" s="45">
        <v>51175.94</v>
      </c>
      <c r="P220" s="45">
        <v>51048.639999999999</v>
      </c>
      <c r="Q220" s="45">
        <v>50921.34</v>
      </c>
      <c r="R220" s="47">
        <f t="shared" si="100"/>
        <v>51685.139999999992</v>
      </c>
      <c r="T220" s="49"/>
      <c r="V220" s="49">
        <f t="shared" si="101"/>
        <v>51685.139999999992</v>
      </c>
      <c r="Y220" s="51"/>
      <c r="Z220" s="51"/>
      <c r="AA220" s="51"/>
      <c r="AC220" s="49">
        <f t="shared" si="102"/>
        <v>51685.139999999992</v>
      </c>
    </row>
    <row r="221" spans="1:29">
      <c r="A221" s="6" t="s">
        <v>284</v>
      </c>
      <c r="B221" s="1" t="s">
        <v>91</v>
      </c>
      <c r="C221" s="6" t="s">
        <v>109</v>
      </c>
      <c r="D221" s="27" t="s">
        <v>628</v>
      </c>
      <c r="E221" s="45">
        <v>51005</v>
      </c>
      <c r="F221" s="45">
        <v>50831.51</v>
      </c>
      <c r="G221" s="45">
        <v>50658.02</v>
      </c>
      <c r="H221" s="45">
        <v>50484.53</v>
      </c>
      <c r="I221" s="45">
        <v>50311.040000000001</v>
      </c>
      <c r="J221" s="45">
        <v>50137.55</v>
      </c>
      <c r="K221" s="45">
        <v>49964.06</v>
      </c>
      <c r="L221" s="45">
        <v>49790.57</v>
      </c>
      <c r="M221" s="45">
        <v>49617.08</v>
      </c>
      <c r="N221" s="45">
        <v>49443.59</v>
      </c>
      <c r="O221" s="45">
        <v>49270.1</v>
      </c>
      <c r="P221" s="45">
        <v>49096.61</v>
      </c>
      <c r="Q221" s="45">
        <v>48923.12</v>
      </c>
      <c r="R221" s="47">
        <f t="shared" si="100"/>
        <v>49964.06</v>
      </c>
      <c r="T221" s="49"/>
      <c r="V221" s="49">
        <f t="shared" si="101"/>
        <v>49964.06</v>
      </c>
      <c r="Y221" s="51"/>
      <c r="Z221" s="51"/>
      <c r="AA221" s="51"/>
      <c r="AC221" s="49">
        <f t="shared" si="102"/>
        <v>49964.06</v>
      </c>
    </row>
    <row r="222" spans="1:29">
      <c r="A222" s="6" t="s">
        <v>284</v>
      </c>
      <c r="B222" s="1" t="s">
        <v>91</v>
      </c>
      <c r="C222" s="6" t="s">
        <v>110</v>
      </c>
      <c r="D222" s="27" t="s">
        <v>629</v>
      </c>
      <c r="E222" s="45">
        <v>52703.54</v>
      </c>
      <c r="F222" s="45">
        <v>52576.24</v>
      </c>
      <c r="G222" s="45">
        <v>52448.94</v>
      </c>
      <c r="H222" s="45">
        <v>52321.64</v>
      </c>
      <c r="I222" s="45">
        <v>52194.34</v>
      </c>
      <c r="J222" s="45">
        <v>52067.040000000001</v>
      </c>
      <c r="K222" s="45">
        <v>51939.74</v>
      </c>
      <c r="L222" s="45">
        <v>51812.44</v>
      </c>
      <c r="M222" s="45">
        <v>51685.14</v>
      </c>
      <c r="N222" s="45">
        <v>51557.84</v>
      </c>
      <c r="O222" s="45">
        <v>51430.54</v>
      </c>
      <c r="P222" s="45">
        <v>51303.24</v>
      </c>
      <c r="Q222" s="45">
        <v>51175.94</v>
      </c>
      <c r="R222" s="47">
        <f t="shared" si="100"/>
        <v>51939.74</v>
      </c>
      <c r="T222" s="49"/>
      <c r="V222" s="49">
        <f t="shared" si="101"/>
        <v>51939.74</v>
      </c>
      <c r="Y222" s="51"/>
      <c r="Z222" s="51"/>
      <c r="AA222" s="51"/>
      <c r="AC222" s="49">
        <f t="shared" si="102"/>
        <v>51939.74</v>
      </c>
    </row>
    <row r="223" spans="1:29">
      <c r="A223" s="6" t="s">
        <v>284</v>
      </c>
      <c r="B223" s="1" t="s">
        <v>91</v>
      </c>
      <c r="C223" s="6" t="s">
        <v>893</v>
      </c>
      <c r="D223" s="27" t="s">
        <v>903</v>
      </c>
      <c r="E223" s="45">
        <v>114543</v>
      </c>
      <c r="F223" s="45">
        <v>113472.51</v>
      </c>
      <c r="G223" s="45">
        <v>112402.02</v>
      </c>
      <c r="H223" s="45">
        <v>111331.53</v>
      </c>
      <c r="I223" s="45">
        <v>110261.04</v>
      </c>
      <c r="J223" s="45">
        <v>109190.55</v>
      </c>
      <c r="K223" s="45">
        <v>108120.06</v>
      </c>
      <c r="L223" s="45">
        <v>107049.57</v>
      </c>
      <c r="M223" s="45">
        <v>105979.08</v>
      </c>
      <c r="N223" s="45">
        <v>104908.59</v>
      </c>
      <c r="O223" s="45">
        <v>103838.1</v>
      </c>
      <c r="P223" s="45">
        <v>102767.61</v>
      </c>
      <c r="Q223" s="45">
        <v>101697.12</v>
      </c>
      <c r="R223" s="47">
        <f t="shared" ref="R223:R225" si="103">((E223+Q223)+((F223+G223+H223+I223+J223+K223+L223+M223+N223+O223+P223)*2))/24</f>
        <v>108120.06000000001</v>
      </c>
      <c r="T223" s="49"/>
      <c r="V223" s="49">
        <f t="shared" ref="V223:V225" si="104">+R223</f>
        <v>108120.06000000001</v>
      </c>
      <c r="Y223" s="51"/>
      <c r="Z223" s="51"/>
      <c r="AA223" s="51"/>
      <c r="AC223" s="49">
        <f t="shared" ref="AC223:AC225" si="105">+R223</f>
        <v>108120.06000000001</v>
      </c>
    </row>
    <row r="224" spans="1:29">
      <c r="A224" s="6" t="s">
        <v>284</v>
      </c>
      <c r="B224" s="1" t="s">
        <v>91</v>
      </c>
      <c r="C224" s="6" t="s">
        <v>889</v>
      </c>
      <c r="D224" s="27" t="s">
        <v>904</v>
      </c>
      <c r="E224" s="45">
        <v>95345.41</v>
      </c>
      <c r="F224" s="45">
        <v>94774.480000000098</v>
      </c>
      <c r="G224" s="45">
        <v>94203.550000000105</v>
      </c>
      <c r="H224" s="45">
        <v>93632.620000000097</v>
      </c>
      <c r="I224" s="45">
        <v>93061.690000000104</v>
      </c>
      <c r="J224" s="45">
        <v>92490.760000000097</v>
      </c>
      <c r="K224" s="45">
        <v>91919.830000000104</v>
      </c>
      <c r="L224" s="45">
        <v>91348.9</v>
      </c>
      <c r="M224" s="45">
        <v>90777.97</v>
      </c>
      <c r="N224" s="45">
        <v>90207.039999999994</v>
      </c>
      <c r="O224" s="45">
        <v>89636.11</v>
      </c>
      <c r="P224" s="45">
        <v>89065.18</v>
      </c>
      <c r="Q224" s="45">
        <v>88494.25</v>
      </c>
      <c r="R224" s="47">
        <f t="shared" si="103"/>
        <v>91919.83000000006</v>
      </c>
      <c r="T224" s="49"/>
      <c r="V224" s="49">
        <f t="shared" si="104"/>
        <v>91919.83000000006</v>
      </c>
      <c r="Y224" s="51"/>
      <c r="Z224" s="51"/>
      <c r="AA224" s="51"/>
      <c r="AC224" s="49">
        <f t="shared" si="105"/>
        <v>91919.83000000006</v>
      </c>
    </row>
    <row r="225" spans="1:30">
      <c r="A225" s="6" t="s">
        <v>284</v>
      </c>
      <c r="B225" s="1" t="s">
        <v>91</v>
      </c>
      <c r="C225" s="6" t="s">
        <v>890</v>
      </c>
      <c r="D225" s="27" t="s">
        <v>905</v>
      </c>
      <c r="E225" s="45">
        <v>148584.64000000001</v>
      </c>
      <c r="F225" s="45">
        <v>148156.44</v>
      </c>
      <c r="G225" s="45">
        <v>147728.24</v>
      </c>
      <c r="H225" s="45">
        <v>147300.04</v>
      </c>
      <c r="I225" s="45">
        <v>146871.84</v>
      </c>
      <c r="J225" s="45">
        <v>146443.64000000001</v>
      </c>
      <c r="K225" s="45">
        <v>146015.44</v>
      </c>
      <c r="L225" s="45">
        <v>145587.24</v>
      </c>
      <c r="M225" s="45">
        <v>145159.04000000001</v>
      </c>
      <c r="N225" s="45">
        <v>144730.84</v>
      </c>
      <c r="O225" s="45">
        <v>144302.64000000001</v>
      </c>
      <c r="P225" s="45">
        <v>143874.44</v>
      </c>
      <c r="Q225" s="45">
        <v>143446.24</v>
      </c>
      <c r="R225" s="47">
        <f t="shared" si="103"/>
        <v>146015.43999999997</v>
      </c>
      <c r="T225" s="49"/>
      <c r="V225" s="49">
        <f t="shared" si="104"/>
        <v>146015.43999999997</v>
      </c>
      <c r="Y225" s="51"/>
      <c r="Z225" s="51"/>
      <c r="AA225" s="51"/>
      <c r="AC225" s="49">
        <f t="shared" si="105"/>
        <v>146015.43999999997</v>
      </c>
    </row>
    <row r="226" spans="1:30">
      <c r="A226" s="6" t="s">
        <v>284</v>
      </c>
      <c r="B226" s="1" t="s">
        <v>91</v>
      </c>
      <c r="C226" s="6" t="s">
        <v>406</v>
      </c>
      <c r="D226" s="27" t="s">
        <v>948</v>
      </c>
      <c r="E226" s="45">
        <v>116381.72</v>
      </c>
      <c r="F226" s="45">
        <v>128843.94</v>
      </c>
      <c r="G226" s="45">
        <v>128484.04</v>
      </c>
      <c r="H226" s="45">
        <v>128124.14</v>
      </c>
      <c r="I226" s="45">
        <v>127764.24</v>
      </c>
      <c r="J226" s="45">
        <v>127404.34</v>
      </c>
      <c r="K226" s="45">
        <v>127044.44</v>
      </c>
      <c r="L226" s="45">
        <v>126684.54</v>
      </c>
      <c r="M226" s="45">
        <v>126324.64</v>
      </c>
      <c r="N226" s="45">
        <v>125964.74</v>
      </c>
      <c r="O226" s="45">
        <v>125604.84</v>
      </c>
      <c r="P226" s="45">
        <v>125244.94</v>
      </c>
      <c r="Q226" s="45">
        <v>124885.04</v>
      </c>
      <c r="R226" s="47">
        <f t="shared" ref="R226:R227" si="106">((E226+Q226)+((F226+G226+H226+I226+J226+K226+L226+M226+N226+O226+P226)*2))/24</f>
        <v>126510.18500000001</v>
      </c>
      <c r="T226" s="49"/>
      <c r="V226" s="49">
        <f t="shared" ref="V226:V227" si="107">+R226</f>
        <v>126510.18500000001</v>
      </c>
      <c r="Y226" s="51"/>
      <c r="Z226" s="51"/>
      <c r="AA226" s="51"/>
      <c r="AC226" s="49">
        <f t="shared" ref="AC226:AC227" si="108">+R226</f>
        <v>126510.18500000001</v>
      </c>
    </row>
    <row r="227" spans="1:30">
      <c r="A227" s="6" t="s">
        <v>284</v>
      </c>
      <c r="B227" s="1" t="s">
        <v>91</v>
      </c>
      <c r="C227" s="6" t="s">
        <v>407</v>
      </c>
      <c r="D227" s="27" t="s">
        <v>949</v>
      </c>
      <c r="E227" s="45">
        <v>77641.850000000006</v>
      </c>
      <c r="F227" s="45">
        <v>86015.93</v>
      </c>
      <c r="G227" s="45">
        <v>85835.98</v>
      </c>
      <c r="H227" s="45">
        <v>85656.03</v>
      </c>
      <c r="I227" s="45">
        <v>85476.08</v>
      </c>
      <c r="J227" s="45">
        <v>85296.13</v>
      </c>
      <c r="K227" s="45">
        <v>85116.18</v>
      </c>
      <c r="L227" s="45">
        <v>84936.23</v>
      </c>
      <c r="M227" s="45">
        <v>84756.28</v>
      </c>
      <c r="N227" s="45">
        <v>84576.33</v>
      </c>
      <c r="O227" s="45">
        <v>84396.38</v>
      </c>
      <c r="P227" s="45">
        <v>84216.43</v>
      </c>
      <c r="Q227" s="45">
        <v>84036.479999999996</v>
      </c>
      <c r="R227" s="47">
        <f t="shared" si="106"/>
        <v>84759.762083333335</v>
      </c>
      <c r="T227" s="49"/>
      <c r="V227" s="49">
        <f t="shared" si="107"/>
        <v>84759.762083333335</v>
      </c>
      <c r="Y227" s="51"/>
      <c r="Z227" s="51"/>
      <c r="AA227" s="51"/>
      <c r="AC227" s="49">
        <f t="shared" si="108"/>
        <v>84759.762083333335</v>
      </c>
    </row>
    <row r="228" spans="1:30">
      <c r="A228" s="6" t="s">
        <v>284</v>
      </c>
      <c r="B228" s="1" t="s">
        <v>91</v>
      </c>
      <c r="C228" s="6" t="s">
        <v>959</v>
      </c>
      <c r="D228" s="27" t="s">
        <v>960</v>
      </c>
      <c r="E228" s="55">
        <v>0</v>
      </c>
      <c r="F228" s="55">
        <v>0</v>
      </c>
      <c r="G228" s="55">
        <v>0</v>
      </c>
      <c r="H228" s="55">
        <v>0</v>
      </c>
      <c r="I228" s="55">
        <v>122380.51</v>
      </c>
      <c r="J228" s="55">
        <v>132675.96</v>
      </c>
      <c r="K228" s="55">
        <v>144583.67000000001</v>
      </c>
      <c r="L228" s="55">
        <v>144280.56</v>
      </c>
      <c r="M228" s="55">
        <v>143977.45000000001</v>
      </c>
      <c r="N228" s="55">
        <v>143674.34</v>
      </c>
      <c r="O228" s="55">
        <v>143371.23000000001</v>
      </c>
      <c r="P228" s="55">
        <v>143068.12</v>
      </c>
      <c r="Q228" s="55">
        <v>144457.70000000001</v>
      </c>
      <c r="R228" s="56">
        <f t="shared" ref="R228" si="109">((E228+Q228)+((F228+G228+H228+I228+J228+K228+L228+M228+N228+O228+P228)*2))/24</f>
        <v>99186.724166666667</v>
      </c>
      <c r="T228" s="49"/>
      <c r="V228" s="49">
        <f t="shared" ref="V228" si="110">+R228</f>
        <v>99186.724166666667</v>
      </c>
      <c r="Y228" s="51"/>
      <c r="Z228" s="51"/>
      <c r="AA228" s="51"/>
      <c r="AC228" s="49">
        <f t="shared" ref="AC228" si="111">+R228</f>
        <v>99186.724166666667</v>
      </c>
    </row>
    <row r="229" spans="1:30">
      <c r="D229" s="28" t="s">
        <v>111</v>
      </c>
      <c r="E229" s="45">
        <f t="shared" ref="E229:P229" si="112">SUM(E211:E228)</f>
        <v>2205743.3000000003</v>
      </c>
      <c r="F229" s="45">
        <f t="shared" si="112"/>
        <v>2208375.89</v>
      </c>
      <c r="G229" s="45">
        <f t="shared" si="112"/>
        <v>2190255.8600000003</v>
      </c>
      <c r="H229" s="45">
        <f t="shared" si="112"/>
        <v>2172546.0500000003</v>
      </c>
      <c r="I229" s="45">
        <f t="shared" si="112"/>
        <v>2277216.75</v>
      </c>
      <c r="J229" s="45">
        <f t="shared" si="112"/>
        <v>1523681.3399999999</v>
      </c>
      <c r="K229" s="45">
        <f t="shared" si="112"/>
        <v>1522268.1899999997</v>
      </c>
      <c r="L229" s="45">
        <f t="shared" si="112"/>
        <v>1508644.2200000002</v>
      </c>
      <c r="M229" s="45">
        <f t="shared" si="112"/>
        <v>1495020.2499999998</v>
      </c>
      <c r="N229" s="45">
        <f t="shared" si="112"/>
        <v>1481396.28</v>
      </c>
      <c r="O229" s="45">
        <f t="shared" si="112"/>
        <v>1467772.31</v>
      </c>
      <c r="P229" s="45">
        <f t="shared" si="112"/>
        <v>1454148.3399999999</v>
      </c>
      <c r="Q229" s="30">
        <f t="shared" ref="Q229:R229" si="113">SUM(Q211:Q228)</f>
        <v>1442217.0599999998</v>
      </c>
      <c r="R229" s="30">
        <f t="shared" si="113"/>
        <v>1760442.1383333332</v>
      </c>
      <c r="Y229" s="51"/>
      <c r="Z229" s="51"/>
      <c r="AA229" s="51"/>
    </row>
    <row r="230" spans="1:30">
      <c r="D230" s="29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30"/>
      <c r="R230" s="34"/>
      <c r="Y230" s="51"/>
      <c r="Z230" s="51"/>
      <c r="AA230" s="51"/>
    </row>
    <row r="231" spans="1:30">
      <c r="A231" s="6" t="s">
        <v>284</v>
      </c>
      <c r="B231" s="6" t="s">
        <v>112</v>
      </c>
      <c r="C231" s="6" t="s">
        <v>69</v>
      </c>
      <c r="D231" s="33" t="s">
        <v>114</v>
      </c>
      <c r="E231" s="45">
        <v>682844.51</v>
      </c>
      <c r="F231" s="45">
        <v>679430.29</v>
      </c>
      <c r="G231" s="45">
        <v>676016.07</v>
      </c>
      <c r="H231" s="45">
        <v>672601.85</v>
      </c>
      <c r="I231" s="45">
        <v>669187.63</v>
      </c>
      <c r="J231" s="45">
        <v>665773.41</v>
      </c>
      <c r="K231" s="45">
        <v>662359.18999999994</v>
      </c>
      <c r="L231" s="45">
        <v>658944.97</v>
      </c>
      <c r="M231" s="45">
        <v>655530.75</v>
      </c>
      <c r="N231" s="45">
        <v>652116.53</v>
      </c>
      <c r="O231" s="45">
        <v>648702.31000000006</v>
      </c>
      <c r="P231" s="45">
        <v>645288.09</v>
      </c>
      <c r="Q231" s="45">
        <v>641873.87</v>
      </c>
      <c r="R231" s="47">
        <f>((E231+Q231)+((F231+G231+H231+I231+J231+K231+L231+M231+N231+O231+P231)*2))/24</f>
        <v>662359.18999999994</v>
      </c>
      <c r="T231" s="49"/>
      <c r="V231" s="49">
        <f>+R231</f>
        <v>662359.18999999994</v>
      </c>
      <c r="Y231" s="51"/>
      <c r="Z231" s="51"/>
      <c r="AA231" s="51"/>
      <c r="AC231" s="49">
        <f>+R231</f>
        <v>662359.18999999994</v>
      </c>
    </row>
    <row r="232" spans="1:30">
      <c r="A232" s="6" t="s">
        <v>284</v>
      </c>
      <c r="B232" s="6" t="s">
        <v>112</v>
      </c>
      <c r="C232" s="6" t="s">
        <v>390</v>
      </c>
      <c r="D232" s="41" t="s">
        <v>963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751441.23</v>
      </c>
      <c r="K232" s="45">
        <v>752398.69</v>
      </c>
      <c r="L232" s="45">
        <v>750824.63</v>
      </c>
      <c r="M232" s="45">
        <v>749250.57</v>
      </c>
      <c r="N232" s="45">
        <v>747676.51</v>
      </c>
      <c r="O232" s="45">
        <v>746102.45</v>
      </c>
      <c r="P232" s="45">
        <v>744528.39</v>
      </c>
      <c r="Q232" s="45">
        <v>742954.33</v>
      </c>
      <c r="R232" s="47">
        <f>((E232+Q232)+((F232+G232+H232+I232+J232+K232+L232+M232+N232+O232+P232)*2))/24</f>
        <v>467808.30291666667</v>
      </c>
      <c r="T232" s="49"/>
      <c r="V232" s="49">
        <f>+R232</f>
        <v>467808.30291666667</v>
      </c>
      <c r="Y232" s="51"/>
      <c r="Z232" s="51"/>
      <c r="AA232" s="51"/>
      <c r="AC232" s="49">
        <f>+R232</f>
        <v>467808.30291666667</v>
      </c>
    </row>
    <row r="233" spans="1:30">
      <c r="D233" s="33" t="s">
        <v>111</v>
      </c>
      <c r="E233" s="46">
        <f t="shared" ref="E233:P233" si="114">SUM(E231:E232)</f>
        <v>682844.51</v>
      </c>
      <c r="F233" s="46">
        <f t="shared" si="114"/>
        <v>679430.29</v>
      </c>
      <c r="G233" s="46">
        <f t="shared" si="114"/>
        <v>676016.07</v>
      </c>
      <c r="H233" s="46">
        <f t="shared" si="114"/>
        <v>672601.85</v>
      </c>
      <c r="I233" s="46">
        <f t="shared" si="114"/>
        <v>669187.63</v>
      </c>
      <c r="J233" s="46">
        <f t="shared" si="114"/>
        <v>1417214.6400000001</v>
      </c>
      <c r="K233" s="46">
        <f t="shared" si="114"/>
        <v>1414757.88</v>
      </c>
      <c r="L233" s="46">
        <f t="shared" si="114"/>
        <v>1409769.6</v>
      </c>
      <c r="M233" s="46">
        <f t="shared" si="114"/>
        <v>1404781.3199999998</v>
      </c>
      <c r="N233" s="46">
        <f t="shared" si="114"/>
        <v>1399793.04</v>
      </c>
      <c r="O233" s="46">
        <f t="shared" si="114"/>
        <v>1394804.76</v>
      </c>
      <c r="P233" s="46">
        <f t="shared" si="114"/>
        <v>1389816.48</v>
      </c>
      <c r="Q233" s="46">
        <f t="shared" ref="Q233:R233" si="115">SUM(Q231:Q232)</f>
        <v>1384828.2</v>
      </c>
      <c r="R233" s="46">
        <f t="shared" si="115"/>
        <v>1130167.4929166667</v>
      </c>
      <c r="Y233" s="51"/>
      <c r="Z233" s="51"/>
      <c r="AA233" s="51"/>
    </row>
    <row r="234" spans="1:30">
      <c r="D234" s="3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30"/>
      <c r="R234" s="34"/>
      <c r="Y234" s="51"/>
      <c r="Z234" s="51"/>
      <c r="AA234" s="51"/>
    </row>
    <row r="235" spans="1:30">
      <c r="A235" s="6" t="s">
        <v>284</v>
      </c>
      <c r="B235" s="6" t="s">
        <v>82</v>
      </c>
      <c r="C235" s="6" t="s">
        <v>67</v>
      </c>
      <c r="D235" s="33" t="s">
        <v>115</v>
      </c>
      <c r="E235" s="45">
        <v>0</v>
      </c>
      <c r="F235" s="45">
        <v>0</v>
      </c>
      <c r="G235" s="45">
        <v>0</v>
      </c>
      <c r="H235" s="45">
        <v>31398.87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ref="R235:R277" si="116">((E235+Q235)+((F235+G235+H235+I235+J235+K235+L235+M235+N235+O235+P235)*2))/24</f>
        <v>2616.5724999999998</v>
      </c>
      <c r="T235" s="61">
        <f t="shared" ref="T235:T277" si="117">+R235</f>
        <v>2616.5724999999998</v>
      </c>
      <c r="Y235" s="51"/>
      <c r="Z235" s="51"/>
      <c r="AA235" s="51"/>
      <c r="AD235" s="49">
        <f t="shared" ref="AD235:AD279" si="118">+R235</f>
        <v>2616.5724999999998</v>
      </c>
    </row>
    <row r="236" spans="1:30">
      <c r="A236" s="6" t="s">
        <v>284</v>
      </c>
      <c r="B236" s="6" t="s">
        <v>494</v>
      </c>
      <c r="C236" s="6" t="s">
        <v>2</v>
      </c>
      <c r="D236" s="33" t="s">
        <v>495</v>
      </c>
      <c r="E236" s="45">
        <v>0</v>
      </c>
      <c r="F236" s="45">
        <v>21049.22</v>
      </c>
      <c r="G236" s="45">
        <v>73748.81</v>
      </c>
      <c r="H236" s="45">
        <v>77811.31</v>
      </c>
      <c r="I236" s="45">
        <v>181507.58</v>
      </c>
      <c r="J236" s="45">
        <v>181507.58</v>
      </c>
      <c r="K236" s="45">
        <v>2.91038304567337E-11</v>
      </c>
      <c r="L236" s="45">
        <v>3003.46</v>
      </c>
      <c r="M236" s="45">
        <v>3003.46</v>
      </c>
      <c r="N236" s="45">
        <v>3003.46</v>
      </c>
      <c r="O236" s="45">
        <v>3003.46</v>
      </c>
      <c r="P236" s="45">
        <v>3003.46</v>
      </c>
      <c r="Q236" s="45">
        <v>3003.46</v>
      </c>
      <c r="R236" s="47">
        <f t="shared" si="116"/>
        <v>46011.960833333316</v>
      </c>
      <c r="T236" s="49">
        <f t="shared" si="117"/>
        <v>46011.960833333316</v>
      </c>
      <c r="Y236" s="51"/>
      <c r="Z236" s="51"/>
      <c r="AA236" s="51"/>
      <c r="AD236" s="49">
        <f t="shared" si="118"/>
        <v>46011.960833333316</v>
      </c>
    </row>
    <row r="237" spans="1:30">
      <c r="A237" s="6" t="s">
        <v>284</v>
      </c>
      <c r="B237" s="6" t="s">
        <v>116</v>
      </c>
      <c r="C237" s="6" t="s">
        <v>326</v>
      </c>
      <c r="D237" s="41" t="s">
        <v>906</v>
      </c>
      <c r="E237" s="45">
        <v>38966901</v>
      </c>
      <c r="F237" s="45">
        <v>38966901</v>
      </c>
      <c r="G237" s="45">
        <v>38966901</v>
      </c>
      <c r="H237" s="45">
        <v>38966901</v>
      </c>
      <c r="I237" s="45">
        <v>38966901</v>
      </c>
      <c r="J237" s="45">
        <v>38966901</v>
      </c>
      <c r="K237" s="45">
        <v>39212051</v>
      </c>
      <c r="L237" s="45">
        <v>39212051</v>
      </c>
      <c r="M237" s="45">
        <v>39212051</v>
      </c>
      <c r="N237" s="45">
        <v>39212051</v>
      </c>
      <c r="O237" s="45">
        <v>39212051</v>
      </c>
      <c r="P237" s="45">
        <v>39212051</v>
      </c>
      <c r="Q237" s="45">
        <v>39212051</v>
      </c>
      <c r="R237" s="47">
        <f t="shared" ref="R237:R240" si="119">((E237+Q237)+((F237+G237+H237+I237+J237+K237+L237+M237+N237+O237+P237)*2))/24</f>
        <v>39099690.583333336</v>
      </c>
      <c r="T237" s="49">
        <f t="shared" ref="T237:T240" si="120">+R237</f>
        <v>39099690.583333336</v>
      </c>
      <c r="Y237" s="51"/>
      <c r="Z237" s="51"/>
      <c r="AA237" s="51"/>
      <c r="AD237" s="49">
        <f t="shared" ref="AD237:AD240" si="121">+R237</f>
        <v>39099690.583333336</v>
      </c>
    </row>
    <row r="238" spans="1:30">
      <c r="A238" s="6" t="s">
        <v>284</v>
      </c>
      <c r="B238" s="6" t="s">
        <v>116</v>
      </c>
      <c r="C238" s="6" t="s">
        <v>327</v>
      </c>
      <c r="D238" s="41" t="s">
        <v>492</v>
      </c>
      <c r="E238" s="45">
        <v>1045610</v>
      </c>
      <c r="F238" s="45">
        <v>1045610</v>
      </c>
      <c r="G238" s="45">
        <v>1045610</v>
      </c>
      <c r="H238" s="45">
        <v>1045610</v>
      </c>
      <c r="I238" s="45">
        <v>1045610</v>
      </c>
      <c r="J238" s="45">
        <v>1045610</v>
      </c>
      <c r="K238" s="45">
        <v>1044516</v>
      </c>
      <c r="L238" s="45">
        <v>1044516</v>
      </c>
      <c r="M238" s="45">
        <v>1044516</v>
      </c>
      <c r="N238" s="45">
        <v>1044516</v>
      </c>
      <c r="O238" s="45">
        <v>1044516</v>
      </c>
      <c r="P238" s="45">
        <v>1044516</v>
      </c>
      <c r="Q238" s="45">
        <v>1044516</v>
      </c>
      <c r="R238" s="47">
        <f t="shared" si="119"/>
        <v>1045017.4166666666</v>
      </c>
      <c r="T238" s="49">
        <f t="shared" si="120"/>
        <v>1045017.4166666666</v>
      </c>
      <c r="Y238" s="51"/>
      <c r="Z238" s="51"/>
      <c r="AA238" s="51"/>
      <c r="AD238" s="49">
        <f t="shared" si="121"/>
        <v>1045017.4166666666</v>
      </c>
    </row>
    <row r="239" spans="1:30">
      <c r="A239" s="6" t="s">
        <v>284</v>
      </c>
      <c r="B239" s="6" t="s">
        <v>116</v>
      </c>
      <c r="C239" s="6" t="s">
        <v>909</v>
      </c>
      <c r="D239" s="41" t="s">
        <v>910</v>
      </c>
      <c r="E239" s="45">
        <v>-197919</v>
      </c>
      <c r="F239" s="45">
        <v>-197919</v>
      </c>
      <c r="G239" s="45">
        <v>-197919</v>
      </c>
      <c r="H239" s="45">
        <v>-197919</v>
      </c>
      <c r="I239" s="45">
        <v>-197919</v>
      </c>
      <c r="J239" s="45">
        <v>-197919</v>
      </c>
      <c r="K239" s="45">
        <v>-253608</v>
      </c>
      <c r="L239" s="45">
        <v>-253608</v>
      </c>
      <c r="M239" s="45">
        <v>-253608</v>
      </c>
      <c r="N239" s="45">
        <v>-253608</v>
      </c>
      <c r="O239" s="45">
        <v>-253608</v>
      </c>
      <c r="P239" s="45">
        <v>-253608</v>
      </c>
      <c r="Q239" s="45">
        <v>-253608</v>
      </c>
      <c r="R239" s="47">
        <f t="shared" si="119"/>
        <v>-228083.875</v>
      </c>
      <c r="T239" s="49">
        <f t="shared" si="120"/>
        <v>-228083.875</v>
      </c>
      <c r="Y239" s="51"/>
      <c r="Z239" s="51"/>
      <c r="AA239" s="51"/>
      <c r="AD239" s="49">
        <f t="shared" si="121"/>
        <v>-228083.875</v>
      </c>
    </row>
    <row r="240" spans="1:30">
      <c r="A240" s="6" t="s">
        <v>284</v>
      </c>
      <c r="B240" s="6" t="s">
        <v>116</v>
      </c>
      <c r="C240" s="6" t="s">
        <v>907</v>
      </c>
      <c r="D240" s="41" t="s">
        <v>908</v>
      </c>
      <c r="E240" s="45">
        <v>1644093</v>
      </c>
      <c r="F240" s="45">
        <v>1644093</v>
      </c>
      <c r="G240" s="45">
        <v>1644093</v>
      </c>
      <c r="H240" s="45">
        <v>1644093</v>
      </c>
      <c r="I240" s="45">
        <v>1644093</v>
      </c>
      <c r="J240" s="45">
        <v>1644093</v>
      </c>
      <c r="K240" s="45">
        <v>2115746</v>
      </c>
      <c r="L240" s="45">
        <v>2115746</v>
      </c>
      <c r="M240" s="45">
        <v>2115746</v>
      </c>
      <c r="N240" s="45">
        <v>2115746</v>
      </c>
      <c r="O240" s="45">
        <v>2115746</v>
      </c>
      <c r="P240" s="45">
        <v>2115746</v>
      </c>
      <c r="Q240" s="45">
        <v>2115746</v>
      </c>
      <c r="R240" s="47">
        <f t="shared" si="119"/>
        <v>1899571.7083333333</v>
      </c>
      <c r="T240" s="49">
        <f t="shared" si="120"/>
        <v>1899571.7083333333</v>
      </c>
      <c r="Y240" s="51"/>
      <c r="Z240" s="51"/>
      <c r="AA240" s="51"/>
      <c r="AD240" s="49">
        <f t="shared" si="121"/>
        <v>1899571.7083333333</v>
      </c>
    </row>
    <row r="241" spans="1:30">
      <c r="A241" s="6" t="s">
        <v>293</v>
      </c>
      <c r="B241" s="6" t="s">
        <v>116</v>
      </c>
      <c r="C241" s="6" t="s">
        <v>325</v>
      </c>
      <c r="D241" s="33" t="s">
        <v>631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116"/>
        <v>0</v>
      </c>
      <c r="T241" s="49">
        <f t="shared" si="117"/>
        <v>0</v>
      </c>
      <c r="Y241" s="51"/>
      <c r="Z241" s="51"/>
      <c r="AA241" s="51"/>
      <c r="AD241" s="49">
        <f t="shared" si="118"/>
        <v>0</v>
      </c>
    </row>
    <row r="242" spans="1:30">
      <c r="A242" s="6" t="s">
        <v>293</v>
      </c>
      <c r="B242" s="6" t="s">
        <v>116</v>
      </c>
      <c r="C242" s="6" t="s">
        <v>493</v>
      </c>
      <c r="D242" s="33" t="s">
        <v>630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116"/>
        <v>0</v>
      </c>
      <c r="T242" s="49">
        <f t="shared" si="117"/>
        <v>0</v>
      </c>
      <c r="Y242" s="51"/>
      <c r="Z242" s="51"/>
      <c r="AA242" s="51"/>
      <c r="AD242" s="49">
        <f t="shared" si="118"/>
        <v>0</v>
      </c>
    </row>
    <row r="243" spans="1:30">
      <c r="A243" s="6" t="s">
        <v>293</v>
      </c>
      <c r="B243" s="6" t="s">
        <v>116</v>
      </c>
      <c r="C243" s="6" t="s">
        <v>939</v>
      </c>
      <c r="D243" s="41" t="s">
        <v>940</v>
      </c>
      <c r="E243" s="45">
        <v>150000</v>
      </c>
      <c r="F243" s="45">
        <v>150000</v>
      </c>
      <c r="G243" s="45">
        <v>150000</v>
      </c>
      <c r="H243" s="45">
        <v>225000</v>
      </c>
      <c r="I243" s="45">
        <v>231200.13</v>
      </c>
      <c r="J243" s="45">
        <v>231951</v>
      </c>
      <c r="K243" s="45">
        <v>308383.19</v>
      </c>
      <c r="L243" s="45">
        <v>310287.31</v>
      </c>
      <c r="M243" s="45">
        <v>312017.78000000003</v>
      </c>
      <c r="N243" s="45">
        <v>313843.95</v>
      </c>
      <c r="O243" s="45">
        <v>315667.94</v>
      </c>
      <c r="P243" s="45">
        <v>317563.69</v>
      </c>
      <c r="Q243" s="45">
        <v>319409.3</v>
      </c>
      <c r="R243" s="47">
        <f t="shared" ref="R243" si="122">((E243+Q243)+((F243+G243+H243+I243+J243+K243+L243+M243+N243+O243+P243)*2))/24</f>
        <v>258384.97</v>
      </c>
      <c r="T243" s="49">
        <f t="shared" ref="T243" si="123">+R243</f>
        <v>258384.97</v>
      </c>
      <c r="Y243" s="51"/>
      <c r="Z243" s="51"/>
      <c r="AA243" s="51"/>
      <c r="AD243" s="49">
        <f t="shared" ref="AD243" si="124">+R243</f>
        <v>258384.97</v>
      </c>
    </row>
    <row r="244" spans="1:30">
      <c r="A244" s="6" t="s">
        <v>293</v>
      </c>
      <c r="B244" s="6" t="s">
        <v>116</v>
      </c>
      <c r="C244" s="6" t="s">
        <v>968</v>
      </c>
      <c r="D244" s="41" t="s">
        <v>1007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160988.04999999999</v>
      </c>
      <c r="L244" s="45">
        <v>140537.39000000001</v>
      </c>
      <c r="M244" s="45">
        <v>128227.95</v>
      </c>
      <c r="N244" s="45">
        <v>109917.12</v>
      </c>
      <c r="O244" s="45">
        <v>88971.48</v>
      </c>
      <c r="P244" s="45">
        <v>105435.17</v>
      </c>
      <c r="Q244" s="45">
        <v>266602.48</v>
      </c>
      <c r="R244" s="47">
        <f t="shared" ref="R244" si="125">((E244+Q244)+((F244+G244+H244+I244+J244+K244+L244+M244+N244+O244+P244)*2))/24</f>
        <v>72281.53333333334</v>
      </c>
      <c r="T244" s="49">
        <f t="shared" ref="T244" si="126">+R244</f>
        <v>72281.53333333334</v>
      </c>
      <c r="Y244" s="51"/>
      <c r="Z244" s="51"/>
      <c r="AA244" s="51"/>
      <c r="AD244" s="49">
        <f t="shared" ref="AD244" si="127">+R244</f>
        <v>72281.53333333334</v>
      </c>
    </row>
    <row r="245" spans="1:30">
      <c r="A245" s="6" t="s">
        <v>293</v>
      </c>
      <c r="B245" s="6" t="s">
        <v>116</v>
      </c>
      <c r="C245" s="6" t="s">
        <v>1000</v>
      </c>
      <c r="D245" s="41" t="s">
        <v>1001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159100.89000000001</v>
      </c>
      <c r="P245" s="45">
        <v>236635.93</v>
      </c>
      <c r="Q245" s="45">
        <v>343881.48</v>
      </c>
      <c r="R245" s="47">
        <f t="shared" ref="R245:R246" si="128">((E245+Q245)+((F245+G245+H245+I245+J245+K245+L245+M245+N245+O245+P245)*2))/24</f>
        <v>47306.46333333334</v>
      </c>
      <c r="T245" s="49">
        <f t="shared" ref="T245:T246" si="129">+R245</f>
        <v>47306.46333333334</v>
      </c>
      <c r="Y245" s="51"/>
      <c r="Z245" s="51"/>
      <c r="AA245" s="51"/>
      <c r="AD245" s="49">
        <f t="shared" ref="AD245:AD246" si="130">+R245</f>
        <v>47306.46333333334</v>
      </c>
    </row>
    <row r="246" spans="1:30">
      <c r="A246" s="6" t="s">
        <v>293</v>
      </c>
      <c r="B246" s="6" t="s">
        <v>116</v>
      </c>
      <c r="C246" s="6" t="s">
        <v>1009</v>
      </c>
      <c r="D246" s="41" t="s">
        <v>1008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128"/>
        <v>0</v>
      </c>
      <c r="T246" s="49">
        <f t="shared" si="129"/>
        <v>0</v>
      </c>
      <c r="Y246" s="51"/>
      <c r="Z246" s="51"/>
      <c r="AA246" s="51"/>
      <c r="AD246" s="49">
        <f t="shared" si="130"/>
        <v>0</v>
      </c>
    </row>
    <row r="247" spans="1:30">
      <c r="A247" s="6" t="s">
        <v>294</v>
      </c>
      <c r="B247" s="6" t="s">
        <v>116</v>
      </c>
      <c r="C247" s="6" t="s">
        <v>326</v>
      </c>
      <c r="D247" s="33" t="s">
        <v>906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116"/>
        <v>0</v>
      </c>
      <c r="T247" s="49">
        <f t="shared" si="117"/>
        <v>0</v>
      </c>
      <c r="Y247" s="51"/>
      <c r="Z247" s="51"/>
      <c r="AA247" s="51"/>
      <c r="AD247" s="49">
        <f t="shared" si="118"/>
        <v>0</v>
      </c>
    </row>
    <row r="248" spans="1:30">
      <c r="A248" s="6" t="s">
        <v>294</v>
      </c>
      <c r="B248" s="6" t="s">
        <v>116</v>
      </c>
      <c r="C248" s="6" t="s">
        <v>327</v>
      </c>
      <c r="D248" s="33" t="s">
        <v>492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116"/>
        <v>0</v>
      </c>
      <c r="T248" s="49">
        <f t="shared" si="117"/>
        <v>0</v>
      </c>
      <c r="Y248" s="51"/>
      <c r="Z248" s="51"/>
      <c r="AA248" s="51"/>
      <c r="AD248" s="49">
        <f t="shared" si="118"/>
        <v>0</v>
      </c>
    </row>
    <row r="249" spans="1:30">
      <c r="A249" s="6" t="s">
        <v>294</v>
      </c>
      <c r="B249" s="6" t="s">
        <v>116</v>
      </c>
      <c r="C249" s="6" t="s">
        <v>909</v>
      </c>
      <c r="D249" s="41" t="s">
        <v>910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ref="R249" si="131">((E249+Q249)+((F249+G249+H249+I249+J249+K249+L249+M249+N249+O249+P249)*2))/24</f>
        <v>0</v>
      </c>
      <c r="T249" s="49">
        <f t="shared" ref="T249" si="132">+R249</f>
        <v>0</v>
      </c>
      <c r="Y249" s="51"/>
      <c r="Z249" s="51"/>
      <c r="AA249" s="51"/>
      <c r="AD249" s="49">
        <f t="shared" ref="AD249" si="133">+R249</f>
        <v>0</v>
      </c>
    </row>
    <row r="250" spans="1:30">
      <c r="A250" s="6" t="s">
        <v>294</v>
      </c>
      <c r="B250" s="6" t="s">
        <v>116</v>
      </c>
      <c r="C250" s="6" t="s">
        <v>907</v>
      </c>
      <c r="D250" s="41" t="s">
        <v>908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ref="R250" si="134">((E250+Q250)+((F250+G250+H250+I250+J250+K250+L250+M250+N250+O250+P250)*2))/24</f>
        <v>0</v>
      </c>
      <c r="T250" s="49">
        <f t="shared" ref="T250" si="135">+R250</f>
        <v>0</v>
      </c>
      <c r="Y250" s="51"/>
      <c r="Z250" s="51"/>
      <c r="AA250" s="51"/>
      <c r="AD250" s="49">
        <f t="shared" ref="AD250" si="136">+R250</f>
        <v>0</v>
      </c>
    </row>
    <row r="251" spans="1:30">
      <c r="A251" s="6" t="s">
        <v>294</v>
      </c>
      <c r="B251" s="6" t="s">
        <v>116</v>
      </c>
      <c r="C251" s="6" t="s">
        <v>510</v>
      </c>
      <c r="D251" s="33" t="s">
        <v>633</v>
      </c>
      <c r="E251" s="45">
        <v>770580.47999999998</v>
      </c>
      <c r="F251" s="45">
        <v>863362.8</v>
      </c>
      <c r="G251" s="45">
        <v>950414.91</v>
      </c>
      <c r="H251" s="45">
        <v>1020386.3</v>
      </c>
      <c r="I251" s="45">
        <v>1165748.8500000001</v>
      </c>
      <c r="J251" s="45">
        <v>349981.48</v>
      </c>
      <c r="K251" s="45">
        <v>395851.5</v>
      </c>
      <c r="L251" s="45">
        <v>450693.42</v>
      </c>
      <c r="M251" s="45">
        <v>520590.93</v>
      </c>
      <c r="N251" s="45">
        <v>633631.4</v>
      </c>
      <c r="O251" s="45">
        <v>659123.98</v>
      </c>
      <c r="P251" s="45">
        <v>687814.09</v>
      </c>
      <c r="Q251" s="45">
        <v>903041.84</v>
      </c>
      <c r="R251" s="47">
        <f t="shared" si="116"/>
        <v>711200.90166666673</v>
      </c>
      <c r="W251" s="49">
        <f>+R251</f>
        <v>711200.90166666673</v>
      </c>
      <c r="Y251" s="51"/>
      <c r="Z251" s="51"/>
      <c r="AA251" s="51"/>
      <c r="AB251" s="49">
        <f>+R251</f>
        <v>711200.90166666673</v>
      </c>
    </row>
    <row r="252" spans="1:30">
      <c r="A252" s="6" t="s">
        <v>294</v>
      </c>
      <c r="B252" s="6" t="s">
        <v>116</v>
      </c>
      <c r="C252" s="6" t="s">
        <v>511</v>
      </c>
      <c r="D252" s="33" t="s">
        <v>632</v>
      </c>
      <c r="E252" s="45">
        <v>900494.55</v>
      </c>
      <c r="F252" s="45">
        <v>971455.86</v>
      </c>
      <c r="G252" s="45">
        <v>1039049.29</v>
      </c>
      <c r="H252" s="45">
        <v>1089035.4099999999</v>
      </c>
      <c r="I252" s="45">
        <v>1092041.45</v>
      </c>
      <c r="J252" s="45">
        <v>165652.1</v>
      </c>
      <c r="K252" s="45">
        <v>199854.33</v>
      </c>
      <c r="L252" s="45">
        <v>265861.94</v>
      </c>
      <c r="M252" s="45">
        <v>266524.77</v>
      </c>
      <c r="N252" s="45">
        <v>354488.7</v>
      </c>
      <c r="O252" s="45">
        <v>422193.5</v>
      </c>
      <c r="P252" s="45">
        <v>504517.54</v>
      </c>
      <c r="Q252" s="45">
        <v>619732.35</v>
      </c>
      <c r="R252" s="47">
        <f t="shared" si="116"/>
        <v>594232.36166666669</v>
      </c>
      <c r="W252" s="49">
        <f>+R252</f>
        <v>594232.36166666669</v>
      </c>
      <c r="Y252" s="51"/>
      <c r="Z252" s="51"/>
      <c r="AA252" s="51"/>
      <c r="AB252" s="49">
        <f>+R252</f>
        <v>594232.36166666669</v>
      </c>
    </row>
    <row r="253" spans="1:30">
      <c r="A253" s="6" t="s">
        <v>294</v>
      </c>
      <c r="B253" s="6" t="s">
        <v>116</v>
      </c>
      <c r="C253" s="6" t="s">
        <v>512</v>
      </c>
      <c r="D253" s="33" t="s">
        <v>634</v>
      </c>
      <c r="E253" s="45">
        <v>2396974.2999999998</v>
      </c>
      <c r="F253" s="45">
        <v>2474906.94</v>
      </c>
      <c r="G253" s="45">
        <v>2556048.31</v>
      </c>
      <c r="H253" s="45">
        <v>2715173.78</v>
      </c>
      <c r="I253" s="45">
        <v>2939906.89</v>
      </c>
      <c r="J253" s="45">
        <v>557664.93000000005</v>
      </c>
      <c r="K253" s="45">
        <v>672490.62</v>
      </c>
      <c r="L253" s="45">
        <v>803898.99</v>
      </c>
      <c r="M253" s="45">
        <v>1099233.55</v>
      </c>
      <c r="N253" s="45">
        <v>1369598.1</v>
      </c>
      <c r="O253" s="45">
        <v>1563737.85</v>
      </c>
      <c r="P253" s="45">
        <v>1728041.34</v>
      </c>
      <c r="Q253" s="45">
        <v>1898818.44</v>
      </c>
      <c r="R253" s="47">
        <f t="shared" si="116"/>
        <v>1719049.8058333334</v>
      </c>
      <c r="W253" s="49">
        <f>+R253</f>
        <v>1719049.8058333334</v>
      </c>
      <c r="Y253" s="51"/>
      <c r="Z253" s="51"/>
      <c r="AA253" s="51"/>
      <c r="AB253" s="49">
        <f>+R253</f>
        <v>1719049.8058333334</v>
      </c>
    </row>
    <row r="254" spans="1:30">
      <c r="A254" s="6" t="s">
        <v>294</v>
      </c>
      <c r="B254" s="6" t="s">
        <v>116</v>
      </c>
      <c r="C254" s="6" t="s">
        <v>513</v>
      </c>
      <c r="D254" s="33" t="s">
        <v>635</v>
      </c>
      <c r="E254" s="45">
        <v>2246567.7000000002</v>
      </c>
      <c r="F254" s="45">
        <v>2398542.69</v>
      </c>
      <c r="G254" s="45">
        <v>2487928.96</v>
      </c>
      <c r="H254" s="45">
        <v>2693570.72</v>
      </c>
      <c r="I254" s="45">
        <v>2878941.41</v>
      </c>
      <c r="J254" s="45">
        <v>602434.58000000101</v>
      </c>
      <c r="K254" s="45">
        <v>758750.66</v>
      </c>
      <c r="L254" s="45">
        <v>1043133.82</v>
      </c>
      <c r="M254" s="45">
        <v>1320854.46</v>
      </c>
      <c r="N254" s="45">
        <v>1724210.09</v>
      </c>
      <c r="O254" s="45">
        <v>1934955.66</v>
      </c>
      <c r="P254" s="45">
        <v>2185467.8199999998</v>
      </c>
      <c r="Q254" s="45">
        <v>2431927.34</v>
      </c>
      <c r="R254" s="47">
        <f t="shared" si="116"/>
        <v>1864003.1991666669</v>
      </c>
      <c r="W254" s="49">
        <f>+R254</f>
        <v>1864003.1991666669</v>
      </c>
      <c r="Y254" s="51"/>
      <c r="Z254" s="51"/>
      <c r="AA254" s="51"/>
      <c r="AB254" s="49">
        <f>+R254</f>
        <v>1864003.1991666669</v>
      </c>
    </row>
    <row r="255" spans="1:30">
      <c r="A255" s="6" t="s">
        <v>294</v>
      </c>
      <c r="B255" s="6" t="s">
        <v>116</v>
      </c>
      <c r="C255" s="6" t="s">
        <v>514</v>
      </c>
      <c r="D255" s="33" t="s">
        <v>636</v>
      </c>
      <c r="E255" s="45">
        <v>826457.84</v>
      </c>
      <c r="F255" s="45">
        <v>618338.59</v>
      </c>
      <c r="G255" s="45">
        <v>420027.35</v>
      </c>
      <c r="H255" s="45">
        <v>205249.52</v>
      </c>
      <c r="I255" s="45">
        <v>-230085.94</v>
      </c>
      <c r="J255" s="45">
        <v>5837826.0499999998</v>
      </c>
      <c r="K255" s="45">
        <v>4952099.62</v>
      </c>
      <c r="L255" s="45">
        <v>4084621.47</v>
      </c>
      <c r="M255" s="45">
        <v>3199331.96</v>
      </c>
      <c r="N255" s="45">
        <v>2496580.29</v>
      </c>
      <c r="O255" s="45">
        <v>2087935.94</v>
      </c>
      <c r="P255" s="45">
        <v>1812787.61</v>
      </c>
      <c r="Q255" s="45">
        <v>1637607.32</v>
      </c>
      <c r="R255" s="47">
        <f t="shared" si="116"/>
        <v>2226395.42</v>
      </c>
      <c r="W255" s="49">
        <f>+R255</f>
        <v>2226395.42</v>
      </c>
      <c r="Y255" s="51"/>
      <c r="Z255" s="51"/>
      <c r="AA255" s="51"/>
      <c r="AB255" s="49">
        <f>+R255</f>
        <v>2226395.42</v>
      </c>
    </row>
    <row r="256" spans="1:30">
      <c r="A256" s="6" t="s">
        <v>284</v>
      </c>
      <c r="B256" s="6" t="s">
        <v>117</v>
      </c>
      <c r="C256" s="6" t="s">
        <v>328</v>
      </c>
      <c r="D256" s="33" t="s">
        <v>637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116"/>
        <v>0</v>
      </c>
      <c r="T256" s="49">
        <f t="shared" si="117"/>
        <v>0</v>
      </c>
      <c r="Y256" s="51"/>
      <c r="Z256" s="51"/>
      <c r="AA256" s="51"/>
      <c r="AD256" s="49">
        <f t="shared" si="118"/>
        <v>0</v>
      </c>
    </row>
    <row r="257" spans="1:30">
      <c r="A257" s="6" t="s">
        <v>284</v>
      </c>
      <c r="B257" s="6" t="s">
        <v>117</v>
      </c>
      <c r="C257" s="1" t="s">
        <v>329</v>
      </c>
      <c r="D257" s="41" t="s">
        <v>649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116"/>
        <v>0</v>
      </c>
      <c r="T257" s="49">
        <f t="shared" si="117"/>
        <v>0</v>
      </c>
      <c r="Y257" s="51"/>
      <c r="Z257" s="51"/>
      <c r="AA257" s="51"/>
      <c r="AD257" s="49">
        <f t="shared" si="118"/>
        <v>0</v>
      </c>
    </row>
    <row r="258" spans="1:30">
      <c r="A258" s="6" t="s">
        <v>284</v>
      </c>
      <c r="B258" s="6" t="s">
        <v>117</v>
      </c>
      <c r="C258" s="6" t="s">
        <v>330</v>
      </c>
      <c r="D258" s="33" t="s">
        <v>650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116"/>
        <v>0</v>
      </c>
      <c r="T258" s="49">
        <f t="shared" si="117"/>
        <v>0</v>
      </c>
      <c r="Y258" s="51"/>
      <c r="Z258" s="51"/>
      <c r="AA258" s="51"/>
      <c r="AD258" s="49">
        <f t="shared" si="118"/>
        <v>0</v>
      </c>
    </row>
    <row r="259" spans="1:30">
      <c r="A259" s="6" t="s">
        <v>284</v>
      </c>
      <c r="B259" s="6" t="s">
        <v>117</v>
      </c>
      <c r="C259" s="6" t="s">
        <v>331</v>
      </c>
      <c r="D259" s="33" t="s">
        <v>638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116"/>
        <v>0</v>
      </c>
      <c r="T259" s="49">
        <f t="shared" si="117"/>
        <v>0</v>
      </c>
      <c r="Y259" s="51"/>
      <c r="Z259" s="51"/>
      <c r="AA259" s="51"/>
      <c r="AD259" s="49">
        <f t="shared" si="118"/>
        <v>0</v>
      </c>
    </row>
    <row r="260" spans="1:30">
      <c r="A260" s="6" t="s">
        <v>284</v>
      </c>
      <c r="B260" s="6" t="s">
        <v>117</v>
      </c>
      <c r="C260" s="6" t="s">
        <v>332</v>
      </c>
      <c r="D260" s="33" t="s">
        <v>651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116"/>
        <v>0</v>
      </c>
      <c r="T260" s="49">
        <f t="shared" si="117"/>
        <v>0</v>
      </c>
      <c r="Y260" s="51"/>
      <c r="Z260" s="51"/>
      <c r="AA260" s="51"/>
      <c r="AD260" s="49">
        <f t="shared" si="118"/>
        <v>0</v>
      </c>
    </row>
    <row r="261" spans="1:30">
      <c r="A261" s="6" t="s">
        <v>284</v>
      </c>
      <c r="B261" s="6" t="s">
        <v>117</v>
      </c>
      <c r="C261" s="6" t="s">
        <v>333</v>
      </c>
      <c r="D261" s="33" t="s">
        <v>652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116"/>
        <v>0</v>
      </c>
      <c r="T261" s="49">
        <f t="shared" si="117"/>
        <v>0</v>
      </c>
      <c r="Y261" s="51"/>
      <c r="Z261" s="51"/>
      <c r="AA261" s="51"/>
      <c r="AD261" s="49">
        <f t="shared" si="118"/>
        <v>0</v>
      </c>
    </row>
    <row r="262" spans="1:30">
      <c r="A262" s="6" t="s">
        <v>284</v>
      </c>
      <c r="B262" s="6" t="s">
        <v>117</v>
      </c>
      <c r="C262" s="6" t="s">
        <v>334</v>
      </c>
      <c r="D262" s="41" t="s">
        <v>639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116"/>
        <v>0</v>
      </c>
      <c r="T262" s="49">
        <f t="shared" si="117"/>
        <v>0</v>
      </c>
      <c r="Y262" s="51"/>
      <c r="Z262" s="51"/>
      <c r="AA262" s="51"/>
      <c r="AD262" s="49">
        <f t="shared" si="118"/>
        <v>0</v>
      </c>
    </row>
    <row r="263" spans="1:30">
      <c r="A263" s="6" t="s">
        <v>284</v>
      </c>
      <c r="B263" s="6" t="s">
        <v>117</v>
      </c>
      <c r="C263" s="6" t="s">
        <v>27</v>
      </c>
      <c r="D263" s="41" t="s">
        <v>653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116"/>
        <v>0</v>
      </c>
      <c r="T263" s="49">
        <f t="shared" si="117"/>
        <v>0</v>
      </c>
      <c r="Y263" s="51"/>
      <c r="Z263" s="51"/>
      <c r="AA263" s="51"/>
      <c r="AD263" s="49">
        <f t="shared" si="118"/>
        <v>0</v>
      </c>
    </row>
    <row r="264" spans="1:30">
      <c r="A264" s="6" t="s">
        <v>284</v>
      </c>
      <c r="B264" s="6" t="s">
        <v>117</v>
      </c>
      <c r="C264" s="1" t="s">
        <v>335</v>
      </c>
      <c r="D264" s="41" t="s">
        <v>654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116"/>
        <v>0</v>
      </c>
      <c r="T264" s="49">
        <f t="shared" si="117"/>
        <v>0</v>
      </c>
      <c r="Y264" s="51"/>
      <c r="Z264" s="51"/>
      <c r="AA264" s="51"/>
      <c r="AD264" s="49">
        <f t="shared" si="118"/>
        <v>0</v>
      </c>
    </row>
    <row r="265" spans="1:30">
      <c r="A265" s="6" t="s">
        <v>284</v>
      </c>
      <c r="B265" s="6" t="s">
        <v>117</v>
      </c>
      <c r="C265" s="6" t="s">
        <v>184</v>
      </c>
      <c r="D265" s="41" t="s">
        <v>640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116"/>
        <v>0</v>
      </c>
      <c r="T265" s="49">
        <f t="shared" si="117"/>
        <v>0</v>
      </c>
      <c r="Y265" s="51"/>
      <c r="Z265" s="51"/>
      <c r="AA265" s="51"/>
      <c r="AD265" s="49">
        <f t="shared" si="118"/>
        <v>0</v>
      </c>
    </row>
    <row r="266" spans="1:30">
      <c r="A266" s="6" t="s">
        <v>284</v>
      </c>
      <c r="B266" s="6" t="s">
        <v>117</v>
      </c>
      <c r="C266" s="6" t="s">
        <v>336</v>
      </c>
      <c r="D266" s="41" t="s">
        <v>641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116"/>
        <v>0</v>
      </c>
      <c r="T266" s="49">
        <f t="shared" si="117"/>
        <v>0</v>
      </c>
      <c r="Y266" s="51"/>
      <c r="Z266" s="51"/>
      <c r="AA266" s="51"/>
      <c r="AD266" s="49">
        <f t="shared" si="118"/>
        <v>0</v>
      </c>
    </row>
    <row r="267" spans="1:30">
      <c r="A267" s="6" t="s">
        <v>284</v>
      </c>
      <c r="B267" s="6" t="s">
        <v>117</v>
      </c>
      <c r="C267" s="6" t="s">
        <v>337</v>
      </c>
      <c r="D267" s="41" t="s">
        <v>655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116"/>
        <v>0</v>
      </c>
      <c r="T267" s="49">
        <f t="shared" si="117"/>
        <v>0</v>
      </c>
      <c r="Y267" s="51"/>
      <c r="Z267" s="51"/>
      <c r="AA267" s="51"/>
      <c r="AD267" s="49">
        <f t="shared" si="118"/>
        <v>0</v>
      </c>
    </row>
    <row r="268" spans="1:30">
      <c r="A268" s="6" t="s">
        <v>284</v>
      </c>
      <c r="B268" s="6" t="s">
        <v>117</v>
      </c>
      <c r="C268" s="6" t="s">
        <v>234</v>
      </c>
      <c r="D268" s="41" t="s">
        <v>642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116"/>
        <v>0</v>
      </c>
      <c r="T268" s="49">
        <f t="shared" si="117"/>
        <v>0</v>
      </c>
      <c r="Y268" s="51"/>
      <c r="Z268" s="51"/>
      <c r="AA268" s="51"/>
      <c r="AD268" s="49">
        <f t="shared" si="118"/>
        <v>0</v>
      </c>
    </row>
    <row r="269" spans="1:30">
      <c r="A269" s="6" t="s">
        <v>284</v>
      </c>
      <c r="B269" s="6" t="s">
        <v>117</v>
      </c>
      <c r="C269" s="6" t="s">
        <v>312</v>
      </c>
      <c r="D269" s="33" t="s">
        <v>643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116"/>
        <v>0</v>
      </c>
      <c r="T269" s="49">
        <f t="shared" si="117"/>
        <v>0</v>
      </c>
      <c r="Y269" s="51"/>
      <c r="Z269" s="51"/>
      <c r="AA269" s="51"/>
      <c r="AD269" s="49">
        <f t="shared" si="118"/>
        <v>0</v>
      </c>
    </row>
    <row r="270" spans="1:30">
      <c r="A270" s="6" t="s">
        <v>284</v>
      </c>
      <c r="B270" s="6" t="s">
        <v>117</v>
      </c>
      <c r="C270" s="6" t="s">
        <v>338</v>
      </c>
      <c r="D270" s="33" t="s">
        <v>644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116"/>
        <v>0</v>
      </c>
      <c r="T270" s="49">
        <f t="shared" si="117"/>
        <v>0</v>
      </c>
      <c r="Y270" s="51"/>
      <c r="Z270" s="51"/>
      <c r="AA270" s="51"/>
      <c r="AD270" s="49">
        <f t="shared" si="118"/>
        <v>0</v>
      </c>
    </row>
    <row r="271" spans="1:30">
      <c r="A271" s="6" t="s">
        <v>284</v>
      </c>
      <c r="B271" s="6" t="s">
        <v>117</v>
      </c>
      <c r="C271" s="6" t="s">
        <v>339</v>
      </c>
      <c r="D271" s="33" t="s">
        <v>645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116"/>
        <v>0</v>
      </c>
      <c r="T271" s="49">
        <f t="shared" si="117"/>
        <v>0</v>
      </c>
      <c r="Y271" s="51"/>
      <c r="Z271" s="51"/>
      <c r="AA271" s="51"/>
      <c r="AD271" s="49">
        <f t="shared" si="118"/>
        <v>0</v>
      </c>
    </row>
    <row r="272" spans="1:30">
      <c r="A272" s="6" t="s">
        <v>284</v>
      </c>
      <c r="B272" s="6" t="s">
        <v>117</v>
      </c>
      <c r="C272" s="1" t="s">
        <v>340</v>
      </c>
      <c r="D272" s="33" t="s">
        <v>656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116"/>
        <v>0</v>
      </c>
      <c r="T272" s="49">
        <f t="shared" si="117"/>
        <v>0</v>
      </c>
      <c r="Y272" s="51"/>
      <c r="Z272" s="51"/>
      <c r="AA272" s="51"/>
      <c r="AD272" s="49">
        <f t="shared" si="118"/>
        <v>0</v>
      </c>
    </row>
    <row r="273" spans="1:30">
      <c r="A273" s="6" t="s">
        <v>284</v>
      </c>
      <c r="B273" s="6" t="s">
        <v>117</v>
      </c>
      <c r="C273" s="6" t="s">
        <v>341</v>
      </c>
      <c r="D273" s="33" t="s">
        <v>657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116"/>
        <v>0</v>
      </c>
      <c r="T273" s="49">
        <f t="shared" si="117"/>
        <v>0</v>
      </c>
      <c r="Y273" s="51"/>
      <c r="Z273" s="51"/>
      <c r="AA273" s="51"/>
      <c r="AD273" s="49">
        <f t="shared" si="118"/>
        <v>0</v>
      </c>
    </row>
    <row r="274" spans="1:30">
      <c r="A274" s="6" t="s">
        <v>284</v>
      </c>
      <c r="B274" s="6" t="s">
        <v>117</v>
      </c>
      <c r="C274" s="6" t="s">
        <v>985</v>
      </c>
      <c r="D274" s="41" t="s">
        <v>986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ref="R274" si="137">((E274+Q274)+((F274+G274+H274+I274+J274+K274+L274+M274+N274+O274+P274)*2))/24</f>
        <v>0</v>
      </c>
      <c r="T274" s="49">
        <f t="shared" ref="T274" si="138">+R274</f>
        <v>0</v>
      </c>
      <c r="Y274" s="51"/>
      <c r="Z274" s="51"/>
      <c r="AA274" s="51"/>
      <c r="AD274" s="49">
        <f t="shared" ref="AD274" si="139">+R274</f>
        <v>0</v>
      </c>
    </row>
    <row r="275" spans="1:30">
      <c r="A275" s="6" t="s">
        <v>284</v>
      </c>
      <c r="B275" s="6" t="s">
        <v>117</v>
      </c>
      <c r="C275" s="6" t="s">
        <v>227</v>
      </c>
      <c r="D275" s="33" t="s">
        <v>646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116"/>
        <v>0</v>
      </c>
      <c r="T275" s="49">
        <f t="shared" si="117"/>
        <v>0</v>
      </c>
      <c r="Y275" s="51"/>
      <c r="Z275" s="51"/>
      <c r="AA275" s="51"/>
      <c r="AD275" s="49">
        <f t="shared" si="118"/>
        <v>0</v>
      </c>
    </row>
    <row r="276" spans="1:30">
      <c r="A276" s="6" t="s">
        <v>284</v>
      </c>
      <c r="B276" s="6" t="s">
        <v>117</v>
      </c>
      <c r="C276" s="6" t="s">
        <v>342</v>
      </c>
      <c r="D276" s="33" t="s">
        <v>647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116"/>
        <v>0</v>
      </c>
      <c r="T276" s="49">
        <f t="shared" si="117"/>
        <v>0</v>
      </c>
      <c r="Y276" s="51"/>
      <c r="Z276" s="51"/>
      <c r="AA276" s="51"/>
      <c r="AD276" s="49">
        <f t="shared" si="118"/>
        <v>0</v>
      </c>
    </row>
    <row r="277" spans="1:30">
      <c r="A277" s="6" t="s">
        <v>284</v>
      </c>
      <c r="B277" s="6" t="s">
        <v>117</v>
      </c>
      <c r="C277" s="6" t="s">
        <v>226</v>
      </c>
      <c r="D277" s="33" t="s">
        <v>648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7">
        <f t="shared" si="116"/>
        <v>0</v>
      </c>
      <c r="T277" s="49">
        <f t="shared" si="117"/>
        <v>0</v>
      </c>
      <c r="Y277" s="51"/>
      <c r="Z277" s="51"/>
      <c r="AA277" s="51"/>
      <c r="AD277" s="49">
        <f t="shared" si="118"/>
        <v>0</v>
      </c>
    </row>
    <row r="278" spans="1:30">
      <c r="A278" s="6" t="s">
        <v>2</v>
      </c>
      <c r="B278" s="40" t="s">
        <v>881</v>
      </c>
      <c r="C278" s="25" t="s">
        <v>2</v>
      </c>
      <c r="D278" s="33" t="s">
        <v>118</v>
      </c>
      <c r="E278" s="45">
        <v>174782.67</v>
      </c>
      <c r="F278" s="45">
        <v>82168.039999999994</v>
      </c>
      <c r="G278" s="45">
        <v>-74211.289999999906</v>
      </c>
      <c r="H278" s="45">
        <v>-69592.879999999903</v>
      </c>
      <c r="I278" s="45">
        <v>-142374.1</v>
      </c>
      <c r="J278" s="45">
        <v>-95839.039999999906</v>
      </c>
      <c r="K278" s="45">
        <v>43665.620000000097</v>
      </c>
      <c r="L278" s="45">
        <v>-68812.460000000006</v>
      </c>
      <c r="M278" s="45">
        <v>12648.4</v>
      </c>
      <c r="N278" s="45">
        <v>-11373.25</v>
      </c>
      <c r="O278" s="45">
        <v>-4487.8899999999903</v>
      </c>
      <c r="P278" s="45">
        <v>-14720.62</v>
      </c>
      <c r="Q278" s="45">
        <v>26612.84</v>
      </c>
      <c r="R278" s="47">
        <f t="shared" ref="R278" si="140">((E278+Q278)+((F278+G278+H278+I278+J278+K278+L278+M278+N278+O278+P278)*2))/24</f>
        <v>-20185.976249999967</v>
      </c>
      <c r="T278" s="49">
        <f t="shared" ref="T278" si="141">+R278</f>
        <v>-20185.976249999967</v>
      </c>
      <c r="Y278" s="51"/>
      <c r="Z278" s="51"/>
      <c r="AA278" s="51"/>
      <c r="AD278" s="49">
        <f t="shared" si="118"/>
        <v>-20185.976249999967</v>
      </c>
    </row>
    <row r="279" spans="1:30">
      <c r="A279" s="6" t="s">
        <v>284</v>
      </c>
      <c r="B279" s="6" t="s">
        <v>79</v>
      </c>
      <c r="C279" s="6" t="s">
        <v>344</v>
      </c>
      <c r="D279" s="41" t="s">
        <v>658</v>
      </c>
      <c r="E279" s="45">
        <v>4664730.5999999996</v>
      </c>
      <c r="F279" s="45">
        <v>4692179.03</v>
      </c>
      <c r="G279" s="45">
        <v>4722965.67</v>
      </c>
      <c r="H279" s="45">
        <v>4748100.4000000004</v>
      </c>
      <c r="I279" s="45">
        <v>4778452.43</v>
      </c>
      <c r="J279" s="45">
        <v>4809135.92</v>
      </c>
      <c r="K279" s="45">
        <v>4381078.18</v>
      </c>
      <c r="L279" s="45">
        <v>4424757.5</v>
      </c>
      <c r="M279" s="45">
        <v>4468778.0199999996</v>
      </c>
      <c r="N279" s="45">
        <v>4512822.3600000003</v>
      </c>
      <c r="O279" s="45">
        <v>4555865.76</v>
      </c>
      <c r="P279" s="45">
        <v>4599572.16</v>
      </c>
      <c r="Q279" s="45">
        <v>4632766.26</v>
      </c>
      <c r="R279" s="47">
        <f t="shared" ref="R279:R314" si="142">((E279+Q279)+((F279+G279+H279+I279+J279+K279+L279+M279+N279+O279+P279)*2))/24</f>
        <v>4611871.3216666672</v>
      </c>
      <c r="T279" s="49">
        <f>+R279</f>
        <v>4611871.3216666672</v>
      </c>
      <c r="Y279" s="51"/>
      <c r="Z279" s="51"/>
      <c r="AA279" s="51"/>
      <c r="AD279" s="49">
        <f t="shared" si="118"/>
        <v>4611871.3216666672</v>
      </c>
    </row>
    <row r="280" spans="1:30">
      <c r="A280" s="6" t="s">
        <v>293</v>
      </c>
      <c r="B280" s="6" t="s">
        <v>79</v>
      </c>
      <c r="C280" s="6" t="s">
        <v>355</v>
      </c>
      <c r="D280" s="41" t="s">
        <v>659</v>
      </c>
      <c r="E280" s="45">
        <v>6225.95</v>
      </c>
      <c r="F280" s="45">
        <v>4077.33</v>
      </c>
      <c r="G280" s="45">
        <v>2564.67</v>
      </c>
      <c r="H280" s="45">
        <v>871.26000000000499</v>
      </c>
      <c r="I280" s="45">
        <v>-1592.06</v>
      </c>
      <c r="J280" s="45">
        <v>47049.75</v>
      </c>
      <c r="K280" s="45">
        <v>39273.85</v>
      </c>
      <c r="L280" s="45">
        <v>30960.62</v>
      </c>
      <c r="M280" s="45">
        <v>23417.439999999999</v>
      </c>
      <c r="N280" s="45">
        <v>15846.86</v>
      </c>
      <c r="O280" s="45">
        <v>10490.57</v>
      </c>
      <c r="P280" s="45">
        <v>7607.94</v>
      </c>
      <c r="Q280" s="45">
        <v>5367.96</v>
      </c>
      <c r="R280" s="47">
        <f t="shared" si="142"/>
        <v>15530.432083333331</v>
      </c>
      <c r="T280" s="49"/>
      <c r="W280" s="61">
        <f t="shared" ref="W280:W285" si="143">+R280</f>
        <v>15530.432083333331</v>
      </c>
      <c r="Y280" s="51"/>
      <c r="Z280" s="51"/>
      <c r="AA280" s="51"/>
      <c r="AB280" s="61">
        <f>+R280</f>
        <v>15530.432083333331</v>
      </c>
      <c r="AD280" s="49"/>
    </row>
    <row r="281" spans="1:30">
      <c r="A281" s="6" t="s">
        <v>293</v>
      </c>
      <c r="B281" s="6" t="s">
        <v>79</v>
      </c>
      <c r="C281" s="6" t="s">
        <v>347</v>
      </c>
      <c r="D281" s="41" t="s">
        <v>660</v>
      </c>
      <c r="E281" s="45">
        <v>52562.74</v>
      </c>
      <c r="F281" s="45">
        <v>52887.29</v>
      </c>
      <c r="G281" s="45">
        <v>53213.84</v>
      </c>
      <c r="H281" s="45">
        <v>53531.81</v>
      </c>
      <c r="I281" s="45">
        <v>53862.34</v>
      </c>
      <c r="J281" s="45">
        <v>11099.99</v>
      </c>
      <c r="K281" s="45">
        <v>11832.53</v>
      </c>
      <c r="L281" s="45">
        <v>51405.59</v>
      </c>
      <c r="M281" s="45">
        <v>51692.28</v>
      </c>
      <c r="N281" s="45">
        <v>51994.82</v>
      </c>
      <c r="O281" s="45">
        <v>52297</v>
      </c>
      <c r="P281" s="45">
        <v>52611.07</v>
      </c>
      <c r="Q281" s="45">
        <v>52916.83</v>
      </c>
      <c r="R281" s="47">
        <f t="shared" si="142"/>
        <v>45764.028750000005</v>
      </c>
      <c r="T281" s="49"/>
      <c r="W281" s="61">
        <f t="shared" si="143"/>
        <v>45764.028750000005</v>
      </c>
      <c r="Y281" s="51"/>
      <c r="Z281" s="51"/>
      <c r="AA281" s="51"/>
      <c r="AB281" s="61">
        <f>+R281</f>
        <v>45764.028750000005</v>
      </c>
      <c r="AD281" s="49"/>
    </row>
    <row r="282" spans="1:30">
      <c r="A282" s="6" t="s">
        <v>293</v>
      </c>
      <c r="B282" s="6" t="s">
        <v>79</v>
      </c>
      <c r="C282" s="6" t="s">
        <v>356</v>
      </c>
      <c r="D282" s="41" t="s">
        <v>661</v>
      </c>
      <c r="E282" s="45">
        <v>12917.85</v>
      </c>
      <c r="F282" s="45">
        <v>9565.32</v>
      </c>
      <c r="G282" s="45">
        <v>5943.07</v>
      </c>
      <c r="H282" s="45">
        <v>2133.96</v>
      </c>
      <c r="I282" s="45">
        <v>-2339.1</v>
      </c>
      <c r="J282" s="45">
        <v>27231.14</v>
      </c>
      <c r="K282" s="45">
        <v>24225.97</v>
      </c>
      <c r="L282" s="45">
        <v>21269.94</v>
      </c>
      <c r="M282" s="45">
        <v>18521.11</v>
      </c>
      <c r="N282" s="45">
        <v>15735.58</v>
      </c>
      <c r="O282" s="45">
        <v>13178.47</v>
      </c>
      <c r="P282" s="45">
        <v>10933.67</v>
      </c>
      <c r="Q282" s="45">
        <v>8809.7099999999991</v>
      </c>
      <c r="R282" s="47">
        <f t="shared" si="142"/>
        <v>13105.2425</v>
      </c>
      <c r="T282" s="49"/>
      <c r="W282" s="61">
        <f t="shared" si="143"/>
        <v>13105.2425</v>
      </c>
      <c r="Y282" s="51"/>
      <c r="Z282" s="51"/>
      <c r="AA282" s="51"/>
      <c r="AB282" s="61">
        <f>+R282</f>
        <v>13105.2425</v>
      </c>
      <c r="AD282" s="49"/>
    </row>
    <row r="283" spans="1:30">
      <c r="A283" s="6" t="s">
        <v>293</v>
      </c>
      <c r="B283" s="6" t="s">
        <v>79</v>
      </c>
      <c r="C283" s="6" t="s">
        <v>348</v>
      </c>
      <c r="D283" s="41" t="s">
        <v>660</v>
      </c>
      <c r="E283" s="45">
        <v>31422.03</v>
      </c>
      <c r="F283" s="45">
        <v>31616.05</v>
      </c>
      <c r="G283" s="45">
        <v>31811.26</v>
      </c>
      <c r="H283" s="45">
        <v>32001.34</v>
      </c>
      <c r="I283" s="45">
        <v>39191.449999999997</v>
      </c>
      <c r="J283" s="45">
        <v>28745.29</v>
      </c>
      <c r="K283" s="45">
        <v>28922.78</v>
      </c>
      <c r="L283" s="45">
        <v>29101.360000000001</v>
      </c>
      <c r="M283" s="45">
        <v>29263.66</v>
      </c>
      <c r="N283" s="45">
        <v>29434.94</v>
      </c>
      <c r="O283" s="45">
        <v>39076.67</v>
      </c>
      <c r="P283" s="45">
        <v>39311.35</v>
      </c>
      <c r="Q283" s="45">
        <v>39539.82</v>
      </c>
      <c r="R283" s="47">
        <f t="shared" si="142"/>
        <v>32829.756249999991</v>
      </c>
      <c r="W283" s="49">
        <f t="shared" si="143"/>
        <v>32829.756249999991</v>
      </c>
      <c r="Y283" s="51"/>
      <c r="Z283" s="51"/>
      <c r="AA283" s="51"/>
      <c r="AB283" s="61">
        <f>+R283</f>
        <v>32829.756249999991</v>
      </c>
      <c r="AD283" s="49"/>
    </row>
    <row r="284" spans="1:30">
      <c r="A284" s="6" t="s">
        <v>293</v>
      </c>
      <c r="B284" s="6" t="s">
        <v>79</v>
      </c>
      <c r="C284" s="6" t="s">
        <v>353</v>
      </c>
      <c r="D284" s="41" t="s">
        <v>662</v>
      </c>
      <c r="E284" s="45">
        <v>1107151.94</v>
      </c>
      <c r="F284" s="45">
        <v>1045186.25</v>
      </c>
      <c r="G284" s="45">
        <v>1057080.8799999999</v>
      </c>
      <c r="H284" s="45">
        <v>1067009.6299999999</v>
      </c>
      <c r="I284" s="45">
        <v>1076576.47</v>
      </c>
      <c r="J284" s="45">
        <v>1079984.08</v>
      </c>
      <c r="K284" s="45">
        <v>1087376.8799999999</v>
      </c>
      <c r="L284" s="45">
        <v>1094468.9099999999</v>
      </c>
      <c r="M284" s="45">
        <v>1103255.1100000001</v>
      </c>
      <c r="N284" s="45">
        <v>1111138.8999999999</v>
      </c>
      <c r="O284" s="45">
        <v>1119725.54</v>
      </c>
      <c r="P284" s="45">
        <v>1131231.5</v>
      </c>
      <c r="Q284" s="45">
        <v>1141290.53</v>
      </c>
      <c r="R284" s="47">
        <f t="shared" si="142"/>
        <v>1091437.9487499997</v>
      </c>
      <c r="T284" s="49"/>
      <c r="W284" s="49">
        <f t="shared" si="143"/>
        <v>1091437.9487499997</v>
      </c>
      <c r="Y284" s="51"/>
      <c r="Z284" s="51"/>
      <c r="AA284" s="51"/>
      <c r="AB284" s="49">
        <f>+R284</f>
        <v>1091437.9487499997</v>
      </c>
      <c r="AD284" s="49"/>
    </row>
    <row r="285" spans="1:30">
      <c r="A285" s="6" t="s">
        <v>293</v>
      </c>
      <c r="B285" s="6" t="s">
        <v>79</v>
      </c>
      <c r="C285" s="6" t="s">
        <v>496</v>
      </c>
      <c r="D285" s="41" t="s">
        <v>665</v>
      </c>
      <c r="E285" s="45">
        <v>203968.62</v>
      </c>
      <c r="F285" s="45">
        <v>202991.31</v>
      </c>
      <c r="G285" s="45">
        <v>202151.79</v>
      </c>
      <c r="H285" s="45">
        <v>201180.2</v>
      </c>
      <c r="I285" s="45">
        <v>199837.52</v>
      </c>
      <c r="J285" s="45">
        <v>197364.27</v>
      </c>
      <c r="K285" s="45">
        <v>193065.03</v>
      </c>
      <c r="L285" s="45">
        <v>188594.12</v>
      </c>
      <c r="M285" s="45">
        <v>184482.46</v>
      </c>
      <c r="N285" s="45">
        <v>180330.64</v>
      </c>
      <c r="O285" s="45">
        <v>177248.61</v>
      </c>
      <c r="P285" s="45">
        <v>175377.97</v>
      </c>
      <c r="Q285" s="45">
        <v>173817.79</v>
      </c>
      <c r="R285" s="47">
        <f t="shared" si="142"/>
        <v>190959.76041666672</v>
      </c>
      <c r="W285" s="49">
        <f t="shared" si="143"/>
        <v>190959.76041666672</v>
      </c>
      <c r="Y285" s="51"/>
      <c r="Z285" s="51"/>
      <c r="AA285" s="51"/>
      <c r="AB285" s="49">
        <f>+W285</f>
        <v>190959.76041666672</v>
      </c>
    </row>
    <row r="286" spans="1:30">
      <c r="A286" s="6" t="s">
        <v>293</v>
      </c>
      <c r="B286" s="6" t="s">
        <v>79</v>
      </c>
      <c r="C286" s="6" t="s">
        <v>525</v>
      </c>
      <c r="D286" s="41" t="s">
        <v>672</v>
      </c>
      <c r="E286" s="45">
        <v>340243.5</v>
      </c>
      <c r="F286" s="45">
        <v>324041.43</v>
      </c>
      <c r="G286" s="45">
        <v>307839.35999999999</v>
      </c>
      <c r="H286" s="45">
        <v>291637.28999999998</v>
      </c>
      <c r="I286" s="45">
        <v>275435.21999999997</v>
      </c>
      <c r="J286" s="45">
        <v>259233.15</v>
      </c>
      <c r="K286" s="45">
        <v>243031.08</v>
      </c>
      <c r="L286" s="45">
        <v>226829.01</v>
      </c>
      <c r="M286" s="45">
        <v>210626.94</v>
      </c>
      <c r="N286" s="45">
        <v>194424.87</v>
      </c>
      <c r="O286" s="45">
        <v>178222.8</v>
      </c>
      <c r="P286" s="45">
        <v>162020.73000000001</v>
      </c>
      <c r="Q286" s="45">
        <v>145818.66</v>
      </c>
      <c r="R286" s="47">
        <f t="shared" ref="R286" si="144">((E286+Q286)+((F286+G286+H286+I286+J286+K286+L286+M286+N286+O286+P286)*2))/24</f>
        <v>243031.08</v>
      </c>
      <c r="W286" s="49">
        <f t="shared" ref="W286" si="145">+R286</f>
        <v>243031.08</v>
      </c>
      <c r="Y286" s="51"/>
      <c r="Z286" s="51"/>
      <c r="AA286" s="51"/>
      <c r="AB286" s="49">
        <f>+W286</f>
        <v>243031.08</v>
      </c>
    </row>
    <row r="287" spans="1:30">
      <c r="A287" s="6" t="s">
        <v>294</v>
      </c>
      <c r="B287" s="6" t="s">
        <v>79</v>
      </c>
      <c r="C287" s="6" t="s">
        <v>357</v>
      </c>
      <c r="D287" s="41" t="s">
        <v>663</v>
      </c>
      <c r="E287" s="45">
        <v>11730364.92</v>
      </c>
      <c r="F287" s="45">
        <v>11736810.35</v>
      </c>
      <c r="G287" s="45">
        <v>11740074.35</v>
      </c>
      <c r="H287" s="45">
        <v>22882143.350000001</v>
      </c>
      <c r="I287" s="45">
        <v>22921917.98</v>
      </c>
      <c r="J287" s="45">
        <v>22617881.359999999</v>
      </c>
      <c r="K287" s="45">
        <v>23161573.359999999</v>
      </c>
      <c r="L287" s="45">
        <v>23161537.359999999</v>
      </c>
      <c r="M287" s="45">
        <v>22718593.309999999</v>
      </c>
      <c r="N287" s="45">
        <v>22729822.809999999</v>
      </c>
      <c r="O287" s="45">
        <v>22744056.809999999</v>
      </c>
      <c r="P287" s="45">
        <v>22512845.699999999</v>
      </c>
      <c r="Q287" s="45">
        <v>22878868.890000001</v>
      </c>
      <c r="R287" s="47">
        <f t="shared" si="142"/>
        <v>20519322.803750001</v>
      </c>
      <c r="T287" s="49">
        <f t="shared" ref="T287:T297" si="146">+R287</f>
        <v>20519322.803750001</v>
      </c>
      <c r="Y287" s="51"/>
      <c r="Z287" s="51"/>
      <c r="AA287" s="51"/>
      <c r="AD287" s="49">
        <f t="shared" ref="AD287:AD292" si="147">+R287</f>
        <v>20519322.803750001</v>
      </c>
    </row>
    <row r="288" spans="1:30">
      <c r="A288" s="6" t="s">
        <v>294</v>
      </c>
      <c r="B288" s="6" t="s">
        <v>79</v>
      </c>
      <c r="C288" s="6" t="s">
        <v>540</v>
      </c>
      <c r="D288" s="41" t="s">
        <v>664</v>
      </c>
      <c r="E288" s="45">
        <v>466500</v>
      </c>
      <c r="F288" s="45">
        <v>466500</v>
      </c>
      <c r="G288" s="45">
        <v>466500</v>
      </c>
      <c r="H288" s="45">
        <v>466500</v>
      </c>
      <c r="I288" s="45">
        <v>466500</v>
      </c>
      <c r="J288" s="45">
        <v>466500</v>
      </c>
      <c r="K288" s="45">
        <v>466500</v>
      </c>
      <c r="L288" s="45">
        <v>466500</v>
      </c>
      <c r="M288" s="45">
        <v>466500</v>
      </c>
      <c r="N288" s="45">
        <v>466500</v>
      </c>
      <c r="O288" s="45">
        <v>466500</v>
      </c>
      <c r="P288" s="45">
        <v>466500</v>
      </c>
      <c r="Q288" s="45">
        <v>466500</v>
      </c>
      <c r="R288" s="47">
        <f t="shared" si="142"/>
        <v>466500</v>
      </c>
      <c r="T288" s="49">
        <f t="shared" si="146"/>
        <v>466500</v>
      </c>
      <c r="Y288" s="51"/>
      <c r="Z288" s="51"/>
      <c r="AA288" s="51"/>
      <c r="AD288" s="49">
        <f t="shared" si="147"/>
        <v>466500</v>
      </c>
    </row>
    <row r="289" spans="1:30">
      <c r="A289" s="6" t="s">
        <v>294</v>
      </c>
      <c r="B289" s="6" t="s">
        <v>79</v>
      </c>
      <c r="C289" s="6" t="s">
        <v>358</v>
      </c>
      <c r="D289" s="41" t="s">
        <v>672</v>
      </c>
      <c r="E289" s="45">
        <v>3392241.27</v>
      </c>
      <c r="F289" s="45">
        <v>3707416.3</v>
      </c>
      <c r="G289" s="45">
        <v>4382769.38</v>
      </c>
      <c r="H289" s="45">
        <v>4853893.62</v>
      </c>
      <c r="I289" s="45">
        <v>5674800.3600000003</v>
      </c>
      <c r="J289" s="45">
        <v>6181868.6799999997</v>
      </c>
      <c r="K289" s="45">
        <v>7308127.2699999996</v>
      </c>
      <c r="L289" s="45">
        <v>7117611.3799999999</v>
      </c>
      <c r="M289" s="45">
        <v>7119243.2999999998</v>
      </c>
      <c r="N289" s="45">
        <v>7132573.1900000004</v>
      </c>
      <c r="O289" s="45">
        <v>7136700.2300000004</v>
      </c>
      <c r="P289" s="45">
        <v>7291895.2199999997</v>
      </c>
      <c r="Q289" s="45">
        <v>7818956.8700000001</v>
      </c>
      <c r="R289" s="47">
        <f t="shared" si="142"/>
        <v>6126041.5</v>
      </c>
      <c r="T289" s="49">
        <f t="shared" si="146"/>
        <v>6126041.5</v>
      </c>
      <c r="Y289" s="51"/>
      <c r="Z289" s="51"/>
      <c r="AA289" s="51"/>
      <c r="AD289" s="49">
        <f t="shared" si="147"/>
        <v>6126041.5</v>
      </c>
    </row>
    <row r="290" spans="1:30">
      <c r="A290" s="6" t="s">
        <v>294</v>
      </c>
      <c r="B290" s="6" t="s">
        <v>79</v>
      </c>
      <c r="C290" s="6" t="s">
        <v>524</v>
      </c>
      <c r="D290" s="41" t="s">
        <v>666</v>
      </c>
      <c r="E290" s="45">
        <v>1085509.71</v>
      </c>
      <c r="F290" s="45">
        <v>1085509.71</v>
      </c>
      <c r="G290" s="45">
        <v>1085509.71</v>
      </c>
      <c r="H290" s="45">
        <v>1085509.71</v>
      </c>
      <c r="I290" s="45">
        <v>1085509.71</v>
      </c>
      <c r="J290" s="45">
        <v>1085509.71</v>
      </c>
      <c r="K290" s="45">
        <v>9.3132257461547893E-10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7">
        <f t="shared" ref="R290" si="148">((E290+Q290)+((F290+G290+H290+I290+J290+K290+L290+M290+N290+O290+P290)*2))/24</f>
        <v>497525.28375000012</v>
      </c>
      <c r="T290" s="49">
        <f t="shared" si="146"/>
        <v>497525.28375000012</v>
      </c>
      <c r="Y290" s="51"/>
      <c r="Z290" s="51"/>
      <c r="AA290" s="51"/>
      <c r="AD290" s="49">
        <f t="shared" ref="AD290" si="149">+R290</f>
        <v>497525.28375000012</v>
      </c>
    </row>
    <row r="291" spans="1:30">
      <c r="A291" s="6" t="s">
        <v>294</v>
      </c>
      <c r="B291" s="6" t="s">
        <v>79</v>
      </c>
      <c r="C291" s="6" t="s">
        <v>526</v>
      </c>
      <c r="D291" s="41" t="s">
        <v>933</v>
      </c>
      <c r="E291" s="45">
        <v>277480.27</v>
      </c>
      <c r="F291" s="45">
        <v>277480.27</v>
      </c>
      <c r="G291" s="45">
        <v>277480.27</v>
      </c>
      <c r="H291" s="45">
        <v>277480.27</v>
      </c>
      <c r="I291" s="45">
        <v>277480.27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7">
        <f t="shared" si="142"/>
        <v>104055.10125000001</v>
      </c>
      <c r="T291" s="49">
        <f t="shared" si="146"/>
        <v>104055.10125000001</v>
      </c>
      <c r="Y291" s="51"/>
      <c r="Z291" s="51"/>
      <c r="AA291" s="51"/>
      <c r="AD291" s="49">
        <f t="shared" si="147"/>
        <v>104055.10125000001</v>
      </c>
    </row>
    <row r="292" spans="1:30">
      <c r="A292" s="6" t="s">
        <v>294</v>
      </c>
      <c r="B292" s="6" t="s">
        <v>79</v>
      </c>
      <c r="C292" s="6" t="s">
        <v>527</v>
      </c>
      <c r="D292" s="41" t="s">
        <v>978</v>
      </c>
      <c r="E292" s="45">
        <v>9407750.8399999999</v>
      </c>
      <c r="F292" s="45">
        <v>9317291.6999999993</v>
      </c>
      <c r="G292" s="45">
        <v>9226832.5600000005</v>
      </c>
      <c r="H292" s="45">
        <v>9136373.4199999999</v>
      </c>
      <c r="I292" s="45">
        <v>9045914.2799999993</v>
      </c>
      <c r="J292" s="45">
        <v>8955455.1400000006</v>
      </c>
      <c r="K292" s="45">
        <v>4112454.8599999901</v>
      </c>
      <c r="L292" s="45">
        <v>4067263.05</v>
      </c>
      <c r="M292" s="45">
        <v>4022071.24</v>
      </c>
      <c r="N292" s="45">
        <v>3976879.43</v>
      </c>
      <c r="O292" s="45">
        <v>3931687.62</v>
      </c>
      <c r="P292" s="45">
        <v>3886495.81</v>
      </c>
      <c r="Q292" s="45">
        <v>3841304</v>
      </c>
      <c r="R292" s="47">
        <f t="shared" si="142"/>
        <v>6358603.8774999985</v>
      </c>
      <c r="T292" s="49">
        <f t="shared" ref="T292" si="150">+R292</f>
        <v>6358603.8774999985</v>
      </c>
      <c r="Y292" s="51"/>
      <c r="Z292" s="51"/>
      <c r="AA292" s="51"/>
      <c r="AD292" s="49">
        <f t="shared" si="147"/>
        <v>6358603.8774999985</v>
      </c>
    </row>
    <row r="293" spans="1:30">
      <c r="A293" s="6" t="s">
        <v>294</v>
      </c>
      <c r="B293" s="6" t="s">
        <v>79</v>
      </c>
      <c r="C293" s="6" t="s">
        <v>528</v>
      </c>
      <c r="D293" s="41" t="s">
        <v>979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4979406.46</v>
      </c>
      <c r="L293" s="45">
        <v>4934139.13</v>
      </c>
      <c r="M293" s="45">
        <v>4888871.8</v>
      </c>
      <c r="N293" s="45">
        <v>4843604.47</v>
      </c>
      <c r="O293" s="45">
        <v>4798337.1399999997</v>
      </c>
      <c r="P293" s="45">
        <v>4753069.8099999996</v>
      </c>
      <c r="Q293" s="45">
        <v>4707802.4800000004</v>
      </c>
      <c r="R293" s="47">
        <f t="shared" ref="R293:R295" si="151">((E293+Q293)+((F293+G293+H293+I293+J293+K293+L293+M293+N293+O293+P293)*2))/24</f>
        <v>2629277.5041666664</v>
      </c>
      <c r="T293" s="49">
        <f t="shared" ref="T293:T295" si="152">+R293</f>
        <v>2629277.5041666664</v>
      </c>
      <c r="Y293" s="51"/>
      <c r="Z293" s="51"/>
      <c r="AA293" s="51"/>
      <c r="AD293" s="49">
        <f t="shared" ref="AD293:AD295" si="153">+R293</f>
        <v>2629277.5041666664</v>
      </c>
    </row>
    <row r="294" spans="1:30">
      <c r="A294" s="6" t="s">
        <v>294</v>
      </c>
      <c r="B294" s="6" t="s">
        <v>79</v>
      </c>
      <c r="C294" s="6" t="s">
        <v>529</v>
      </c>
      <c r="D294" s="41" t="s">
        <v>980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151"/>
        <v>0</v>
      </c>
      <c r="T294" s="49">
        <f t="shared" si="152"/>
        <v>0</v>
      </c>
      <c r="Y294" s="51"/>
      <c r="Z294" s="51"/>
      <c r="AA294" s="51"/>
      <c r="AD294" s="49">
        <f t="shared" si="153"/>
        <v>0</v>
      </c>
    </row>
    <row r="295" spans="1:30">
      <c r="A295" s="6" t="s">
        <v>294</v>
      </c>
      <c r="B295" s="6" t="s">
        <v>79</v>
      </c>
      <c r="C295" s="6" t="s">
        <v>530</v>
      </c>
      <c r="D295" s="41" t="s">
        <v>1010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377288.6</v>
      </c>
      <c r="L295" s="45">
        <v>386892.03</v>
      </c>
      <c r="M295" s="45">
        <v>439009.55</v>
      </c>
      <c r="N295" s="45">
        <v>393227.64</v>
      </c>
      <c r="O295" s="45">
        <v>328290.26</v>
      </c>
      <c r="P295" s="45">
        <v>363586.69</v>
      </c>
      <c r="Q295" s="45">
        <v>964084.09</v>
      </c>
      <c r="R295" s="47">
        <f t="shared" si="151"/>
        <v>230861.40125</v>
      </c>
      <c r="T295" s="49">
        <f t="shared" si="152"/>
        <v>230861.40125</v>
      </c>
      <c r="Y295" s="51"/>
      <c r="Z295" s="51"/>
      <c r="AA295" s="51"/>
      <c r="AD295" s="49">
        <f t="shared" si="153"/>
        <v>230861.40125</v>
      </c>
    </row>
    <row r="296" spans="1:30">
      <c r="A296" s="6" t="s">
        <v>294</v>
      </c>
      <c r="B296" s="6" t="s">
        <v>79</v>
      </c>
      <c r="C296" s="6" t="s">
        <v>879</v>
      </c>
      <c r="D296" s="41" t="s">
        <v>1002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838048.53</v>
      </c>
      <c r="P296" s="45">
        <v>1250913.74</v>
      </c>
      <c r="Q296" s="45">
        <v>1500084.78</v>
      </c>
      <c r="R296" s="47">
        <f t="shared" ref="R296:R297" si="154">((E296+Q296)+((F296+G296+H296+I296+J296+K296+L296+M296+N296+O296+P296)*2))/24</f>
        <v>236583.72166666668</v>
      </c>
      <c r="T296" s="49">
        <f t="shared" si="146"/>
        <v>236583.72166666668</v>
      </c>
      <c r="Y296" s="51"/>
      <c r="Z296" s="51"/>
      <c r="AA296" s="51"/>
      <c r="AD296" s="49">
        <f t="shared" ref="AD296:AD297" si="155">+R296</f>
        <v>236583.72166666668</v>
      </c>
    </row>
    <row r="297" spans="1:30">
      <c r="A297" s="6" t="s">
        <v>294</v>
      </c>
      <c r="B297" s="6" t="s">
        <v>79</v>
      </c>
      <c r="C297" s="6" t="s">
        <v>927</v>
      </c>
      <c r="D297" s="41" t="s">
        <v>1011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154"/>
        <v>0</v>
      </c>
      <c r="T297" s="49">
        <f t="shared" si="146"/>
        <v>0</v>
      </c>
      <c r="Y297" s="51"/>
      <c r="Z297" s="51"/>
      <c r="AA297" s="51"/>
      <c r="AD297" s="49">
        <f t="shared" si="155"/>
        <v>0</v>
      </c>
    </row>
    <row r="298" spans="1:30">
      <c r="A298" s="6" t="s">
        <v>293</v>
      </c>
      <c r="B298" s="6" t="s">
        <v>119</v>
      </c>
      <c r="C298" s="6" t="s">
        <v>349</v>
      </c>
      <c r="D298" s="41" t="s">
        <v>667</v>
      </c>
      <c r="E298" s="45">
        <v>866087.21</v>
      </c>
      <c r="F298" s="45">
        <v>871434.88</v>
      </c>
      <c r="G298" s="45">
        <v>876815.57</v>
      </c>
      <c r="H298" s="45">
        <v>999352.27</v>
      </c>
      <c r="I298" s="45">
        <v>1185002.3400000001</v>
      </c>
      <c r="J298" s="45">
        <v>495556.44</v>
      </c>
      <c r="K298" s="45">
        <v>1036900.09</v>
      </c>
      <c r="L298" s="45">
        <v>1403365.26</v>
      </c>
      <c r="M298" s="45">
        <v>1410186.77</v>
      </c>
      <c r="N298" s="45">
        <v>1413336.7</v>
      </c>
      <c r="O298" s="45">
        <v>1416391.83</v>
      </c>
      <c r="P298" s="45">
        <v>1419555.62</v>
      </c>
      <c r="Q298" s="45">
        <v>1422624.19</v>
      </c>
      <c r="R298" s="47">
        <f t="shared" si="142"/>
        <v>1139354.4558333333</v>
      </c>
      <c r="T298" s="49"/>
      <c r="W298" s="49">
        <f t="shared" ref="W298:W314" si="156">+R298</f>
        <v>1139354.4558333333</v>
      </c>
      <c r="Y298" s="51"/>
      <c r="Z298" s="51"/>
      <c r="AA298" s="51"/>
      <c r="AB298" s="49">
        <f t="shared" ref="AB298:AB313" si="157">+R298</f>
        <v>1139354.4558333333</v>
      </c>
      <c r="AD298" s="49"/>
    </row>
    <row r="299" spans="1:30">
      <c r="A299" s="6" t="s">
        <v>293</v>
      </c>
      <c r="B299" s="6" t="s">
        <v>119</v>
      </c>
      <c r="C299" s="6" t="s">
        <v>350</v>
      </c>
      <c r="D299" s="41" t="s">
        <v>668</v>
      </c>
      <c r="E299" s="45">
        <v>-1510401.19</v>
      </c>
      <c r="F299" s="45">
        <v>-1549721.35</v>
      </c>
      <c r="G299" s="45">
        <v>-1564874.37</v>
      </c>
      <c r="H299" s="45">
        <v>-1589539.59</v>
      </c>
      <c r="I299" s="45">
        <v>-1670356.03</v>
      </c>
      <c r="J299" s="45">
        <v>-541723.23</v>
      </c>
      <c r="K299" s="45">
        <v>-1071014.79</v>
      </c>
      <c r="L299" s="45">
        <v>-1332322.1499999999</v>
      </c>
      <c r="M299" s="45">
        <v>-1335010.1599999999</v>
      </c>
      <c r="N299" s="45">
        <v>-1337992.17</v>
      </c>
      <c r="O299" s="45">
        <v>-1340884.43</v>
      </c>
      <c r="P299" s="45">
        <v>-1343879.56</v>
      </c>
      <c r="Q299" s="45">
        <v>-1346784.55</v>
      </c>
      <c r="R299" s="47">
        <f t="shared" si="142"/>
        <v>-1342159.2249999999</v>
      </c>
      <c r="T299" s="49"/>
      <c r="W299" s="49">
        <f t="shared" si="156"/>
        <v>-1342159.2249999999</v>
      </c>
      <c r="Y299" s="51"/>
      <c r="Z299" s="51"/>
      <c r="AA299" s="51"/>
      <c r="AB299" s="49">
        <f t="shared" si="157"/>
        <v>-1342159.2249999999</v>
      </c>
      <c r="AD299" s="49"/>
    </row>
    <row r="300" spans="1:30">
      <c r="A300" s="6" t="s">
        <v>293</v>
      </c>
      <c r="B300" s="6" t="s">
        <v>119</v>
      </c>
      <c r="C300" s="6" t="s">
        <v>354</v>
      </c>
      <c r="D300" s="41" t="s">
        <v>669</v>
      </c>
      <c r="E300" s="45">
        <v>-195052.15</v>
      </c>
      <c r="F300" s="45">
        <v>-139722.72</v>
      </c>
      <c r="G300" s="45">
        <v>-99554.65</v>
      </c>
      <c r="H300" s="45">
        <v>-54267.93</v>
      </c>
      <c r="I300" s="45">
        <v>8373.3700000000408</v>
      </c>
      <c r="J300" s="45">
        <v>-524432.23</v>
      </c>
      <c r="K300" s="45">
        <v>-434317.89</v>
      </c>
      <c r="L300" s="45">
        <v>-339095.07</v>
      </c>
      <c r="M300" s="45">
        <v>-252001.63</v>
      </c>
      <c r="N300" s="45">
        <v>-163280.99</v>
      </c>
      <c r="O300" s="45">
        <v>-100612.57</v>
      </c>
      <c r="P300" s="45">
        <v>-66170.31</v>
      </c>
      <c r="Q300" s="45">
        <v>-38895.25</v>
      </c>
      <c r="R300" s="47">
        <f t="shared" si="142"/>
        <v>-190171.36000000002</v>
      </c>
      <c r="T300" s="49"/>
      <c r="W300" s="49">
        <f t="shared" si="156"/>
        <v>-190171.36000000002</v>
      </c>
      <c r="Y300" s="51"/>
      <c r="Z300" s="51"/>
      <c r="AA300" s="51"/>
      <c r="AB300" s="49">
        <f t="shared" si="157"/>
        <v>-190171.36000000002</v>
      </c>
      <c r="AD300" s="49"/>
    </row>
    <row r="301" spans="1:30">
      <c r="A301" s="6" t="s">
        <v>293</v>
      </c>
      <c r="B301" s="6" t="s">
        <v>119</v>
      </c>
      <c r="C301" s="6" t="s">
        <v>525</v>
      </c>
      <c r="D301" s="41" t="s">
        <v>987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-128458.11</v>
      </c>
      <c r="N301" s="45">
        <v>-163905.54</v>
      </c>
      <c r="O301" s="45">
        <v>-40024.67</v>
      </c>
      <c r="P301" s="45">
        <v>82469.47</v>
      </c>
      <c r="Q301" s="45">
        <v>127000.66</v>
      </c>
      <c r="R301" s="47">
        <f t="shared" ref="R301:R304" si="158">((E301+Q301)+((F301+G301+H301+I301+J301+K301+L301+M301+N301+O301+P301)*2))/24</f>
        <v>-15534.876666666669</v>
      </c>
      <c r="T301" s="49"/>
      <c r="W301" s="49">
        <f t="shared" ref="W301:W304" si="159">+R301</f>
        <v>-15534.876666666669</v>
      </c>
      <c r="Y301" s="51"/>
      <c r="Z301" s="51"/>
      <c r="AA301" s="51"/>
      <c r="AB301" s="49">
        <f t="shared" ref="AB301:AB304" si="160">+R301</f>
        <v>-15534.876666666669</v>
      </c>
      <c r="AD301" s="49"/>
    </row>
    <row r="302" spans="1:30">
      <c r="A302" s="6" t="s">
        <v>293</v>
      </c>
      <c r="B302" s="6" t="s">
        <v>119</v>
      </c>
      <c r="C302" s="6" t="s">
        <v>526</v>
      </c>
      <c r="D302" s="41" t="s">
        <v>988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-170475.56</v>
      </c>
      <c r="N302" s="45">
        <v>-51109.61</v>
      </c>
      <c r="O302" s="45">
        <v>14620.72</v>
      </c>
      <c r="P302" s="45">
        <v>-66295.11</v>
      </c>
      <c r="Q302" s="45">
        <v>-25172.67</v>
      </c>
      <c r="R302" s="47">
        <f t="shared" si="158"/>
        <v>-23820.491250000003</v>
      </c>
      <c r="T302" s="49"/>
      <c r="W302" s="49">
        <f t="shared" si="159"/>
        <v>-23820.491250000003</v>
      </c>
      <c r="Y302" s="51"/>
      <c r="Z302" s="51"/>
      <c r="AA302" s="51"/>
      <c r="AB302" s="49">
        <f t="shared" si="160"/>
        <v>-23820.491250000003</v>
      </c>
      <c r="AD302" s="49"/>
    </row>
    <row r="303" spans="1:30">
      <c r="A303" s="6" t="s">
        <v>293</v>
      </c>
      <c r="B303" s="6" t="s">
        <v>119</v>
      </c>
      <c r="C303" s="6" t="s">
        <v>527</v>
      </c>
      <c r="D303" s="41" t="s">
        <v>989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-54189.73</v>
      </c>
      <c r="N303" s="45">
        <v>-64016.75</v>
      </c>
      <c r="O303" s="45">
        <v>-25691.07</v>
      </c>
      <c r="P303" s="45">
        <v>7069.83</v>
      </c>
      <c r="Q303" s="45">
        <v>19046.96</v>
      </c>
      <c r="R303" s="47">
        <f t="shared" si="158"/>
        <v>-10608.68666666667</v>
      </c>
      <c r="T303" s="49"/>
      <c r="W303" s="49">
        <f t="shared" si="159"/>
        <v>-10608.68666666667</v>
      </c>
      <c r="Y303" s="51"/>
      <c r="Z303" s="51"/>
      <c r="AA303" s="51"/>
      <c r="AB303" s="49">
        <f t="shared" si="160"/>
        <v>-10608.68666666667</v>
      </c>
      <c r="AD303" s="49"/>
    </row>
    <row r="304" spans="1:30">
      <c r="A304" s="6" t="s">
        <v>293</v>
      </c>
      <c r="B304" s="6" t="s">
        <v>119</v>
      </c>
      <c r="C304" s="6" t="s">
        <v>528</v>
      </c>
      <c r="D304" s="41" t="s">
        <v>990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-69108.490000000005</v>
      </c>
      <c r="N304" s="45">
        <v>-104820.15</v>
      </c>
      <c r="O304" s="45">
        <v>-70281.14</v>
      </c>
      <c r="P304" s="45">
        <v>-102645.34</v>
      </c>
      <c r="Q304" s="45">
        <v>-48650.82</v>
      </c>
      <c r="R304" s="47">
        <f t="shared" si="158"/>
        <v>-30931.710833333331</v>
      </c>
      <c r="T304" s="49"/>
      <c r="W304" s="49">
        <f t="shared" si="159"/>
        <v>-30931.710833333331</v>
      </c>
      <c r="Y304" s="51"/>
      <c r="Z304" s="51"/>
      <c r="AA304" s="51"/>
      <c r="AB304" s="49">
        <f t="shared" si="160"/>
        <v>-30931.710833333331</v>
      </c>
      <c r="AD304" s="49"/>
    </row>
    <row r="305" spans="1:30">
      <c r="A305" s="6" t="s">
        <v>293</v>
      </c>
      <c r="B305" s="6" t="s">
        <v>119</v>
      </c>
      <c r="C305" s="6" t="s">
        <v>919</v>
      </c>
      <c r="D305" s="41" t="s">
        <v>868</v>
      </c>
      <c r="E305" s="45">
        <v>17452.080000000002</v>
      </c>
      <c r="F305" s="45">
        <v>10475.200000000001</v>
      </c>
      <c r="G305" s="45">
        <v>18302.189999999999</v>
      </c>
      <c r="H305" s="45">
        <v>27144.959999999999</v>
      </c>
      <c r="I305" s="45">
        <v>83489.929999999993</v>
      </c>
      <c r="J305" s="45">
        <v>52375.89</v>
      </c>
      <c r="K305" s="45">
        <v>59244.84</v>
      </c>
      <c r="L305" s="45">
        <v>55519.51</v>
      </c>
      <c r="M305" s="45">
        <v>58478.87</v>
      </c>
      <c r="N305" s="45">
        <v>35997.160000000003</v>
      </c>
      <c r="O305" s="45">
        <v>15417.4</v>
      </c>
      <c r="P305" s="45">
        <v>11225.51</v>
      </c>
      <c r="Q305" s="45">
        <v>1647.65</v>
      </c>
      <c r="R305" s="47">
        <f t="shared" ref="R305" si="161">((E305+Q305)+((F305+G305+H305+I305+J305+K305+L305+M305+N305+O305+P305)*2))/24</f>
        <v>36435.110416666663</v>
      </c>
      <c r="T305" s="49"/>
      <c r="W305" s="49">
        <f t="shared" ref="W305" si="162">+R305</f>
        <v>36435.110416666663</v>
      </c>
      <c r="Y305" s="51"/>
      <c r="Z305" s="51"/>
      <c r="AA305" s="51"/>
      <c r="AB305" s="49">
        <f t="shared" ref="AB305" si="163">+R305</f>
        <v>36435.110416666663</v>
      </c>
      <c r="AD305" s="49"/>
    </row>
    <row r="306" spans="1:30">
      <c r="A306" s="6" t="s">
        <v>294</v>
      </c>
      <c r="B306" s="6" t="s">
        <v>119</v>
      </c>
      <c r="C306" s="6" t="s">
        <v>345</v>
      </c>
      <c r="D306" s="41" t="s">
        <v>633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142"/>
        <v>0</v>
      </c>
      <c r="T306" s="49"/>
      <c r="W306" s="49">
        <f t="shared" si="156"/>
        <v>0</v>
      </c>
      <c r="Y306" s="51"/>
      <c r="Z306" s="51"/>
      <c r="AA306" s="51"/>
      <c r="AB306" s="49">
        <f t="shared" si="157"/>
        <v>0</v>
      </c>
      <c r="AD306" s="49"/>
    </row>
    <row r="307" spans="1:30">
      <c r="A307" s="6" t="s">
        <v>294</v>
      </c>
      <c r="B307" s="6" t="s">
        <v>119</v>
      </c>
      <c r="C307" s="6" t="s">
        <v>346</v>
      </c>
      <c r="D307" s="41" t="s">
        <v>632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142"/>
        <v>0</v>
      </c>
      <c r="T307" s="49"/>
      <c r="W307" s="49">
        <f t="shared" si="156"/>
        <v>0</v>
      </c>
      <c r="Y307" s="51"/>
      <c r="Z307" s="51"/>
      <c r="AA307" s="51"/>
      <c r="AB307" s="49">
        <f t="shared" si="157"/>
        <v>0</v>
      </c>
      <c r="AD307" s="49"/>
    </row>
    <row r="308" spans="1:30">
      <c r="A308" s="6" t="s">
        <v>294</v>
      </c>
      <c r="B308" s="6" t="s">
        <v>119</v>
      </c>
      <c r="C308" s="6" t="s">
        <v>347</v>
      </c>
      <c r="D308" s="41" t="s">
        <v>634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142"/>
        <v>0</v>
      </c>
      <c r="T308" s="49"/>
      <c r="W308" s="49">
        <f t="shared" si="156"/>
        <v>0</v>
      </c>
      <c r="Y308" s="51"/>
      <c r="Z308" s="51"/>
      <c r="AA308" s="51"/>
      <c r="AB308" s="49">
        <f t="shared" si="157"/>
        <v>0</v>
      </c>
      <c r="AD308" s="49"/>
    </row>
    <row r="309" spans="1:30">
      <c r="A309" s="6" t="s">
        <v>294</v>
      </c>
      <c r="B309" s="6" t="s">
        <v>119</v>
      </c>
      <c r="C309" s="6" t="s">
        <v>348</v>
      </c>
      <c r="D309" s="41" t="s">
        <v>635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142"/>
        <v>0</v>
      </c>
      <c r="T309" s="49"/>
      <c r="W309" s="49">
        <f t="shared" si="156"/>
        <v>0</v>
      </c>
      <c r="Y309" s="51"/>
      <c r="Z309" s="51"/>
      <c r="AA309" s="51"/>
      <c r="AB309" s="49">
        <f t="shared" si="157"/>
        <v>0</v>
      </c>
      <c r="AD309" s="49"/>
    </row>
    <row r="310" spans="1:30">
      <c r="A310" s="6" t="s">
        <v>294</v>
      </c>
      <c r="B310" s="6" t="s">
        <v>119</v>
      </c>
      <c r="C310" s="6" t="s">
        <v>351</v>
      </c>
      <c r="D310" s="41" t="s">
        <v>670</v>
      </c>
      <c r="E310" s="45">
        <v>-3488352.04</v>
      </c>
      <c r="F310" s="45">
        <v>-3704434.85</v>
      </c>
      <c r="G310" s="45">
        <v>-4621944.66</v>
      </c>
      <c r="H310" s="45">
        <v>-4204713.67</v>
      </c>
      <c r="I310" s="45">
        <v>-3887257.35</v>
      </c>
      <c r="J310" s="45">
        <v>1635509.13</v>
      </c>
      <c r="K310" s="45">
        <v>3321217.35</v>
      </c>
      <c r="L310" s="45">
        <v>5441476.9100000001</v>
      </c>
      <c r="M310" s="45">
        <v>5027950.6900000004</v>
      </c>
      <c r="N310" s="45">
        <v>4879696.4400000004</v>
      </c>
      <c r="O310" s="45">
        <v>5855044.2199999997</v>
      </c>
      <c r="P310" s="45">
        <v>6128898.6299999999</v>
      </c>
      <c r="Q310" s="45">
        <v>6635699.3099999996</v>
      </c>
      <c r="R310" s="47">
        <f t="shared" si="142"/>
        <v>1453759.70625</v>
      </c>
      <c r="T310" s="49"/>
      <c r="W310" s="49">
        <f t="shared" si="156"/>
        <v>1453759.70625</v>
      </c>
      <c r="Y310" s="51"/>
      <c r="Z310" s="51"/>
      <c r="AA310" s="51"/>
      <c r="AB310" s="49">
        <f t="shared" si="157"/>
        <v>1453759.70625</v>
      </c>
      <c r="AD310" s="49"/>
    </row>
    <row r="311" spans="1:30">
      <c r="A311" s="6" t="s">
        <v>294</v>
      </c>
      <c r="B311" s="6" t="s">
        <v>119</v>
      </c>
      <c r="C311" s="6" t="s">
        <v>352</v>
      </c>
      <c r="D311" s="41" t="s">
        <v>636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si="142"/>
        <v>0</v>
      </c>
      <c r="T311" s="49"/>
      <c r="W311" s="49">
        <f t="shared" si="156"/>
        <v>0</v>
      </c>
      <c r="Y311" s="51"/>
      <c r="Z311" s="51"/>
      <c r="AA311" s="51"/>
      <c r="AB311" s="49">
        <f t="shared" si="157"/>
        <v>0</v>
      </c>
      <c r="AD311" s="49"/>
    </row>
    <row r="312" spans="1:30">
      <c r="A312" s="6" t="s">
        <v>294</v>
      </c>
      <c r="B312" s="6" t="s">
        <v>119</v>
      </c>
      <c r="C312" s="6" t="s">
        <v>496</v>
      </c>
      <c r="D312" s="41" t="s">
        <v>671</v>
      </c>
      <c r="E312" s="45">
        <v>801089.66</v>
      </c>
      <c r="F312" s="45">
        <v>776781.56</v>
      </c>
      <c r="G312" s="45">
        <v>764839.54</v>
      </c>
      <c r="H312" s="45">
        <v>750775.8</v>
      </c>
      <c r="I312" s="45">
        <v>711085.42</v>
      </c>
      <c r="J312" s="45">
        <v>-3857375.92</v>
      </c>
      <c r="K312" s="45">
        <v>-3355826.44</v>
      </c>
      <c r="L312" s="45">
        <v>-2824423.96</v>
      </c>
      <c r="M312" s="45">
        <v>-2322555.34</v>
      </c>
      <c r="N312" s="45">
        <v>-1778630.37</v>
      </c>
      <c r="O312" s="45">
        <v>-1396147.72</v>
      </c>
      <c r="P312" s="45">
        <v>-1194997.3600000001</v>
      </c>
      <c r="Q312" s="45">
        <v>-1028842.37</v>
      </c>
      <c r="R312" s="47">
        <f t="shared" si="142"/>
        <v>-1153362.5954166667</v>
      </c>
      <c r="T312" s="49"/>
      <c r="W312" s="49">
        <f t="shared" si="156"/>
        <v>-1153362.5954166667</v>
      </c>
      <c r="Y312" s="51"/>
      <c r="Z312" s="51"/>
      <c r="AA312" s="51"/>
      <c r="AB312" s="49">
        <f t="shared" si="157"/>
        <v>-1153362.5954166667</v>
      </c>
      <c r="AD312" s="49"/>
    </row>
    <row r="313" spans="1:30">
      <c r="A313" s="6" t="s">
        <v>294</v>
      </c>
      <c r="B313" s="6" t="s">
        <v>119</v>
      </c>
      <c r="C313" s="6" t="s">
        <v>919</v>
      </c>
      <c r="D313" s="41" t="s">
        <v>868</v>
      </c>
      <c r="E313" s="45">
        <v>-17569.73</v>
      </c>
      <c r="F313" s="45">
        <v>-11576.66</v>
      </c>
      <c r="G313" s="45">
        <v>-19158.810000000001</v>
      </c>
      <c r="H313" s="45">
        <v>-27465.18</v>
      </c>
      <c r="I313" s="45">
        <v>-86372.58</v>
      </c>
      <c r="J313" s="45">
        <v>320441.02</v>
      </c>
      <c r="K313" s="45">
        <v>351178.5</v>
      </c>
      <c r="L313" s="45">
        <v>337370.09</v>
      </c>
      <c r="M313" s="45">
        <v>362878.47</v>
      </c>
      <c r="N313" s="45">
        <v>240028.95</v>
      </c>
      <c r="O313" s="45">
        <v>100503.72</v>
      </c>
      <c r="P313" s="45">
        <v>68795.820000000007</v>
      </c>
      <c r="Q313" s="45">
        <v>10249.43</v>
      </c>
      <c r="R313" s="47">
        <f t="shared" si="142"/>
        <v>136080.26583333334</v>
      </c>
      <c r="T313" s="49"/>
      <c r="W313" s="49">
        <f t="shared" si="156"/>
        <v>136080.26583333334</v>
      </c>
      <c r="Y313" s="51"/>
      <c r="Z313" s="51"/>
      <c r="AA313" s="51"/>
      <c r="AB313" s="49">
        <f t="shared" si="157"/>
        <v>136080.26583333334</v>
      </c>
      <c r="AD313" s="49"/>
    </row>
    <row r="314" spans="1:30">
      <c r="A314" s="6" t="s">
        <v>284</v>
      </c>
      <c r="B314" s="6" t="s">
        <v>120</v>
      </c>
      <c r="C314" s="6" t="s">
        <v>83</v>
      </c>
      <c r="D314" s="7" t="s">
        <v>121</v>
      </c>
      <c r="E314" s="45">
        <v>5114217</v>
      </c>
      <c r="F314" s="45">
        <v>5114217</v>
      </c>
      <c r="G314" s="45">
        <v>5114217</v>
      </c>
      <c r="H314" s="45">
        <v>5114217</v>
      </c>
      <c r="I314" s="45">
        <v>5114217</v>
      </c>
      <c r="J314" s="45">
        <v>5114217</v>
      </c>
      <c r="K314" s="45">
        <v>5343728</v>
      </c>
      <c r="L314" s="45">
        <v>5343728</v>
      </c>
      <c r="M314" s="45">
        <v>5343728</v>
      </c>
      <c r="N314" s="45">
        <v>5343728</v>
      </c>
      <c r="O314" s="45">
        <v>5343728</v>
      </c>
      <c r="P314" s="45">
        <v>5343728</v>
      </c>
      <c r="Q314" s="45">
        <v>5343728</v>
      </c>
      <c r="R314" s="47">
        <f t="shared" si="142"/>
        <v>5238535.458333333</v>
      </c>
      <c r="T314" s="49"/>
      <c r="W314" s="49">
        <f t="shared" si="156"/>
        <v>5238535.458333333</v>
      </c>
      <c r="Y314" s="51"/>
      <c r="Z314" s="51"/>
      <c r="AA314" s="51"/>
      <c r="AB314" s="49">
        <f t="shared" ref="AB314" si="164">+R314</f>
        <v>5238535.458333333</v>
      </c>
      <c r="AD314" s="49"/>
    </row>
    <row r="315" spans="1:30">
      <c r="D315" s="33" t="s">
        <v>122</v>
      </c>
      <c r="E315" s="46">
        <f t="shared" ref="E315:P315" si="165">SUM(E235:E314)</f>
        <v>83291083.61999996</v>
      </c>
      <c r="F315" s="46">
        <f t="shared" si="165"/>
        <v>83359514.539999992</v>
      </c>
      <c r="G315" s="46">
        <f t="shared" si="165"/>
        <v>83093069.959999979</v>
      </c>
      <c r="H315" s="46">
        <f t="shared" si="165"/>
        <v>95560587.949999973</v>
      </c>
      <c r="I315" s="46">
        <f t="shared" si="165"/>
        <v>96925300.240000024</v>
      </c>
      <c r="J315" s="46">
        <f t="shared" si="165"/>
        <v>97751490.259999976</v>
      </c>
      <c r="K315" s="46">
        <f t="shared" si="165"/>
        <v>101276055.09999995</v>
      </c>
      <c r="L315" s="46">
        <f t="shared" si="165"/>
        <v>103438878.93000001</v>
      </c>
      <c r="M315" s="46">
        <f t="shared" si="165"/>
        <v>102596888.25999998</v>
      </c>
      <c r="N315" s="46">
        <f t="shared" si="165"/>
        <v>103015973.03999999</v>
      </c>
      <c r="O315" s="46">
        <f t="shared" si="165"/>
        <v>105510698.11</v>
      </c>
      <c r="P315" s="46">
        <f t="shared" si="165"/>
        <v>106676979.58999999</v>
      </c>
      <c r="Q315" s="32">
        <f t="shared" ref="Q315:R315" si="166">SUM(Q235:Q314)</f>
        <v>110018921.06000002</v>
      </c>
      <c r="R315" s="32">
        <f t="shared" si="166"/>
        <v>97988369.859999985</v>
      </c>
      <c r="Y315" s="51"/>
      <c r="Z315" s="51"/>
      <c r="AA315" s="51"/>
      <c r="AB315" s="49"/>
    </row>
    <row r="316" spans="1:30" ht="13.5" customHeight="1">
      <c r="D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30"/>
      <c r="R316" s="34"/>
      <c r="Y316" s="51"/>
      <c r="Z316" s="51"/>
      <c r="AA316" s="51"/>
    </row>
    <row r="317" spans="1:30">
      <c r="A317" s="25" t="s">
        <v>2</v>
      </c>
      <c r="B317" s="25" t="s">
        <v>367</v>
      </c>
      <c r="C317" s="25" t="s">
        <v>2</v>
      </c>
      <c r="D317" s="41" t="s">
        <v>123</v>
      </c>
      <c r="E317" s="45">
        <v>93950731.239999995</v>
      </c>
      <c r="F317" s="45">
        <v>99489912.25</v>
      </c>
      <c r="G317" s="45">
        <v>104783251.8</v>
      </c>
      <c r="H317" s="45">
        <v>110558058.02</v>
      </c>
      <c r="I317" s="45">
        <v>122323029.09</v>
      </c>
      <c r="J317" s="45">
        <v>142343326.31</v>
      </c>
      <c r="K317" s="45">
        <v>167715766.99000001</v>
      </c>
      <c r="L317" s="45">
        <v>24530746.34</v>
      </c>
      <c r="M317" s="45">
        <v>49278313.229999997</v>
      </c>
      <c r="N317" s="45">
        <v>68620693.840000004</v>
      </c>
      <c r="O317" s="45">
        <v>80105727.409999996</v>
      </c>
      <c r="P317" s="45">
        <v>88023366.390000001</v>
      </c>
      <c r="Q317" s="45">
        <v>93031494.670000002</v>
      </c>
      <c r="R317" s="47">
        <f t="shared" ref="R317:R320" si="167">((E317+Q317)+((F317+G317+H317+I317+J317+K317+L317+M317+N317+O317+P317)*2))/24</f>
        <v>95938608.71875</v>
      </c>
      <c r="V317" s="49">
        <f>R317</f>
        <v>95938608.71875</v>
      </c>
      <c r="Y317" s="51"/>
      <c r="Z317" s="51"/>
      <c r="AA317" s="51"/>
      <c r="AC317" s="49">
        <f>+R317</f>
        <v>95938608.71875</v>
      </c>
    </row>
    <row r="318" spans="1:30">
      <c r="A318" s="25" t="s">
        <v>2</v>
      </c>
      <c r="B318" s="25" t="s">
        <v>368</v>
      </c>
      <c r="C318" s="25" t="s">
        <v>2</v>
      </c>
      <c r="D318" s="41" t="s">
        <v>124</v>
      </c>
      <c r="E318" s="45">
        <v>27862939.75</v>
      </c>
      <c r="F318" s="45">
        <v>33458510.98</v>
      </c>
      <c r="G318" s="45">
        <v>37352961.030000001</v>
      </c>
      <c r="H318" s="45">
        <v>42442395.490000002</v>
      </c>
      <c r="I318" s="45">
        <v>47374622.689999998</v>
      </c>
      <c r="J318" s="45">
        <v>52152170.829999998</v>
      </c>
      <c r="K318" s="45">
        <v>58986390.289999999</v>
      </c>
      <c r="L318" s="45">
        <v>6191397.3799999999</v>
      </c>
      <c r="M318" s="45">
        <v>11571755.800000001</v>
      </c>
      <c r="N318" s="45">
        <v>17282193.649999999</v>
      </c>
      <c r="O318" s="45">
        <v>22472885.789999999</v>
      </c>
      <c r="P318" s="45">
        <v>26781147.260000002</v>
      </c>
      <c r="Q318" s="45">
        <v>31024981.960000001</v>
      </c>
      <c r="R318" s="47">
        <f t="shared" si="167"/>
        <v>32125866.00375</v>
      </c>
      <c r="V318" s="49">
        <f>R318</f>
        <v>32125866.00375</v>
      </c>
      <c r="Y318" s="51"/>
      <c r="Z318" s="51"/>
      <c r="AA318" s="51"/>
      <c r="AC318" s="49">
        <f>+R318</f>
        <v>32125866.00375</v>
      </c>
    </row>
    <row r="319" spans="1:30">
      <c r="A319" s="25" t="s">
        <v>2</v>
      </c>
      <c r="B319" s="25" t="s">
        <v>369</v>
      </c>
      <c r="C319" s="25" t="s">
        <v>370</v>
      </c>
      <c r="D319" s="41" t="s">
        <v>125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7">
        <f t="shared" si="167"/>
        <v>0</v>
      </c>
      <c r="V319" s="49">
        <f>R319</f>
        <v>0</v>
      </c>
      <c r="Y319" s="51"/>
      <c r="Z319" s="51"/>
      <c r="AA319" s="51"/>
      <c r="AC319" s="49">
        <f>+R319</f>
        <v>0</v>
      </c>
    </row>
    <row r="320" spans="1:30">
      <c r="A320" s="25" t="s">
        <v>2</v>
      </c>
      <c r="B320" s="25" t="s">
        <v>371</v>
      </c>
      <c r="C320" s="25" t="s">
        <v>2</v>
      </c>
      <c r="D320" s="41" t="s">
        <v>126</v>
      </c>
      <c r="E320" s="45">
        <v>4226022.3</v>
      </c>
      <c r="F320" s="45">
        <v>5084707.0999999996</v>
      </c>
      <c r="G320" s="45">
        <v>5820997.25</v>
      </c>
      <c r="H320" s="45">
        <v>6501816.54</v>
      </c>
      <c r="I320" s="45">
        <v>7387945.46</v>
      </c>
      <c r="J320" s="45">
        <v>8022733.1699999999</v>
      </c>
      <c r="K320" s="45">
        <v>8775877.5800000001</v>
      </c>
      <c r="L320" s="45">
        <v>827046.16</v>
      </c>
      <c r="M320" s="45">
        <v>1468373.56</v>
      </c>
      <c r="N320" s="45">
        <v>2261486.13</v>
      </c>
      <c r="O320" s="45">
        <v>2977358.02</v>
      </c>
      <c r="P320" s="45">
        <v>3778638.98</v>
      </c>
      <c r="Q320" s="45">
        <v>4552958.78</v>
      </c>
      <c r="R320" s="47">
        <f t="shared" si="167"/>
        <v>4774705.8741666665</v>
      </c>
      <c r="V320" s="49">
        <f>R320</f>
        <v>4774705.8741666665</v>
      </c>
      <c r="Y320" s="51"/>
      <c r="Z320" s="51"/>
      <c r="AA320" s="51"/>
      <c r="AC320" s="49">
        <f>+R320</f>
        <v>4774705.8741666665</v>
      </c>
    </row>
    <row r="321" spans="1:29">
      <c r="D321" s="41" t="s">
        <v>127</v>
      </c>
      <c r="E321" s="46">
        <f t="shared" ref="E321:P321" si="168">SUM(E317:E320)</f>
        <v>126039693.28999999</v>
      </c>
      <c r="F321" s="46">
        <f t="shared" si="168"/>
        <v>138033130.33000001</v>
      </c>
      <c r="G321" s="46">
        <f t="shared" si="168"/>
        <v>147957210.07999998</v>
      </c>
      <c r="H321" s="46">
        <f t="shared" si="168"/>
        <v>159502270.04999998</v>
      </c>
      <c r="I321" s="46">
        <f t="shared" si="168"/>
        <v>177085597.24000001</v>
      </c>
      <c r="J321" s="46">
        <f t="shared" si="168"/>
        <v>202518230.30999997</v>
      </c>
      <c r="K321" s="46">
        <f t="shared" si="168"/>
        <v>235478034.86000001</v>
      </c>
      <c r="L321" s="46">
        <f t="shared" si="168"/>
        <v>31549189.879999999</v>
      </c>
      <c r="M321" s="46">
        <f t="shared" si="168"/>
        <v>62318442.590000004</v>
      </c>
      <c r="N321" s="46">
        <f t="shared" si="168"/>
        <v>88164373.620000005</v>
      </c>
      <c r="O321" s="46">
        <f t="shared" si="168"/>
        <v>105555971.21999998</v>
      </c>
      <c r="P321" s="46">
        <f t="shared" si="168"/>
        <v>118583152.63000001</v>
      </c>
      <c r="Q321" s="46">
        <f t="shared" ref="Q321:R321" si="169">SUM(Q317:Q320)</f>
        <v>128609435.41</v>
      </c>
      <c r="R321" s="46">
        <f t="shared" si="169"/>
        <v>132839180.59666666</v>
      </c>
      <c r="Y321" s="51"/>
      <c r="Z321" s="51"/>
      <c r="AA321" s="51"/>
    </row>
    <row r="322" spans="1:29">
      <c r="D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Y322" s="51"/>
      <c r="Z322" s="51"/>
      <c r="AA322" s="51"/>
    </row>
    <row r="323" spans="1:29">
      <c r="A323" s="6" t="s">
        <v>293</v>
      </c>
      <c r="B323" s="6" t="s">
        <v>128</v>
      </c>
      <c r="D323" s="33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ref="R323:R324" si="170">((E323+Q323)+((F323+G323+H323+I323+J323+K323+L323+M323+N323+O323+P323)*2))/24</f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A324" s="6" t="s">
        <v>294</v>
      </c>
      <c r="B324" s="6" t="s">
        <v>128</v>
      </c>
      <c r="D324" s="33" t="s">
        <v>129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7">
        <f t="shared" si="170"/>
        <v>0</v>
      </c>
      <c r="V324" s="49">
        <f>R324</f>
        <v>0</v>
      </c>
      <c r="Y324" s="51"/>
      <c r="Z324" s="51"/>
      <c r="AA324" s="51"/>
      <c r="AC324" s="49">
        <f>+R324</f>
        <v>0</v>
      </c>
    </row>
    <row r="325" spans="1:29">
      <c r="D325" s="3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30"/>
      <c r="R325" s="34"/>
      <c r="Y325" s="51"/>
      <c r="Z325" s="51"/>
      <c r="AA325" s="51"/>
    </row>
    <row r="326" spans="1:29">
      <c r="A326" s="6" t="s">
        <v>284</v>
      </c>
      <c r="B326" s="6" t="s">
        <v>130</v>
      </c>
      <c r="C326" s="6" t="s">
        <v>913</v>
      </c>
      <c r="D326" s="33" t="s">
        <v>914</v>
      </c>
      <c r="E326" s="45">
        <v>22995.46</v>
      </c>
      <c r="F326" s="45">
        <v>25628.85</v>
      </c>
      <c r="G326" s="45">
        <v>28262.240000000002</v>
      </c>
      <c r="H326" s="45">
        <v>30895.63</v>
      </c>
      <c r="I326" s="45">
        <v>33529.019999999997</v>
      </c>
      <c r="J326" s="45">
        <v>36162.410000000003</v>
      </c>
      <c r="K326" s="45">
        <v>38803.06</v>
      </c>
      <c r="L326" s="45">
        <v>2666.72</v>
      </c>
      <c r="M326" s="45">
        <v>5333.44</v>
      </c>
      <c r="N326" s="45">
        <v>8000.16</v>
      </c>
      <c r="O326" s="45">
        <v>10666.88</v>
      </c>
      <c r="P326" s="45">
        <v>13333.6</v>
      </c>
      <c r="Q326" s="45">
        <v>16000.32</v>
      </c>
      <c r="R326" s="47">
        <f t="shared" ref="R326:R340" si="171">((E326+Q326)+((F326+G326+H326+I326+J326+K326+L326+M326+N326+O326+P326)*2))/24</f>
        <v>21064.991666666669</v>
      </c>
      <c r="V326" s="49">
        <f t="shared" ref="V326:V341" si="172">R326</f>
        <v>21064.991666666669</v>
      </c>
      <c r="Y326" s="51"/>
      <c r="Z326" s="51"/>
      <c r="AA326" s="51"/>
      <c r="AC326" s="49">
        <f t="shared" ref="AC326:AC341" si="173">+R326</f>
        <v>21064.991666666669</v>
      </c>
    </row>
    <row r="327" spans="1:29">
      <c r="A327" s="6" t="s">
        <v>284</v>
      </c>
      <c r="B327" s="6" t="s">
        <v>130</v>
      </c>
      <c r="C327" s="6" t="s">
        <v>364</v>
      </c>
      <c r="D327" s="41" t="s">
        <v>674</v>
      </c>
      <c r="E327" s="45">
        <v>87598.33</v>
      </c>
      <c r="F327" s="45">
        <v>105504.33</v>
      </c>
      <c r="G327" s="45">
        <v>135671.32999999999</v>
      </c>
      <c r="H327" s="45">
        <v>155110.32999999999</v>
      </c>
      <c r="I327" s="45">
        <v>174487.45</v>
      </c>
      <c r="J327" s="45">
        <v>193926.45</v>
      </c>
      <c r="K327" s="45">
        <v>213365.45</v>
      </c>
      <c r="L327" s="45">
        <v>17301</v>
      </c>
      <c r="M327" s="45">
        <v>34602</v>
      </c>
      <c r="N327" s="45">
        <v>51903</v>
      </c>
      <c r="O327" s="45">
        <v>64874.3</v>
      </c>
      <c r="P327" s="45">
        <v>80906.3</v>
      </c>
      <c r="Q327" s="45">
        <v>98270.3</v>
      </c>
      <c r="R327" s="47">
        <f t="shared" ref="R327" si="174">((E327+Q327)+((F327+G327+H327+I327+J327+K327+L327+M327+N327+O327+P327)*2))/24</f>
        <v>110048.85458333332</v>
      </c>
      <c r="V327" s="49">
        <f t="shared" ref="V327" si="175">R327</f>
        <v>110048.85458333332</v>
      </c>
      <c r="Y327" s="51"/>
      <c r="Z327" s="51"/>
      <c r="AA327" s="51"/>
      <c r="AC327" s="49">
        <f t="shared" ref="AC327" si="176">+R327</f>
        <v>110048.85458333332</v>
      </c>
    </row>
    <row r="328" spans="1:29">
      <c r="A328" s="6" t="s">
        <v>284</v>
      </c>
      <c r="B328" s="6" t="s">
        <v>130</v>
      </c>
      <c r="C328" s="6" t="s">
        <v>365</v>
      </c>
      <c r="D328" s="41" t="s">
        <v>680</v>
      </c>
      <c r="E328" s="45">
        <v>2778.32</v>
      </c>
      <c r="F328" s="45">
        <v>2778.32</v>
      </c>
      <c r="G328" s="45">
        <v>2778.32</v>
      </c>
      <c r="H328" s="45">
        <v>2778.32</v>
      </c>
      <c r="I328" s="45">
        <v>2778.32</v>
      </c>
      <c r="J328" s="45">
        <v>2790.36</v>
      </c>
      <c r="K328" s="45">
        <v>2969.2</v>
      </c>
      <c r="L328" s="45">
        <v>24.58</v>
      </c>
      <c r="M328" s="45">
        <v>24.58</v>
      </c>
      <c r="N328" s="45">
        <v>24.58</v>
      </c>
      <c r="O328" s="45">
        <v>24.58</v>
      </c>
      <c r="P328" s="45">
        <v>868.72</v>
      </c>
      <c r="Q328" s="45">
        <v>925.54</v>
      </c>
      <c r="R328" s="47">
        <f t="shared" si="171"/>
        <v>1640.9841666666673</v>
      </c>
      <c r="V328" s="49">
        <f t="shared" si="172"/>
        <v>1640.9841666666673</v>
      </c>
      <c r="Y328" s="51"/>
      <c r="Z328" s="51"/>
      <c r="AA328" s="51"/>
      <c r="AC328" s="49">
        <f t="shared" si="173"/>
        <v>1640.9841666666673</v>
      </c>
    </row>
    <row r="329" spans="1:29">
      <c r="A329" s="6" t="s">
        <v>293</v>
      </c>
      <c r="B329" s="6" t="s">
        <v>130</v>
      </c>
      <c r="C329" s="6" t="s">
        <v>360</v>
      </c>
      <c r="D329" s="33" t="s">
        <v>673</v>
      </c>
      <c r="E329" s="45">
        <v>112483.32</v>
      </c>
      <c r="F329" s="45">
        <v>132860.51999999999</v>
      </c>
      <c r="G329" s="45">
        <v>153237.72</v>
      </c>
      <c r="H329" s="45">
        <v>173614.92</v>
      </c>
      <c r="I329" s="45">
        <v>193992.12</v>
      </c>
      <c r="J329" s="45">
        <v>214369.32</v>
      </c>
      <c r="K329" s="45">
        <v>234746.52</v>
      </c>
      <c r="L329" s="45">
        <v>20377.2</v>
      </c>
      <c r="M329" s="45">
        <v>40754.400000000001</v>
      </c>
      <c r="N329" s="45">
        <v>63611.61</v>
      </c>
      <c r="O329" s="45">
        <v>86468.83</v>
      </c>
      <c r="P329" s="45">
        <v>109326.05</v>
      </c>
      <c r="Q329" s="45">
        <v>132183.26999999999</v>
      </c>
      <c r="R329" s="47">
        <f t="shared" si="171"/>
        <v>128807.70875000001</v>
      </c>
      <c r="V329" s="49">
        <f t="shared" si="172"/>
        <v>128807.70875000001</v>
      </c>
      <c r="Y329" s="51"/>
      <c r="Z329" s="51"/>
      <c r="AA329" s="51"/>
      <c r="AC329" s="49">
        <f t="shared" si="173"/>
        <v>128807.70875000001</v>
      </c>
    </row>
    <row r="330" spans="1:29">
      <c r="A330" s="6" t="s">
        <v>293</v>
      </c>
      <c r="B330" s="6" t="s">
        <v>130</v>
      </c>
      <c r="C330" s="1" t="s">
        <v>361</v>
      </c>
      <c r="D330" s="33" t="s">
        <v>677</v>
      </c>
      <c r="E330" s="45">
        <v>36466.68</v>
      </c>
      <c r="F330" s="45">
        <v>43027.839999999997</v>
      </c>
      <c r="G330" s="45">
        <v>49588.95</v>
      </c>
      <c r="H330" s="45">
        <v>56150.06</v>
      </c>
      <c r="I330" s="45">
        <v>62711.17</v>
      </c>
      <c r="J330" s="45">
        <v>69272.28</v>
      </c>
      <c r="K330" s="45">
        <v>75833.39</v>
      </c>
      <c r="L330" s="45">
        <v>6561.11</v>
      </c>
      <c r="M330" s="45">
        <v>13122.22</v>
      </c>
      <c r="N330" s="45">
        <v>19683.330000000002</v>
      </c>
      <c r="O330" s="45">
        <v>26244.44</v>
      </c>
      <c r="P330" s="45">
        <v>32805.550000000003</v>
      </c>
      <c r="Q330" s="45">
        <v>39366.660000000003</v>
      </c>
      <c r="R330" s="47">
        <f t="shared" si="171"/>
        <v>41076.417499999989</v>
      </c>
      <c r="V330" s="49">
        <f t="shared" si="172"/>
        <v>41076.417499999989</v>
      </c>
      <c r="Y330" s="51"/>
      <c r="Z330" s="51"/>
      <c r="AA330" s="51"/>
      <c r="AC330" s="49">
        <f t="shared" si="173"/>
        <v>41076.417499999989</v>
      </c>
    </row>
    <row r="331" spans="1:29">
      <c r="A331" s="6" t="s">
        <v>293</v>
      </c>
      <c r="B331" s="6" t="s">
        <v>130</v>
      </c>
      <c r="C331" s="1" t="s">
        <v>362</v>
      </c>
      <c r="D331" s="33" t="s">
        <v>678</v>
      </c>
      <c r="E331" s="45">
        <v>896351.27</v>
      </c>
      <c r="F331" s="45">
        <v>950660.28</v>
      </c>
      <c r="G331" s="45">
        <v>1002800.1</v>
      </c>
      <c r="H331" s="45">
        <v>1059509.3400000001</v>
      </c>
      <c r="I331" s="45">
        <v>1160875.56</v>
      </c>
      <c r="J331" s="45">
        <v>1343662.24</v>
      </c>
      <c r="K331" s="45">
        <v>1594344.8</v>
      </c>
      <c r="L331" s="45">
        <v>244371.46</v>
      </c>
      <c r="M331" s="45">
        <v>485273.38</v>
      </c>
      <c r="N331" s="45">
        <v>674582.6</v>
      </c>
      <c r="O331" s="45">
        <v>804179.71</v>
      </c>
      <c r="P331" s="45">
        <v>900178.93</v>
      </c>
      <c r="Q331" s="45">
        <v>962916.83</v>
      </c>
      <c r="R331" s="47">
        <f t="shared" si="171"/>
        <v>929172.7041666666</v>
      </c>
      <c r="V331" s="49">
        <f t="shared" si="172"/>
        <v>929172.7041666666</v>
      </c>
      <c r="Y331" s="51"/>
      <c r="Z331" s="51"/>
      <c r="AA331" s="51"/>
      <c r="AC331" s="49">
        <f t="shared" si="173"/>
        <v>929172.7041666666</v>
      </c>
    </row>
    <row r="332" spans="1:29">
      <c r="A332" s="6" t="s">
        <v>293</v>
      </c>
      <c r="B332" s="6" t="s">
        <v>130</v>
      </c>
      <c r="C332" s="6" t="s">
        <v>363</v>
      </c>
      <c r="D332" s="33" t="s">
        <v>679</v>
      </c>
      <c r="E332" s="45">
        <v>1122168.25</v>
      </c>
      <c r="F332" s="45">
        <v>1186256.47</v>
      </c>
      <c r="G332" s="45">
        <v>1236787.5900000001</v>
      </c>
      <c r="H332" s="45">
        <v>1295492.83</v>
      </c>
      <c r="I332" s="45">
        <v>1366301.8</v>
      </c>
      <c r="J332" s="45">
        <v>1511075.27</v>
      </c>
      <c r="K332" s="45">
        <v>1786897.79</v>
      </c>
      <c r="L332" s="45">
        <v>287732.71999999997</v>
      </c>
      <c r="M332" s="45">
        <v>558127.67000000004</v>
      </c>
      <c r="N332" s="45">
        <v>846782.93</v>
      </c>
      <c r="O332" s="45">
        <v>1059690.57</v>
      </c>
      <c r="P332" s="45">
        <v>1187736.8</v>
      </c>
      <c r="Q332" s="45">
        <v>1290708.01</v>
      </c>
      <c r="R332" s="47">
        <f t="shared" si="171"/>
        <v>1127443.3808333334</v>
      </c>
      <c r="V332" s="49">
        <f t="shared" si="172"/>
        <v>1127443.3808333334</v>
      </c>
      <c r="Y332" s="51"/>
      <c r="Z332" s="51"/>
      <c r="AA332" s="51"/>
      <c r="AC332" s="49">
        <f t="shared" si="173"/>
        <v>1127443.3808333334</v>
      </c>
    </row>
    <row r="333" spans="1:29">
      <c r="A333" s="6" t="s">
        <v>293</v>
      </c>
      <c r="B333" s="6" t="s">
        <v>130</v>
      </c>
      <c r="C333" s="6" t="s">
        <v>364</v>
      </c>
      <c r="D333" s="41" t="s">
        <v>674</v>
      </c>
      <c r="E333" s="45">
        <v>939156</v>
      </c>
      <c r="F333" s="45">
        <v>1121537</v>
      </c>
      <c r="G333" s="45">
        <v>1303918</v>
      </c>
      <c r="H333" s="45">
        <v>1486299</v>
      </c>
      <c r="I333" s="45">
        <v>1668680</v>
      </c>
      <c r="J333" s="45">
        <v>1852188.94</v>
      </c>
      <c r="K333" s="45">
        <v>2035699.94</v>
      </c>
      <c r="L333" s="45">
        <v>183511</v>
      </c>
      <c r="M333" s="45">
        <v>367022</v>
      </c>
      <c r="N333" s="45">
        <v>550533</v>
      </c>
      <c r="O333" s="45">
        <v>734044</v>
      </c>
      <c r="P333" s="45">
        <v>917555</v>
      </c>
      <c r="Q333" s="45">
        <v>1101066</v>
      </c>
      <c r="R333" s="47">
        <f t="shared" si="171"/>
        <v>1103424.9066666665</v>
      </c>
      <c r="V333" s="49">
        <f t="shared" si="172"/>
        <v>1103424.9066666665</v>
      </c>
      <c r="Y333" s="51"/>
      <c r="Z333" s="51"/>
      <c r="AA333" s="51"/>
      <c r="AC333" s="49">
        <f t="shared" si="173"/>
        <v>1103424.9066666665</v>
      </c>
    </row>
    <row r="334" spans="1:29">
      <c r="A334" s="6" t="s">
        <v>293</v>
      </c>
      <c r="B334" s="6" t="s">
        <v>130</v>
      </c>
      <c r="C334" s="6" t="s">
        <v>365</v>
      </c>
      <c r="D334" s="33" t="s">
        <v>680</v>
      </c>
      <c r="E334" s="45">
        <v>2058.6999999999998</v>
      </c>
      <c r="F334" s="45">
        <v>2535.41</v>
      </c>
      <c r="G334" s="45">
        <v>2877.91</v>
      </c>
      <c r="H334" s="45">
        <v>3269.78</v>
      </c>
      <c r="I334" s="45">
        <v>29749.75</v>
      </c>
      <c r="J334" s="45">
        <v>30062.42</v>
      </c>
      <c r="K334" s="45">
        <v>30360.12</v>
      </c>
      <c r="L334" s="45">
        <v>226.95</v>
      </c>
      <c r="M334" s="45">
        <v>458.74</v>
      </c>
      <c r="N334" s="45">
        <v>768.06</v>
      </c>
      <c r="O334" s="45">
        <v>1220.44</v>
      </c>
      <c r="P334" s="45">
        <v>1857.93</v>
      </c>
      <c r="Q334" s="45">
        <v>2304.7399999999998</v>
      </c>
      <c r="R334" s="47">
        <f t="shared" si="171"/>
        <v>8797.4358333333312</v>
      </c>
      <c r="V334" s="49">
        <f t="shared" si="172"/>
        <v>8797.4358333333312</v>
      </c>
      <c r="Y334" s="51"/>
      <c r="Z334" s="51"/>
      <c r="AA334" s="51"/>
      <c r="AC334" s="49">
        <f t="shared" si="173"/>
        <v>8797.4358333333312</v>
      </c>
    </row>
    <row r="335" spans="1:29">
      <c r="A335" s="6" t="s">
        <v>294</v>
      </c>
      <c r="B335" s="6" t="s">
        <v>130</v>
      </c>
      <c r="C335" s="6" t="s">
        <v>360</v>
      </c>
      <c r="D335" s="33" t="s">
        <v>673</v>
      </c>
      <c r="E335" s="45">
        <v>331531.57</v>
      </c>
      <c r="F335" s="45">
        <v>354221.66</v>
      </c>
      <c r="G335" s="45">
        <v>372988.06</v>
      </c>
      <c r="H335" s="45">
        <v>393235.8</v>
      </c>
      <c r="I335" s="45">
        <v>418259.33</v>
      </c>
      <c r="J335" s="45">
        <v>460791.3</v>
      </c>
      <c r="K335" s="45">
        <v>530154.43000000005</v>
      </c>
      <c r="L335" s="45">
        <v>73488.570000000007</v>
      </c>
      <c r="M335" s="45">
        <v>143026.96</v>
      </c>
      <c r="N335" s="45">
        <v>233092.09</v>
      </c>
      <c r="O335" s="45">
        <v>287483.71000000002</v>
      </c>
      <c r="P335" s="45">
        <v>319028.24</v>
      </c>
      <c r="Q335" s="45">
        <v>345762.14</v>
      </c>
      <c r="R335" s="47">
        <f t="shared" si="171"/>
        <v>327034.75041666662</v>
      </c>
      <c r="V335" s="49">
        <f t="shared" si="172"/>
        <v>327034.75041666662</v>
      </c>
      <c r="Y335" s="51"/>
      <c r="Z335" s="51"/>
      <c r="AA335" s="51"/>
      <c r="AC335" s="49">
        <f t="shared" si="173"/>
        <v>327034.75041666662</v>
      </c>
    </row>
    <row r="336" spans="1:29">
      <c r="A336" s="6" t="s">
        <v>294</v>
      </c>
      <c r="B336" s="6" t="s">
        <v>130</v>
      </c>
      <c r="C336" s="6" t="s">
        <v>59</v>
      </c>
      <c r="D336" s="33" t="s">
        <v>675</v>
      </c>
      <c r="E336" s="45">
        <v>7288456.0199999996</v>
      </c>
      <c r="F336" s="45">
        <v>7743127.7699999996</v>
      </c>
      <c r="G336" s="45">
        <v>8119947.6299999999</v>
      </c>
      <c r="H336" s="45">
        <v>8520257.4900000002</v>
      </c>
      <c r="I336" s="45">
        <v>8995199.2799999993</v>
      </c>
      <c r="J336" s="45">
        <v>9916856.1699999999</v>
      </c>
      <c r="K336" s="45">
        <v>11525551.67</v>
      </c>
      <c r="L336" s="45">
        <v>1698425.19</v>
      </c>
      <c r="M336" s="45">
        <v>3299857.9</v>
      </c>
      <c r="N336" s="45">
        <v>5009062.12</v>
      </c>
      <c r="O336" s="45">
        <v>6194366.0700000003</v>
      </c>
      <c r="P336" s="45">
        <v>6862379.2599999998</v>
      </c>
      <c r="Q336" s="45">
        <v>7413410.2699999996</v>
      </c>
      <c r="R336" s="47">
        <f t="shared" si="171"/>
        <v>7102996.9745833324</v>
      </c>
      <c r="V336" s="49">
        <f t="shared" si="172"/>
        <v>7102996.9745833324</v>
      </c>
      <c r="Y336" s="51"/>
      <c r="Z336" s="51"/>
      <c r="AA336" s="51"/>
      <c r="AC336" s="49">
        <f t="shared" si="173"/>
        <v>7102996.9745833324</v>
      </c>
    </row>
    <row r="337" spans="1:29">
      <c r="A337" s="6" t="s">
        <v>294</v>
      </c>
      <c r="B337" s="6" t="s">
        <v>130</v>
      </c>
      <c r="C337" s="6" t="s">
        <v>60</v>
      </c>
      <c r="D337" s="33" t="s">
        <v>676</v>
      </c>
      <c r="E337" s="45">
        <v>5550348.9800000004</v>
      </c>
      <c r="F337" s="45">
        <v>5961923.7699999996</v>
      </c>
      <c r="G337" s="45">
        <v>6365390.9500000002</v>
      </c>
      <c r="H337" s="45">
        <v>6796746.1699999999</v>
      </c>
      <c r="I337" s="45">
        <v>7524905.3300000001</v>
      </c>
      <c r="J337" s="45">
        <v>8651081.5299999993</v>
      </c>
      <c r="K337" s="45">
        <v>10053364.970000001</v>
      </c>
      <c r="L337" s="45">
        <v>1376503.3</v>
      </c>
      <c r="M337" s="45">
        <v>2767346.73</v>
      </c>
      <c r="N337" s="45">
        <v>3920324.47</v>
      </c>
      <c r="O337" s="45">
        <v>4650676.7</v>
      </c>
      <c r="P337" s="45">
        <v>5175348.38</v>
      </c>
      <c r="Q337" s="45">
        <v>5565985.5300000003</v>
      </c>
      <c r="R337" s="47">
        <f t="shared" si="171"/>
        <v>5733481.6295833327</v>
      </c>
      <c r="V337" s="49">
        <f t="shared" si="172"/>
        <v>5733481.6295833327</v>
      </c>
      <c r="Y337" s="51"/>
      <c r="Z337" s="51"/>
      <c r="AA337" s="51"/>
      <c r="AC337" s="49">
        <f t="shared" si="173"/>
        <v>5733481.6295833327</v>
      </c>
    </row>
    <row r="338" spans="1:29">
      <c r="A338" s="6" t="s">
        <v>294</v>
      </c>
      <c r="B338" s="6" t="s">
        <v>130</v>
      </c>
      <c r="C338" s="6" t="s">
        <v>362</v>
      </c>
      <c r="D338" s="41" t="s">
        <v>678</v>
      </c>
      <c r="E338" s="45">
        <v>162228.9</v>
      </c>
      <c r="F338" s="45">
        <v>173046.44</v>
      </c>
      <c r="G338" s="45">
        <v>180895.11</v>
      </c>
      <c r="H338" s="45">
        <v>189252.9</v>
      </c>
      <c r="I338" s="45">
        <v>198563.96</v>
      </c>
      <c r="J338" s="45">
        <v>216144.55</v>
      </c>
      <c r="K338" s="45">
        <v>249975.58</v>
      </c>
      <c r="L338" s="45">
        <v>32256.01</v>
      </c>
      <c r="M338" s="45">
        <v>64399.19</v>
      </c>
      <c r="N338" s="45">
        <v>102892.65</v>
      </c>
      <c r="O338" s="45">
        <v>133880.54999999999</v>
      </c>
      <c r="P338" s="45">
        <v>151575.47</v>
      </c>
      <c r="Q338" s="45">
        <v>165801.76</v>
      </c>
      <c r="R338" s="47">
        <f t="shared" si="171"/>
        <v>154741.47833333333</v>
      </c>
      <c r="V338" s="49">
        <f t="shared" si="172"/>
        <v>154741.47833333333</v>
      </c>
      <c r="Y338" s="51"/>
      <c r="Z338" s="51"/>
      <c r="AA338" s="51"/>
      <c r="AC338" s="49">
        <f t="shared" si="173"/>
        <v>154741.47833333333</v>
      </c>
    </row>
    <row r="339" spans="1:29">
      <c r="A339" s="6" t="s">
        <v>294</v>
      </c>
      <c r="B339" s="6" t="s">
        <v>130</v>
      </c>
      <c r="C339" s="6" t="s">
        <v>364</v>
      </c>
      <c r="D339" s="41" t="s">
        <v>674</v>
      </c>
      <c r="E339" s="45">
        <v>1028328.29</v>
      </c>
      <c r="F339" s="45">
        <v>1235228.29</v>
      </c>
      <c r="G339" s="45">
        <v>1583797.29</v>
      </c>
      <c r="H339" s="45">
        <v>1808405.29</v>
      </c>
      <c r="I339" s="45">
        <v>2033013.29</v>
      </c>
      <c r="J339" s="45">
        <v>2257621.29</v>
      </c>
      <c r="K339" s="45">
        <v>2482229.29</v>
      </c>
      <c r="L339" s="45">
        <v>238949</v>
      </c>
      <c r="M339" s="45">
        <v>477898</v>
      </c>
      <c r="N339" s="45">
        <v>716847</v>
      </c>
      <c r="O339" s="45">
        <v>905012.41</v>
      </c>
      <c r="P339" s="45">
        <v>1121116.4099999999</v>
      </c>
      <c r="Q339" s="45">
        <v>1355179.41</v>
      </c>
      <c r="R339" s="47">
        <f t="shared" si="171"/>
        <v>1337655.9508333332</v>
      </c>
      <c r="V339" s="49">
        <f t="shared" si="172"/>
        <v>1337655.9508333332</v>
      </c>
      <c r="Y339" s="51"/>
      <c r="Z339" s="51"/>
      <c r="AA339" s="51"/>
      <c r="AC339" s="49">
        <f t="shared" si="173"/>
        <v>1337655.9508333332</v>
      </c>
    </row>
    <row r="340" spans="1:29">
      <c r="A340" s="6" t="s">
        <v>294</v>
      </c>
      <c r="B340" s="6" t="s">
        <v>130</v>
      </c>
      <c r="C340" s="6" t="s">
        <v>365</v>
      </c>
      <c r="D340" s="41" t="s">
        <v>680</v>
      </c>
      <c r="E340" s="45">
        <v>10766.27</v>
      </c>
      <c r="F340" s="45">
        <v>-77963.03</v>
      </c>
      <c r="G340" s="45">
        <v>-77532.06</v>
      </c>
      <c r="H340" s="45">
        <v>-58551.97</v>
      </c>
      <c r="I340" s="45">
        <v>-57247.18</v>
      </c>
      <c r="J340" s="45">
        <v>-54967.360000000001</v>
      </c>
      <c r="K340" s="45">
        <v>-50592.21</v>
      </c>
      <c r="L340" s="45">
        <v>481.15</v>
      </c>
      <c r="M340" s="45">
        <v>724.48</v>
      </c>
      <c r="N340" s="45">
        <v>5173.67</v>
      </c>
      <c r="O340" s="45">
        <v>6089.05</v>
      </c>
      <c r="P340" s="45">
        <v>6762.07</v>
      </c>
      <c r="Q340" s="45">
        <v>8582.76</v>
      </c>
      <c r="R340" s="47">
        <f t="shared" si="171"/>
        <v>-28995.739583333332</v>
      </c>
      <c r="V340" s="49">
        <f t="shared" si="172"/>
        <v>-28995.739583333332</v>
      </c>
      <c r="Y340" s="51"/>
      <c r="Z340" s="51"/>
      <c r="AA340" s="51"/>
      <c r="AC340" s="49">
        <f t="shared" si="173"/>
        <v>-28995.739583333332</v>
      </c>
    </row>
    <row r="341" spans="1:29">
      <c r="A341" s="6" t="s">
        <v>2</v>
      </c>
      <c r="B341" s="6" t="s">
        <v>366</v>
      </c>
      <c r="C341" s="6" t="s">
        <v>2</v>
      </c>
      <c r="D341" s="41" t="s">
        <v>131</v>
      </c>
      <c r="E341" s="45">
        <v>1203311.8899999999</v>
      </c>
      <c r="F341" s="45">
        <v>1404170.63</v>
      </c>
      <c r="G341" s="45">
        <v>1585684.77</v>
      </c>
      <c r="H341" s="45">
        <v>1784368.72</v>
      </c>
      <c r="I341" s="45">
        <v>1987428.32</v>
      </c>
      <c r="J341" s="45">
        <v>2175409.71</v>
      </c>
      <c r="K341" s="45">
        <v>2351148.16</v>
      </c>
      <c r="L341" s="45">
        <v>259115.38</v>
      </c>
      <c r="M341" s="45">
        <v>501515.19</v>
      </c>
      <c r="N341" s="45">
        <v>730296.37</v>
      </c>
      <c r="O341" s="45">
        <v>919792.36</v>
      </c>
      <c r="P341" s="45">
        <v>1128365.3</v>
      </c>
      <c r="Q341" s="45">
        <v>1345308.26</v>
      </c>
      <c r="R341" s="47">
        <f t="shared" ref="R341" si="177">((E341+Q341)+((F341+G341+H341+I341+J341+K341+L341+M341+N341+O341+P341)*2))/24</f>
        <v>1341800.4154166665</v>
      </c>
      <c r="V341" s="49">
        <f t="shared" si="172"/>
        <v>1341800.4154166665</v>
      </c>
      <c r="Y341" s="51"/>
      <c r="Z341" s="51"/>
      <c r="AA341" s="51"/>
      <c r="AC341" s="49">
        <f t="shared" si="173"/>
        <v>1341800.4154166665</v>
      </c>
    </row>
    <row r="342" spans="1:29">
      <c r="A342" s="6"/>
      <c r="B342" s="6"/>
      <c r="C342" s="6"/>
      <c r="D342" s="41" t="s">
        <v>132</v>
      </c>
      <c r="E342" s="46">
        <f t="shared" ref="E342:P342" si="178">SUM(E326:E341)</f>
        <v>18797028.25</v>
      </c>
      <c r="F342" s="46">
        <f t="shared" si="178"/>
        <v>20364544.549999997</v>
      </c>
      <c r="G342" s="46">
        <f t="shared" si="178"/>
        <v>22047093.91</v>
      </c>
      <c r="H342" s="46">
        <f t="shared" si="178"/>
        <v>23696834.609999999</v>
      </c>
      <c r="I342" s="46">
        <f t="shared" si="178"/>
        <v>25793227.520000003</v>
      </c>
      <c r="J342" s="46">
        <f t="shared" si="178"/>
        <v>28876446.879999999</v>
      </c>
      <c r="K342" s="46">
        <f t="shared" si="178"/>
        <v>33154852.16</v>
      </c>
      <c r="L342" s="46">
        <f t="shared" si="178"/>
        <v>4441991.34</v>
      </c>
      <c r="M342" s="46">
        <f t="shared" si="178"/>
        <v>8759486.8800000008</v>
      </c>
      <c r="N342" s="46">
        <f t="shared" si="178"/>
        <v>12933577.640000001</v>
      </c>
      <c r="O342" s="46">
        <f t="shared" si="178"/>
        <v>15884714.600000001</v>
      </c>
      <c r="P342" s="46">
        <f t="shared" si="178"/>
        <v>18009144.009999998</v>
      </c>
      <c r="Q342" s="46">
        <f t="shared" ref="Q342:R342" si="179">SUM(Q326:Q341)</f>
        <v>19843771.800000004</v>
      </c>
      <c r="R342" s="46">
        <f t="shared" si="179"/>
        <v>19440192.843749996</v>
      </c>
      <c r="Y342" s="51"/>
      <c r="Z342" s="51"/>
      <c r="AA342" s="51"/>
    </row>
    <row r="343" spans="1:29">
      <c r="D343" s="3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30"/>
      <c r="R343" s="34"/>
      <c r="Y343" s="51"/>
      <c r="Z343" s="51"/>
      <c r="AA343" s="51"/>
    </row>
    <row r="344" spans="1:29">
      <c r="A344" s="6" t="s">
        <v>284</v>
      </c>
      <c r="B344" s="6" t="s">
        <v>133</v>
      </c>
      <c r="D344" s="33" t="s">
        <v>134</v>
      </c>
      <c r="E344" s="45">
        <v>15419057.09</v>
      </c>
      <c r="F344" s="45">
        <v>18020859.960000001</v>
      </c>
      <c r="G344" s="45">
        <v>20637535.760000002</v>
      </c>
      <c r="H344" s="45">
        <v>23270347</v>
      </c>
      <c r="I344" s="45">
        <v>25918672.199999999</v>
      </c>
      <c r="J344" s="45">
        <v>28582313.68</v>
      </c>
      <c r="K344" s="45">
        <v>31270347.91</v>
      </c>
      <c r="L344" s="45">
        <v>2792093.49</v>
      </c>
      <c r="M344" s="45">
        <v>5476803.3399999999</v>
      </c>
      <c r="N344" s="45">
        <v>8167805.6600000001</v>
      </c>
      <c r="O344" s="45">
        <v>10867432.48</v>
      </c>
      <c r="P344" s="45">
        <v>13571673.439999999</v>
      </c>
      <c r="Q344" s="45">
        <v>16284224.689999999</v>
      </c>
      <c r="R344" s="47">
        <f t="shared" ref="R344:R346" si="180">((E344+Q344)+((F344+G344+H344+I344+J344+K344+L344+M344+N344+O344+P344)*2))/24</f>
        <v>17035627.150833335</v>
      </c>
      <c r="V344" s="49">
        <f t="shared" ref="V344:V346" si="181">R344</f>
        <v>17035627.150833335</v>
      </c>
      <c r="Y344" s="51"/>
      <c r="Z344" s="51"/>
      <c r="AA344" s="51"/>
      <c r="AC344" s="49">
        <f t="shared" ref="AC344:AC346" si="182">+R344</f>
        <v>17035627.150833335</v>
      </c>
    </row>
    <row r="345" spans="1:29">
      <c r="A345" s="6" t="s">
        <v>284</v>
      </c>
      <c r="B345" s="6" t="s">
        <v>135</v>
      </c>
      <c r="D345" s="33" t="s">
        <v>681</v>
      </c>
      <c r="E345" s="45">
        <v>1790451.9</v>
      </c>
      <c r="F345" s="45">
        <v>2092205.64</v>
      </c>
      <c r="G345" s="45">
        <v>2394012.87</v>
      </c>
      <c r="H345" s="45">
        <v>2695763.14</v>
      </c>
      <c r="I345" s="45">
        <v>2985075.27</v>
      </c>
      <c r="J345" s="45">
        <v>3251041.51</v>
      </c>
      <c r="K345" s="45">
        <v>3517419.93</v>
      </c>
      <c r="L345" s="45">
        <v>587972.24</v>
      </c>
      <c r="M345" s="45">
        <v>906432.54</v>
      </c>
      <c r="N345" s="45">
        <v>1225002.47</v>
      </c>
      <c r="O345" s="45">
        <v>1543761.12</v>
      </c>
      <c r="P345" s="45">
        <v>1922721.58</v>
      </c>
      <c r="Q345" s="45">
        <v>2256625.5</v>
      </c>
      <c r="R345" s="47">
        <f t="shared" si="180"/>
        <v>2095412.2508333328</v>
      </c>
      <c r="V345" s="49">
        <f t="shared" si="181"/>
        <v>2095412.2508333328</v>
      </c>
      <c r="Y345" s="51"/>
      <c r="Z345" s="51"/>
      <c r="AA345" s="51"/>
      <c r="AC345" s="49">
        <f t="shared" si="182"/>
        <v>2095412.2508333328</v>
      </c>
    </row>
    <row r="346" spans="1:29">
      <c r="A346" s="6" t="s">
        <v>284</v>
      </c>
      <c r="B346" s="1" t="s">
        <v>136</v>
      </c>
      <c r="D346" s="33" t="s">
        <v>137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180"/>
        <v>0</v>
      </c>
      <c r="V346" s="49">
        <f t="shared" si="181"/>
        <v>0</v>
      </c>
      <c r="Y346" s="51"/>
      <c r="Z346" s="51"/>
      <c r="AA346" s="51"/>
      <c r="AC346" s="49">
        <f t="shared" si="182"/>
        <v>0</v>
      </c>
    </row>
    <row r="347" spans="1:29">
      <c r="D347" s="33" t="s">
        <v>138</v>
      </c>
      <c r="E347" s="46">
        <f t="shared" ref="E347:P347" si="183">SUM(E344:E346)</f>
        <v>17209508.989999998</v>
      </c>
      <c r="F347" s="46">
        <f t="shared" si="183"/>
        <v>20113065.600000001</v>
      </c>
      <c r="G347" s="46">
        <f t="shared" si="183"/>
        <v>23031548.630000003</v>
      </c>
      <c r="H347" s="46">
        <f t="shared" si="183"/>
        <v>25966110.140000001</v>
      </c>
      <c r="I347" s="46">
        <f t="shared" si="183"/>
        <v>28903747.469999999</v>
      </c>
      <c r="J347" s="46">
        <f t="shared" si="183"/>
        <v>31833355.189999998</v>
      </c>
      <c r="K347" s="46">
        <f t="shared" si="183"/>
        <v>34787767.840000004</v>
      </c>
      <c r="L347" s="46">
        <f t="shared" si="183"/>
        <v>3380065.7300000004</v>
      </c>
      <c r="M347" s="46">
        <f t="shared" si="183"/>
        <v>6383235.8799999999</v>
      </c>
      <c r="N347" s="46">
        <f t="shared" si="183"/>
        <v>9392808.1300000008</v>
      </c>
      <c r="O347" s="46">
        <f t="shared" si="183"/>
        <v>12411193.600000001</v>
      </c>
      <c r="P347" s="46">
        <f t="shared" si="183"/>
        <v>15494395.02</v>
      </c>
      <c r="Q347" s="32">
        <f t="shared" ref="Q347:R347" si="184">SUM(Q344:Q346)</f>
        <v>18540850.189999998</v>
      </c>
      <c r="R347" s="32">
        <f t="shared" si="184"/>
        <v>19131039.401666667</v>
      </c>
      <c r="Y347" s="51"/>
      <c r="Z347" s="51"/>
      <c r="AA347" s="51"/>
    </row>
    <row r="348" spans="1:29">
      <c r="D348" s="3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30"/>
      <c r="R348" s="34"/>
      <c r="Y348" s="51"/>
      <c r="Z348" s="51"/>
      <c r="AA348" s="51"/>
    </row>
    <row r="349" spans="1:29">
      <c r="A349" s="6" t="s">
        <v>284</v>
      </c>
      <c r="B349" s="6" t="s">
        <v>139</v>
      </c>
      <c r="D349" s="33" t="s">
        <v>140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ref="R349:R364" si="185">((E349+Q349)+((F349+G349+H349+I349+J349+K349+L349+M349+N349+O349+P349)*2))/24</f>
        <v>0</v>
      </c>
      <c r="V349" s="49">
        <f t="shared" ref="V349:V364" si="186">R349</f>
        <v>0</v>
      </c>
      <c r="Y349" s="51"/>
      <c r="Z349" s="51"/>
      <c r="AA349" s="51"/>
      <c r="AC349" s="49">
        <f t="shared" ref="AC349:AC364" si="187">+R349</f>
        <v>0</v>
      </c>
    </row>
    <row r="350" spans="1:29">
      <c r="A350" s="6" t="s">
        <v>284</v>
      </c>
      <c r="B350" s="6" t="s">
        <v>141</v>
      </c>
      <c r="C350" s="6" t="s">
        <v>143</v>
      </c>
      <c r="D350" s="5" t="s">
        <v>144</v>
      </c>
      <c r="E350" s="45">
        <v>620019.06000000006</v>
      </c>
      <c r="F350" s="45">
        <v>639514.62</v>
      </c>
      <c r="G350" s="45">
        <v>679468.62</v>
      </c>
      <c r="H350" s="45">
        <v>758430.75</v>
      </c>
      <c r="I350" s="45">
        <v>845594.95</v>
      </c>
      <c r="J350" s="45">
        <v>932601.67</v>
      </c>
      <c r="K350" s="45">
        <v>1014898.94</v>
      </c>
      <c r="L350" s="45">
        <v>65182.81</v>
      </c>
      <c r="M350" s="45">
        <v>127151.21</v>
      </c>
      <c r="N350" s="45">
        <v>182998.52</v>
      </c>
      <c r="O350" s="45">
        <v>230974.4</v>
      </c>
      <c r="P350" s="45">
        <v>295983.31</v>
      </c>
      <c r="Q350" s="45">
        <v>363396.32</v>
      </c>
      <c r="R350" s="47">
        <f t="shared" si="185"/>
        <v>522042.29083333327</v>
      </c>
      <c r="V350" s="49">
        <f t="shared" si="186"/>
        <v>522042.29083333327</v>
      </c>
      <c r="Y350" s="51"/>
      <c r="Z350" s="51"/>
      <c r="AA350" s="51"/>
      <c r="AC350" s="49">
        <f t="shared" si="187"/>
        <v>522042.29083333327</v>
      </c>
    </row>
    <row r="351" spans="1:29">
      <c r="A351" s="6" t="s">
        <v>284</v>
      </c>
      <c r="B351" s="6" t="s">
        <v>141</v>
      </c>
      <c r="C351" s="6" t="s">
        <v>179</v>
      </c>
      <c r="D351" s="5" t="s">
        <v>876</v>
      </c>
      <c r="E351" s="45">
        <v>63194.44</v>
      </c>
      <c r="F351" s="45">
        <v>73958.33</v>
      </c>
      <c r="G351" s="45">
        <v>84722.22</v>
      </c>
      <c r="H351" s="45">
        <v>95138.880000000005</v>
      </c>
      <c r="I351" s="45">
        <v>105902.77</v>
      </c>
      <c r="J351" s="45">
        <v>116319.44</v>
      </c>
      <c r="K351" s="45">
        <v>127083.32</v>
      </c>
      <c r="L351" s="45">
        <v>10763.89</v>
      </c>
      <c r="M351" s="45">
        <v>20486.11</v>
      </c>
      <c r="N351" s="45">
        <v>31250</v>
      </c>
      <c r="O351" s="45">
        <v>41666.67</v>
      </c>
      <c r="P351" s="45">
        <v>52430.559999999998</v>
      </c>
      <c r="Q351" s="45">
        <v>62847.22</v>
      </c>
      <c r="R351" s="47">
        <f t="shared" ref="R351" si="188">((E351+Q351)+((F351+G351+H351+I351+J351+K351+L351+M351+N351+O351+P351)*2))/24</f>
        <v>68561.91833333332</v>
      </c>
      <c r="V351" s="49">
        <f t="shared" ref="V351" si="189">R351</f>
        <v>68561.91833333332</v>
      </c>
      <c r="Y351" s="51"/>
      <c r="Z351" s="51"/>
      <c r="AA351" s="51"/>
      <c r="AC351" s="49">
        <f t="shared" ref="AC351" si="190">+R351</f>
        <v>68561.91833333332</v>
      </c>
    </row>
    <row r="352" spans="1:29">
      <c r="A352" s="6" t="s">
        <v>284</v>
      </c>
      <c r="B352" s="6" t="s">
        <v>141</v>
      </c>
      <c r="D352" s="41" t="s">
        <v>142</v>
      </c>
      <c r="E352" s="45">
        <v>7190717.5</v>
      </c>
      <c r="F352" s="45">
        <v>8516253.75</v>
      </c>
      <c r="G352" s="45">
        <v>9841733.1199999992</v>
      </c>
      <c r="H352" s="45">
        <v>11102087.51</v>
      </c>
      <c r="I352" s="45">
        <v>12362441.880000001</v>
      </c>
      <c r="J352" s="45">
        <v>13586500.199999999</v>
      </c>
      <c r="K352" s="45">
        <v>14810558.539999999</v>
      </c>
      <c r="L352" s="45">
        <v>1224058.3400000001</v>
      </c>
      <c r="M352" s="45">
        <v>2448116.66</v>
      </c>
      <c r="N352" s="45">
        <v>3672175</v>
      </c>
      <c r="O352" s="45">
        <v>4896233.34</v>
      </c>
      <c r="P352" s="45">
        <v>6120291.6600000001</v>
      </c>
      <c r="Q352" s="45">
        <v>7344350</v>
      </c>
      <c r="R352" s="47">
        <f t="shared" si="185"/>
        <v>7987331.979166667</v>
      </c>
      <c r="V352" s="49">
        <f t="shared" si="186"/>
        <v>7987331.979166667</v>
      </c>
      <c r="Y352" s="51"/>
      <c r="Z352" s="51"/>
      <c r="AA352" s="51"/>
      <c r="AC352" s="49">
        <f t="shared" si="187"/>
        <v>7987331.979166667</v>
      </c>
    </row>
    <row r="353" spans="1:29">
      <c r="A353" s="6" t="s">
        <v>284</v>
      </c>
      <c r="B353" s="6" t="s">
        <v>146</v>
      </c>
      <c r="D353" s="33" t="s">
        <v>147</v>
      </c>
      <c r="E353" s="45">
        <v>111608.52</v>
      </c>
      <c r="F353" s="45">
        <v>130405.66</v>
      </c>
      <c r="G353" s="45">
        <v>148525.69</v>
      </c>
      <c r="H353" s="45">
        <v>166235.5</v>
      </c>
      <c r="I353" s="45">
        <v>184200.8</v>
      </c>
      <c r="J353" s="45">
        <v>197821.21</v>
      </c>
      <c r="K353" s="45">
        <v>211496.36</v>
      </c>
      <c r="L353" s="45">
        <v>13623.97</v>
      </c>
      <c r="M353" s="45">
        <v>27247.94</v>
      </c>
      <c r="N353" s="45">
        <v>40871.910000000003</v>
      </c>
      <c r="O353" s="45">
        <v>54495.88</v>
      </c>
      <c r="P353" s="45">
        <v>68119.850000000006</v>
      </c>
      <c r="Q353" s="45">
        <v>81776.13</v>
      </c>
      <c r="R353" s="47">
        <f t="shared" si="185"/>
        <v>111644.75791666664</v>
      </c>
      <c r="V353" s="49">
        <f t="shared" si="186"/>
        <v>111644.75791666664</v>
      </c>
      <c r="Y353" s="51"/>
      <c r="Z353" s="51"/>
      <c r="AA353" s="51"/>
      <c r="AC353" s="49">
        <f t="shared" si="187"/>
        <v>111644.75791666664</v>
      </c>
    </row>
    <row r="354" spans="1:29">
      <c r="A354" s="6" t="s">
        <v>284</v>
      </c>
      <c r="B354" s="6" t="s">
        <v>148</v>
      </c>
      <c r="D354" s="41" t="s">
        <v>682</v>
      </c>
      <c r="E354" s="45">
        <v>20485.32</v>
      </c>
      <c r="F354" s="45">
        <v>23899.54</v>
      </c>
      <c r="G354" s="45">
        <v>27313.759999999998</v>
      </c>
      <c r="H354" s="45">
        <v>30727.98</v>
      </c>
      <c r="I354" s="45">
        <v>34142.199999999997</v>
      </c>
      <c r="J354" s="45">
        <v>39125.19</v>
      </c>
      <c r="K354" s="45">
        <v>44118.75</v>
      </c>
      <c r="L354" s="45">
        <v>4988.28</v>
      </c>
      <c r="M354" s="45">
        <v>9976.56</v>
      </c>
      <c r="N354" s="45">
        <v>14964.84</v>
      </c>
      <c r="O354" s="45">
        <v>19953.12</v>
      </c>
      <c r="P354" s="45">
        <v>24941.4</v>
      </c>
      <c r="Q354" s="45">
        <v>29929.68</v>
      </c>
      <c r="R354" s="47">
        <f t="shared" si="185"/>
        <v>24946.593333333334</v>
      </c>
      <c r="V354" s="49">
        <f t="shared" si="186"/>
        <v>24946.593333333334</v>
      </c>
      <c r="Y354" s="51"/>
      <c r="Z354" s="51"/>
      <c r="AA354" s="51"/>
      <c r="AC354" s="49">
        <f t="shared" si="187"/>
        <v>24946.593333333334</v>
      </c>
    </row>
    <row r="355" spans="1:29">
      <c r="A355" s="6" t="s">
        <v>284</v>
      </c>
      <c r="B355" s="6" t="s">
        <v>145</v>
      </c>
      <c r="C355" s="6" t="s">
        <v>872</v>
      </c>
      <c r="D355" s="41" t="s">
        <v>873</v>
      </c>
      <c r="E355" s="45">
        <v>2114</v>
      </c>
      <c r="F355" s="45">
        <v>2114</v>
      </c>
      <c r="G355" s="45">
        <v>2114</v>
      </c>
      <c r="H355" s="45">
        <v>2885</v>
      </c>
      <c r="I355" s="45">
        <v>2885</v>
      </c>
      <c r="J355" s="45">
        <v>2885</v>
      </c>
      <c r="K355" s="45">
        <v>3709</v>
      </c>
      <c r="L355" s="45">
        <v>0</v>
      </c>
      <c r="M355" s="45">
        <v>0</v>
      </c>
      <c r="N355" s="45">
        <v>833</v>
      </c>
      <c r="O355" s="45">
        <v>833</v>
      </c>
      <c r="P355" s="45">
        <v>833</v>
      </c>
      <c r="Q355" s="45">
        <v>1672</v>
      </c>
      <c r="R355" s="47">
        <f t="shared" si="185"/>
        <v>1748.6666666666667</v>
      </c>
      <c r="V355" s="49">
        <f t="shared" si="186"/>
        <v>1748.6666666666667</v>
      </c>
      <c r="Y355" s="51"/>
      <c r="Z355" s="51"/>
      <c r="AA355" s="51"/>
      <c r="AC355" s="49">
        <f t="shared" si="187"/>
        <v>1748.6666666666667</v>
      </c>
    </row>
    <row r="356" spans="1:29">
      <c r="A356" s="6" t="s">
        <v>284</v>
      </c>
      <c r="B356" s="6" t="s">
        <v>145</v>
      </c>
      <c r="C356" s="6" t="s">
        <v>869</v>
      </c>
      <c r="D356" s="41" t="s">
        <v>870</v>
      </c>
      <c r="E356" s="45">
        <v>-0.01</v>
      </c>
      <c r="F356" s="45">
        <v>-0.01</v>
      </c>
      <c r="G356" s="45">
        <v>-0.01</v>
      </c>
      <c r="H356" s="45">
        <v>-0.01</v>
      </c>
      <c r="I356" s="45">
        <v>-0.01</v>
      </c>
      <c r="J356" s="45">
        <v>-0.01</v>
      </c>
      <c r="K356" s="45">
        <v>-0.01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7">
        <f t="shared" ref="R356" si="191">((E356+Q356)+((F356+G356+H356+I356+J356+K356+L356+M356+N356+O356+P356)*2))/24</f>
        <v>-5.4166666666666669E-3</v>
      </c>
      <c r="V356" s="49">
        <f t="shared" ref="V356" si="192">R356</f>
        <v>-5.4166666666666669E-3</v>
      </c>
      <c r="Y356" s="51"/>
      <c r="Z356" s="51"/>
      <c r="AA356" s="51"/>
      <c r="AC356" s="49">
        <f t="shared" ref="AC356" si="193">+R356</f>
        <v>-5.4166666666666669E-3</v>
      </c>
    </row>
    <row r="357" spans="1:29">
      <c r="A357" s="6" t="s">
        <v>284</v>
      </c>
      <c r="B357" s="6" t="s">
        <v>145</v>
      </c>
      <c r="C357" s="6" t="s">
        <v>12</v>
      </c>
      <c r="D357" s="41" t="s">
        <v>683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si="185"/>
        <v>0</v>
      </c>
      <c r="V357" s="49">
        <f t="shared" si="186"/>
        <v>0</v>
      </c>
      <c r="Y357" s="51"/>
      <c r="Z357" s="51"/>
      <c r="AA357" s="51"/>
      <c r="AC357" s="49">
        <f t="shared" si="187"/>
        <v>0</v>
      </c>
    </row>
    <row r="358" spans="1:29">
      <c r="A358" s="6" t="s">
        <v>284</v>
      </c>
      <c r="B358" s="6" t="s">
        <v>145</v>
      </c>
      <c r="C358" s="6" t="s">
        <v>154</v>
      </c>
      <c r="D358" s="41" t="s">
        <v>871</v>
      </c>
      <c r="E358" s="45">
        <v>18135.3</v>
      </c>
      <c r="F358" s="45">
        <v>18135.3</v>
      </c>
      <c r="G358" s="45">
        <v>18135.3</v>
      </c>
      <c r="H358" s="45">
        <v>27285.99</v>
      </c>
      <c r="I358" s="45">
        <v>27468.55</v>
      </c>
      <c r="J358" s="45">
        <v>27285.99</v>
      </c>
      <c r="K358" s="45">
        <v>36361.96</v>
      </c>
      <c r="L358" s="45">
        <v>0</v>
      </c>
      <c r="M358" s="45">
        <v>0</v>
      </c>
      <c r="N358" s="45">
        <v>7558.06</v>
      </c>
      <c r="O358" s="45">
        <v>7558.06</v>
      </c>
      <c r="P358" s="45">
        <v>7558.06</v>
      </c>
      <c r="Q358" s="45">
        <v>16206.58</v>
      </c>
      <c r="R358" s="47">
        <f t="shared" ref="R358" si="194">((E358+Q358)+((F358+G358+H358+I358+J358+K358+L358+M358+N358+O358+P358)*2))/24</f>
        <v>16209.850833333332</v>
      </c>
      <c r="V358" s="49">
        <f t="shared" ref="V358" si="195">R358</f>
        <v>16209.850833333332</v>
      </c>
      <c r="Y358" s="51"/>
      <c r="Z358" s="51"/>
      <c r="AA358" s="51"/>
      <c r="AC358" s="49">
        <f t="shared" ref="AC358" si="196">+R358</f>
        <v>16209.850833333332</v>
      </c>
    </row>
    <row r="359" spans="1:29">
      <c r="A359" s="6" t="s">
        <v>293</v>
      </c>
      <c r="B359" s="6" t="s">
        <v>145</v>
      </c>
      <c r="C359" s="6" t="s">
        <v>372</v>
      </c>
      <c r="D359" s="41" t="s">
        <v>684</v>
      </c>
      <c r="E359" s="45">
        <v>332.5</v>
      </c>
      <c r="F359" s="45">
        <v>384.72</v>
      </c>
      <c r="G359" s="45">
        <v>458.81</v>
      </c>
      <c r="H359" s="45">
        <v>567.53</v>
      </c>
      <c r="I359" s="45">
        <v>701.8</v>
      </c>
      <c r="J359" s="45">
        <v>788.18</v>
      </c>
      <c r="K359" s="45">
        <v>1386.35</v>
      </c>
      <c r="L359" s="45">
        <v>1.35</v>
      </c>
      <c r="M359" s="45">
        <v>2.52</v>
      </c>
      <c r="N359" s="45">
        <v>3.67</v>
      </c>
      <c r="O359" s="45">
        <v>4.4400000000000004</v>
      </c>
      <c r="P359" s="45">
        <v>6.35</v>
      </c>
      <c r="Q359" s="45">
        <v>8.9499999999999993</v>
      </c>
      <c r="R359" s="47">
        <f t="shared" si="185"/>
        <v>373.03708333333338</v>
      </c>
      <c r="V359" s="49">
        <f t="shared" si="186"/>
        <v>373.03708333333338</v>
      </c>
      <c r="Y359" s="51"/>
      <c r="Z359" s="51"/>
      <c r="AA359" s="51"/>
      <c r="AC359" s="49">
        <f t="shared" si="187"/>
        <v>373.03708333333338</v>
      </c>
    </row>
    <row r="360" spans="1:29">
      <c r="A360" s="6" t="s">
        <v>293</v>
      </c>
      <c r="B360" s="6" t="s">
        <v>145</v>
      </c>
      <c r="C360" s="6" t="s">
        <v>373</v>
      </c>
      <c r="D360" s="41" t="s">
        <v>685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185"/>
        <v>0</v>
      </c>
      <c r="V360" s="49">
        <f t="shared" si="186"/>
        <v>0</v>
      </c>
      <c r="Y360" s="51"/>
      <c r="Z360" s="51"/>
      <c r="AA360" s="51"/>
      <c r="AC360" s="49">
        <f t="shared" si="187"/>
        <v>0</v>
      </c>
    </row>
    <row r="361" spans="1:29">
      <c r="A361" s="6" t="s">
        <v>293</v>
      </c>
      <c r="B361" s="6" t="s">
        <v>145</v>
      </c>
      <c r="C361" s="6" t="s">
        <v>374</v>
      </c>
      <c r="D361" s="41" t="s">
        <v>686</v>
      </c>
      <c r="E361" s="45">
        <v>10234.33</v>
      </c>
      <c r="F361" s="45">
        <v>10234.33</v>
      </c>
      <c r="G361" s="45">
        <v>10234.33</v>
      </c>
      <c r="H361" s="45">
        <v>10234.33</v>
      </c>
      <c r="I361" s="45">
        <v>10234.33</v>
      </c>
      <c r="J361" s="45">
        <v>10234.33</v>
      </c>
      <c r="K361" s="45">
        <v>13347.42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7">
        <f t="shared" si="185"/>
        <v>5803.0195833333337</v>
      </c>
      <c r="V361" s="49">
        <f t="shared" si="186"/>
        <v>5803.0195833333337</v>
      </c>
      <c r="Y361" s="51"/>
      <c r="Z361" s="51"/>
      <c r="AA361" s="51"/>
      <c r="AC361" s="49">
        <f t="shared" si="187"/>
        <v>5803.0195833333337</v>
      </c>
    </row>
    <row r="362" spans="1:29">
      <c r="A362" s="6" t="s">
        <v>294</v>
      </c>
      <c r="B362" s="6" t="s">
        <v>145</v>
      </c>
      <c r="C362" s="6" t="s">
        <v>372</v>
      </c>
      <c r="D362" s="41" t="s">
        <v>684</v>
      </c>
      <c r="E362" s="45">
        <v>1777.6</v>
      </c>
      <c r="F362" s="45">
        <v>2475.8000000000002</v>
      </c>
      <c r="G362" s="45">
        <v>3053.27</v>
      </c>
      <c r="H362" s="45">
        <v>3960.22</v>
      </c>
      <c r="I362" s="45">
        <v>5233.59</v>
      </c>
      <c r="J362" s="45">
        <v>6337.36</v>
      </c>
      <c r="K362" s="45">
        <v>9422.17</v>
      </c>
      <c r="L362" s="45">
        <v>72.010000000000005</v>
      </c>
      <c r="M362" s="45">
        <v>79.47</v>
      </c>
      <c r="N362" s="45">
        <v>91.15</v>
      </c>
      <c r="O362" s="45">
        <v>99.08</v>
      </c>
      <c r="P362" s="45">
        <v>110.45</v>
      </c>
      <c r="Q362" s="45">
        <v>125.96</v>
      </c>
      <c r="R362" s="47">
        <f t="shared" si="185"/>
        <v>2657.1958333333332</v>
      </c>
      <c r="V362" s="49">
        <f t="shared" si="186"/>
        <v>2657.1958333333332</v>
      </c>
      <c r="Y362" s="51"/>
      <c r="Z362" s="51"/>
      <c r="AA362" s="51"/>
      <c r="AC362" s="49">
        <f t="shared" si="187"/>
        <v>2657.1958333333332</v>
      </c>
    </row>
    <row r="363" spans="1:29">
      <c r="A363" s="6" t="s">
        <v>294</v>
      </c>
      <c r="B363" s="6" t="s">
        <v>145</v>
      </c>
      <c r="C363" s="6" t="s">
        <v>373</v>
      </c>
      <c r="D363" s="41" t="s">
        <v>685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185"/>
        <v>0</v>
      </c>
      <c r="V363" s="49">
        <f t="shared" si="186"/>
        <v>0</v>
      </c>
      <c r="Y363" s="51"/>
      <c r="Z363" s="51"/>
      <c r="AA363" s="51"/>
      <c r="AC363" s="49">
        <f t="shared" si="187"/>
        <v>0</v>
      </c>
    </row>
    <row r="364" spans="1:29">
      <c r="A364" s="6" t="s">
        <v>294</v>
      </c>
      <c r="B364" s="6" t="s">
        <v>145</v>
      </c>
      <c r="C364" s="6" t="s">
        <v>374</v>
      </c>
      <c r="D364" s="41" t="s">
        <v>686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7">
        <f t="shared" si="185"/>
        <v>0</v>
      </c>
      <c r="V364" s="49">
        <f t="shared" si="186"/>
        <v>0</v>
      </c>
      <c r="Y364" s="51"/>
      <c r="Z364" s="51"/>
      <c r="AA364" s="51"/>
      <c r="AC364" s="49">
        <f t="shared" si="187"/>
        <v>0</v>
      </c>
    </row>
    <row r="365" spans="1:29">
      <c r="D365" s="33" t="s">
        <v>149</v>
      </c>
      <c r="E365" s="46">
        <f t="shared" ref="E365:P365" si="197">SUM(E349:E364)</f>
        <v>8038618.5599999996</v>
      </c>
      <c r="F365" s="46">
        <f t="shared" si="197"/>
        <v>9417376.040000001</v>
      </c>
      <c r="G365" s="46">
        <f t="shared" si="197"/>
        <v>10815759.109999999</v>
      </c>
      <c r="H365" s="46">
        <f t="shared" si="197"/>
        <v>12197553.680000002</v>
      </c>
      <c r="I365" s="46">
        <f t="shared" si="197"/>
        <v>13578805.860000003</v>
      </c>
      <c r="J365" s="46">
        <f t="shared" si="197"/>
        <v>14919898.559999999</v>
      </c>
      <c r="K365" s="46">
        <f t="shared" si="197"/>
        <v>16272382.799999999</v>
      </c>
      <c r="L365" s="46">
        <f t="shared" si="197"/>
        <v>1318690.6500000001</v>
      </c>
      <c r="M365" s="46">
        <f t="shared" si="197"/>
        <v>2633060.4700000002</v>
      </c>
      <c r="N365" s="46">
        <f t="shared" si="197"/>
        <v>3950746.15</v>
      </c>
      <c r="O365" s="46">
        <f t="shared" si="197"/>
        <v>5251817.99</v>
      </c>
      <c r="P365" s="46">
        <f t="shared" si="197"/>
        <v>6570274.6399999997</v>
      </c>
      <c r="Q365" s="32">
        <f t="shared" ref="Q365:R365" si="198">SUM(Q349:Q364)</f>
        <v>7900312.8399999999</v>
      </c>
      <c r="R365" s="32">
        <f t="shared" si="198"/>
        <v>8741319.3041666672</v>
      </c>
      <c r="Y365" s="51"/>
      <c r="Z365" s="51"/>
      <c r="AA365" s="51"/>
    </row>
    <row r="366" spans="1:29">
      <c r="D366" s="33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30"/>
      <c r="R366" s="34"/>
      <c r="Y366" s="51"/>
      <c r="Z366" s="51"/>
      <c r="AA366" s="51"/>
    </row>
    <row r="367" spans="1:29">
      <c r="A367" s="6" t="s">
        <v>284</v>
      </c>
      <c r="B367" s="6" t="s">
        <v>151</v>
      </c>
      <c r="C367" s="6" t="s">
        <v>375</v>
      </c>
      <c r="D367" s="41" t="s">
        <v>687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ref="R367:R387" si="199">((E367+Q367)+((F367+G367+H367+I367+J367+K367+L367+M367+N367+O367+P367)*2))/24</f>
        <v>0</v>
      </c>
      <c r="V367" s="49">
        <f t="shared" ref="V367:V387" si="200">R367</f>
        <v>0</v>
      </c>
      <c r="Y367" s="51"/>
      <c r="Z367" s="51"/>
      <c r="AA367" s="51"/>
      <c r="AC367" s="49">
        <f t="shared" ref="AC367:AC387" si="201">+R367</f>
        <v>0</v>
      </c>
    </row>
    <row r="368" spans="1:29">
      <c r="A368" s="6" t="s">
        <v>284</v>
      </c>
      <c r="B368" s="6" t="s">
        <v>153</v>
      </c>
      <c r="C368" s="6" t="s">
        <v>375</v>
      </c>
      <c r="D368" s="41" t="s">
        <v>689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7">
        <f t="shared" si="199"/>
        <v>0</v>
      </c>
      <c r="V368" s="49">
        <f t="shared" si="200"/>
        <v>0</v>
      </c>
      <c r="Y368" s="51"/>
      <c r="Z368" s="51"/>
      <c r="AA368" s="51"/>
      <c r="AC368" s="49">
        <f t="shared" si="201"/>
        <v>0</v>
      </c>
    </row>
    <row r="369" spans="1:29">
      <c r="A369" s="6" t="s">
        <v>284</v>
      </c>
      <c r="B369" s="6" t="s">
        <v>377</v>
      </c>
      <c r="D369" s="41" t="s">
        <v>691</v>
      </c>
      <c r="E369" s="45">
        <v>-21009.48</v>
      </c>
      <c r="F369" s="45">
        <v>-24511.06</v>
      </c>
      <c r="G369" s="45">
        <v>-28012.639999999999</v>
      </c>
      <c r="H369" s="45">
        <v>-31514.22</v>
      </c>
      <c r="I369" s="45">
        <v>-35015.800000000003</v>
      </c>
      <c r="J369" s="45">
        <v>-38517.379999999997</v>
      </c>
      <c r="K369" s="45">
        <v>-42018.96</v>
      </c>
      <c r="L369" s="45">
        <v>-3501.58</v>
      </c>
      <c r="M369" s="45">
        <v>-7003.16</v>
      </c>
      <c r="N369" s="45">
        <v>-10504.74</v>
      </c>
      <c r="O369" s="45">
        <v>-14006.32</v>
      </c>
      <c r="P369" s="45">
        <v>-17507.900000000001</v>
      </c>
      <c r="Q369" s="45">
        <v>-21009.48</v>
      </c>
      <c r="R369" s="47">
        <f t="shared" si="199"/>
        <v>-22760.27</v>
      </c>
      <c r="V369" s="49">
        <f t="shared" si="200"/>
        <v>-22760.27</v>
      </c>
      <c r="Y369" s="51"/>
      <c r="Z369" s="51"/>
      <c r="AA369" s="51"/>
      <c r="AC369" s="49">
        <f t="shared" si="201"/>
        <v>-22760.27</v>
      </c>
    </row>
    <row r="370" spans="1:29">
      <c r="A370" s="6" t="s">
        <v>293</v>
      </c>
      <c r="B370" s="6" t="s">
        <v>150</v>
      </c>
      <c r="C370" s="6" t="s">
        <v>375</v>
      </c>
      <c r="D370" s="41" t="s">
        <v>692</v>
      </c>
      <c r="E370" s="45">
        <v>670177.22</v>
      </c>
      <c r="F370" s="45">
        <v>102307.01</v>
      </c>
      <c r="G370" s="45">
        <v>-126461.44</v>
      </c>
      <c r="H370" s="45">
        <v>-372360.01</v>
      </c>
      <c r="I370" s="45">
        <v>-291841.81</v>
      </c>
      <c r="J370" s="45">
        <v>77384.039999999994</v>
      </c>
      <c r="K370" s="45">
        <v>485092.4</v>
      </c>
      <c r="L370" s="45">
        <v>394793.07</v>
      </c>
      <c r="M370" s="45">
        <v>742861.83</v>
      </c>
      <c r="N370" s="45">
        <v>927893.17</v>
      </c>
      <c r="O370" s="45">
        <v>916009.79</v>
      </c>
      <c r="P370" s="45">
        <v>761457.07</v>
      </c>
      <c r="Q370" s="45">
        <v>444475.96</v>
      </c>
      <c r="R370" s="47">
        <f t="shared" si="199"/>
        <v>347871.80916666664</v>
      </c>
      <c r="V370" s="49">
        <f t="shared" si="200"/>
        <v>347871.80916666664</v>
      </c>
      <c r="Y370" s="51"/>
      <c r="Z370" s="51"/>
      <c r="AA370" s="51"/>
      <c r="AC370" s="49">
        <f t="shared" si="201"/>
        <v>347871.80916666664</v>
      </c>
    </row>
    <row r="371" spans="1:29">
      <c r="A371" s="6" t="s">
        <v>293</v>
      </c>
      <c r="B371" s="6" t="s">
        <v>150</v>
      </c>
      <c r="C371" s="6" t="s">
        <v>376</v>
      </c>
      <c r="D371" s="41" t="s">
        <v>693</v>
      </c>
      <c r="E371" s="45">
        <v>481804.37</v>
      </c>
      <c r="F371" s="45">
        <v>263621.01</v>
      </c>
      <c r="G371" s="45">
        <v>145966.26999999999</v>
      </c>
      <c r="H371" s="45">
        <v>79520.3</v>
      </c>
      <c r="I371" s="45">
        <v>99923.89</v>
      </c>
      <c r="J371" s="45">
        <v>274617.82</v>
      </c>
      <c r="K371" s="45">
        <v>521437.46</v>
      </c>
      <c r="L371" s="45">
        <v>232018.92</v>
      </c>
      <c r="M371" s="45">
        <v>506353.24</v>
      </c>
      <c r="N371" s="45">
        <v>667295.85</v>
      </c>
      <c r="O371" s="45">
        <v>718242.84</v>
      </c>
      <c r="P371" s="45">
        <v>691916.71</v>
      </c>
      <c r="Q371" s="45">
        <v>580250.72</v>
      </c>
      <c r="R371" s="47">
        <f t="shared" si="199"/>
        <v>394328.48791666672</v>
      </c>
      <c r="V371" s="49">
        <f t="shared" si="200"/>
        <v>394328.48791666672</v>
      </c>
      <c r="Y371" s="51"/>
      <c r="Z371" s="51"/>
      <c r="AA371" s="51"/>
      <c r="AC371" s="49">
        <f t="shared" si="201"/>
        <v>394328.48791666672</v>
      </c>
    </row>
    <row r="372" spans="1:29">
      <c r="A372" s="6" t="s">
        <v>293</v>
      </c>
      <c r="B372" s="6" t="s">
        <v>151</v>
      </c>
      <c r="C372" s="6" t="s">
        <v>375</v>
      </c>
      <c r="D372" s="41" t="s">
        <v>687</v>
      </c>
      <c r="E372" s="45">
        <v>50728.41</v>
      </c>
      <c r="F372" s="45">
        <v>48848.83</v>
      </c>
      <c r="G372" s="45">
        <v>48595.94</v>
      </c>
      <c r="H372" s="45">
        <v>74827</v>
      </c>
      <c r="I372" s="45">
        <v>81374.11</v>
      </c>
      <c r="J372" s="45">
        <v>76721.649999999994</v>
      </c>
      <c r="K372" s="45">
        <v>233562.31</v>
      </c>
      <c r="L372" s="45">
        <v>4826.43</v>
      </c>
      <c r="M372" s="45">
        <v>9140.2000000000007</v>
      </c>
      <c r="N372" s="45">
        <v>14351.92</v>
      </c>
      <c r="O372" s="45">
        <v>15286.96</v>
      </c>
      <c r="P372" s="45">
        <v>22577</v>
      </c>
      <c r="Q372" s="45">
        <v>19442.669999999998</v>
      </c>
      <c r="R372" s="47">
        <f t="shared" si="199"/>
        <v>55433.157500000008</v>
      </c>
      <c r="V372" s="49">
        <f t="shared" si="200"/>
        <v>55433.157500000008</v>
      </c>
      <c r="Y372" s="51"/>
      <c r="Z372" s="51"/>
      <c r="AA372" s="51"/>
      <c r="AC372" s="49">
        <f t="shared" si="201"/>
        <v>55433.157500000008</v>
      </c>
    </row>
    <row r="373" spans="1:29">
      <c r="A373" s="6" t="s">
        <v>293</v>
      </c>
      <c r="B373" s="6" t="s">
        <v>151</v>
      </c>
      <c r="C373" s="6" t="s">
        <v>376</v>
      </c>
      <c r="D373" s="33" t="s">
        <v>688</v>
      </c>
      <c r="E373" s="45">
        <v>41428.660000000003</v>
      </c>
      <c r="F373" s="45">
        <v>43895.51</v>
      </c>
      <c r="G373" s="45">
        <v>46566.3</v>
      </c>
      <c r="H373" s="45">
        <v>60845.3</v>
      </c>
      <c r="I373" s="45">
        <v>63959.86</v>
      </c>
      <c r="J373" s="45">
        <v>76153.240000000005</v>
      </c>
      <c r="K373" s="45">
        <v>137241.26</v>
      </c>
      <c r="L373" s="45">
        <v>4240.42</v>
      </c>
      <c r="M373" s="45">
        <v>8106.95</v>
      </c>
      <c r="N373" s="45">
        <v>11585.54</v>
      </c>
      <c r="O373" s="45">
        <v>13688.48</v>
      </c>
      <c r="P373" s="45">
        <v>17789.169999999998</v>
      </c>
      <c r="Q373" s="45">
        <v>18308.060000000001</v>
      </c>
      <c r="R373" s="47">
        <f t="shared" si="199"/>
        <v>42828.365833333322</v>
      </c>
      <c r="V373" s="49">
        <f t="shared" si="200"/>
        <v>42828.365833333322</v>
      </c>
      <c r="Y373" s="51"/>
      <c r="Z373" s="51"/>
      <c r="AA373" s="51"/>
      <c r="AC373" s="49">
        <f t="shared" si="201"/>
        <v>42828.365833333322</v>
      </c>
    </row>
    <row r="374" spans="1:29">
      <c r="A374" s="6" t="s">
        <v>293</v>
      </c>
      <c r="B374" s="6" t="s">
        <v>152</v>
      </c>
      <c r="C374" s="6" t="s">
        <v>375</v>
      </c>
      <c r="D374" s="33" t="s">
        <v>694</v>
      </c>
      <c r="E374" s="45">
        <v>574726.92000000004</v>
      </c>
      <c r="F374" s="45">
        <v>937347.36</v>
      </c>
      <c r="G374" s="45">
        <v>1036470.46</v>
      </c>
      <c r="H374" s="45">
        <v>1160494.3999999999</v>
      </c>
      <c r="I374" s="45">
        <v>1214434.71</v>
      </c>
      <c r="J374" s="45">
        <v>1446864.87</v>
      </c>
      <c r="K374" s="45">
        <v>2116757.21</v>
      </c>
      <c r="L374" s="45">
        <v>31521.4</v>
      </c>
      <c r="M374" s="45">
        <v>146314.23000000001</v>
      </c>
      <c r="N374" s="45">
        <v>180397.05</v>
      </c>
      <c r="O374" s="45">
        <v>285108.34000000003</v>
      </c>
      <c r="P374" s="45">
        <v>504305.21</v>
      </c>
      <c r="Q374" s="45">
        <v>688360.76</v>
      </c>
      <c r="R374" s="47">
        <f t="shared" si="199"/>
        <v>807629.92333333346</v>
      </c>
      <c r="V374" s="49">
        <f t="shared" si="200"/>
        <v>807629.92333333346</v>
      </c>
      <c r="Y374" s="51"/>
      <c r="Z374" s="51"/>
      <c r="AA374" s="51"/>
      <c r="AC374" s="49">
        <f t="shared" si="201"/>
        <v>807629.92333333346</v>
      </c>
    </row>
    <row r="375" spans="1:29">
      <c r="A375" s="6" t="s">
        <v>293</v>
      </c>
      <c r="B375" s="6" t="s">
        <v>152</v>
      </c>
      <c r="C375" s="6" t="s">
        <v>376</v>
      </c>
      <c r="D375" s="41" t="s">
        <v>695</v>
      </c>
      <c r="E375" s="45">
        <v>308957.98</v>
      </c>
      <c r="F375" s="45">
        <v>456606.54</v>
      </c>
      <c r="G375" s="45">
        <v>523630.26</v>
      </c>
      <c r="H375" s="45">
        <v>786358.69</v>
      </c>
      <c r="I375" s="45">
        <v>837364.85</v>
      </c>
      <c r="J375" s="45">
        <v>936447.8</v>
      </c>
      <c r="K375" s="45">
        <v>1145102.26</v>
      </c>
      <c r="L375" s="45">
        <v>31316.3</v>
      </c>
      <c r="M375" s="45">
        <v>94314.89</v>
      </c>
      <c r="N375" s="45">
        <v>129893.69</v>
      </c>
      <c r="O375" s="45">
        <v>171544.69</v>
      </c>
      <c r="P375" s="45">
        <v>774648.74</v>
      </c>
      <c r="Q375" s="45">
        <v>890067.34</v>
      </c>
      <c r="R375" s="47">
        <f t="shared" si="199"/>
        <v>540561.78083333338</v>
      </c>
      <c r="V375" s="49">
        <f t="shared" si="200"/>
        <v>540561.78083333338</v>
      </c>
      <c r="Y375" s="51"/>
      <c r="Z375" s="51"/>
      <c r="AA375" s="51"/>
      <c r="AC375" s="49">
        <f t="shared" si="201"/>
        <v>540561.78083333338</v>
      </c>
    </row>
    <row r="376" spans="1:29">
      <c r="A376" s="6" t="s">
        <v>293</v>
      </c>
      <c r="B376" s="6" t="s">
        <v>153</v>
      </c>
      <c r="C376" s="6" t="s">
        <v>375</v>
      </c>
      <c r="D376" s="41" t="s">
        <v>689</v>
      </c>
      <c r="E376" s="45">
        <v>23.42</v>
      </c>
      <c r="F376" s="45">
        <v>27.32</v>
      </c>
      <c r="G376" s="45">
        <v>31.22</v>
      </c>
      <c r="H376" s="45">
        <v>35.130000000000003</v>
      </c>
      <c r="I376" s="45">
        <v>39.03</v>
      </c>
      <c r="J376" s="45">
        <v>42.95</v>
      </c>
      <c r="K376" s="45">
        <v>295168.48</v>
      </c>
      <c r="L376" s="45">
        <v>1342.5</v>
      </c>
      <c r="M376" s="45">
        <v>2685</v>
      </c>
      <c r="N376" s="45">
        <v>3897.92</v>
      </c>
      <c r="O376" s="45">
        <v>5107.6000000000004</v>
      </c>
      <c r="P376" s="45">
        <v>6239.74</v>
      </c>
      <c r="Q376" s="45">
        <v>7452.02</v>
      </c>
      <c r="R376" s="47">
        <f t="shared" si="199"/>
        <v>26529.550833333327</v>
      </c>
      <c r="V376" s="49">
        <f t="shared" si="200"/>
        <v>26529.550833333327</v>
      </c>
      <c r="Y376" s="51"/>
      <c r="Z376" s="51"/>
      <c r="AA376" s="51"/>
      <c r="AC376" s="49">
        <f t="shared" si="201"/>
        <v>26529.550833333327</v>
      </c>
    </row>
    <row r="377" spans="1:29">
      <c r="A377" s="6" t="s">
        <v>293</v>
      </c>
      <c r="B377" s="6" t="s">
        <v>153</v>
      </c>
      <c r="C377" s="6" t="s">
        <v>376</v>
      </c>
      <c r="D377" s="41" t="s">
        <v>690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0.01</v>
      </c>
      <c r="K377" s="45">
        <v>100652.67</v>
      </c>
      <c r="L377" s="45">
        <v>459.5</v>
      </c>
      <c r="M377" s="45">
        <v>919.01</v>
      </c>
      <c r="N377" s="45">
        <v>1332.3</v>
      </c>
      <c r="O377" s="45">
        <v>1745.57</v>
      </c>
      <c r="P377" s="45">
        <v>2132.63</v>
      </c>
      <c r="Q377" s="45">
        <v>2545.92</v>
      </c>
      <c r="R377" s="47">
        <f t="shared" si="199"/>
        <v>9042.8875000000007</v>
      </c>
      <c r="V377" s="49">
        <f t="shared" si="200"/>
        <v>9042.8875000000007</v>
      </c>
      <c r="Y377" s="51"/>
      <c r="Z377" s="51"/>
      <c r="AA377" s="51"/>
      <c r="AC377" s="49">
        <f t="shared" si="201"/>
        <v>9042.8875000000007</v>
      </c>
    </row>
    <row r="378" spans="1:29">
      <c r="A378" s="6" t="s">
        <v>293</v>
      </c>
      <c r="B378" s="6" t="s">
        <v>154</v>
      </c>
      <c r="C378" s="6" t="s">
        <v>375</v>
      </c>
      <c r="D378" s="41" t="s">
        <v>696</v>
      </c>
      <c r="E378" s="45">
        <v>-862951.75</v>
      </c>
      <c r="F378" s="45">
        <v>-938492.95</v>
      </c>
      <c r="G378" s="45">
        <v>-1002617.24</v>
      </c>
      <c r="H378" s="45">
        <v>-1159045.02</v>
      </c>
      <c r="I378" s="45">
        <v>-1388379.21</v>
      </c>
      <c r="J378" s="45">
        <v>-1744758.26</v>
      </c>
      <c r="K378" s="45">
        <v>-2411249.15</v>
      </c>
      <c r="L378" s="45">
        <v>-107277.27</v>
      </c>
      <c r="M378" s="45">
        <v>-297769.09999999998</v>
      </c>
      <c r="N378" s="45">
        <v>-361713.6</v>
      </c>
      <c r="O378" s="45">
        <v>-427788.56</v>
      </c>
      <c r="P378" s="45">
        <v>-614576.86</v>
      </c>
      <c r="Q378" s="45">
        <v>-680952.04</v>
      </c>
      <c r="R378" s="47">
        <f t="shared" si="199"/>
        <v>-935468.25958333316</v>
      </c>
      <c r="V378" s="49">
        <f t="shared" si="200"/>
        <v>-935468.25958333316</v>
      </c>
      <c r="Y378" s="51"/>
      <c r="Z378" s="51"/>
      <c r="AA378" s="51"/>
      <c r="AC378" s="49">
        <f t="shared" si="201"/>
        <v>-935468.25958333316</v>
      </c>
    </row>
    <row r="379" spans="1:29">
      <c r="A379" s="6" t="s">
        <v>293</v>
      </c>
      <c r="B379" s="6" t="s">
        <v>154</v>
      </c>
      <c r="C379" s="6" t="s">
        <v>376</v>
      </c>
      <c r="D379" s="41" t="s">
        <v>697</v>
      </c>
      <c r="E379" s="45">
        <v>-473849.87</v>
      </c>
      <c r="F379" s="45">
        <v>-481739.43</v>
      </c>
      <c r="G379" s="45">
        <v>-491204.15</v>
      </c>
      <c r="H379" s="45">
        <v>-733231.83</v>
      </c>
      <c r="I379" s="45">
        <v>-790485.41</v>
      </c>
      <c r="J379" s="45">
        <v>-945657.56</v>
      </c>
      <c r="K379" s="45">
        <v>-1255819.98</v>
      </c>
      <c r="L379" s="45">
        <v>-109686.11</v>
      </c>
      <c r="M379" s="45">
        <v>-263038.57</v>
      </c>
      <c r="N379" s="45">
        <v>-356440.63</v>
      </c>
      <c r="O379" s="45">
        <v>-394042.44</v>
      </c>
      <c r="P379" s="45">
        <v>-973502.04</v>
      </c>
      <c r="Q379" s="45">
        <v>-990646.75</v>
      </c>
      <c r="R379" s="47">
        <f t="shared" si="199"/>
        <v>-627258.03833333345</v>
      </c>
      <c r="V379" s="49">
        <f t="shared" si="200"/>
        <v>-627258.03833333345</v>
      </c>
      <c r="Y379" s="51"/>
      <c r="Z379" s="51"/>
      <c r="AA379" s="51"/>
      <c r="AC379" s="49">
        <f t="shared" si="201"/>
        <v>-627258.03833333345</v>
      </c>
    </row>
    <row r="380" spans="1:29">
      <c r="A380" s="6" t="s">
        <v>293</v>
      </c>
      <c r="B380" s="6" t="s">
        <v>155</v>
      </c>
      <c r="C380" s="6" t="s">
        <v>375</v>
      </c>
      <c r="D380" s="41" t="s">
        <v>698</v>
      </c>
      <c r="E380" s="45">
        <v>-1297.6099999999999</v>
      </c>
      <c r="F380" s="45">
        <v>-1513.88</v>
      </c>
      <c r="G380" s="45">
        <v>-1730.15</v>
      </c>
      <c r="H380" s="45">
        <v>-1946.42</v>
      </c>
      <c r="I380" s="45">
        <v>-2162.69</v>
      </c>
      <c r="J380" s="45">
        <v>-2378.9699999999998</v>
      </c>
      <c r="K380" s="45">
        <v>-170164.03</v>
      </c>
      <c r="L380" s="45">
        <v>-24.23</v>
      </c>
      <c r="M380" s="45">
        <v>-48.46</v>
      </c>
      <c r="N380" s="45">
        <v>-374.47</v>
      </c>
      <c r="O380" s="45">
        <v>-521.1</v>
      </c>
      <c r="P380" s="45">
        <v>-612.97</v>
      </c>
      <c r="Q380" s="45">
        <v>-903.49</v>
      </c>
      <c r="R380" s="47">
        <f t="shared" si="199"/>
        <v>-15214.826666666668</v>
      </c>
      <c r="V380" s="49">
        <f t="shared" si="200"/>
        <v>-15214.826666666668</v>
      </c>
      <c r="Y380" s="51"/>
      <c r="Z380" s="51"/>
      <c r="AA380" s="51"/>
      <c r="AC380" s="49">
        <f t="shared" si="201"/>
        <v>-15214.826666666668</v>
      </c>
    </row>
    <row r="381" spans="1:29">
      <c r="A381" s="6" t="s">
        <v>293</v>
      </c>
      <c r="B381" s="6" t="s">
        <v>155</v>
      </c>
      <c r="C381" s="6" t="s">
        <v>376</v>
      </c>
      <c r="D381" s="41" t="s">
        <v>699</v>
      </c>
      <c r="E381" s="45">
        <v>-447</v>
      </c>
      <c r="F381" s="45">
        <v>-521.49</v>
      </c>
      <c r="G381" s="45">
        <v>-595.99</v>
      </c>
      <c r="H381" s="45">
        <v>-670.49</v>
      </c>
      <c r="I381" s="45">
        <v>-745</v>
      </c>
      <c r="J381" s="45">
        <v>-819.5</v>
      </c>
      <c r="K381" s="45">
        <v>-56800.43</v>
      </c>
      <c r="L381" s="45">
        <v>0</v>
      </c>
      <c r="M381" s="45">
        <v>0</v>
      </c>
      <c r="N381" s="45">
        <v>-104.13</v>
      </c>
      <c r="O381" s="45">
        <v>-146.86000000000001</v>
      </c>
      <c r="P381" s="45">
        <v>-188.51</v>
      </c>
      <c r="Q381" s="45">
        <v>-289.70999999999998</v>
      </c>
      <c r="R381" s="47">
        <f t="shared" si="199"/>
        <v>-5080.0629166666668</v>
      </c>
      <c r="V381" s="49">
        <f t="shared" si="200"/>
        <v>-5080.0629166666668</v>
      </c>
      <c r="Y381" s="51"/>
      <c r="Z381" s="51"/>
      <c r="AA381" s="51"/>
      <c r="AC381" s="49">
        <f t="shared" si="201"/>
        <v>-5080.0629166666668</v>
      </c>
    </row>
    <row r="382" spans="1:29">
      <c r="A382" s="6" t="s">
        <v>294</v>
      </c>
      <c r="B382" s="6" t="s">
        <v>150</v>
      </c>
      <c r="C382" s="6" t="s">
        <v>375</v>
      </c>
      <c r="D382" s="41" t="s">
        <v>692</v>
      </c>
      <c r="E382" s="45">
        <v>4791429.04</v>
      </c>
      <c r="F382" s="45">
        <v>2855615.24</v>
      </c>
      <c r="G382" s="45">
        <v>1729257.55</v>
      </c>
      <c r="H382" s="45">
        <v>1335049.44</v>
      </c>
      <c r="I382" s="45">
        <v>1493246.46</v>
      </c>
      <c r="J382" s="45">
        <v>3220221.33</v>
      </c>
      <c r="K382" s="45">
        <v>5466343.1399999997</v>
      </c>
      <c r="L382" s="45">
        <v>2263756.02</v>
      </c>
      <c r="M382" s="45">
        <v>4475938.3899999997</v>
      </c>
      <c r="N382" s="45">
        <v>5841516.9100000001</v>
      </c>
      <c r="O382" s="45">
        <v>6150206.8200000003</v>
      </c>
      <c r="P382" s="45">
        <v>5718706.5999999996</v>
      </c>
      <c r="Q382" s="45">
        <v>4475861.24</v>
      </c>
      <c r="R382" s="47">
        <f t="shared" si="199"/>
        <v>3765291.92</v>
      </c>
      <c r="V382" s="49">
        <f t="shared" si="200"/>
        <v>3765291.92</v>
      </c>
      <c r="Y382" s="51"/>
      <c r="Z382" s="51"/>
      <c r="AA382" s="51"/>
      <c r="AC382" s="49">
        <f t="shared" si="201"/>
        <v>3765291.92</v>
      </c>
    </row>
    <row r="383" spans="1:29">
      <c r="A383" s="6" t="s">
        <v>294</v>
      </c>
      <c r="B383" s="6" t="s">
        <v>151</v>
      </c>
      <c r="C383" s="6" t="s">
        <v>375</v>
      </c>
      <c r="D383" s="41" t="s">
        <v>687</v>
      </c>
      <c r="E383" s="45">
        <v>422601.61</v>
      </c>
      <c r="F383" s="45">
        <v>452665.34</v>
      </c>
      <c r="G383" s="45">
        <v>483432.49</v>
      </c>
      <c r="H383" s="45">
        <v>620341.56999999995</v>
      </c>
      <c r="I383" s="45">
        <v>649378.97</v>
      </c>
      <c r="J383" s="45">
        <v>675726.86</v>
      </c>
      <c r="K383" s="45">
        <v>1216827.98</v>
      </c>
      <c r="L383" s="45">
        <v>43621.1</v>
      </c>
      <c r="M383" s="45">
        <v>83483.16</v>
      </c>
      <c r="N383" s="45">
        <v>118014.99</v>
      </c>
      <c r="O383" s="45">
        <v>141106.39000000001</v>
      </c>
      <c r="P383" s="45">
        <v>180667.48</v>
      </c>
      <c r="Q383" s="45">
        <v>189730.23</v>
      </c>
      <c r="R383" s="47">
        <f t="shared" si="199"/>
        <v>414286.02083333331</v>
      </c>
      <c r="V383" s="49">
        <f t="shared" si="200"/>
        <v>414286.02083333331</v>
      </c>
      <c r="Y383" s="51"/>
      <c r="Z383" s="51"/>
      <c r="AA383" s="51"/>
      <c r="AC383" s="49">
        <f t="shared" si="201"/>
        <v>414286.02083333331</v>
      </c>
    </row>
    <row r="384" spans="1:29">
      <c r="A384" s="6" t="s">
        <v>294</v>
      </c>
      <c r="B384" s="6" t="s">
        <v>152</v>
      </c>
      <c r="C384" s="6" t="s">
        <v>375</v>
      </c>
      <c r="D384" s="41" t="s">
        <v>694</v>
      </c>
      <c r="E384" s="45">
        <v>1896796.38</v>
      </c>
      <c r="F384" s="45">
        <v>3055989.1</v>
      </c>
      <c r="G384" s="45">
        <v>3540925.42</v>
      </c>
      <c r="H384" s="45">
        <v>6324764.2699999996</v>
      </c>
      <c r="I384" s="45">
        <v>6678551.9400000004</v>
      </c>
      <c r="J384" s="45">
        <v>7433199.8799999999</v>
      </c>
      <c r="K384" s="45">
        <v>9612418.3699999992</v>
      </c>
      <c r="L384" s="45">
        <v>127932.19</v>
      </c>
      <c r="M384" s="45">
        <v>511893.5</v>
      </c>
      <c r="N384" s="45">
        <v>664192.76</v>
      </c>
      <c r="O384" s="45">
        <v>804796.61</v>
      </c>
      <c r="P384" s="45">
        <v>1019845.04</v>
      </c>
      <c r="Q384" s="45">
        <v>1902276.5</v>
      </c>
      <c r="R384" s="47">
        <f t="shared" si="199"/>
        <v>3472837.1266666655</v>
      </c>
      <c r="V384" s="49">
        <f t="shared" si="200"/>
        <v>3472837.1266666655</v>
      </c>
      <c r="Y384" s="51"/>
      <c r="Z384" s="51"/>
      <c r="AA384" s="51"/>
      <c r="AC384" s="49">
        <f t="shared" si="201"/>
        <v>3472837.1266666655</v>
      </c>
    </row>
    <row r="385" spans="1:29">
      <c r="A385" s="6" t="s">
        <v>294</v>
      </c>
      <c r="B385" s="6" t="s">
        <v>153</v>
      </c>
      <c r="C385" s="6" t="s">
        <v>375</v>
      </c>
      <c r="D385" s="41" t="s">
        <v>689</v>
      </c>
      <c r="E385" s="45">
        <v>70.45</v>
      </c>
      <c r="F385" s="45">
        <v>82.19</v>
      </c>
      <c r="G385" s="45">
        <v>93.93</v>
      </c>
      <c r="H385" s="45">
        <v>105.67</v>
      </c>
      <c r="I385" s="45">
        <v>117.41</v>
      </c>
      <c r="J385" s="45">
        <v>129.16999999999999</v>
      </c>
      <c r="K385" s="45">
        <v>887871.47</v>
      </c>
      <c r="L385" s="45">
        <v>4003.97</v>
      </c>
      <c r="M385" s="45">
        <v>8007.95</v>
      </c>
      <c r="N385" s="45">
        <v>11625.47</v>
      </c>
      <c r="O385" s="45">
        <v>15233.33</v>
      </c>
      <c r="P385" s="45">
        <v>18613.490000000002</v>
      </c>
      <c r="Q385" s="45">
        <v>22231.040000000001</v>
      </c>
      <c r="R385" s="47">
        <f t="shared" si="199"/>
        <v>79752.899583333317</v>
      </c>
      <c r="V385" s="49">
        <f t="shared" si="200"/>
        <v>79752.899583333317</v>
      </c>
      <c r="Y385" s="51"/>
      <c r="Z385" s="51"/>
      <c r="AA385" s="51"/>
      <c r="AC385" s="49">
        <f t="shared" si="201"/>
        <v>79752.899583333317</v>
      </c>
    </row>
    <row r="386" spans="1:29">
      <c r="A386" s="6" t="s">
        <v>294</v>
      </c>
      <c r="B386" s="6" t="s">
        <v>154</v>
      </c>
      <c r="C386" s="6" t="s">
        <v>375</v>
      </c>
      <c r="D386" s="41" t="s">
        <v>696</v>
      </c>
      <c r="E386" s="45">
        <v>-5552415.4900000002</v>
      </c>
      <c r="F386" s="45">
        <v>-5745236.9299999997</v>
      </c>
      <c r="G386" s="45">
        <v>-5950870.7000000002</v>
      </c>
      <c r="H386" s="45">
        <v>-8809116.4299999997</v>
      </c>
      <c r="I386" s="45">
        <v>-9402208.8800000008</v>
      </c>
      <c r="J386" s="45">
        <v>-10948927.16</v>
      </c>
      <c r="K386" s="45">
        <v>-14016587.960000001</v>
      </c>
      <c r="L386" s="45">
        <v>-1194245</v>
      </c>
      <c r="M386" s="45">
        <v>-2979366.08</v>
      </c>
      <c r="N386" s="45">
        <v>-4108059.7</v>
      </c>
      <c r="O386" s="45">
        <v>-4586651.84</v>
      </c>
      <c r="P386" s="45">
        <v>-4779424.09</v>
      </c>
      <c r="Q386" s="45">
        <v>-5009203.5999999996</v>
      </c>
      <c r="R386" s="47">
        <f t="shared" si="199"/>
        <v>-6483458.6929166662</v>
      </c>
      <c r="V386" s="49">
        <f t="shared" si="200"/>
        <v>-6483458.6929166662</v>
      </c>
      <c r="Y386" s="51"/>
      <c r="Z386" s="51"/>
      <c r="AA386" s="51"/>
      <c r="AC386" s="49">
        <f t="shared" si="201"/>
        <v>-6483458.6929166662</v>
      </c>
    </row>
    <row r="387" spans="1:29">
      <c r="A387" s="6" t="s">
        <v>294</v>
      </c>
      <c r="B387" s="6" t="s">
        <v>155</v>
      </c>
      <c r="C387" s="6" t="s">
        <v>375</v>
      </c>
      <c r="D387" s="41" t="s">
        <v>698</v>
      </c>
      <c r="E387" s="45">
        <v>-3903.24</v>
      </c>
      <c r="F387" s="45">
        <v>-4553.78</v>
      </c>
      <c r="G387" s="45">
        <v>-5204.32</v>
      </c>
      <c r="H387" s="45">
        <v>-5854.86</v>
      </c>
      <c r="I387" s="45">
        <v>-6505.4</v>
      </c>
      <c r="J387" s="45">
        <v>-7155.95</v>
      </c>
      <c r="K387" s="45">
        <v>-511856.07</v>
      </c>
      <c r="L387" s="45">
        <v>-72.27</v>
      </c>
      <c r="M387" s="45">
        <v>-144.53</v>
      </c>
      <c r="N387" s="45">
        <v>-1116.8499999999999</v>
      </c>
      <c r="O387" s="45">
        <v>-1554.2</v>
      </c>
      <c r="P387" s="45">
        <v>-2028.22</v>
      </c>
      <c r="Q387" s="45">
        <v>-3002.04</v>
      </c>
      <c r="R387" s="47">
        <f t="shared" si="199"/>
        <v>-45791.590833333328</v>
      </c>
      <c r="V387" s="49">
        <f t="shared" si="200"/>
        <v>-45791.590833333328</v>
      </c>
      <c r="Y387" s="51"/>
      <c r="Z387" s="51"/>
      <c r="AA387" s="51"/>
      <c r="AC387" s="49">
        <f t="shared" si="201"/>
        <v>-45791.590833333328</v>
      </c>
    </row>
    <row r="388" spans="1:29">
      <c r="D388" s="33" t="s">
        <v>156</v>
      </c>
      <c r="E388" s="46">
        <f t="shared" ref="E388:P388" si="202">SUM(E367:E387)</f>
        <v>2322870.0199999996</v>
      </c>
      <c r="F388" s="46">
        <f t="shared" si="202"/>
        <v>1020435.9300000018</v>
      </c>
      <c r="G388" s="46">
        <f t="shared" si="202"/>
        <v>-51726.79000000067</v>
      </c>
      <c r="H388" s="46">
        <f t="shared" si="202"/>
        <v>-671397.51000000036</v>
      </c>
      <c r="I388" s="46">
        <f t="shared" si="202"/>
        <v>-798952.97000000032</v>
      </c>
      <c r="J388" s="46">
        <f t="shared" si="202"/>
        <v>529294.83999999915</v>
      </c>
      <c r="K388" s="46">
        <f t="shared" si="202"/>
        <v>3753978.4299999964</v>
      </c>
      <c r="L388" s="46">
        <f t="shared" si="202"/>
        <v>1725025.3600000003</v>
      </c>
      <c r="M388" s="46">
        <f t="shared" si="202"/>
        <v>3042648.4499999997</v>
      </c>
      <c r="N388" s="46">
        <f t="shared" si="202"/>
        <v>3733683.4499999997</v>
      </c>
      <c r="O388" s="46">
        <f t="shared" si="202"/>
        <v>3813366.1000000006</v>
      </c>
      <c r="P388" s="46">
        <f t="shared" si="202"/>
        <v>3331058.2900000005</v>
      </c>
      <c r="Q388" s="32">
        <f t="shared" ref="Q388:R388" si="203">SUM(Q367:Q387)</f>
        <v>2534995.3500000006</v>
      </c>
      <c r="R388" s="32">
        <f t="shared" si="203"/>
        <v>1821362.1887499997</v>
      </c>
      <c r="Y388" s="51"/>
      <c r="Z388" s="51"/>
      <c r="AA388" s="51"/>
    </row>
    <row r="389" spans="1:29">
      <c r="D389" s="33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30"/>
      <c r="R389" s="34"/>
      <c r="Y389" s="51"/>
      <c r="Z389" s="51"/>
      <c r="AA389" s="51"/>
    </row>
    <row r="390" spans="1:29">
      <c r="D390" s="33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30"/>
      <c r="R390" s="34"/>
      <c r="Y390" s="51"/>
      <c r="Z390" s="51"/>
      <c r="AA390" s="51"/>
    </row>
    <row r="391" spans="1:29">
      <c r="A391" s="6" t="s">
        <v>284</v>
      </c>
      <c r="B391" s="6" t="s">
        <v>157</v>
      </c>
      <c r="D391" s="33" t="s">
        <v>158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ref="R391:R400" si="204">((E391+Q391)+((F391+G391+H391+I391+J391+K391+L391+M391+N391+O391+P391)*2))/24</f>
        <v>0</v>
      </c>
      <c r="V391" s="49">
        <f t="shared" ref="V391:V400" si="205">R391</f>
        <v>0</v>
      </c>
      <c r="Y391" s="51"/>
      <c r="Z391" s="51"/>
      <c r="AA391" s="51"/>
      <c r="AC391" s="49">
        <f t="shared" ref="AC391:AC400" si="206">+R391</f>
        <v>0</v>
      </c>
    </row>
    <row r="392" spans="1:29">
      <c r="A392" s="6" t="s">
        <v>284</v>
      </c>
      <c r="B392" s="6" t="s">
        <v>159</v>
      </c>
      <c r="D392" s="33" t="s">
        <v>160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7">
        <f t="shared" si="204"/>
        <v>0</v>
      </c>
      <c r="V392" s="49">
        <f t="shared" si="205"/>
        <v>0</v>
      </c>
      <c r="Y392" s="51"/>
      <c r="Z392" s="51"/>
      <c r="AA392" s="51"/>
      <c r="AC392" s="49">
        <f t="shared" si="206"/>
        <v>0</v>
      </c>
    </row>
    <row r="393" spans="1:29">
      <c r="A393" s="42" t="s">
        <v>2</v>
      </c>
      <c r="B393" s="42" t="s">
        <v>2</v>
      </c>
      <c r="C393" s="6" t="s">
        <v>161</v>
      </c>
      <c r="D393" s="33" t="s">
        <v>162</v>
      </c>
      <c r="E393" s="45">
        <v>71370.5</v>
      </c>
      <c r="F393" s="45">
        <v>109684.62</v>
      </c>
      <c r="G393" s="45">
        <v>110070.14</v>
      </c>
      <c r="H393" s="45">
        <v>112776.69</v>
      </c>
      <c r="I393" s="45">
        <v>118593.3</v>
      </c>
      <c r="J393" s="45">
        <v>126224.7</v>
      </c>
      <c r="K393" s="45">
        <v>135910.32</v>
      </c>
      <c r="L393" s="45">
        <v>10040</v>
      </c>
      <c r="M393" s="45">
        <v>27540</v>
      </c>
      <c r="N393" s="45">
        <v>51015.55</v>
      </c>
      <c r="O393" s="45">
        <v>59877.55</v>
      </c>
      <c r="P393" s="45">
        <v>61476.1</v>
      </c>
      <c r="Q393" s="45">
        <v>80000.289999999994</v>
      </c>
      <c r="R393" s="47">
        <f t="shared" si="204"/>
        <v>83241.197083333347</v>
      </c>
      <c r="V393" s="49">
        <f t="shared" si="205"/>
        <v>83241.197083333347</v>
      </c>
      <c r="Y393" s="51"/>
      <c r="Z393" s="51"/>
      <c r="AA393" s="51"/>
      <c r="AC393" s="49">
        <f t="shared" si="206"/>
        <v>83241.197083333347</v>
      </c>
    </row>
    <row r="394" spans="1:29">
      <c r="A394" s="57" t="s">
        <v>2</v>
      </c>
      <c r="B394" s="42" t="s">
        <v>2</v>
      </c>
      <c r="C394" s="6" t="s">
        <v>498</v>
      </c>
      <c r="D394" s="41" t="s">
        <v>497</v>
      </c>
      <c r="E394" s="45">
        <v>-252573.73</v>
      </c>
      <c r="F394" s="45">
        <v>-457846.78</v>
      </c>
      <c r="G394" s="45">
        <v>-548980.29</v>
      </c>
      <c r="H394" s="45">
        <v>-565360.61</v>
      </c>
      <c r="I394" s="45">
        <v>-390722.08</v>
      </c>
      <c r="J394" s="45">
        <v>-706071.87</v>
      </c>
      <c r="K394" s="45">
        <v>-6436487.3399999999</v>
      </c>
      <c r="L394" s="45">
        <v>74303.89</v>
      </c>
      <c r="M394" s="45">
        <v>74457.75</v>
      </c>
      <c r="N394" s="45">
        <v>-510219.4</v>
      </c>
      <c r="O394" s="45">
        <v>-720103.01</v>
      </c>
      <c r="P394" s="45">
        <v>-778264.05</v>
      </c>
      <c r="Q394" s="45">
        <v>-924970.03</v>
      </c>
      <c r="R394" s="47">
        <f t="shared" ref="R394" si="207">((E394+Q394)+((F394+G394+H394+I394+J394+K394+L394+M394+N394+O394+P394)*2))/24</f>
        <v>-962838.80583333352</v>
      </c>
      <c r="V394" s="49">
        <f t="shared" si="205"/>
        <v>-962838.80583333352</v>
      </c>
      <c r="Y394" s="51"/>
      <c r="Z394" s="51"/>
      <c r="AA394" s="51"/>
      <c r="AC394" s="49">
        <f t="shared" si="206"/>
        <v>-962838.80583333352</v>
      </c>
    </row>
    <row r="395" spans="1:29">
      <c r="A395" s="42" t="s">
        <v>2</v>
      </c>
      <c r="B395" s="42" t="s">
        <v>2</v>
      </c>
      <c r="C395" s="6" t="s">
        <v>163</v>
      </c>
      <c r="D395" s="33" t="s">
        <v>164</v>
      </c>
      <c r="E395" s="45">
        <v>46.47</v>
      </c>
      <c r="F395" s="45">
        <v>46.47</v>
      </c>
      <c r="G395" s="45">
        <v>46.47</v>
      </c>
      <c r="H395" s="45">
        <v>46.47</v>
      </c>
      <c r="I395" s="45">
        <v>106.32</v>
      </c>
      <c r="J395" s="45">
        <v>54.94</v>
      </c>
      <c r="K395" s="45">
        <v>54.94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7">
        <f t="shared" si="204"/>
        <v>31.570416666666663</v>
      </c>
      <c r="V395" s="49">
        <f t="shared" si="205"/>
        <v>31.570416666666663</v>
      </c>
      <c r="Y395" s="51"/>
      <c r="Z395" s="51"/>
      <c r="AA395" s="51"/>
      <c r="AC395" s="49">
        <f t="shared" si="206"/>
        <v>31.570416666666663</v>
      </c>
    </row>
    <row r="396" spans="1:29">
      <c r="A396" s="42" t="s">
        <v>2</v>
      </c>
      <c r="B396" s="42" t="s">
        <v>2</v>
      </c>
      <c r="C396" s="6" t="s">
        <v>165</v>
      </c>
      <c r="D396" s="33" t="s">
        <v>700</v>
      </c>
      <c r="E396" s="45">
        <v>84934.48</v>
      </c>
      <c r="F396" s="45">
        <v>96434.48</v>
      </c>
      <c r="G396" s="45">
        <v>217024.1</v>
      </c>
      <c r="H396" s="45">
        <v>233149.1</v>
      </c>
      <c r="I396" s="45">
        <v>249185.38</v>
      </c>
      <c r="J396" s="45">
        <v>266685.38</v>
      </c>
      <c r="K396" s="45">
        <v>270185.38</v>
      </c>
      <c r="L396" s="45">
        <v>18307.650000000001</v>
      </c>
      <c r="M396" s="45">
        <v>29044.32</v>
      </c>
      <c r="N396" s="45">
        <v>39904.32</v>
      </c>
      <c r="O396" s="45">
        <v>50617.52</v>
      </c>
      <c r="P396" s="45">
        <v>63311.41</v>
      </c>
      <c r="Q396" s="45">
        <v>81231.41</v>
      </c>
      <c r="R396" s="47">
        <f t="shared" si="204"/>
        <v>134744.33208333331</v>
      </c>
      <c r="V396" s="49">
        <f t="shared" si="205"/>
        <v>134744.33208333331</v>
      </c>
      <c r="Y396" s="51"/>
      <c r="Z396" s="51"/>
      <c r="AA396" s="51"/>
      <c r="AC396" s="49">
        <f t="shared" si="206"/>
        <v>134744.33208333331</v>
      </c>
    </row>
    <row r="397" spans="1:29">
      <c r="A397" s="44" t="s">
        <v>2</v>
      </c>
      <c r="B397" s="44" t="s">
        <v>2</v>
      </c>
      <c r="C397" s="6" t="s">
        <v>166</v>
      </c>
      <c r="D397" s="33" t="s">
        <v>701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204"/>
        <v>0</v>
      </c>
      <c r="V397" s="49">
        <f t="shared" si="205"/>
        <v>0</v>
      </c>
      <c r="Y397" s="51"/>
      <c r="Z397" s="51"/>
      <c r="AA397" s="51"/>
      <c r="AC397" s="49">
        <f t="shared" si="206"/>
        <v>0</v>
      </c>
    </row>
    <row r="398" spans="1:29">
      <c r="A398" s="43" t="s">
        <v>2</v>
      </c>
      <c r="B398" s="43" t="s">
        <v>2</v>
      </c>
      <c r="C398" s="6" t="s">
        <v>167</v>
      </c>
      <c r="D398" s="33" t="s">
        <v>168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204"/>
        <v>0</v>
      </c>
      <c r="V398" s="49">
        <f t="shared" si="205"/>
        <v>0</v>
      </c>
      <c r="Y398" s="51"/>
      <c r="Z398" s="51"/>
      <c r="AA398" s="51"/>
      <c r="AC398" s="49">
        <f t="shared" si="206"/>
        <v>0</v>
      </c>
    </row>
    <row r="399" spans="1:29">
      <c r="A399" s="6" t="s">
        <v>2</v>
      </c>
      <c r="B399" s="6" t="s">
        <v>378</v>
      </c>
      <c r="C399" s="6" t="s">
        <v>167</v>
      </c>
      <c r="D399" s="36" t="s">
        <v>169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7">
        <f t="shared" si="204"/>
        <v>0</v>
      </c>
      <c r="V399" s="49">
        <f t="shared" si="205"/>
        <v>0</v>
      </c>
      <c r="Y399" s="51"/>
      <c r="Z399" s="51"/>
      <c r="AA399" s="51"/>
      <c r="AC399" s="49">
        <f t="shared" si="206"/>
        <v>0</v>
      </c>
    </row>
    <row r="400" spans="1:29">
      <c r="A400" s="6" t="s">
        <v>294</v>
      </c>
      <c r="B400" s="6" t="s">
        <v>170</v>
      </c>
      <c r="C400" s="6" t="s">
        <v>364</v>
      </c>
      <c r="D400" s="33" t="s">
        <v>702</v>
      </c>
      <c r="E400" s="45">
        <v>558.49</v>
      </c>
      <c r="F400" s="45">
        <v>558.49</v>
      </c>
      <c r="G400" s="45">
        <v>558.49</v>
      </c>
      <c r="H400" s="45">
        <v>1116.98</v>
      </c>
      <c r="I400" s="45">
        <v>1116.98</v>
      </c>
      <c r="J400" s="45">
        <v>1116.98</v>
      </c>
      <c r="K400" s="45">
        <v>1116.98</v>
      </c>
      <c r="L400" s="45">
        <v>0</v>
      </c>
      <c r="M400" s="45">
        <v>0</v>
      </c>
      <c r="N400" s="45">
        <v>0</v>
      </c>
      <c r="O400" s="45">
        <v>459.24</v>
      </c>
      <c r="P400" s="45">
        <v>459.24</v>
      </c>
      <c r="Q400" s="45">
        <v>459.24</v>
      </c>
      <c r="R400" s="47">
        <f t="shared" si="204"/>
        <v>584.35374999999988</v>
      </c>
      <c r="V400" s="49">
        <f t="shared" si="205"/>
        <v>584.35374999999988</v>
      </c>
      <c r="Y400" s="51"/>
      <c r="Z400" s="51"/>
      <c r="AA400" s="51"/>
      <c r="AC400" s="49">
        <f t="shared" si="206"/>
        <v>584.35374999999988</v>
      </c>
    </row>
    <row r="401" spans="1:29">
      <c r="D401" s="33" t="s">
        <v>171</v>
      </c>
      <c r="E401" s="46">
        <f t="shared" ref="E401:P401" si="208">SUM(E391:E400)</f>
        <v>-95663.790000000008</v>
      </c>
      <c r="F401" s="46">
        <f t="shared" si="208"/>
        <v>-251122.72000000009</v>
      </c>
      <c r="G401" s="46">
        <f t="shared" si="208"/>
        <v>-221281.09000000005</v>
      </c>
      <c r="H401" s="46">
        <f t="shared" si="208"/>
        <v>-218271.37</v>
      </c>
      <c r="I401" s="46">
        <f t="shared" si="208"/>
        <v>-21720.100000000017</v>
      </c>
      <c r="J401" s="46">
        <f t="shared" si="208"/>
        <v>-311989.87000000011</v>
      </c>
      <c r="K401" s="46">
        <f t="shared" si="208"/>
        <v>-6029219.7199999988</v>
      </c>
      <c r="L401" s="46">
        <f t="shared" si="208"/>
        <v>102651.54000000001</v>
      </c>
      <c r="M401" s="46">
        <f t="shared" si="208"/>
        <v>131042.07</v>
      </c>
      <c r="N401" s="46">
        <f t="shared" si="208"/>
        <v>-419299.53</v>
      </c>
      <c r="O401" s="46">
        <f t="shared" si="208"/>
        <v>-609148.69999999995</v>
      </c>
      <c r="P401" s="46">
        <f t="shared" si="208"/>
        <v>-653017.30000000005</v>
      </c>
      <c r="Q401" s="32">
        <f t="shared" ref="Q401:R401" si="209">SUM(Q391:Q400)</f>
        <v>-763279.09</v>
      </c>
      <c r="R401" s="32">
        <f t="shared" si="209"/>
        <v>-744237.35250000015</v>
      </c>
      <c r="Y401" s="51"/>
      <c r="Z401" s="51"/>
      <c r="AA401" s="51"/>
    </row>
    <row r="402" spans="1:29">
      <c r="D402" s="33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30"/>
      <c r="R402" s="34"/>
      <c r="Y402" s="51"/>
      <c r="Z402" s="51"/>
      <c r="AA402" s="51"/>
    </row>
    <row r="403" spans="1:29">
      <c r="A403" s="6" t="s">
        <v>284</v>
      </c>
      <c r="B403" s="6" t="s">
        <v>172</v>
      </c>
      <c r="C403" s="6" t="s">
        <v>143</v>
      </c>
      <c r="D403" s="33" t="s">
        <v>173</v>
      </c>
      <c r="E403" s="45">
        <v>5670000</v>
      </c>
      <c r="F403" s="45">
        <v>5670000</v>
      </c>
      <c r="G403" s="45">
        <v>8505000</v>
      </c>
      <c r="H403" s="45">
        <v>8505000</v>
      </c>
      <c r="I403" s="45">
        <v>8505000</v>
      </c>
      <c r="J403" s="45">
        <v>12095000</v>
      </c>
      <c r="K403" s="45">
        <v>12095000</v>
      </c>
      <c r="L403" s="45">
        <v>0</v>
      </c>
      <c r="M403" s="45">
        <v>3590000</v>
      </c>
      <c r="N403" s="45">
        <v>3590000</v>
      </c>
      <c r="O403" s="45">
        <v>3590000</v>
      </c>
      <c r="P403" s="45">
        <v>7180000</v>
      </c>
      <c r="Q403" s="45">
        <v>7180000</v>
      </c>
      <c r="R403" s="47">
        <f>((E403+Q403)+((F403+G403+H403+I403+J403+K403+L403+M403+N403+O403+P403)*2))/24</f>
        <v>6645833.333333333</v>
      </c>
      <c r="V403" s="49">
        <f>R403</f>
        <v>6645833.333333333</v>
      </c>
      <c r="Y403" s="51"/>
      <c r="Z403" s="51"/>
      <c r="AA403" s="51"/>
      <c r="AC403" s="49">
        <f>+R403</f>
        <v>6645833.333333333</v>
      </c>
    </row>
    <row r="404" spans="1:29">
      <c r="D404" s="33" t="s">
        <v>174</v>
      </c>
      <c r="E404" s="46">
        <f t="shared" ref="E404:P404" si="210">+E403</f>
        <v>5670000</v>
      </c>
      <c r="F404" s="46">
        <f t="shared" si="210"/>
        <v>5670000</v>
      </c>
      <c r="G404" s="46">
        <f t="shared" si="210"/>
        <v>8505000</v>
      </c>
      <c r="H404" s="46">
        <f t="shared" si="210"/>
        <v>8505000</v>
      </c>
      <c r="I404" s="46">
        <f t="shared" si="210"/>
        <v>8505000</v>
      </c>
      <c r="J404" s="46">
        <f t="shared" si="210"/>
        <v>12095000</v>
      </c>
      <c r="K404" s="46">
        <f t="shared" si="210"/>
        <v>12095000</v>
      </c>
      <c r="L404" s="46">
        <f t="shared" si="210"/>
        <v>0</v>
      </c>
      <c r="M404" s="46">
        <f t="shared" si="210"/>
        <v>3590000</v>
      </c>
      <c r="N404" s="46">
        <f t="shared" si="210"/>
        <v>3590000</v>
      </c>
      <c r="O404" s="46">
        <f t="shared" si="210"/>
        <v>3590000</v>
      </c>
      <c r="P404" s="46">
        <f t="shared" si="210"/>
        <v>7180000</v>
      </c>
      <c r="Q404" s="32">
        <f t="shared" ref="Q404:R404" si="211">+Q403</f>
        <v>7180000</v>
      </c>
      <c r="R404" s="32">
        <f t="shared" si="211"/>
        <v>6645833.333333333</v>
      </c>
      <c r="Y404" s="51"/>
      <c r="Z404" s="51"/>
      <c r="AA404" s="51"/>
    </row>
    <row r="405" spans="1:29">
      <c r="D405" s="33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34"/>
      <c r="Y405" s="51"/>
      <c r="Z405" s="51"/>
      <c r="AA405" s="51"/>
    </row>
    <row r="406" spans="1:29" s="15" customFormat="1" ht="13.5" thickBot="1">
      <c r="D406" s="20" t="s">
        <v>175</v>
      </c>
      <c r="E406" s="16">
        <f t="shared" ref="E406:I406" si="212">+E404+E401+E388+E365+E347+E342+E324+E323+E321+E315+E233+E229+SUM(E199:E209)+SUM(E181:E197)+E179+E167+E148+E121+E61+E44+E35+E32+E57</f>
        <v>1007469608.1600001</v>
      </c>
      <c r="F406" s="16">
        <f t="shared" si="212"/>
        <v>1030264525.0699998</v>
      </c>
      <c r="G406" s="16">
        <f t="shared" si="212"/>
        <v>1053516193.5499996</v>
      </c>
      <c r="H406" s="16">
        <f t="shared" si="212"/>
        <v>1095954589.5599997</v>
      </c>
      <c r="I406" s="16">
        <f t="shared" si="212"/>
        <v>1140082062.48</v>
      </c>
      <c r="J406" s="16">
        <f t="shared" ref="J406:R406" si="213">+J404+J401+J388+J365+J347+J342+J324+J323+J321+J315+J233+J229+SUM(J199:J209)+SUM(J181:J197)+J179+J167+J148+J121+J61+J44+J35+J32+J57</f>
        <v>1197351789.9499998</v>
      </c>
      <c r="K406" s="16">
        <f t="shared" si="213"/>
        <v>1255579420.02</v>
      </c>
      <c r="L406" s="16">
        <f t="shared" si="213"/>
        <v>973205124.52999973</v>
      </c>
      <c r="M406" s="16">
        <f t="shared" si="213"/>
        <v>1020025267.05</v>
      </c>
      <c r="N406" s="16">
        <f t="shared" si="213"/>
        <v>1045163956.0999999</v>
      </c>
      <c r="O406" s="16">
        <f t="shared" si="213"/>
        <v>1057001858.4599999</v>
      </c>
      <c r="P406" s="16">
        <f t="shared" si="213"/>
        <v>1074129954.8100002</v>
      </c>
      <c r="Q406" s="16">
        <f t="shared" si="213"/>
        <v>1089863025.5000002</v>
      </c>
      <c r="R406" s="16">
        <f t="shared" si="213"/>
        <v>1082578421.5341666</v>
      </c>
      <c r="Y406" s="52"/>
      <c r="Z406" s="52"/>
      <c r="AA406" s="52"/>
    </row>
    <row r="407" spans="1:29" ht="13.5" thickTop="1">
      <c r="D407" s="33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30"/>
      <c r="R407" s="34"/>
      <c r="Y407" s="51"/>
      <c r="Z407" s="51"/>
      <c r="AA407" s="51"/>
    </row>
    <row r="408" spans="1:29">
      <c r="D408" s="33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30"/>
      <c r="R408" s="34"/>
      <c r="Y408" s="51"/>
      <c r="Z408" s="51"/>
      <c r="AA408" s="51"/>
    </row>
    <row r="409" spans="1:29">
      <c r="A409" s="6" t="s">
        <v>284</v>
      </c>
      <c r="B409" s="6" t="s">
        <v>176</v>
      </c>
      <c r="C409" s="6" t="s">
        <v>385</v>
      </c>
      <c r="D409" s="3" t="s">
        <v>177</v>
      </c>
      <c r="E409" s="45">
        <v>-1000</v>
      </c>
      <c r="F409" s="45">
        <v>-1000</v>
      </c>
      <c r="G409" s="45">
        <v>-1000</v>
      </c>
      <c r="H409" s="45">
        <v>-1000</v>
      </c>
      <c r="I409" s="45">
        <v>-1000</v>
      </c>
      <c r="J409" s="45">
        <v>-1000</v>
      </c>
      <c r="K409" s="45">
        <v>-1000</v>
      </c>
      <c r="L409" s="45">
        <v>-1000</v>
      </c>
      <c r="M409" s="45">
        <v>-1000</v>
      </c>
      <c r="N409" s="45">
        <v>-1000</v>
      </c>
      <c r="O409" s="45">
        <v>-1000</v>
      </c>
      <c r="P409" s="45">
        <v>-1000</v>
      </c>
      <c r="Q409" s="45">
        <v>-1000</v>
      </c>
      <c r="R409" s="47">
        <f t="shared" ref="R409:R415" si="214">((E409+Q409)+((F409+G409+H409+I409+J409+K409+L409+M409+N409+O409+P409)*2))/24</f>
        <v>-1000</v>
      </c>
      <c r="U409" s="49"/>
      <c r="V409" s="49">
        <f>+R409</f>
        <v>-1000</v>
      </c>
      <c r="W409" s="49"/>
      <c r="Y409" s="51"/>
      <c r="Z409" s="51"/>
      <c r="AA409" s="51"/>
      <c r="AC409" s="49">
        <f>+R409</f>
        <v>-1000</v>
      </c>
    </row>
    <row r="410" spans="1:29">
      <c r="A410" s="6" t="s">
        <v>284</v>
      </c>
      <c r="B410" s="6" t="s">
        <v>386</v>
      </c>
      <c r="C410" s="6" t="s">
        <v>143</v>
      </c>
      <c r="D410" s="3" t="s">
        <v>178</v>
      </c>
      <c r="E410" s="45">
        <v>-40331709.530000001</v>
      </c>
      <c r="F410" s="45">
        <v>-40331709.530000001</v>
      </c>
      <c r="G410" s="45">
        <v>-40331709.530000001</v>
      </c>
      <c r="H410" s="45">
        <v>-40331709.530000001</v>
      </c>
      <c r="I410" s="45">
        <v>-40331709.530000001</v>
      </c>
      <c r="J410" s="45">
        <v>-40331709.530000001</v>
      </c>
      <c r="K410" s="45">
        <v>-40331709.530000001</v>
      </c>
      <c r="L410" s="45">
        <v>-52820556.490000002</v>
      </c>
      <c r="M410" s="45">
        <v>-52820556.490000002</v>
      </c>
      <c r="N410" s="45">
        <v>-52820556.490000002</v>
      </c>
      <c r="O410" s="45">
        <v>-52820556.490000002</v>
      </c>
      <c r="P410" s="45">
        <v>-52820556.490000002</v>
      </c>
      <c r="Q410" s="45">
        <v>-52820556.490000002</v>
      </c>
      <c r="R410" s="47">
        <f t="shared" si="214"/>
        <v>-46055764.386666678</v>
      </c>
      <c r="V410" s="49">
        <f>+R410</f>
        <v>-46055764.386666678</v>
      </c>
      <c r="W410" s="49"/>
      <c r="Y410" s="51"/>
      <c r="Z410" s="51"/>
      <c r="AA410" s="51"/>
      <c r="AC410" s="49">
        <f>+V410</f>
        <v>-46055764.386666678</v>
      </c>
    </row>
    <row r="411" spans="1:29">
      <c r="A411" s="6" t="s">
        <v>284</v>
      </c>
      <c r="B411" s="6" t="s">
        <v>386</v>
      </c>
      <c r="C411" s="6" t="s">
        <v>180</v>
      </c>
      <c r="D411" s="3" t="s">
        <v>181</v>
      </c>
      <c r="E411" s="45">
        <v>17971</v>
      </c>
      <c r="F411" s="45">
        <v>21862</v>
      </c>
      <c r="G411" s="45">
        <v>25753</v>
      </c>
      <c r="H411" s="45">
        <v>30585</v>
      </c>
      <c r="I411" s="45">
        <v>36044</v>
      </c>
      <c r="J411" s="45">
        <v>41503</v>
      </c>
      <c r="K411" s="45">
        <v>50221</v>
      </c>
      <c r="L411" s="45">
        <v>3197</v>
      </c>
      <c r="M411" s="45">
        <v>6394</v>
      </c>
      <c r="N411" s="45">
        <v>9591</v>
      </c>
      <c r="O411" s="45">
        <v>12788</v>
      </c>
      <c r="P411" s="45">
        <v>15985</v>
      </c>
      <c r="Q411" s="45">
        <v>21968</v>
      </c>
      <c r="R411" s="47">
        <f t="shared" si="214"/>
        <v>22824.375</v>
      </c>
      <c r="U411" s="49"/>
      <c r="V411" s="49">
        <f t="shared" ref="V411:V415" si="215">+R411</f>
        <v>22824.375</v>
      </c>
      <c r="W411" s="49"/>
      <c r="Y411" s="51"/>
      <c r="Z411" s="51"/>
      <c r="AA411" s="51"/>
      <c r="AC411" s="49">
        <f>+R411</f>
        <v>22824.375</v>
      </c>
    </row>
    <row r="412" spans="1:29">
      <c r="A412" s="6" t="s">
        <v>284</v>
      </c>
      <c r="B412" s="6" t="s">
        <v>182</v>
      </c>
      <c r="C412" s="6" t="s">
        <v>143</v>
      </c>
      <c r="D412" s="3" t="s">
        <v>183</v>
      </c>
      <c r="E412" s="45">
        <v>-266117553.21000001</v>
      </c>
      <c r="F412" s="45">
        <v>-266117553.21000001</v>
      </c>
      <c r="G412" s="45">
        <v>-266117553.21000001</v>
      </c>
      <c r="H412" s="45">
        <v>-266117553.21000001</v>
      </c>
      <c r="I412" s="45">
        <v>-266117553.21000001</v>
      </c>
      <c r="J412" s="45">
        <v>-266117553.21000001</v>
      </c>
      <c r="K412" s="45">
        <v>-286117553.20999998</v>
      </c>
      <c r="L412" s="45">
        <v>-286117553.20999998</v>
      </c>
      <c r="M412" s="45">
        <v>-286117553.20999998</v>
      </c>
      <c r="N412" s="45">
        <v>-286117553.20999998</v>
      </c>
      <c r="O412" s="45">
        <v>-286117553.20999998</v>
      </c>
      <c r="P412" s="45">
        <v>-286117553.20999998</v>
      </c>
      <c r="Q412" s="45">
        <v>-296117553.20999998</v>
      </c>
      <c r="R412" s="47">
        <f t="shared" si="214"/>
        <v>-277367553.20999998</v>
      </c>
      <c r="U412" s="49"/>
      <c r="V412" s="49">
        <f t="shared" si="215"/>
        <v>-277367553.20999998</v>
      </c>
      <c r="W412" s="49"/>
      <c r="Y412" s="51"/>
      <c r="Z412" s="51"/>
      <c r="AA412" s="51"/>
      <c r="AC412" s="49">
        <f>+R412</f>
        <v>-277367553.20999998</v>
      </c>
    </row>
    <row r="413" spans="1:29">
      <c r="A413" s="6" t="s">
        <v>284</v>
      </c>
      <c r="B413" s="6" t="s">
        <v>532</v>
      </c>
      <c r="C413" s="6"/>
      <c r="D413" s="3" t="s">
        <v>185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7">
        <f t="shared" ref="R413:R414" si="216">((E413+Q413)+((F413+G413+H413+I413+J413+K413+L413+M413+N413+O413+P413)*2))/24</f>
        <v>0</v>
      </c>
      <c r="U413" s="49"/>
      <c r="V413" s="49">
        <f t="shared" ref="V413:V414" si="217">+R413</f>
        <v>0</v>
      </c>
      <c r="W413" s="49"/>
      <c r="Y413" s="51"/>
      <c r="Z413" s="51"/>
      <c r="AA413" s="51"/>
      <c r="AC413" s="49">
        <f>+R413</f>
        <v>0</v>
      </c>
    </row>
    <row r="414" spans="1:29">
      <c r="A414" s="6" t="s">
        <v>284</v>
      </c>
      <c r="B414" s="6" t="s">
        <v>186</v>
      </c>
      <c r="C414" s="6" t="s">
        <v>179</v>
      </c>
      <c r="D414" s="3" t="s">
        <v>703</v>
      </c>
      <c r="E414" s="45">
        <v>-2506034.75</v>
      </c>
      <c r="F414" s="45">
        <v>-2506034.75</v>
      </c>
      <c r="G414" s="45">
        <v>-2506034.75</v>
      </c>
      <c r="H414" s="45">
        <v>-2506034.75</v>
      </c>
      <c r="I414" s="45">
        <v>-2506034.75</v>
      </c>
      <c r="J414" s="45">
        <v>-2506034.75</v>
      </c>
      <c r="K414" s="45">
        <v>1827414.09</v>
      </c>
      <c r="L414" s="45">
        <v>1827414.07</v>
      </c>
      <c r="M414" s="45">
        <v>1827414.07</v>
      </c>
      <c r="N414" s="45">
        <v>1827414.07</v>
      </c>
      <c r="O414" s="45">
        <v>1827414.07</v>
      </c>
      <c r="P414" s="45">
        <v>1827414.07</v>
      </c>
      <c r="Q414" s="45">
        <v>1827414.07</v>
      </c>
      <c r="R414" s="47">
        <f t="shared" si="216"/>
        <v>-158749.97083333324</v>
      </c>
      <c r="U414" s="49"/>
      <c r="V414" s="49">
        <f t="shared" si="217"/>
        <v>-158749.97083333324</v>
      </c>
      <c r="W414" s="49"/>
      <c r="Y414" s="51"/>
      <c r="Z414" s="51"/>
      <c r="AA414" s="51"/>
      <c r="AC414" s="49">
        <f>+R414</f>
        <v>-158749.97083333324</v>
      </c>
    </row>
    <row r="415" spans="1:29">
      <c r="A415" s="6" t="s">
        <v>284</v>
      </c>
      <c r="B415" s="6" t="s">
        <v>186</v>
      </c>
      <c r="C415" s="6" t="s">
        <v>276</v>
      </c>
      <c r="D415" s="3" t="s">
        <v>704</v>
      </c>
      <c r="E415" s="45">
        <v>430592.4</v>
      </c>
      <c r="F415" s="45">
        <v>430592.4</v>
      </c>
      <c r="G415" s="45">
        <v>430592.4</v>
      </c>
      <c r="H415" s="45">
        <v>430592.4</v>
      </c>
      <c r="I415" s="45">
        <v>430592.4</v>
      </c>
      <c r="J415" s="45">
        <v>430592.4</v>
      </c>
      <c r="K415" s="45">
        <v>630608.81999999995</v>
      </c>
      <c r="L415" s="45">
        <v>630608.81000000006</v>
      </c>
      <c r="M415" s="45">
        <v>630608.81000000006</v>
      </c>
      <c r="N415" s="45">
        <v>630608.81000000006</v>
      </c>
      <c r="O415" s="45">
        <v>630608.81000000006</v>
      </c>
      <c r="P415" s="45">
        <v>630608.81000000006</v>
      </c>
      <c r="Q415" s="45">
        <v>630608.81000000006</v>
      </c>
      <c r="R415" s="47">
        <f t="shared" si="214"/>
        <v>538934.62291666679</v>
      </c>
      <c r="U415" s="49"/>
      <c r="V415" s="49">
        <f t="shared" si="215"/>
        <v>538934.62291666679</v>
      </c>
      <c r="W415" s="49"/>
      <c r="Y415" s="51"/>
      <c r="Z415" s="51"/>
      <c r="AA415" s="51"/>
      <c r="AC415" s="49">
        <f>+R415</f>
        <v>538934.62291666679</v>
      </c>
    </row>
    <row r="416" spans="1:29">
      <c r="D416" s="3" t="s">
        <v>187</v>
      </c>
      <c r="E416" s="46">
        <f t="shared" ref="E416:J416" si="218">SUM(E409:E415)</f>
        <v>-308507734.09000003</v>
      </c>
      <c r="F416" s="46">
        <f t="shared" si="218"/>
        <v>-308503843.09000003</v>
      </c>
      <c r="G416" s="46">
        <f t="shared" si="218"/>
        <v>-308499952.09000003</v>
      </c>
      <c r="H416" s="46">
        <f t="shared" si="218"/>
        <v>-308495120.09000003</v>
      </c>
      <c r="I416" s="46">
        <f t="shared" si="218"/>
        <v>-308489661.09000003</v>
      </c>
      <c r="J416" s="46">
        <f t="shared" si="218"/>
        <v>-308484202.09000003</v>
      </c>
      <c r="K416" s="46">
        <f t="shared" ref="K416:P416" si="219">SUM(K409:K415)</f>
        <v>-323942018.83000004</v>
      </c>
      <c r="L416" s="46">
        <f t="shared" si="219"/>
        <v>-336477889.81999999</v>
      </c>
      <c r="M416" s="46">
        <f t="shared" si="219"/>
        <v>-336474692.81999999</v>
      </c>
      <c r="N416" s="46">
        <f t="shared" si="219"/>
        <v>-336471495.81999999</v>
      </c>
      <c r="O416" s="46">
        <f t="shared" si="219"/>
        <v>-336468298.81999999</v>
      </c>
      <c r="P416" s="46">
        <f t="shared" si="219"/>
        <v>-336465101.81999999</v>
      </c>
      <c r="Q416" s="32">
        <f t="shared" ref="Q416" si="220">SUM(Q409:Q415)</f>
        <v>-346459118.81999999</v>
      </c>
      <c r="R416" s="32">
        <f t="shared" ref="R416" si="221">SUM(R409:R415)</f>
        <v>-323021308.56958336</v>
      </c>
      <c r="Y416" s="51"/>
      <c r="Z416" s="51"/>
      <c r="AA416" s="51"/>
    </row>
    <row r="417" spans="1:29">
      <c r="D417" s="3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4"/>
      <c r="Y417" s="51"/>
      <c r="Z417" s="51"/>
      <c r="AA417" s="51"/>
    </row>
    <row r="418" spans="1:29">
      <c r="A418" s="6" t="s">
        <v>284</v>
      </c>
      <c r="B418" s="6" t="s">
        <v>387</v>
      </c>
      <c r="C418" s="6" t="s">
        <v>92</v>
      </c>
      <c r="D418" s="12" t="s">
        <v>188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ref="R418:R436" si="222">((E418+Q418)+((F418+G418+H418+I418+J418+K418+L418+M418+N418+O418+P418)*2))/24</f>
        <v>-20000000</v>
      </c>
      <c r="U418" s="49"/>
      <c r="V418" s="49">
        <f t="shared" ref="V418:V436" si="223">+R418</f>
        <v>-20000000</v>
      </c>
      <c r="W418" s="49"/>
      <c r="Y418" s="51"/>
      <c r="Z418" s="51"/>
      <c r="AA418" s="51"/>
      <c r="AC418" s="49">
        <f t="shared" ref="AC418:AC436" si="224">+R418</f>
        <v>-20000000</v>
      </c>
    </row>
    <row r="419" spans="1:29">
      <c r="A419" s="6" t="s">
        <v>284</v>
      </c>
      <c r="B419" s="6" t="s">
        <v>387</v>
      </c>
      <c r="C419" s="6" t="s">
        <v>94</v>
      </c>
      <c r="D419" s="12" t="s">
        <v>189</v>
      </c>
      <c r="E419" s="45">
        <v>-15000000</v>
      </c>
      <c r="F419" s="45">
        <v>-15000000</v>
      </c>
      <c r="G419" s="45">
        <v>-15000000</v>
      </c>
      <c r="H419" s="45">
        <v>-15000000</v>
      </c>
      <c r="I419" s="45">
        <v>-15000000</v>
      </c>
      <c r="J419" s="45">
        <v>-15000000</v>
      </c>
      <c r="K419" s="45">
        <v>-15000000</v>
      </c>
      <c r="L419" s="45">
        <v>-15000000</v>
      </c>
      <c r="M419" s="45">
        <v>-15000000</v>
      </c>
      <c r="N419" s="45">
        <v>-15000000</v>
      </c>
      <c r="O419" s="45">
        <v>-15000000</v>
      </c>
      <c r="P419" s="45">
        <v>-15000000</v>
      </c>
      <c r="Q419" s="45">
        <v>-15000000</v>
      </c>
      <c r="R419" s="47">
        <f t="shared" si="222"/>
        <v>-15000000</v>
      </c>
      <c r="U419" s="49"/>
      <c r="V419" s="49">
        <f t="shared" si="223"/>
        <v>-15000000</v>
      </c>
      <c r="W419" s="49"/>
      <c r="Y419" s="51"/>
      <c r="Z419" s="51"/>
      <c r="AA419" s="51"/>
      <c r="AC419" s="49">
        <f t="shared" si="224"/>
        <v>-15000000</v>
      </c>
    </row>
    <row r="420" spans="1:29">
      <c r="A420" s="6" t="s">
        <v>284</v>
      </c>
      <c r="B420" s="6" t="s">
        <v>387</v>
      </c>
      <c r="C420" s="6" t="s">
        <v>96</v>
      </c>
      <c r="D420" s="12" t="s">
        <v>190</v>
      </c>
      <c r="E420" s="45">
        <v>-24214000</v>
      </c>
      <c r="F420" s="45">
        <v>-24214000</v>
      </c>
      <c r="G420" s="45">
        <v>-24201000</v>
      </c>
      <c r="H420" s="45">
        <v>-24201000</v>
      </c>
      <c r="I420" s="45">
        <v>-24201000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222"/>
        <v>-9077000</v>
      </c>
      <c r="U420" s="49"/>
      <c r="V420" s="49">
        <f t="shared" si="223"/>
        <v>-9077000</v>
      </c>
      <c r="W420" s="49"/>
      <c r="Y420" s="51"/>
      <c r="Z420" s="51"/>
      <c r="AA420" s="51"/>
      <c r="AC420" s="49">
        <f t="shared" si="224"/>
        <v>-9077000</v>
      </c>
    </row>
    <row r="421" spans="1:29">
      <c r="A421" s="6" t="s">
        <v>284</v>
      </c>
      <c r="B421" s="6" t="s">
        <v>387</v>
      </c>
      <c r="C421" s="6" t="s">
        <v>98</v>
      </c>
      <c r="D421" s="12" t="s">
        <v>191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7">
        <f t="shared" si="222"/>
        <v>0</v>
      </c>
      <c r="U421" s="49"/>
      <c r="V421" s="49">
        <f t="shared" si="223"/>
        <v>0</v>
      </c>
      <c r="W421" s="49"/>
      <c r="Y421" s="51"/>
      <c r="Z421" s="51"/>
      <c r="AA421" s="51"/>
      <c r="AC421" s="49">
        <f t="shared" si="224"/>
        <v>0</v>
      </c>
    </row>
    <row r="422" spans="1:29">
      <c r="A422" s="6" t="s">
        <v>284</v>
      </c>
      <c r="B422" s="6" t="s">
        <v>387</v>
      </c>
      <c r="C422" s="6" t="s">
        <v>100</v>
      </c>
      <c r="D422" s="12" t="s">
        <v>192</v>
      </c>
      <c r="E422" s="45">
        <v>-40000000</v>
      </c>
      <c r="F422" s="45">
        <v>-40000000</v>
      </c>
      <c r="G422" s="45">
        <v>-40000000</v>
      </c>
      <c r="H422" s="45">
        <v>-40000000</v>
      </c>
      <c r="I422" s="45">
        <v>-40000000</v>
      </c>
      <c r="J422" s="45">
        <v>-40000000</v>
      </c>
      <c r="K422" s="45">
        <v>-40000000</v>
      </c>
      <c r="L422" s="45">
        <v>-40000000</v>
      </c>
      <c r="M422" s="45">
        <v>-40000000</v>
      </c>
      <c r="N422" s="45">
        <v>-40000000</v>
      </c>
      <c r="O422" s="45">
        <v>-40000000</v>
      </c>
      <c r="P422" s="45">
        <v>-40000000</v>
      </c>
      <c r="Q422" s="45">
        <v>-40000000</v>
      </c>
      <c r="R422" s="47">
        <f t="shared" si="222"/>
        <v>-40000000</v>
      </c>
      <c r="U422" s="49"/>
      <c r="V422" s="49">
        <f t="shared" si="223"/>
        <v>-40000000</v>
      </c>
      <c r="W422" s="49"/>
      <c r="Y422" s="51"/>
      <c r="Z422" s="51"/>
      <c r="AA422" s="51"/>
      <c r="AC422" s="49">
        <f t="shared" si="224"/>
        <v>-40000000</v>
      </c>
    </row>
    <row r="423" spans="1:29">
      <c r="A423" s="6" t="s">
        <v>284</v>
      </c>
      <c r="B423" s="6" t="s">
        <v>387</v>
      </c>
      <c r="C423" s="6" t="s">
        <v>102</v>
      </c>
      <c r="D423" s="13" t="s">
        <v>193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222"/>
        <v>-25000000</v>
      </c>
      <c r="U423" s="49"/>
      <c r="V423" s="49">
        <f t="shared" si="223"/>
        <v>-25000000</v>
      </c>
      <c r="W423" s="49"/>
      <c r="Y423" s="51"/>
      <c r="Z423" s="51"/>
      <c r="AA423" s="51"/>
      <c r="AC423" s="49">
        <f t="shared" si="224"/>
        <v>-25000000</v>
      </c>
    </row>
    <row r="424" spans="1:29">
      <c r="A424" s="6" t="s">
        <v>284</v>
      </c>
      <c r="B424" s="6" t="s">
        <v>387</v>
      </c>
      <c r="C424" s="6" t="s">
        <v>104</v>
      </c>
      <c r="D424" s="13" t="s">
        <v>194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222"/>
        <v>-25000000</v>
      </c>
      <c r="U424" s="49"/>
      <c r="V424" s="49">
        <f t="shared" si="223"/>
        <v>-25000000</v>
      </c>
      <c r="W424" s="49"/>
      <c r="Y424" s="51"/>
      <c r="Z424" s="51"/>
      <c r="AA424" s="51"/>
      <c r="AC424" s="49">
        <f t="shared" si="224"/>
        <v>-25000000</v>
      </c>
    </row>
    <row r="425" spans="1:29">
      <c r="A425" s="6" t="s">
        <v>284</v>
      </c>
      <c r="B425" s="6" t="s">
        <v>387</v>
      </c>
      <c r="C425" s="6" t="s">
        <v>107</v>
      </c>
      <c r="D425" s="13" t="s">
        <v>705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222"/>
        <v>-12500000</v>
      </c>
      <c r="U425" s="49"/>
      <c r="V425" s="49">
        <f t="shared" si="223"/>
        <v>-12500000</v>
      </c>
      <c r="W425" s="49"/>
      <c r="Y425" s="51"/>
      <c r="Z425" s="51"/>
      <c r="AA425" s="51"/>
      <c r="AC425" s="49">
        <f t="shared" si="224"/>
        <v>-12500000</v>
      </c>
    </row>
    <row r="426" spans="1:29">
      <c r="A426" s="6" t="s">
        <v>284</v>
      </c>
      <c r="B426" s="6" t="s">
        <v>387</v>
      </c>
      <c r="C426" s="6" t="s">
        <v>108</v>
      </c>
      <c r="D426" s="13" t="s">
        <v>706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222"/>
        <v>-12500000</v>
      </c>
      <c r="U426" s="49"/>
      <c r="V426" s="49">
        <f t="shared" si="223"/>
        <v>-12500000</v>
      </c>
      <c r="W426" s="49"/>
      <c r="Y426" s="51"/>
      <c r="Z426" s="51"/>
      <c r="AA426" s="51"/>
      <c r="AC426" s="49">
        <f t="shared" si="224"/>
        <v>-12500000</v>
      </c>
    </row>
    <row r="427" spans="1:29">
      <c r="A427" s="6" t="s">
        <v>284</v>
      </c>
      <c r="B427" s="6" t="s">
        <v>387</v>
      </c>
      <c r="C427" s="6" t="s">
        <v>109</v>
      </c>
      <c r="D427" s="13" t="s">
        <v>707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222"/>
        <v>-12500000</v>
      </c>
      <c r="U427" s="49"/>
      <c r="V427" s="49">
        <f t="shared" si="223"/>
        <v>-12500000</v>
      </c>
      <c r="W427" s="49"/>
      <c r="Y427" s="51"/>
      <c r="Z427" s="51"/>
      <c r="AA427" s="51"/>
      <c r="AC427" s="49">
        <f t="shared" si="224"/>
        <v>-12500000</v>
      </c>
    </row>
    <row r="428" spans="1:29">
      <c r="A428" s="6" t="s">
        <v>284</v>
      </c>
      <c r="B428" s="6" t="s">
        <v>387</v>
      </c>
      <c r="C428" s="6" t="s">
        <v>110</v>
      </c>
      <c r="D428" s="13" t="s">
        <v>708</v>
      </c>
      <c r="E428" s="45">
        <v>-12500000</v>
      </c>
      <c r="F428" s="45">
        <v>-12500000</v>
      </c>
      <c r="G428" s="45">
        <v>-12500000</v>
      </c>
      <c r="H428" s="45">
        <v>-12500000</v>
      </c>
      <c r="I428" s="45">
        <v>-12500000</v>
      </c>
      <c r="J428" s="45">
        <v>-12500000</v>
      </c>
      <c r="K428" s="45">
        <v>-12500000</v>
      </c>
      <c r="L428" s="45">
        <v>-12500000</v>
      </c>
      <c r="M428" s="45">
        <v>-12500000</v>
      </c>
      <c r="N428" s="45">
        <v>-12500000</v>
      </c>
      <c r="O428" s="45">
        <v>-12500000</v>
      </c>
      <c r="P428" s="45">
        <v>-12500000</v>
      </c>
      <c r="Q428" s="45">
        <v>-12500000</v>
      </c>
      <c r="R428" s="47">
        <f t="shared" si="222"/>
        <v>-12500000</v>
      </c>
      <c r="U428" s="49"/>
      <c r="V428" s="49">
        <f t="shared" si="223"/>
        <v>-12500000</v>
      </c>
      <c r="W428" s="49"/>
      <c r="Y428" s="51"/>
      <c r="Z428" s="51"/>
      <c r="AA428" s="51"/>
      <c r="AC428" s="49">
        <f t="shared" si="224"/>
        <v>-12500000</v>
      </c>
    </row>
    <row r="429" spans="1:29">
      <c r="A429" s="6" t="s">
        <v>284</v>
      </c>
      <c r="B429" s="6" t="s">
        <v>387</v>
      </c>
      <c r="C429" s="6" t="s">
        <v>893</v>
      </c>
      <c r="D429" s="13" t="s">
        <v>895</v>
      </c>
      <c r="E429" s="45">
        <v>-25000000</v>
      </c>
      <c r="F429" s="45">
        <v>-25000000</v>
      </c>
      <c r="G429" s="45">
        <v>-25000000</v>
      </c>
      <c r="H429" s="45">
        <v>-25000000</v>
      </c>
      <c r="I429" s="45">
        <v>-25000000</v>
      </c>
      <c r="J429" s="45">
        <v>-25000000</v>
      </c>
      <c r="K429" s="45">
        <v>-25000000</v>
      </c>
      <c r="L429" s="45">
        <v>-25000000</v>
      </c>
      <c r="M429" s="45">
        <v>-25000000</v>
      </c>
      <c r="N429" s="45">
        <v>-25000000</v>
      </c>
      <c r="O429" s="45">
        <v>-25000000</v>
      </c>
      <c r="P429" s="45">
        <v>-25000000</v>
      </c>
      <c r="Q429" s="45">
        <v>-25000000</v>
      </c>
      <c r="R429" s="47">
        <f t="shared" ref="R429:R431" si="225">((E429+Q429)+((F429+G429+H429+I429+J429+K429+L429+M429+N429+O429+P429)*2))/24</f>
        <v>-25000000</v>
      </c>
      <c r="U429" s="49"/>
      <c r="V429" s="49">
        <f t="shared" ref="V429:V431" si="226">+R429</f>
        <v>-25000000</v>
      </c>
      <c r="W429" s="49"/>
      <c r="Y429" s="51"/>
      <c r="Z429" s="51"/>
      <c r="AA429" s="51"/>
      <c r="AC429" s="49">
        <f t="shared" ref="AC429:AC431" si="227">+R429</f>
        <v>-25000000</v>
      </c>
    </row>
    <row r="430" spans="1:29">
      <c r="A430" s="6" t="s">
        <v>284</v>
      </c>
      <c r="B430" s="6" t="s">
        <v>387</v>
      </c>
      <c r="C430" s="6" t="s">
        <v>889</v>
      </c>
      <c r="D430" s="13" t="s">
        <v>896</v>
      </c>
      <c r="E430" s="45">
        <v>-20000000</v>
      </c>
      <c r="F430" s="45">
        <v>-20000000</v>
      </c>
      <c r="G430" s="45">
        <v>-20000000</v>
      </c>
      <c r="H430" s="45">
        <v>-20000000</v>
      </c>
      <c r="I430" s="45">
        <v>-20000000</v>
      </c>
      <c r="J430" s="45">
        <v>-20000000</v>
      </c>
      <c r="K430" s="45">
        <v>-20000000</v>
      </c>
      <c r="L430" s="45">
        <v>-20000000</v>
      </c>
      <c r="M430" s="45">
        <v>-20000000</v>
      </c>
      <c r="N430" s="45">
        <v>-20000000</v>
      </c>
      <c r="O430" s="45">
        <v>-20000000</v>
      </c>
      <c r="P430" s="45">
        <v>-20000000</v>
      </c>
      <c r="Q430" s="45">
        <v>-20000000</v>
      </c>
      <c r="R430" s="47">
        <f t="shared" si="225"/>
        <v>-20000000</v>
      </c>
      <c r="U430" s="49"/>
      <c r="V430" s="49">
        <f t="shared" si="226"/>
        <v>-20000000</v>
      </c>
      <c r="W430" s="49"/>
      <c r="Y430" s="51"/>
      <c r="Z430" s="51"/>
      <c r="AA430" s="51"/>
      <c r="AC430" s="49">
        <f t="shared" si="227"/>
        <v>-20000000</v>
      </c>
    </row>
    <row r="431" spans="1:29">
      <c r="A431" s="6" t="s">
        <v>284</v>
      </c>
      <c r="B431" s="6" t="s">
        <v>387</v>
      </c>
      <c r="C431" s="6" t="s">
        <v>890</v>
      </c>
      <c r="D431" s="13" t="s">
        <v>897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225"/>
        <v>-30000000</v>
      </c>
      <c r="U431" s="49"/>
      <c r="V431" s="49">
        <f t="shared" si="226"/>
        <v>-30000000</v>
      </c>
      <c r="W431" s="49"/>
      <c r="Y431" s="51"/>
      <c r="Z431" s="51"/>
      <c r="AA431" s="51"/>
      <c r="AC431" s="49">
        <f t="shared" si="227"/>
        <v>-30000000</v>
      </c>
    </row>
    <row r="432" spans="1:29">
      <c r="A432" s="6" t="s">
        <v>284</v>
      </c>
      <c r="B432" s="6" t="s">
        <v>387</v>
      </c>
      <c r="C432" s="6" t="s">
        <v>406</v>
      </c>
      <c r="D432" s="13" t="s">
        <v>950</v>
      </c>
      <c r="E432" s="45">
        <v>-30000000</v>
      </c>
      <c r="F432" s="45">
        <v>-30000000</v>
      </c>
      <c r="G432" s="45">
        <v>-30000000</v>
      </c>
      <c r="H432" s="45">
        <v>-30000000</v>
      </c>
      <c r="I432" s="45">
        <v>-30000000</v>
      </c>
      <c r="J432" s="45">
        <v>-30000000</v>
      </c>
      <c r="K432" s="45">
        <v>-30000000</v>
      </c>
      <c r="L432" s="45">
        <v>-30000000</v>
      </c>
      <c r="M432" s="45">
        <v>-30000000</v>
      </c>
      <c r="N432" s="45">
        <v>-30000000</v>
      </c>
      <c r="O432" s="45">
        <v>-30000000</v>
      </c>
      <c r="P432" s="45">
        <v>-30000000</v>
      </c>
      <c r="Q432" s="45">
        <v>-30000000</v>
      </c>
      <c r="R432" s="47">
        <f t="shared" ref="R432:R433" si="228">((E432+Q432)+((F432+G432+H432+I432+J432+K432+L432+M432+N432+O432+P432)*2))/24</f>
        <v>-30000000</v>
      </c>
      <c r="U432" s="49"/>
      <c r="V432" s="49">
        <f t="shared" ref="V432:V433" si="229">+R432</f>
        <v>-30000000</v>
      </c>
      <c r="W432" s="49"/>
      <c r="Y432" s="51"/>
      <c r="Z432" s="51"/>
      <c r="AA432" s="51"/>
      <c r="AC432" s="49">
        <f t="shared" ref="AC432:AC433" si="230">+R432</f>
        <v>-30000000</v>
      </c>
    </row>
    <row r="433" spans="1:30">
      <c r="A433" s="6" t="s">
        <v>284</v>
      </c>
      <c r="B433" s="6" t="s">
        <v>387</v>
      </c>
      <c r="C433" s="6" t="s">
        <v>407</v>
      </c>
      <c r="D433" s="13" t="s">
        <v>951</v>
      </c>
      <c r="E433" s="45">
        <v>-20000000</v>
      </c>
      <c r="F433" s="45">
        <v>-20000000</v>
      </c>
      <c r="G433" s="45">
        <v>-20000000</v>
      </c>
      <c r="H433" s="45">
        <v>-20000000</v>
      </c>
      <c r="I433" s="45">
        <v>-20000000</v>
      </c>
      <c r="J433" s="45">
        <v>-20000000</v>
      </c>
      <c r="K433" s="45">
        <v>-20000000</v>
      </c>
      <c r="L433" s="45">
        <v>-20000000</v>
      </c>
      <c r="M433" s="45">
        <v>-20000000</v>
      </c>
      <c r="N433" s="45">
        <v>-20000000</v>
      </c>
      <c r="O433" s="45">
        <v>-20000000</v>
      </c>
      <c r="P433" s="45">
        <v>-20000000</v>
      </c>
      <c r="Q433" s="45">
        <v>-20000000</v>
      </c>
      <c r="R433" s="47">
        <f t="shared" si="228"/>
        <v>-20000000</v>
      </c>
      <c r="U433" s="49"/>
      <c r="V433" s="49">
        <f t="shared" si="229"/>
        <v>-20000000</v>
      </c>
      <c r="W433" s="49"/>
      <c r="Y433" s="51"/>
      <c r="Z433" s="51"/>
      <c r="AA433" s="51"/>
      <c r="AC433" s="49">
        <f t="shared" si="230"/>
        <v>-20000000</v>
      </c>
    </row>
    <row r="434" spans="1:30">
      <c r="A434" s="6" t="s">
        <v>284</v>
      </c>
      <c r="B434" s="6" t="s">
        <v>387</v>
      </c>
      <c r="C434" s="6" t="s">
        <v>959</v>
      </c>
      <c r="D434" s="13" t="s">
        <v>961</v>
      </c>
      <c r="E434" s="45">
        <v>0</v>
      </c>
      <c r="F434" s="45">
        <v>0</v>
      </c>
      <c r="G434" s="45">
        <v>0</v>
      </c>
      <c r="H434" s="45">
        <v>0</v>
      </c>
      <c r="I434" s="45">
        <v>-25000000</v>
      </c>
      <c r="J434" s="45">
        <v>-25000000</v>
      </c>
      <c r="K434" s="45">
        <v>-25000000</v>
      </c>
      <c r="L434" s="45">
        <v>-25000000</v>
      </c>
      <c r="M434" s="45">
        <v>-25000000</v>
      </c>
      <c r="N434" s="45">
        <v>-25000000</v>
      </c>
      <c r="O434" s="45">
        <v>-25000000</v>
      </c>
      <c r="P434" s="45">
        <v>-25000000</v>
      </c>
      <c r="Q434" s="45">
        <v>-25000000</v>
      </c>
      <c r="R434" s="47">
        <f t="shared" ref="R434" si="231">((E434+Q434)+((F434+G434+H434+I434+J434+K434+L434+M434+N434+O434+P434)*2))/24</f>
        <v>-17708333.333333332</v>
      </c>
      <c r="U434" s="49"/>
      <c r="V434" s="49">
        <f t="shared" ref="V434" si="232">+R434</f>
        <v>-17708333.333333332</v>
      </c>
      <c r="W434" s="49"/>
      <c r="Y434" s="51"/>
      <c r="Z434" s="51"/>
      <c r="AA434" s="51"/>
      <c r="AC434" s="49">
        <f t="shared" ref="AC434" si="233">+R434</f>
        <v>-17708333.333333332</v>
      </c>
    </row>
    <row r="435" spans="1:30">
      <c r="A435" s="6" t="s">
        <v>284</v>
      </c>
      <c r="B435" s="6" t="s">
        <v>918</v>
      </c>
      <c r="C435" s="6" t="s">
        <v>98</v>
      </c>
      <c r="D435" s="12" t="s">
        <v>917</v>
      </c>
      <c r="E435" s="45">
        <v>-15000000</v>
      </c>
      <c r="F435" s="45">
        <v>-15000000</v>
      </c>
      <c r="G435" s="45">
        <v>-15000000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7">
        <f t="shared" ref="R435" si="234">((E435+Q435)+((F435+G435+H435+I435+J435+K435+L435+M435+N435+O435+P435)*2))/24</f>
        <v>-3125000</v>
      </c>
      <c r="U435" s="49"/>
      <c r="V435" s="49">
        <f t="shared" ref="V435" si="235">+R435</f>
        <v>-3125000</v>
      </c>
      <c r="W435" s="49"/>
      <c r="Y435" s="51"/>
      <c r="Z435" s="51"/>
      <c r="AA435" s="51"/>
      <c r="AC435" s="49">
        <f t="shared" ref="AC435" si="236">+R435</f>
        <v>-3125000</v>
      </c>
    </row>
    <row r="436" spans="1:30">
      <c r="A436" s="6" t="s">
        <v>284</v>
      </c>
      <c r="B436" s="6" t="s">
        <v>388</v>
      </c>
      <c r="C436" s="6" t="s">
        <v>83</v>
      </c>
      <c r="D436" s="2" t="s">
        <v>195</v>
      </c>
      <c r="E436" s="45">
        <v>0</v>
      </c>
      <c r="F436" s="45">
        <v>-15950000</v>
      </c>
      <c r="G436" s="45">
        <v>-22200000</v>
      </c>
      <c r="H436" s="45">
        <v>-52500000</v>
      </c>
      <c r="I436" s="45">
        <v>-45000000</v>
      </c>
      <c r="J436" s="45">
        <v>-76200000</v>
      </c>
      <c r="K436" s="45">
        <v>-54000000</v>
      </c>
      <c r="L436" s="45">
        <v>-50500000</v>
      </c>
      <c r="M436" s="45">
        <v>-48000000</v>
      </c>
      <c r="N436" s="45">
        <v>-30350000</v>
      </c>
      <c r="O436" s="45">
        <v>-30100000</v>
      </c>
      <c r="P436" s="45">
        <v>-25300000</v>
      </c>
      <c r="Q436" s="45">
        <v>-25500000</v>
      </c>
      <c r="R436" s="47">
        <f t="shared" si="222"/>
        <v>-38570833.333333336</v>
      </c>
      <c r="U436" s="49"/>
      <c r="V436" s="49">
        <f t="shared" si="223"/>
        <v>-38570833.333333336</v>
      </c>
      <c r="W436" s="49"/>
      <c r="Y436" s="51"/>
      <c r="Z436" s="51"/>
      <c r="AA436" s="51"/>
      <c r="AC436" s="49">
        <f t="shared" si="224"/>
        <v>-38570833.333333336</v>
      </c>
    </row>
    <row r="437" spans="1:30">
      <c r="D437" s="3" t="s">
        <v>196</v>
      </c>
      <c r="E437" s="46">
        <f t="shared" ref="E437:P437" si="237">SUM(E418:E436)</f>
        <v>-339214000</v>
      </c>
      <c r="F437" s="46">
        <f t="shared" si="237"/>
        <v>-355164000</v>
      </c>
      <c r="G437" s="46">
        <f t="shared" si="237"/>
        <v>-361401000</v>
      </c>
      <c r="H437" s="46">
        <f t="shared" si="237"/>
        <v>-376701000</v>
      </c>
      <c r="I437" s="46">
        <f t="shared" si="237"/>
        <v>-394201000</v>
      </c>
      <c r="J437" s="46">
        <f t="shared" si="237"/>
        <v>-401200000</v>
      </c>
      <c r="K437" s="46">
        <f t="shared" si="237"/>
        <v>-379000000</v>
      </c>
      <c r="L437" s="46">
        <f t="shared" si="237"/>
        <v>-375500000</v>
      </c>
      <c r="M437" s="46">
        <f t="shared" si="237"/>
        <v>-373000000</v>
      </c>
      <c r="N437" s="46">
        <f t="shared" si="237"/>
        <v>-355350000</v>
      </c>
      <c r="O437" s="46">
        <f t="shared" si="237"/>
        <v>-355100000</v>
      </c>
      <c r="P437" s="46">
        <f t="shared" si="237"/>
        <v>-350300000</v>
      </c>
      <c r="Q437" s="46">
        <f t="shared" ref="Q437:R437" si="238">SUM(Q418:Q436)</f>
        <v>-350500000</v>
      </c>
      <c r="R437" s="46">
        <f t="shared" si="238"/>
        <v>-368481166.66666663</v>
      </c>
      <c r="Y437" s="51"/>
      <c r="Z437" s="51"/>
      <c r="AA437" s="51"/>
    </row>
    <row r="438" spans="1:30" s="59" customFormat="1">
      <c r="D438" s="3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7"/>
      <c r="Y438" s="60"/>
      <c r="Z438" s="60"/>
      <c r="AA438" s="60"/>
    </row>
    <row r="439" spans="1:30">
      <c r="A439" s="6" t="s">
        <v>284</v>
      </c>
      <c r="B439" s="6" t="s">
        <v>197</v>
      </c>
      <c r="C439" s="25" t="s">
        <v>2</v>
      </c>
      <c r="D439" s="3" t="s">
        <v>198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ref="R439:R440" si="239">((E439+Q439)+((F439+G439+H439+I439+J439+K439+L439+M439+N439+O439+P439)*2))/24</f>
        <v>0</v>
      </c>
      <c r="U439" s="49"/>
      <c r="V439" s="49">
        <f t="shared" ref="V439:V440" si="240">+R439</f>
        <v>0</v>
      </c>
      <c r="W439" s="49"/>
      <c r="Y439" s="51"/>
      <c r="Z439" s="51"/>
      <c r="AA439" s="51"/>
      <c r="AC439" s="49">
        <f>+R439</f>
        <v>0</v>
      </c>
    </row>
    <row r="440" spans="1:30">
      <c r="A440" s="6" t="s">
        <v>284</v>
      </c>
      <c r="B440" s="6" t="s">
        <v>391</v>
      </c>
      <c r="C440" s="6" t="s">
        <v>392</v>
      </c>
      <c r="D440" s="2" t="s">
        <v>199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7">
        <f t="shared" si="239"/>
        <v>0</v>
      </c>
      <c r="U440" s="49"/>
      <c r="V440" s="49">
        <f t="shared" si="240"/>
        <v>0</v>
      </c>
      <c r="W440" s="49"/>
      <c r="Y440" s="51"/>
      <c r="Z440" s="51"/>
      <c r="AA440" s="51"/>
      <c r="AC440" s="49">
        <f>+R440</f>
        <v>0</v>
      </c>
    </row>
    <row r="441" spans="1:30">
      <c r="D441" s="3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30"/>
      <c r="R441" s="34"/>
      <c r="Y441" s="51"/>
      <c r="Z441" s="51"/>
      <c r="AA441" s="51"/>
    </row>
    <row r="442" spans="1:30">
      <c r="A442" s="6" t="s">
        <v>284</v>
      </c>
      <c r="B442" s="6" t="s">
        <v>200</v>
      </c>
      <c r="C442" s="6" t="s">
        <v>143</v>
      </c>
      <c r="D442" s="3" t="s">
        <v>709</v>
      </c>
      <c r="E442" s="45">
        <v>-2474586.7200000002</v>
      </c>
      <c r="F442" s="45">
        <v>-1111845.6100000001</v>
      </c>
      <c r="G442" s="45">
        <v>-2126229.83</v>
      </c>
      <c r="H442" s="45">
        <v>-2153492.65</v>
      </c>
      <c r="I442" s="45">
        <v>-2518397.61</v>
      </c>
      <c r="J442" s="45">
        <v>-3147322.17</v>
      </c>
      <c r="K442" s="45">
        <v>-2255512.64</v>
      </c>
      <c r="L442" s="45">
        <v>-1300900.8400000001</v>
      </c>
      <c r="M442" s="45">
        <v>-1433511.53</v>
      </c>
      <c r="N442" s="45">
        <v>-1976059.79</v>
      </c>
      <c r="O442" s="45">
        <v>-2011464.3</v>
      </c>
      <c r="P442" s="45">
        <v>-1482564.09</v>
      </c>
      <c r="Q442" s="45">
        <v>-2070401.1</v>
      </c>
      <c r="R442" s="47">
        <f t="shared" ref="R442:R457" si="241">((E442+Q442)+((F442+G442+H442+I442+J442+K442+L442+M442+N442+O442+P442)*2))/24</f>
        <v>-1982482.9141666666</v>
      </c>
      <c r="U442" s="49">
        <f t="shared" ref="U442:U457" si="242">+R442</f>
        <v>-1982482.9141666666</v>
      </c>
      <c r="V442" s="49"/>
      <c r="W442" s="49"/>
      <c r="Y442" s="51"/>
      <c r="Z442" s="51"/>
      <c r="AA442" s="51"/>
      <c r="AD442" s="49">
        <f t="shared" ref="AD442:AD458" si="243">+R442</f>
        <v>-1982482.9141666666</v>
      </c>
    </row>
    <row r="443" spans="1:30">
      <c r="A443" s="6" t="s">
        <v>284</v>
      </c>
      <c r="B443" s="6" t="s">
        <v>201</v>
      </c>
      <c r="C443" s="6" t="s">
        <v>202</v>
      </c>
      <c r="D443" s="21" t="s">
        <v>710</v>
      </c>
      <c r="E443" s="45">
        <v>-444507.86</v>
      </c>
      <c r="F443" s="45">
        <v>-840487.84</v>
      </c>
      <c r="G443" s="45">
        <v>-654632.56000000006</v>
      </c>
      <c r="H443" s="45">
        <v>-535765.93999999994</v>
      </c>
      <c r="I443" s="45">
        <v>-523753.18</v>
      </c>
      <c r="J443" s="45">
        <v>-666195.36</v>
      </c>
      <c r="K443" s="45">
        <v>-425566.02</v>
      </c>
      <c r="L443" s="45">
        <v>-170807.14</v>
      </c>
      <c r="M443" s="45">
        <v>-168313.85</v>
      </c>
      <c r="N443" s="45">
        <v>-178190.42</v>
      </c>
      <c r="O443" s="45">
        <v>-142751.28</v>
      </c>
      <c r="P443" s="45">
        <v>-265934.61</v>
      </c>
      <c r="Q443" s="45">
        <v>-354952.95</v>
      </c>
      <c r="R443" s="47">
        <f t="shared" si="241"/>
        <v>-414344.05041666672</v>
      </c>
      <c r="U443" s="49">
        <f t="shared" si="242"/>
        <v>-414344.05041666672</v>
      </c>
      <c r="V443" s="49"/>
      <c r="W443" s="49"/>
      <c r="Y443" s="51"/>
      <c r="Z443" s="51"/>
      <c r="AA443" s="51"/>
      <c r="AD443" s="49">
        <f t="shared" si="243"/>
        <v>-414344.05041666672</v>
      </c>
    </row>
    <row r="444" spans="1:30">
      <c r="A444" s="6" t="s">
        <v>284</v>
      </c>
      <c r="B444" s="6" t="s">
        <v>201</v>
      </c>
      <c r="C444" s="6" t="s">
        <v>996</v>
      </c>
      <c r="D444" s="21" t="s">
        <v>997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7">
        <f t="shared" ref="R444" si="244">((E444+Q444)+((F444+G444+H444+I444+J444+K444+L444+M444+N444+O444+P444)*2))/24</f>
        <v>0</v>
      </c>
      <c r="U444" s="49">
        <f t="shared" ref="U444" si="245">+R444</f>
        <v>0</v>
      </c>
      <c r="V444" s="49"/>
      <c r="W444" s="49"/>
      <c r="Y444" s="51"/>
      <c r="Z444" s="51"/>
      <c r="AA444" s="51"/>
      <c r="AD444" s="49">
        <f t="shared" ref="AD444" si="246">+R444</f>
        <v>0</v>
      </c>
    </row>
    <row r="445" spans="1:30">
      <c r="A445" s="6" t="s">
        <v>284</v>
      </c>
      <c r="B445" s="6" t="s">
        <v>201</v>
      </c>
      <c r="C445" s="6" t="s">
        <v>396</v>
      </c>
      <c r="D445" s="3" t="s">
        <v>711</v>
      </c>
      <c r="E445" s="45">
        <v>-1588213.3</v>
      </c>
      <c r="F445" s="45">
        <v>-991002.66</v>
      </c>
      <c r="G445" s="45">
        <v>-1360850.66</v>
      </c>
      <c r="H445" s="45">
        <v>-1005713.93</v>
      </c>
      <c r="I445" s="45">
        <v>-835916.68</v>
      </c>
      <c r="J445" s="45">
        <v>-715060.81</v>
      </c>
      <c r="K445" s="45">
        <v>-581594</v>
      </c>
      <c r="L445" s="45">
        <v>-609929.67000000004</v>
      </c>
      <c r="M445" s="45">
        <v>-851037.39</v>
      </c>
      <c r="N445" s="45">
        <v>-827923.68</v>
      </c>
      <c r="O445" s="45">
        <v>-872031.96</v>
      </c>
      <c r="P445" s="45">
        <v>-963888.04</v>
      </c>
      <c r="Q445" s="45">
        <v>-1111479.69</v>
      </c>
      <c r="R445" s="47">
        <f t="shared" si="241"/>
        <v>-913732.99791666679</v>
      </c>
      <c r="U445" s="49">
        <f t="shared" si="242"/>
        <v>-913732.99791666679</v>
      </c>
      <c r="V445" s="49"/>
      <c r="W445" s="49"/>
      <c r="Y445" s="51"/>
      <c r="Z445" s="51"/>
      <c r="AA445" s="51"/>
      <c r="AD445" s="49">
        <f t="shared" si="243"/>
        <v>-913732.99791666679</v>
      </c>
    </row>
    <row r="446" spans="1:30">
      <c r="A446" s="6" t="s">
        <v>284</v>
      </c>
      <c r="B446" s="6" t="s">
        <v>201</v>
      </c>
      <c r="C446" s="6" t="s">
        <v>394</v>
      </c>
      <c r="D446" s="18" t="s">
        <v>712</v>
      </c>
      <c r="E446" s="45">
        <v>-2807263.96</v>
      </c>
      <c r="F446" s="45">
        <v>-3352529.75</v>
      </c>
      <c r="G446" s="45">
        <v>-3916004.39</v>
      </c>
      <c r="H446" s="45">
        <v>-4078387.56</v>
      </c>
      <c r="I446" s="45">
        <v>-5719852.1900000004</v>
      </c>
      <c r="J446" s="45">
        <v>-3893496.12</v>
      </c>
      <c r="K446" s="45">
        <v>-4735591.24</v>
      </c>
      <c r="L446" s="45">
        <v>-3581286.11</v>
      </c>
      <c r="M446" s="45">
        <v>-3693484.63</v>
      </c>
      <c r="N446" s="45">
        <v>-3394692.66</v>
      </c>
      <c r="O446" s="45">
        <v>-2947797.49</v>
      </c>
      <c r="P446" s="45">
        <v>-3390369.91</v>
      </c>
      <c r="Q446" s="45">
        <v>-4187213.57</v>
      </c>
      <c r="R446" s="47">
        <f t="shared" si="241"/>
        <v>-3850060.9012499996</v>
      </c>
      <c r="U446" s="49">
        <f t="shared" si="242"/>
        <v>-3850060.9012499996</v>
      </c>
      <c r="V446" s="49"/>
      <c r="W446" s="49"/>
      <c r="Y446" s="51"/>
      <c r="Z446" s="51"/>
      <c r="AA446" s="51"/>
      <c r="AD446" s="49">
        <f t="shared" si="243"/>
        <v>-3850060.9012499996</v>
      </c>
    </row>
    <row r="447" spans="1:30">
      <c r="A447" s="6" t="s">
        <v>284</v>
      </c>
      <c r="B447" s="6" t="s">
        <v>201</v>
      </c>
      <c r="C447" s="6" t="s">
        <v>393</v>
      </c>
      <c r="D447" s="3" t="s">
        <v>203</v>
      </c>
      <c r="E447" s="45">
        <v>-6809422.29</v>
      </c>
      <c r="F447" s="45">
        <v>-7494546.1200000001</v>
      </c>
      <c r="G447" s="45">
        <v>-7355020.4199999999</v>
      </c>
      <c r="H447" s="45">
        <v>-8373940.5999999996</v>
      </c>
      <c r="I447" s="45">
        <v>-9681989.1400000006</v>
      </c>
      <c r="J447" s="45">
        <v>-16749658.789999999</v>
      </c>
      <c r="K447" s="45">
        <v>-21867233.859999999</v>
      </c>
      <c r="L447" s="45">
        <v>-20306459</v>
      </c>
      <c r="M447" s="45">
        <v>-14313058.52</v>
      </c>
      <c r="N447" s="45">
        <v>-15447819.17</v>
      </c>
      <c r="O447" s="45">
        <v>-11306824.619999999</v>
      </c>
      <c r="P447" s="45">
        <v>-11128641.75</v>
      </c>
      <c r="Q447" s="45">
        <v>-7754183.4100000001</v>
      </c>
      <c r="R447" s="47">
        <f t="shared" si="241"/>
        <v>-12608916.236666666</v>
      </c>
      <c r="U447" s="49">
        <f t="shared" si="242"/>
        <v>-12608916.236666666</v>
      </c>
      <c r="V447" s="49"/>
      <c r="W447" s="49"/>
      <c r="Y447" s="51"/>
      <c r="Z447" s="51"/>
      <c r="AA447" s="51"/>
      <c r="AD447" s="49">
        <f t="shared" si="243"/>
        <v>-12608916.236666666</v>
      </c>
    </row>
    <row r="448" spans="1:30">
      <c r="A448" s="6" t="s">
        <v>284</v>
      </c>
      <c r="B448" s="6" t="s">
        <v>201</v>
      </c>
      <c r="C448" s="6" t="s">
        <v>46</v>
      </c>
      <c r="D448" s="18" t="s">
        <v>713</v>
      </c>
      <c r="E448" s="45">
        <v>-111696.26</v>
      </c>
      <c r="F448" s="45">
        <v>-131279.06</v>
      </c>
      <c r="G448" s="45">
        <v>-151528.32000000001</v>
      </c>
      <c r="H448" s="45">
        <v>-172108.07</v>
      </c>
      <c r="I448" s="45">
        <v>-192559.72</v>
      </c>
      <c r="J448" s="45">
        <v>-212960.53</v>
      </c>
      <c r="K448" s="45">
        <v>-232744.38</v>
      </c>
      <c r="L448" s="45">
        <v>0</v>
      </c>
      <c r="M448" s="45">
        <v>-20921.509999999998</v>
      </c>
      <c r="N448" s="45">
        <v>-42271.05</v>
      </c>
      <c r="O448" s="45">
        <v>-67476.84</v>
      </c>
      <c r="P448" s="45">
        <v>-89737.93</v>
      </c>
      <c r="Q448" s="45">
        <v>-111750.8</v>
      </c>
      <c r="R448" s="47">
        <f t="shared" si="241"/>
        <v>-118775.91166666668</v>
      </c>
      <c r="U448" s="49">
        <f t="shared" si="242"/>
        <v>-118775.91166666668</v>
      </c>
      <c r="V448" s="49"/>
      <c r="W448" s="49"/>
      <c r="Y448" s="51"/>
      <c r="Z448" s="51"/>
      <c r="AA448" s="51"/>
      <c r="AD448" s="49">
        <f t="shared" si="243"/>
        <v>-118775.91166666668</v>
      </c>
    </row>
    <row r="449" spans="1:30">
      <c r="A449" s="6" t="s">
        <v>284</v>
      </c>
      <c r="B449" s="6" t="s">
        <v>201</v>
      </c>
      <c r="C449" s="6" t="s">
        <v>1035</v>
      </c>
      <c r="D449" s="3" t="s">
        <v>1036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7">
        <f t="shared" ref="R449" si="247">((E449+Q449)+((F449+G449+H449+I449+J449+K449+L449+M449+N449+O449+P449)*2))/24</f>
        <v>0</v>
      </c>
      <c r="U449" s="49">
        <f t="shared" ref="U449" si="248">+R449</f>
        <v>0</v>
      </c>
      <c r="V449" s="49"/>
      <c r="W449" s="49"/>
      <c r="Y449" s="51"/>
      <c r="Z449" s="51"/>
      <c r="AA449" s="51"/>
      <c r="AD449" s="49">
        <f t="shared" ref="AD449" si="249">+R449</f>
        <v>0</v>
      </c>
    </row>
    <row r="450" spans="1:30">
      <c r="A450" s="6" t="s">
        <v>284</v>
      </c>
      <c r="B450" s="6" t="s">
        <v>201</v>
      </c>
      <c r="C450" s="6" t="s">
        <v>399</v>
      </c>
      <c r="D450" s="3" t="s">
        <v>719</v>
      </c>
      <c r="E450" s="45">
        <v>18.920000000000002</v>
      </c>
      <c r="F450" s="45">
        <v>18.920000000000002</v>
      </c>
      <c r="G450" s="45">
        <v>-18.920000000000002</v>
      </c>
      <c r="H450" s="45">
        <v>0</v>
      </c>
      <c r="I450" s="45">
        <v>6.42</v>
      </c>
      <c r="J450" s="45">
        <v>0</v>
      </c>
      <c r="K450" s="45">
        <v>0</v>
      </c>
      <c r="L450" s="45">
        <v>115</v>
      </c>
      <c r="M450" s="45">
        <v>115</v>
      </c>
      <c r="N450" s="45">
        <v>1002.07</v>
      </c>
      <c r="O450" s="45">
        <v>1004.14</v>
      </c>
      <c r="P450" s="45">
        <v>1008.28</v>
      </c>
      <c r="Q450" s="45">
        <v>40.000000000000099</v>
      </c>
      <c r="R450" s="47">
        <f t="shared" si="241"/>
        <v>273.36416666666668</v>
      </c>
      <c r="U450" s="49">
        <f t="shared" si="242"/>
        <v>273.36416666666668</v>
      </c>
      <c r="V450" s="49"/>
      <c r="W450" s="49"/>
      <c r="Y450" s="51"/>
      <c r="Z450" s="51"/>
      <c r="AA450" s="51"/>
      <c r="AD450" s="49">
        <f t="shared" si="243"/>
        <v>273.36416666666668</v>
      </c>
    </row>
    <row r="451" spans="1:30">
      <c r="A451" s="6" t="s">
        <v>284</v>
      </c>
      <c r="B451" s="6" t="s">
        <v>201</v>
      </c>
      <c r="C451" s="6" t="s">
        <v>397</v>
      </c>
      <c r="D451" s="3" t="s">
        <v>714</v>
      </c>
      <c r="E451" s="45">
        <v>49074.82</v>
      </c>
      <c r="F451" s="45">
        <v>-73249.27</v>
      </c>
      <c r="G451" s="45">
        <v>-124440.79</v>
      </c>
      <c r="H451" s="45">
        <v>-119865.79</v>
      </c>
      <c r="I451" s="45">
        <v>1.45519152283669E-11</v>
      </c>
      <c r="J451" s="45">
        <v>1.45519152283669E-11</v>
      </c>
      <c r="K451" s="45">
        <v>-108799.5</v>
      </c>
      <c r="L451" s="45">
        <v>-139098.99</v>
      </c>
      <c r="M451" s="45">
        <v>-136718.72</v>
      </c>
      <c r="N451" s="45">
        <v>-140876.9</v>
      </c>
      <c r="O451" s="45">
        <v>-777.67999999999302</v>
      </c>
      <c r="P451" s="45">
        <v>-777.67999999999302</v>
      </c>
      <c r="Q451" s="45">
        <v>-777.67999999999302</v>
      </c>
      <c r="R451" s="47">
        <f t="shared" si="241"/>
        <v>-68371.395833333328</v>
      </c>
      <c r="U451" s="49">
        <f t="shared" si="242"/>
        <v>-68371.395833333328</v>
      </c>
      <c r="V451" s="49"/>
      <c r="W451" s="49"/>
      <c r="Y451" s="51"/>
      <c r="Z451" s="51"/>
      <c r="AA451" s="51"/>
      <c r="AD451" s="49">
        <f t="shared" si="243"/>
        <v>-68371.395833333328</v>
      </c>
    </row>
    <row r="452" spans="1:30">
      <c r="A452" s="6" t="s">
        <v>284</v>
      </c>
      <c r="B452" s="6" t="s">
        <v>201</v>
      </c>
      <c r="C452" s="6" t="s">
        <v>398</v>
      </c>
      <c r="D452" s="3" t="s">
        <v>715</v>
      </c>
      <c r="E452" s="45">
        <v>-17443.580000000002</v>
      </c>
      <c r="F452" s="45">
        <v>-17653.8</v>
      </c>
      <c r="G452" s="45">
        <v>-19109.349999999999</v>
      </c>
      <c r="H452" s="45">
        <v>-20744.98</v>
      </c>
      <c r="I452" s="45">
        <v>-21488.98</v>
      </c>
      <c r="J452" s="45">
        <v>-19588.490000000002</v>
      </c>
      <c r="K452" s="45">
        <v>-19655.93</v>
      </c>
      <c r="L452" s="45">
        <v>-17289.07</v>
      </c>
      <c r="M452" s="45">
        <v>-15753.24</v>
      </c>
      <c r="N452" s="45">
        <v>-14332.11</v>
      </c>
      <c r="O452" s="45">
        <v>-12706.4</v>
      </c>
      <c r="P452" s="45">
        <v>-11248.88</v>
      </c>
      <c r="Q452" s="45">
        <v>-7463.73</v>
      </c>
      <c r="R452" s="47">
        <f t="shared" si="241"/>
        <v>-16835.407083333335</v>
      </c>
      <c r="U452" s="49">
        <f t="shared" si="242"/>
        <v>-16835.407083333335</v>
      </c>
      <c r="V452" s="49"/>
      <c r="W452" s="49"/>
      <c r="Y452" s="51"/>
      <c r="Z452" s="51"/>
      <c r="AA452" s="51"/>
      <c r="AD452" s="49">
        <f t="shared" si="243"/>
        <v>-16835.407083333335</v>
      </c>
    </row>
    <row r="453" spans="1:30">
      <c r="A453" s="6" t="s">
        <v>284</v>
      </c>
      <c r="B453" s="6" t="s">
        <v>201</v>
      </c>
      <c r="C453" s="6" t="s">
        <v>915</v>
      </c>
      <c r="D453" s="3" t="s">
        <v>916</v>
      </c>
      <c r="E453" s="45">
        <v>0</v>
      </c>
      <c r="F453" s="45">
        <v>-220.5</v>
      </c>
      <c r="G453" s="45">
        <v>-220.5</v>
      </c>
      <c r="H453" s="45">
        <v>-220.5</v>
      </c>
      <c r="I453" s="45">
        <v>0</v>
      </c>
      <c r="J453" s="45">
        <v>0</v>
      </c>
      <c r="K453" s="45">
        <v>-220.5</v>
      </c>
      <c r="L453" s="45">
        <v>-358.96</v>
      </c>
      <c r="M453" s="45">
        <v>-358.96</v>
      </c>
      <c r="N453" s="45">
        <v>-5.6843418860808002E-14</v>
      </c>
      <c r="O453" s="45">
        <v>-5.6843418860808002E-14</v>
      </c>
      <c r="P453" s="45">
        <v>-5.6843418860808002E-14</v>
      </c>
      <c r="Q453" s="45">
        <v>-5.6843418860808002E-14</v>
      </c>
      <c r="R453" s="47">
        <f t="shared" ref="R453" si="250">((E453+Q453)+((F453+G453+H453+I453+J453+K453+L453+M453+N453+O453+P453)*2))/24</f>
        <v>-133.32666666666668</v>
      </c>
      <c r="U453" s="49">
        <f t="shared" ref="U453" si="251">+R453</f>
        <v>-133.32666666666668</v>
      </c>
      <c r="V453" s="49"/>
      <c r="W453" s="49"/>
      <c r="Y453" s="51"/>
      <c r="Z453" s="51"/>
      <c r="AA453" s="51"/>
      <c r="AD453" s="49">
        <f t="shared" ref="AD453" si="252">+R453</f>
        <v>-133.32666666666668</v>
      </c>
    </row>
    <row r="454" spans="1:30">
      <c r="A454" s="6" t="s">
        <v>284</v>
      </c>
      <c r="B454" s="6" t="s">
        <v>201</v>
      </c>
      <c r="C454" s="6" t="s">
        <v>400</v>
      </c>
      <c r="D454" s="3" t="s">
        <v>718</v>
      </c>
      <c r="E454" s="45">
        <v>0</v>
      </c>
      <c r="F454" s="45">
        <v>0</v>
      </c>
      <c r="G454" s="45">
        <v>-20.2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-127963.25</v>
      </c>
      <c r="N454" s="45">
        <v>0</v>
      </c>
      <c r="O454" s="45">
        <v>0</v>
      </c>
      <c r="P454" s="45">
        <v>0</v>
      </c>
      <c r="Q454" s="45">
        <v>0</v>
      </c>
      <c r="R454" s="47">
        <f t="shared" si="241"/>
        <v>-10665.2875</v>
      </c>
      <c r="U454" s="49">
        <f t="shared" si="242"/>
        <v>-10665.2875</v>
      </c>
      <c r="V454" s="49"/>
      <c r="W454" s="49"/>
      <c r="Y454" s="51"/>
      <c r="Z454" s="51"/>
      <c r="AA454" s="51"/>
      <c r="AD454" s="49">
        <f t="shared" si="243"/>
        <v>-10665.2875</v>
      </c>
    </row>
    <row r="455" spans="1:30">
      <c r="A455" s="6" t="s">
        <v>284</v>
      </c>
      <c r="B455" s="6" t="s">
        <v>201</v>
      </c>
      <c r="C455" s="6" t="s">
        <v>401</v>
      </c>
      <c r="D455" s="3" t="s">
        <v>717</v>
      </c>
      <c r="E455" s="45">
        <v>-22348.69</v>
      </c>
      <c r="F455" s="45">
        <v>-41756.49</v>
      </c>
      <c r="G455" s="45">
        <v>-19664.3</v>
      </c>
      <c r="H455" s="45">
        <v>-19968.53</v>
      </c>
      <c r="I455" s="45">
        <v>0</v>
      </c>
      <c r="J455" s="45">
        <v>0</v>
      </c>
      <c r="K455" s="45">
        <v>-19731.93</v>
      </c>
      <c r="L455" s="45">
        <v>-20099.07</v>
      </c>
      <c r="M455" s="45">
        <v>-19213.41</v>
      </c>
      <c r="N455" s="45">
        <v>-19719.669999999998</v>
      </c>
      <c r="O455" s="45">
        <v>0</v>
      </c>
      <c r="P455" s="45">
        <v>0</v>
      </c>
      <c r="Q455" s="45">
        <v>0</v>
      </c>
      <c r="R455" s="47">
        <f t="shared" si="241"/>
        <v>-14277.312083333336</v>
      </c>
      <c r="U455" s="49">
        <f t="shared" si="242"/>
        <v>-14277.312083333336</v>
      </c>
      <c r="V455" s="49"/>
      <c r="W455" s="49"/>
      <c r="Y455" s="51"/>
      <c r="Z455" s="51"/>
      <c r="AA455" s="51"/>
      <c r="AD455" s="49">
        <f t="shared" si="243"/>
        <v>-14277.312083333336</v>
      </c>
    </row>
    <row r="456" spans="1:30">
      <c r="A456" s="6" t="s">
        <v>284</v>
      </c>
      <c r="B456" s="6" t="s">
        <v>201</v>
      </c>
      <c r="C456" s="6" t="s">
        <v>395</v>
      </c>
      <c r="D456" s="3" t="s">
        <v>716</v>
      </c>
      <c r="E456" s="45">
        <v>-3265.89</v>
      </c>
      <c r="F456" s="45">
        <v>-2018</v>
      </c>
      <c r="G456" s="45">
        <v>-1328.19</v>
      </c>
      <c r="H456" s="45">
        <v>-7072.53</v>
      </c>
      <c r="I456" s="45">
        <v>893.469999999999</v>
      </c>
      <c r="J456" s="45">
        <v>-3186.93</v>
      </c>
      <c r="K456" s="45">
        <v>-4563.1000000000004</v>
      </c>
      <c r="L456" s="45">
        <v>-133.68</v>
      </c>
      <c r="M456" s="45">
        <v>-272.61</v>
      </c>
      <c r="N456" s="45">
        <v>-1744.34</v>
      </c>
      <c r="O456" s="45">
        <v>-2083.48</v>
      </c>
      <c r="P456" s="45">
        <v>-65.2000000000005</v>
      </c>
      <c r="Q456" s="45">
        <v>-1795.25</v>
      </c>
      <c r="R456" s="47">
        <f t="shared" si="241"/>
        <v>-2008.7633333333333</v>
      </c>
      <c r="U456" s="49">
        <f t="shared" si="242"/>
        <v>-2008.7633333333333</v>
      </c>
      <c r="V456" s="49"/>
      <c r="W456" s="49"/>
      <c r="Y456" s="51"/>
      <c r="Z456" s="51"/>
      <c r="AA456" s="51"/>
      <c r="AD456" s="49">
        <f t="shared" si="243"/>
        <v>-2008.7633333333333</v>
      </c>
    </row>
    <row r="457" spans="1:30">
      <c r="A457" s="6" t="s">
        <v>284</v>
      </c>
      <c r="B457" s="6" t="s">
        <v>204</v>
      </c>
      <c r="C457" s="6" t="s">
        <v>143</v>
      </c>
      <c r="D457" s="3" t="s">
        <v>947</v>
      </c>
      <c r="E457" s="45">
        <v>-4886454.3</v>
      </c>
      <c r="F457" s="45">
        <v>-5238610.72</v>
      </c>
      <c r="G457" s="45">
        <v>-4654764.04</v>
      </c>
      <c r="H457" s="45">
        <v>-5539155.0199999996</v>
      </c>
      <c r="I457" s="45">
        <v>-3480510.07</v>
      </c>
      <c r="J457" s="45">
        <v>-1771711.8</v>
      </c>
      <c r="K457" s="45">
        <v>-2087546.22</v>
      </c>
      <c r="L457" s="45">
        <v>-1091638.1200000001</v>
      </c>
      <c r="M457" s="45">
        <v>-653014.02</v>
      </c>
      <c r="N457" s="45">
        <v>-816844.98</v>
      </c>
      <c r="O457" s="45">
        <v>-1560321.86</v>
      </c>
      <c r="P457" s="45">
        <v>-1193790.1499999999</v>
      </c>
      <c r="Q457" s="45">
        <v>-822294.59</v>
      </c>
      <c r="R457" s="47">
        <f t="shared" si="241"/>
        <v>-2578523.4537499999</v>
      </c>
      <c r="U457" s="49">
        <f t="shared" si="242"/>
        <v>-2578523.4537499999</v>
      </c>
      <c r="V457" s="49"/>
      <c r="W457" s="49"/>
      <c r="Y457" s="51"/>
      <c r="Z457" s="51"/>
      <c r="AA457" s="51"/>
      <c r="AD457" s="49">
        <f t="shared" si="243"/>
        <v>-2578523.4537499999</v>
      </c>
    </row>
    <row r="458" spans="1:30" s="59" customFormat="1">
      <c r="D458" s="3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7"/>
      <c r="Y458" s="60"/>
      <c r="Z458" s="60"/>
      <c r="AA458" s="60"/>
      <c r="AD458" s="61">
        <f t="shared" si="243"/>
        <v>0</v>
      </c>
    </row>
    <row r="459" spans="1:30">
      <c r="A459" s="6" t="s">
        <v>284</v>
      </c>
      <c r="B459" s="6" t="s">
        <v>402</v>
      </c>
      <c r="C459" s="6" t="s">
        <v>379</v>
      </c>
      <c r="D459" s="10" t="s">
        <v>515</v>
      </c>
      <c r="E459" s="45">
        <v>-2031446.63</v>
      </c>
      <c r="F459" s="45">
        <v>-1127485.53</v>
      </c>
      <c r="G459" s="45">
        <v>-2180106.63</v>
      </c>
      <c r="H459" s="45">
        <v>-1114529.3899999999</v>
      </c>
      <c r="I459" s="45">
        <v>-1449861.32</v>
      </c>
      <c r="J459" s="45">
        <v>-964182.72</v>
      </c>
      <c r="K459" s="45">
        <v>-1569700.6</v>
      </c>
      <c r="L459" s="45">
        <v>-3025617.36</v>
      </c>
      <c r="M459" s="45">
        <v>-1260396.45</v>
      </c>
      <c r="N459" s="45">
        <v>-1674889.06</v>
      </c>
      <c r="O459" s="45">
        <v>-1091644.6399999999</v>
      </c>
      <c r="P459" s="45">
        <v>-2175100.9900000002</v>
      </c>
      <c r="Q459" s="45">
        <v>-1281238.8</v>
      </c>
      <c r="R459" s="47">
        <f t="shared" ref="R459:R468" si="253">((E459+Q459)+((F459+G459+H459+I459+J459+K459+L459+M459+N459+O459+P459)*2))/24</f>
        <v>-1607488.1170833332</v>
      </c>
      <c r="U459" s="49"/>
      <c r="V459" s="49"/>
      <c r="W459" s="49">
        <f t="shared" ref="W459:W468" si="254">+R459</f>
        <v>-1607488.1170833332</v>
      </c>
      <c r="Y459" s="51"/>
      <c r="Z459" s="51"/>
      <c r="AA459" s="51"/>
      <c r="AB459" s="49">
        <f t="shared" ref="AB459:AB468" si="255">+R459</f>
        <v>-1607488.1170833332</v>
      </c>
      <c r="AD459" s="49"/>
    </row>
    <row r="460" spans="1:30">
      <c r="A460" s="6" t="s">
        <v>284</v>
      </c>
      <c r="B460" s="6" t="s">
        <v>402</v>
      </c>
      <c r="C460" s="6" t="s">
        <v>516</v>
      </c>
      <c r="D460" s="10" t="s">
        <v>720</v>
      </c>
      <c r="E460" s="45">
        <v>-860358.08</v>
      </c>
      <c r="F460" s="45">
        <v>-558866.4</v>
      </c>
      <c r="G460" s="45">
        <v>-988809.31</v>
      </c>
      <c r="H460" s="45">
        <v>-753716.54</v>
      </c>
      <c r="I460" s="45">
        <v>-730654.02</v>
      </c>
      <c r="J460" s="45">
        <v>-399693.37</v>
      </c>
      <c r="K460" s="45">
        <v>-844192.45</v>
      </c>
      <c r="L460" s="45">
        <v>-1620149.36</v>
      </c>
      <c r="M460" s="45">
        <v>-1427044.33</v>
      </c>
      <c r="N460" s="45">
        <v>-771791.28</v>
      </c>
      <c r="O460" s="45">
        <v>-824537.14</v>
      </c>
      <c r="P460" s="45">
        <v>-565115.81999999995</v>
      </c>
      <c r="Q460" s="45">
        <v>-816685.13</v>
      </c>
      <c r="R460" s="47">
        <f t="shared" si="253"/>
        <v>-860257.63541666686</v>
      </c>
      <c r="U460" s="49"/>
      <c r="V460" s="49"/>
      <c r="W460" s="49">
        <f t="shared" si="254"/>
        <v>-860257.63541666686</v>
      </c>
      <c r="Y460" s="51"/>
      <c r="Z460" s="51"/>
      <c r="AA460" s="51"/>
      <c r="AB460" s="49">
        <f t="shared" si="255"/>
        <v>-860257.63541666686</v>
      </c>
      <c r="AD460" s="49"/>
    </row>
    <row r="461" spans="1:30">
      <c r="A461" s="6" t="s">
        <v>284</v>
      </c>
      <c r="B461" s="6" t="s">
        <v>402</v>
      </c>
      <c r="C461" s="6" t="s">
        <v>937</v>
      </c>
      <c r="D461" s="3" t="s">
        <v>936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7">
        <f t="shared" ref="R461" si="256">((E461+Q461)+((F461+G461+H461+I461+J461+K461+L461+M461+N461+O461+P461)*2))/24</f>
        <v>0</v>
      </c>
      <c r="U461" s="49"/>
      <c r="V461" s="49"/>
      <c r="W461" s="49">
        <f t="shared" ref="W461" si="257">+R461</f>
        <v>0</v>
      </c>
      <c r="Y461" s="51"/>
      <c r="Z461" s="51"/>
      <c r="AA461" s="51"/>
      <c r="AB461" s="49">
        <f t="shared" ref="AB461" si="258">+R461</f>
        <v>0</v>
      </c>
      <c r="AD461" s="49"/>
    </row>
    <row r="462" spans="1:30">
      <c r="A462" s="6" t="s">
        <v>284</v>
      </c>
      <c r="B462" s="6" t="s">
        <v>402</v>
      </c>
      <c r="C462" s="6" t="s">
        <v>403</v>
      </c>
      <c r="D462" s="3" t="s">
        <v>721</v>
      </c>
      <c r="E462" s="45">
        <v>-43225.839999999902</v>
      </c>
      <c r="F462" s="45">
        <v>6.5483618527650794E-11</v>
      </c>
      <c r="G462" s="45">
        <v>-76590.599999999904</v>
      </c>
      <c r="H462" s="45">
        <v>-21186.029999999901</v>
      </c>
      <c r="I462" s="45">
        <v>-721.99999999994895</v>
      </c>
      <c r="J462" s="45">
        <v>-222216.42</v>
      </c>
      <c r="K462" s="45">
        <v>-222638.92</v>
      </c>
      <c r="L462" s="45">
        <v>-1338398.3</v>
      </c>
      <c r="M462" s="45">
        <v>-1392508.13</v>
      </c>
      <c r="N462" s="45">
        <v>-21278.5699999998</v>
      </c>
      <c r="O462" s="45">
        <v>1.67347025126219E-10</v>
      </c>
      <c r="P462" s="45">
        <v>-10567.059999999799</v>
      </c>
      <c r="Q462" s="45">
        <v>-17363.1799999998</v>
      </c>
      <c r="R462" s="47">
        <f t="shared" si="253"/>
        <v>-278033.37833333324</v>
      </c>
      <c r="U462" s="49"/>
      <c r="V462" s="49"/>
      <c r="W462" s="49">
        <f t="shared" si="254"/>
        <v>-278033.37833333324</v>
      </c>
      <c r="Y462" s="51"/>
      <c r="Z462" s="51"/>
      <c r="AA462" s="51"/>
      <c r="AB462" s="49">
        <f t="shared" si="255"/>
        <v>-278033.37833333324</v>
      </c>
      <c r="AD462" s="49"/>
    </row>
    <row r="463" spans="1:30">
      <c r="A463" s="6" t="s">
        <v>284</v>
      </c>
      <c r="B463" s="6" t="s">
        <v>402</v>
      </c>
      <c r="C463" s="6" t="s">
        <v>404</v>
      </c>
      <c r="D463" s="3" t="s">
        <v>205</v>
      </c>
      <c r="E463" s="45">
        <v>13116</v>
      </c>
      <c r="F463" s="45">
        <v>12752</v>
      </c>
      <c r="G463" s="45">
        <v>12752</v>
      </c>
      <c r="H463" s="45">
        <v>0</v>
      </c>
      <c r="I463" s="45">
        <v>0</v>
      </c>
      <c r="J463" s="45">
        <v>0</v>
      </c>
      <c r="K463" s="45">
        <v>0</v>
      </c>
      <c r="L463" s="45">
        <v>-671</v>
      </c>
      <c r="M463" s="45">
        <v>-1342</v>
      </c>
      <c r="N463" s="45">
        <v>-671</v>
      </c>
      <c r="O463" s="45">
        <v>0</v>
      </c>
      <c r="P463" s="45">
        <v>0</v>
      </c>
      <c r="Q463" s="45">
        <v>0</v>
      </c>
      <c r="R463" s="47">
        <f t="shared" si="253"/>
        <v>2448.1666666666665</v>
      </c>
      <c r="U463" s="49"/>
      <c r="V463" s="49"/>
      <c r="W463" s="49">
        <f t="shared" si="254"/>
        <v>2448.1666666666665</v>
      </c>
      <c r="Y463" s="51"/>
      <c r="Z463" s="51"/>
      <c r="AA463" s="51"/>
      <c r="AB463" s="49">
        <f t="shared" si="255"/>
        <v>2448.1666666666665</v>
      </c>
      <c r="AD463" s="49"/>
    </row>
    <row r="464" spans="1:30">
      <c r="A464" s="6" t="s">
        <v>284</v>
      </c>
      <c r="B464" s="6" t="s">
        <v>402</v>
      </c>
      <c r="C464" s="6" t="s">
        <v>381</v>
      </c>
      <c r="D464" s="3" t="s">
        <v>208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7">
        <f t="shared" si="253"/>
        <v>0</v>
      </c>
      <c r="U464" s="49"/>
      <c r="V464" s="49"/>
      <c r="W464" s="49">
        <f t="shared" si="254"/>
        <v>0</v>
      </c>
      <c r="Y464" s="51"/>
      <c r="Z464" s="51"/>
      <c r="AA464" s="51"/>
      <c r="AB464" s="49">
        <f t="shared" si="255"/>
        <v>0</v>
      </c>
      <c r="AD464" s="49"/>
    </row>
    <row r="465" spans="1:30">
      <c r="A465" s="6" t="s">
        <v>284</v>
      </c>
      <c r="B465" s="6" t="s">
        <v>402</v>
      </c>
      <c r="C465" s="6" t="s">
        <v>382</v>
      </c>
      <c r="D465" s="3" t="s">
        <v>722</v>
      </c>
      <c r="E465" s="45">
        <v>-216074.43</v>
      </c>
      <c r="F465" s="45">
        <v>-252342.93</v>
      </c>
      <c r="G465" s="45">
        <v>-252611.36</v>
      </c>
      <c r="H465" s="45">
        <v>-94070.030000000101</v>
      </c>
      <c r="I465" s="45">
        <v>-106146.07</v>
      </c>
      <c r="J465" s="45">
        <v>-95344.380000000107</v>
      </c>
      <c r="K465" s="45">
        <v>-104245.61</v>
      </c>
      <c r="L465" s="45">
        <v>-202556.09</v>
      </c>
      <c r="M465" s="45">
        <v>-132612.17000000001</v>
      </c>
      <c r="N465" s="45">
        <v>-34301.69</v>
      </c>
      <c r="O465" s="45">
        <v>-46859.27</v>
      </c>
      <c r="P465" s="45">
        <v>-122052.65</v>
      </c>
      <c r="Q465" s="45">
        <v>-42011.87</v>
      </c>
      <c r="R465" s="47">
        <f t="shared" si="253"/>
        <v>-131015.45</v>
      </c>
      <c r="U465" s="49"/>
      <c r="V465" s="49"/>
      <c r="W465" s="49">
        <f t="shared" si="254"/>
        <v>-131015.45</v>
      </c>
      <c r="Y465" s="51"/>
      <c r="Z465" s="51"/>
      <c r="AA465" s="51"/>
      <c r="AB465" s="49">
        <f t="shared" si="255"/>
        <v>-131015.45</v>
      </c>
      <c r="AD465" s="49"/>
    </row>
    <row r="466" spans="1:30">
      <c r="A466" s="6" t="s">
        <v>284</v>
      </c>
      <c r="B466" s="6" t="s">
        <v>402</v>
      </c>
      <c r="C466" s="6" t="s">
        <v>383</v>
      </c>
      <c r="D466" s="3" t="s">
        <v>723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7">
        <f t="shared" ref="R466" si="259">((E466+Q466)+((F466+G466+H466+I466+J466+K466+L466+M466+N466+O466+P466)*2))/24</f>
        <v>0</v>
      </c>
      <c r="U466" s="49"/>
      <c r="V466" s="49"/>
      <c r="W466" s="49">
        <f t="shared" ref="W466" si="260">+R466</f>
        <v>0</v>
      </c>
      <c r="Y466" s="51"/>
      <c r="Z466" s="51"/>
      <c r="AA466" s="51"/>
      <c r="AB466" s="49">
        <f t="shared" si="255"/>
        <v>0</v>
      </c>
      <c r="AD466" s="49"/>
    </row>
    <row r="467" spans="1:30">
      <c r="A467" s="6" t="s">
        <v>284</v>
      </c>
      <c r="B467" s="6" t="s">
        <v>402</v>
      </c>
      <c r="C467" s="6" t="s">
        <v>384</v>
      </c>
      <c r="D467" s="10" t="s">
        <v>206</v>
      </c>
      <c r="E467" s="45">
        <v>-5164.76</v>
      </c>
      <c r="F467" s="45">
        <v>1434.96</v>
      </c>
      <c r="G467" s="45">
        <v>-7446.75</v>
      </c>
      <c r="H467" s="45">
        <v>9.0949470177292804E-13</v>
      </c>
      <c r="I467" s="45">
        <v>-6027.54</v>
      </c>
      <c r="J467" s="45">
        <v>-5433.37</v>
      </c>
      <c r="K467" s="45">
        <v>-263.51999999999902</v>
      </c>
      <c r="L467" s="45">
        <v>-4121.7</v>
      </c>
      <c r="M467" s="45">
        <v>-5044.42</v>
      </c>
      <c r="N467" s="45">
        <v>-3796.8</v>
      </c>
      <c r="O467" s="45">
        <v>1211.44</v>
      </c>
      <c r="P467" s="45">
        <v>-417.45000000000101</v>
      </c>
      <c r="Q467" s="45">
        <v>-7152.74</v>
      </c>
      <c r="R467" s="47">
        <f t="shared" si="253"/>
        <v>-3005.3249999999994</v>
      </c>
      <c r="U467" s="49"/>
      <c r="V467" s="49"/>
      <c r="W467" s="49">
        <f t="shared" si="254"/>
        <v>-3005.3249999999994</v>
      </c>
      <c r="Y467" s="51"/>
      <c r="Z467" s="51"/>
      <c r="AA467" s="51"/>
      <c r="AB467" s="49">
        <f t="shared" si="255"/>
        <v>-3005.3249999999994</v>
      </c>
      <c r="AD467" s="49"/>
    </row>
    <row r="468" spans="1:30">
      <c r="A468" s="6" t="s">
        <v>284</v>
      </c>
      <c r="B468" s="6" t="s">
        <v>402</v>
      </c>
      <c r="C468" s="6" t="s">
        <v>380</v>
      </c>
      <c r="D468" s="10" t="s">
        <v>207</v>
      </c>
      <c r="E468" s="45">
        <v>0</v>
      </c>
      <c r="F468" s="45">
        <v>-11.95</v>
      </c>
      <c r="G468" s="45">
        <v>-11.95</v>
      </c>
      <c r="H468" s="45">
        <v>-11.95</v>
      </c>
      <c r="I468" s="45">
        <v>-11.95</v>
      </c>
      <c r="J468" s="45">
        <v>-11.95</v>
      </c>
      <c r="K468" s="45">
        <v>-11.95</v>
      </c>
      <c r="L468" s="45">
        <v>-11.95</v>
      </c>
      <c r="M468" s="45">
        <v>-18.059999999999999</v>
      </c>
      <c r="N468" s="45">
        <v>-18.059999999999999</v>
      </c>
      <c r="O468" s="45">
        <v>-18.059999999999999</v>
      </c>
      <c r="P468" s="45">
        <v>-18.059999999999999</v>
      </c>
      <c r="Q468" s="45">
        <v>-18.059999999999999</v>
      </c>
      <c r="R468" s="47">
        <f t="shared" si="253"/>
        <v>-13.743333333333334</v>
      </c>
      <c r="U468" s="49"/>
      <c r="V468" s="49"/>
      <c r="W468" s="49">
        <f t="shared" si="254"/>
        <v>-13.743333333333334</v>
      </c>
      <c r="Y468" s="51"/>
      <c r="Z468" s="51"/>
      <c r="AA468" s="51"/>
      <c r="AB468" s="49">
        <f t="shared" si="255"/>
        <v>-13.743333333333334</v>
      </c>
      <c r="AD468" s="49"/>
    </row>
    <row r="469" spans="1:30">
      <c r="D469" s="3" t="s">
        <v>209</v>
      </c>
      <c r="E469" s="46">
        <f t="shared" ref="E469:P469" si="261">SUM(E459:E468)</f>
        <v>-3143153.7399999998</v>
      </c>
      <c r="F469" s="46">
        <f t="shared" si="261"/>
        <v>-1924519.85</v>
      </c>
      <c r="G469" s="46">
        <f t="shared" si="261"/>
        <v>-3492824.6</v>
      </c>
      <c r="H469" s="46">
        <f t="shared" si="261"/>
        <v>-1983513.9399999997</v>
      </c>
      <c r="I469" s="46">
        <f t="shared" si="261"/>
        <v>-2293422.9</v>
      </c>
      <c r="J469" s="46">
        <f t="shared" si="261"/>
        <v>-1686882.21</v>
      </c>
      <c r="K469" s="46">
        <f t="shared" si="261"/>
        <v>-2741053.05</v>
      </c>
      <c r="L469" s="46">
        <f t="shared" si="261"/>
        <v>-6191525.7599999998</v>
      </c>
      <c r="M469" s="46">
        <f t="shared" si="261"/>
        <v>-4218965.5599999996</v>
      </c>
      <c r="N469" s="46">
        <f t="shared" si="261"/>
        <v>-2506746.4599999995</v>
      </c>
      <c r="O469" s="46">
        <f t="shared" si="261"/>
        <v>-1961847.6699999997</v>
      </c>
      <c r="P469" s="46">
        <f t="shared" si="261"/>
        <v>-2873272.03</v>
      </c>
      <c r="Q469" s="46">
        <f t="shared" ref="Q469:R469" si="262">SUM(Q459:Q468)</f>
        <v>-2164469.7800000003</v>
      </c>
      <c r="R469" s="32">
        <f t="shared" si="262"/>
        <v>-2877365.4825000004</v>
      </c>
      <c r="Y469" s="51"/>
      <c r="Z469" s="51"/>
      <c r="AA469" s="51"/>
    </row>
    <row r="470" spans="1:30">
      <c r="D470" s="3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30"/>
      <c r="R470" s="34"/>
      <c r="Y470" s="51"/>
      <c r="Z470" s="51"/>
      <c r="AA470" s="51"/>
    </row>
    <row r="471" spans="1:30">
      <c r="A471" s="6" t="s">
        <v>284</v>
      </c>
      <c r="B471" s="6" t="s">
        <v>211</v>
      </c>
      <c r="C471" s="6" t="s">
        <v>143</v>
      </c>
      <c r="D471" s="3" t="s">
        <v>724</v>
      </c>
      <c r="E471" s="45">
        <v>0</v>
      </c>
      <c r="F471" s="45">
        <v>-113750.31</v>
      </c>
      <c r="G471" s="45">
        <v>0</v>
      </c>
      <c r="H471" s="45">
        <v>0</v>
      </c>
      <c r="I471" s="45">
        <v>0</v>
      </c>
      <c r="J471" s="45">
        <v>0</v>
      </c>
      <c r="K471" s="45">
        <v>-139722.44</v>
      </c>
      <c r="L471" s="45">
        <v>-114348.67</v>
      </c>
      <c r="M471" s="45">
        <v>-396024.71</v>
      </c>
      <c r="N471" s="45">
        <v>257.20000000001198</v>
      </c>
      <c r="O471" s="45">
        <v>257.20000000001198</v>
      </c>
      <c r="P471" s="45">
        <v>257.20000000001198</v>
      </c>
      <c r="Q471" s="45">
        <v>257.20000000001198</v>
      </c>
      <c r="R471" s="47">
        <f t="shared" ref="R471:R476" si="263">((E471+Q471)+((F471+G471+H471+I471+J471+K471+L471+M471+N471+O471+P471)*2))/24</f>
        <v>-63578.827499999985</v>
      </c>
      <c r="U471" s="49">
        <f t="shared" ref="U471:U476" si="264">+R471</f>
        <v>-63578.827499999985</v>
      </c>
      <c r="V471" s="49"/>
      <c r="W471" s="49"/>
      <c r="Y471" s="51"/>
      <c r="Z471" s="51"/>
      <c r="AA471" s="51"/>
      <c r="AD471" s="49">
        <f t="shared" ref="AD471:AD476" si="265">+R471</f>
        <v>-63578.827499999985</v>
      </c>
    </row>
    <row r="472" spans="1:30">
      <c r="A472" s="6" t="s">
        <v>284</v>
      </c>
      <c r="B472" s="6" t="s">
        <v>211</v>
      </c>
      <c r="C472" s="6" t="s">
        <v>179</v>
      </c>
      <c r="D472" s="3" t="s">
        <v>725</v>
      </c>
      <c r="E472" s="45">
        <v>-1.1596057447604799E-11</v>
      </c>
      <c r="F472" s="45">
        <v>-65483.19</v>
      </c>
      <c r="G472" s="45">
        <v>-1.45519152283669E-11</v>
      </c>
      <c r="H472" s="45">
        <v>-1.45519152283669E-11</v>
      </c>
      <c r="I472" s="45">
        <v>-1.45519152283669E-11</v>
      </c>
      <c r="J472" s="45">
        <v>-1.45519152283669E-11</v>
      </c>
      <c r="K472" s="45">
        <v>-66722.81</v>
      </c>
      <c r="L472" s="45">
        <v>-69497.05</v>
      </c>
      <c r="M472" s="45">
        <v>-148373.95000000001</v>
      </c>
      <c r="N472" s="45">
        <v>0</v>
      </c>
      <c r="O472" s="45">
        <v>0</v>
      </c>
      <c r="P472" s="45">
        <v>0</v>
      </c>
      <c r="Q472" s="45">
        <v>0</v>
      </c>
      <c r="R472" s="47">
        <f t="shared" si="263"/>
        <v>-29173.083333333339</v>
      </c>
      <c r="U472" s="49">
        <f t="shared" si="264"/>
        <v>-29173.083333333339</v>
      </c>
      <c r="V472" s="49"/>
      <c r="W472" s="49"/>
      <c r="Y472" s="51"/>
      <c r="Z472" s="51"/>
      <c r="AA472" s="51"/>
      <c r="AD472" s="49">
        <f t="shared" si="265"/>
        <v>-29173.083333333339</v>
      </c>
    </row>
    <row r="473" spans="1:30">
      <c r="A473" s="6" t="s">
        <v>284</v>
      </c>
      <c r="B473" s="6" t="s">
        <v>211</v>
      </c>
      <c r="C473" s="6" t="s">
        <v>180</v>
      </c>
      <c r="D473" s="3" t="s">
        <v>955</v>
      </c>
      <c r="E473" s="45">
        <v>0</v>
      </c>
      <c r="F473" s="45">
        <v>-15837.09</v>
      </c>
      <c r="G473" s="45">
        <v>0</v>
      </c>
      <c r="H473" s="45">
        <v>0</v>
      </c>
      <c r="I473" s="45">
        <v>0</v>
      </c>
      <c r="J473" s="45">
        <v>0</v>
      </c>
      <c r="K473" s="45">
        <v>-17986.45</v>
      </c>
      <c r="L473" s="45">
        <v>-16253.36</v>
      </c>
      <c r="M473" s="45">
        <v>-34700.26</v>
      </c>
      <c r="N473" s="45">
        <v>0</v>
      </c>
      <c r="O473" s="45">
        <v>0</v>
      </c>
      <c r="P473" s="45">
        <v>0</v>
      </c>
      <c r="Q473" s="45">
        <v>0</v>
      </c>
      <c r="R473" s="47">
        <f t="shared" si="263"/>
        <v>-7064.7633333333333</v>
      </c>
      <c r="U473" s="49">
        <f t="shared" si="264"/>
        <v>-7064.7633333333333</v>
      </c>
      <c r="V473" s="49"/>
      <c r="W473" s="49"/>
      <c r="Y473" s="51"/>
      <c r="Z473" s="51"/>
      <c r="AA473" s="51"/>
      <c r="AD473" s="49">
        <f t="shared" si="265"/>
        <v>-7064.7633333333333</v>
      </c>
    </row>
    <row r="474" spans="1:30">
      <c r="A474" s="6" t="s">
        <v>284</v>
      </c>
      <c r="B474" s="6" t="s">
        <v>210</v>
      </c>
      <c r="C474" s="25" t="s">
        <v>227</v>
      </c>
      <c r="D474" s="3" t="s">
        <v>726</v>
      </c>
      <c r="E474" s="45">
        <v>0</v>
      </c>
      <c r="F474" s="45">
        <v>-13495.43</v>
      </c>
      <c r="G474" s="45">
        <v>0</v>
      </c>
      <c r="H474" s="45">
        <v>0</v>
      </c>
      <c r="I474" s="45">
        <v>0</v>
      </c>
      <c r="J474" s="45">
        <v>0</v>
      </c>
      <c r="K474" s="45">
        <v>-14968.48</v>
      </c>
      <c r="L474" s="45">
        <v>-12853.91</v>
      </c>
      <c r="M474" s="45">
        <v>-22392.1</v>
      </c>
      <c r="N474" s="45">
        <v>0</v>
      </c>
      <c r="O474" s="45">
        <v>0</v>
      </c>
      <c r="P474" s="45">
        <v>0</v>
      </c>
      <c r="Q474" s="45">
        <v>0</v>
      </c>
      <c r="R474" s="47">
        <f t="shared" si="263"/>
        <v>-5309.16</v>
      </c>
      <c r="U474" s="49">
        <f t="shared" si="264"/>
        <v>-5309.16</v>
      </c>
      <c r="V474" s="49"/>
      <c r="W474" s="49"/>
      <c r="Y474" s="51"/>
      <c r="Z474" s="51"/>
      <c r="AA474" s="51"/>
      <c r="AD474" s="49">
        <f t="shared" si="265"/>
        <v>-5309.16</v>
      </c>
    </row>
    <row r="475" spans="1:30">
      <c r="A475" s="6" t="s">
        <v>284</v>
      </c>
      <c r="B475" s="6" t="s">
        <v>210</v>
      </c>
      <c r="C475" s="25" t="s">
        <v>1005</v>
      </c>
      <c r="D475" s="3" t="s">
        <v>726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-198</v>
      </c>
      <c r="R475" s="47">
        <f t="shared" si="263"/>
        <v>-8.25</v>
      </c>
      <c r="U475" s="49">
        <f t="shared" si="264"/>
        <v>-8.25</v>
      </c>
      <c r="V475" s="49"/>
      <c r="W475" s="49"/>
      <c r="Y475" s="51"/>
      <c r="Z475" s="51"/>
      <c r="AA475" s="51"/>
      <c r="AD475" s="49">
        <f t="shared" si="265"/>
        <v>-8.25</v>
      </c>
    </row>
    <row r="476" spans="1:30">
      <c r="A476" s="6" t="s">
        <v>284</v>
      </c>
      <c r="B476" s="6" t="s">
        <v>210</v>
      </c>
      <c r="C476" s="6" t="s">
        <v>531</v>
      </c>
      <c r="D476" s="3" t="s">
        <v>727</v>
      </c>
      <c r="E476" s="45">
        <v>-1230.3900000000001</v>
      </c>
      <c r="F476" s="45">
        <v>-619.19000000000005</v>
      </c>
      <c r="G476" s="45">
        <v>-1041.77</v>
      </c>
      <c r="H476" s="45">
        <v>-1435.38</v>
      </c>
      <c r="I476" s="45">
        <v>-1833.62</v>
      </c>
      <c r="J476" s="45">
        <v>-826.85</v>
      </c>
      <c r="K476" s="45">
        <v>-1472.97</v>
      </c>
      <c r="L476" s="45">
        <v>-401.68</v>
      </c>
      <c r="M476" s="45">
        <v>-900.24</v>
      </c>
      <c r="N476" s="45">
        <v>-1306.21</v>
      </c>
      <c r="O476" s="45">
        <v>-391.53</v>
      </c>
      <c r="P476" s="45">
        <v>-804.08</v>
      </c>
      <c r="Q476" s="45">
        <v>-1221.23</v>
      </c>
      <c r="R476" s="47">
        <f t="shared" si="263"/>
        <v>-1021.6108333333333</v>
      </c>
      <c r="U476" s="49">
        <f t="shared" si="264"/>
        <v>-1021.6108333333333</v>
      </c>
      <c r="V476" s="49"/>
      <c r="W476" s="49"/>
      <c r="Y476" s="51"/>
      <c r="Z476" s="51"/>
      <c r="AA476" s="51"/>
      <c r="AD476" s="49">
        <f t="shared" si="265"/>
        <v>-1021.6108333333333</v>
      </c>
    </row>
    <row r="477" spans="1:30">
      <c r="D477" s="3" t="s">
        <v>212</v>
      </c>
      <c r="E477" s="46">
        <f t="shared" ref="E477:J477" si="266">SUM(E471:E476)</f>
        <v>-1230.3900000000117</v>
      </c>
      <c r="F477" s="46">
        <f t="shared" si="266"/>
        <v>-209185.21</v>
      </c>
      <c r="G477" s="46">
        <f t="shared" si="266"/>
        <v>-1041.7700000000145</v>
      </c>
      <c r="H477" s="46">
        <f t="shared" si="266"/>
        <v>-1435.3800000000147</v>
      </c>
      <c r="I477" s="46">
        <f t="shared" si="266"/>
        <v>-1833.6200000000144</v>
      </c>
      <c r="J477" s="46">
        <f t="shared" si="266"/>
        <v>-826.85000000001457</v>
      </c>
      <c r="K477" s="46">
        <f t="shared" ref="K477:P477" si="267">SUM(K471:K476)</f>
        <v>-240873.15000000002</v>
      </c>
      <c r="L477" s="46">
        <f t="shared" si="267"/>
        <v>-213354.67</v>
      </c>
      <c r="M477" s="46">
        <f t="shared" si="267"/>
        <v>-602391.26</v>
      </c>
      <c r="N477" s="46">
        <f t="shared" si="267"/>
        <v>-1049.0099999999879</v>
      </c>
      <c r="O477" s="46">
        <f t="shared" si="267"/>
        <v>-134.32999999998799</v>
      </c>
      <c r="P477" s="46">
        <f t="shared" si="267"/>
        <v>-546.87999999998806</v>
      </c>
      <c r="Q477" s="46">
        <f t="shared" ref="Q477" si="268">SUM(Q471:Q476)</f>
        <v>-1162.0299999999879</v>
      </c>
      <c r="R477" s="32">
        <f t="shared" ref="R477" si="269">SUM(R471:R476)</f>
        <v>-106155.69500000001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30"/>
      <c r="R478" s="34"/>
      <c r="Y478" s="51"/>
      <c r="Z478" s="51"/>
      <c r="AA478" s="51"/>
    </row>
    <row r="479" spans="1:30">
      <c r="D479" s="3" t="s">
        <v>213</v>
      </c>
      <c r="E479" s="46">
        <f t="shared" ref="E479:F479" si="270">E439+E440+SUM(E442:E457)+E469+E477</f>
        <v>-22260493.239999998</v>
      </c>
      <c r="F479" s="46">
        <f t="shared" si="270"/>
        <v>-21428885.960000005</v>
      </c>
      <c r="G479" s="46">
        <f t="shared" ref="G479" si="271">G439+G440+SUM(G442:G457)+G469+G477</f>
        <v>-23877698.84</v>
      </c>
      <c r="H479" s="46">
        <f t="shared" ref="H479:P479" si="272">H439+H440+SUM(H442:H457)+H469+H477</f>
        <v>-24011385.419999998</v>
      </c>
      <c r="I479" s="46">
        <f t="shared" si="272"/>
        <v>-25268824.199999999</v>
      </c>
      <c r="J479" s="46">
        <f t="shared" si="272"/>
        <v>-28866890.060000002</v>
      </c>
      <c r="K479" s="46">
        <f t="shared" si="272"/>
        <v>-35320685.519999996</v>
      </c>
      <c r="L479" s="46">
        <f t="shared" si="272"/>
        <v>-33642766.079999998</v>
      </c>
      <c r="M479" s="46">
        <f t="shared" si="272"/>
        <v>-26254863.460000001</v>
      </c>
      <c r="N479" s="46">
        <f t="shared" si="272"/>
        <v>-25367268.170000002</v>
      </c>
      <c r="O479" s="46">
        <f t="shared" si="272"/>
        <v>-20885213.769999992</v>
      </c>
      <c r="P479" s="46">
        <f t="shared" si="272"/>
        <v>-21399828.869999994</v>
      </c>
      <c r="Q479" s="46">
        <f t="shared" ref="Q479:R479" si="273">Q439+Q440+SUM(Q442:Q457)+Q469+Q477</f>
        <v>-18587904.580000002</v>
      </c>
      <c r="R479" s="46">
        <f t="shared" si="273"/>
        <v>-25562375.771666668</v>
      </c>
      <c r="Y479" s="51"/>
      <c r="Z479" s="51"/>
      <c r="AA479" s="51"/>
    </row>
    <row r="480" spans="1:30">
      <c r="D480" s="3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30"/>
      <c r="R480" s="34"/>
      <c r="Y480" s="51"/>
      <c r="Z480" s="51"/>
      <c r="AA480" s="51"/>
    </row>
    <row r="481" spans="1:30">
      <c r="A481" s="6" t="s">
        <v>284</v>
      </c>
      <c r="B481" s="6" t="s">
        <v>228</v>
      </c>
      <c r="C481" s="6" t="s">
        <v>83</v>
      </c>
      <c r="D481" s="3" t="s">
        <v>920</v>
      </c>
      <c r="E481" s="45">
        <v>-198800</v>
      </c>
      <c r="F481" s="45">
        <v>-28900</v>
      </c>
      <c r="G481" s="45">
        <v>-28900</v>
      </c>
      <c r="H481" s="45">
        <v>-29900</v>
      </c>
      <c r="I481" s="45">
        <v>-32700</v>
      </c>
      <c r="J481" s="45">
        <v>-36500</v>
      </c>
      <c r="K481" s="45">
        <v>-36500</v>
      </c>
      <c r="L481" s="45">
        <v>-29000</v>
      </c>
      <c r="M481" s="45">
        <v>-29000</v>
      </c>
      <c r="N481" s="45">
        <v>-500</v>
      </c>
      <c r="O481" s="45">
        <v>-21800</v>
      </c>
      <c r="P481" s="45">
        <v>-600</v>
      </c>
      <c r="Q481" s="45">
        <v>-85000</v>
      </c>
      <c r="R481" s="47">
        <f t="shared" ref="R481:R527" si="274">((E481+Q481)+((F481+G481+H481+I481+J481+K481+L481+M481+N481+O481+P481)*2))/24</f>
        <v>-34683.333333333336</v>
      </c>
      <c r="U481" s="49">
        <f t="shared" ref="U481:U515" si="275">+R481</f>
        <v>-34683.333333333336</v>
      </c>
      <c r="V481" s="49"/>
      <c r="W481" s="49"/>
      <c r="Y481" s="51"/>
      <c r="Z481" s="51"/>
      <c r="AA481" s="51"/>
      <c r="AD481" s="49">
        <f t="shared" ref="AD481:AD515" si="276">+R481</f>
        <v>-34683.333333333336</v>
      </c>
    </row>
    <row r="482" spans="1:30">
      <c r="A482" s="6" t="s">
        <v>284</v>
      </c>
      <c r="B482" s="6" t="s">
        <v>415</v>
      </c>
      <c r="C482" s="6" t="s">
        <v>113</v>
      </c>
      <c r="D482" s="3" t="s">
        <v>229</v>
      </c>
      <c r="E482" s="45">
        <v>-24135</v>
      </c>
      <c r="F482" s="45">
        <v>-24135</v>
      </c>
      <c r="G482" s="45">
        <v>-24135</v>
      </c>
      <c r="H482" s="45">
        <v>-24135</v>
      </c>
      <c r="I482" s="45">
        <v>-24135</v>
      </c>
      <c r="J482" s="45">
        <v>-24135</v>
      </c>
      <c r="K482" s="45">
        <v>-24135</v>
      </c>
      <c r="L482" s="45">
        <v>-24135</v>
      </c>
      <c r="M482" s="45">
        <v>-24135</v>
      </c>
      <c r="N482" s="45">
        <v>-24135</v>
      </c>
      <c r="O482" s="45">
        <v>-24135</v>
      </c>
      <c r="P482" s="45">
        <v>-24135</v>
      </c>
      <c r="Q482" s="45">
        <v>-24135</v>
      </c>
      <c r="R482" s="47">
        <f t="shared" si="274"/>
        <v>-24135</v>
      </c>
      <c r="U482" s="49">
        <f t="shared" si="275"/>
        <v>-24135</v>
      </c>
      <c r="V482" s="49"/>
      <c r="W482" s="49"/>
      <c r="Y482" s="51"/>
      <c r="Z482" s="51"/>
      <c r="AA482" s="51"/>
      <c r="AD482" s="49">
        <f t="shared" si="276"/>
        <v>-24135</v>
      </c>
    </row>
    <row r="483" spans="1:30">
      <c r="A483" s="6" t="s">
        <v>284</v>
      </c>
      <c r="B483" s="6" t="s">
        <v>405</v>
      </c>
      <c r="C483" s="6" t="s">
        <v>282</v>
      </c>
      <c r="D483" s="3" t="s">
        <v>731</v>
      </c>
      <c r="E483" s="45">
        <v>-2549985.5099999998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30646.74</v>
      </c>
      <c r="L483" s="45">
        <v>-2676349.88</v>
      </c>
      <c r="M483" s="45">
        <v>-5280776.84</v>
      </c>
      <c r="N483" s="45">
        <v>-6869880.25</v>
      </c>
      <c r="O483" s="45">
        <v>-4656713.22</v>
      </c>
      <c r="P483" s="45">
        <v>-4117511.41</v>
      </c>
      <c r="Q483" s="45">
        <v>-486363.36000000098</v>
      </c>
      <c r="R483" s="47">
        <f t="shared" si="274"/>
        <v>-2090729.9412499999</v>
      </c>
      <c r="U483" s="49">
        <f t="shared" si="275"/>
        <v>-2090729.9412499999</v>
      </c>
      <c r="V483" s="49"/>
      <c r="W483" s="49"/>
      <c r="Y483" s="51"/>
      <c r="Z483" s="51"/>
      <c r="AA483" s="51"/>
      <c r="AD483" s="49">
        <f t="shared" si="276"/>
        <v>-2090729.9412499999</v>
      </c>
    </row>
    <row r="484" spans="1:30">
      <c r="A484" s="6" t="s">
        <v>284</v>
      </c>
      <c r="B484" s="6" t="s">
        <v>405</v>
      </c>
      <c r="C484" s="6" t="s">
        <v>875</v>
      </c>
      <c r="D484" s="3" t="s">
        <v>938</v>
      </c>
      <c r="E484" s="45">
        <v>-128355.2</v>
      </c>
      <c r="F484" s="45">
        <v>0</v>
      </c>
      <c r="G484" s="45">
        <v>0</v>
      </c>
      <c r="H484" s="45">
        <v>0</v>
      </c>
      <c r="I484" s="45">
        <v>0</v>
      </c>
      <c r="J484" s="45">
        <v>0</v>
      </c>
      <c r="K484" s="45">
        <v>-88263</v>
      </c>
      <c r="L484" s="45">
        <v>-88263</v>
      </c>
      <c r="M484" s="45">
        <v>-88263</v>
      </c>
      <c r="N484" s="45">
        <v>-90346</v>
      </c>
      <c r="O484" s="45">
        <v>109654</v>
      </c>
      <c r="P484" s="45">
        <v>-90346</v>
      </c>
      <c r="Q484" s="45">
        <v>-92435</v>
      </c>
      <c r="R484" s="47">
        <f t="shared" ref="R484" si="277">((E484+Q484)+((F484+G484+H484+I484+J484+K484+L484+M484+N484+O484+P484)*2))/24</f>
        <v>-37185.174999999996</v>
      </c>
      <c r="U484" s="49">
        <f t="shared" ref="U484" si="278">+R484</f>
        <v>-37185.174999999996</v>
      </c>
      <c r="V484" s="49"/>
      <c r="W484" s="49"/>
      <c r="Y484" s="51"/>
      <c r="Z484" s="51"/>
      <c r="AA484" s="51"/>
      <c r="AD484" s="49">
        <f t="shared" ref="AD484" si="279">+R484</f>
        <v>-37185.174999999996</v>
      </c>
    </row>
    <row r="485" spans="1:30">
      <c r="A485" s="6" t="s">
        <v>284</v>
      </c>
      <c r="B485" s="6" t="s">
        <v>215</v>
      </c>
      <c r="C485" s="6" t="s">
        <v>281</v>
      </c>
      <c r="D485" s="3" t="s">
        <v>732</v>
      </c>
      <c r="E485" s="45">
        <v>-15651.33</v>
      </c>
      <c r="F485" s="45">
        <v>-15651.33</v>
      </c>
      <c r="G485" s="45">
        <v>-1.2732925824821E-11</v>
      </c>
      <c r="H485" s="45">
        <v>-1.2732925824821E-11</v>
      </c>
      <c r="I485" s="45">
        <v>-1.2732925824821E-11</v>
      </c>
      <c r="J485" s="45">
        <v>-1.2732925824821E-11</v>
      </c>
      <c r="K485" s="45">
        <v>-1.2732925824821E-11</v>
      </c>
      <c r="L485" s="45">
        <v>-187822.74</v>
      </c>
      <c r="M485" s="45">
        <v>-316198.45</v>
      </c>
      <c r="N485" s="45">
        <v>-110213.83</v>
      </c>
      <c r="O485" s="45">
        <v>-120579.5</v>
      </c>
      <c r="P485" s="45">
        <v>-129383.53</v>
      </c>
      <c r="Q485" s="45">
        <v>-138156.66</v>
      </c>
      <c r="R485" s="47">
        <f t="shared" si="274"/>
        <v>-79729.447916666672</v>
      </c>
      <c r="U485" s="49">
        <f t="shared" si="275"/>
        <v>-79729.447916666672</v>
      </c>
      <c r="V485" s="49"/>
      <c r="W485" s="49"/>
      <c r="Y485" s="51"/>
      <c r="Z485" s="51"/>
      <c r="AA485" s="51"/>
      <c r="AD485" s="49">
        <f t="shared" si="276"/>
        <v>-79729.447916666672</v>
      </c>
    </row>
    <row r="486" spans="1:30">
      <c r="A486" s="6" t="s">
        <v>284</v>
      </c>
      <c r="B486" s="6" t="s">
        <v>215</v>
      </c>
      <c r="C486" s="6" t="s">
        <v>393</v>
      </c>
      <c r="D486" s="3" t="s">
        <v>733</v>
      </c>
      <c r="E486" s="45">
        <v>-38679.629999999997</v>
      </c>
      <c r="F486" s="45">
        <v>-46831.5</v>
      </c>
      <c r="G486" s="45">
        <v>-53998.9</v>
      </c>
      <c r="H486" s="45">
        <v>-68141.31</v>
      </c>
      <c r="I486" s="45">
        <v>-86977.52</v>
      </c>
      <c r="J486" s="45">
        <v>-105424.06</v>
      </c>
      <c r="K486" s="45">
        <v>-116367.72</v>
      </c>
      <c r="L486" s="45">
        <v>-128413.14</v>
      </c>
      <c r="M486" s="45">
        <v>-27567.73</v>
      </c>
      <c r="N486" s="45">
        <v>-40638.5</v>
      </c>
      <c r="O486" s="45">
        <v>-38953.410000000003</v>
      </c>
      <c r="P486" s="45">
        <v>-43764.55</v>
      </c>
      <c r="Q486" s="45">
        <v>-50816.13</v>
      </c>
      <c r="R486" s="47">
        <f t="shared" si="274"/>
        <v>-66818.851666666669</v>
      </c>
      <c r="U486" s="49">
        <f t="shared" si="275"/>
        <v>-66818.851666666669</v>
      </c>
      <c r="V486" s="49"/>
      <c r="W486" s="49"/>
      <c r="Y486" s="51"/>
      <c r="Z486" s="51"/>
      <c r="AA486" s="51"/>
      <c r="AD486" s="49">
        <f t="shared" si="276"/>
        <v>-66818.851666666669</v>
      </c>
    </row>
    <row r="487" spans="1:30">
      <c r="A487" s="6" t="s">
        <v>284</v>
      </c>
      <c r="B487" s="6" t="s">
        <v>215</v>
      </c>
      <c r="C487" s="6" t="s">
        <v>941</v>
      </c>
      <c r="D487" s="3" t="s">
        <v>942</v>
      </c>
      <c r="E487" s="45">
        <v>-516048.71</v>
      </c>
      <c r="F487" s="45">
        <v>-668029.13</v>
      </c>
      <c r="G487" s="45">
        <v>-808712.05</v>
      </c>
      <c r="H487" s="45">
        <v>-950731.04</v>
      </c>
      <c r="I487" s="45">
        <v>-1096052.19</v>
      </c>
      <c r="J487" s="45">
        <v>-1229986.74</v>
      </c>
      <c r="K487" s="45">
        <v>-720542.66</v>
      </c>
      <c r="L487" s="45">
        <v>-662939.05000000005</v>
      </c>
      <c r="M487" s="45">
        <v>-662939.05000000005</v>
      </c>
      <c r="N487" s="45">
        <v>-662250.56000000006</v>
      </c>
      <c r="O487" s="45">
        <v>-662250.56000000006</v>
      </c>
      <c r="P487" s="45">
        <v>-662250.56000000006</v>
      </c>
      <c r="Q487" s="45">
        <v>-662250.56000000006</v>
      </c>
      <c r="R487" s="47">
        <f t="shared" ref="R487" si="280">((E487+Q487)+((F487+G487+H487+I487+J487+K487+L487+M487+N487+O487+P487)*2))/24</f>
        <v>-781319.43541666679</v>
      </c>
      <c r="U487" s="49">
        <f t="shared" ref="U487" si="281">+R487</f>
        <v>-781319.43541666679</v>
      </c>
      <c r="V487" s="49"/>
      <c r="W487" s="49"/>
      <c r="Y487" s="51"/>
      <c r="Z487" s="51"/>
      <c r="AA487" s="51"/>
      <c r="AD487" s="49">
        <f t="shared" ref="AD487" si="282">+R487</f>
        <v>-781319.43541666679</v>
      </c>
    </row>
    <row r="488" spans="1:30">
      <c r="A488" s="6" t="s">
        <v>284</v>
      </c>
      <c r="B488" s="6" t="s">
        <v>215</v>
      </c>
      <c r="C488" s="6" t="s">
        <v>945</v>
      </c>
      <c r="D488" s="3" t="s">
        <v>946</v>
      </c>
      <c r="E488" s="45">
        <v>-11274.58</v>
      </c>
      <c r="F488" s="45">
        <v>-15940.27</v>
      </c>
      <c r="G488" s="45">
        <v>-17190.5</v>
      </c>
      <c r="H488" s="45">
        <v>-20350.68</v>
      </c>
      <c r="I488" s="45">
        <v>-24205.08</v>
      </c>
      <c r="J488" s="45">
        <v>-25442.53</v>
      </c>
      <c r="K488" s="45">
        <v>-32452.03</v>
      </c>
      <c r="L488" s="45">
        <v>17356.52</v>
      </c>
      <c r="M488" s="45">
        <v>49667.12</v>
      </c>
      <c r="N488" s="45">
        <v>0</v>
      </c>
      <c r="O488" s="45">
        <v>-8381.9500000000007</v>
      </c>
      <c r="P488" s="45">
        <v>-10782.76</v>
      </c>
      <c r="Q488" s="45">
        <v>-12878.3</v>
      </c>
      <c r="R488" s="47">
        <f t="shared" ref="R488" si="283">((E488+Q488)+((F488+G488+H488+I488+J488+K488+L488+M488+N488+O488+P488)*2))/24</f>
        <v>-8316.5499999999975</v>
      </c>
      <c r="U488" s="49">
        <f t="shared" ref="U488" si="284">+R488</f>
        <v>-8316.5499999999975</v>
      </c>
      <c r="V488" s="49"/>
      <c r="W488" s="49"/>
      <c r="Y488" s="51"/>
      <c r="Z488" s="51"/>
      <c r="AA488" s="51"/>
      <c r="AD488" s="49">
        <f t="shared" ref="AD488" si="285">+R488</f>
        <v>-8316.5499999999975</v>
      </c>
    </row>
    <row r="489" spans="1:30">
      <c r="A489" s="6" t="s">
        <v>284</v>
      </c>
      <c r="B489" s="6" t="s">
        <v>215</v>
      </c>
      <c r="C489" s="6" t="s">
        <v>282</v>
      </c>
      <c r="D489" s="3" t="s">
        <v>734</v>
      </c>
      <c r="E489" s="45">
        <v>-13.450000000000699</v>
      </c>
      <c r="F489" s="45">
        <v>-7.2830630415410299E-13</v>
      </c>
      <c r="G489" s="45">
        <v>-63.070000000000697</v>
      </c>
      <c r="H489" s="45">
        <v>-114.030000000001</v>
      </c>
      <c r="I489" s="45">
        <v>-202.83000000000101</v>
      </c>
      <c r="J489" s="45">
        <v>-227.10000000000099</v>
      </c>
      <c r="K489" s="45">
        <v>-277.43000000000097</v>
      </c>
      <c r="L489" s="45">
        <v>-13669.29</v>
      </c>
      <c r="M489" s="45">
        <v>-14356.37</v>
      </c>
      <c r="N489" s="45">
        <v>-14303.28</v>
      </c>
      <c r="O489" s="45">
        <v>-120.700000000001</v>
      </c>
      <c r="P489" s="45">
        <v>-154.80000000000101</v>
      </c>
      <c r="Q489" s="45">
        <v>-209.35000000000099</v>
      </c>
      <c r="R489" s="47">
        <f t="shared" si="274"/>
        <v>-3633.3583333333349</v>
      </c>
      <c r="U489" s="49">
        <f t="shared" si="275"/>
        <v>-3633.3583333333349</v>
      </c>
      <c r="V489" s="49"/>
      <c r="W489" s="49"/>
      <c r="Y489" s="51"/>
      <c r="Z489" s="51"/>
      <c r="AA489" s="51"/>
      <c r="AD489" s="49">
        <f t="shared" si="276"/>
        <v>-3633.3583333333349</v>
      </c>
    </row>
    <row r="490" spans="1:30">
      <c r="A490" s="6" t="s">
        <v>284</v>
      </c>
      <c r="B490" s="6" t="s">
        <v>215</v>
      </c>
      <c r="C490" s="6" t="s">
        <v>966</v>
      </c>
      <c r="D490" s="3" t="s">
        <v>967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-87733.82</v>
      </c>
      <c r="L490" s="45">
        <v>-150264.24</v>
      </c>
      <c r="M490" s="45">
        <v>-128434.33</v>
      </c>
      <c r="N490" s="45">
        <v>-186370.86</v>
      </c>
      <c r="O490" s="45">
        <v>-244451.57</v>
      </c>
      <c r="P490" s="45">
        <v>-193601.69</v>
      </c>
      <c r="Q490" s="45">
        <v>-111269.74</v>
      </c>
      <c r="R490" s="47">
        <f t="shared" ref="R490:R491" si="286">((E490+Q490)+((F490+G490+H490+I490+J490+K490+L490+M490+N490+O490+P490)*2))/24</f>
        <v>-87207.615000000005</v>
      </c>
      <c r="U490" s="49">
        <f t="shared" ref="U490:U491" si="287">+R490</f>
        <v>-87207.615000000005</v>
      </c>
      <c r="V490" s="49"/>
      <c r="W490" s="49"/>
      <c r="Y490" s="51"/>
      <c r="Z490" s="51"/>
      <c r="AA490" s="51"/>
      <c r="AD490" s="49">
        <f t="shared" ref="AD490:AD491" si="288">+R490</f>
        <v>-87207.615000000005</v>
      </c>
    </row>
    <row r="491" spans="1:30">
      <c r="A491" s="6" t="s">
        <v>284</v>
      </c>
      <c r="B491" s="6" t="s">
        <v>215</v>
      </c>
      <c r="C491" s="6" t="s">
        <v>1005</v>
      </c>
      <c r="D491" s="3" t="s">
        <v>1016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7">
        <f t="shared" si="286"/>
        <v>0</v>
      </c>
      <c r="U491" s="49">
        <f t="shared" si="287"/>
        <v>0</v>
      </c>
      <c r="V491" s="49"/>
      <c r="W491" s="49"/>
      <c r="Y491" s="51"/>
      <c r="Z491" s="51"/>
      <c r="AA491" s="51"/>
      <c r="AD491" s="49">
        <f t="shared" si="288"/>
        <v>0</v>
      </c>
    </row>
    <row r="492" spans="1:30">
      <c r="A492" s="6" t="s">
        <v>284</v>
      </c>
      <c r="B492" s="6" t="s">
        <v>215</v>
      </c>
      <c r="C492" s="6" t="s">
        <v>227</v>
      </c>
      <c r="D492" s="3" t="s">
        <v>736</v>
      </c>
      <c r="E492" s="45">
        <v>-12204.15</v>
      </c>
      <c r="F492" s="45">
        <v>-2366.8000000000002</v>
      </c>
      <c r="G492" s="45">
        <v>-2725.69</v>
      </c>
      <c r="H492" s="45">
        <v>-2968.49</v>
      </c>
      <c r="I492" s="45">
        <v>-451.67000000000297</v>
      </c>
      <c r="J492" s="45">
        <v>-586.79000000000303</v>
      </c>
      <c r="K492" s="45">
        <v>-761.080000000003</v>
      </c>
      <c r="L492" s="45">
        <v>-9136.56</v>
      </c>
      <c r="M492" s="45">
        <v>-16275.08</v>
      </c>
      <c r="N492" s="45">
        <v>-23299.74</v>
      </c>
      <c r="O492" s="45">
        <v>-10160.86</v>
      </c>
      <c r="P492" s="45">
        <v>-15660.59</v>
      </c>
      <c r="Q492" s="45">
        <v>-18922.93</v>
      </c>
      <c r="R492" s="47">
        <f t="shared" si="274"/>
        <v>-8329.7408333333351</v>
      </c>
      <c r="U492" s="49">
        <f t="shared" si="275"/>
        <v>-8329.7408333333351</v>
      </c>
      <c r="V492" s="49"/>
      <c r="W492" s="49"/>
      <c r="Y492" s="51"/>
      <c r="Z492" s="51"/>
      <c r="AA492" s="51"/>
      <c r="AD492" s="49">
        <f t="shared" si="276"/>
        <v>-8329.7408333333351</v>
      </c>
    </row>
    <row r="493" spans="1:30">
      <c r="A493" s="6" t="s">
        <v>284</v>
      </c>
      <c r="B493" s="6" t="s">
        <v>215</v>
      </c>
      <c r="C493" s="6" t="s">
        <v>342</v>
      </c>
      <c r="D493" s="3" t="s">
        <v>737</v>
      </c>
      <c r="E493" s="45">
        <v>23452.53</v>
      </c>
      <c r="F493" s="45">
        <v>27515.26</v>
      </c>
      <c r="G493" s="45">
        <v>31761.91</v>
      </c>
      <c r="H493" s="45">
        <v>36314.58</v>
      </c>
      <c r="I493" s="45">
        <v>35572.04</v>
      </c>
      <c r="J493" s="45">
        <v>35291.589999999997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7">
        <f t="shared" si="274"/>
        <v>14848.470416666669</v>
      </c>
      <c r="U493" s="49">
        <f t="shared" si="275"/>
        <v>14848.470416666669</v>
      </c>
      <c r="V493" s="49"/>
      <c r="W493" s="49"/>
      <c r="Y493" s="51"/>
      <c r="Z493" s="51"/>
      <c r="AA493" s="51"/>
      <c r="AD493" s="49">
        <f t="shared" si="276"/>
        <v>14848.470416666669</v>
      </c>
    </row>
    <row r="494" spans="1:30">
      <c r="A494" s="6" t="s">
        <v>284</v>
      </c>
      <c r="B494" s="6" t="s">
        <v>215</v>
      </c>
      <c r="C494" s="6" t="s">
        <v>517</v>
      </c>
      <c r="D494" s="3" t="s">
        <v>739</v>
      </c>
      <c r="E494" s="45">
        <v>-790.96</v>
      </c>
      <c r="F494" s="45">
        <v>-376.91</v>
      </c>
      <c r="G494" s="45">
        <v>-624.92999999999995</v>
      </c>
      <c r="H494" s="45">
        <v>-844.89</v>
      </c>
      <c r="I494" s="45">
        <v>-297.39</v>
      </c>
      <c r="J494" s="45">
        <v>-519.70000000000005</v>
      </c>
      <c r="K494" s="45">
        <v>-798.49</v>
      </c>
      <c r="L494" s="45">
        <v>-258.48</v>
      </c>
      <c r="M494" s="45">
        <v>-489.74</v>
      </c>
      <c r="N494" s="45">
        <v>-745.72</v>
      </c>
      <c r="O494" s="45">
        <v>-331.61</v>
      </c>
      <c r="P494" s="45">
        <v>-584.01</v>
      </c>
      <c r="Q494" s="45">
        <v>-819.92</v>
      </c>
      <c r="R494" s="47">
        <f t="shared" si="274"/>
        <v>-556.4425</v>
      </c>
      <c r="U494" s="49">
        <f t="shared" si="275"/>
        <v>-556.4425</v>
      </c>
      <c r="V494" s="49"/>
      <c r="W494" s="49"/>
      <c r="Y494" s="51"/>
      <c r="Z494" s="51"/>
      <c r="AA494" s="51"/>
      <c r="AD494" s="49">
        <f t="shared" si="276"/>
        <v>-556.4425</v>
      </c>
    </row>
    <row r="495" spans="1:30">
      <c r="A495" s="6" t="s">
        <v>284</v>
      </c>
      <c r="B495" s="6" t="s">
        <v>215</v>
      </c>
      <c r="C495" s="6" t="s">
        <v>226</v>
      </c>
      <c r="D495" s="3" t="s">
        <v>735</v>
      </c>
      <c r="E495" s="45">
        <v>-25602.29</v>
      </c>
      <c r="F495" s="45">
        <v>-5853.21</v>
      </c>
      <c r="G495" s="45">
        <v>-8620.82</v>
      </c>
      <c r="H495" s="45">
        <v>-9698.35</v>
      </c>
      <c r="I495" s="45">
        <v>-1272.75</v>
      </c>
      <c r="J495" s="45">
        <v>-1818.18</v>
      </c>
      <c r="K495" s="45">
        <v>-2325.4299999999998</v>
      </c>
      <c r="L495" s="45">
        <v>-25233.87</v>
      </c>
      <c r="M495" s="45">
        <v>-47211.44</v>
      </c>
      <c r="N495" s="45">
        <v>-63962.38</v>
      </c>
      <c r="O495" s="45">
        <v>-20624.27</v>
      </c>
      <c r="P495" s="45">
        <v>-28561.81</v>
      </c>
      <c r="Q495" s="45">
        <v>-35327.32</v>
      </c>
      <c r="R495" s="47">
        <f t="shared" si="274"/>
        <v>-20470.609583333331</v>
      </c>
      <c r="U495" s="49">
        <f t="shared" si="275"/>
        <v>-20470.609583333331</v>
      </c>
      <c r="V495" s="49"/>
      <c r="W495" s="49"/>
      <c r="Y495" s="51"/>
      <c r="Z495" s="51"/>
      <c r="AA495" s="51"/>
      <c r="AD495" s="49">
        <f t="shared" si="276"/>
        <v>-20470.609583333331</v>
      </c>
    </row>
    <row r="496" spans="1:30">
      <c r="A496" s="6" t="s">
        <v>284</v>
      </c>
      <c r="B496" s="6" t="s">
        <v>215</v>
      </c>
      <c r="C496" s="6" t="s">
        <v>518</v>
      </c>
      <c r="D496" s="3" t="s">
        <v>738</v>
      </c>
      <c r="E496" s="45">
        <v>-88805.6</v>
      </c>
      <c r="F496" s="45">
        <v>-117005.89</v>
      </c>
      <c r="G496" s="45">
        <v>-67879.72</v>
      </c>
      <c r="H496" s="45">
        <v>-93655.05</v>
      </c>
      <c r="I496" s="45">
        <v>-119246.76</v>
      </c>
      <c r="J496" s="45">
        <v>-62318.5</v>
      </c>
      <c r="K496" s="45">
        <v>-44.969999999979301</v>
      </c>
      <c r="L496" s="45">
        <v>-44.97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7">
        <f t="shared" si="274"/>
        <v>-42049.888333333329</v>
      </c>
      <c r="U496" s="49">
        <f t="shared" si="275"/>
        <v>-42049.888333333329</v>
      </c>
      <c r="V496" s="49"/>
      <c r="W496" s="49"/>
      <c r="Y496" s="51"/>
      <c r="Z496" s="51"/>
      <c r="AA496" s="51"/>
      <c r="AD496" s="49">
        <f t="shared" si="276"/>
        <v>-42049.888333333329</v>
      </c>
    </row>
    <row r="497" spans="1:30">
      <c r="A497" s="6" t="s">
        <v>284</v>
      </c>
      <c r="B497" s="6" t="s">
        <v>215</v>
      </c>
      <c r="C497" s="6" t="s">
        <v>860</v>
      </c>
      <c r="D497" s="3" t="s">
        <v>738</v>
      </c>
      <c r="E497" s="45">
        <v>-23821.78</v>
      </c>
      <c r="F497" s="45">
        <v>-33574.15</v>
      </c>
      <c r="G497" s="45">
        <v>-19434.45</v>
      </c>
      <c r="H497" s="45">
        <v>-26763.35</v>
      </c>
      <c r="I497" s="45">
        <v>-34077.53</v>
      </c>
      <c r="J497" s="45">
        <v>-16111.36</v>
      </c>
      <c r="K497" s="45">
        <v>-25374.95</v>
      </c>
      <c r="L497" s="45">
        <v>-33561.58</v>
      </c>
      <c r="M497" s="45">
        <v>-21697.23</v>
      </c>
      <c r="N497" s="45">
        <v>-29740.2</v>
      </c>
      <c r="O497" s="45">
        <v>-37301.089999999997</v>
      </c>
      <c r="P497" s="45">
        <v>-17217.169999999998</v>
      </c>
      <c r="Q497" s="45">
        <v>-25233.88</v>
      </c>
      <c r="R497" s="47">
        <f t="shared" ref="R497" si="289">((E497+Q497)+((F497+G497+H497+I497+J497+K497+L497+M497+N497+O497+P497)*2))/24</f>
        <v>-26615.074166666669</v>
      </c>
      <c r="U497" s="49">
        <f t="shared" ref="U497" si="290">+R497</f>
        <v>-26615.074166666669</v>
      </c>
      <c r="V497" s="49"/>
      <c r="W497" s="49"/>
      <c r="Y497" s="51"/>
      <c r="Z497" s="51"/>
      <c r="AA497" s="51"/>
      <c r="AD497" s="49">
        <f t="shared" ref="AD497" si="291">+R497</f>
        <v>-26615.074166666669</v>
      </c>
    </row>
    <row r="498" spans="1:30">
      <c r="A498" s="6" t="s">
        <v>284</v>
      </c>
      <c r="B498" s="6" t="s">
        <v>215</v>
      </c>
      <c r="C498" s="6" t="s">
        <v>1032</v>
      </c>
      <c r="D498" s="3" t="s">
        <v>1033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ref="R498" si="292">((E498+Q498)+((F498+G498+H498+I498+J498+K498+L498+M498+N498+O498+P498)*2))/24</f>
        <v>0</v>
      </c>
      <c r="U498" s="49">
        <f t="shared" ref="U498" si="293">+R498</f>
        <v>0</v>
      </c>
      <c r="V498" s="49"/>
      <c r="W498" s="49"/>
      <c r="Y498" s="51"/>
      <c r="Z498" s="51"/>
      <c r="AA498" s="51"/>
      <c r="AD498" s="49">
        <f t="shared" ref="AD498" si="294">+R498</f>
        <v>0</v>
      </c>
    </row>
    <row r="499" spans="1:30">
      <c r="A499" s="6" t="s">
        <v>284</v>
      </c>
      <c r="B499" s="6" t="s">
        <v>216</v>
      </c>
      <c r="D499" s="3" t="s">
        <v>740</v>
      </c>
      <c r="E499" s="45">
        <v>-6076.43</v>
      </c>
      <c r="F499" s="45">
        <v>88489.91</v>
      </c>
      <c r="G499" s="45">
        <v>-562.05000000000302</v>
      </c>
      <c r="H499" s="45">
        <v>-26323.66</v>
      </c>
      <c r="I499" s="45">
        <v>-1782.87</v>
      </c>
      <c r="J499" s="45">
        <v>-4274.79</v>
      </c>
      <c r="K499" s="45">
        <v>-9745.14</v>
      </c>
      <c r="L499" s="45">
        <v>-5072.93</v>
      </c>
      <c r="M499" s="45">
        <v>-416.37999999999897</v>
      </c>
      <c r="N499" s="45">
        <v>-776.18999999999903</v>
      </c>
      <c r="O499" s="45">
        <v>-1908.52</v>
      </c>
      <c r="P499" s="45">
        <v>-994.00999999999897</v>
      </c>
      <c r="Q499" s="45">
        <v>-4324.51</v>
      </c>
      <c r="R499" s="47">
        <f t="shared" si="274"/>
        <v>2619.4083333333328</v>
      </c>
      <c r="U499" s="49">
        <f t="shared" si="275"/>
        <v>2619.4083333333328</v>
      </c>
      <c r="V499" s="49"/>
      <c r="W499" s="49"/>
      <c r="Y499" s="51"/>
      <c r="Z499" s="51"/>
      <c r="AA499" s="51"/>
      <c r="AD499" s="49">
        <f t="shared" si="276"/>
        <v>2619.4083333333328</v>
      </c>
    </row>
    <row r="500" spans="1:30">
      <c r="A500" s="6" t="s">
        <v>284</v>
      </c>
      <c r="B500" s="6" t="s">
        <v>216</v>
      </c>
      <c r="C500" s="6" t="s">
        <v>143</v>
      </c>
      <c r="D500" s="3" t="s">
        <v>741</v>
      </c>
      <c r="E500" s="45">
        <v>-0.46</v>
      </c>
      <c r="F500" s="45">
        <v>-48.51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7">
        <f t="shared" ref="R500" si="295">((E500+Q500)+((F500+G500+H500+I500+J500+K500+L500+M500+N500+O500+P500)*2))/24</f>
        <v>-4.0616666666666665</v>
      </c>
      <c r="U500" s="49">
        <f t="shared" ref="U500" si="296">+R500</f>
        <v>-4.0616666666666665</v>
      </c>
      <c r="V500" s="49"/>
      <c r="W500" s="49"/>
      <c r="Y500" s="51"/>
      <c r="Z500" s="51"/>
      <c r="AA500" s="51"/>
      <c r="AD500" s="49">
        <f t="shared" ref="AD500" si="297">+R500</f>
        <v>-4.0616666666666665</v>
      </c>
    </row>
    <row r="501" spans="1:30">
      <c r="A501" s="6" t="s">
        <v>284</v>
      </c>
      <c r="B501" s="6" t="s">
        <v>863</v>
      </c>
      <c r="C501" s="6" t="s">
        <v>2</v>
      </c>
      <c r="D501" s="3" t="s">
        <v>864</v>
      </c>
      <c r="E501" s="45">
        <v>0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7">
        <f t="shared" ref="R501" si="298">((E501+Q501)+((F501+G501+H501+I501+J501+K501+L501+M501+N501+O501+P501)*2))/24</f>
        <v>0</v>
      </c>
      <c r="U501" s="49">
        <f t="shared" ref="U501" si="299">+R501</f>
        <v>0</v>
      </c>
      <c r="V501" s="49"/>
      <c r="W501" s="49"/>
      <c r="Y501" s="51"/>
      <c r="Z501" s="51"/>
      <c r="AA501" s="51"/>
      <c r="AD501" s="49">
        <f t="shared" ref="AD501" si="300">+R501</f>
        <v>0</v>
      </c>
    </row>
    <row r="502" spans="1:30">
      <c r="A502" s="6" t="s">
        <v>284</v>
      </c>
      <c r="B502" s="6" t="s">
        <v>222</v>
      </c>
      <c r="C502" s="6" t="s">
        <v>296</v>
      </c>
      <c r="D502" s="3" t="s">
        <v>505</v>
      </c>
      <c r="E502" s="45">
        <v>3.6379788070917101E-12</v>
      </c>
      <c r="F502" s="45">
        <v>-10763.89</v>
      </c>
      <c r="G502" s="45">
        <v>-21527.78</v>
      </c>
      <c r="H502" s="45">
        <v>3.6379788070917101E-12</v>
      </c>
      <c r="I502" s="45">
        <v>-10763.89</v>
      </c>
      <c r="J502" s="45">
        <v>-21180.560000000001</v>
      </c>
      <c r="K502" s="45">
        <v>3.6379788070917101E-12</v>
      </c>
      <c r="L502" s="45">
        <v>-10763.89</v>
      </c>
      <c r="M502" s="45">
        <v>-20486.11</v>
      </c>
      <c r="N502" s="45">
        <v>0</v>
      </c>
      <c r="O502" s="45">
        <v>-10416.67</v>
      </c>
      <c r="P502" s="45">
        <v>-21180.560000000001</v>
      </c>
      <c r="Q502" s="45">
        <v>3.6379788070917101E-12</v>
      </c>
      <c r="R502" s="47">
        <f t="shared" si="274"/>
        <v>-10590.279166666665</v>
      </c>
      <c r="U502" s="49">
        <f t="shared" si="275"/>
        <v>-10590.279166666665</v>
      </c>
      <c r="V502" s="49"/>
      <c r="W502" s="49"/>
      <c r="Y502" s="51"/>
      <c r="Z502" s="51"/>
      <c r="AA502" s="51"/>
      <c r="AD502" s="49">
        <f t="shared" si="276"/>
        <v>-10590.279166666665</v>
      </c>
    </row>
    <row r="503" spans="1:30">
      <c r="A503" s="6" t="s">
        <v>284</v>
      </c>
      <c r="B503" s="6" t="s">
        <v>222</v>
      </c>
      <c r="C503" s="6" t="s">
        <v>393</v>
      </c>
      <c r="D503" s="3" t="s">
        <v>506</v>
      </c>
      <c r="E503" s="45">
        <v>-1.45519152283669E-11</v>
      </c>
      <c r="F503" s="45">
        <v>-19495.560000000001</v>
      </c>
      <c r="G503" s="45">
        <v>-59449.56</v>
      </c>
      <c r="H503" s="45">
        <v>-12308.59</v>
      </c>
      <c r="I503" s="45">
        <v>-76805.490000000005</v>
      </c>
      <c r="J503" s="45">
        <v>-122504.5</v>
      </c>
      <c r="K503" s="45">
        <v>-30509.360000000001</v>
      </c>
      <c r="L503" s="45">
        <v>-63688.72</v>
      </c>
      <c r="M503" s="45">
        <v>-108303.49</v>
      </c>
      <c r="N503" s="45">
        <v>-12379.75</v>
      </c>
      <c r="O503" s="45">
        <v>-42895.54</v>
      </c>
      <c r="P503" s="45">
        <v>-107904.45</v>
      </c>
      <c r="Q503" s="45">
        <v>-2270.53999999998</v>
      </c>
      <c r="R503" s="47">
        <f t="shared" si="274"/>
        <v>-54781.69</v>
      </c>
      <c r="U503" s="49">
        <f t="shared" si="275"/>
        <v>-54781.69</v>
      </c>
      <c r="V503" s="49"/>
      <c r="W503" s="49"/>
      <c r="Y503" s="51"/>
      <c r="Z503" s="51"/>
      <c r="AA503" s="51"/>
      <c r="AD503" s="49">
        <f t="shared" si="276"/>
        <v>-54781.69</v>
      </c>
    </row>
    <row r="504" spans="1:30">
      <c r="A504" s="6" t="s">
        <v>284</v>
      </c>
      <c r="B504" s="6" t="s">
        <v>222</v>
      </c>
      <c r="C504" s="6" t="s">
        <v>92</v>
      </c>
      <c r="D504" s="3" t="s">
        <v>742</v>
      </c>
      <c r="E504" s="45">
        <v>-374000</v>
      </c>
      <c r="F504" s="45">
        <v>-498666.67</v>
      </c>
      <c r="G504" s="45">
        <v>-623333.34</v>
      </c>
      <c r="H504" s="45">
        <v>-748000</v>
      </c>
      <c r="I504" s="45">
        <v>-124666.67</v>
      </c>
      <c r="J504" s="45">
        <v>-249333.34</v>
      </c>
      <c r="K504" s="45">
        <v>-374000</v>
      </c>
      <c r="L504" s="45">
        <v>-498666.67</v>
      </c>
      <c r="M504" s="45">
        <v>-623333.34</v>
      </c>
      <c r="N504" s="45">
        <v>-748000</v>
      </c>
      <c r="O504" s="45">
        <v>-124666.67</v>
      </c>
      <c r="P504" s="45">
        <v>-249333.34</v>
      </c>
      <c r="Q504" s="45">
        <v>-374000</v>
      </c>
      <c r="R504" s="47">
        <f t="shared" si="274"/>
        <v>-436333.33666666661</v>
      </c>
      <c r="U504" s="49">
        <f t="shared" si="275"/>
        <v>-436333.33666666661</v>
      </c>
      <c r="V504" s="49"/>
      <c r="W504" s="49"/>
      <c r="Y504" s="51"/>
      <c r="Z504" s="51"/>
      <c r="AA504" s="51"/>
      <c r="AD504" s="49">
        <f t="shared" si="276"/>
        <v>-436333.33666666661</v>
      </c>
    </row>
    <row r="505" spans="1:30">
      <c r="A505" s="6" t="s">
        <v>284</v>
      </c>
      <c r="B505" s="6" t="s">
        <v>222</v>
      </c>
      <c r="C505" s="6" t="s">
        <v>94</v>
      </c>
      <c r="D505" s="3" t="s">
        <v>743</v>
      </c>
      <c r="E505" s="45">
        <v>-266175</v>
      </c>
      <c r="F505" s="45">
        <v>-354900</v>
      </c>
      <c r="G505" s="45">
        <v>-443625</v>
      </c>
      <c r="H505" s="45">
        <v>-532350</v>
      </c>
      <c r="I505" s="45">
        <v>-88725</v>
      </c>
      <c r="J505" s="45">
        <v>-177450</v>
      </c>
      <c r="K505" s="45">
        <v>-266175</v>
      </c>
      <c r="L505" s="45">
        <v>-354900</v>
      </c>
      <c r="M505" s="45">
        <v>-443625</v>
      </c>
      <c r="N505" s="45">
        <v>-532350</v>
      </c>
      <c r="O505" s="45">
        <v>-88725</v>
      </c>
      <c r="P505" s="45">
        <v>-177450</v>
      </c>
      <c r="Q505" s="45">
        <v>-266175</v>
      </c>
      <c r="R505" s="47">
        <f t="shared" si="274"/>
        <v>-310537.5</v>
      </c>
      <c r="U505" s="49">
        <f t="shared" si="275"/>
        <v>-310537.5</v>
      </c>
      <c r="V505" s="49"/>
      <c r="W505" s="49"/>
      <c r="Y505" s="51"/>
      <c r="Z505" s="51"/>
      <c r="AA505" s="51"/>
      <c r="AD505" s="49">
        <f t="shared" si="276"/>
        <v>-310537.5</v>
      </c>
    </row>
    <row r="506" spans="1:30">
      <c r="A506" s="6" t="s">
        <v>284</v>
      </c>
      <c r="B506" s="6" t="s">
        <v>222</v>
      </c>
      <c r="C506" s="6" t="s">
        <v>96</v>
      </c>
      <c r="D506" s="3" t="s">
        <v>744</v>
      </c>
      <c r="E506" s="45">
        <v>-211872.5</v>
      </c>
      <c r="F506" s="45">
        <v>-317808.75</v>
      </c>
      <c r="G506" s="45">
        <v>-105879.38</v>
      </c>
      <c r="H506" s="45">
        <v>-211758.76</v>
      </c>
      <c r="I506" s="45">
        <v>-317638.13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7">
        <f t="shared" si="274"/>
        <v>-88251.772500000006</v>
      </c>
      <c r="U506" s="49">
        <f t="shared" si="275"/>
        <v>-88251.772500000006</v>
      </c>
      <c r="V506" s="49"/>
      <c r="W506" s="49"/>
      <c r="Y506" s="51"/>
      <c r="Z506" s="51"/>
      <c r="AA506" s="51"/>
      <c r="AD506" s="49">
        <f t="shared" si="276"/>
        <v>-88251.772500000006</v>
      </c>
    </row>
    <row r="507" spans="1:30">
      <c r="A507" s="6" t="s">
        <v>284</v>
      </c>
      <c r="B507" s="6" t="s">
        <v>222</v>
      </c>
      <c r="C507" s="6" t="s">
        <v>98</v>
      </c>
      <c r="D507" s="3" t="s">
        <v>745</v>
      </c>
      <c r="E507" s="45">
        <v>-260500</v>
      </c>
      <c r="F507" s="45">
        <v>-325625</v>
      </c>
      <c r="G507" s="45">
        <v>-390750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7">
        <f t="shared" si="274"/>
        <v>-70552.083333333328</v>
      </c>
      <c r="U507" s="49">
        <f t="shared" si="275"/>
        <v>-70552.083333333328</v>
      </c>
      <c r="V507" s="49"/>
      <c r="W507" s="49"/>
      <c r="Y507" s="51"/>
      <c r="Z507" s="51"/>
      <c r="AA507" s="51"/>
      <c r="AD507" s="49">
        <f t="shared" si="276"/>
        <v>-70552.083333333328</v>
      </c>
    </row>
    <row r="508" spans="1:30">
      <c r="A508" s="6" t="s">
        <v>284</v>
      </c>
      <c r="B508" s="6" t="s">
        <v>222</v>
      </c>
      <c r="C508" s="6" t="s">
        <v>100</v>
      </c>
      <c r="D508" s="3" t="s">
        <v>746</v>
      </c>
      <c r="E508" s="45">
        <v>-772000</v>
      </c>
      <c r="F508" s="45">
        <v>-965000</v>
      </c>
      <c r="G508" s="45">
        <v>-1158000</v>
      </c>
      <c r="H508" s="45">
        <v>-193000</v>
      </c>
      <c r="I508" s="45">
        <v>-386000</v>
      </c>
      <c r="J508" s="45">
        <v>-579000</v>
      </c>
      <c r="K508" s="45">
        <v>-772000</v>
      </c>
      <c r="L508" s="45">
        <v>-965000</v>
      </c>
      <c r="M508" s="45">
        <v>-1158000</v>
      </c>
      <c r="N508" s="45">
        <v>-193000</v>
      </c>
      <c r="O508" s="45">
        <v>-386000</v>
      </c>
      <c r="P508" s="45">
        <v>-579000</v>
      </c>
      <c r="Q508" s="45">
        <v>-772000</v>
      </c>
      <c r="R508" s="47">
        <f t="shared" si="274"/>
        <v>-675500</v>
      </c>
      <c r="U508" s="49">
        <f t="shared" si="275"/>
        <v>-675500</v>
      </c>
      <c r="V508" s="49"/>
      <c r="W508" s="49"/>
      <c r="Y508" s="51"/>
      <c r="Z508" s="51"/>
      <c r="AA508" s="51"/>
      <c r="AD508" s="49">
        <f t="shared" si="276"/>
        <v>-675500</v>
      </c>
    </row>
    <row r="509" spans="1:30">
      <c r="A509" s="6" t="s">
        <v>284</v>
      </c>
      <c r="B509" s="6" t="s">
        <v>222</v>
      </c>
      <c r="C509" s="6" t="s">
        <v>102</v>
      </c>
      <c r="D509" s="3" t="s">
        <v>747</v>
      </c>
      <c r="E509" s="45">
        <v>-342500</v>
      </c>
      <c r="F509" s="45">
        <v>-428125</v>
      </c>
      <c r="G509" s="45">
        <v>0</v>
      </c>
      <c r="H509" s="45">
        <v>-85625</v>
      </c>
      <c r="I509" s="45">
        <v>-171250</v>
      </c>
      <c r="J509" s="45">
        <v>-256875</v>
      </c>
      <c r="K509" s="45">
        <v>-342500</v>
      </c>
      <c r="L509" s="45">
        <v>-428125</v>
      </c>
      <c r="M509" s="45">
        <v>0</v>
      </c>
      <c r="N509" s="45">
        <v>-85625</v>
      </c>
      <c r="O509" s="45">
        <v>-171250</v>
      </c>
      <c r="P509" s="45">
        <v>-256875</v>
      </c>
      <c r="Q509" s="45">
        <v>-342500</v>
      </c>
      <c r="R509" s="47">
        <f t="shared" si="274"/>
        <v>-214062.5</v>
      </c>
      <c r="U509" s="49">
        <f t="shared" si="275"/>
        <v>-214062.5</v>
      </c>
      <c r="V509" s="49"/>
      <c r="W509" s="49"/>
      <c r="Y509" s="51"/>
      <c r="Z509" s="51"/>
      <c r="AA509" s="51"/>
      <c r="AD509" s="49">
        <f t="shared" si="276"/>
        <v>-214062.5</v>
      </c>
    </row>
    <row r="510" spans="1:30">
      <c r="A510" s="6" t="s">
        <v>284</v>
      </c>
      <c r="B510" s="6" t="s">
        <v>222</v>
      </c>
      <c r="C510" s="6" t="s">
        <v>104</v>
      </c>
      <c r="D510" s="3" t="s">
        <v>748</v>
      </c>
      <c r="E510" s="45">
        <v>-363333.33</v>
      </c>
      <c r="F510" s="45">
        <v>-454166.66</v>
      </c>
      <c r="G510" s="45">
        <v>-1.16415321826935E-10</v>
      </c>
      <c r="H510" s="45">
        <v>-90833.330000000104</v>
      </c>
      <c r="I510" s="45">
        <v>-181666.66</v>
      </c>
      <c r="J510" s="45">
        <v>-272500</v>
      </c>
      <c r="K510" s="45">
        <v>-363333.33</v>
      </c>
      <c r="L510" s="45">
        <v>-454166.66</v>
      </c>
      <c r="M510" s="45">
        <v>-5.8207660913467401E-11</v>
      </c>
      <c r="N510" s="45">
        <v>-90833.330000000104</v>
      </c>
      <c r="O510" s="45">
        <v>-181666.66</v>
      </c>
      <c r="P510" s="45">
        <v>-272500</v>
      </c>
      <c r="Q510" s="45">
        <v>-363333.33</v>
      </c>
      <c r="R510" s="47">
        <f t="shared" si="274"/>
        <v>-227083.33</v>
      </c>
      <c r="U510" s="49">
        <f t="shared" si="275"/>
        <v>-227083.33</v>
      </c>
      <c r="V510" s="49"/>
      <c r="W510" s="49"/>
      <c r="Y510" s="51"/>
      <c r="Z510" s="51"/>
      <c r="AA510" s="51"/>
      <c r="AD510" s="49">
        <f t="shared" si="276"/>
        <v>-227083.33</v>
      </c>
    </row>
    <row r="511" spans="1:30">
      <c r="A511" s="6" t="s">
        <v>284</v>
      </c>
      <c r="B511" s="6" t="s">
        <v>222</v>
      </c>
      <c r="C511" s="6" t="s">
        <v>107</v>
      </c>
      <c r="D511" s="3" t="s">
        <v>749</v>
      </c>
      <c r="E511" s="45">
        <v>-42604.17</v>
      </c>
      <c r="F511" s="45">
        <v>-85208.34</v>
      </c>
      <c r="G511" s="45">
        <v>-127812.5</v>
      </c>
      <c r="H511" s="45">
        <v>-170416.67</v>
      </c>
      <c r="I511" s="45">
        <v>-213020.84</v>
      </c>
      <c r="J511" s="45">
        <v>2.91038304567337E-11</v>
      </c>
      <c r="K511" s="45">
        <v>-42604.17</v>
      </c>
      <c r="L511" s="45">
        <v>170416.66</v>
      </c>
      <c r="M511" s="45">
        <v>127812.5</v>
      </c>
      <c r="N511" s="45">
        <v>85208.33</v>
      </c>
      <c r="O511" s="45">
        <v>42604.160000000003</v>
      </c>
      <c r="P511" s="45">
        <v>255625</v>
      </c>
      <c r="Q511" s="45">
        <v>213020.83</v>
      </c>
      <c r="R511" s="47">
        <f t="shared" si="274"/>
        <v>10651.038333333336</v>
      </c>
      <c r="U511" s="49">
        <f t="shared" si="275"/>
        <v>10651.038333333336</v>
      </c>
      <c r="V511" s="49"/>
      <c r="W511" s="49"/>
      <c r="Y511" s="51"/>
      <c r="Z511" s="51"/>
      <c r="AA511" s="51"/>
      <c r="AD511" s="49">
        <f t="shared" si="276"/>
        <v>10651.038333333336</v>
      </c>
    </row>
    <row r="512" spans="1:30">
      <c r="A512" s="6" t="s">
        <v>284</v>
      </c>
      <c r="B512" s="6" t="s">
        <v>222</v>
      </c>
      <c r="C512" s="6" t="s">
        <v>108</v>
      </c>
      <c r="D512" s="3" t="s">
        <v>750</v>
      </c>
      <c r="E512" s="45">
        <v>-44166.67</v>
      </c>
      <c r="F512" s="45">
        <v>-88333.34</v>
      </c>
      <c r="G512" s="45">
        <v>-132500</v>
      </c>
      <c r="H512" s="45">
        <v>-176666.67</v>
      </c>
      <c r="I512" s="45">
        <v>-220833.34</v>
      </c>
      <c r="J512" s="45">
        <v>2.91038304567337E-11</v>
      </c>
      <c r="K512" s="45">
        <v>-44166.67</v>
      </c>
      <c r="L512" s="45">
        <v>176666.66</v>
      </c>
      <c r="M512" s="45">
        <v>132500</v>
      </c>
      <c r="N512" s="45">
        <v>88333.33</v>
      </c>
      <c r="O512" s="45">
        <v>44166.66</v>
      </c>
      <c r="P512" s="45">
        <v>265000</v>
      </c>
      <c r="Q512" s="45">
        <v>220833.33</v>
      </c>
      <c r="R512" s="47">
        <f t="shared" si="274"/>
        <v>11041.663333333336</v>
      </c>
      <c r="U512" s="49">
        <f t="shared" si="275"/>
        <v>11041.663333333336</v>
      </c>
      <c r="V512" s="49"/>
      <c r="W512" s="49"/>
      <c r="Y512" s="51"/>
      <c r="Z512" s="51"/>
      <c r="AA512" s="51"/>
      <c r="AD512" s="49">
        <f t="shared" si="276"/>
        <v>11041.663333333336</v>
      </c>
    </row>
    <row r="513" spans="1:30">
      <c r="A513" s="6" t="s">
        <v>284</v>
      </c>
      <c r="B513" s="6" t="s">
        <v>222</v>
      </c>
      <c r="C513" s="6" t="s">
        <v>109</v>
      </c>
      <c r="D513" s="3" t="s">
        <v>751</v>
      </c>
      <c r="E513" s="45">
        <v>-213020.84</v>
      </c>
      <c r="F513" s="45">
        <v>2.91038304567337E-11</v>
      </c>
      <c r="G513" s="45">
        <v>-42604.17</v>
      </c>
      <c r="H513" s="45">
        <v>-85208.34</v>
      </c>
      <c r="I513" s="45">
        <v>-127812.5</v>
      </c>
      <c r="J513" s="45">
        <v>-170416.67</v>
      </c>
      <c r="K513" s="45">
        <v>-213020.84</v>
      </c>
      <c r="L513" s="45">
        <v>-255625</v>
      </c>
      <c r="M513" s="45">
        <v>-298229.17</v>
      </c>
      <c r="N513" s="45">
        <v>-340833.34</v>
      </c>
      <c r="O513" s="45">
        <v>-383437.5</v>
      </c>
      <c r="P513" s="45">
        <v>-426041.67</v>
      </c>
      <c r="Q513" s="45">
        <v>-468645.84</v>
      </c>
      <c r="R513" s="47">
        <f t="shared" si="274"/>
        <v>-223671.87833333333</v>
      </c>
      <c r="U513" s="49">
        <f t="shared" si="275"/>
        <v>-223671.87833333333</v>
      </c>
      <c r="V513" s="49"/>
      <c r="W513" s="49"/>
      <c r="Y513" s="51"/>
      <c r="Z513" s="51"/>
      <c r="AA513" s="51"/>
      <c r="AD513" s="49">
        <f t="shared" si="276"/>
        <v>-223671.87833333333</v>
      </c>
    </row>
    <row r="514" spans="1:30">
      <c r="A514" s="6" t="s">
        <v>284</v>
      </c>
      <c r="B514" s="6" t="s">
        <v>222</v>
      </c>
      <c r="C514" s="6" t="s">
        <v>110</v>
      </c>
      <c r="D514" s="3" t="s">
        <v>752</v>
      </c>
      <c r="E514" s="45">
        <v>-220833.34</v>
      </c>
      <c r="F514" s="45">
        <v>2.91038304567337E-11</v>
      </c>
      <c r="G514" s="45">
        <v>-44166.67</v>
      </c>
      <c r="H514" s="45">
        <v>-88333.34</v>
      </c>
      <c r="I514" s="45">
        <v>-132500</v>
      </c>
      <c r="J514" s="45">
        <v>-176666.67</v>
      </c>
      <c r="K514" s="45">
        <v>-220833.34</v>
      </c>
      <c r="L514" s="45">
        <v>-265000</v>
      </c>
      <c r="M514" s="45">
        <v>-309166.67</v>
      </c>
      <c r="N514" s="45">
        <v>-353333.34</v>
      </c>
      <c r="O514" s="45">
        <v>-397500</v>
      </c>
      <c r="P514" s="45">
        <v>-441666.67</v>
      </c>
      <c r="Q514" s="45">
        <v>-485833.34</v>
      </c>
      <c r="R514" s="47">
        <f t="shared" si="274"/>
        <v>-231875.00333333333</v>
      </c>
      <c r="U514" s="49">
        <f t="shared" si="275"/>
        <v>-231875.00333333333</v>
      </c>
      <c r="V514" s="49"/>
      <c r="W514" s="49"/>
      <c r="Y514" s="51"/>
      <c r="Z514" s="51"/>
      <c r="AA514" s="51"/>
      <c r="AD514" s="49">
        <f t="shared" si="276"/>
        <v>-231875.00333333333</v>
      </c>
    </row>
    <row r="515" spans="1:30">
      <c r="A515" s="6" t="s">
        <v>284</v>
      </c>
      <c r="B515" s="6" t="s">
        <v>222</v>
      </c>
      <c r="C515" s="6" t="s">
        <v>893</v>
      </c>
      <c r="D515" s="3" t="s">
        <v>894</v>
      </c>
      <c r="E515" s="45">
        <v>-75416.67</v>
      </c>
      <c r="F515" s="45">
        <v>-150833.34</v>
      </c>
      <c r="G515" s="45">
        <v>-226250</v>
      </c>
      <c r="H515" s="45">
        <v>-301666.67</v>
      </c>
      <c r="I515" s="45">
        <v>-377083.34</v>
      </c>
      <c r="J515" s="45">
        <v>-452500</v>
      </c>
      <c r="K515" s="45">
        <v>-75416.67</v>
      </c>
      <c r="L515" s="45">
        <v>-150833.34</v>
      </c>
      <c r="M515" s="45">
        <v>-226250</v>
      </c>
      <c r="N515" s="45">
        <v>-301666.67</v>
      </c>
      <c r="O515" s="45">
        <v>-377083.34</v>
      </c>
      <c r="P515" s="45">
        <v>-452500</v>
      </c>
      <c r="Q515" s="45">
        <v>-75416.67</v>
      </c>
      <c r="R515" s="47">
        <f t="shared" si="274"/>
        <v>-263958.33666666667</v>
      </c>
      <c r="U515" s="49">
        <f t="shared" si="275"/>
        <v>-263958.33666666667</v>
      </c>
      <c r="V515" s="49"/>
      <c r="W515" s="49"/>
      <c r="Y515" s="51"/>
      <c r="Z515" s="51"/>
      <c r="AA515" s="51"/>
      <c r="AD515" s="49">
        <f t="shared" si="276"/>
        <v>-263958.33666666667</v>
      </c>
    </row>
    <row r="516" spans="1:30">
      <c r="A516" s="6" t="s">
        <v>284</v>
      </c>
      <c r="B516" s="6" t="s">
        <v>222</v>
      </c>
      <c r="C516" s="6" t="s">
        <v>889</v>
      </c>
      <c r="D516" s="3" t="s">
        <v>891</v>
      </c>
      <c r="E516" s="45">
        <v>-63666.67</v>
      </c>
      <c r="F516" s="45">
        <v>-127333.34</v>
      </c>
      <c r="G516" s="45">
        <v>-191000</v>
      </c>
      <c r="H516" s="45">
        <v>-254666.67</v>
      </c>
      <c r="I516" s="45">
        <v>-318333.34000000003</v>
      </c>
      <c r="J516" s="45">
        <v>-382000</v>
      </c>
      <c r="K516" s="45">
        <v>-63666.67</v>
      </c>
      <c r="L516" s="45">
        <v>-127333.34</v>
      </c>
      <c r="M516" s="45">
        <v>-191000</v>
      </c>
      <c r="N516" s="45">
        <v>-254666.67</v>
      </c>
      <c r="O516" s="45">
        <v>-318333.34000000003</v>
      </c>
      <c r="P516" s="45">
        <v>-382000</v>
      </c>
      <c r="Q516" s="45">
        <v>-63666.67</v>
      </c>
      <c r="R516" s="47">
        <f t="shared" ref="R516:R517" si="301">((E516+Q516)+((F516+G516+H516+I516+J516+K516+L516+M516+N516+O516+P516)*2))/24</f>
        <v>-222833.33666666667</v>
      </c>
      <c r="U516" s="49">
        <f t="shared" ref="U516:U517" si="302">+R516</f>
        <v>-222833.33666666667</v>
      </c>
      <c r="V516" s="49"/>
      <c r="W516" s="49"/>
      <c r="Y516" s="51"/>
      <c r="Z516" s="51"/>
      <c r="AA516" s="51"/>
      <c r="AD516" s="49">
        <f t="shared" ref="AD516:AD517" si="303">+R516</f>
        <v>-222833.33666666667</v>
      </c>
    </row>
    <row r="517" spans="1:30">
      <c r="A517" s="6" t="s">
        <v>284</v>
      </c>
      <c r="B517" s="6" t="s">
        <v>222</v>
      </c>
      <c r="C517" s="6" t="s">
        <v>890</v>
      </c>
      <c r="D517" s="3" t="s">
        <v>892</v>
      </c>
      <c r="E517" s="45">
        <v>-106500</v>
      </c>
      <c r="F517" s="45">
        <v>-213000</v>
      </c>
      <c r="G517" s="45">
        <v>-319500</v>
      </c>
      <c r="H517" s="45">
        <v>-426000</v>
      </c>
      <c r="I517" s="45">
        <v>-532500</v>
      </c>
      <c r="J517" s="45">
        <v>-639000</v>
      </c>
      <c r="K517" s="45">
        <v>-106500</v>
      </c>
      <c r="L517" s="45">
        <v>-213000</v>
      </c>
      <c r="M517" s="45">
        <v>-319500</v>
      </c>
      <c r="N517" s="45">
        <v>-426000</v>
      </c>
      <c r="O517" s="45">
        <v>-532500</v>
      </c>
      <c r="P517" s="45">
        <v>-639000</v>
      </c>
      <c r="Q517" s="45">
        <v>-106500</v>
      </c>
      <c r="R517" s="47">
        <f t="shared" si="301"/>
        <v>-372750</v>
      </c>
      <c r="U517" s="49">
        <f t="shared" si="302"/>
        <v>-372750</v>
      </c>
      <c r="V517" s="49"/>
      <c r="W517" s="49"/>
      <c r="Y517" s="51"/>
      <c r="Z517" s="51"/>
      <c r="AA517" s="51"/>
      <c r="AD517" s="49">
        <f t="shared" si="303"/>
        <v>-372750</v>
      </c>
    </row>
    <row r="518" spans="1:30">
      <c r="A518" s="6" t="s">
        <v>284</v>
      </c>
      <c r="B518" s="6" t="s">
        <v>222</v>
      </c>
      <c r="C518" s="6" t="s">
        <v>406</v>
      </c>
      <c r="D518" s="3" t="s">
        <v>952</v>
      </c>
      <c r="E518" s="45">
        <v>-89500</v>
      </c>
      <c r="F518" s="45">
        <v>-179000</v>
      </c>
      <c r="G518" s="45">
        <v>-268500</v>
      </c>
      <c r="H518" s="45">
        <v>-358000</v>
      </c>
      <c r="I518" s="45">
        <v>-447500</v>
      </c>
      <c r="J518" s="45">
        <v>-537000</v>
      </c>
      <c r="K518" s="45">
        <v>-89500</v>
      </c>
      <c r="L518" s="45">
        <v>-179000</v>
      </c>
      <c r="M518" s="45">
        <v>-268500</v>
      </c>
      <c r="N518" s="45">
        <v>-358000</v>
      </c>
      <c r="O518" s="45">
        <v>-447500</v>
      </c>
      <c r="P518" s="45">
        <v>-537000</v>
      </c>
      <c r="Q518" s="45">
        <v>-89500</v>
      </c>
      <c r="R518" s="47">
        <f t="shared" ref="R518:R520" si="304">((E518+Q518)+((F518+G518+H518+I518+J518+K518+L518+M518+N518+O518+P518)*2))/24</f>
        <v>-313250</v>
      </c>
      <c r="U518" s="49">
        <f t="shared" ref="U518:U520" si="305">+R518</f>
        <v>-313250</v>
      </c>
      <c r="V518" s="49"/>
      <c r="W518" s="49"/>
      <c r="Y518" s="51"/>
      <c r="Z518" s="51"/>
      <c r="AA518" s="51"/>
      <c r="AD518" s="49">
        <f t="shared" ref="AD518:AD520" si="306">+R518</f>
        <v>-313250</v>
      </c>
    </row>
    <row r="519" spans="1:30">
      <c r="A519" s="6" t="s">
        <v>284</v>
      </c>
      <c r="B519" s="6" t="s">
        <v>222</v>
      </c>
      <c r="C519" s="6" t="s">
        <v>407</v>
      </c>
      <c r="D519" s="3" t="s">
        <v>953</v>
      </c>
      <c r="E519" s="45">
        <v>-63000</v>
      </c>
      <c r="F519" s="45">
        <v>-126000</v>
      </c>
      <c r="G519" s="45">
        <v>-189000</v>
      </c>
      <c r="H519" s="45">
        <v>-252000</v>
      </c>
      <c r="I519" s="45">
        <v>-315000</v>
      </c>
      <c r="J519" s="45">
        <v>-378000</v>
      </c>
      <c r="K519" s="45">
        <v>-63000</v>
      </c>
      <c r="L519" s="45">
        <v>-126000</v>
      </c>
      <c r="M519" s="45">
        <v>-189000</v>
      </c>
      <c r="N519" s="45">
        <v>-252000</v>
      </c>
      <c r="O519" s="45">
        <v>-315000</v>
      </c>
      <c r="P519" s="45">
        <v>-378000</v>
      </c>
      <c r="Q519" s="45">
        <v>-63000</v>
      </c>
      <c r="R519" s="47">
        <f t="shared" ref="R519" si="307">((E519+Q519)+((F519+G519+H519+I519+J519+K519+L519+M519+N519+O519+P519)*2))/24</f>
        <v>-220500</v>
      </c>
      <c r="U519" s="49">
        <f t="shared" ref="U519" si="308">+R519</f>
        <v>-220500</v>
      </c>
      <c r="V519" s="49"/>
      <c r="W519" s="49"/>
      <c r="Y519" s="51"/>
      <c r="Z519" s="51"/>
      <c r="AA519" s="51"/>
      <c r="AD519" s="49">
        <f t="shared" ref="AD519" si="309">+R519</f>
        <v>-220500</v>
      </c>
    </row>
    <row r="520" spans="1:30">
      <c r="A520" s="6" t="s">
        <v>284</v>
      </c>
      <c r="B520" s="6" t="s">
        <v>222</v>
      </c>
      <c r="C520" s="6" t="s">
        <v>959</v>
      </c>
      <c r="D520" s="3" t="s">
        <v>964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-69583.33</v>
      </c>
      <c r="K520" s="45">
        <v>-139166.66</v>
      </c>
      <c r="L520" s="45">
        <v>-208750</v>
      </c>
      <c r="M520" s="45">
        <v>-278333.33</v>
      </c>
      <c r="N520" s="45">
        <v>-347916.66</v>
      </c>
      <c r="O520" s="45">
        <v>-5.8207660913467401E-11</v>
      </c>
      <c r="P520" s="45">
        <v>-69583.330000000104</v>
      </c>
      <c r="Q520" s="45">
        <v>-139166.66</v>
      </c>
      <c r="R520" s="47">
        <f t="shared" si="304"/>
        <v>-98576.386666666673</v>
      </c>
      <c r="U520" s="49">
        <f t="shared" si="305"/>
        <v>-98576.386666666673</v>
      </c>
      <c r="V520" s="49"/>
      <c r="W520" s="49"/>
      <c r="Y520" s="51"/>
      <c r="Z520" s="51"/>
      <c r="AA520" s="51"/>
      <c r="AD520" s="49">
        <f t="shared" si="306"/>
        <v>-98576.386666666673</v>
      </c>
    </row>
    <row r="521" spans="1:30">
      <c r="A521" s="6" t="s">
        <v>284</v>
      </c>
      <c r="B521" s="6" t="s">
        <v>218</v>
      </c>
      <c r="C521" s="6" t="s">
        <v>295</v>
      </c>
      <c r="D521" s="3" t="s">
        <v>219</v>
      </c>
      <c r="E521" s="45">
        <v>-2835000</v>
      </c>
      <c r="F521" s="45">
        <v>0</v>
      </c>
      <c r="G521" s="45">
        <v>-2835000</v>
      </c>
      <c r="H521" s="45">
        <v>-2835000</v>
      </c>
      <c r="I521" s="45">
        <v>0</v>
      </c>
      <c r="J521" s="45">
        <v>-3590000</v>
      </c>
      <c r="K521" s="45">
        <v>-3590000</v>
      </c>
      <c r="L521" s="45">
        <v>0</v>
      </c>
      <c r="M521" s="45">
        <v>-3590000</v>
      </c>
      <c r="N521" s="45">
        <v>-3590000</v>
      </c>
      <c r="O521" s="45">
        <v>0</v>
      </c>
      <c r="P521" s="45">
        <v>-3590000</v>
      </c>
      <c r="Q521" s="45">
        <v>-3590000</v>
      </c>
      <c r="R521" s="47">
        <f t="shared" si="274"/>
        <v>-2236041.6666666665</v>
      </c>
      <c r="U521" s="61"/>
      <c r="V521" s="61">
        <f>+R521</f>
        <v>-2236041.6666666665</v>
      </c>
      <c r="W521" s="49"/>
      <c r="Y521" s="51"/>
      <c r="Z521" s="51"/>
      <c r="AA521" s="51"/>
      <c r="AC521" s="61">
        <f>+R521</f>
        <v>-2236041.6666666665</v>
      </c>
      <c r="AD521" s="49"/>
    </row>
    <row r="522" spans="1:30">
      <c r="A522" s="6" t="s">
        <v>284</v>
      </c>
      <c r="B522" s="6" t="s">
        <v>408</v>
      </c>
      <c r="C522" s="6" t="s">
        <v>343</v>
      </c>
      <c r="D522" s="62" t="s">
        <v>753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-66090</v>
      </c>
      <c r="L522" s="45">
        <v>-66090</v>
      </c>
      <c r="M522" s="45">
        <v>-66090</v>
      </c>
      <c r="N522" s="45">
        <v>0</v>
      </c>
      <c r="O522" s="45">
        <v>0</v>
      </c>
      <c r="P522" s="45">
        <v>0</v>
      </c>
      <c r="Q522" s="45">
        <v>-113050</v>
      </c>
      <c r="R522" s="47">
        <f t="shared" si="274"/>
        <v>-21232.916666666668</v>
      </c>
      <c r="T522" s="49"/>
      <c r="U522" s="49">
        <f>R522-T522</f>
        <v>-21232.916666666668</v>
      </c>
      <c r="V522" s="49"/>
      <c r="W522" s="49"/>
      <c r="Y522" s="51"/>
      <c r="Z522" s="51"/>
      <c r="AA522" s="51"/>
      <c r="AD522" s="49">
        <f t="shared" ref="AD522:AD535" si="310">+R522</f>
        <v>-21232.916666666668</v>
      </c>
    </row>
    <row r="523" spans="1:30">
      <c r="A523" s="6" t="s">
        <v>284</v>
      </c>
      <c r="B523" s="6" t="s">
        <v>408</v>
      </c>
      <c r="C523" s="6" t="s">
        <v>409</v>
      </c>
      <c r="D523" s="3" t="s">
        <v>754</v>
      </c>
      <c r="E523" s="45">
        <v>-72384.210000000006</v>
      </c>
      <c r="F523" s="45">
        <v>-29614.35</v>
      </c>
      <c r="G523" s="45">
        <v>-48256.14</v>
      </c>
      <c r="H523" s="45">
        <v>-5661.3899999999903</v>
      </c>
      <c r="I523" s="45">
        <v>-24478.29</v>
      </c>
      <c r="J523" s="45">
        <v>-43120.08</v>
      </c>
      <c r="K523" s="45">
        <v>-61761.87</v>
      </c>
      <c r="L523" s="45">
        <v>-21943.09</v>
      </c>
      <c r="M523" s="45">
        <v>-43886.18</v>
      </c>
      <c r="N523" s="45">
        <v>-67079.14</v>
      </c>
      <c r="O523" s="45">
        <v>-21318.16</v>
      </c>
      <c r="P523" s="45">
        <v>-44511.12</v>
      </c>
      <c r="Q523" s="45">
        <v>-67704.08</v>
      </c>
      <c r="R523" s="47">
        <f t="shared" si="274"/>
        <v>-40139.496250000004</v>
      </c>
      <c r="U523" s="49">
        <f t="shared" ref="U523:U535" si="311">+R523</f>
        <v>-40139.496250000004</v>
      </c>
      <c r="V523" s="49"/>
      <c r="W523" s="49"/>
      <c r="Y523" s="51"/>
      <c r="Z523" s="51"/>
      <c r="AA523" s="51"/>
      <c r="AD523" s="49">
        <f t="shared" si="310"/>
        <v>-40139.496250000004</v>
      </c>
    </row>
    <row r="524" spans="1:30">
      <c r="A524" s="6" t="s">
        <v>284</v>
      </c>
      <c r="B524" s="6" t="s">
        <v>408</v>
      </c>
      <c r="C524" s="6" t="s">
        <v>410</v>
      </c>
      <c r="D524" s="3" t="s">
        <v>755</v>
      </c>
      <c r="E524" s="45">
        <v>-554325</v>
      </c>
      <c r="F524" s="45">
        <v>-554325</v>
      </c>
      <c r="G524" s="45">
        <v>-554325</v>
      </c>
      <c r="H524" s="45">
        <v>-554325</v>
      </c>
      <c r="I524" s="45">
        <v>-554325</v>
      </c>
      <c r="J524" s="45">
        <v>-554325</v>
      </c>
      <c r="K524" s="45">
        <v>-570707</v>
      </c>
      <c r="L524" s="45">
        <v>-570707</v>
      </c>
      <c r="M524" s="45">
        <v>-570707</v>
      </c>
      <c r="N524" s="45">
        <v>-570707</v>
      </c>
      <c r="O524" s="45">
        <v>-570707</v>
      </c>
      <c r="P524" s="45">
        <v>-570707</v>
      </c>
      <c r="Q524" s="45">
        <v>-570707</v>
      </c>
      <c r="R524" s="47">
        <f t="shared" si="274"/>
        <v>-563198.58333333337</v>
      </c>
      <c r="U524" s="49">
        <f t="shared" si="311"/>
        <v>-563198.58333333337</v>
      </c>
      <c r="V524" s="49"/>
      <c r="W524" s="49"/>
      <c r="Y524" s="51"/>
      <c r="Z524" s="51"/>
      <c r="AA524" s="51"/>
      <c r="AD524" s="49">
        <f t="shared" si="310"/>
        <v>-563198.58333333337</v>
      </c>
    </row>
    <row r="525" spans="1:30">
      <c r="A525" s="6" t="s">
        <v>284</v>
      </c>
      <c r="B525" s="6" t="s">
        <v>223</v>
      </c>
      <c r="C525" s="6" t="s">
        <v>143</v>
      </c>
      <c r="D525" s="3" t="s">
        <v>756</v>
      </c>
      <c r="E525" s="45">
        <v>-1944337.85</v>
      </c>
      <c r="F525" s="45">
        <v>-1137038.46</v>
      </c>
      <c r="G525" s="45">
        <v>-1241361.32</v>
      </c>
      <c r="H525" s="45">
        <v>-1469706.02</v>
      </c>
      <c r="I525" s="45">
        <v>-1746137.36</v>
      </c>
      <c r="J525" s="45">
        <v>-1835241.4</v>
      </c>
      <c r="K525" s="45">
        <v>-1026586.12</v>
      </c>
      <c r="L525" s="45">
        <v>-1162725.33</v>
      </c>
      <c r="M525" s="45">
        <v>-1139089.24</v>
      </c>
      <c r="N525" s="45">
        <v>-1507548.46</v>
      </c>
      <c r="O525" s="45">
        <v>-1763851.32</v>
      </c>
      <c r="P525" s="45">
        <v>-1934689.15</v>
      </c>
      <c r="Q525" s="45">
        <v>-2089262.6</v>
      </c>
      <c r="R525" s="47">
        <f t="shared" si="274"/>
        <v>-1498397.8670833334</v>
      </c>
      <c r="U525" s="49">
        <f t="shared" si="311"/>
        <v>-1498397.8670833334</v>
      </c>
      <c r="V525" s="49"/>
      <c r="W525" s="49"/>
      <c r="Y525" s="51"/>
      <c r="Z525" s="51"/>
      <c r="AA525" s="51"/>
      <c r="AD525" s="49">
        <f t="shared" si="310"/>
        <v>-1498397.8670833334</v>
      </c>
    </row>
    <row r="526" spans="1:30">
      <c r="A526" s="6" t="s">
        <v>284</v>
      </c>
      <c r="B526" s="6" t="s">
        <v>223</v>
      </c>
      <c r="C526" s="6" t="s">
        <v>180</v>
      </c>
      <c r="D526" s="3" t="s">
        <v>757</v>
      </c>
      <c r="E526" s="45">
        <v>-505611.55</v>
      </c>
      <c r="F526" s="45">
        <v>-612172.01</v>
      </c>
      <c r="G526" s="45">
        <v>-705864.88</v>
      </c>
      <c r="H526" s="45">
        <v>-1089425.81</v>
      </c>
      <c r="I526" s="45">
        <v>-1335651.52</v>
      </c>
      <c r="J526" s="45">
        <v>-1378091.8</v>
      </c>
      <c r="K526" s="45">
        <v>-1521146.44</v>
      </c>
      <c r="L526" s="45">
        <v>-1594988.02</v>
      </c>
      <c r="M526" s="45">
        <v>-293182.7</v>
      </c>
      <c r="N526" s="45">
        <v>-386566.98</v>
      </c>
      <c r="O526" s="45">
        <v>-472225</v>
      </c>
      <c r="P526" s="45">
        <v>-554923.80000000005</v>
      </c>
      <c r="Q526" s="45">
        <v>-647095</v>
      </c>
      <c r="R526" s="47">
        <f t="shared" si="274"/>
        <v>-876716.0195833334</v>
      </c>
      <c r="U526" s="49">
        <f t="shared" si="311"/>
        <v>-876716.0195833334</v>
      </c>
      <c r="V526" s="49"/>
      <c r="W526" s="49"/>
      <c r="Y526" s="51"/>
      <c r="Z526" s="51"/>
      <c r="AA526" s="51"/>
      <c r="AD526" s="49">
        <f t="shared" si="310"/>
        <v>-876716.0195833334</v>
      </c>
    </row>
    <row r="527" spans="1:30">
      <c r="A527" s="6" t="s">
        <v>284</v>
      </c>
      <c r="B527" s="6" t="s">
        <v>224</v>
      </c>
      <c r="C527" s="6" t="s">
        <v>143</v>
      </c>
      <c r="D527" s="3" t="s">
        <v>225</v>
      </c>
      <c r="E527" s="45">
        <v>-2104500.14</v>
      </c>
      <c r="F527" s="45">
        <v>-2099812.4300000002</v>
      </c>
      <c r="G527" s="45">
        <v>-2074851.52</v>
      </c>
      <c r="H527" s="45">
        <v>-2083578.04</v>
      </c>
      <c r="I527" s="45">
        <v>-2092320.34</v>
      </c>
      <c r="J527" s="45">
        <v>-2091675.51</v>
      </c>
      <c r="K527" s="45">
        <v>-2449529.34</v>
      </c>
      <c r="L527" s="45">
        <v>-2434538.69</v>
      </c>
      <c r="M527" s="45">
        <v>-2456879.7400000002</v>
      </c>
      <c r="N527" s="45">
        <v>-2481640.12</v>
      </c>
      <c r="O527" s="45">
        <v>-2486159.4</v>
      </c>
      <c r="P527" s="45">
        <v>-2500756.27</v>
      </c>
      <c r="Q527" s="45">
        <v>-2431744.7999999998</v>
      </c>
      <c r="R527" s="47">
        <f t="shared" si="274"/>
        <v>-2293321.9891666663</v>
      </c>
      <c r="U527" s="49">
        <f t="shared" si="311"/>
        <v>-2293321.9891666663</v>
      </c>
      <c r="V527" s="49"/>
      <c r="W527" s="49"/>
      <c r="Y527" s="51"/>
      <c r="Z527" s="51"/>
      <c r="AA527" s="51"/>
      <c r="AD527" s="49">
        <f t="shared" si="310"/>
        <v>-2293321.9891666663</v>
      </c>
    </row>
    <row r="528" spans="1:30">
      <c r="A528" s="6" t="s">
        <v>284</v>
      </c>
      <c r="B528" s="6" t="s">
        <v>507</v>
      </c>
      <c r="C528" s="6" t="s">
        <v>143</v>
      </c>
      <c r="D528" s="3" t="s">
        <v>68</v>
      </c>
      <c r="E528" s="45">
        <v>-370249.46</v>
      </c>
      <c r="F528" s="45">
        <v>-663576.93000000005</v>
      </c>
      <c r="G528" s="45">
        <v>-620018.16</v>
      </c>
      <c r="H528" s="45">
        <v>1.16415321826935E-10</v>
      </c>
      <c r="I528" s="45">
        <v>-40693.849999999897</v>
      </c>
      <c r="J528" s="45">
        <v>-159437.01999999999</v>
      </c>
      <c r="K528" s="45">
        <v>-213748.65</v>
      </c>
      <c r="L528" s="45">
        <v>-21604.11</v>
      </c>
      <c r="M528" s="45">
        <v>-366890.1</v>
      </c>
      <c r="N528" s="45">
        <v>-126997.28</v>
      </c>
      <c r="O528" s="45">
        <v>-37025.379999999997</v>
      </c>
      <c r="P528" s="45">
        <v>-85808.35</v>
      </c>
      <c r="Q528" s="45">
        <v>-547873.30000000005</v>
      </c>
      <c r="R528" s="47">
        <f t="shared" ref="R528:R564" si="312">((E528+Q528)+((F528+G528+H528+I528+J528+K528+L528+M528+N528+O528+P528)*2))/24</f>
        <v>-232905.1008333333</v>
      </c>
      <c r="U528" s="49">
        <f t="shared" si="311"/>
        <v>-232905.1008333333</v>
      </c>
      <c r="V528" s="49"/>
      <c r="W528" s="49"/>
      <c r="Y528" s="51"/>
      <c r="Z528" s="51"/>
      <c r="AA528" s="51"/>
      <c r="AD528" s="49">
        <f t="shared" si="310"/>
        <v>-232905.1008333333</v>
      </c>
    </row>
    <row r="529" spans="1:30">
      <c r="A529" s="6" t="s">
        <v>284</v>
      </c>
      <c r="B529" s="6" t="s">
        <v>411</v>
      </c>
      <c r="C529" s="6" t="s">
        <v>412</v>
      </c>
      <c r="D529" s="3" t="s">
        <v>758</v>
      </c>
      <c r="E529" s="45">
        <v>-74991.41</v>
      </c>
      <c r="F529" s="45">
        <v>-82935.570000000007</v>
      </c>
      <c r="G529" s="45">
        <v>-59359.92</v>
      </c>
      <c r="H529" s="45">
        <v>-62695.91</v>
      </c>
      <c r="I529" s="45">
        <v>-42483.74</v>
      </c>
      <c r="J529" s="45">
        <v>-41470.5</v>
      </c>
      <c r="K529" s="45">
        <v>-67919.5</v>
      </c>
      <c r="L529" s="45">
        <v>-58340.26</v>
      </c>
      <c r="M529" s="45">
        <v>-57636.88</v>
      </c>
      <c r="N529" s="45">
        <v>-67712.36</v>
      </c>
      <c r="O529" s="45">
        <v>-46798.82</v>
      </c>
      <c r="P529" s="45">
        <v>-51464.25</v>
      </c>
      <c r="Q529" s="45">
        <v>-52947.18</v>
      </c>
      <c r="R529" s="47">
        <f t="shared" si="312"/>
        <v>-58565.583749999998</v>
      </c>
      <c r="U529" s="49">
        <f t="shared" si="311"/>
        <v>-58565.583749999998</v>
      </c>
      <c r="V529" s="49"/>
      <c r="W529" s="49"/>
      <c r="Y529" s="51"/>
      <c r="Z529" s="51"/>
      <c r="AA529" s="51"/>
      <c r="AD529" s="49">
        <f t="shared" si="310"/>
        <v>-58565.583749999998</v>
      </c>
    </row>
    <row r="530" spans="1:30">
      <c r="A530" s="6" t="s">
        <v>284</v>
      </c>
      <c r="B530" s="6" t="s">
        <v>411</v>
      </c>
      <c r="C530" s="6" t="s">
        <v>413</v>
      </c>
      <c r="D530" s="3" t="s">
        <v>759</v>
      </c>
      <c r="E530" s="45">
        <v>-1061710.1000000001</v>
      </c>
      <c r="F530" s="45">
        <v>-1229013.1399999999</v>
      </c>
      <c r="G530" s="45">
        <v>-590585.78</v>
      </c>
      <c r="H530" s="45">
        <v>-748392.14</v>
      </c>
      <c r="I530" s="45">
        <v>-907506.14</v>
      </c>
      <c r="J530" s="45">
        <v>-1059898.94</v>
      </c>
      <c r="K530" s="45">
        <v>-1228898.25</v>
      </c>
      <c r="L530" s="45">
        <v>-1381120.42</v>
      </c>
      <c r="M530" s="45">
        <v>-359188.71</v>
      </c>
      <c r="N530" s="45">
        <v>-527793</v>
      </c>
      <c r="O530" s="45">
        <v>-688821.78</v>
      </c>
      <c r="P530" s="45">
        <v>-842143.78</v>
      </c>
      <c r="Q530" s="45">
        <v>-1006051.27</v>
      </c>
      <c r="R530" s="47">
        <f t="shared" si="312"/>
        <v>-883103.56375000009</v>
      </c>
      <c r="U530" s="49">
        <f t="shared" si="311"/>
        <v>-883103.56375000009</v>
      </c>
      <c r="V530" s="49"/>
      <c r="W530" s="49"/>
      <c r="Y530" s="51"/>
      <c r="Z530" s="51"/>
      <c r="AA530" s="51"/>
      <c r="AD530" s="49">
        <f t="shared" si="310"/>
        <v>-883103.56375000009</v>
      </c>
    </row>
    <row r="531" spans="1:30">
      <c r="A531" s="6" t="s">
        <v>284</v>
      </c>
      <c r="B531" s="6" t="s">
        <v>411</v>
      </c>
      <c r="C531" s="6" t="s">
        <v>508</v>
      </c>
      <c r="D531" s="3" t="s">
        <v>760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7">
        <f t="shared" si="312"/>
        <v>0</v>
      </c>
      <c r="U531" s="49">
        <f t="shared" si="311"/>
        <v>0</v>
      </c>
      <c r="V531" s="49"/>
      <c r="W531" s="49"/>
      <c r="Y531" s="51"/>
      <c r="Z531" s="51"/>
      <c r="AA531" s="51"/>
      <c r="AD531" s="49">
        <f t="shared" si="310"/>
        <v>0</v>
      </c>
    </row>
    <row r="532" spans="1:30">
      <c r="A532" s="6" t="s">
        <v>284</v>
      </c>
      <c r="B532" s="6" t="s">
        <v>411</v>
      </c>
      <c r="C532" s="6" t="s">
        <v>414</v>
      </c>
      <c r="D532" s="3" t="s">
        <v>761</v>
      </c>
      <c r="E532" s="45">
        <v>-17121.21</v>
      </c>
      <c r="F532" s="45">
        <v>-14264.23</v>
      </c>
      <c r="G532" s="45">
        <v>-15309.23</v>
      </c>
      <c r="H532" s="45">
        <v>-12245.16</v>
      </c>
      <c r="I532" s="45">
        <v>-22678.69</v>
      </c>
      <c r="J532" s="45">
        <v>-28501.66</v>
      </c>
      <c r="K532" s="45">
        <v>-36542.800000000003</v>
      </c>
      <c r="L532" s="45">
        <v>-54029.67</v>
      </c>
      <c r="M532" s="45">
        <v>-58086.79</v>
      </c>
      <c r="N532" s="45">
        <v>-68033.91</v>
      </c>
      <c r="O532" s="45">
        <v>-73699.960000000006</v>
      </c>
      <c r="P532" s="45">
        <v>-76709.490000000005</v>
      </c>
      <c r="Q532" s="45">
        <v>-81420.3</v>
      </c>
      <c r="R532" s="47">
        <f t="shared" si="312"/>
        <v>-42447.695416666669</v>
      </c>
      <c r="U532" s="49">
        <f t="shared" si="311"/>
        <v>-42447.695416666669</v>
      </c>
      <c r="V532" s="49"/>
      <c r="W532" s="49"/>
      <c r="Y532" s="51"/>
      <c r="Z532" s="51"/>
      <c r="AA532" s="51"/>
      <c r="AD532" s="49">
        <f t="shared" si="310"/>
        <v>-42447.695416666669</v>
      </c>
    </row>
    <row r="533" spans="1:30">
      <c r="A533" s="6" t="s">
        <v>284</v>
      </c>
      <c r="B533" s="6" t="s">
        <v>426</v>
      </c>
      <c r="C533" s="6" t="s">
        <v>143</v>
      </c>
      <c r="D533" s="3" t="s">
        <v>84</v>
      </c>
      <c r="E533" s="45">
        <v>-391.06</v>
      </c>
      <c r="F533" s="45">
        <v>0</v>
      </c>
      <c r="G533" s="45">
        <v>0</v>
      </c>
      <c r="H533" s="45">
        <v>0</v>
      </c>
      <c r="I533" s="45">
        <v>0</v>
      </c>
      <c r="J533" s="45">
        <v>-314565.40000000002</v>
      </c>
      <c r="K533" s="45">
        <v>-558997.84</v>
      </c>
      <c r="L533" s="45">
        <v>-423522.79</v>
      </c>
      <c r="M533" s="45">
        <v>-160182.17000000001</v>
      </c>
      <c r="N533" s="45">
        <v>2.91038304567337E-11</v>
      </c>
      <c r="O533" s="45">
        <v>2.91038304567337E-11</v>
      </c>
      <c r="P533" s="45">
        <v>2.91038304567337E-11</v>
      </c>
      <c r="Q533" s="45">
        <v>2.91038304567337E-11</v>
      </c>
      <c r="R533" s="47">
        <f t="shared" si="312"/>
        <v>-121455.31083333334</v>
      </c>
      <c r="U533" s="49">
        <f t="shared" si="311"/>
        <v>-121455.31083333334</v>
      </c>
      <c r="V533" s="49"/>
      <c r="W533" s="49"/>
      <c r="Y533" s="51"/>
      <c r="Z533" s="51"/>
      <c r="AA533" s="51"/>
      <c r="AD533" s="49">
        <f t="shared" si="310"/>
        <v>-121455.31083333334</v>
      </c>
    </row>
    <row r="534" spans="1:30">
      <c r="A534" s="6" t="s">
        <v>284</v>
      </c>
      <c r="B534" s="6" t="s">
        <v>430</v>
      </c>
      <c r="C534" s="6" t="s">
        <v>1014</v>
      </c>
      <c r="D534" s="3" t="s">
        <v>1015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7">
        <f t="shared" si="312"/>
        <v>0</v>
      </c>
      <c r="U534" s="49">
        <f t="shared" si="311"/>
        <v>0</v>
      </c>
      <c r="V534" s="49"/>
      <c r="W534" s="49"/>
      <c r="Y534" s="51"/>
      <c r="Z534" s="51"/>
      <c r="AA534" s="51"/>
      <c r="AD534" s="49">
        <f t="shared" si="310"/>
        <v>0</v>
      </c>
    </row>
    <row r="535" spans="1:30">
      <c r="A535" s="6" t="s">
        <v>293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312"/>
        <v>0</v>
      </c>
      <c r="U535" s="49">
        <f t="shared" si="311"/>
        <v>0</v>
      </c>
      <c r="V535" s="49"/>
      <c r="W535" s="49"/>
      <c r="Y535" s="51"/>
      <c r="Z535" s="51"/>
      <c r="AA535" s="51"/>
      <c r="AD535" s="49">
        <f t="shared" si="310"/>
        <v>0</v>
      </c>
    </row>
    <row r="536" spans="1:30">
      <c r="A536" s="6" t="s">
        <v>293</v>
      </c>
      <c r="B536" s="6" t="s">
        <v>220</v>
      </c>
      <c r="C536" s="6" t="s">
        <v>385</v>
      </c>
      <c r="D536" s="3" t="s">
        <v>221</v>
      </c>
      <c r="E536" s="45">
        <v>-80997.45</v>
      </c>
      <c r="F536" s="45">
        <v>-77336.460000000006</v>
      </c>
      <c r="G536" s="45">
        <v>-82958.399999999994</v>
      </c>
      <c r="H536" s="45">
        <v>-76208.66</v>
      </c>
      <c r="I536" s="45">
        <v>-70638.52</v>
      </c>
      <c r="J536" s="45">
        <v>-73408.479999999996</v>
      </c>
      <c r="K536" s="45">
        <v>-67384.36</v>
      </c>
      <c r="L536" s="45">
        <v>-58554.19</v>
      </c>
      <c r="M536" s="45">
        <v>-58078</v>
      </c>
      <c r="N536" s="45">
        <v>-65674.009999999995</v>
      </c>
      <c r="O536" s="45">
        <v>-67834.64</v>
      </c>
      <c r="P536" s="45">
        <v>-66819.78</v>
      </c>
      <c r="Q536" s="45">
        <v>-73617</v>
      </c>
      <c r="R536" s="47">
        <f t="shared" si="312"/>
        <v>-70183.56041666666</v>
      </c>
      <c r="U536" s="49"/>
      <c r="V536" s="49"/>
      <c r="W536" s="49">
        <f>+R536</f>
        <v>-70183.56041666666</v>
      </c>
      <c r="Y536" s="51"/>
      <c r="Z536" s="51"/>
      <c r="AA536" s="51"/>
      <c r="AB536" s="49">
        <f>+R536</f>
        <v>-70183.56041666666</v>
      </c>
      <c r="AD536" s="49"/>
    </row>
    <row r="537" spans="1:30">
      <c r="A537" s="6" t="s">
        <v>293</v>
      </c>
      <c r="B537" s="6" t="s">
        <v>405</v>
      </c>
      <c r="C537" s="6" t="s">
        <v>104</v>
      </c>
      <c r="D537" s="3" t="s">
        <v>214</v>
      </c>
      <c r="E537" s="45">
        <v>-241217.04</v>
      </c>
      <c r="F537" s="45">
        <v>-2.91038304567337E-11</v>
      </c>
      <c r="G537" s="45">
        <v>-2.91038304567337E-11</v>
      </c>
      <c r="H537" s="45">
        <v>-2.91038304567337E-11</v>
      </c>
      <c r="I537" s="45">
        <v>-2.91038304567337E-11</v>
      </c>
      <c r="J537" s="45">
        <v>-2.91038304567337E-11</v>
      </c>
      <c r="K537" s="45">
        <v>-185595.73</v>
      </c>
      <c r="L537" s="45">
        <v>-421855.07</v>
      </c>
      <c r="M537" s="45">
        <v>-850055.92</v>
      </c>
      <c r="N537" s="45">
        <v>-1014477.12</v>
      </c>
      <c r="O537" s="45">
        <v>-154527.04999999999</v>
      </c>
      <c r="P537" s="45">
        <v>67698.390000000101</v>
      </c>
      <c r="Q537" s="45">
        <v>378845.49</v>
      </c>
      <c r="R537" s="47">
        <f t="shared" si="312"/>
        <v>-207499.85624999998</v>
      </c>
      <c r="U537" s="49">
        <f t="shared" ref="U537:U554" si="313">+R537</f>
        <v>-207499.85624999998</v>
      </c>
      <c r="V537" s="49"/>
      <c r="W537" s="49"/>
      <c r="Y537" s="51"/>
      <c r="Z537" s="51"/>
      <c r="AA537" s="51"/>
      <c r="AD537" s="49">
        <f t="shared" ref="AD537:AD546" si="314">+R537</f>
        <v>-207499.85624999998</v>
      </c>
    </row>
    <row r="538" spans="1:30">
      <c r="A538" s="6" t="s">
        <v>293</v>
      </c>
      <c r="B538" s="6" t="s">
        <v>217</v>
      </c>
      <c r="C538" s="6" t="s">
        <v>281</v>
      </c>
      <c r="D538" s="3" t="s">
        <v>767</v>
      </c>
      <c r="E538" s="45">
        <v>0</v>
      </c>
      <c r="F538" s="45">
        <v>-182381</v>
      </c>
      <c r="G538" s="45">
        <v>-364762</v>
      </c>
      <c r="H538" s="45">
        <v>-547143</v>
      </c>
      <c r="I538" s="45">
        <v>-729524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7">
        <f t="shared" si="312"/>
        <v>-151984.16666666666</v>
      </c>
      <c r="U538" s="49">
        <f t="shared" si="313"/>
        <v>-151984.16666666666</v>
      </c>
      <c r="V538" s="49"/>
      <c r="W538" s="49"/>
      <c r="Y538" s="51"/>
      <c r="Z538" s="51"/>
      <c r="AA538" s="51"/>
      <c r="AD538" s="49">
        <f t="shared" si="314"/>
        <v>-151984.16666666666</v>
      </c>
    </row>
    <row r="539" spans="1:30">
      <c r="A539" s="6" t="s">
        <v>293</v>
      </c>
      <c r="B539" s="6" t="s">
        <v>217</v>
      </c>
      <c r="C539" s="6" t="s">
        <v>102</v>
      </c>
      <c r="D539" s="3" t="s">
        <v>768</v>
      </c>
      <c r="E539" s="45">
        <v>-574281.56999999995</v>
      </c>
      <c r="F539" s="45">
        <v>-157960.82999999999</v>
      </c>
      <c r="G539" s="45">
        <v>-221996.79999999999</v>
      </c>
      <c r="H539" s="45">
        <v>-306469.76000000001</v>
      </c>
      <c r="I539" s="45">
        <v>-216800.66</v>
      </c>
      <c r="J539" s="45">
        <v>-500260.4</v>
      </c>
      <c r="K539" s="45">
        <v>-924639.48</v>
      </c>
      <c r="L539" s="45">
        <v>-673595.55</v>
      </c>
      <c r="M539" s="45">
        <v>-996757.05</v>
      </c>
      <c r="N539" s="45">
        <v>-1297382.07</v>
      </c>
      <c r="O539" s="45">
        <v>-450196.03</v>
      </c>
      <c r="P539" s="45">
        <v>-532245.62</v>
      </c>
      <c r="Q539" s="45">
        <v>-615722.87</v>
      </c>
      <c r="R539" s="47">
        <f t="shared" si="312"/>
        <v>-572775.53916666668</v>
      </c>
      <c r="U539" s="49">
        <f t="shared" si="313"/>
        <v>-572775.53916666668</v>
      </c>
      <c r="V539" s="49"/>
      <c r="W539" s="49"/>
      <c r="Y539" s="51"/>
      <c r="Z539" s="51"/>
      <c r="AA539" s="51"/>
      <c r="AD539" s="49">
        <f t="shared" si="314"/>
        <v>-572775.53916666668</v>
      </c>
    </row>
    <row r="540" spans="1:30">
      <c r="A540" s="6" t="s">
        <v>293</v>
      </c>
      <c r="B540" s="6" t="s">
        <v>217</v>
      </c>
      <c r="C540" s="6" t="s">
        <v>406</v>
      </c>
      <c r="D540" s="3" t="s">
        <v>772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-20377.2</v>
      </c>
      <c r="M540" s="45">
        <v>-40754.400000000001</v>
      </c>
      <c r="N540" s="45">
        <v>0</v>
      </c>
      <c r="O540" s="45">
        <v>0</v>
      </c>
      <c r="P540" s="45">
        <v>0</v>
      </c>
      <c r="Q540" s="45">
        <v>0</v>
      </c>
      <c r="R540" s="47">
        <f t="shared" ref="R540" si="315">((E540+Q540)+((F540+G540+H540+I540+J540+K540+L540+M540+N540+O540+P540)*2))/24</f>
        <v>-5094.3</v>
      </c>
      <c r="U540" s="49">
        <f t="shared" ref="U540" si="316">+R540</f>
        <v>-5094.3</v>
      </c>
      <c r="V540" s="49"/>
      <c r="W540" s="49"/>
      <c r="Y540" s="51"/>
      <c r="Z540" s="51"/>
      <c r="AA540" s="51"/>
      <c r="AD540" s="49">
        <f t="shared" ref="AD540" si="317">+R540</f>
        <v>-5094.3</v>
      </c>
    </row>
    <row r="541" spans="1:30">
      <c r="A541" s="6" t="s">
        <v>293</v>
      </c>
      <c r="B541" s="6" t="s">
        <v>217</v>
      </c>
      <c r="C541" s="6" t="s">
        <v>874</v>
      </c>
      <c r="D541" s="3" t="s">
        <v>912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7">
        <f t="shared" ref="R541" si="318">((E541+Q541)+((F541+G541+H541+I541+J541+K541+L541+M541+N541+O541+P541)*2))/24</f>
        <v>0</v>
      </c>
      <c r="U541" s="49">
        <f t="shared" ref="U541" si="319">+R541</f>
        <v>0</v>
      </c>
      <c r="V541" s="49"/>
      <c r="W541" s="49"/>
      <c r="Y541" s="51"/>
      <c r="Z541" s="51"/>
      <c r="AA541" s="51"/>
      <c r="AD541" s="49">
        <f t="shared" ref="AD541" si="320">+R541</f>
        <v>0</v>
      </c>
    </row>
    <row r="542" spans="1:30">
      <c r="A542" s="6" t="s">
        <v>293</v>
      </c>
      <c r="B542" s="6" t="s">
        <v>217</v>
      </c>
      <c r="C542" s="6" t="s">
        <v>943</v>
      </c>
      <c r="D542" s="3" t="s">
        <v>944</v>
      </c>
      <c r="E542" s="45">
        <v>-75000</v>
      </c>
      <c r="F542" s="45">
        <v>0</v>
      </c>
      <c r="G542" s="45">
        <v>0</v>
      </c>
      <c r="H542" s="45">
        <v>-75000</v>
      </c>
      <c r="I542" s="45">
        <v>-75000</v>
      </c>
      <c r="J542" s="45">
        <v>-75000</v>
      </c>
      <c r="K542" s="45">
        <v>-150000</v>
      </c>
      <c r="L542" s="45">
        <v>-150000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7">
        <f t="shared" ref="R542" si="321">((E542+Q542)+((F542+G542+H542+I542+J542+K542+L542+M542+N542+O542+P542)*2))/24</f>
        <v>-46875</v>
      </c>
      <c r="U542" s="49">
        <f t="shared" ref="U542" si="322">+R542</f>
        <v>-46875</v>
      </c>
      <c r="V542" s="49"/>
      <c r="W542" s="49"/>
      <c r="Y542" s="51"/>
      <c r="Z542" s="51"/>
      <c r="AA542" s="51"/>
      <c r="AD542" s="49">
        <f t="shared" ref="AD542" si="323">+R542</f>
        <v>-46875</v>
      </c>
    </row>
    <row r="543" spans="1:30">
      <c r="A543" s="6" t="s">
        <v>293</v>
      </c>
      <c r="B543" s="6" t="s">
        <v>411</v>
      </c>
      <c r="C543" s="6" t="s">
        <v>295</v>
      </c>
      <c r="D543" s="3" t="s">
        <v>762</v>
      </c>
      <c r="E543" s="45">
        <v>-119935.67999999999</v>
      </c>
      <c r="F543" s="45">
        <v>-100445.33</v>
      </c>
      <c r="G543" s="45">
        <v>-104857</v>
      </c>
      <c r="H543" s="45">
        <v>-115781.97</v>
      </c>
      <c r="I543" s="45">
        <v>-239135.9</v>
      </c>
      <c r="J543" s="45">
        <v>-430821.37</v>
      </c>
      <c r="K543" s="45">
        <v>-506755.45</v>
      </c>
      <c r="L543" s="45">
        <v>-459198.34</v>
      </c>
      <c r="M543" s="45">
        <v>-485566.8</v>
      </c>
      <c r="N543" s="45">
        <v>-331260.26</v>
      </c>
      <c r="O543" s="45">
        <v>-216461.68</v>
      </c>
      <c r="P543" s="45">
        <v>-178538.83</v>
      </c>
      <c r="Q543" s="45">
        <v>-109364.39</v>
      </c>
      <c r="R543" s="47">
        <f t="shared" si="312"/>
        <v>-273622.74708333338</v>
      </c>
      <c r="U543" s="49">
        <f t="shared" si="313"/>
        <v>-273622.74708333338</v>
      </c>
      <c r="V543" s="49"/>
      <c r="W543" s="49"/>
      <c r="Y543" s="51"/>
      <c r="Z543" s="51"/>
      <c r="AA543" s="51"/>
      <c r="AD543" s="49">
        <f t="shared" si="314"/>
        <v>-273622.74708333338</v>
      </c>
    </row>
    <row r="544" spans="1:30">
      <c r="A544" s="6" t="s">
        <v>293</v>
      </c>
      <c r="B544" s="6" t="s">
        <v>411</v>
      </c>
      <c r="C544" s="6" t="s">
        <v>83</v>
      </c>
      <c r="D544" s="3" t="s">
        <v>763</v>
      </c>
      <c r="E544" s="45">
        <v>-983865.07</v>
      </c>
      <c r="F544" s="45">
        <v>-982373.43</v>
      </c>
      <c r="G544" s="45">
        <v>-980816.24</v>
      </c>
      <c r="H544" s="45">
        <v>-979096.87</v>
      </c>
      <c r="I544" s="45">
        <v>-975545.69</v>
      </c>
      <c r="J544" s="45">
        <v>-969148.01</v>
      </c>
      <c r="K544" s="45">
        <v>-965203.02</v>
      </c>
      <c r="L544" s="45">
        <v>-957422.89</v>
      </c>
      <c r="M544" s="45">
        <v>-949196.01</v>
      </c>
      <c r="N544" s="45">
        <v>-943583.52</v>
      </c>
      <c r="O544" s="45">
        <v>-939915.97</v>
      </c>
      <c r="P544" s="45">
        <v>-936891.09</v>
      </c>
      <c r="Q544" s="45">
        <v>-935038.15</v>
      </c>
      <c r="R544" s="47">
        <f t="shared" si="312"/>
        <v>-961553.6958333333</v>
      </c>
      <c r="U544" s="49">
        <f t="shared" si="313"/>
        <v>-961553.6958333333</v>
      </c>
      <c r="V544" s="49"/>
      <c r="W544" s="49"/>
      <c r="Y544" s="51"/>
      <c r="Z544" s="51"/>
      <c r="AA544" s="51"/>
      <c r="AD544" s="49">
        <f t="shared" si="314"/>
        <v>-961553.6958333333</v>
      </c>
    </row>
    <row r="545" spans="1:30">
      <c r="A545" s="6" t="s">
        <v>293</v>
      </c>
      <c r="B545" s="6" t="s">
        <v>411</v>
      </c>
      <c r="C545" s="6" t="s">
        <v>67</v>
      </c>
      <c r="D545" s="3" t="s">
        <v>764</v>
      </c>
      <c r="E545" s="45">
        <v>-5674.2</v>
      </c>
      <c r="F545" s="45">
        <v>-1279.47</v>
      </c>
      <c r="G545" s="45">
        <v>6470.56</v>
      </c>
      <c r="H545" s="45">
        <v>14536.57</v>
      </c>
      <c r="I545" s="45">
        <v>14864.75</v>
      </c>
      <c r="J545" s="45">
        <v>11403.15</v>
      </c>
      <c r="K545" s="45">
        <v>19876.919999999998</v>
      </c>
      <c r="L545" s="45">
        <v>5206.47</v>
      </c>
      <c r="M545" s="45">
        <v>19393.41</v>
      </c>
      <c r="N545" s="45">
        <v>35801.53</v>
      </c>
      <c r="O545" s="45">
        <v>41596.22</v>
      </c>
      <c r="P545" s="45">
        <v>43519.76</v>
      </c>
      <c r="Q545" s="45">
        <v>44863.07</v>
      </c>
      <c r="R545" s="47">
        <f t="shared" si="312"/>
        <v>19248.692083333335</v>
      </c>
      <c r="U545" s="49">
        <f t="shared" si="313"/>
        <v>19248.692083333335</v>
      </c>
      <c r="V545" s="49"/>
      <c r="W545" s="49"/>
      <c r="Y545" s="51"/>
      <c r="Z545" s="51"/>
      <c r="AA545" s="51"/>
      <c r="AD545" s="49">
        <f t="shared" si="314"/>
        <v>19248.692083333335</v>
      </c>
    </row>
    <row r="546" spans="1:30">
      <c r="A546" s="6" t="s">
        <v>293</v>
      </c>
      <c r="B546" s="6" t="s">
        <v>411</v>
      </c>
      <c r="C546" s="6" t="s">
        <v>113</v>
      </c>
      <c r="D546" s="3" t="s">
        <v>765</v>
      </c>
      <c r="E546" s="45">
        <v>502715.93</v>
      </c>
      <c r="F546" s="45">
        <v>502715.93</v>
      </c>
      <c r="G546" s="45">
        <v>502715.93</v>
      </c>
      <c r="H546" s="45">
        <v>502715.93</v>
      </c>
      <c r="I546" s="45">
        <v>502715.93</v>
      </c>
      <c r="J546" s="45">
        <v>502715.93</v>
      </c>
      <c r="K546" s="45">
        <v>495465.93</v>
      </c>
      <c r="L546" s="45">
        <v>495465.93</v>
      </c>
      <c r="M546" s="45">
        <v>495465.93</v>
      </c>
      <c r="N546" s="45">
        <v>495465.93</v>
      </c>
      <c r="O546" s="45">
        <v>495465.93</v>
      </c>
      <c r="P546" s="45">
        <v>495465.93</v>
      </c>
      <c r="Q546" s="45">
        <v>495465.93</v>
      </c>
      <c r="R546" s="47">
        <f t="shared" si="312"/>
        <v>498788.84666666662</v>
      </c>
      <c r="U546" s="49">
        <f t="shared" si="313"/>
        <v>498788.84666666662</v>
      </c>
      <c r="V546" s="49"/>
      <c r="W546" s="49"/>
      <c r="Y546" s="51"/>
      <c r="Z546" s="51"/>
      <c r="AA546" s="51"/>
      <c r="AD546" s="49">
        <f t="shared" si="314"/>
        <v>498788.84666666662</v>
      </c>
    </row>
    <row r="547" spans="1:30">
      <c r="A547" s="6" t="s">
        <v>293</v>
      </c>
      <c r="B547" s="6" t="s">
        <v>416</v>
      </c>
      <c r="C547" s="6" t="s">
        <v>83</v>
      </c>
      <c r="D547" s="3" t="s">
        <v>774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7">
        <f t="shared" si="312"/>
        <v>0</v>
      </c>
      <c r="V547" s="49"/>
      <c r="W547" s="49">
        <f t="shared" ref="W547:W552" si="324">+R547</f>
        <v>0</v>
      </c>
      <c r="Y547" s="51"/>
      <c r="Z547" s="51"/>
      <c r="AA547" s="51"/>
      <c r="AB547" s="49">
        <f t="shared" ref="AB547:AB552" si="325">+W547</f>
        <v>0</v>
      </c>
    </row>
    <row r="548" spans="1:30">
      <c r="A548" s="6" t="s">
        <v>293</v>
      </c>
      <c r="B548" s="6" t="s">
        <v>416</v>
      </c>
      <c r="C548" s="6" t="s">
        <v>417</v>
      </c>
      <c r="D548" s="3" t="s">
        <v>775</v>
      </c>
      <c r="E548" s="45">
        <v>5079052.58</v>
      </c>
      <c r="F548" s="45">
        <v>5101325.05</v>
      </c>
      <c r="G548" s="45">
        <v>5119288.28</v>
      </c>
      <c r="H548" s="45">
        <v>5235646.2300000004</v>
      </c>
      <c r="I548" s="45">
        <v>4996113.91</v>
      </c>
      <c r="J548" s="45">
        <v>14494.6699999999</v>
      </c>
      <c r="K548" s="45">
        <v>893069.05</v>
      </c>
      <c r="L548" s="45">
        <v>1546238.96</v>
      </c>
      <c r="M548" s="45">
        <v>2010879.77</v>
      </c>
      <c r="N548" s="45">
        <v>2307085.7000000002</v>
      </c>
      <c r="O548" s="45">
        <v>2456402.4500000002</v>
      </c>
      <c r="P548" s="45">
        <v>2683035.6800000002</v>
      </c>
      <c r="Q548" s="45">
        <v>2843931.28</v>
      </c>
      <c r="R548" s="47">
        <f t="shared" si="312"/>
        <v>3027089.3066666662</v>
      </c>
      <c r="V548" s="49"/>
      <c r="W548" s="49">
        <f t="shared" si="324"/>
        <v>3027089.3066666662</v>
      </c>
      <c r="Y548" s="51"/>
      <c r="Z548" s="51"/>
      <c r="AA548" s="51"/>
      <c r="AB548" s="49">
        <f t="shared" si="325"/>
        <v>3027089.3066666662</v>
      </c>
      <c r="AD548" s="49"/>
    </row>
    <row r="549" spans="1:30">
      <c r="A549" s="6" t="s">
        <v>293</v>
      </c>
      <c r="B549" s="6" t="s">
        <v>416</v>
      </c>
      <c r="C549" s="6" t="s">
        <v>418</v>
      </c>
      <c r="D549" s="3" t="s">
        <v>776</v>
      </c>
      <c r="E549" s="45">
        <v>-2667112.09</v>
      </c>
      <c r="F549" s="45">
        <v>-2200113.27</v>
      </c>
      <c r="G549" s="45">
        <v>-1764176.61</v>
      </c>
      <c r="H549" s="45">
        <v>-1363437.49</v>
      </c>
      <c r="I549" s="45">
        <v>-1431012.51</v>
      </c>
      <c r="J549" s="45">
        <v>1082148.8400000001</v>
      </c>
      <c r="K549" s="45">
        <v>471950.01</v>
      </c>
      <c r="L549" s="45">
        <v>-24036.44</v>
      </c>
      <c r="M549" s="45">
        <v>-572476.01</v>
      </c>
      <c r="N549" s="45">
        <v>-557306.72</v>
      </c>
      <c r="O549" s="45">
        <v>-170108.25</v>
      </c>
      <c r="P549" s="45">
        <v>74885.789999999994</v>
      </c>
      <c r="Q549" s="45">
        <v>564934</v>
      </c>
      <c r="R549" s="47">
        <f t="shared" si="312"/>
        <v>-625397.64208333334</v>
      </c>
      <c r="V549" s="49"/>
      <c r="W549" s="49">
        <f t="shared" si="324"/>
        <v>-625397.64208333334</v>
      </c>
      <c r="Y549" s="51"/>
      <c r="Z549" s="51"/>
      <c r="AA549" s="51"/>
      <c r="AB549" s="49">
        <f t="shared" si="325"/>
        <v>-625397.64208333334</v>
      </c>
    </row>
    <row r="550" spans="1:30">
      <c r="A550" s="6" t="s">
        <v>293</v>
      </c>
      <c r="B550" s="6" t="s">
        <v>416</v>
      </c>
      <c r="C550" s="6" t="s">
        <v>419</v>
      </c>
      <c r="D550" s="3" t="s">
        <v>777</v>
      </c>
      <c r="E550" s="45">
        <v>1043516.35</v>
      </c>
      <c r="F550" s="45">
        <v>867802.09999999905</v>
      </c>
      <c r="G550" s="45">
        <v>737422.52999999898</v>
      </c>
      <c r="H550" s="45">
        <v>588877.929999999</v>
      </c>
      <c r="I550" s="45">
        <v>374922.34999999899</v>
      </c>
      <c r="J550" s="45">
        <v>2392593.36</v>
      </c>
      <c r="K550" s="45">
        <v>1993693.98</v>
      </c>
      <c r="L550" s="45">
        <v>1577487.05</v>
      </c>
      <c r="M550" s="45">
        <v>1195670.3700000001</v>
      </c>
      <c r="N550" s="45">
        <v>808205.89</v>
      </c>
      <c r="O550" s="45">
        <v>532080.74</v>
      </c>
      <c r="P550" s="45">
        <v>376804.55</v>
      </c>
      <c r="Q550" s="45">
        <v>252053.79</v>
      </c>
      <c r="R550" s="47">
        <f t="shared" si="312"/>
        <v>1007778.8266666667</v>
      </c>
      <c r="V550" s="49"/>
      <c r="W550" s="49">
        <f t="shared" si="324"/>
        <v>1007778.8266666667</v>
      </c>
      <c r="Y550" s="51"/>
      <c r="Z550" s="51"/>
      <c r="AA550" s="51"/>
      <c r="AB550" s="49">
        <f t="shared" si="325"/>
        <v>1007778.8266666667</v>
      </c>
    </row>
    <row r="551" spans="1:30">
      <c r="A551" s="6" t="s">
        <v>293</v>
      </c>
      <c r="B551" s="6" t="s">
        <v>416</v>
      </c>
      <c r="C551" s="6" t="s">
        <v>969</v>
      </c>
      <c r="D551" s="3" t="s">
        <v>970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-188000.76</v>
      </c>
      <c r="L551" s="45">
        <v>-202374.3</v>
      </c>
      <c r="M551" s="45">
        <v>-220055.45</v>
      </c>
      <c r="N551" s="45">
        <v>-254030.19</v>
      </c>
      <c r="O551" s="45">
        <v>-271749.28999999998</v>
      </c>
      <c r="P551" s="45">
        <v>-299375.63</v>
      </c>
      <c r="Q551" s="45">
        <v>-313321.17</v>
      </c>
      <c r="R551" s="47">
        <f t="shared" ref="R551" si="326">((E551+Q551)+((F551+G551+H551+I551+J551+K551+L551+M551+N551+O551+P551)*2))/24</f>
        <v>-132687.18375</v>
      </c>
      <c r="V551" s="49"/>
      <c r="W551" s="49">
        <f t="shared" si="324"/>
        <v>-132687.18375</v>
      </c>
      <c r="Y551" s="51"/>
      <c r="Z551" s="51"/>
      <c r="AA551" s="51"/>
      <c r="AB551" s="49">
        <f t="shared" si="325"/>
        <v>-132687.18375</v>
      </c>
    </row>
    <row r="552" spans="1:30">
      <c r="A552" s="6" t="s">
        <v>293</v>
      </c>
      <c r="B552" s="6" t="s">
        <v>416</v>
      </c>
      <c r="C552" s="6" t="s">
        <v>420</v>
      </c>
      <c r="D552" s="3" t="s">
        <v>778</v>
      </c>
      <c r="E552" s="45">
        <v>-49741.08</v>
      </c>
      <c r="F552" s="45">
        <v>-29766.2</v>
      </c>
      <c r="G552" s="45">
        <v>-51939.97</v>
      </c>
      <c r="H552" s="45">
        <v>-77002.009999999995</v>
      </c>
      <c r="I552" s="45">
        <v>-237194.61</v>
      </c>
      <c r="J552" s="45">
        <v>-230663.09</v>
      </c>
      <c r="K552" s="45">
        <v>-260938.27</v>
      </c>
      <c r="L552" s="45">
        <v>-245015.06</v>
      </c>
      <c r="M552" s="45">
        <v>-257925.24</v>
      </c>
      <c r="N552" s="45">
        <v>-158458.29</v>
      </c>
      <c r="O552" s="45">
        <v>-67944.52</v>
      </c>
      <c r="P552" s="45">
        <v>-49352.26</v>
      </c>
      <c r="Q552" s="45">
        <v>-7230.1199999999799</v>
      </c>
      <c r="R552" s="47">
        <f t="shared" si="312"/>
        <v>-141223.76</v>
      </c>
      <c r="V552" s="49"/>
      <c r="W552" s="49">
        <f t="shared" si="324"/>
        <v>-141223.76</v>
      </c>
      <c r="Y552" s="51"/>
      <c r="Z552" s="51"/>
      <c r="AA552" s="51"/>
      <c r="AB552" s="49">
        <f t="shared" si="325"/>
        <v>-141223.76</v>
      </c>
    </row>
    <row r="553" spans="1:30">
      <c r="A553" s="6" t="s">
        <v>293</v>
      </c>
      <c r="B553" s="6" t="s">
        <v>416</v>
      </c>
      <c r="C553" s="6" t="s">
        <v>421</v>
      </c>
      <c r="D553" s="3" t="s">
        <v>231</v>
      </c>
      <c r="E553" s="45">
        <v>1.8189894035458601E-12</v>
      </c>
      <c r="F553" s="45">
        <v>-3702.18</v>
      </c>
      <c r="G553" s="45">
        <v>-27313.49</v>
      </c>
      <c r="H553" s="45">
        <v>-53351.37</v>
      </c>
      <c r="I553" s="45">
        <v>-128890.85</v>
      </c>
      <c r="J553" s="45">
        <v>1.45519152283669E-11</v>
      </c>
      <c r="K553" s="45">
        <v>1.45519152283669E-11</v>
      </c>
      <c r="L553" s="45">
        <v>0</v>
      </c>
      <c r="M553" s="45">
        <v>-20953.48</v>
      </c>
      <c r="N553" s="45">
        <v>-20526.599999999999</v>
      </c>
      <c r="O553" s="45">
        <v>-84278.93</v>
      </c>
      <c r="P553" s="45">
        <v>-79884.009999999995</v>
      </c>
      <c r="Q553" s="45">
        <v>-111932.79</v>
      </c>
      <c r="R553" s="47">
        <f t="shared" si="312"/>
        <v>-39572.275416666671</v>
      </c>
      <c r="U553" s="61">
        <f t="shared" si="313"/>
        <v>-39572.275416666671</v>
      </c>
      <c r="V553" s="49"/>
      <c r="W553" s="49"/>
      <c r="Y553" s="51"/>
      <c r="Z553" s="51"/>
      <c r="AA553" s="51"/>
      <c r="AD553" s="49">
        <f>+R553</f>
        <v>-39572.275416666671</v>
      </c>
    </row>
    <row r="554" spans="1:30">
      <c r="A554" s="6" t="s">
        <v>294</v>
      </c>
      <c r="B554" s="6" t="s">
        <v>230</v>
      </c>
      <c r="C554" s="25" t="s">
        <v>2</v>
      </c>
      <c r="D554" s="3" t="s">
        <v>766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312"/>
        <v>0</v>
      </c>
      <c r="U554" s="49">
        <f t="shared" si="313"/>
        <v>0</v>
      </c>
      <c r="V554" s="49"/>
      <c r="W554" s="49"/>
      <c r="Y554" s="51"/>
      <c r="Z554" s="51"/>
      <c r="AA554" s="51"/>
      <c r="AD554" s="49">
        <f>+R554</f>
        <v>0</v>
      </c>
    </row>
    <row r="555" spans="1:30">
      <c r="A555" s="6" t="s">
        <v>294</v>
      </c>
      <c r="B555" s="6" t="s">
        <v>220</v>
      </c>
      <c r="C555" s="6" t="s">
        <v>385</v>
      </c>
      <c r="D555" s="3" t="s">
        <v>221</v>
      </c>
      <c r="E555" s="45">
        <v>-607612.17000000004</v>
      </c>
      <c r="F555" s="45">
        <v>-570682.09</v>
      </c>
      <c r="G555" s="45">
        <v>-551256.01</v>
      </c>
      <c r="H555" s="45">
        <v>-507658.27</v>
      </c>
      <c r="I555" s="45">
        <v>-462819.57</v>
      </c>
      <c r="J555" s="45">
        <v>-415481.42</v>
      </c>
      <c r="K555" s="45">
        <v>-372244.01</v>
      </c>
      <c r="L555" s="45">
        <v>-323801.59999999998</v>
      </c>
      <c r="M555" s="45">
        <v>-295902.81</v>
      </c>
      <c r="N555" s="45">
        <v>-260500.63</v>
      </c>
      <c r="O555" s="45">
        <v>-239213.06</v>
      </c>
      <c r="P555" s="45">
        <v>-216211.48</v>
      </c>
      <c r="Q555" s="45">
        <v>-189365.87</v>
      </c>
      <c r="R555" s="47">
        <f t="shared" si="312"/>
        <v>-384521.66416666674</v>
      </c>
      <c r="U555" s="49"/>
      <c r="V555" s="49"/>
      <c r="W555" s="49">
        <f>+R555</f>
        <v>-384521.66416666674</v>
      </c>
      <c r="Y555" s="51"/>
      <c r="Z555" s="51"/>
      <c r="AA555" s="51"/>
      <c r="AB555" s="49">
        <f>+R555</f>
        <v>-384521.66416666674</v>
      </c>
      <c r="AD555" s="49"/>
    </row>
    <row r="556" spans="1:30">
      <c r="A556" s="6" t="s">
        <v>294</v>
      </c>
      <c r="B556" s="6" t="s">
        <v>216</v>
      </c>
      <c r="C556" s="6" t="s">
        <v>143</v>
      </c>
      <c r="D556" s="3" t="s">
        <v>741</v>
      </c>
      <c r="E556" s="45">
        <v>-65.430000000000007</v>
      </c>
      <c r="F556" s="45">
        <v>-90.93</v>
      </c>
      <c r="G556" s="45">
        <v>0</v>
      </c>
      <c r="H556" s="45">
        <v>-2.08</v>
      </c>
      <c r="I556" s="45">
        <v>-20.75</v>
      </c>
      <c r="J556" s="45">
        <v>-175.72</v>
      </c>
      <c r="K556" s="45">
        <v>-119.75</v>
      </c>
      <c r="L556" s="45">
        <v>-45.49</v>
      </c>
      <c r="M556" s="45">
        <v>7.1054273576010003E-15</v>
      </c>
      <c r="N556" s="45">
        <v>-35.76</v>
      </c>
      <c r="O556" s="45">
        <v>7.1054273576010003E-15</v>
      </c>
      <c r="P556" s="45">
        <v>7.1054273576010003E-15</v>
      </c>
      <c r="Q556" s="45">
        <v>-5.7699999999999898</v>
      </c>
      <c r="R556" s="47">
        <f t="shared" si="312"/>
        <v>-43.84</v>
      </c>
      <c r="U556" s="49">
        <f t="shared" ref="U556:U564" si="327">+R556</f>
        <v>-43.84</v>
      </c>
      <c r="V556" s="49"/>
      <c r="W556" s="49"/>
      <c r="Y556" s="51"/>
      <c r="Z556" s="51"/>
      <c r="AA556" s="51"/>
      <c r="AD556" s="49">
        <f t="shared" ref="AD556:AD564" si="328">+R556</f>
        <v>-43.84</v>
      </c>
    </row>
    <row r="557" spans="1:30">
      <c r="A557" s="6" t="s">
        <v>294</v>
      </c>
      <c r="B557" s="6" t="s">
        <v>217</v>
      </c>
      <c r="C557" s="6" t="s">
        <v>281</v>
      </c>
      <c r="D557" s="3" t="s">
        <v>767</v>
      </c>
      <c r="E557" s="45">
        <v>-2630174.9700000002</v>
      </c>
      <c r="F557" s="45">
        <v>-2854980.97</v>
      </c>
      <c r="G557" s="45">
        <v>-3233716.97</v>
      </c>
      <c r="H557" s="45">
        <v>-2196426</v>
      </c>
      <c r="I557" s="45">
        <v>-2440473</v>
      </c>
      <c r="J557" s="45">
        <v>-2684520</v>
      </c>
      <c r="K557" s="45">
        <v>-2928567</v>
      </c>
      <c r="L557" s="45">
        <v>-3184817</v>
      </c>
      <c r="M557" s="45">
        <v>-3441067</v>
      </c>
      <c r="N557" s="45">
        <v>-3697317</v>
      </c>
      <c r="O557" s="45">
        <v>-2460648.58</v>
      </c>
      <c r="P557" s="45">
        <v>-2692784.58</v>
      </c>
      <c r="Q557" s="45">
        <v>-2944211.58</v>
      </c>
      <c r="R557" s="47">
        <f t="shared" si="312"/>
        <v>-2883542.6145833335</v>
      </c>
      <c r="U557" s="49">
        <f t="shared" si="327"/>
        <v>-2883542.6145833335</v>
      </c>
      <c r="V557" s="49"/>
      <c r="W557" s="49"/>
      <c r="Y557" s="51"/>
      <c r="Z557" s="51"/>
      <c r="AA557" s="51"/>
      <c r="AD557" s="49">
        <f t="shared" si="328"/>
        <v>-2883542.6145833335</v>
      </c>
    </row>
    <row r="558" spans="1:30">
      <c r="A558" s="6" t="s">
        <v>294</v>
      </c>
      <c r="B558" s="6" t="s">
        <v>217</v>
      </c>
      <c r="C558" s="6" t="s">
        <v>102</v>
      </c>
      <c r="D558" s="3" t="s">
        <v>768</v>
      </c>
      <c r="E558" s="45">
        <v>-11778.9</v>
      </c>
      <c r="F558" s="45">
        <v>-10607.45</v>
      </c>
      <c r="G558" s="45">
        <v>-7679.8199999999897</v>
      </c>
      <c r="H558" s="45">
        <v>-8123.5599999999904</v>
      </c>
      <c r="I558" s="45">
        <v>-9089.78999999999</v>
      </c>
      <c r="J558" s="45">
        <v>-17180.080000000002</v>
      </c>
      <c r="K558" s="45">
        <v>-33117.449999999997</v>
      </c>
      <c r="L558" s="45">
        <v>-31582.26</v>
      </c>
      <c r="M558" s="45">
        <v>-31522.44</v>
      </c>
      <c r="N558" s="45">
        <v>-37727.86</v>
      </c>
      <c r="O558" s="45">
        <v>-30406.09</v>
      </c>
      <c r="P558" s="45">
        <v>-17374.939999999999</v>
      </c>
      <c r="Q558" s="45">
        <v>-31299.71</v>
      </c>
      <c r="R558" s="47">
        <f t="shared" si="312"/>
        <v>-21329.253749999996</v>
      </c>
      <c r="U558" s="49">
        <f t="shared" si="327"/>
        <v>-21329.253749999996</v>
      </c>
      <c r="V558" s="49"/>
      <c r="W558" s="49"/>
      <c r="Y558" s="51"/>
      <c r="Z558" s="51"/>
      <c r="AA558" s="51"/>
      <c r="AD558" s="49">
        <f t="shared" si="328"/>
        <v>-21329.253749999996</v>
      </c>
    </row>
    <row r="559" spans="1:30">
      <c r="A559" s="6" t="s">
        <v>294</v>
      </c>
      <c r="B559" s="6" t="s">
        <v>217</v>
      </c>
      <c r="C559" s="6" t="s">
        <v>104</v>
      </c>
      <c r="D559" s="3" t="s">
        <v>769</v>
      </c>
      <c r="E559" s="45">
        <v>-879848.97</v>
      </c>
      <c r="F559" s="45">
        <v>-530383.46</v>
      </c>
      <c r="G559" s="45">
        <v>-526196.43000000005</v>
      </c>
      <c r="H559" s="45">
        <v>-611013.6</v>
      </c>
      <c r="I559" s="45">
        <v>-561363.71</v>
      </c>
      <c r="J559" s="45">
        <v>-1061337.74</v>
      </c>
      <c r="K559" s="45">
        <v>-1888309.22</v>
      </c>
      <c r="L559" s="45">
        <v>-1733116.81</v>
      </c>
      <c r="M559" s="45">
        <v>-1896412.51</v>
      </c>
      <c r="N559" s="45">
        <v>-2249616.64</v>
      </c>
      <c r="O559" s="45">
        <v>-1245853.53</v>
      </c>
      <c r="P559" s="45">
        <v>-932231.91</v>
      </c>
      <c r="Q559" s="45">
        <v>-917060.82</v>
      </c>
      <c r="R559" s="47">
        <f t="shared" si="312"/>
        <v>-1177857.5379166666</v>
      </c>
      <c r="U559" s="49">
        <f t="shared" si="327"/>
        <v>-1177857.5379166666</v>
      </c>
      <c r="V559" s="49"/>
      <c r="W559" s="49"/>
      <c r="Y559" s="51"/>
      <c r="Z559" s="51"/>
      <c r="AA559" s="51"/>
      <c r="AD559" s="49">
        <f t="shared" si="328"/>
        <v>-1177857.5379166666</v>
      </c>
    </row>
    <row r="560" spans="1:30">
      <c r="A560" s="6" t="s">
        <v>294</v>
      </c>
      <c r="B560" s="6" t="s">
        <v>217</v>
      </c>
      <c r="C560" s="6" t="s">
        <v>77</v>
      </c>
      <c r="D560" s="3" t="s">
        <v>770</v>
      </c>
      <c r="E560" s="45">
        <v>-2879.93</v>
      </c>
      <c r="F560" s="45">
        <v>-2636.74</v>
      </c>
      <c r="G560" s="45">
        <v>-3082.53</v>
      </c>
      <c r="H560" s="45">
        <v>-3315.32</v>
      </c>
      <c r="I560" s="45">
        <v>-4223.1899999999996</v>
      </c>
      <c r="J560" s="45">
        <v>-7969.76</v>
      </c>
      <c r="K560" s="45">
        <v>-13181.04</v>
      </c>
      <c r="L560" s="45">
        <v>-11049.49</v>
      </c>
      <c r="M560" s="45">
        <v>-10655.24</v>
      </c>
      <c r="N560" s="45">
        <v>-11762.62</v>
      </c>
      <c r="O560" s="45">
        <v>-6628.42</v>
      </c>
      <c r="P560" s="45">
        <v>-3528.7</v>
      </c>
      <c r="Q560" s="45">
        <v>-2987.82</v>
      </c>
      <c r="R560" s="47">
        <f t="shared" si="312"/>
        <v>-6747.2437499999987</v>
      </c>
      <c r="U560" s="49">
        <f t="shared" si="327"/>
        <v>-6747.2437499999987</v>
      </c>
      <c r="V560" s="49"/>
      <c r="W560" s="49"/>
      <c r="Y560" s="51"/>
      <c r="Z560" s="51"/>
      <c r="AA560" s="51"/>
      <c r="AD560" s="49">
        <f t="shared" si="328"/>
        <v>-6747.2437499999987</v>
      </c>
    </row>
    <row r="561" spans="1:30">
      <c r="A561" s="6" t="s">
        <v>294</v>
      </c>
      <c r="B561" s="6" t="s">
        <v>217</v>
      </c>
      <c r="C561" s="6" t="s">
        <v>107</v>
      </c>
      <c r="D561" s="3" t="s">
        <v>771</v>
      </c>
      <c r="E561" s="45">
        <v>-548.91</v>
      </c>
      <c r="F561" s="45">
        <v>-210.09</v>
      </c>
      <c r="G561" s="45">
        <v>-378.94</v>
      </c>
      <c r="H561" s="45">
        <v>-613.16999999999996</v>
      </c>
      <c r="I561" s="45">
        <v>-221.27</v>
      </c>
      <c r="J561" s="45">
        <v>-621.78</v>
      </c>
      <c r="K561" s="45">
        <v>-1285.3599999999999</v>
      </c>
      <c r="L561" s="45">
        <v>-673.75</v>
      </c>
      <c r="M561" s="45">
        <v>-1294.49</v>
      </c>
      <c r="N561" s="45">
        <v>-2060.09</v>
      </c>
      <c r="O561" s="45">
        <v>-581.80999999999995</v>
      </c>
      <c r="P561" s="45">
        <v>-901.79</v>
      </c>
      <c r="Q561" s="45">
        <v>-1203.31</v>
      </c>
      <c r="R561" s="47">
        <f t="shared" si="312"/>
        <v>-809.88750000000016</v>
      </c>
      <c r="U561" s="49">
        <f t="shared" si="327"/>
        <v>-809.88750000000016</v>
      </c>
      <c r="V561" s="49"/>
      <c r="W561" s="49"/>
      <c r="Y561" s="51"/>
      <c r="Z561" s="51"/>
      <c r="AA561" s="51"/>
      <c r="AD561" s="49">
        <f t="shared" si="328"/>
        <v>-809.88750000000016</v>
      </c>
    </row>
    <row r="562" spans="1:30">
      <c r="A562" s="6" t="s">
        <v>294</v>
      </c>
      <c r="B562" s="6" t="s">
        <v>217</v>
      </c>
      <c r="C562" s="6" t="s">
        <v>406</v>
      </c>
      <c r="D562" s="3" t="s">
        <v>772</v>
      </c>
      <c r="E562" s="45">
        <v>-316229.11</v>
      </c>
      <c r="F562" s="45">
        <v>-338919.2</v>
      </c>
      <c r="G562" s="45">
        <v>-357685.6</v>
      </c>
      <c r="H562" s="45">
        <v>-377933.34</v>
      </c>
      <c r="I562" s="45">
        <v>-402956.87</v>
      </c>
      <c r="J562" s="45">
        <v>-445488.84</v>
      </c>
      <c r="K562" s="45">
        <v>-514851.97</v>
      </c>
      <c r="L562" s="45">
        <v>-588340.54</v>
      </c>
      <c r="M562" s="45">
        <v>-657878.93000000005</v>
      </c>
      <c r="N562" s="45">
        <v>-216969.55</v>
      </c>
      <c r="O562" s="45">
        <v>-271361.17</v>
      </c>
      <c r="P562" s="45">
        <v>-302905.7</v>
      </c>
      <c r="Q562" s="45">
        <v>-329639.59999999998</v>
      </c>
      <c r="R562" s="47">
        <f t="shared" si="312"/>
        <v>-399852.17208333331</v>
      </c>
      <c r="U562" s="49">
        <f t="shared" si="327"/>
        <v>-399852.17208333331</v>
      </c>
      <c r="V562" s="49"/>
      <c r="W562" s="49"/>
      <c r="Y562" s="51"/>
      <c r="Z562" s="51"/>
      <c r="AA562" s="51"/>
      <c r="AD562" s="49">
        <f t="shared" si="328"/>
        <v>-399852.17208333331</v>
      </c>
    </row>
    <row r="563" spans="1:30">
      <c r="A563" s="6" t="s">
        <v>294</v>
      </c>
      <c r="B563" s="6" t="s">
        <v>217</v>
      </c>
      <c r="C563" s="6" t="s">
        <v>407</v>
      </c>
      <c r="D563" s="3" t="s">
        <v>773</v>
      </c>
      <c r="E563" s="45">
        <v>-659019.15</v>
      </c>
      <c r="F563" s="45">
        <v>-581448.22</v>
      </c>
      <c r="G563" s="45">
        <v>-553310.62</v>
      </c>
      <c r="H563" s="45">
        <v>-627724.98</v>
      </c>
      <c r="I563" s="45">
        <v>-968999.26</v>
      </c>
      <c r="J563" s="45">
        <v>-1617356.62</v>
      </c>
      <c r="K563" s="45">
        <v>-2202829.41</v>
      </c>
      <c r="L563" s="45">
        <v>-2246185.64</v>
      </c>
      <c r="M563" s="45">
        <v>-2225473.4700000002</v>
      </c>
      <c r="N563" s="45">
        <v>-2042990.75</v>
      </c>
      <c r="O563" s="45">
        <v>-1353859.07</v>
      </c>
      <c r="P563" s="45">
        <v>-834130.39</v>
      </c>
      <c r="Q563" s="45">
        <v>-620757.88</v>
      </c>
      <c r="R563" s="47">
        <f t="shared" si="312"/>
        <v>-1324516.4120833336</v>
      </c>
      <c r="U563" s="49">
        <f t="shared" si="327"/>
        <v>-1324516.4120833336</v>
      </c>
      <c r="V563" s="49"/>
      <c r="W563" s="49"/>
      <c r="Y563" s="51"/>
      <c r="Z563" s="51"/>
      <c r="AA563" s="51"/>
      <c r="AD563" s="49">
        <f t="shared" si="328"/>
        <v>-1324516.4120833336</v>
      </c>
    </row>
    <row r="564" spans="1:30">
      <c r="A564" s="6" t="s">
        <v>294</v>
      </c>
      <c r="B564" s="6" t="s">
        <v>411</v>
      </c>
      <c r="C564" s="6" t="s">
        <v>67</v>
      </c>
      <c r="D564" s="3" t="s">
        <v>764</v>
      </c>
      <c r="E564" s="45">
        <v>-483497.95</v>
      </c>
      <c r="F564" s="45">
        <v>-441589.84</v>
      </c>
      <c r="G564" s="45">
        <v>-422693.61</v>
      </c>
      <c r="H564" s="45">
        <v>-428906.39</v>
      </c>
      <c r="I564" s="45">
        <v>-402042.56</v>
      </c>
      <c r="J564" s="45">
        <v>-427737.19</v>
      </c>
      <c r="K564" s="45">
        <v>-431477.83</v>
      </c>
      <c r="L564" s="45">
        <v>-425716.03</v>
      </c>
      <c r="M564" s="45">
        <v>-432912.75</v>
      </c>
      <c r="N564" s="45">
        <v>-379263.99</v>
      </c>
      <c r="O564" s="45">
        <v>-298773.36</v>
      </c>
      <c r="P564" s="45">
        <v>-255066.15</v>
      </c>
      <c r="Q564" s="45">
        <v>-222047.79</v>
      </c>
      <c r="R564" s="47">
        <f t="shared" si="312"/>
        <v>-391579.38083333336</v>
      </c>
      <c r="U564" s="49">
        <f t="shared" si="327"/>
        <v>-391579.38083333336</v>
      </c>
      <c r="V564" s="49"/>
      <c r="W564" s="49"/>
      <c r="Y564" s="51"/>
      <c r="Z564" s="51"/>
      <c r="AA564" s="51"/>
      <c r="AD564" s="49">
        <f t="shared" si="328"/>
        <v>-391579.38083333336</v>
      </c>
    </row>
    <row r="565" spans="1:30">
      <c r="A565" s="6" t="s">
        <v>294</v>
      </c>
      <c r="B565" s="6" t="s">
        <v>416</v>
      </c>
      <c r="C565" s="6" t="s">
        <v>83</v>
      </c>
      <c r="D565" s="3" t="s">
        <v>774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ref="R565:R573" si="329">((E565+Q565)+((F565+G565+H565+I565+J565+K565+L565+M565+N565+O565+P565)*2))/24</f>
        <v>0</v>
      </c>
      <c r="V565" s="49"/>
      <c r="W565" s="49">
        <f t="shared" ref="W565:W572" si="330">+R565</f>
        <v>0</v>
      </c>
      <c r="Y565" s="51"/>
      <c r="Z565" s="51"/>
      <c r="AA565" s="51"/>
      <c r="AB565" s="49">
        <f t="shared" ref="AB565:AB572" si="331">+W565</f>
        <v>0</v>
      </c>
    </row>
    <row r="566" spans="1:30">
      <c r="A566" s="6" t="s">
        <v>294</v>
      </c>
      <c r="B566" s="6" t="s">
        <v>416</v>
      </c>
      <c r="C566" s="6" t="s">
        <v>423</v>
      </c>
      <c r="D566" s="3" t="s">
        <v>775</v>
      </c>
      <c r="E566" s="45">
        <v>12680854.24</v>
      </c>
      <c r="F566" s="45">
        <v>12051645.93</v>
      </c>
      <c r="G566" s="45">
        <v>11673435.32</v>
      </c>
      <c r="H566" s="45">
        <v>11491323.93</v>
      </c>
      <c r="I566" s="45">
        <v>11603146.210000001</v>
      </c>
      <c r="J566" s="45">
        <v>1308584.45</v>
      </c>
      <c r="K566" s="45">
        <v>4399649.2699999996</v>
      </c>
      <c r="L566" s="45">
        <v>6757442.71</v>
      </c>
      <c r="M566" s="45">
        <v>7438151.4100000001</v>
      </c>
      <c r="N566" s="45">
        <v>7546091.9100000001</v>
      </c>
      <c r="O566" s="45">
        <v>7502371.4800000004</v>
      </c>
      <c r="P566" s="45">
        <v>7552094.9299999997</v>
      </c>
      <c r="Q566" s="45">
        <v>7763568.9500000002</v>
      </c>
      <c r="R566" s="47">
        <f t="shared" si="329"/>
        <v>8295512.4287500009</v>
      </c>
      <c r="V566" s="49"/>
      <c r="W566" s="49">
        <f t="shared" si="330"/>
        <v>8295512.4287500009</v>
      </c>
      <c r="Y566" s="51"/>
      <c r="Z566" s="51"/>
      <c r="AA566" s="51"/>
      <c r="AB566" s="49">
        <f t="shared" si="331"/>
        <v>8295512.4287500009</v>
      </c>
    </row>
    <row r="567" spans="1:30">
      <c r="A567" s="6" t="s">
        <v>294</v>
      </c>
      <c r="B567" s="6" t="s">
        <v>416</v>
      </c>
      <c r="C567" s="6" t="s">
        <v>424</v>
      </c>
      <c r="D567" s="3" t="s">
        <v>776</v>
      </c>
      <c r="E567" s="45">
        <v>-4746224.32</v>
      </c>
      <c r="F567" s="45">
        <v>-2616110.3199999998</v>
      </c>
      <c r="G567" s="45">
        <v>-562956.15</v>
      </c>
      <c r="H567" s="45">
        <v>1327147.51</v>
      </c>
      <c r="I567" s="45">
        <v>1789528.02</v>
      </c>
      <c r="J567" s="45">
        <v>3420360.2</v>
      </c>
      <c r="K567" s="45">
        <v>1440517.74</v>
      </c>
      <c r="L567" s="45">
        <v>-371923.47</v>
      </c>
      <c r="M567" s="45">
        <v>-2629689.58</v>
      </c>
      <c r="N567" s="45">
        <v>-3336449.26</v>
      </c>
      <c r="O567" s="45">
        <v>-2448680.69</v>
      </c>
      <c r="P567" s="45">
        <v>-563705.06000000099</v>
      </c>
      <c r="Q567" s="45">
        <v>1948461.15</v>
      </c>
      <c r="R567" s="47">
        <f t="shared" si="329"/>
        <v>-495903.55374999996</v>
      </c>
      <c r="V567" s="49"/>
      <c r="W567" s="49">
        <f t="shared" si="330"/>
        <v>-495903.55374999996</v>
      </c>
      <c r="Y567" s="51"/>
      <c r="Z567" s="51"/>
      <c r="AA567" s="51"/>
      <c r="AB567" s="49">
        <f t="shared" si="331"/>
        <v>-495903.55374999996</v>
      </c>
    </row>
    <row r="568" spans="1:30">
      <c r="A568" s="6" t="s">
        <v>294</v>
      </c>
      <c r="B568" s="6" t="s">
        <v>416</v>
      </c>
      <c r="C568" s="6" t="s">
        <v>425</v>
      </c>
      <c r="D568" s="3" t="s">
        <v>777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329"/>
        <v>0</v>
      </c>
      <c r="V568" s="49"/>
      <c r="W568" s="49">
        <f t="shared" si="330"/>
        <v>0</v>
      </c>
      <c r="Y568" s="51"/>
      <c r="Z568" s="51"/>
      <c r="AA568" s="51"/>
      <c r="AB568" s="49">
        <f t="shared" si="331"/>
        <v>0</v>
      </c>
    </row>
    <row r="569" spans="1:30">
      <c r="A569" s="6" t="s">
        <v>294</v>
      </c>
      <c r="B569" s="6" t="s">
        <v>416</v>
      </c>
      <c r="C569" s="6" t="s">
        <v>877</v>
      </c>
      <c r="D569" s="3" t="s">
        <v>878</v>
      </c>
      <c r="E569" s="45">
        <v>30518683.100000001</v>
      </c>
      <c r="F569" s="45">
        <v>29946650.75</v>
      </c>
      <c r="G569" s="45">
        <v>29542578.41</v>
      </c>
      <c r="H569" s="45">
        <v>29088153.84</v>
      </c>
      <c r="I569" s="45">
        <v>28478724.620000001</v>
      </c>
      <c r="J569" s="45">
        <v>27151920.300000001</v>
      </c>
      <c r="K569" s="45">
        <v>24748844.07</v>
      </c>
      <c r="L569" s="45">
        <v>22201253.75</v>
      </c>
      <c r="M569" s="45">
        <v>19789347.920000002</v>
      </c>
      <c r="N569" s="45">
        <v>17197137.170000002</v>
      </c>
      <c r="O569" s="45">
        <v>15385335.060000001</v>
      </c>
      <c r="P569" s="45">
        <v>14459411.58</v>
      </c>
      <c r="Q569" s="45">
        <v>13709869.68</v>
      </c>
      <c r="R569" s="47">
        <f t="shared" ref="R569:R570" si="332">((E569+Q569)+((F569+G569+H569+I569+J569+K569+L569+M569+N569+O569+P569)*2))/24</f>
        <v>23341969.488333341</v>
      </c>
      <c r="V569" s="49"/>
      <c r="W569" s="49">
        <f t="shared" ref="W569:W570" si="333">+R569</f>
        <v>23341969.488333341</v>
      </c>
      <c r="Y569" s="51"/>
      <c r="Z569" s="51"/>
      <c r="AA569" s="51"/>
      <c r="AB569" s="49">
        <f t="shared" si="331"/>
        <v>23341969.488333341</v>
      </c>
    </row>
    <row r="570" spans="1:30">
      <c r="A570" s="6" t="s">
        <v>294</v>
      </c>
      <c r="B570" s="6" t="s">
        <v>416</v>
      </c>
      <c r="C570" s="6" t="s">
        <v>926</v>
      </c>
      <c r="D570" s="3" t="s">
        <v>878</v>
      </c>
      <c r="E570" s="45">
        <v>28205757.100000001</v>
      </c>
      <c r="F570" s="45">
        <v>27772781.960000001</v>
      </c>
      <c r="G570" s="45">
        <v>27470754.309999999</v>
      </c>
      <c r="H570" s="45">
        <v>27129101.469999999</v>
      </c>
      <c r="I570" s="45">
        <v>26666408.949999999</v>
      </c>
      <c r="J570" s="45">
        <v>35375499.119999997</v>
      </c>
      <c r="K570" s="45">
        <v>33087820.699999999</v>
      </c>
      <c r="L570" s="45">
        <v>30660320</v>
      </c>
      <c r="M570" s="45">
        <v>28361059.620000001</v>
      </c>
      <c r="N570" s="45">
        <v>25890728.68</v>
      </c>
      <c r="O570" s="45">
        <v>24171086.739999998</v>
      </c>
      <c r="P570" s="45">
        <v>23305349.690000001</v>
      </c>
      <c r="Q570" s="45">
        <v>22608684.850000001</v>
      </c>
      <c r="R570" s="47">
        <f t="shared" si="332"/>
        <v>27941511.017916668</v>
      </c>
      <c r="V570" s="49"/>
      <c r="W570" s="49">
        <f t="shared" si="333"/>
        <v>27941511.017916668</v>
      </c>
      <c r="Y570" s="51"/>
      <c r="Z570" s="51"/>
      <c r="AA570" s="51"/>
      <c r="AB570" s="49">
        <f t="shared" si="331"/>
        <v>27941511.017916668</v>
      </c>
    </row>
    <row r="571" spans="1:30">
      <c r="A571" s="6" t="s">
        <v>294</v>
      </c>
      <c r="B571" s="6" t="s">
        <v>416</v>
      </c>
      <c r="C571" s="6" t="s">
        <v>971</v>
      </c>
      <c r="D571" s="3" t="s">
        <v>972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-618733.23</v>
      </c>
      <c r="L571" s="45">
        <v>-689765.5</v>
      </c>
      <c r="M571" s="45">
        <v>-749174.48</v>
      </c>
      <c r="N571" s="45">
        <v>-857455.68</v>
      </c>
      <c r="O571" s="45">
        <v>-871749.46</v>
      </c>
      <c r="P571" s="45">
        <v>-922427.37</v>
      </c>
      <c r="Q571" s="45">
        <v>-821326.42</v>
      </c>
      <c r="R571" s="47">
        <f t="shared" ref="R571" si="334">((E571+Q571)+((F571+G571+H571+I571+J571+K571+L571+M571+N571+O571+P571)*2))/24</f>
        <v>-426664.07749999996</v>
      </c>
      <c r="V571" s="49"/>
      <c r="W571" s="49">
        <f t="shared" ref="W571" si="335">+R571</f>
        <v>-426664.07749999996</v>
      </c>
      <c r="Y571" s="51"/>
      <c r="Z571" s="51"/>
      <c r="AA571" s="51"/>
      <c r="AB571" s="49">
        <f t="shared" ref="AB571" si="336">+W571</f>
        <v>-426664.07749999996</v>
      </c>
    </row>
    <row r="572" spans="1:30">
      <c r="A572" s="6" t="s">
        <v>294</v>
      </c>
      <c r="B572" s="6" t="s">
        <v>416</v>
      </c>
      <c r="C572" s="6" t="s">
        <v>420</v>
      </c>
      <c r="D572" s="3" t="s">
        <v>778</v>
      </c>
      <c r="E572" s="45">
        <v>-298254.46999999997</v>
      </c>
      <c r="F572" s="45">
        <v>-205516.92</v>
      </c>
      <c r="G572" s="45">
        <v>-361023.98</v>
      </c>
      <c r="H572" s="45">
        <v>-515527.27</v>
      </c>
      <c r="I572" s="45">
        <v>-1531324.04</v>
      </c>
      <c r="J572" s="45">
        <v>-2995457.11</v>
      </c>
      <c r="K572" s="45">
        <v>-3252672.52</v>
      </c>
      <c r="L572" s="45">
        <v>-3121732</v>
      </c>
      <c r="M572" s="45">
        <v>-3363921.72</v>
      </c>
      <c r="N572" s="45">
        <v>-2209356.13</v>
      </c>
      <c r="O572" s="45">
        <v>-921265.41</v>
      </c>
      <c r="P572" s="45">
        <v>-615638.88</v>
      </c>
      <c r="Q572" s="45">
        <v>-90853.359999999899</v>
      </c>
      <c r="R572" s="47">
        <f t="shared" si="329"/>
        <v>-1607332.49125</v>
      </c>
      <c r="V572" s="49"/>
      <c r="W572" s="49">
        <f t="shared" si="330"/>
        <v>-1607332.49125</v>
      </c>
      <c r="Y572" s="51"/>
      <c r="Z572" s="51"/>
      <c r="AA572" s="51"/>
      <c r="AB572" s="49">
        <f t="shared" si="331"/>
        <v>-1607332.49125</v>
      </c>
    </row>
    <row r="573" spans="1:30">
      <c r="A573" s="6" t="s">
        <v>294</v>
      </c>
      <c r="B573" s="6" t="s">
        <v>416</v>
      </c>
      <c r="C573" s="6" t="s">
        <v>422</v>
      </c>
      <c r="D573" s="3" t="s">
        <v>231</v>
      </c>
      <c r="E573" s="45">
        <v>0</v>
      </c>
      <c r="F573" s="45">
        <v>-13391.9</v>
      </c>
      <c r="G573" s="45">
        <v>-98800.98</v>
      </c>
      <c r="H573" s="45">
        <v>-192987.7</v>
      </c>
      <c r="I573" s="45">
        <v>-466236.26</v>
      </c>
      <c r="J573" s="45">
        <v>0</v>
      </c>
      <c r="K573" s="45">
        <v>0</v>
      </c>
      <c r="L573" s="45">
        <v>0</v>
      </c>
      <c r="M573" s="45">
        <v>-62155.67</v>
      </c>
      <c r="N573" s="45">
        <v>-60889.4</v>
      </c>
      <c r="O573" s="45">
        <v>-250002.07</v>
      </c>
      <c r="P573" s="45">
        <v>-236965.13</v>
      </c>
      <c r="Q573" s="45">
        <v>-332033.53999999998</v>
      </c>
      <c r="R573" s="47">
        <f t="shared" si="329"/>
        <v>-128953.82333333336</v>
      </c>
      <c r="U573" s="61">
        <f>+R573</f>
        <v>-128953.82333333336</v>
      </c>
      <c r="V573" s="49"/>
      <c r="Y573" s="51"/>
      <c r="Z573" s="51"/>
      <c r="AA573" s="51"/>
      <c r="AD573" s="49">
        <f>+U573</f>
        <v>-128953.82333333336</v>
      </c>
    </row>
    <row r="574" spans="1:30">
      <c r="D574" s="3" t="s">
        <v>232</v>
      </c>
      <c r="E574" s="46">
        <f t="shared" ref="E574:F574" si="337">SUM(E521:E573)</f>
        <v>53055998.850000009</v>
      </c>
      <c r="F574" s="46">
        <f t="shared" si="337"/>
        <v>57918243.300000004</v>
      </c>
      <c r="G574" s="46">
        <f t="shared" ref="G574" si="338">SUM(G521:G573)</f>
        <v>56030131.24000001</v>
      </c>
      <c r="H574" s="46">
        <f t="shared" ref="H574" si="339">SUM(H521:H573)</f>
        <v>57452751.129999988</v>
      </c>
      <c r="I574" s="46">
        <f t="shared" ref="I574" si="340">SUM(I521:I573)</f>
        <v>56306636.800000004</v>
      </c>
      <c r="J574" s="46">
        <f t="shared" ref="J574" si="341">SUM(J521:J573)</f>
        <v>48210765.099999994</v>
      </c>
      <c r="K574" s="46">
        <f t="shared" ref="K574" si="342">SUM(K521:K573)</f>
        <v>40653054.000000007</v>
      </c>
      <c r="L574" s="46">
        <f t="shared" ref="L574" si="343">SUM(L521:L573)</f>
        <v>39512626.869999997</v>
      </c>
      <c r="M574" s="46">
        <f t="shared" ref="M574" si="344">SUM(M521:M573)</f>
        <v>29898269.470000003</v>
      </c>
      <c r="N574" s="46">
        <f t="shared" ref="N574" si="345">SUM(N521:N573)</f>
        <v>24881344.420000013</v>
      </c>
      <c r="O574" s="46">
        <f t="shared" ref="O574" si="346">SUM(O521:O573)</f>
        <v>31601692.720000003</v>
      </c>
      <c r="P574" s="46">
        <f t="shared" ref="P574" si="347">SUM(P521:P573)</f>
        <v>29069573.790000003</v>
      </c>
      <c r="Q574" s="46">
        <f t="shared" ref="Q574:R574" si="348">SUM(Q521:Q573)</f>
        <v>30743802.699999999</v>
      </c>
      <c r="R574" s="46">
        <f t="shared" si="348"/>
        <v>42786249.134583347</v>
      </c>
      <c r="Y574" s="51"/>
      <c r="Z574" s="51"/>
      <c r="AA574" s="51"/>
    </row>
    <row r="575" spans="1:30">
      <c r="D575" s="3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30"/>
      <c r="R575" s="34"/>
      <c r="Y575" s="51"/>
      <c r="Z575" s="51"/>
      <c r="AA575" s="51"/>
    </row>
    <row r="576" spans="1:30">
      <c r="A576" s="6" t="s">
        <v>284</v>
      </c>
      <c r="B576" s="6" t="s">
        <v>228</v>
      </c>
      <c r="C576" s="6" t="s">
        <v>67</v>
      </c>
      <c r="D576" s="3" t="s">
        <v>921</v>
      </c>
      <c r="E576" s="45">
        <v>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-29000</v>
      </c>
      <c r="O576" s="45">
        <v>-29000</v>
      </c>
      <c r="P576" s="45">
        <v>-29000</v>
      </c>
      <c r="Q576" s="45">
        <v>-29000</v>
      </c>
      <c r="R576" s="47">
        <f t="shared" ref="R576" si="349">((E576+Q576)+((F576+G576+H576+I576+J576+K576+L576+M576+N576+O576+P576)*2))/24</f>
        <v>-8458.3333333333339</v>
      </c>
      <c r="U576" s="49">
        <f t="shared" ref="U576" si="350">+R576</f>
        <v>-8458.3333333333339</v>
      </c>
      <c r="V576" s="49"/>
      <c r="W576" s="49"/>
      <c r="Y576" s="51"/>
      <c r="Z576" s="51"/>
      <c r="AA576" s="51"/>
      <c r="AD576" s="49">
        <f t="shared" ref="AD576" si="351">+R576</f>
        <v>-8458.3333333333339</v>
      </c>
    </row>
    <row r="577" spans="1:30" s="72" customFormat="1">
      <c r="A577" s="68" t="s">
        <v>284</v>
      </c>
      <c r="B577" s="68" t="s">
        <v>233</v>
      </c>
      <c r="C577" s="68" t="s">
        <v>67</v>
      </c>
      <c r="D577" s="69" t="s">
        <v>973</v>
      </c>
      <c r="E577" s="70">
        <v>-5577166</v>
      </c>
      <c r="F577" s="70">
        <v>-5581293.6600000001</v>
      </c>
      <c r="G577" s="70">
        <v>-5585421.3200000003</v>
      </c>
      <c r="H577" s="70">
        <v>-5589548.9800000004</v>
      </c>
      <c r="I577" s="70">
        <v>-5593676.6399999997</v>
      </c>
      <c r="J577" s="70">
        <v>-5597804.2999999998</v>
      </c>
      <c r="K577" s="70">
        <v>-5595028.96</v>
      </c>
      <c r="L577" s="70">
        <v>-5569569.54</v>
      </c>
      <c r="M577" s="70">
        <v>-5544110.1200000001</v>
      </c>
      <c r="N577" s="70">
        <v>-5521212.1600000001</v>
      </c>
      <c r="O577" s="70">
        <v>-5498314.2000000002</v>
      </c>
      <c r="P577" s="70">
        <v>-5476868.7000000002</v>
      </c>
      <c r="Q577" s="70">
        <v>-5453970.7199999997</v>
      </c>
      <c r="R577" s="71">
        <f t="shared" ref="R577" si="352">((E577+Q577)+((F577+G577+H577+I577+J577+K577+L577+M577+N577+O577+P577)*2))/24</f>
        <v>-5555701.411666668</v>
      </c>
      <c r="V577" s="73"/>
      <c r="W577" s="73">
        <f>+R577</f>
        <v>-5555701.411666668</v>
      </c>
      <c r="Y577" s="74"/>
      <c r="Z577" s="74"/>
      <c r="AA577" s="74"/>
      <c r="AB577" s="73">
        <f>+R577</f>
        <v>-5555701.411666668</v>
      </c>
    </row>
    <row r="578" spans="1:30" s="72" customFormat="1">
      <c r="A578" s="68" t="s">
        <v>284</v>
      </c>
      <c r="B578" s="68" t="s">
        <v>233</v>
      </c>
      <c r="C578" s="68" t="s">
        <v>277</v>
      </c>
      <c r="D578" s="69" t="s">
        <v>779</v>
      </c>
      <c r="E578" s="70">
        <v>0</v>
      </c>
      <c r="F578" s="70">
        <v>0</v>
      </c>
      <c r="G578" s="70">
        <v>0</v>
      </c>
      <c r="H578" s="70">
        <v>0</v>
      </c>
      <c r="I578" s="70">
        <v>0</v>
      </c>
      <c r="J578" s="70">
        <v>0</v>
      </c>
      <c r="K578" s="70">
        <v>0</v>
      </c>
      <c r="L578" s="70">
        <v>-1153.8399999999999</v>
      </c>
      <c r="M578" s="70">
        <v>-3461.52</v>
      </c>
      <c r="N578" s="70">
        <v>-5769.2</v>
      </c>
      <c r="O578" s="70">
        <v>-8136.8</v>
      </c>
      <c r="P578" s="70">
        <v>-10444.48</v>
      </c>
      <c r="Q578" s="70">
        <v>-16051.86</v>
      </c>
      <c r="R578" s="71">
        <f t="shared" ref="R578" si="353">((E578+Q578)+((F578+G578+H578+I578+J578+K578+L578+M578+N578+O578+P578)*2))/24</f>
        <v>-3082.6475000000005</v>
      </c>
      <c r="V578" s="73"/>
      <c r="W578" s="73">
        <f>+R578</f>
        <v>-3082.6475000000005</v>
      </c>
      <c r="Y578" s="74"/>
      <c r="Z578" s="74"/>
      <c r="AA578" s="74"/>
      <c r="AB578" s="73">
        <f>+R578</f>
        <v>-3082.6475000000005</v>
      </c>
    </row>
    <row r="579" spans="1:30" s="72" customFormat="1">
      <c r="A579" s="68" t="s">
        <v>284</v>
      </c>
      <c r="B579" s="68" t="s">
        <v>233</v>
      </c>
      <c r="C579" s="68" t="s">
        <v>390</v>
      </c>
      <c r="D579" s="69" t="s">
        <v>780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1">
        <f t="shared" ref="R579:R614" si="354">((E579+Q579)+((F579+G579+H579+I579+J579+K579+L579+M579+N579+O579+P579)*2))/24</f>
        <v>0</v>
      </c>
      <c r="V579" s="73"/>
      <c r="W579" s="73">
        <f>+R579</f>
        <v>0</v>
      </c>
      <c r="Y579" s="74"/>
      <c r="Z579" s="74"/>
      <c r="AA579" s="74"/>
      <c r="AB579" s="73">
        <f>+R579</f>
        <v>0</v>
      </c>
    </row>
    <row r="580" spans="1:30" s="72" customFormat="1">
      <c r="A580" s="68" t="s">
        <v>284</v>
      </c>
      <c r="B580" s="68" t="s">
        <v>233</v>
      </c>
      <c r="C580" s="68" t="s">
        <v>389</v>
      </c>
      <c r="D580" s="69" t="s">
        <v>781</v>
      </c>
      <c r="E580" s="70">
        <v>-555072</v>
      </c>
      <c r="F580" s="70">
        <v>-555072</v>
      </c>
      <c r="G580" s="70">
        <v>-555072</v>
      </c>
      <c r="H580" s="70">
        <v>-555072</v>
      </c>
      <c r="I580" s="70">
        <v>-555072</v>
      </c>
      <c r="J580" s="70">
        <v>-555072</v>
      </c>
      <c r="K580" s="70">
        <v>-812911</v>
      </c>
      <c r="L580" s="70">
        <v>-812911</v>
      </c>
      <c r="M580" s="70">
        <v>-812911</v>
      </c>
      <c r="N580" s="70">
        <v>-812911</v>
      </c>
      <c r="O580" s="70">
        <v>-812911</v>
      </c>
      <c r="P580" s="70">
        <v>-812911</v>
      </c>
      <c r="Q580" s="70">
        <v>-812911</v>
      </c>
      <c r="R580" s="71">
        <f t="shared" si="354"/>
        <v>-694734.79166666663</v>
      </c>
      <c r="V580" s="73"/>
      <c r="W580" s="73">
        <f>+R580</f>
        <v>-694734.79166666663</v>
      </c>
      <c r="Y580" s="74"/>
      <c r="Z580" s="74"/>
      <c r="AA580" s="74"/>
      <c r="AB580" s="73">
        <f>+R580</f>
        <v>-694734.79166666663</v>
      </c>
    </row>
    <row r="581" spans="1:30">
      <c r="A581" s="6" t="s">
        <v>284</v>
      </c>
      <c r="B581" s="6" t="s">
        <v>234</v>
      </c>
      <c r="C581" s="6" t="s">
        <v>429</v>
      </c>
      <c r="D581" s="3" t="s">
        <v>782</v>
      </c>
      <c r="E581" s="45">
        <v>-76315498.109999999</v>
      </c>
      <c r="F581" s="45">
        <v>-76657805.549999997</v>
      </c>
      <c r="G581" s="45">
        <v>-77001663.189999998</v>
      </c>
      <c r="H581" s="45">
        <v>-77347078.230000004</v>
      </c>
      <c r="I581" s="45">
        <v>-77694057.75</v>
      </c>
      <c r="J581" s="45">
        <v>-78042608.739999995</v>
      </c>
      <c r="K581" s="45">
        <v>-80731567.129999995</v>
      </c>
      <c r="L581" s="45">
        <v>-81083282.760000005</v>
      </c>
      <c r="M581" s="45">
        <v>-81436591.629999995</v>
      </c>
      <c r="N581" s="45">
        <v>-81806567.510000005</v>
      </c>
      <c r="O581" s="45">
        <v>-82168114.129999995</v>
      </c>
      <c r="P581" s="45">
        <v>-82531283.640000001</v>
      </c>
      <c r="Q581" s="45">
        <v>-82896083.439999998</v>
      </c>
      <c r="R581" s="47">
        <f t="shared" si="354"/>
        <v>-79675534.252916664</v>
      </c>
      <c r="U581" s="49"/>
      <c r="V581" s="49"/>
      <c r="W581" s="49">
        <f>+R581</f>
        <v>-79675534.252916664</v>
      </c>
      <c r="Y581" s="67">
        <f>+R581*$Z$4</f>
        <v>-59669007.602009289</v>
      </c>
      <c r="Z581" s="67">
        <f>+R581*$Z$5</f>
        <v>-20006526.650907375</v>
      </c>
      <c r="AA581" s="51"/>
      <c r="AD581" s="49"/>
    </row>
    <row r="582" spans="1:30">
      <c r="A582" s="6" t="s">
        <v>284</v>
      </c>
      <c r="B582" s="6" t="s">
        <v>215</v>
      </c>
      <c r="C582" s="6" t="s">
        <v>981</v>
      </c>
      <c r="D582" s="3" t="s">
        <v>982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-662939.05000000005</v>
      </c>
      <c r="L582" s="45">
        <v>-662939.05000000005</v>
      </c>
      <c r="M582" s="45">
        <v>-662939.05000000005</v>
      </c>
      <c r="N582" s="45">
        <v>-662250.56000000006</v>
      </c>
      <c r="O582" s="45">
        <v>-662250.56000000006</v>
      </c>
      <c r="P582" s="45">
        <v>-662250.56000000006</v>
      </c>
      <c r="Q582" s="45">
        <v>-662250.56000000006</v>
      </c>
      <c r="R582" s="47">
        <f t="shared" ref="R582" si="355">((E582+Q582)+((F582+G582+H582+I582+J582+K582+L582+M582+N582+O582+P582)*2))/24</f>
        <v>-358891.17583333334</v>
      </c>
      <c r="U582" s="49">
        <f t="shared" ref="U582" si="356">+R582</f>
        <v>-358891.17583333334</v>
      </c>
      <c r="V582" s="49"/>
      <c r="W582" s="49"/>
      <c r="Y582" s="51"/>
      <c r="Z582" s="51"/>
      <c r="AA582" s="51"/>
      <c r="AD582" s="49">
        <f t="shared" ref="AD582" si="357">+R582</f>
        <v>-358891.17583333334</v>
      </c>
    </row>
    <row r="583" spans="1:30">
      <c r="A583" s="6" t="s">
        <v>284</v>
      </c>
      <c r="B583" s="6" t="s">
        <v>426</v>
      </c>
      <c r="C583" s="6" t="s">
        <v>179</v>
      </c>
      <c r="D583" s="3" t="s">
        <v>115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354"/>
        <v>0</v>
      </c>
      <c r="U583" s="49">
        <f>+R583</f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284</v>
      </c>
      <c r="B584" s="6" t="s">
        <v>235</v>
      </c>
      <c r="C584" s="6" t="s">
        <v>202</v>
      </c>
      <c r="D584" s="3" t="s">
        <v>783</v>
      </c>
      <c r="E584" s="45">
        <v>-3076262.1</v>
      </c>
      <c r="F584" s="45">
        <v>-3076262.1</v>
      </c>
      <c r="G584" s="45">
        <v>-3076466.15</v>
      </c>
      <c r="H584" s="45">
        <v>-3061470.62</v>
      </c>
      <c r="I584" s="45">
        <v>-3061470.62</v>
      </c>
      <c r="J584" s="45">
        <v>-3061141.64</v>
      </c>
      <c r="K584" s="45">
        <v>-3061141.65</v>
      </c>
      <c r="L584" s="45">
        <v>-3062475.45</v>
      </c>
      <c r="M584" s="45">
        <v>-3063587.73</v>
      </c>
      <c r="N584" s="45">
        <v>-3071284.71</v>
      </c>
      <c r="O584" s="45">
        <v>-3071284.7</v>
      </c>
      <c r="P584" s="45">
        <v>-3076173.02</v>
      </c>
      <c r="Q584" s="45">
        <v>-2941013.99</v>
      </c>
      <c r="R584" s="47">
        <f t="shared" si="354"/>
        <v>-3062616.3695833334</v>
      </c>
      <c r="U584" s="49"/>
      <c r="V584" s="49"/>
      <c r="W584" s="49">
        <f>+R584</f>
        <v>-3062616.3695833334</v>
      </c>
      <c r="Y584" s="67">
        <f t="shared" ref="Y584:Y588" si="358">+R584*$Z$4</f>
        <v>-2293593.3991809585</v>
      </c>
      <c r="Z584" s="67">
        <f t="shared" ref="Z584:Z588" si="359">+R584*$Z$5</f>
        <v>-769022.97040237498</v>
      </c>
      <c r="AA584" s="51"/>
      <c r="AB584" s="51"/>
      <c r="AD584" s="49"/>
    </row>
    <row r="585" spans="1:30">
      <c r="A585" s="6" t="s">
        <v>284</v>
      </c>
      <c r="B585" s="6" t="s">
        <v>235</v>
      </c>
      <c r="C585" s="6" t="s">
        <v>296</v>
      </c>
      <c r="D585" s="3" t="s">
        <v>784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354"/>
        <v>0</v>
      </c>
      <c r="U585" s="49"/>
      <c r="V585" s="49"/>
      <c r="W585" s="49">
        <f>+R585</f>
        <v>0</v>
      </c>
      <c r="Y585" s="67">
        <f t="shared" si="358"/>
        <v>0</v>
      </c>
      <c r="Z585" s="67">
        <f t="shared" si="359"/>
        <v>0</v>
      </c>
      <c r="AA585" s="51"/>
      <c r="AD585" s="49"/>
    </row>
    <row r="586" spans="1:30">
      <c r="A586" s="6" t="s">
        <v>284</v>
      </c>
      <c r="B586" s="6" t="s">
        <v>235</v>
      </c>
      <c r="C586" s="6" t="s">
        <v>428</v>
      </c>
      <c r="D586" s="3" t="s">
        <v>785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354"/>
        <v>0</v>
      </c>
      <c r="U586" s="49"/>
      <c r="V586" s="49"/>
      <c r="W586" s="49">
        <f>+R586</f>
        <v>0</v>
      </c>
      <c r="Y586" s="67">
        <f t="shared" si="358"/>
        <v>0</v>
      </c>
      <c r="Z586" s="67">
        <f t="shared" si="359"/>
        <v>0</v>
      </c>
      <c r="AA586" s="51"/>
      <c r="AD586" s="49"/>
    </row>
    <row r="587" spans="1:30">
      <c r="A587" s="6" t="s">
        <v>284</v>
      </c>
      <c r="B587" s="6" t="s">
        <v>235</v>
      </c>
      <c r="C587" s="6" t="s">
        <v>427</v>
      </c>
      <c r="D587" s="3" t="s">
        <v>786</v>
      </c>
      <c r="E587" s="45">
        <v>-278967.98</v>
      </c>
      <c r="F587" s="45">
        <v>-278967.98</v>
      </c>
      <c r="G587" s="45">
        <v>-278967.98</v>
      </c>
      <c r="H587" s="45">
        <v>-271009.40999999997</v>
      </c>
      <c r="I587" s="45">
        <v>-269648.52</v>
      </c>
      <c r="J587" s="45">
        <v>-267224.96999999997</v>
      </c>
      <c r="K587" s="45">
        <v>-267224.96999999997</v>
      </c>
      <c r="L587" s="45">
        <v>-267224.96999999997</v>
      </c>
      <c r="M587" s="45">
        <v>-283342.58</v>
      </c>
      <c r="N587" s="45">
        <v>-280044.61</v>
      </c>
      <c r="O587" s="45">
        <v>-283369.61</v>
      </c>
      <c r="P587" s="45">
        <v>-259736.48</v>
      </c>
      <c r="Q587" s="45">
        <v>-259736.48</v>
      </c>
      <c r="R587" s="47">
        <f t="shared" si="354"/>
        <v>-273009.52583333332</v>
      </c>
      <c r="U587" s="49"/>
      <c r="V587" s="49"/>
      <c r="W587" s="49">
        <f>+R587</f>
        <v>-273009.52583333332</v>
      </c>
      <c r="Y587" s="67">
        <f t="shared" si="358"/>
        <v>-204456.83389658332</v>
      </c>
      <c r="Z587" s="67">
        <f t="shared" si="359"/>
        <v>-68552.691936749994</v>
      </c>
      <c r="AA587" s="51"/>
      <c r="AD587" s="49"/>
    </row>
    <row r="588" spans="1:30">
      <c r="A588" s="6" t="s">
        <v>284</v>
      </c>
      <c r="B588" s="6" t="s">
        <v>235</v>
      </c>
      <c r="C588" s="6" t="s">
        <v>297</v>
      </c>
      <c r="D588" s="3" t="s">
        <v>787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354"/>
        <v>0</v>
      </c>
      <c r="U588" s="49"/>
      <c r="V588" s="49"/>
      <c r="W588" s="49">
        <f>+R588</f>
        <v>0</v>
      </c>
      <c r="Y588" s="67">
        <f t="shared" si="358"/>
        <v>0</v>
      </c>
      <c r="Z588" s="67">
        <f t="shared" si="359"/>
        <v>0</v>
      </c>
      <c r="AA588" s="51"/>
      <c r="AD588" s="49"/>
    </row>
    <row r="589" spans="1:30">
      <c r="A589" s="6" t="s">
        <v>284</v>
      </c>
      <c r="B589" s="6" t="s">
        <v>430</v>
      </c>
      <c r="C589" s="6" t="s">
        <v>433</v>
      </c>
      <c r="D589" s="3" t="s">
        <v>788</v>
      </c>
      <c r="E589" s="45">
        <v>-219.699999999992</v>
      </c>
      <c r="F589" s="45">
        <v>318.31000000000802</v>
      </c>
      <c r="G589" s="45">
        <v>311.11000000000797</v>
      </c>
      <c r="H589" s="45">
        <v>304.18000000000802</v>
      </c>
      <c r="I589" s="45">
        <v>70254.399999999994</v>
      </c>
      <c r="J589" s="45">
        <v>459.58000000000197</v>
      </c>
      <c r="K589" s="45">
        <v>455.180000000002</v>
      </c>
      <c r="L589" s="45">
        <v>451</v>
      </c>
      <c r="M589" s="45">
        <v>446.87</v>
      </c>
      <c r="N589" s="45">
        <v>440.1</v>
      </c>
      <c r="O589" s="45">
        <v>479.53</v>
      </c>
      <c r="P589" s="45">
        <v>475.47</v>
      </c>
      <c r="Q589" s="45">
        <v>688.26</v>
      </c>
      <c r="R589" s="47">
        <f t="shared" si="354"/>
        <v>6219.1675000000023</v>
      </c>
      <c r="U589" s="49">
        <f t="shared" ref="U589:U606" si="360">+R589</f>
        <v>6219.1675000000023</v>
      </c>
      <c r="V589" s="49"/>
      <c r="W589" s="49"/>
      <c r="Y589" s="51"/>
      <c r="Z589" s="51"/>
      <c r="AA589" s="51"/>
      <c r="AD589" s="49">
        <f t="shared" ref="AD589:AD594" si="361">+R589</f>
        <v>6219.1675000000023</v>
      </c>
    </row>
    <row r="590" spans="1:30">
      <c r="A590" s="6" t="s">
        <v>284</v>
      </c>
      <c r="B590" s="6" t="s">
        <v>430</v>
      </c>
      <c r="C590" s="6" t="s">
        <v>432</v>
      </c>
      <c r="D590" s="3" t="s">
        <v>789</v>
      </c>
      <c r="E590" s="45">
        <v>-6468086.1900000004</v>
      </c>
      <c r="F590" s="45">
        <v>-6429472.7699999996</v>
      </c>
      <c r="G590" s="45">
        <v>-6390859.3499999996</v>
      </c>
      <c r="H590" s="45">
        <v>-6352245.9299999997</v>
      </c>
      <c r="I590" s="45">
        <v>-6313632.5099999998</v>
      </c>
      <c r="J590" s="45">
        <v>-6275019.0899999999</v>
      </c>
      <c r="K590" s="45">
        <v>-6481555.6900000004</v>
      </c>
      <c r="L590" s="45">
        <v>-6426773.1100000003</v>
      </c>
      <c r="M590" s="45">
        <v>-6371990.5300000003</v>
      </c>
      <c r="N590" s="45">
        <v>-6317207.9400000004</v>
      </c>
      <c r="O590" s="45">
        <v>-6262425.3600000003</v>
      </c>
      <c r="P590" s="45">
        <v>-6207642.7800000003</v>
      </c>
      <c r="Q590" s="45">
        <v>-6152860.1900000004</v>
      </c>
      <c r="R590" s="47">
        <f t="shared" si="354"/>
        <v>-6344941.5208333321</v>
      </c>
      <c r="U590" s="49">
        <f t="shared" si="360"/>
        <v>-6344941.5208333321</v>
      </c>
      <c r="V590" s="49"/>
      <c r="W590" s="49"/>
      <c r="Y590" s="51"/>
      <c r="Z590" s="51"/>
      <c r="AA590" s="51"/>
      <c r="AD590" s="49">
        <f t="shared" si="361"/>
        <v>-6344941.5208333321</v>
      </c>
    </row>
    <row r="591" spans="1:30">
      <c r="A591" s="6" t="s">
        <v>284</v>
      </c>
      <c r="B591" s="6" t="s">
        <v>430</v>
      </c>
      <c r="C591" s="6" t="s">
        <v>434</v>
      </c>
      <c r="D591" s="3" t="s">
        <v>790</v>
      </c>
      <c r="E591" s="45">
        <v>-24135</v>
      </c>
      <c r="F591" s="45">
        <v>-24135</v>
      </c>
      <c r="G591" s="45">
        <v>-24135</v>
      </c>
      <c r="H591" s="45">
        <v>-24135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354"/>
        <v>-7039.375</v>
      </c>
      <c r="U591" s="49">
        <f t="shared" si="360"/>
        <v>-7039.375</v>
      </c>
      <c r="V591" s="49"/>
      <c r="W591" s="49"/>
      <c r="Y591" s="51"/>
      <c r="Z591" s="51"/>
      <c r="AA591" s="51"/>
      <c r="AD591" s="49">
        <f t="shared" si="361"/>
        <v>-7039.375</v>
      </c>
    </row>
    <row r="592" spans="1:30">
      <c r="A592" s="6" t="s">
        <v>284</v>
      </c>
      <c r="B592" s="6" t="s">
        <v>430</v>
      </c>
      <c r="C592" s="6" t="s">
        <v>431</v>
      </c>
      <c r="D592" s="3" t="s">
        <v>888</v>
      </c>
      <c r="E592" s="45">
        <v>-1045610</v>
      </c>
      <c r="F592" s="45">
        <v>-1045610</v>
      </c>
      <c r="G592" s="45">
        <v>-1045610</v>
      </c>
      <c r="H592" s="45">
        <v>-1045610</v>
      </c>
      <c r="I592" s="45">
        <v>-1045610</v>
      </c>
      <c r="J592" s="45">
        <v>-1045610</v>
      </c>
      <c r="K592" s="45">
        <v>-1044516</v>
      </c>
      <c r="L592" s="45">
        <v>-1044516</v>
      </c>
      <c r="M592" s="45">
        <v>-1044516</v>
      </c>
      <c r="N592" s="45">
        <v>-1044516</v>
      </c>
      <c r="O592" s="45">
        <v>-1044516</v>
      </c>
      <c r="P592" s="45">
        <v>-1044516</v>
      </c>
      <c r="Q592" s="45">
        <v>-1044516</v>
      </c>
      <c r="R592" s="47">
        <f t="shared" si="354"/>
        <v>-1045017.4166666666</v>
      </c>
      <c r="U592" s="49">
        <f t="shared" si="360"/>
        <v>-1045017.4166666666</v>
      </c>
      <c r="V592" s="49"/>
      <c r="W592" s="49"/>
      <c r="Y592" s="51"/>
      <c r="Z592" s="51"/>
      <c r="AA592" s="51"/>
      <c r="AD592" s="49">
        <f t="shared" si="361"/>
        <v>-1045017.4166666666</v>
      </c>
    </row>
    <row r="593" spans="1:30">
      <c r="A593" s="6" t="s">
        <v>284</v>
      </c>
      <c r="B593" s="6" t="s">
        <v>430</v>
      </c>
      <c r="C593" s="6" t="s">
        <v>886</v>
      </c>
      <c r="D593" s="3" t="s">
        <v>887</v>
      </c>
      <c r="E593" s="45">
        <v>197919</v>
      </c>
      <c r="F593" s="45">
        <v>197919</v>
      </c>
      <c r="G593" s="45">
        <v>197919</v>
      </c>
      <c r="H593" s="45">
        <v>197919</v>
      </c>
      <c r="I593" s="45">
        <v>197919</v>
      </c>
      <c r="J593" s="45">
        <v>197919</v>
      </c>
      <c r="K593" s="45">
        <v>253608</v>
      </c>
      <c r="L593" s="45">
        <v>253608</v>
      </c>
      <c r="M593" s="45">
        <v>253608</v>
      </c>
      <c r="N593" s="45">
        <v>253608</v>
      </c>
      <c r="O593" s="45">
        <v>253608</v>
      </c>
      <c r="P593" s="45">
        <v>253608</v>
      </c>
      <c r="Q593" s="45">
        <v>253608</v>
      </c>
      <c r="R593" s="47">
        <f t="shared" ref="R593:R595" si="362">((E593+Q593)+((F593+G593+H593+I593+J593+K593+L593+M593+N593+O593+P593)*2))/24</f>
        <v>228083.875</v>
      </c>
      <c r="U593" s="49">
        <f t="shared" ref="U593:U594" si="363">+R593</f>
        <v>228083.875</v>
      </c>
      <c r="V593" s="49"/>
      <c r="W593" s="49"/>
      <c r="Y593" s="51"/>
      <c r="Z593" s="51"/>
      <c r="AA593" s="51"/>
      <c r="AD593" s="49">
        <f t="shared" si="361"/>
        <v>228083.875</v>
      </c>
    </row>
    <row r="594" spans="1:30">
      <c r="A594" s="6" t="s">
        <v>284</v>
      </c>
      <c r="B594" s="6" t="s">
        <v>430</v>
      </c>
      <c r="C594" s="6" t="s">
        <v>998</v>
      </c>
      <c r="D594" s="3" t="s">
        <v>1013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-456492.6</v>
      </c>
      <c r="P594" s="45">
        <v>-456492.6</v>
      </c>
      <c r="Q594" s="45">
        <v>-456492.6</v>
      </c>
      <c r="R594" s="47">
        <f t="shared" si="362"/>
        <v>-95102.625</v>
      </c>
      <c r="U594" s="49">
        <f t="shared" si="363"/>
        <v>-95102.625</v>
      </c>
      <c r="V594" s="49"/>
      <c r="W594" s="49"/>
      <c r="Y594" s="51"/>
      <c r="Z594" s="51"/>
      <c r="AA594" s="51"/>
      <c r="AD594" s="49">
        <f t="shared" si="361"/>
        <v>-95102.625</v>
      </c>
    </row>
    <row r="595" spans="1:30">
      <c r="A595" s="6" t="s">
        <v>284</v>
      </c>
      <c r="B595" s="6" t="s">
        <v>435</v>
      </c>
      <c r="C595" s="6" t="s">
        <v>437</v>
      </c>
      <c r="D595" s="3" t="s">
        <v>237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-44148802.82</v>
      </c>
      <c r="P595" s="45">
        <v>-43924192.859999999</v>
      </c>
      <c r="Q595" s="45">
        <v>-43699582.920000002</v>
      </c>
      <c r="R595" s="47">
        <f t="shared" si="362"/>
        <v>-9160232.2616666686</v>
      </c>
      <c r="V595" s="49"/>
      <c r="W595" s="49">
        <f>+R595</f>
        <v>-9160232.2616666686</v>
      </c>
      <c r="Y595" s="51"/>
      <c r="Z595" s="51"/>
      <c r="AA595" s="51"/>
      <c r="AB595" s="49">
        <f>+W595</f>
        <v>-9160232.2616666686</v>
      </c>
    </row>
    <row r="596" spans="1:30">
      <c r="A596" s="6" t="s">
        <v>284</v>
      </c>
      <c r="B596" s="6" t="s">
        <v>435</v>
      </c>
      <c r="C596" s="6" t="s">
        <v>438</v>
      </c>
      <c r="D596" s="18" t="s">
        <v>792</v>
      </c>
      <c r="E596" s="45">
        <v>-7382798.9000000004</v>
      </c>
      <c r="F596" s="45">
        <v>-7286034.5800000001</v>
      </c>
      <c r="G596" s="45">
        <v>-7189270.1799999997</v>
      </c>
      <c r="H596" s="45">
        <v>-7092505.75</v>
      </c>
      <c r="I596" s="45">
        <v>-6995741.3200000003</v>
      </c>
      <c r="J596" s="45">
        <v>-6898976.8600000003</v>
      </c>
      <c r="K596" s="45">
        <v>-6802212.4699999997</v>
      </c>
      <c r="L596" s="45">
        <v>-6802212.5300000003</v>
      </c>
      <c r="M596" s="45">
        <v>-6608683.6699999999</v>
      </c>
      <c r="N596" s="45">
        <v>-6511919.3600000003</v>
      </c>
      <c r="O596" s="45">
        <v>-6415154.9800000004</v>
      </c>
      <c r="P596" s="45">
        <v>-6189020.4199999999</v>
      </c>
      <c r="Q596" s="45">
        <v>-6093177.3499999996</v>
      </c>
      <c r="R596" s="47">
        <f t="shared" si="354"/>
        <v>-6794143.3537500007</v>
      </c>
      <c r="V596" s="49"/>
      <c r="W596" s="49">
        <f>+R596</f>
        <v>-6794143.3537500007</v>
      </c>
      <c r="Y596" s="51"/>
      <c r="Z596" s="51"/>
      <c r="AA596" s="51"/>
      <c r="AB596" s="49">
        <f>+W596</f>
        <v>-6794143.3537500007</v>
      </c>
    </row>
    <row r="597" spans="1:30">
      <c r="A597" s="6" t="s">
        <v>284</v>
      </c>
      <c r="B597" s="6" t="s">
        <v>435</v>
      </c>
      <c r="C597" s="6" t="s">
        <v>436</v>
      </c>
      <c r="D597" s="18" t="s">
        <v>236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354"/>
        <v>0</v>
      </c>
      <c r="U597" s="49">
        <f t="shared" si="360"/>
        <v>0</v>
      </c>
      <c r="V597" s="49"/>
      <c r="W597" s="49"/>
      <c r="Y597" s="51"/>
      <c r="Z597" s="51"/>
      <c r="AA597" s="51"/>
      <c r="AD597" s="49">
        <f>+R597</f>
        <v>0</v>
      </c>
    </row>
    <row r="598" spans="1:30">
      <c r="A598" s="6" t="s">
        <v>293</v>
      </c>
      <c r="B598" s="6" t="s">
        <v>228</v>
      </c>
      <c r="C598" s="6" t="s">
        <v>113</v>
      </c>
      <c r="D598" s="3" t="s">
        <v>728</v>
      </c>
      <c r="E598" s="45">
        <v>-114441.45</v>
      </c>
      <c r="F598" s="45">
        <v>-33750</v>
      </c>
      <c r="G598" s="45">
        <v>-33750</v>
      </c>
      <c r="H598" s="45">
        <v>-33750</v>
      </c>
      <c r="I598" s="45">
        <v>-33750</v>
      </c>
      <c r="J598" s="45">
        <v>-33750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7">
        <f t="shared" si="354"/>
        <v>-18830.893749999999</v>
      </c>
      <c r="U598" s="49">
        <f t="shared" si="360"/>
        <v>-18830.893749999999</v>
      </c>
      <c r="V598" s="49"/>
      <c r="W598" s="49"/>
      <c r="Y598" s="51"/>
      <c r="Z598" s="51"/>
      <c r="AA598" s="51"/>
      <c r="AD598" s="49">
        <f>+R598</f>
        <v>-18830.893749999999</v>
      </c>
    </row>
    <row r="599" spans="1:30">
      <c r="A599" s="6" t="s">
        <v>293</v>
      </c>
      <c r="B599" s="6" t="s">
        <v>416</v>
      </c>
      <c r="C599" s="6" t="s">
        <v>922</v>
      </c>
      <c r="D599" s="18" t="s">
        <v>923</v>
      </c>
      <c r="E599" s="45">
        <v>0</v>
      </c>
      <c r="F599" s="45">
        <v>0</v>
      </c>
      <c r="G599" s="45">
        <v>0</v>
      </c>
      <c r="H599" s="45">
        <v>-6800.27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ref="R599" si="364">((E599+Q599)+((F599+G599+H599+I599+J599+K599+L599+M599+N599+O599+P599)*2))/24</f>
        <v>-566.68916666666667</v>
      </c>
      <c r="U599" s="61">
        <f>+R599</f>
        <v>-566.68916666666667</v>
      </c>
      <c r="V599" s="49"/>
      <c r="Y599" s="51"/>
      <c r="Z599" s="51"/>
      <c r="AA599" s="51"/>
      <c r="AB599" s="49"/>
      <c r="AD599" s="49">
        <f>+R599</f>
        <v>-566.68916666666667</v>
      </c>
    </row>
    <row r="600" spans="1:30">
      <c r="A600" s="6" t="s">
        <v>293</v>
      </c>
      <c r="B600" s="6" t="s">
        <v>435</v>
      </c>
      <c r="C600" s="6" t="s">
        <v>420</v>
      </c>
      <c r="D600" s="18" t="s">
        <v>791</v>
      </c>
      <c r="E600" s="45">
        <v>16585.490000000002</v>
      </c>
      <c r="F600" s="45">
        <v>9743.81</v>
      </c>
      <c r="G600" s="45">
        <v>16865.82</v>
      </c>
      <c r="H600" s="45">
        <v>24937.03</v>
      </c>
      <c r="I600" s="45">
        <v>77544.39</v>
      </c>
      <c r="J600" s="45">
        <v>44383.8</v>
      </c>
      <c r="K600" s="45">
        <v>50222.239999999998</v>
      </c>
      <c r="L600" s="45">
        <v>47414.74</v>
      </c>
      <c r="M600" s="45">
        <v>49833.69</v>
      </c>
      <c r="N600" s="45">
        <v>30451.54</v>
      </c>
      <c r="O600" s="45">
        <v>13098.39</v>
      </c>
      <c r="P600" s="45">
        <v>9451.2499999999909</v>
      </c>
      <c r="Q600" s="45">
        <v>1377.3499999999899</v>
      </c>
      <c r="R600" s="47">
        <f t="shared" si="354"/>
        <v>31910.676666666663</v>
      </c>
      <c r="U600" s="49">
        <f t="shared" si="360"/>
        <v>31910.676666666663</v>
      </c>
      <c r="V600" s="49"/>
      <c r="W600" s="49"/>
      <c r="Y600" s="51"/>
      <c r="Z600" s="51"/>
      <c r="AA600" s="51"/>
      <c r="AD600" s="49">
        <f>+R600</f>
        <v>31910.676666666663</v>
      </c>
    </row>
    <row r="601" spans="1:30">
      <c r="A601" s="6" t="s">
        <v>293</v>
      </c>
      <c r="B601" s="6" t="s">
        <v>435</v>
      </c>
      <c r="C601" s="6" t="s">
        <v>879</v>
      </c>
      <c r="D601" s="18" t="s">
        <v>795</v>
      </c>
      <c r="E601" s="45">
        <v>-761850.62</v>
      </c>
      <c r="F601" s="45">
        <v>-785308.3</v>
      </c>
      <c r="G601" s="45">
        <v>-812601.99</v>
      </c>
      <c r="H601" s="45">
        <v>-838357.86</v>
      </c>
      <c r="I601" s="45">
        <v>-858467.52</v>
      </c>
      <c r="J601" s="45">
        <v>-856415.31</v>
      </c>
      <c r="K601" s="45">
        <v>-819703.76</v>
      </c>
      <c r="L601" s="45">
        <v>-779173.93</v>
      </c>
      <c r="M601" s="45">
        <v>-745868.62</v>
      </c>
      <c r="N601" s="45">
        <v>-711583.1</v>
      </c>
      <c r="O601" s="45">
        <v>-698571.88</v>
      </c>
      <c r="P601" s="45">
        <v>-708864.05</v>
      </c>
      <c r="Q601" s="45">
        <v>-725192.83</v>
      </c>
      <c r="R601" s="47">
        <f t="shared" ref="R601" si="365">((E601+Q601)+((F601+G601+H601+I601+J601+K601+L601+M601+N601+O601+P601)*2))/24</f>
        <v>-779869.83708333329</v>
      </c>
      <c r="W601" s="49">
        <f t="shared" ref="W601" si="366">+R601</f>
        <v>-779869.83708333329</v>
      </c>
      <c r="Y601" s="51"/>
      <c r="Z601" s="51"/>
      <c r="AA601" s="51"/>
      <c r="AB601" s="49">
        <f t="shared" ref="AB601" si="367">+W601</f>
        <v>-779869.83708333329</v>
      </c>
    </row>
    <row r="602" spans="1:30">
      <c r="A602" s="6" t="s">
        <v>293</v>
      </c>
      <c r="B602" s="6" t="s">
        <v>435</v>
      </c>
      <c r="C602" s="6" t="s">
        <v>927</v>
      </c>
      <c r="D602" s="18" t="s">
        <v>928</v>
      </c>
      <c r="E602" s="45">
        <v>-337398.1</v>
      </c>
      <c r="F602" s="45">
        <v>-291221.03999999998</v>
      </c>
      <c r="G602" s="45">
        <v>-254672.52</v>
      </c>
      <c r="H602" s="45">
        <v>-214039.25</v>
      </c>
      <c r="I602" s="45">
        <v>-158901.04999999999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ref="R602" si="368">((E602+Q602)+((F602+G602+H602+I602+J602+K602+L602+M602+N602+O602+P602)*2))/24</f>
        <v>-90627.742499999993</v>
      </c>
      <c r="W602" s="49">
        <f t="shared" ref="W602" si="369">+R602</f>
        <v>-90627.742499999993</v>
      </c>
      <c r="Y602" s="51"/>
      <c r="Z602" s="51"/>
      <c r="AA602" s="51"/>
      <c r="AB602" s="49">
        <f t="shared" ref="AB602" si="370">+W602</f>
        <v>-90627.742499999993</v>
      </c>
    </row>
    <row r="603" spans="1:30">
      <c r="A603" s="6" t="s">
        <v>294</v>
      </c>
      <c r="B603" s="6" t="s">
        <v>228</v>
      </c>
      <c r="C603" s="6" t="s">
        <v>67</v>
      </c>
      <c r="D603" s="3" t="s">
        <v>729</v>
      </c>
      <c r="E603" s="45">
        <v>-9016469.4000000004</v>
      </c>
      <c r="F603" s="45">
        <v>-8885523.0600000005</v>
      </c>
      <c r="G603" s="45">
        <v>-8623954.4399999995</v>
      </c>
      <c r="H603" s="45">
        <v>-19674363.690000001</v>
      </c>
      <c r="I603" s="45">
        <v>-19609399.280000001</v>
      </c>
      <c r="J603" s="45">
        <v>-19629318.190000001</v>
      </c>
      <c r="K603" s="45">
        <v>-20108879.920000002</v>
      </c>
      <c r="L603" s="45">
        <v>-20057193.449999999</v>
      </c>
      <c r="M603" s="45">
        <v>-20013882.449999999</v>
      </c>
      <c r="N603" s="45">
        <v>-19992093.670000002</v>
      </c>
      <c r="O603" s="45">
        <v>-19890232.859999999</v>
      </c>
      <c r="P603" s="45">
        <v>-19853235.859999999</v>
      </c>
      <c r="Q603" s="45">
        <v>-19949367.73</v>
      </c>
      <c r="R603" s="47">
        <f t="shared" si="354"/>
        <v>-17568416.286249999</v>
      </c>
      <c r="U603" s="49">
        <f t="shared" si="360"/>
        <v>-17568416.286249999</v>
      </c>
      <c r="V603" s="49"/>
      <c r="W603" s="49"/>
      <c r="Y603" s="51"/>
      <c r="Z603" s="51"/>
      <c r="AA603" s="51"/>
      <c r="AD603" s="49">
        <f>+R603</f>
        <v>-17568416.286249999</v>
      </c>
    </row>
    <row r="604" spans="1:30">
      <c r="A604" s="6" t="s">
        <v>294</v>
      </c>
      <c r="B604" s="6" t="s">
        <v>228</v>
      </c>
      <c r="C604" s="6" t="s">
        <v>113</v>
      </c>
      <c r="D604" s="3" t="s">
        <v>730</v>
      </c>
      <c r="E604" s="45">
        <v>-466500</v>
      </c>
      <c r="F604" s="45">
        <v>-466500</v>
      </c>
      <c r="G604" s="45">
        <v>-466500</v>
      </c>
      <c r="H604" s="45">
        <v>-466500</v>
      </c>
      <c r="I604" s="45">
        <v>-466500</v>
      </c>
      <c r="J604" s="45">
        <v>-466500</v>
      </c>
      <c r="K604" s="45">
        <v>-466500</v>
      </c>
      <c r="L604" s="45">
        <v>-466500</v>
      </c>
      <c r="M604" s="45">
        <v>-466500</v>
      </c>
      <c r="N604" s="45">
        <v>-466500</v>
      </c>
      <c r="O604" s="45">
        <v>-466500</v>
      </c>
      <c r="P604" s="45">
        <v>-466500</v>
      </c>
      <c r="Q604" s="45">
        <v>-466500</v>
      </c>
      <c r="R604" s="47">
        <f t="shared" si="354"/>
        <v>-466500</v>
      </c>
      <c r="U604" s="49">
        <f t="shared" si="360"/>
        <v>-466500</v>
      </c>
      <c r="V604" s="49"/>
      <c r="W604" s="49"/>
      <c r="Y604" s="51"/>
      <c r="Z604" s="51"/>
      <c r="AA604" s="51"/>
      <c r="AD604" s="49">
        <f>+R604</f>
        <v>-466500</v>
      </c>
    </row>
    <row r="605" spans="1:30">
      <c r="A605" s="6" t="s">
        <v>294</v>
      </c>
      <c r="B605" s="6" t="s">
        <v>416</v>
      </c>
      <c r="C605" s="6" t="s">
        <v>924</v>
      </c>
      <c r="D605" s="18" t="s">
        <v>923</v>
      </c>
      <c r="E605" s="45">
        <v>0</v>
      </c>
      <c r="F605" s="45">
        <v>0</v>
      </c>
      <c r="G605" s="45">
        <v>0</v>
      </c>
      <c r="H605" s="45">
        <v>-24598.6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7">
        <f t="shared" ref="R605" si="371">((E605+Q605)+((F605+G605+H605+I605+J605+K605+L605+M605+N605+O605+P605)*2))/24</f>
        <v>-2049.8833333333332</v>
      </c>
      <c r="U605" s="61">
        <f>+R605</f>
        <v>-2049.8833333333332</v>
      </c>
      <c r="V605" s="49"/>
      <c r="Y605" s="51"/>
      <c r="Z605" s="51"/>
      <c r="AA605" s="51"/>
      <c r="AB605" s="49"/>
      <c r="AD605" s="49">
        <f>+R605</f>
        <v>-2049.8833333333332</v>
      </c>
    </row>
    <row r="606" spans="1:30">
      <c r="A606" s="6" t="s">
        <v>294</v>
      </c>
      <c r="B606" s="6" t="s">
        <v>435</v>
      </c>
      <c r="C606" s="6" t="s">
        <v>420</v>
      </c>
      <c r="D606" s="18" t="s">
        <v>791</v>
      </c>
      <c r="E606" s="45">
        <v>17105.82</v>
      </c>
      <c r="F606" s="45">
        <v>11708.07</v>
      </c>
      <c r="G606" s="45">
        <v>20391.72</v>
      </c>
      <c r="H606" s="45">
        <v>29134.51</v>
      </c>
      <c r="I606" s="45">
        <v>87254.78</v>
      </c>
      <c r="J606" s="45">
        <v>156700.14000000001</v>
      </c>
      <c r="K606" s="45">
        <v>169744.47</v>
      </c>
      <c r="L606" s="45">
        <v>162869.23000000001</v>
      </c>
      <c r="M606" s="45">
        <v>175589.86</v>
      </c>
      <c r="N606" s="45">
        <v>115107.17</v>
      </c>
      <c r="O606" s="45">
        <v>47944.76</v>
      </c>
      <c r="P606" s="45">
        <v>31830.68</v>
      </c>
      <c r="Q606" s="45">
        <v>4685.0800000000099</v>
      </c>
      <c r="R606" s="47">
        <f t="shared" si="354"/>
        <v>84930.903333333335</v>
      </c>
      <c r="U606" s="49">
        <f t="shared" si="360"/>
        <v>84930.903333333335</v>
      </c>
      <c r="V606" s="49"/>
      <c r="W606" s="49"/>
      <c r="Y606" s="51"/>
      <c r="Z606" s="51"/>
      <c r="AA606" s="51"/>
      <c r="AD606" s="49">
        <f>+R606</f>
        <v>84930.903333333335</v>
      </c>
    </row>
    <row r="607" spans="1:30">
      <c r="A607" s="6" t="s">
        <v>294</v>
      </c>
      <c r="B607" s="6" t="s">
        <v>435</v>
      </c>
      <c r="C607" s="6" t="s">
        <v>437</v>
      </c>
      <c r="D607" s="3" t="s">
        <v>237</v>
      </c>
      <c r="E607" s="45">
        <v>-45773494.049999997</v>
      </c>
      <c r="F607" s="45">
        <v>-45553186.520000003</v>
      </c>
      <c r="G607" s="45">
        <v>-45332913.859999999</v>
      </c>
      <c r="H607" s="45">
        <v>-45112624.32</v>
      </c>
      <c r="I607" s="45">
        <v>-44892316.759999998</v>
      </c>
      <c r="J607" s="45">
        <v>-44726136.530000001</v>
      </c>
      <c r="K607" s="45">
        <v>-45047242.530000001</v>
      </c>
      <c r="L607" s="45">
        <v>-44822632.57</v>
      </c>
      <c r="M607" s="45">
        <v>-44598022.649999999</v>
      </c>
      <c r="N607" s="45">
        <v>-44373412.770000003</v>
      </c>
      <c r="O607" s="45">
        <v>7.4505805969238298E-9</v>
      </c>
      <c r="P607" s="45">
        <v>7.4505805969238298E-9</v>
      </c>
      <c r="Q607" s="45">
        <v>7.4505805969238298E-9</v>
      </c>
      <c r="R607" s="47">
        <f t="shared" si="354"/>
        <v>-35612102.961249992</v>
      </c>
      <c r="W607" s="49">
        <f>+R607</f>
        <v>-35612102.961249992</v>
      </c>
      <c r="Y607" s="51"/>
      <c r="Z607" s="51"/>
      <c r="AA607" s="51"/>
      <c r="AB607" s="49">
        <f t="shared" ref="AB607:AB614" si="372">+W607</f>
        <v>-35612102.961249992</v>
      </c>
    </row>
    <row r="608" spans="1:30">
      <c r="A608" s="6" t="s">
        <v>294</v>
      </c>
      <c r="B608" s="6" t="s">
        <v>435</v>
      </c>
      <c r="C608" s="6" t="s">
        <v>524</v>
      </c>
      <c r="D608" s="18" t="s">
        <v>793</v>
      </c>
      <c r="E608" s="45">
        <v>-713680.41</v>
      </c>
      <c r="F608" s="45">
        <v>-757506.75</v>
      </c>
      <c r="G608" s="45">
        <v>-805636.92</v>
      </c>
      <c r="H608" s="45">
        <v>-847365.78</v>
      </c>
      <c r="I608" s="45">
        <v>-883050.67</v>
      </c>
      <c r="J608" s="45">
        <v>-875351.97</v>
      </c>
      <c r="K608" s="45">
        <v>-756886.92</v>
      </c>
      <c r="L608" s="45">
        <v>-697105.84</v>
      </c>
      <c r="M608" s="45">
        <v>-648930.1</v>
      </c>
      <c r="N608" s="45">
        <v>-583019.43000000005</v>
      </c>
      <c r="O608" s="45">
        <v>-569908.18999999994</v>
      </c>
      <c r="P608" s="45">
        <v>-624603.68000000005</v>
      </c>
      <c r="Q608" s="45">
        <v>-684019.95</v>
      </c>
      <c r="R608" s="47">
        <f t="shared" si="354"/>
        <v>-729018.03583333315</v>
      </c>
      <c r="W608" s="49">
        <f t="shared" ref="W608:W615" si="373">+R608</f>
        <v>-729018.03583333315</v>
      </c>
      <c r="Y608" s="51"/>
      <c r="Z608" s="51"/>
      <c r="AA608" s="51"/>
      <c r="AB608" s="49">
        <f t="shared" si="372"/>
        <v>-729018.03583333315</v>
      </c>
    </row>
    <row r="609" spans="1:30">
      <c r="A609" s="6" t="s">
        <v>294</v>
      </c>
      <c r="B609" s="6" t="s">
        <v>435</v>
      </c>
      <c r="C609" s="6" t="s">
        <v>525</v>
      </c>
      <c r="D609" s="18" t="s">
        <v>794</v>
      </c>
      <c r="E609" s="45">
        <v>-108924.97</v>
      </c>
      <c r="F609" s="45">
        <v>-119428.13</v>
      </c>
      <c r="G609" s="45">
        <v>-131398.07</v>
      </c>
      <c r="H609" s="45">
        <v>-141323.21</v>
      </c>
      <c r="I609" s="45">
        <v>-149241.07</v>
      </c>
      <c r="J609" s="45">
        <v>-143082.29</v>
      </c>
      <c r="K609" s="45">
        <v>-102562.31</v>
      </c>
      <c r="L609" s="45">
        <v>-78704.94</v>
      </c>
      <c r="M609" s="45">
        <v>-58587.78</v>
      </c>
      <c r="N609" s="45">
        <v>-32796.720000000001</v>
      </c>
      <c r="O609" s="45">
        <v>-24118.15</v>
      </c>
      <c r="P609" s="45">
        <v>-37316.129999999997</v>
      </c>
      <c r="Q609" s="45">
        <v>-98004.56</v>
      </c>
      <c r="R609" s="47">
        <f t="shared" si="354"/>
        <v>-93501.963749999995</v>
      </c>
      <c r="W609" s="49">
        <f t="shared" si="373"/>
        <v>-93501.963749999995</v>
      </c>
      <c r="Y609" s="51"/>
      <c r="Z609" s="51"/>
      <c r="AA609" s="51"/>
      <c r="AB609" s="49">
        <f t="shared" si="372"/>
        <v>-93501.963749999995</v>
      </c>
    </row>
    <row r="610" spans="1:30">
      <c r="A610" s="6" t="s">
        <v>294</v>
      </c>
      <c r="B610" s="6" t="s">
        <v>435</v>
      </c>
      <c r="C610" s="6" t="s">
        <v>526</v>
      </c>
      <c r="D610" s="18" t="s">
        <v>795</v>
      </c>
      <c r="E610" s="45">
        <v>-417260.29</v>
      </c>
      <c r="F610" s="45">
        <v>-446688.21</v>
      </c>
      <c r="G610" s="45">
        <v>-477737.09</v>
      </c>
      <c r="H610" s="45">
        <v>-506408.51</v>
      </c>
      <c r="I610" s="45">
        <v>-532815.56999999995</v>
      </c>
      <c r="J610" s="45">
        <v>-535516.96</v>
      </c>
      <c r="K610" s="45">
        <v>-492970.32</v>
      </c>
      <c r="L610" s="45">
        <v>-446177.14</v>
      </c>
      <c r="M610" s="45">
        <v>-405403.23</v>
      </c>
      <c r="N610" s="45">
        <v>-355513.52</v>
      </c>
      <c r="O610" s="45">
        <v>-333192.7</v>
      </c>
      <c r="P610" s="45">
        <v>-346087.37</v>
      </c>
      <c r="Q610" s="45">
        <v>-361614.42</v>
      </c>
      <c r="R610" s="47">
        <f t="shared" si="354"/>
        <v>-438995.6645833333</v>
      </c>
      <c r="W610" s="49">
        <f t="shared" si="373"/>
        <v>-438995.6645833333</v>
      </c>
      <c r="Y610" s="51"/>
      <c r="Z610" s="51"/>
      <c r="AA610" s="51"/>
      <c r="AB610" s="49">
        <f t="shared" si="372"/>
        <v>-438995.6645833333</v>
      </c>
    </row>
    <row r="611" spans="1:30">
      <c r="A611" s="6" t="s">
        <v>294</v>
      </c>
      <c r="B611" s="6" t="s">
        <v>435</v>
      </c>
      <c r="C611" s="6" t="s">
        <v>527</v>
      </c>
      <c r="D611" s="18" t="s">
        <v>796</v>
      </c>
      <c r="E611" s="45">
        <v>-78152.22</v>
      </c>
      <c r="F611" s="45">
        <v>-85944.55</v>
      </c>
      <c r="G611" s="45">
        <v>-94316.26</v>
      </c>
      <c r="H611" s="45">
        <v>-101941.29</v>
      </c>
      <c r="I611" s="45">
        <v>-108796.62</v>
      </c>
      <c r="J611" s="45">
        <v>-107656.69</v>
      </c>
      <c r="K611" s="45">
        <v>-91850.27</v>
      </c>
      <c r="L611" s="45">
        <v>-74678.58</v>
      </c>
      <c r="M611" s="45">
        <v>-59464.55</v>
      </c>
      <c r="N611" s="45">
        <v>-41268.32</v>
      </c>
      <c r="O611" s="45">
        <v>-32000.27</v>
      </c>
      <c r="P611" s="45">
        <v>-34179.870000000003</v>
      </c>
      <c r="Q611" s="45">
        <v>-57935.51</v>
      </c>
      <c r="R611" s="47">
        <f t="shared" si="354"/>
        <v>-75011.761249999996</v>
      </c>
      <c r="W611" s="49">
        <f t="shared" si="373"/>
        <v>-75011.761249999996</v>
      </c>
      <c r="Y611" s="51"/>
      <c r="Z611" s="51"/>
      <c r="AA611" s="51"/>
      <c r="AB611" s="49">
        <f t="shared" si="372"/>
        <v>-75011.761249999996</v>
      </c>
    </row>
    <row r="612" spans="1:30">
      <c r="A612" s="6" t="s">
        <v>294</v>
      </c>
      <c r="B612" s="6" t="s">
        <v>435</v>
      </c>
      <c r="C612" s="6" t="s">
        <v>528</v>
      </c>
      <c r="D612" s="18" t="s">
        <v>797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7">
        <f t="shared" si="354"/>
        <v>0</v>
      </c>
      <c r="W612" s="49">
        <f t="shared" si="373"/>
        <v>0</v>
      </c>
      <c r="Y612" s="51"/>
      <c r="Z612" s="51"/>
      <c r="AA612" s="51"/>
      <c r="AB612" s="49">
        <f t="shared" si="372"/>
        <v>0</v>
      </c>
    </row>
    <row r="613" spans="1:30">
      <c r="A613" s="6" t="s">
        <v>294</v>
      </c>
      <c r="B613" s="6" t="s">
        <v>435</v>
      </c>
      <c r="C613" s="6" t="s">
        <v>529</v>
      </c>
      <c r="D613" s="18" t="s">
        <v>798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354"/>
        <v>0</v>
      </c>
      <c r="W613" s="49">
        <f t="shared" si="373"/>
        <v>0</v>
      </c>
      <c r="Y613" s="51"/>
      <c r="Z613" s="51"/>
      <c r="AA613" s="51"/>
      <c r="AB613" s="49">
        <f t="shared" si="372"/>
        <v>0</v>
      </c>
    </row>
    <row r="614" spans="1:30">
      <c r="A614" s="6" t="s">
        <v>294</v>
      </c>
      <c r="B614" s="6" t="s">
        <v>435</v>
      </c>
      <c r="C614" s="6" t="s">
        <v>530</v>
      </c>
      <c r="D614" s="18" t="s">
        <v>799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354"/>
        <v>0</v>
      </c>
      <c r="W614" s="49">
        <f t="shared" si="373"/>
        <v>0</v>
      </c>
      <c r="Y614" s="51"/>
      <c r="Z614" s="51"/>
      <c r="AA614" s="51"/>
      <c r="AB614" s="49">
        <f t="shared" si="372"/>
        <v>0</v>
      </c>
    </row>
    <row r="615" spans="1:30">
      <c r="A615" s="6" t="s">
        <v>284</v>
      </c>
      <c r="B615" s="6" t="s">
        <v>79</v>
      </c>
      <c r="C615" s="6" t="s">
        <v>439</v>
      </c>
      <c r="D615" s="30" t="s">
        <v>238</v>
      </c>
      <c r="E615" s="45">
        <v>54849149.479999997</v>
      </c>
      <c r="F615" s="45">
        <v>55221836.280000001</v>
      </c>
      <c r="G615" s="45">
        <v>55596073.310000002</v>
      </c>
      <c r="H615" s="45">
        <v>55971867.759999998</v>
      </c>
      <c r="I615" s="45">
        <v>56349226.759999998</v>
      </c>
      <c r="J615" s="45">
        <v>56728157.149999999</v>
      </c>
      <c r="K615" s="45">
        <v>56601266.670000002</v>
      </c>
      <c r="L615" s="45">
        <v>56983361.68</v>
      </c>
      <c r="M615" s="45">
        <v>57367049.960000001</v>
      </c>
      <c r="N615" s="45">
        <v>57734405.770000003</v>
      </c>
      <c r="O615" s="45">
        <v>58129629.18</v>
      </c>
      <c r="P615" s="45">
        <v>58526475.5</v>
      </c>
      <c r="Q615" s="45">
        <v>58924952.119999997</v>
      </c>
      <c r="R615" s="47">
        <f t="shared" ref="R615" si="374">((E615+Q615)+((F615+G615+H615+I615+J615+K615+L615+M615+N615+O615+P615)*2))/24</f>
        <v>56841366.734999992</v>
      </c>
      <c r="U615" s="49"/>
      <c r="V615" s="49"/>
      <c r="W615" s="49">
        <f t="shared" si="373"/>
        <v>56841366.734999992</v>
      </c>
      <c r="Y615" s="67">
        <f>+R615*$Z$4</f>
        <v>42568499.547841497</v>
      </c>
      <c r="Z615" s="67">
        <f>+R615*$Z$5</f>
        <v>14272867.187158497</v>
      </c>
      <c r="AA615" s="51"/>
    </row>
    <row r="616" spans="1:30">
      <c r="D616" s="17" t="s">
        <v>239</v>
      </c>
      <c r="E616" s="46">
        <f t="shared" ref="E616:P616" si="375">SUM(E576:E615)</f>
        <v>-103431227.70000002</v>
      </c>
      <c r="F616" s="46">
        <f t="shared" si="375"/>
        <v>-102918184.73000002</v>
      </c>
      <c r="G616" s="46">
        <f t="shared" si="375"/>
        <v>-102349385.35999995</v>
      </c>
      <c r="H616" s="46">
        <f t="shared" si="375"/>
        <v>-113082586.22</v>
      </c>
      <c r="I616" s="46">
        <f t="shared" si="375"/>
        <v>-112439948.56999999</v>
      </c>
      <c r="J616" s="46">
        <f t="shared" si="375"/>
        <v>-111989565.87</v>
      </c>
      <c r="K616" s="46">
        <f t="shared" si="375"/>
        <v>-116270396.39</v>
      </c>
      <c r="L616" s="46">
        <f t="shared" si="375"/>
        <v>-115707520.05000001</v>
      </c>
      <c r="M616" s="46">
        <f t="shared" si="375"/>
        <v>-114982264.82999998</v>
      </c>
      <c r="N616" s="46">
        <f t="shared" si="375"/>
        <v>-114484858</v>
      </c>
      <c r="O616" s="46">
        <f t="shared" si="375"/>
        <v>-114430536.94999999</v>
      </c>
      <c r="P616" s="46">
        <f t="shared" si="375"/>
        <v>-113929478.60000002</v>
      </c>
      <c r="Q616" s="46">
        <f t="shared" ref="Q616:R616" si="376">SUM(Q576:Q615)</f>
        <v>-113674971.29999995</v>
      </c>
      <c r="R616" s="32">
        <f t="shared" si="376"/>
        <v>-111761485.42250001</v>
      </c>
      <c r="Y616" s="51"/>
      <c r="Z616" s="51"/>
      <c r="AA616" s="51"/>
    </row>
    <row r="617" spans="1:30">
      <c r="D617" s="3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30"/>
      <c r="R617" s="34"/>
      <c r="Y617" s="51"/>
      <c r="Z617" s="51"/>
      <c r="AA617" s="51"/>
    </row>
    <row r="618" spans="1:30">
      <c r="A618" s="6" t="s">
        <v>284</v>
      </c>
      <c r="B618" s="6" t="s">
        <v>240</v>
      </c>
      <c r="C618" s="6" t="s">
        <v>143</v>
      </c>
      <c r="D618" s="3" t="s">
        <v>241</v>
      </c>
      <c r="E618" s="45">
        <v>-180900.56</v>
      </c>
      <c r="F618" s="45">
        <v>-177398.98</v>
      </c>
      <c r="G618" s="45">
        <v>-173897.4</v>
      </c>
      <c r="H618" s="45">
        <v>-170395.82</v>
      </c>
      <c r="I618" s="45">
        <v>-166894.24</v>
      </c>
      <c r="J618" s="45">
        <v>-163392.66</v>
      </c>
      <c r="K618" s="45">
        <v>-159891.07999999999</v>
      </c>
      <c r="L618" s="45">
        <v>-156389.5</v>
      </c>
      <c r="M618" s="45">
        <v>-152887.92000000001</v>
      </c>
      <c r="N618" s="45">
        <v>-149386.34</v>
      </c>
      <c r="O618" s="45">
        <v>-145884.76</v>
      </c>
      <c r="P618" s="45">
        <v>-142383.18</v>
      </c>
      <c r="Q618" s="45">
        <v>-138881.60000000001</v>
      </c>
      <c r="R618" s="47">
        <f t="shared" ref="R618:R642" si="377">((E618+Q618)+((F618+G618+H618+I618+J618+K618+L618+M618+N618+O618+P618)*2))/24</f>
        <v>-159891.07999999999</v>
      </c>
      <c r="U618" s="49"/>
      <c r="V618" s="49"/>
      <c r="W618" s="49">
        <f t="shared" ref="W618:W623" si="378">+R618</f>
        <v>-159891.07999999999</v>
      </c>
      <c r="Y618" s="51"/>
      <c r="Z618" s="51"/>
      <c r="AA618" s="51"/>
      <c r="AB618" s="49">
        <f>+W618</f>
        <v>-159891.07999999999</v>
      </c>
    </row>
    <row r="619" spans="1:30">
      <c r="A619" s="6" t="s">
        <v>284</v>
      </c>
      <c r="B619" s="6" t="s">
        <v>242</v>
      </c>
      <c r="C619" s="6" t="s">
        <v>440</v>
      </c>
      <c r="D619" s="3" t="s">
        <v>800</v>
      </c>
      <c r="E619" s="45">
        <v>9437408.9700000007</v>
      </c>
      <c r="F619" s="45">
        <v>9392015.7200000007</v>
      </c>
      <c r="G619" s="45">
        <v>9346629.6400000006</v>
      </c>
      <c r="H619" s="45">
        <v>9301240.0999999996</v>
      </c>
      <c r="I619" s="45">
        <v>9255846.8499999996</v>
      </c>
      <c r="J619" s="45">
        <v>9221845.7100000009</v>
      </c>
      <c r="K619" s="45">
        <v>9288097.2300000004</v>
      </c>
      <c r="L619" s="45">
        <v>9241816.75</v>
      </c>
      <c r="M619" s="45">
        <v>9195536.3300000001</v>
      </c>
      <c r="N619" s="45">
        <v>9149255.9100000001</v>
      </c>
      <c r="O619" s="45">
        <v>9102975.4100000001</v>
      </c>
      <c r="P619" s="45">
        <v>9056694.9600000009</v>
      </c>
      <c r="Q619" s="45">
        <v>9010414.5099999998</v>
      </c>
      <c r="R619" s="47">
        <f t="shared" si="377"/>
        <v>9231322.195833331</v>
      </c>
      <c r="U619" s="49"/>
      <c r="V619" s="49"/>
      <c r="W619" s="49">
        <f t="shared" si="378"/>
        <v>9231322.195833331</v>
      </c>
      <c r="Y619" s="51"/>
      <c r="Z619" s="51"/>
      <c r="AA619" s="51"/>
      <c r="AB619" s="49">
        <f>+W619</f>
        <v>9231322.195833331</v>
      </c>
    </row>
    <row r="620" spans="1:30">
      <c r="A620" s="6" t="s">
        <v>284</v>
      </c>
      <c r="B620" s="6" t="s">
        <v>242</v>
      </c>
      <c r="C620" s="6" t="s">
        <v>441</v>
      </c>
      <c r="D620" s="3" t="s">
        <v>801</v>
      </c>
      <c r="E620" s="45">
        <v>36227218.079999998</v>
      </c>
      <c r="F620" s="45">
        <v>36050984.409999996</v>
      </c>
      <c r="G620" s="45">
        <v>35874775.659999996</v>
      </c>
      <c r="H620" s="45">
        <v>35698554.799999997</v>
      </c>
      <c r="I620" s="45">
        <v>35522321.119999997</v>
      </c>
      <c r="J620" s="45">
        <v>35390977.25</v>
      </c>
      <c r="K620" s="45">
        <v>35636756.560000002</v>
      </c>
      <c r="L620" s="45">
        <v>35457269.880000003</v>
      </c>
      <c r="M620" s="45">
        <v>35277783.219999999</v>
      </c>
      <c r="N620" s="45">
        <v>35098296.590000004</v>
      </c>
      <c r="O620" s="45">
        <v>34918809.93</v>
      </c>
      <c r="P620" s="45">
        <v>34739323.270000003</v>
      </c>
      <c r="Q620" s="45">
        <v>34559836.590000004</v>
      </c>
      <c r="R620" s="47">
        <f t="shared" si="377"/>
        <v>35421615.002083331</v>
      </c>
      <c r="U620" s="49"/>
      <c r="V620" s="49"/>
      <c r="W620" s="49">
        <f t="shared" si="378"/>
        <v>35421615.002083331</v>
      </c>
      <c r="Y620" s="51"/>
      <c r="Z620" s="51"/>
      <c r="AA620" s="51"/>
      <c r="AB620" s="49">
        <f>+W620</f>
        <v>35421615.002083331</v>
      </c>
    </row>
    <row r="621" spans="1:30">
      <c r="A621" s="6" t="s">
        <v>284</v>
      </c>
      <c r="B621" s="6" t="s">
        <v>242</v>
      </c>
      <c r="C621" s="6" t="s">
        <v>442</v>
      </c>
      <c r="D621" s="3" t="s">
        <v>802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377"/>
        <v>0</v>
      </c>
      <c r="U621" s="49"/>
      <c r="V621" s="49"/>
      <c r="W621" s="49">
        <f t="shared" si="378"/>
        <v>0</v>
      </c>
      <c r="Y621" s="67">
        <f>+R621*$Z$4</f>
        <v>0</v>
      </c>
      <c r="Z621" s="67">
        <f>+R621*$Z$5</f>
        <v>0</v>
      </c>
      <c r="AA621" s="51"/>
    </row>
    <row r="622" spans="1:30">
      <c r="A622" s="6" t="s">
        <v>284</v>
      </c>
      <c r="B622" s="6" t="s">
        <v>242</v>
      </c>
      <c r="C622" s="6" t="s">
        <v>321</v>
      </c>
      <c r="D622" s="3" t="s">
        <v>803</v>
      </c>
      <c r="E622" s="45">
        <v>409314.9</v>
      </c>
      <c r="F622" s="45">
        <v>-659729.17000000004</v>
      </c>
      <c r="G622" s="45">
        <v>-699982.77</v>
      </c>
      <c r="H622" s="45">
        <v>-489972.92</v>
      </c>
      <c r="I622" s="45">
        <v>-511830.54</v>
      </c>
      <c r="J622" s="45">
        <v>-425615.17</v>
      </c>
      <c r="K622" s="45">
        <v>-71904.14</v>
      </c>
      <c r="L622" s="45">
        <v>-75869.34</v>
      </c>
      <c r="M622" s="45">
        <v>-81456.09</v>
      </c>
      <c r="N622" s="45">
        <v>-86099.75</v>
      </c>
      <c r="O622" s="45">
        <v>-83997.05</v>
      </c>
      <c r="P622" s="45">
        <v>48225.23</v>
      </c>
      <c r="Q622" s="45">
        <v>64546.68</v>
      </c>
      <c r="R622" s="47">
        <f t="shared" si="377"/>
        <v>-241775.07666666663</v>
      </c>
      <c r="U622" s="49"/>
      <c r="V622" s="49"/>
      <c r="W622" s="49">
        <f t="shared" si="378"/>
        <v>-241775.07666666663</v>
      </c>
      <c r="Y622" s="51"/>
      <c r="Z622" s="51"/>
      <c r="AA622" s="51"/>
      <c r="AB622" s="49">
        <f>+W622</f>
        <v>-241775.07666666663</v>
      </c>
    </row>
    <row r="623" spans="1:30">
      <c r="A623" s="6" t="s">
        <v>284</v>
      </c>
      <c r="B623" s="6" t="s">
        <v>243</v>
      </c>
      <c r="C623" s="6" t="s">
        <v>440</v>
      </c>
      <c r="D623" s="3" t="s">
        <v>800</v>
      </c>
      <c r="E623" s="45">
        <v>1537488.28</v>
      </c>
      <c r="F623" s="45">
        <v>1516572.62</v>
      </c>
      <c r="G623" s="45">
        <v>1495656.96</v>
      </c>
      <c r="H623" s="45">
        <v>1474741.27</v>
      </c>
      <c r="I623" s="45">
        <v>1453825.62</v>
      </c>
      <c r="J623" s="45">
        <v>1432909.92</v>
      </c>
      <c r="K623" s="45">
        <v>1411994.28</v>
      </c>
      <c r="L623" s="45">
        <v>1411994.27</v>
      </c>
      <c r="M623" s="45">
        <v>1370162.93</v>
      </c>
      <c r="N623" s="45">
        <v>1349247.25</v>
      </c>
      <c r="O623" s="45">
        <v>1328331.6000000001</v>
      </c>
      <c r="P623" s="45">
        <v>1331166.28</v>
      </c>
      <c r="Q623" s="45">
        <v>1310440.6200000001</v>
      </c>
      <c r="R623" s="47">
        <f t="shared" si="377"/>
        <v>1416713.9541666666</v>
      </c>
      <c r="U623" s="49"/>
      <c r="V623" s="49"/>
      <c r="W623" s="49">
        <f t="shared" si="378"/>
        <v>1416713.9541666666</v>
      </c>
      <c r="Y623" s="51"/>
      <c r="Z623" s="51"/>
      <c r="AA623" s="51"/>
      <c r="AB623" s="49">
        <f>+W623</f>
        <v>1416713.9541666666</v>
      </c>
      <c r="AD623" s="49"/>
    </row>
    <row r="624" spans="1:30">
      <c r="A624" s="6" t="s">
        <v>284</v>
      </c>
      <c r="B624" s="6" t="s">
        <v>243</v>
      </c>
      <c r="C624" s="6" t="s">
        <v>441</v>
      </c>
      <c r="D624" s="3" t="s">
        <v>801</v>
      </c>
      <c r="E624" s="45">
        <v>5842951.1799999997</v>
      </c>
      <c r="F624" s="45">
        <v>5762299.5499999998</v>
      </c>
      <c r="G624" s="45">
        <v>5681647.8799999999</v>
      </c>
      <c r="H624" s="45">
        <v>5600996.29</v>
      </c>
      <c r="I624" s="45">
        <v>5520344.6100000003</v>
      </c>
      <c r="J624" s="45">
        <v>5439692.9400000004</v>
      </c>
      <c r="K624" s="45">
        <v>5359041.3499999996</v>
      </c>
      <c r="L624" s="45">
        <v>5359041.33</v>
      </c>
      <c r="M624" s="45">
        <v>5197738.03</v>
      </c>
      <c r="N624" s="45">
        <v>5117086.4400000004</v>
      </c>
      <c r="O624" s="45">
        <v>5036434.82</v>
      </c>
      <c r="P624" s="45">
        <v>4969022.25</v>
      </c>
      <c r="Q624" s="45">
        <v>4888476.49</v>
      </c>
      <c r="R624" s="47">
        <f t="shared" si="377"/>
        <v>5367421.6104166666</v>
      </c>
      <c r="V624" s="49"/>
      <c r="W624" s="49">
        <f>+R624</f>
        <v>5367421.6104166666</v>
      </c>
      <c r="Y624" s="51"/>
      <c r="Z624" s="51"/>
      <c r="AA624" s="51"/>
      <c r="AB624" s="49">
        <f>+W624</f>
        <v>5367421.6104166666</v>
      </c>
      <c r="AD624" s="49"/>
    </row>
    <row r="625" spans="1:30">
      <c r="A625" s="6" t="s">
        <v>284</v>
      </c>
      <c r="B625" s="6" t="s">
        <v>243</v>
      </c>
      <c r="C625" s="6" t="s">
        <v>446</v>
      </c>
      <c r="D625" s="3" t="s">
        <v>809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7">
        <f t="shared" si="377"/>
        <v>0</v>
      </c>
      <c r="V625" s="49"/>
      <c r="W625" s="49">
        <f>+R625</f>
        <v>0</v>
      </c>
      <c r="Y625" s="67">
        <f>+R625*$Z$4</f>
        <v>0</v>
      </c>
      <c r="Z625" s="67">
        <f>+R625*$Z$5</f>
        <v>0</v>
      </c>
      <c r="AA625" s="51"/>
      <c r="AD625" s="49"/>
    </row>
    <row r="626" spans="1:30">
      <c r="A626" s="6" t="s">
        <v>284</v>
      </c>
      <c r="B626" s="6" t="s">
        <v>243</v>
      </c>
      <c r="C626" s="6" t="s">
        <v>500</v>
      </c>
      <c r="D626" s="3" t="s">
        <v>810</v>
      </c>
      <c r="E626" s="45">
        <v>-666160.87</v>
      </c>
      <c r="F626" s="45">
        <v>-666160.87</v>
      </c>
      <c r="G626" s="45">
        <v>-666160.87</v>
      </c>
      <c r="H626" s="45">
        <v>-666160.87</v>
      </c>
      <c r="I626" s="45">
        <v>-666160.87</v>
      </c>
      <c r="J626" s="45">
        <v>-666160.87</v>
      </c>
      <c r="K626" s="45">
        <v>485768.55</v>
      </c>
      <c r="L626" s="45">
        <v>485768.57</v>
      </c>
      <c r="M626" s="45">
        <v>485768.57</v>
      </c>
      <c r="N626" s="45">
        <v>485768.57</v>
      </c>
      <c r="O626" s="45">
        <v>485768.57</v>
      </c>
      <c r="P626" s="45">
        <v>485768.57</v>
      </c>
      <c r="Q626" s="45">
        <v>485768.57</v>
      </c>
      <c r="R626" s="47">
        <f t="shared" si="377"/>
        <v>-42199.091666666682</v>
      </c>
      <c r="U626" s="49"/>
      <c r="V626" s="49"/>
      <c r="W626" s="49">
        <f>+R626</f>
        <v>-42199.091666666682</v>
      </c>
      <c r="Y626" s="51"/>
      <c r="Z626" s="51"/>
      <c r="AA626" s="51"/>
      <c r="AB626" s="49">
        <f>+R626</f>
        <v>-42199.091666666682</v>
      </c>
      <c r="AD626" s="49"/>
    </row>
    <row r="627" spans="1:30">
      <c r="A627" s="6" t="s">
        <v>284</v>
      </c>
      <c r="B627" s="6" t="s">
        <v>243</v>
      </c>
      <c r="C627" s="6" t="s">
        <v>321</v>
      </c>
      <c r="D627" s="3" t="s">
        <v>811</v>
      </c>
      <c r="E627" s="45">
        <v>-36970044.259999998</v>
      </c>
      <c r="F627" s="45">
        <v>-37158262.82</v>
      </c>
      <c r="G627" s="45">
        <v>-37482682.030000001</v>
      </c>
      <c r="H627" s="45">
        <v>-40111234.210000001</v>
      </c>
      <c r="I627" s="45">
        <v>-39843133.689999998</v>
      </c>
      <c r="J627" s="45">
        <v>-39005828.25</v>
      </c>
      <c r="K627" s="45">
        <v>-38467571.439999998</v>
      </c>
      <c r="L627" s="45">
        <v>-37297106.460000001</v>
      </c>
      <c r="M627" s="45">
        <v>-35499484.799999997</v>
      </c>
      <c r="N627" s="45">
        <v>-34476472.659999996</v>
      </c>
      <c r="O627" s="45">
        <v>-34224685.640000001</v>
      </c>
      <c r="P627" s="45">
        <v>-34426062.829999998</v>
      </c>
      <c r="Q627" s="45">
        <v>-35312152.670000002</v>
      </c>
      <c r="R627" s="47">
        <f t="shared" si="377"/>
        <v>-37011135.274583332</v>
      </c>
      <c r="U627" s="49">
        <f>+R627</f>
        <v>-37011135.274583332</v>
      </c>
      <c r="V627" s="49"/>
      <c r="W627" s="49"/>
      <c r="Y627" s="51"/>
      <c r="Z627" s="51"/>
      <c r="AA627" s="51"/>
      <c r="AD627" s="49">
        <f>+R627</f>
        <v>-37011135.274583332</v>
      </c>
    </row>
    <row r="628" spans="1:30">
      <c r="A628" s="6" t="s">
        <v>293</v>
      </c>
      <c r="B628" s="6" t="s">
        <v>242</v>
      </c>
      <c r="C628" s="6" t="s">
        <v>443</v>
      </c>
      <c r="D628" s="3" t="s">
        <v>804</v>
      </c>
      <c r="E628" s="45">
        <v>826018.38</v>
      </c>
      <c r="F628" s="45">
        <v>822045.29</v>
      </c>
      <c r="G628" s="45">
        <v>818072.83</v>
      </c>
      <c r="H628" s="45">
        <v>814100.07</v>
      </c>
      <c r="I628" s="45">
        <v>810126.97</v>
      </c>
      <c r="J628" s="45">
        <v>807150.99</v>
      </c>
      <c r="K628" s="45">
        <v>812949.72</v>
      </c>
      <c r="L628" s="45">
        <v>808898.99</v>
      </c>
      <c r="M628" s="45">
        <v>804848.24</v>
      </c>
      <c r="N628" s="45">
        <v>800797.49</v>
      </c>
      <c r="O628" s="45">
        <v>796746.78</v>
      </c>
      <c r="P628" s="45">
        <v>792696.02</v>
      </c>
      <c r="Q628" s="45">
        <v>788645.29</v>
      </c>
      <c r="R628" s="47">
        <f t="shared" si="377"/>
        <v>807980.43541666679</v>
      </c>
      <c r="U628" s="49"/>
      <c r="V628" s="49"/>
      <c r="W628" s="49">
        <f t="shared" ref="W628:W633" si="379">+R628</f>
        <v>807980.43541666679</v>
      </c>
      <c r="Y628" s="51"/>
      <c r="AA628" s="51"/>
      <c r="AB628" s="51">
        <f>+R628</f>
        <v>807980.43541666679</v>
      </c>
    </row>
    <row r="629" spans="1:30">
      <c r="A629" s="6" t="s">
        <v>293</v>
      </c>
      <c r="B629" s="6" t="s">
        <v>242</v>
      </c>
      <c r="C629" s="6" t="s">
        <v>444</v>
      </c>
      <c r="D629" s="3" t="s">
        <v>805</v>
      </c>
      <c r="E629" s="45">
        <v>-717151.38</v>
      </c>
      <c r="F629" s="45">
        <v>-711858.9</v>
      </c>
      <c r="G629" s="45">
        <v>-706564.27</v>
      </c>
      <c r="H629" s="45">
        <v>-701270.65</v>
      </c>
      <c r="I629" s="45">
        <v>-695978.18</v>
      </c>
      <c r="J629" s="45">
        <v>-693837.42</v>
      </c>
      <c r="K629" s="45">
        <v>-690560.98</v>
      </c>
      <c r="L629" s="45">
        <v>-685353.05</v>
      </c>
      <c r="M629" s="45">
        <v>-680145.14</v>
      </c>
      <c r="N629" s="45">
        <v>-674937.22</v>
      </c>
      <c r="O629" s="45">
        <v>-669729.30000000005</v>
      </c>
      <c r="P629" s="45">
        <v>-664521.39</v>
      </c>
      <c r="Q629" s="45">
        <v>-659313.47</v>
      </c>
      <c r="R629" s="47">
        <f t="shared" si="377"/>
        <v>-688582.41041666653</v>
      </c>
      <c r="U629" s="49"/>
      <c r="V629" s="49"/>
      <c r="W629" s="49">
        <f t="shared" si="379"/>
        <v>-688582.41041666653</v>
      </c>
      <c r="Y629" s="51"/>
      <c r="AA629" s="51"/>
      <c r="AB629" s="51">
        <f>+R629</f>
        <v>-688582.41041666653</v>
      </c>
    </row>
    <row r="630" spans="1:30">
      <c r="A630" s="6" t="s">
        <v>293</v>
      </c>
      <c r="B630" s="6" t="s">
        <v>242</v>
      </c>
      <c r="C630" s="6" t="s">
        <v>445</v>
      </c>
      <c r="D630" s="3" t="s">
        <v>806</v>
      </c>
      <c r="E630" s="45">
        <v>-4883302.6100000003</v>
      </c>
      <c r="F630" s="45">
        <v>-4898644.79</v>
      </c>
      <c r="G630" s="45">
        <v>-4913986.97</v>
      </c>
      <c r="H630" s="45">
        <v>-4929329.16</v>
      </c>
      <c r="I630" s="45">
        <v>-4944671.34</v>
      </c>
      <c r="J630" s="45">
        <v>-4939699.74</v>
      </c>
      <c r="K630" s="45">
        <v>-4979230.4000000004</v>
      </c>
      <c r="L630" s="45">
        <v>-4998821.49</v>
      </c>
      <c r="M630" s="45">
        <v>-5018412.57</v>
      </c>
      <c r="N630" s="45">
        <v>-5038003.66</v>
      </c>
      <c r="O630" s="45">
        <v>-5057594.74</v>
      </c>
      <c r="P630" s="45">
        <v>-5077185.83</v>
      </c>
      <c r="Q630" s="45">
        <v>-5096776.92</v>
      </c>
      <c r="R630" s="47">
        <f t="shared" si="377"/>
        <v>-4982135.0379166668</v>
      </c>
      <c r="U630" s="49"/>
      <c r="V630" s="49"/>
      <c r="W630" s="49">
        <f t="shared" si="379"/>
        <v>-4982135.0379166668</v>
      </c>
      <c r="Y630" s="51"/>
      <c r="Z630" s="51">
        <f>+R630</f>
        <v>-4982135.0379166668</v>
      </c>
      <c r="AA630" s="51"/>
    </row>
    <row r="631" spans="1:30">
      <c r="A631" s="6" t="s">
        <v>293</v>
      </c>
      <c r="B631" s="6" t="s">
        <v>242</v>
      </c>
      <c r="C631" s="1" t="s">
        <v>323</v>
      </c>
      <c r="D631" s="3" t="s">
        <v>807</v>
      </c>
      <c r="E631" s="45">
        <v>498105.81</v>
      </c>
      <c r="F631" s="45">
        <v>404536.7</v>
      </c>
      <c r="G631" s="45">
        <v>401013.46</v>
      </c>
      <c r="H631" s="45">
        <v>419394.8</v>
      </c>
      <c r="I631" s="45">
        <v>417481.68</v>
      </c>
      <c r="J631" s="45">
        <v>425027.74</v>
      </c>
      <c r="K631" s="45">
        <v>455986.67</v>
      </c>
      <c r="L631" s="45">
        <v>455639.61</v>
      </c>
      <c r="M631" s="45">
        <v>455150.64</v>
      </c>
      <c r="N631" s="45">
        <v>454744.18</v>
      </c>
      <c r="O631" s="45">
        <v>454928.24</v>
      </c>
      <c r="P631" s="45">
        <v>-10044.370000000001</v>
      </c>
      <c r="Q631" s="45">
        <v>-8615.7900000000009</v>
      </c>
      <c r="R631" s="47">
        <f t="shared" si="377"/>
        <v>381550.36333333328</v>
      </c>
      <c r="U631" s="49"/>
      <c r="V631" s="49"/>
      <c r="W631" s="49">
        <f t="shared" si="379"/>
        <v>381550.36333333328</v>
      </c>
      <c r="Y631" s="51"/>
      <c r="Z631" s="51"/>
      <c r="AA631" s="51"/>
      <c r="AB631" s="51">
        <f>+R631</f>
        <v>381550.36333333328</v>
      </c>
    </row>
    <row r="632" spans="1:30">
      <c r="A632" s="6" t="s">
        <v>293</v>
      </c>
      <c r="B632" s="6" t="s">
        <v>242</v>
      </c>
      <c r="C632" s="6" t="s">
        <v>442</v>
      </c>
      <c r="D632" s="3" t="s">
        <v>802</v>
      </c>
      <c r="E632" s="45">
        <v>-22924649.899999999</v>
      </c>
      <c r="F632" s="45">
        <v>-22908930.140000001</v>
      </c>
      <c r="G632" s="45">
        <v>-22893210.379999999</v>
      </c>
      <c r="H632" s="45">
        <v>-22877490.609999999</v>
      </c>
      <c r="I632" s="45">
        <v>-22861770.850000001</v>
      </c>
      <c r="J632" s="45">
        <v>-22809144.170000002</v>
      </c>
      <c r="K632" s="45">
        <v>-22996896.690000001</v>
      </c>
      <c r="L632" s="45">
        <v>-23061540.25</v>
      </c>
      <c r="M632" s="45">
        <v>-23056326.530000001</v>
      </c>
      <c r="N632" s="45">
        <v>-23051112.82</v>
      </c>
      <c r="O632" s="45">
        <v>-23045899.109999999</v>
      </c>
      <c r="P632" s="45">
        <v>-23040685.390000001</v>
      </c>
      <c r="Q632" s="45">
        <v>-23035471.68</v>
      </c>
      <c r="R632" s="47">
        <f t="shared" ref="R632" si="380">((E632+Q632)+((F632+G632+H632+I632+J632+K632+L632+M632+N632+O632+P632)*2))/24</f>
        <v>-22965255.644166667</v>
      </c>
      <c r="U632" s="49"/>
      <c r="V632" s="49"/>
      <c r="W632" s="49">
        <f t="shared" si="379"/>
        <v>-22965255.644166667</v>
      </c>
      <c r="Y632" s="51"/>
      <c r="Z632" s="51">
        <f>+R632</f>
        <v>-22965255.644166667</v>
      </c>
      <c r="AA632" s="51"/>
    </row>
    <row r="633" spans="1:30">
      <c r="A633" s="6" t="s">
        <v>293</v>
      </c>
      <c r="B633" s="6" t="s">
        <v>242</v>
      </c>
      <c r="C633" s="1" t="s">
        <v>509</v>
      </c>
      <c r="D633" s="3" t="s">
        <v>808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si="377"/>
        <v>0</v>
      </c>
      <c r="U633" s="49"/>
      <c r="V633" s="49"/>
      <c r="W633" s="49">
        <f t="shared" si="379"/>
        <v>0</v>
      </c>
      <c r="Y633" s="51"/>
      <c r="Z633" s="51">
        <f>+R633</f>
        <v>0</v>
      </c>
      <c r="AA633" s="51"/>
    </row>
    <row r="634" spans="1:30">
      <c r="A634" s="6" t="s">
        <v>293</v>
      </c>
      <c r="B634" s="6" t="s">
        <v>243</v>
      </c>
      <c r="C634" s="6" t="s">
        <v>443</v>
      </c>
      <c r="D634" s="3" t="s">
        <v>804</v>
      </c>
      <c r="E634" s="45">
        <v>134570.15</v>
      </c>
      <c r="F634" s="45">
        <v>132739.48000000001</v>
      </c>
      <c r="G634" s="45">
        <v>130908.82</v>
      </c>
      <c r="H634" s="45">
        <v>129078.15</v>
      </c>
      <c r="I634" s="45">
        <v>127247.49</v>
      </c>
      <c r="J634" s="45">
        <v>125416.84</v>
      </c>
      <c r="K634" s="45">
        <v>123586.16</v>
      </c>
      <c r="L634" s="45">
        <v>123586.16</v>
      </c>
      <c r="M634" s="45">
        <v>119924.84</v>
      </c>
      <c r="N634" s="45">
        <v>118094.17</v>
      </c>
      <c r="O634" s="45">
        <v>116263.51</v>
      </c>
      <c r="P634" s="45">
        <v>116511.62</v>
      </c>
      <c r="Q634" s="45">
        <v>114697.58</v>
      </c>
      <c r="R634" s="47">
        <f t="shared" si="377"/>
        <v>123999.25875000002</v>
      </c>
      <c r="V634" s="49"/>
      <c r="W634" s="49">
        <f>+R634</f>
        <v>123999.25875000002</v>
      </c>
      <c r="Y634" s="51"/>
      <c r="Z634" s="51"/>
      <c r="AA634" s="51"/>
      <c r="AB634" s="49">
        <f>+R634</f>
        <v>123999.25875000002</v>
      </c>
    </row>
    <row r="635" spans="1:30">
      <c r="A635" s="6" t="s">
        <v>293</v>
      </c>
      <c r="B635" s="6" t="s">
        <v>243</v>
      </c>
      <c r="C635" s="6" t="s">
        <v>444</v>
      </c>
      <c r="D635" s="3" t="s">
        <v>805</v>
      </c>
      <c r="E635" s="45">
        <v>-59066.7</v>
      </c>
      <c r="F635" s="45">
        <v>-57097.77</v>
      </c>
      <c r="G635" s="45">
        <v>-55128.89</v>
      </c>
      <c r="H635" s="45">
        <v>-53159.98</v>
      </c>
      <c r="I635" s="45">
        <v>-51191.09</v>
      </c>
      <c r="J635" s="45">
        <v>-49222.2</v>
      </c>
      <c r="K635" s="45">
        <v>-47253.36</v>
      </c>
      <c r="L635" s="45">
        <v>-47253.32</v>
      </c>
      <c r="M635" s="45">
        <v>-43315.56</v>
      </c>
      <c r="N635" s="45">
        <v>-41346.67</v>
      </c>
      <c r="O635" s="45">
        <v>-39377.769999999997</v>
      </c>
      <c r="P635" s="45">
        <v>38698.54</v>
      </c>
      <c r="Q635" s="45">
        <v>41276.31</v>
      </c>
      <c r="R635" s="47">
        <f t="shared" si="377"/>
        <v>-37878.605416666665</v>
      </c>
      <c r="V635" s="49"/>
      <c r="W635" s="49">
        <f>+R635</f>
        <v>-37878.605416666665</v>
      </c>
      <c r="Y635" s="51"/>
      <c r="Z635" s="51"/>
      <c r="AA635" s="51"/>
      <c r="AB635" s="49">
        <f>+R635</f>
        <v>-37878.605416666665</v>
      </c>
    </row>
    <row r="636" spans="1:30">
      <c r="A636" s="6" t="s">
        <v>293</v>
      </c>
      <c r="B636" s="6" t="s">
        <v>243</v>
      </c>
      <c r="C636" s="6" t="s">
        <v>447</v>
      </c>
      <c r="D636" s="3" t="s">
        <v>812</v>
      </c>
      <c r="E636" s="45">
        <v>-12324.5</v>
      </c>
      <c r="F636" s="45">
        <v>-12262.88</v>
      </c>
      <c r="G636" s="45">
        <v>-12201.26</v>
      </c>
      <c r="H636" s="45">
        <v>-12139.64</v>
      </c>
      <c r="I636" s="45">
        <v>-12078.02</v>
      </c>
      <c r="J636" s="45">
        <v>-25578.94</v>
      </c>
      <c r="K636" s="45">
        <v>-25534.6</v>
      </c>
      <c r="L636" s="45">
        <v>-25444.57</v>
      </c>
      <c r="M636" s="45">
        <v>-25354.54</v>
      </c>
      <c r="N636" s="45">
        <v>-25264.51</v>
      </c>
      <c r="O636" s="45">
        <v>-25174.48</v>
      </c>
      <c r="P636" s="45">
        <v>-25084.45</v>
      </c>
      <c r="Q636" s="45">
        <v>-24994.42</v>
      </c>
      <c r="R636" s="47">
        <f t="shared" si="377"/>
        <v>-20398.112500000003</v>
      </c>
      <c r="V636" s="49"/>
      <c r="W636" s="49">
        <f>+R636</f>
        <v>-20398.112500000003</v>
      </c>
      <c r="Y636" s="51"/>
      <c r="Z636" s="49">
        <f>+R636</f>
        <v>-20398.112500000003</v>
      </c>
      <c r="AA636" s="51"/>
    </row>
    <row r="637" spans="1:30" s="59" customFormat="1">
      <c r="A637" s="75" t="s">
        <v>293</v>
      </c>
      <c r="B637" s="75" t="s">
        <v>243</v>
      </c>
      <c r="C637" s="75" t="s">
        <v>504</v>
      </c>
      <c r="D637" s="3" t="s">
        <v>813</v>
      </c>
      <c r="E637" s="45">
        <v>-58306.38</v>
      </c>
      <c r="F637" s="45">
        <v>-58306.38</v>
      </c>
      <c r="G637" s="45">
        <v>-58306.38</v>
      </c>
      <c r="H637" s="45">
        <v>-58306.38</v>
      </c>
      <c r="I637" s="45">
        <v>-58306.38</v>
      </c>
      <c r="J637" s="45">
        <v>-58306.38</v>
      </c>
      <c r="K637" s="45">
        <v>42517.36</v>
      </c>
      <c r="L637" s="45">
        <v>42517.36</v>
      </c>
      <c r="M637" s="45">
        <v>42517.36</v>
      </c>
      <c r="N637" s="45">
        <v>42517.36</v>
      </c>
      <c r="O637" s="45">
        <v>42517.36</v>
      </c>
      <c r="P637" s="45">
        <v>42517.36</v>
      </c>
      <c r="Q637" s="45">
        <v>42517.36</v>
      </c>
      <c r="R637" s="47">
        <f t="shared" si="377"/>
        <v>-3693.5208333333335</v>
      </c>
      <c r="V637" s="61"/>
      <c r="W637" s="61">
        <f>+R637</f>
        <v>-3693.5208333333335</v>
      </c>
      <c r="Y637" s="60"/>
      <c r="Z637" s="60"/>
      <c r="AA637" s="60"/>
      <c r="AB637" s="61">
        <f>+R637</f>
        <v>-3693.5208333333335</v>
      </c>
    </row>
    <row r="638" spans="1:30">
      <c r="A638" s="6" t="s">
        <v>293</v>
      </c>
      <c r="B638" s="6" t="s">
        <v>243</v>
      </c>
      <c r="C638" s="6" t="s">
        <v>323</v>
      </c>
      <c r="D638" s="3" t="s">
        <v>814</v>
      </c>
      <c r="E638" s="45">
        <v>-2940685.09</v>
      </c>
      <c r="F638" s="45">
        <v>-2966187.13</v>
      </c>
      <c r="G638" s="45">
        <v>-3003610.23</v>
      </c>
      <c r="H638" s="45">
        <v>-3242704.81</v>
      </c>
      <c r="I638" s="45">
        <v>-3228267.05</v>
      </c>
      <c r="J638" s="45">
        <v>-3164009.1</v>
      </c>
      <c r="K638" s="45">
        <v>-3125925.62</v>
      </c>
      <c r="L638" s="45">
        <v>-3023479.55</v>
      </c>
      <c r="M638" s="45">
        <v>-2884196.95</v>
      </c>
      <c r="N638" s="45">
        <v>-2803684.84</v>
      </c>
      <c r="O638" s="45">
        <v>-2790674.95</v>
      </c>
      <c r="P638" s="45">
        <v>-2616954.5099999998</v>
      </c>
      <c r="Q638" s="45">
        <v>-2704137.98</v>
      </c>
      <c r="R638" s="47">
        <f t="shared" si="377"/>
        <v>-2972675.5229166658</v>
      </c>
      <c r="U638" s="49">
        <f>+R638</f>
        <v>-2972675.5229166658</v>
      </c>
      <c r="V638" s="49"/>
      <c r="W638" s="49"/>
      <c r="Y638" s="51"/>
      <c r="Z638" s="51"/>
      <c r="AA638" s="51"/>
      <c r="AD638" s="49">
        <f>+R638</f>
        <v>-2972675.5229166658</v>
      </c>
    </row>
    <row r="639" spans="1:30">
      <c r="A639" s="6" t="s">
        <v>293</v>
      </c>
      <c r="B639" s="6" t="s">
        <v>243</v>
      </c>
      <c r="C639" s="6" t="s">
        <v>446</v>
      </c>
      <c r="D639" s="3" t="s">
        <v>809</v>
      </c>
      <c r="E639" s="45">
        <v>-32611.439999999999</v>
      </c>
      <c r="F639" s="45">
        <v>-32448.39</v>
      </c>
      <c r="G639" s="45">
        <v>-32285.33</v>
      </c>
      <c r="H639" s="45">
        <v>-32122.28</v>
      </c>
      <c r="I639" s="45">
        <v>-31959.23</v>
      </c>
      <c r="J639" s="45">
        <v>-67683.64</v>
      </c>
      <c r="K639" s="45">
        <v>-67566.31</v>
      </c>
      <c r="L639" s="45">
        <v>-66746.66</v>
      </c>
      <c r="M639" s="45">
        <v>-66510.490000000005</v>
      </c>
      <c r="N639" s="45">
        <v>-66274.31</v>
      </c>
      <c r="O639" s="45">
        <v>-66038.14</v>
      </c>
      <c r="P639" s="45">
        <v>-65801.960000000006</v>
      </c>
      <c r="Q639" s="45">
        <v>-65565.789999999994</v>
      </c>
      <c r="R639" s="47">
        <f t="shared" ref="R639" si="381">((E639+Q639)+((F639+G639+H639+I639+J639+K639+L639+M639+N639+O639+P639)*2))/24</f>
        <v>-53710.446249999986</v>
      </c>
      <c r="V639" s="49"/>
      <c r="W639" s="49">
        <f>+R639</f>
        <v>-53710.446249999986</v>
      </c>
      <c r="Y639" s="51"/>
      <c r="Z639" s="51">
        <f>+R639</f>
        <v>-53710.446249999986</v>
      </c>
      <c r="AA639" s="51"/>
      <c r="AD639" s="49"/>
    </row>
    <row r="640" spans="1:30">
      <c r="A640" s="6" t="s">
        <v>294</v>
      </c>
      <c r="B640" s="6" t="s">
        <v>242</v>
      </c>
      <c r="C640" s="6" t="s">
        <v>442</v>
      </c>
      <c r="D640" s="3" t="s">
        <v>802</v>
      </c>
      <c r="E640" s="45">
        <v>-77843041.969999999</v>
      </c>
      <c r="F640" s="45">
        <v>-77789663.870000005</v>
      </c>
      <c r="G640" s="45">
        <v>-77736285.769999996</v>
      </c>
      <c r="H640" s="45">
        <v>-77682907.659999996</v>
      </c>
      <c r="I640" s="45">
        <v>-77629529.560000002</v>
      </c>
      <c r="J640" s="45">
        <v>-77449100.540000096</v>
      </c>
      <c r="K640" s="45">
        <v>-78086633.830000103</v>
      </c>
      <c r="L640" s="45">
        <v>-77999143.159999996</v>
      </c>
      <c r="M640" s="45">
        <v>-77981509.739999995</v>
      </c>
      <c r="N640" s="45">
        <v>-77963876.340000004</v>
      </c>
      <c r="O640" s="45">
        <v>-77946242.930000007</v>
      </c>
      <c r="P640" s="45">
        <v>-77928609.519999996</v>
      </c>
      <c r="Q640" s="45">
        <v>-77910976.109999999</v>
      </c>
      <c r="R640" s="47">
        <f t="shared" si="377"/>
        <v>-77839209.330000028</v>
      </c>
      <c r="U640" s="49"/>
      <c r="V640" s="49"/>
      <c r="W640" s="49">
        <f t="shared" ref="W640" si="382">+R640</f>
        <v>-77839209.330000028</v>
      </c>
      <c r="Y640" s="51">
        <f>R640</f>
        <v>-77839209.330000028</v>
      </c>
      <c r="Z640" s="51"/>
      <c r="AA640" s="51"/>
    </row>
    <row r="641" spans="1:30">
      <c r="A641" s="6" t="s">
        <v>294</v>
      </c>
      <c r="B641" s="6" t="s">
        <v>242</v>
      </c>
      <c r="C641" s="6" t="s">
        <v>509</v>
      </c>
      <c r="D641" s="3" t="s">
        <v>808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ref="R641" si="383">((E641+Q641)+((F641+G641+H641+I641+J641+K641+L641+M641+N641+O641+P641)*2))/24</f>
        <v>0</v>
      </c>
      <c r="V641" s="49"/>
      <c r="W641" s="49">
        <f>+R641</f>
        <v>0</v>
      </c>
      <c r="Y641" s="51">
        <f>R641</f>
        <v>0</v>
      </c>
      <c r="Z641" s="51"/>
      <c r="AA641" s="51"/>
      <c r="AD641" s="49"/>
    </row>
    <row r="642" spans="1:30">
      <c r="A642" s="6" t="s">
        <v>294</v>
      </c>
      <c r="B642" s="6" t="s">
        <v>243</v>
      </c>
      <c r="C642" s="6" t="s">
        <v>446</v>
      </c>
      <c r="D642" s="3" t="s">
        <v>809</v>
      </c>
      <c r="E642" s="45">
        <v>-108197.85</v>
      </c>
      <c r="F642" s="45">
        <v>-107656.86</v>
      </c>
      <c r="G642" s="45">
        <v>-107115.87</v>
      </c>
      <c r="H642" s="45">
        <v>-106574.88</v>
      </c>
      <c r="I642" s="45">
        <v>-106033.89</v>
      </c>
      <c r="J642" s="45">
        <v>-224559.96</v>
      </c>
      <c r="K642" s="45">
        <v>-224170.69</v>
      </c>
      <c r="L642" s="45">
        <v>-223961.72</v>
      </c>
      <c r="M642" s="45">
        <v>-223169.27</v>
      </c>
      <c r="N642" s="45">
        <v>-222376.82</v>
      </c>
      <c r="O642" s="45">
        <v>-221584.37</v>
      </c>
      <c r="P642" s="45">
        <v>-220791.92</v>
      </c>
      <c r="Q642" s="45">
        <v>-219999.46</v>
      </c>
      <c r="R642" s="47">
        <f t="shared" si="377"/>
        <v>-179341.24208333332</v>
      </c>
      <c r="U642" s="49"/>
      <c r="V642" s="49"/>
      <c r="W642" s="49">
        <f>+R642</f>
        <v>-179341.24208333332</v>
      </c>
      <c r="Y642" s="51">
        <f>R642</f>
        <v>-179341.24208333332</v>
      </c>
      <c r="Z642" s="51"/>
      <c r="AA642" s="51"/>
    </row>
    <row r="643" spans="1:30">
      <c r="D643" s="3" t="s">
        <v>244</v>
      </c>
      <c r="E643" s="46">
        <f t="shared" ref="E643:J643" si="384">SUM(E618:E642)</f>
        <v>-92483367.75999999</v>
      </c>
      <c r="F643" s="46">
        <f t="shared" si="384"/>
        <v>-94123415.180000022</v>
      </c>
      <c r="G643" s="46">
        <f t="shared" si="384"/>
        <v>-94792713.170000002</v>
      </c>
      <c r="H643" s="46">
        <f t="shared" si="384"/>
        <v>-97695664.389999986</v>
      </c>
      <c r="I643" s="46">
        <f t="shared" si="384"/>
        <v>-97700610.590000004</v>
      </c>
      <c r="J643" s="46">
        <f t="shared" si="384"/>
        <v>-96899117.650000095</v>
      </c>
      <c r="K643" s="46">
        <f t="shared" ref="K643:P643" si="385">SUM(K618:K642)</f>
        <v>-95326441.260000095</v>
      </c>
      <c r="L643" s="46">
        <f t="shared" si="385"/>
        <v>-94274576.150000006</v>
      </c>
      <c r="M643" s="46">
        <f t="shared" si="385"/>
        <v>-92763339.439999998</v>
      </c>
      <c r="N643" s="46">
        <f t="shared" si="385"/>
        <v>-91983027.979999989</v>
      </c>
      <c r="O643" s="46">
        <f t="shared" si="385"/>
        <v>-92034107.020000011</v>
      </c>
      <c r="P643" s="46">
        <f t="shared" si="385"/>
        <v>-92597501.25</v>
      </c>
      <c r="Q643" s="46">
        <f t="shared" ref="Q643:R643" si="386">SUM(Q618:Q642)</f>
        <v>-93870265.890000001</v>
      </c>
      <c r="R643" s="32">
        <f t="shared" si="386"/>
        <v>-94447277.575416699</v>
      </c>
      <c r="Y643" s="51"/>
      <c r="Z643" s="51"/>
      <c r="AA643" s="51"/>
    </row>
    <row r="644" spans="1:30" s="59" customFormat="1">
      <c r="D644" s="3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7"/>
      <c r="Y644" s="60"/>
      <c r="Z644" s="60"/>
      <c r="AA644" s="60"/>
    </row>
    <row r="645" spans="1:30">
      <c r="A645" s="1" t="s">
        <v>284</v>
      </c>
      <c r="B645" s="6" t="s">
        <v>252</v>
      </c>
      <c r="D645" s="2" t="s">
        <v>253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7">
        <f t="shared" ref="R645:R681" si="387">((E645+Q645)+((F645+G645+H645+I645+J645+K645+L645+M645+N645+O645+P645)*2))/24</f>
        <v>0</v>
      </c>
      <c r="V645" s="49">
        <f>R645</f>
        <v>0</v>
      </c>
      <c r="Y645" s="51"/>
      <c r="Z645" s="51"/>
      <c r="AA645" s="51"/>
      <c r="AC645" s="61">
        <f t="shared" ref="AC645:AC712" si="388">+R645</f>
        <v>0</v>
      </c>
    </row>
    <row r="646" spans="1:30">
      <c r="A646" s="1" t="s">
        <v>284</v>
      </c>
      <c r="B646" s="6" t="s">
        <v>252</v>
      </c>
      <c r="C646" s="6" t="s">
        <v>882</v>
      </c>
      <c r="D646" s="2" t="s">
        <v>884</v>
      </c>
      <c r="E646" s="45">
        <v>-10200</v>
      </c>
      <c r="F646" s="45">
        <v>-11900</v>
      </c>
      <c r="G646" s="45">
        <v>-13600</v>
      </c>
      <c r="H646" s="45">
        <v>-15300</v>
      </c>
      <c r="I646" s="45">
        <v>-17000</v>
      </c>
      <c r="J646" s="45">
        <v>-18700</v>
      </c>
      <c r="K646" s="45">
        <v>-20400</v>
      </c>
      <c r="L646" s="45">
        <v>-1522</v>
      </c>
      <c r="M646" s="45">
        <v>-3044</v>
      </c>
      <c r="N646" s="45">
        <v>-4566</v>
      </c>
      <c r="O646" s="45">
        <v>-6088</v>
      </c>
      <c r="P646" s="45">
        <v>-7610</v>
      </c>
      <c r="Q646" s="45">
        <v>-9132</v>
      </c>
      <c r="R646" s="47">
        <f t="shared" ref="R646:R648" si="389">((E646+Q646)+((F646+G646+H646+I646+J646+K646+L646+M646+N646+O646+P646)*2))/24</f>
        <v>-10783</v>
      </c>
      <c r="V646" s="49">
        <f t="shared" ref="V646:V648" si="390">R646</f>
        <v>-10783</v>
      </c>
      <c r="Y646" s="51"/>
      <c r="Z646" s="51"/>
      <c r="AA646" s="51"/>
      <c r="AC646" s="61">
        <f t="shared" ref="AC646:AC648" si="391">+R646</f>
        <v>-10783</v>
      </c>
    </row>
    <row r="647" spans="1:30">
      <c r="A647" s="1" t="s">
        <v>284</v>
      </c>
      <c r="B647" s="6" t="s">
        <v>252</v>
      </c>
      <c r="C647" s="6" t="s">
        <v>934</v>
      </c>
      <c r="D647" s="2" t="s">
        <v>935</v>
      </c>
      <c r="E647" s="45">
        <v>-39348</v>
      </c>
      <c r="F647" s="45">
        <v>-45906</v>
      </c>
      <c r="G647" s="45">
        <v>-52464</v>
      </c>
      <c r="H647" s="45">
        <v>-59022</v>
      </c>
      <c r="I647" s="45">
        <v>-65580</v>
      </c>
      <c r="J647" s="45">
        <v>-72138</v>
      </c>
      <c r="K647" s="45">
        <v>-78696</v>
      </c>
      <c r="L647" s="45">
        <v>-5887</v>
      </c>
      <c r="M647" s="45">
        <v>-11774</v>
      </c>
      <c r="N647" s="45">
        <v>-17661</v>
      </c>
      <c r="O647" s="45">
        <v>-23548</v>
      </c>
      <c r="P647" s="45">
        <v>-29435</v>
      </c>
      <c r="Q647" s="45">
        <v>-35322</v>
      </c>
      <c r="R647" s="47">
        <f t="shared" ref="R647" si="392">((E647+Q647)+((F647+G647+H647+I647+J647+K647+L647+M647+N647+O647+P647)*2))/24</f>
        <v>-41620.5</v>
      </c>
      <c r="V647" s="49">
        <f t="shared" ref="V647" si="393">R647</f>
        <v>-41620.5</v>
      </c>
      <c r="Y647" s="51"/>
      <c r="Z647" s="51"/>
      <c r="AA647" s="51"/>
      <c r="AC647" s="61">
        <f t="shared" ref="AC647" si="394">+R647</f>
        <v>-41620.5</v>
      </c>
    </row>
    <row r="648" spans="1:30">
      <c r="A648" s="1" t="s">
        <v>284</v>
      </c>
      <c r="B648" s="6" t="s">
        <v>252</v>
      </c>
      <c r="C648" s="6" t="s">
        <v>883</v>
      </c>
      <c r="D648" s="2" t="s">
        <v>885</v>
      </c>
      <c r="E648" s="45">
        <v>-10434</v>
      </c>
      <c r="F648" s="45">
        <v>-12173</v>
      </c>
      <c r="G648" s="45">
        <v>-13912</v>
      </c>
      <c r="H648" s="45">
        <v>-15651</v>
      </c>
      <c r="I648" s="45">
        <v>-17390</v>
      </c>
      <c r="J648" s="45">
        <v>-19129</v>
      </c>
      <c r="K648" s="45">
        <v>-20868</v>
      </c>
      <c r="L648" s="45">
        <v>-1565</v>
      </c>
      <c r="M648" s="45">
        <v>-3130</v>
      </c>
      <c r="N648" s="45">
        <v>-4695</v>
      </c>
      <c r="O648" s="45">
        <v>-6260</v>
      </c>
      <c r="P648" s="45">
        <v>-7825</v>
      </c>
      <c r="Q648" s="45">
        <v>-9390</v>
      </c>
      <c r="R648" s="47">
        <f t="shared" si="389"/>
        <v>-11042.5</v>
      </c>
      <c r="V648" s="49">
        <f t="shared" si="390"/>
        <v>-11042.5</v>
      </c>
      <c r="Y648" s="51"/>
      <c r="Z648" s="51"/>
      <c r="AA648" s="51"/>
      <c r="AC648" s="61">
        <f t="shared" si="391"/>
        <v>-11042.5</v>
      </c>
    </row>
    <row r="649" spans="1:30">
      <c r="A649" s="6" t="s">
        <v>284</v>
      </c>
      <c r="B649" s="6" t="s">
        <v>254</v>
      </c>
      <c r="C649" s="6" t="s">
        <v>467</v>
      </c>
      <c r="D649" s="3" t="s">
        <v>815</v>
      </c>
      <c r="E649" s="45">
        <v>-3949.29</v>
      </c>
      <c r="F649" s="45">
        <v>-3949.29</v>
      </c>
      <c r="G649" s="45">
        <v>-3949.29</v>
      </c>
      <c r="H649" s="45">
        <v>-3949.29</v>
      </c>
      <c r="I649" s="45">
        <v>-3949.29</v>
      </c>
      <c r="J649" s="45">
        <v>-3949.29</v>
      </c>
      <c r="K649" s="45">
        <v>-3957.97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7">
        <f t="shared" si="387"/>
        <v>-2139.9220833333334</v>
      </c>
      <c r="V649" s="49">
        <f t="shared" ref="V649:V712" si="395">R649</f>
        <v>-2139.9220833333334</v>
      </c>
      <c r="Y649" s="51"/>
      <c r="Z649" s="51"/>
      <c r="AA649" s="51"/>
      <c r="AC649" s="61">
        <f t="shared" si="388"/>
        <v>-2139.9220833333334</v>
      </c>
    </row>
    <row r="650" spans="1:30">
      <c r="A650" s="6" t="s">
        <v>293</v>
      </c>
      <c r="B650" s="6" t="s">
        <v>245</v>
      </c>
      <c r="C650" s="6" t="s">
        <v>448</v>
      </c>
      <c r="D650" s="3" t="s">
        <v>816</v>
      </c>
      <c r="E650" s="45">
        <v>-26006287.75</v>
      </c>
      <c r="F650" s="45">
        <v>-27458454.390000001</v>
      </c>
      <c r="G650" s="45">
        <v>-28584869.469999999</v>
      </c>
      <c r="H650" s="45">
        <v>-29803038.059999999</v>
      </c>
      <c r="I650" s="45">
        <v>-31408757.690000001</v>
      </c>
      <c r="J650" s="45">
        <v>-34848667.909999996</v>
      </c>
      <c r="K650" s="45">
        <v>-40896819.469999999</v>
      </c>
      <c r="L650" s="45">
        <v>-6425713.96</v>
      </c>
      <c r="M650" s="45">
        <v>-12366817.41</v>
      </c>
      <c r="N650" s="45">
        <v>-18485713.059999999</v>
      </c>
      <c r="O650" s="45">
        <v>-22946882.640000001</v>
      </c>
      <c r="P650" s="45">
        <v>-25553320.420000002</v>
      </c>
      <c r="Q650" s="45">
        <v>-27674834.359999999</v>
      </c>
      <c r="R650" s="47">
        <f t="shared" si="387"/>
        <v>-25468301.294583336</v>
      </c>
      <c r="V650" s="49">
        <f t="shared" si="395"/>
        <v>-25468301.294583336</v>
      </c>
      <c r="Y650" s="51"/>
      <c r="Z650" s="51"/>
      <c r="AA650" s="51"/>
      <c r="AC650" s="61">
        <f t="shared" si="388"/>
        <v>-25468301.294583336</v>
      </c>
    </row>
    <row r="651" spans="1:30">
      <c r="A651" s="6" t="s">
        <v>293</v>
      </c>
      <c r="B651" s="6" t="s">
        <v>245</v>
      </c>
      <c r="C651" s="6" t="s">
        <v>449</v>
      </c>
      <c r="D651" s="3" t="s">
        <v>818</v>
      </c>
      <c r="E651" s="45">
        <v>176801.26</v>
      </c>
      <c r="F651" s="45">
        <v>231908.99</v>
      </c>
      <c r="G651" s="45">
        <v>272000.75</v>
      </c>
      <c r="H651" s="45">
        <v>226741.07</v>
      </c>
      <c r="I651" s="45">
        <v>179857.35</v>
      </c>
      <c r="J651" s="45">
        <v>434098.24</v>
      </c>
      <c r="K651" s="45">
        <v>423195.53</v>
      </c>
      <c r="L651" s="45">
        <v>-20395.86</v>
      </c>
      <c r="M651" s="45">
        <v>275039.95</v>
      </c>
      <c r="N651" s="45">
        <v>190453.7</v>
      </c>
      <c r="O651" s="45">
        <v>377.71000000002101</v>
      </c>
      <c r="P651" s="45">
        <v>-41257.339999999997</v>
      </c>
      <c r="Q651" s="45">
        <v>-126876.01</v>
      </c>
      <c r="R651" s="47">
        <f t="shared" si="387"/>
        <v>183081.89291666666</v>
      </c>
      <c r="V651" s="49">
        <f t="shared" si="395"/>
        <v>183081.89291666666</v>
      </c>
      <c r="Y651" s="51"/>
      <c r="Z651" s="51"/>
      <c r="AA651" s="51"/>
      <c r="AC651" s="61">
        <f t="shared" si="388"/>
        <v>183081.89291666666</v>
      </c>
    </row>
    <row r="652" spans="1:30">
      <c r="A652" s="6" t="s">
        <v>293</v>
      </c>
      <c r="B652" s="6" t="s">
        <v>245</v>
      </c>
      <c r="C652" s="6" t="s">
        <v>450</v>
      </c>
      <c r="D652" s="3" t="s">
        <v>819</v>
      </c>
      <c r="E652" s="45">
        <v>-1599737.6</v>
      </c>
      <c r="F652" s="45">
        <v>-1733741.39</v>
      </c>
      <c r="G652" s="45">
        <v>-1846991.22</v>
      </c>
      <c r="H652" s="45">
        <v>-1984608.09</v>
      </c>
      <c r="I652" s="45">
        <v>-2150037.58</v>
      </c>
      <c r="J652" s="45">
        <v>-2436294.4700000002</v>
      </c>
      <c r="K652" s="45">
        <v>-2817978.92</v>
      </c>
      <c r="L652" s="45">
        <v>-353007.6</v>
      </c>
      <c r="M652" s="45">
        <v>-685611.37</v>
      </c>
      <c r="N652" s="45">
        <v>-1038841.95</v>
      </c>
      <c r="O652" s="45">
        <v>-1329220.8799999999</v>
      </c>
      <c r="P652" s="45">
        <v>-1518650.7</v>
      </c>
      <c r="Q652" s="45">
        <v>-1684466.94</v>
      </c>
      <c r="R652" s="47">
        <f t="shared" si="387"/>
        <v>-1628090.5366666664</v>
      </c>
      <c r="V652" s="49">
        <f t="shared" si="395"/>
        <v>-1628090.5366666664</v>
      </c>
      <c r="Y652" s="51"/>
      <c r="Z652" s="51"/>
      <c r="AA652" s="51"/>
      <c r="AC652" s="61">
        <f t="shared" si="388"/>
        <v>-1628090.5366666664</v>
      </c>
    </row>
    <row r="653" spans="1:30">
      <c r="A653" s="6" t="s">
        <v>293</v>
      </c>
      <c r="B653" s="6" t="s">
        <v>245</v>
      </c>
      <c r="C653" s="6" t="s">
        <v>451</v>
      </c>
      <c r="D653" s="3" t="s">
        <v>820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7">
        <f t="shared" si="387"/>
        <v>0</v>
      </c>
      <c r="V653" s="49">
        <f t="shared" si="395"/>
        <v>0</v>
      </c>
      <c r="Y653" s="51"/>
      <c r="Z653" s="51"/>
      <c r="AA653" s="51"/>
      <c r="AC653" s="61">
        <f t="shared" si="388"/>
        <v>0</v>
      </c>
    </row>
    <row r="654" spans="1:30">
      <c r="A654" s="6" t="s">
        <v>293</v>
      </c>
      <c r="B654" s="6" t="s">
        <v>245</v>
      </c>
      <c r="C654" s="6" t="s">
        <v>452</v>
      </c>
      <c r="D654" s="3" t="s">
        <v>821</v>
      </c>
      <c r="E654" s="45">
        <v>-13572962.460000001</v>
      </c>
      <c r="F654" s="45">
        <v>-14365700.9</v>
      </c>
      <c r="G654" s="45">
        <v>-14988932.369999999</v>
      </c>
      <c r="H654" s="45">
        <v>-15686268.060000001</v>
      </c>
      <c r="I654" s="45">
        <v>-16546766.84</v>
      </c>
      <c r="J654" s="45">
        <v>-18320428.91</v>
      </c>
      <c r="K654" s="45">
        <v>-21537722.329999998</v>
      </c>
      <c r="L654" s="45">
        <v>-3260015.63</v>
      </c>
      <c r="M654" s="45">
        <v>-6318512.4699999997</v>
      </c>
      <c r="N654" s="45">
        <v>-9573278.6099999994</v>
      </c>
      <c r="O654" s="45">
        <v>-11909526.49</v>
      </c>
      <c r="P654" s="45">
        <v>-13306968.07</v>
      </c>
      <c r="Q654" s="45">
        <v>-14479097.529999999</v>
      </c>
      <c r="R654" s="47">
        <f t="shared" si="387"/>
        <v>-13320012.556249999</v>
      </c>
      <c r="V654" s="49">
        <f t="shared" si="395"/>
        <v>-13320012.556249999</v>
      </c>
      <c r="Y654" s="51"/>
      <c r="Z654" s="51"/>
      <c r="AA654" s="51"/>
      <c r="AC654" s="61">
        <f t="shared" si="388"/>
        <v>-13320012.556249999</v>
      </c>
    </row>
    <row r="655" spans="1:30">
      <c r="A655" s="6" t="s">
        <v>293</v>
      </c>
      <c r="B655" s="6" t="s">
        <v>245</v>
      </c>
      <c r="C655" s="6" t="s">
        <v>453</v>
      </c>
      <c r="D655" s="3" t="s">
        <v>822</v>
      </c>
      <c r="E655" s="45">
        <v>-182943.69</v>
      </c>
      <c r="F655" s="45">
        <v>-208057.26</v>
      </c>
      <c r="G655" s="45">
        <v>-242564.79</v>
      </c>
      <c r="H655" s="45">
        <v>-299287.98</v>
      </c>
      <c r="I655" s="45">
        <v>-340951.79</v>
      </c>
      <c r="J655" s="45">
        <v>-393733.56</v>
      </c>
      <c r="K655" s="45">
        <v>-394986.07</v>
      </c>
      <c r="L655" s="45">
        <v>-84838.15</v>
      </c>
      <c r="M655" s="45">
        <v>37967.760000000002</v>
      </c>
      <c r="N655" s="45">
        <v>83231.03</v>
      </c>
      <c r="O655" s="45">
        <v>10001.379999999999</v>
      </c>
      <c r="P655" s="45">
        <v>9390.2999999999993</v>
      </c>
      <c r="Q655" s="45">
        <v>-56787.95</v>
      </c>
      <c r="R655" s="47">
        <f t="shared" si="387"/>
        <v>-161974.57916666669</v>
      </c>
      <c r="V655" s="49">
        <f t="shared" si="395"/>
        <v>-161974.57916666669</v>
      </c>
      <c r="Y655" s="51"/>
      <c r="Z655" s="51"/>
      <c r="AA655" s="51"/>
      <c r="AC655" s="61">
        <f t="shared" si="388"/>
        <v>-161974.57916666669</v>
      </c>
    </row>
    <row r="656" spans="1:30">
      <c r="A656" s="6" t="s">
        <v>293</v>
      </c>
      <c r="B656" s="6" t="s">
        <v>245</v>
      </c>
      <c r="C656" s="6" t="s">
        <v>454</v>
      </c>
      <c r="D656" s="3" t="s">
        <v>823</v>
      </c>
      <c r="E656" s="45">
        <v>-3907.32</v>
      </c>
      <c r="F656" s="45">
        <v>-3907.32</v>
      </c>
      <c r="G656" s="45">
        <v>-3907.32</v>
      </c>
      <c r="H656" s="45">
        <v>-3907.32</v>
      </c>
      <c r="I656" s="45">
        <v>-4067.31</v>
      </c>
      <c r="J656" s="45">
        <v>-4067.31</v>
      </c>
      <c r="K656" s="45">
        <v>-4067.31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7">
        <f t="shared" si="387"/>
        <v>-2156.4625000000001</v>
      </c>
      <c r="V656" s="49">
        <f t="shared" si="395"/>
        <v>-2156.4625000000001</v>
      </c>
      <c r="Y656" s="51"/>
      <c r="Z656" s="51"/>
      <c r="AA656" s="51"/>
      <c r="AC656" s="61">
        <f t="shared" si="388"/>
        <v>-2156.4625000000001</v>
      </c>
    </row>
    <row r="657" spans="1:29">
      <c r="A657" s="6" t="s">
        <v>293</v>
      </c>
      <c r="B657" s="6" t="s">
        <v>245</v>
      </c>
      <c r="C657" s="6" t="s">
        <v>457</v>
      </c>
      <c r="D657" s="3" t="s">
        <v>824</v>
      </c>
      <c r="E657" s="45">
        <v>-844690.74</v>
      </c>
      <c r="F657" s="45">
        <v>-907613.98</v>
      </c>
      <c r="G657" s="45">
        <v>-963952.25</v>
      </c>
      <c r="H657" s="45">
        <v>-1020674.34</v>
      </c>
      <c r="I657" s="45">
        <v>-1081922.2</v>
      </c>
      <c r="J657" s="45">
        <v>-1179819.83</v>
      </c>
      <c r="K657" s="45">
        <v>-1326947.18</v>
      </c>
      <c r="L657" s="45">
        <v>-181642.27</v>
      </c>
      <c r="M657" s="45">
        <v>-349401.9</v>
      </c>
      <c r="N657" s="45">
        <v>-512434.93</v>
      </c>
      <c r="O657" s="45">
        <v>-647470.4</v>
      </c>
      <c r="P657" s="45">
        <v>-747618.43</v>
      </c>
      <c r="Q657" s="45">
        <v>-825350.71</v>
      </c>
      <c r="R657" s="47">
        <f t="shared" si="387"/>
        <v>-812876.53624999989</v>
      </c>
      <c r="V657" s="49">
        <f t="shared" si="395"/>
        <v>-812876.53624999989</v>
      </c>
      <c r="Y657" s="51"/>
      <c r="Z657" s="51"/>
      <c r="AA657" s="51"/>
      <c r="AC657" s="61">
        <f t="shared" si="388"/>
        <v>-812876.53624999989</v>
      </c>
    </row>
    <row r="658" spans="1:29">
      <c r="A658" s="25" t="s">
        <v>293</v>
      </c>
      <c r="B658" s="6" t="s">
        <v>246</v>
      </c>
      <c r="C658" s="6" t="s">
        <v>448</v>
      </c>
      <c r="D658" s="3" t="s">
        <v>836</v>
      </c>
      <c r="E658" s="45">
        <v>3382203.95</v>
      </c>
      <c r="F658" s="45">
        <v>3541584.97</v>
      </c>
      <c r="G658" s="45">
        <v>3405159.44</v>
      </c>
      <c r="H658" s="45">
        <v>3249120.14</v>
      </c>
      <c r="I658" s="45">
        <v>2164588.38</v>
      </c>
      <c r="J658" s="45">
        <v>434682.22000000102</v>
      </c>
      <c r="K658" s="45">
        <v>-3089.6899999990701</v>
      </c>
      <c r="L658" s="45">
        <v>151258.76999999999</v>
      </c>
      <c r="M658" s="45">
        <v>-137868.43</v>
      </c>
      <c r="N658" s="45">
        <v>1409834.66</v>
      </c>
      <c r="O658" s="45">
        <v>2730083.2</v>
      </c>
      <c r="P658" s="45">
        <v>3026894.88</v>
      </c>
      <c r="Q658" s="45">
        <v>3640771.87</v>
      </c>
      <c r="R658" s="47">
        <f t="shared" si="387"/>
        <v>1956978.0374999999</v>
      </c>
      <c r="V658" s="49">
        <f t="shared" si="395"/>
        <v>1956978.0374999999</v>
      </c>
      <c r="Y658" s="51"/>
      <c r="Z658" s="51"/>
      <c r="AA658" s="51"/>
      <c r="AC658" s="61">
        <f t="shared" si="388"/>
        <v>1956978.0374999999</v>
      </c>
    </row>
    <row r="659" spans="1:29">
      <c r="A659" s="25" t="s">
        <v>293</v>
      </c>
      <c r="B659" s="6" t="s">
        <v>246</v>
      </c>
      <c r="C659" s="6" t="s">
        <v>452</v>
      </c>
      <c r="D659" s="3" t="s">
        <v>837</v>
      </c>
      <c r="E659" s="45">
        <v>2062556.77</v>
      </c>
      <c r="F659" s="45">
        <v>2126597.9500000002</v>
      </c>
      <c r="G659" s="45">
        <v>2020795.47</v>
      </c>
      <c r="H659" s="45">
        <v>1902791.63</v>
      </c>
      <c r="I659" s="45">
        <v>1140194.02</v>
      </c>
      <c r="J659" s="45">
        <v>277798.86</v>
      </c>
      <c r="K659" s="45">
        <v>69474.13</v>
      </c>
      <c r="L659" s="45">
        <v>198871.7</v>
      </c>
      <c r="M659" s="45">
        <v>10797.36</v>
      </c>
      <c r="N659" s="45">
        <v>806467.7</v>
      </c>
      <c r="O659" s="45">
        <v>1605113.85</v>
      </c>
      <c r="P659" s="45">
        <v>1747483.5</v>
      </c>
      <c r="Q659" s="45">
        <v>2119590</v>
      </c>
      <c r="R659" s="47">
        <f t="shared" si="387"/>
        <v>1166454.9629166666</v>
      </c>
      <c r="V659" s="49">
        <f t="shared" si="395"/>
        <v>1166454.9629166666</v>
      </c>
      <c r="Y659" s="51"/>
      <c r="Z659" s="51"/>
      <c r="AA659" s="51"/>
      <c r="AC659" s="61">
        <f t="shared" si="388"/>
        <v>1166454.9629166666</v>
      </c>
    </row>
    <row r="660" spans="1:29">
      <c r="A660" s="25" t="s">
        <v>293</v>
      </c>
      <c r="B660" s="6" t="s">
        <v>246</v>
      </c>
      <c r="C660" s="6" t="s">
        <v>457</v>
      </c>
      <c r="D660" s="3" t="s">
        <v>838</v>
      </c>
      <c r="E660" s="45">
        <v>122736.91</v>
      </c>
      <c r="F660" s="45">
        <v>129320.82</v>
      </c>
      <c r="G660" s="45">
        <v>128924.94</v>
      </c>
      <c r="H660" s="45">
        <v>124304.17</v>
      </c>
      <c r="I660" s="45">
        <v>87626.94</v>
      </c>
      <c r="J660" s="45">
        <v>38331.339999999997</v>
      </c>
      <c r="K660" s="45">
        <v>3842.81</v>
      </c>
      <c r="L660" s="45">
        <v>13891.78</v>
      </c>
      <c r="M660" s="45">
        <v>18671.91</v>
      </c>
      <c r="N660" s="45">
        <v>46736.21</v>
      </c>
      <c r="O660" s="45">
        <v>81666.570000000007</v>
      </c>
      <c r="P660" s="45">
        <v>104115.31</v>
      </c>
      <c r="Q660" s="45">
        <v>121438.8</v>
      </c>
      <c r="R660" s="47">
        <f t="shared" si="387"/>
        <v>74960.054583333331</v>
      </c>
      <c r="V660" s="49">
        <f t="shared" si="395"/>
        <v>74960.054583333331</v>
      </c>
      <c r="Y660" s="51"/>
      <c r="Z660" s="51"/>
      <c r="AA660" s="51"/>
      <c r="AC660" s="61">
        <f t="shared" si="388"/>
        <v>74960.054583333331</v>
      </c>
    </row>
    <row r="661" spans="1:29">
      <c r="A661" s="25" t="s">
        <v>293</v>
      </c>
      <c r="B661" s="6" t="s">
        <v>247</v>
      </c>
      <c r="C661" s="6" t="s">
        <v>463</v>
      </c>
      <c r="D661" s="3" t="s">
        <v>843</v>
      </c>
      <c r="E661" s="45">
        <v>-57290.42</v>
      </c>
      <c r="F661" s="45">
        <v>-59740.42</v>
      </c>
      <c r="G661" s="45">
        <v>-61715.42</v>
      </c>
      <c r="H661" s="45">
        <v>-64347.74</v>
      </c>
      <c r="I661" s="45">
        <v>-66647.740000000005</v>
      </c>
      <c r="J661" s="45">
        <v>-69072.740000000005</v>
      </c>
      <c r="K661" s="45">
        <v>-71847.740000000005</v>
      </c>
      <c r="L661" s="45">
        <v>-16501.45</v>
      </c>
      <c r="M661" s="45">
        <v>-26634.959999999999</v>
      </c>
      <c r="N661" s="45">
        <v>-35272.089999999997</v>
      </c>
      <c r="O661" s="45">
        <v>-41627.06</v>
      </c>
      <c r="P661" s="45">
        <v>-47318.239999999998</v>
      </c>
      <c r="Q661" s="45">
        <v>-51706.94</v>
      </c>
      <c r="R661" s="47">
        <f t="shared" si="387"/>
        <v>-51268.69000000001</v>
      </c>
      <c r="V661" s="49">
        <f t="shared" si="395"/>
        <v>-51268.69000000001</v>
      </c>
      <c r="Y661" s="51"/>
      <c r="Z661" s="51"/>
      <c r="AA661" s="51"/>
      <c r="AC661" s="61">
        <f t="shared" si="388"/>
        <v>-51268.69000000001</v>
      </c>
    </row>
    <row r="662" spans="1:29">
      <c r="A662" s="25" t="s">
        <v>293</v>
      </c>
      <c r="B662" s="6" t="s">
        <v>247</v>
      </c>
      <c r="C662" s="6" t="s">
        <v>464</v>
      </c>
      <c r="D662" s="3" t="s">
        <v>844</v>
      </c>
      <c r="E662" s="45">
        <v>-70985.960000000006</v>
      </c>
      <c r="F662" s="45">
        <v>-73179.61</v>
      </c>
      <c r="G662" s="45">
        <v>-75728.98</v>
      </c>
      <c r="H662" s="45">
        <v>-77604.2</v>
      </c>
      <c r="I662" s="45">
        <v>-78318.880000000005</v>
      </c>
      <c r="J662" s="45">
        <v>-18395.939999999999</v>
      </c>
      <c r="K662" s="45">
        <v>-17627.400000000001</v>
      </c>
      <c r="L662" s="45">
        <v>-3418.25</v>
      </c>
      <c r="M662" s="45">
        <v>-6162.81</v>
      </c>
      <c r="N662" s="45">
        <v>-6582.79</v>
      </c>
      <c r="O662" s="45">
        <v>-7681.01</v>
      </c>
      <c r="P662" s="45">
        <v>-13753.02</v>
      </c>
      <c r="Q662" s="45">
        <v>-17503.73</v>
      </c>
      <c r="R662" s="47">
        <f t="shared" si="387"/>
        <v>-35224.811249999999</v>
      </c>
      <c r="V662" s="49">
        <f t="shared" si="395"/>
        <v>-35224.811249999999</v>
      </c>
      <c r="Y662" s="51"/>
      <c r="Z662" s="51"/>
      <c r="AA662" s="51"/>
      <c r="AC662" s="61">
        <f t="shared" si="388"/>
        <v>-35224.811249999999</v>
      </c>
    </row>
    <row r="663" spans="1:29">
      <c r="A663" s="25" t="s">
        <v>293</v>
      </c>
      <c r="B663" s="6" t="s">
        <v>248</v>
      </c>
      <c r="C663" s="6" t="s">
        <v>465</v>
      </c>
      <c r="D663" s="3" t="s">
        <v>848</v>
      </c>
      <c r="E663" s="45">
        <v>-1397171.6</v>
      </c>
      <c r="F663" s="45">
        <v>-1618435.49</v>
      </c>
      <c r="G663" s="45">
        <v>-1846476.89</v>
      </c>
      <c r="H663" s="45">
        <v>-2080514.76</v>
      </c>
      <c r="I663" s="45">
        <v>-2317067.89</v>
      </c>
      <c r="J663" s="45">
        <v>-2572878.27</v>
      </c>
      <c r="K663" s="45">
        <v>-2807769.13</v>
      </c>
      <c r="L663" s="45">
        <v>-255703.2</v>
      </c>
      <c r="M663" s="45">
        <v>-517251.71</v>
      </c>
      <c r="N663" s="45">
        <v>-767925.5</v>
      </c>
      <c r="O663" s="45">
        <v>-1034768.19</v>
      </c>
      <c r="P663" s="45">
        <v>-1288267.8600000001</v>
      </c>
      <c r="Q663" s="45">
        <v>-1524528.08</v>
      </c>
      <c r="R663" s="47">
        <f t="shared" si="387"/>
        <v>-1547325.7275</v>
      </c>
      <c r="V663" s="49">
        <f t="shared" si="395"/>
        <v>-1547325.7275</v>
      </c>
      <c r="Y663" s="51"/>
      <c r="Z663" s="51"/>
      <c r="AA663" s="51"/>
      <c r="AC663" s="61">
        <f t="shared" si="388"/>
        <v>-1547325.7275</v>
      </c>
    </row>
    <row r="664" spans="1:29">
      <c r="A664" s="25" t="s">
        <v>293</v>
      </c>
      <c r="B664" s="6" t="s">
        <v>248</v>
      </c>
      <c r="C664" s="6" t="s">
        <v>466</v>
      </c>
      <c r="D664" s="3" t="s">
        <v>849</v>
      </c>
      <c r="E664" s="45">
        <v>-712149.07</v>
      </c>
      <c r="F664" s="45">
        <v>-820366.78</v>
      </c>
      <c r="G664" s="45">
        <v>-928963.11</v>
      </c>
      <c r="H664" s="45">
        <v>-1052932.1499999999</v>
      </c>
      <c r="I664" s="45">
        <v>-1180478.55</v>
      </c>
      <c r="J664" s="45">
        <v>-1303576.45</v>
      </c>
      <c r="K664" s="45">
        <v>-1413471.32</v>
      </c>
      <c r="L664" s="45">
        <v>-112953.62</v>
      </c>
      <c r="M664" s="45">
        <v>-223184.23</v>
      </c>
      <c r="N664" s="45">
        <v>-338147.06</v>
      </c>
      <c r="O664" s="45">
        <v>-462085.9</v>
      </c>
      <c r="P664" s="45">
        <v>-579795.22</v>
      </c>
      <c r="Q664" s="45">
        <v>-698302.11</v>
      </c>
      <c r="R664" s="47">
        <f t="shared" si="387"/>
        <v>-760098.33166666667</v>
      </c>
      <c r="V664" s="49">
        <f t="shared" si="395"/>
        <v>-760098.33166666667</v>
      </c>
      <c r="Y664" s="51"/>
      <c r="Z664" s="51"/>
      <c r="AA664" s="51"/>
      <c r="AC664" s="61">
        <f t="shared" si="388"/>
        <v>-760098.33166666667</v>
      </c>
    </row>
    <row r="665" spans="1:29">
      <c r="A665" s="25" t="s">
        <v>293</v>
      </c>
      <c r="B665" s="6" t="s">
        <v>249</v>
      </c>
      <c r="C665" s="6" t="s">
        <v>465</v>
      </c>
      <c r="D665" s="3" t="s">
        <v>850</v>
      </c>
      <c r="E665" s="45">
        <v>23503.03</v>
      </c>
      <c r="F665" s="45">
        <v>16311.97</v>
      </c>
      <c r="G665" s="45">
        <v>10180.44</v>
      </c>
      <c r="H665" s="45">
        <v>7220.5100000000102</v>
      </c>
      <c r="I665" s="45">
        <v>-10018.99</v>
      </c>
      <c r="J665" s="45">
        <v>10383.41</v>
      </c>
      <c r="K665" s="45">
        <v>-10450.790000000001</v>
      </c>
      <c r="L665" s="45">
        <v>-5587.58</v>
      </c>
      <c r="M665" s="45">
        <v>6224.28</v>
      </c>
      <c r="N665" s="45">
        <v>-10821.43</v>
      </c>
      <c r="O665" s="45">
        <v>2755.23</v>
      </c>
      <c r="P665" s="45">
        <v>20123.61</v>
      </c>
      <c r="Q665" s="45">
        <v>24578.71</v>
      </c>
      <c r="R665" s="47">
        <f t="shared" si="387"/>
        <v>5030.1274999999996</v>
      </c>
      <c r="V665" s="49">
        <f t="shared" si="395"/>
        <v>5030.1274999999996</v>
      </c>
      <c r="Y665" s="51"/>
      <c r="Z665" s="51"/>
      <c r="AA665" s="51"/>
      <c r="AC665" s="61">
        <f t="shared" si="388"/>
        <v>5030.1274999999996</v>
      </c>
    </row>
    <row r="666" spans="1:29">
      <c r="A666" s="25" t="s">
        <v>293</v>
      </c>
      <c r="B666" s="6" t="s">
        <v>249</v>
      </c>
      <c r="C666" s="6" t="s">
        <v>466</v>
      </c>
      <c r="D666" s="3" t="s">
        <v>851</v>
      </c>
      <c r="E666" s="45">
        <v>23305.15</v>
      </c>
      <c r="F666" s="45">
        <v>22926.53</v>
      </c>
      <c r="G666" s="45">
        <v>7553.82</v>
      </c>
      <c r="H666" s="45">
        <v>3976.46</v>
      </c>
      <c r="I666" s="45">
        <v>8424.9599999999991</v>
      </c>
      <c r="J666" s="45">
        <v>21627.99</v>
      </c>
      <c r="K666" s="45">
        <v>18569.240000000002</v>
      </c>
      <c r="L666" s="45">
        <v>2723.01</v>
      </c>
      <c r="M666" s="45">
        <v>-2009.21</v>
      </c>
      <c r="N666" s="45">
        <v>-10985.22</v>
      </c>
      <c r="O666" s="45">
        <v>-4755.7</v>
      </c>
      <c r="P666" s="45">
        <v>-5553.27</v>
      </c>
      <c r="Q666" s="45">
        <v>-8752.1299999999992</v>
      </c>
      <c r="R666" s="47">
        <f t="shared" si="387"/>
        <v>5814.5933333333314</v>
      </c>
      <c r="V666" s="49">
        <f t="shared" si="395"/>
        <v>5814.5933333333314</v>
      </c>
      <c r="Y666" s="51"/>
      <c r="Z666" s="51"/>
      <c r="AA666" s="51"/>
      <c r="AC666" s="61">
        <f t="shared" si="388"/>
        <v>5814.5933333333314</v>
      </c>
    </row>
    <row r="667" spans="1:29">
      <c r="A667" s="25" t="s">
        <v>293</v>
      </c>
      <c r="B667" s="6" t="s">
        <v>250</v>
      </c>
      <c r="C667" s="6"/>
      <c r="D667" s="3" t="s">
        <v>251</v>
      </c>
      <c r="E667" s="45">
        <v>-6000</v>
      </c>
      <c r="F667" s="45">
        <v>-8000</v>
      </c>
      <c r="G667" s="45">
        <v>-9000</v>
      </c>
      <c r="H667" s="45">
        <v>-10000</v>
      </c>
      <c r="I667" s="45">
        <v>-11000</v>
      </c>
      <c r="J667" s="45">
        <v>-12000</v>
      </c>
      <c r="K667" s="45">
        <v>-13000</v>
      </c>
      <c r="L667" s="45">
        <v>-1000</v>
      </c>
      <c r="M667" s="45">
        <v>-2000</v>
      </c>
      <c r="N667" s="45">
        <v>-3000</v>
      </c>
      <c r="O667" s="45">
        <v>-4000</v>
      </c>
      <c r="P667" s="45">
        <v>-5000</v>
      </c>
      <c r="Q667" s="45">
        <v>-6000</v>
      </c>
      <c r="R667" s="47">
        <f t="shared" si="387"/>
        <v>-7000</v>
      </c>
      <c r="V667" s="49">
        <f t="shared" si="395"/>
        <v>-7000</v>
      </c>
      <c r="Y667" s="51"/>
      <c r="Z667" s="51"/>
      <c r="AA667" s="51"/>
      <c r="AC667" s="61">
        <f t="shared" si="388"/>
        <v>-7000</v>
      </c>
    </row>
    <row r="668" spans="1:29">
      <c r="A668" s="25" t="s">
        <v>293</v>
      </c>
      <c r="B668" s="6" t="s">
        <v>254</v>
      </c>
      <c r="C668" s="6" t="s">
        <v>461</v>
      </c>
      <c r="D668" s="3" t="s">
        <v>840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387"/>
        <v>0</v>
      </c>
      <c r="V668" s="49">
        <f t="shared" si="395"/>
        <v>0</v>
      </c>
      <c r="Y668" s="51"/>
      <c r="Z668" s="51"/>
      <c r="AA668" s="51"/>
      <c r="AC668" s="61">
        <f t="shared" si="388"/>
        <v>0</v>
      </c>
    </row>
    <row r="669" spans="1:29">
      <c r="A669" s="25" t="s">
        <v>293</v>
      </c>
      <c r="B669" s="6" t="s">
        <v>254</v>
      </c>
      <c r="C669" s="6" t="s">
        <v>467</v>
      </c>
      <c r="D669" s="3" t="s">
        <v>815</v>
      </c>
      <c r="E669" s="45">
        <v>-735.22</v>
      </c>
      <c r="F669" s="45">
        <v>-735.22</v>
      </c>
      <c r="G669" s="45">
        <v>-735.22</v>
      </c>
      <c r="H669" s="45">
        <v>-735.22</v>
      </c>
      <c r="I669" s="45">
        <v>-735.22</v>
      </c>
      <c r="J669" s="45">
        <v>-735.22</v>
      </c>
      <c r="K669" s="45">
        <v>-735.22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7">
        <f t="shared" si="387"/>
        <v>-398.24416666666667</v>
      </c>
      <c r="V669" s="49">
        <f t="shared" si="395"/>
        <v>-398.24416666666667</v>
      </c>
      <c r="Y669" s="51"/>
      <c r="Z669" s="51"/>
      <c r="AA669" s="51"/>
      <c r="AC669" s="61">
        <f t="shared" si="388"/>
        <v>-398.24416666666667</v>
      </c>
    </row>
    <row r="670" spans="1:29">
      <c r="A670" s="25" t="s">
        <v>293</v>
      </c>
      <c r="B670" s="6" t="s">
        <v>254</v>
      </c>
      <c r="C670" s="6" t="s">
        <v>462</v>
      </c>
      <c r="D670" s="3" t="s">
        <v>841</v>
      </c>
      <c r="E670" s="45">
        <v>-329.7</v>
      </c>
      <c r="F670" s="45">
        <v>-329.7</v>
      </c>
      <c r="G670" s="45">
        <v>-329.7</v>
      </c>
      <c r="H670" s="45">
        <v>-369.7</v>
      </c>
      <c r="I670" s="45">
        <v>-369.7</v>
      </c>
      <c r="J670" s="45">
        <v>-369.7</v>
      </c>
      <c r="K670" s="45">
        <v>-504.85</v>
      </c>
      <c r="L670" s="45">
        <v>0</v>
      </c>
      <c r="M670" s="45">
        <v>0</v>
      </c>
      <c r="N670" s="45">
        <v>0</v>
      </c>
      <c r="O670" s="45">
        <v>0</v>
      </c>
      <c r="P670" s="45">
        <v>-109</v>
      </c>
      <c r="Q670" s="45">
        <v>-276.2</v>
      </c>
      <c r="R670" s="47">
        <f t="shared" si="387"/>
        <v>-223.77499999999998</v>
      </c>
      <c r="V670" s="49">
        <f t="shared" si="395"/>
        <v>-223.77499999999998</v>
      </c>
      <c r="Y670" s="51"/>
      <c r="Z670" s="51"/>
      <c r="AA670" s="51"/>
      <c r="AC670" s="61">
        <f t="shared" si="388"/>
        <v>-223.77499999999998</v>
      </c>
    </row>
    <row r="671" spans="1:29">
      <c r="A671" s="25" t="s">
        <v>293</v>
      </c>
      <c r="B671" s="6" t="s">
        <v>254</v>
      </c>
      <c r="C671" s="6" t="s">
        <v>464</v>
      </c>
      <c r="D671" s="3" t="s">
        <v>842</v>
      </c>
      <c r="E671" s="45">
        <v>-60496.39</v>
      </c>
      <c r="F671" s="45">
        <v>-60496.39</v>
      </c>
      <c r="G671" s="45">
        <v>-60496.39</v>
      </c>
      <c r="H671" s="45">
        <v>-60496.39</v>
      </c>
      <c r="I671" s="45">
        <v>-2332.33</v>
      </c>
      <c r="J671" s="45">
        <v>-2332.33</v>
      </c>
      <c r="K671" s="45">
        <v>-2332.33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7">
        <f t="shared" si="387"/>
        <v>-18227.862916666661</v>
      </c>
      <c r="V671" s="49">
        <f t="shared" si="395"/>
        <v>-18227.862916666661</v>
      </c>
      <c r="Y671" s="51"/>
      <c r="Z671" s="51"/>
      <c r="AA671" s="51"/>
      <c r="AC671" s="61">
        <f t="shared" si="388"/>
        <v>-18227.862916666661</v>
      </c>
    </row>
    <row r="672" spans="1:29">
      <c r="A672" s="25" t="s">
        <v>293</v>
      </c>
      <c r="B672" s="6" t="s">
        <v>255</v>
      </c>
      <c r="C672" s="6"/>
      <c r="D672" s="3" t="s">
        <v>852</v>
      </c>
      <c r="E672" s="45">
        <v>-700965.33</v>
      </c>
      <c r="F672" s="45">
        <v>-706838.32</v>
      </c>
      <c r="G672" s="45">
        <v>-711887.13</v>
      </c>
      <c r="H672" s="45">
        <v>-722967.93</v>
      </c>
      <c r="I672" s="45">
        <v>-797324.02</v>
      </c>
      <c r="J672" s="45">
        <v>-824945.43</v>
      </c>
      <c r="K672" s="45">
        <v>-863840.52</v>
      </c>
      <c r="L672" s="45">
        <v>-34042.79</v>
      </c>
      <c r="M672" s="45">
        <v>-66378.12</v>
      </c>
      <c r="N672" s="45">
        <v>-77802.38</v>
      </c>
      <c r="O672" s="45">
        <v>-70139.539999999994</v>
      </c>
      <c r="P672" s="45">
        <v>-53142.76</v>
      </c>
      <c r="Q672" s="45">
        <v>-25827.98</v>
      </c>
      <c r="R672" s="47">
        <f t="shared" ref="R672" si="396">((E672+Q672)+((F672+G672+H672+I672+J672+K672+L672+M672+N672+O672+P672)*2))/24</f>
        <v>-441058.79958333331</v>
      </c>
      <c r="V672" s="49">
        <f t="shared" si="395"/>
        <v>-441058.79958333331</v>
      </c>
      <c r="Y672" s="51"/>
      <c r="Z672" s="51"/>
      <c r="AA672" s="51"/>
      <c r="AC672" s="61">
        <f t="shared" si="388"/>
        <v>-441058.79958333331</v>
      </c>
    </row>
    <row r="673" spans="1:29">
      <c r="A673" s="25" t="s">
        <v>293</v>
      </c>
      <c r="B673" s="6" t="s">
        <v>255</v>
      </c>
      <c r="C673" s="6" t="s">
        <v>143</v>
      </c>
      <c r="D673" s="3" t="s">
        <v>859</v>
      </c>
      <c r="E673" s="45">
        <v>-64771.94</v>
      </c>
      <c r="F673" s="45">
        <v>-75807.59</v>
      </c>
      <c r="G673" s="45">
        <v>-88060.67</v>
      </c>
      <c r="H673" s="45">
        <v>-100711.34</v>
      </c>
      <c r="I673" s="45">
        <v>-114671.03</v>
      </c>
      <c r="J673" s="45">
        <v>-117742.83</v>
      </c>
      <c r="K673" s="45">
        <v>-121397.73</v>
      </c>
      <c r="L673" s="45">
        <v>-3679.54</v>
      </c>
      <c r="M673" s="45">
        <v>-7068.47</v>
      </c>
      <c r="N673" s="45">
        <v>-10547.58</v>
      </c>
      <c r="O673" s="45">
        <v>-13868.49</v>
      </c>
      <c r="P673" s="45">
        <v>-16925.96</v>
      </c>
      <c r="Q673" s="45">
        <v>-19838.060000000001</v>
      </c>
      <c r="R673" s="47">
        <f t="shared" ref="R673" si="397">((E673+Q673)+((F673+G673+H673+I673+J673+K673+L673+M673+N673+O673+P673)*2))/24</f>
        <v>-59398.852500000001</v>
      </c>
      <c r="V673" s="49">
        <f t="shared" ref="V673" si="398">R673</f>
        <v>-59398.852500000001</v>
      </c>
      <c r="Y673" s="51"/>
      <c r="Z673" s="51"/>
      <c r="AA673" s="51"/>
      <c r="AC673" s="61">
        <f t="shared" ref="AC673" si="399">+R673</f>
        <v>-59398.852500000001</v>
      </c>
    </row>
    <row r="674" spans="1:29">
      <c r="A674" s="6" t="s">
        <v>294</v>
      </c>
      <c r="B674" s="6" t="s">
        <v>245</v>
      </c>
      <c r="C674" s="6" t="s">
        <v>448</v>
      </c>
      <c r="D674" s="3" t="s">
        <v>816</v>
      </c>
      <c r="E674" s="45">
        <v>-80696121.379999995</v>
      </c>
      <c r="F674" s="45">
        <v>-85437087.810000002</v>
      </c>
      <c r="G674" s="45">
        <v>-88990041</v>
      </c>
      <c r="H674" s="45">
        <v>-92741378.829999998</v>
      </c>
      <c r="I674" s="45">
        <v>-97675258.519999996</v>
      </c>
      <c r="J674" s="45">
        <v>-108395481.86</v>
      </c>
      <c r="K674" s="45">
        <v>-126773676.98</v>
      </c>
      <c r="L674" s="45">
        <v>-19503050.760000002</v>
      </c>
      <c r="M674" s="45">
        <v>-37986916.479999997</v>
      </c>
      <c r="N674" s="45">
        <v>-57487775.57</v>
      </c>
      <c r="O674" s="45">
        <v>-71239613.620000005</v>
      </c>
      <c r="P674" s="45">
        <v>-78489823.730000004</v>
      </c>
      <c r="Q674" s="45">
        <v>-84373353.109999999</v>
      </c>
      <c r="R674" s="47">
        <f t="shared" si="387"/>
        <v>-78937903.533750013</v>
      </c>
      <c r="V674" s="49">
        <f t="shared" si="395"/>
        <v>-78937903.533750013</v>
      </c>
      <c r="Y674" s="51"/>
      <c r="Z674" s="51"/>
      <c r="AA674" s="51"/>
      <c r="AC674" s="61">
        <f t="shared" si="388"/>
        <v>-78937903.533750013</v>
      </c>
    </row>
    <row r="675" spans="1:29">
      <c r="A675" s="6" t="s">
        <v>294</v>
      </c>
      <c r="B675" s="6" t="s">
        <v>245</v>
      </c>
      <c r="C675" s="6" t="s">
        <v>449</v>
      </c>
      <c r="D675" s="3" t="s">
        <v>825</v>
      </c>
      <c r="E675" s="45">
        <v>-136917.29999999999</v>
      </c>
      <c r="F675" s="45">
        <v>68008.11</v>
      </c>
      <c r="G675" s="45">
        <v>623718.57999999996</v>
      </c>
      <c r="H675" s="45">
        <v>415301.76</v>
      </c>
      <c r="I675" s="45">
        <v>179463.29</v>
      </c>
      <c r="J675" s="45">
        <v>-162965.16</v>
      </c>
      <c r="K675" s="45">
        <v>-1348414.41</v>
      </c>
      <c r="L675" s="45">
        <v>-1288704.27</v>
      </c>
      <c r="M675" s="45">
        <v>-864553.88</v>
      </c>
      <c r="N675" s="45">
        <v>-868003.13</v>
      </c>
      <c r="O675" s="45">
        <v>-1446870.22</v>
      </c>
      <c r="P675" s="45">
        <v>-1705595.24</v>
      </c>
      <c r="Q675" s="45">
        <v>-1936310.37</v>
      </c>
      <c r="R675" s="47">
        <f t="shared" si="387"/>
        <v>-619602.36708333332</v>
      </c>
      <c r="V675" s="49">
        <f t="shared" si="395"/>
        <v>-619602.36708333332</v>
      </c>
      <c r="Y675" s="51"/>
      <c r="Z675" s="51"/>
      <c r="AA675" s="51"/>
      <c r="AC675" s="61">
        <f t="shared" si="388"/>
        <v>-619602.36708333332</v>
      </c>
    </row>
    <row r="676" spans="1:29">
      <c r="A676" s="6" t="s">
        <v>294</v>
      </c>
      <c r="B676" s="6" t="s">
        <v>245</v>
      </c>
      <c r="C676" s="6" t="s">
        <v>519</v>
      </c>
      <c r="D676" s="3" t="s">
        <v>817</v>
      </c>
      <c r="E676" s="45">
        <v>-2165453.2400000002</v>
      </c>
      <c r="F676" s="45">
        <v>-2271322.9900000002</v>
      </c>
      <c r="G676" s="45">
        <v>-2343194.94</v>
      </c>
      <c r="H676" s="45">
        <v>-2420750.34</v>
      </c>
      <c r="I676" s="45">
        <v>-2532085.23</v>
      </c>
      <c r="J676" s="45">
        <v>-2806933.19</v>
      </c>
      <c r="K676" s="45">
        <v>-3292483.2</v>
      </c>
      <c r="L676" s="45">
        <v>-517342.92</v>
      </c>
      <c r="M676" s="45">
        <v>-1006135.9</v>
      </c>
      <c r="N676" s="45">
        <v>-1523246.44</v>
      </c>
      <c r="O676" s="45">
        <v>-1879804.72</v>
      </c>
      <c r="P676" s="45">
        <v>-2053878.05</v>
      </c>
      <c r="Q676" s="45">
        <v>-2189689.83</v>
      </c>
      <c r="R676" s="47">
        <f t="shared" si="387"/>
        <v>-2068729.1212500001</v>
      </c>
      <c r="V676" s="49">
        <f t="shared" si="395"/>
        <v>-2068729.1212500001</v>
      </c>
      <c r="Y676" s="51"/>
      <c r="Z676" s="51"/>
      <c r="AA676" s="51"/>
      <c r="AC676" s="61">
        <f t="shared" si="388"/>
        <v>-2068729.1212500001</v>
      </c>
    </row>
    <row r="677" spans="1:29">
      <c r="A677" s="6" t="s">
        <v>294</v>
      </c>
      <c r="B677" s="6" t="s">
        <v>245</v>
      </c>
      <c r="C677" s="6" t="s">
        <v>450</v>
      </c>
      <c r="D677" s="3" t="s">
        <v>819</v>
      </c>
      <c r="E677" s="45">
        <v>-6806197.96</v>
      </c>
      <c r="F677" s="45">
        <v>-7500981.6299999999</v>
      </c>
      <c r="G677" s="45">
        <v>-8119686.1799999997</v>
      </c>
      <c r="H677" s="45">
        <v>-8856803.5899999999</v>
      </c>
      <c r="I677" s="45">
        <v>-9882150.6899999995</v>
      </c>
      <c r="J677" s="45">
        <v>-10816254.710000001</v>
      </c>
      <c r="K677" s="45">
        <v>-12197089.220000001</v>
      </c>
      <c r="L677" s="45">
        <v>-1324988.73</v>
      </c>
      <c r="M677" s="45">
        <v>-2577471.2599999998</v>
      </c>
      <c r="N677" s="45">
        <v>-3991275.62</v>
      </c>
      <c r="O677" s="45">
        <v>-5155594.4000000004</v>
      </c>
      <c r="P677" s="45">
        <v>-5887738.54</v>
      </c>
      <c r="Q677" s="45">
        <v>-6687934.7599999998</v>
      </c>
      <c r="R677" s="47">
        <f t="shared" si="387"/>
        <v>-6921425.0774999997</v>
      </c>
      <c r="V677" s="49">
        <f t="shared" si="395"/>
        <v>-6921425.0774999997</v>
      </c>
      <c r="Y677" s="51"/>
      <c r="Z677" s="51"/>
      <c r="AA677" s="51"/>
      <c r="AC677" s="61">
        <f t="shared" si="388"/>
        <v>-6921425.0774999997</v>
      </c>
    </row>
    <row r="678" spans="1:29">
      <c r="A678" s="6" t="s">
        <v>294</v>
      </c>
      <c r="B678" s="6" t="s">
        <v>245</v>
      </c>
      <c r="C678" s="6" t="s">
        <v>458</v>
      </c>
      <c r="D678" s="3" t="s">
        <v>826</v>
      </c>
      <c r="E678" s="45">
        <v>38410.239999999998</v>
      </c>
      <c r="F678" s="45">
        <v>72460.600000000006</v>
      </c>
      <c r="G678" s="45">
        <v>87226.89</v>
      </c>
      <c r="H678" s="45">
        <v>109637.73</v>
      </c>
      <c r="I678" s="45">
        <v>118821.14</v>
      </c>
      <c r="J678" s="45">
        <v>114553.99</v>
      </c>
      <c r="K678" s="45">
        <v>116266.14</v>
      </c>
      <c r="L678" s="45">
        <v>-67904.320000000007</v>
      </c>
      <c r="M678" s="45">
        <v>-73782.53</v>
      </c>
      <c r="N678" s="45">
        <v>-80619.710000000006</v>
      </c>
      <c r="O678" s="45">
        <v>-76340.47</v>
      </c>
      <c r="P678" s="45">
        <v>-93147.7</v>
      </c>
      <c r="Q678" s="45">
        <v>-63813.62</v>
      </c>
      <c r="R678" s="47">
        <f t="shared" si="387"/>
        <v>17872.505833333318</v>
      </c>
      <c r="V678" s="49">
        <f t="shared" si="395"/>
        <v>17872.505833333318</v>
      </c>
      <c r="Y678" s="51"/>
      <c r="Z678" s="51"/>
      <c r="AA678" s="51"/>
      <c r="AC678" s="61">
        <f t="shared" si="388"/>
        <v>17872.505833333318</v>
      </c>
    </row>
    <row r="679" spans="1:29">
      <c r="A679" s="6" t="s">
        <v>294</v>
      </c>
      <c r="B679" s="6" t="s">
        <v>245</v>
      </c>
      <c r="C679" s="6" t="s">
        <v>520</v>
      </c>
      <c r="D679" s="3" t="s">
        <v>827</v>
      </c>
      <c r="E679" s="45">
        <v>-236617.19</v>
      </c>
      <c r="F679" s="45">
        <v>-260227.98</v>
      </c>
      <c r="G679" s="45">
        <v>-281164.99</v>
      </c>
      <c r="H679" s="45">
        <v>-306480.55</v>
      </c>
      <c r="I679" s="45">
        <v>-342205.19</v>
      </c>
      <c r="J679" s="45">
        <v>-373830.9</v>
      </c>
      <c r="K679" s="45">
        <v>-420513.53</v>
      </c>
      <c r="L679" s="45">
        <v>-44566.86</v>
      </c>
      <c r="M679" s="45">
        <v>-86589.94</v>
      </c>
      <c r="N679" s="45">
        <v>-134392.78</v>
      </c>
      <c r="O679" s="45">
        <v>-173632.97</v>
      </c>
      <c r="P679" s="45">
        <v>-197991.5</v>
      </c>
      <c r="Q679" s="45">
        <v>-225182.22</v>
      </c>
      <c r="R679" s="47">
        <f t="shared" si="387"/>
        <v>-237708.07458333333</v>
      </c>
      <c r="V679" s="49">
        <f t="shared" si="395"/>
        <v>-237708.07458333333</v>
      </c>
      <c r="Y679" s="51"/>
      <c r="Z679" s="51"/>
      <c r="AA679" s="51"/>
      <c r="AC679" s="61">
        <f t="shared" si="388"/>
        <v>-237708.07458333333</v>
      </c>
    </row>
    <row r="680" spans="1:29">
      <c r="A680" s="6" t="s">
        <v>294</v>
      </c>
      <c r="B680" s="6" t="s">
        <v>245</v>
      </c>
      <c r="C680" s="6" t="s">
        <v>451</v>
      </c>
      <c r="D680" s="3" t="s">
        <v>820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387"/>
        <v>0</v>
      </c>
      <c r="V680" s="49">
        <f t="shared" si="395"/>
        <v>0</v>
      </c>
      <c r="Y680" s="51"/>
      <c r="Z680" s="51"/>
      <c r="AA680" s="51"/>
      <c r="AC680" s="61">
        <f t="shared" si="388"/>
        <v>0</v>
      </c>
    </row>
    <row r="681" spans="1:29">
      <c r="A681" s="6" t="s">
        <v>294</v>
      </c>
      <c r="B681" s="6" t="s">
        <v>245</v>
      </c>
      <c r="C681" s="6" t="s">
        <v>452</v>
      </c>
      <c r="D681" s="3" t="s">
        <v>821</v>
      </c>
      <c r="E681" s="45">
        <v>-59116957.229999997</v>
      </c>
      <c r="F681" s="45">
        <v>-62841871.899999999</v>
      </c>
      <c r="G681" s="45">
        <v>-65797967.420000002</v>
      </c>
      <c r="H681" s="45">
        <v>-68971745.409999996</v>
      </c>
      <c r="I681" s="45">
        <v>-72872341.769999996</v>
      </c>
      <c r="J681" s="45">
        <v>-79599471.959999993</v>
      </c>
      <c r="K681" s="45">
        <v>-91749073.480000004</v>
      </c>
      <c r="L681" s="45">
        <v>-12951596.279999999</v>
      </c>
      <c r="M681" s="45">
        <v>-25108655.010000002</v>
      </c>
      <c r="N681" s="45">
        <v>-38312547.600000001</v>
      </c>
      <c r="O681" s="45">
        <v>-47688717.549999997</v>
      </c>
      <c r="P681" s="45">
        <v>-52949600.340000004</v>
      </c>
      <c r="Q681" s="45">
        <v>-57305888.609999999</v>
      </c>
      <c r="R681" s="47">
        <f t="shared" si="387"/>
        <v>-56421250.969999999</v>
      </c>
      <c r="V681" s="49">
        <f t="shared" si="395"/>
        <v>-56421250.969999999</v>
      </c>
      <c r="Y681" s="51"/>
      <c r="Z681" s="51"/>
      <c r="AA681" s="51"/>
      <c r="AC681" s="61">
        <f t="shared" si="388"/>
        <v>-56421250.969999999</v>
      </c>
    </row>
    <row r="682" spans="1:29">
      <c r="A682" s="6" t="s">
        <v>294</v>
      </c>
      <c r="B682" s="6" t="s">
        <v>245</v>
      </c>
      <c r="C682" s="6" t="s">
        <v>453</v>
      </c>
      <c r="D682" s="3" t="s">
        <v>828</v>
      </c>
      <c r="E682" s="45">
        <v>-868350.38</v>
      </c>
      <c r="F682" s="45">
        <v>-903610.98</v>
      </c>
      <c r="G682" s="45">
        <v>-568906.81000000006</v>
      </c>
      <c r="H682" s="45">
        <v>-777456.86</v>
      </c>
      <c r="I682" s="45">
        <v>-884913.46</v>
      </c>
      <c r="J682" s="45">
        <v>-1490470.59</v>
      </c>
      <c r="K682" s="45">
        <v>-1988745.98</v>
      </c>
      <c r="L682" s="45">
        <v>-754616.75</v>
      </c>
      <c r="M682" s="45">
        <v>-746329.43</v>
      </c>
      <c r="N682" s="45">
        <v>-536840.86</v>
      </c>
      <c r="O682" s="45">
        <v>-923125.91</v>
      </c>
      <c r="P682" s="45">
        <v>-904444.95</v>
      </c>
      <c r="Q682" s="45">
        <v>-1193475.94</v>
      </c>
      <c r="R682" s="47">
        <f t="shared" ref="R682:R712" si="400">((E682+Q682)+((F682+G682+H682+I682+J682+K682+L682+M682+N682+O682+P682)*2))/24</f>
        <v>-959197.97833333316</v>
      </c>
      <c r="V682" s="49">
        <f t="shared" si="395"/>
        <v>-959197.97833333316</v>
      </c>
      <c r="Y682" s="51"/>
      <c r="Z682" s="51"/>
      <c r="AA682" s="51"/>
      <c r="AC682" s="61">
        <f t="shared" si="388"/>
        <v>-959197.97833333316</v>
      </c>
    </row>
    <row r="683" spans="1:29">
      <c r="A683" s="6" t="s">
        <v>294</v>
      </c>
      <c r="B683" s="6" t="s">
        <v>245</v>
      </c>
      <c r="C683" s="6" t="s">
        <v>521</v>
      </c>
      <c r="D683" s="3" t="s">
        <v>829</v>
      </c>
      <c r="E683" s="45">
        <v>-1825848.33</v>
      </c>
      <c r="F683" s="45">
        <v>-1933603.71</v>
      </c>
      <c r="G683" s="45">
        <v>-2016818.01</v>
      </c>
      <c r="H683" s="45">
        <v>-2106251.15</v>
      </c>
      <c r="I683" s="45">
        <v>-2218564.89</v>
      </c>
      <c r="J683" s="45">
        <v>-2412210.71</v>
      </c>
      <c r="K683" s="45">
        <v>-2766470.46</v>
      </c>
      <c r="L683" s="45">
        <v>-377985.39</v>
      </c>
      <c r="M683" s="45">
        <v>-732149.34</v>
      </c>
      <c r="N683" s="45">
        <v>-1117892.1299999999</v>
      </c>
      <c r="O683" s="45">
        <v>-1388976.85</v>
      </c>
      <c r="P683" s="45">
        <v>-1535818.25</v>
      </c>
      <c r="Q683" s="45">
        <v>-1655358.9</v>
      </c>
      <c r="R683" s="47">
        <f t="shared" si="400"/>
        <v>-1695612.0420833332</v>
      </c>
      <c r="V683" s="49">
        <f t="shared" si="395"/>
        <v>-1695612.0420833332</v>
      </c>
      <c r="Y683" s="51"/>
      <c r="Z683" s="51"/>
      <c r="AA683" s="51"/>
      <c r="AC683" s="61">
        <f t="shared" si="388"/>
        <v>-1695612.0420833332</v>
      </c>
    </row>
    <row r="684" spans="1:29">
      <c r="A684" s="6" t="s">
        <v>294</v>
      </c>
      <c r="B684" s="6" t="s">
        <v>245</v>
      </c>
      <c r="C684" s="6" t="s">
        <v>454</v>
      </c>
      <c r="D684" s="3" t="s">
        <v>823</v>
      </c>
      <c r="E684" s="45">
        <v>-28720.99</v>
      </c>
      <c r="F684" s="45">
        <v>-28720.69</v>
      </c>
      <c r="G684" s="45">
        <v>-32843.03</v>
      </c>
      <c r="H684" s="45">
        <v>-32843.03</v>
      </c>
      <c r="I684" s="45">
        <v>-35511.550000000003</v>
      </c>
      <c r="J684" s="45">
        <v>-24219.53</v>
      </c>
      <c r="K684" s="45">
        <v>-39244.629999999997</v>
      </c>
      <c r="L684" s="45">
        <v>-843.85</v>
      </c>
      <c r="M684" s="45">
        <v>-843.85</v>
      </c>
      <c r="N684" s="45">
        <v>-5436.87</v>
      </c>
      <c r="O684" s="45">
        <v>-5121.99</v>
      </c>
      <c r="P684" s="45">
        <v>-5121.99</v>
      </c>
      <c r="Q684" s="45">
        <v>-15766.88</v>
      </c>
      <c r="R684" s="47">
        <f t="shared" si="400"/>
        <v>-19416.245416666668</v>
      </c>
      <c r="V684" s="49">
        <f t="shared" si="395"/>
        <v>-19416.245416666668</v>
      </c>
      <c r="Y684" s="51"/>
      <c r="Z684" s="51"/>
      <c r="AA684" s="51"/>
      <c r="AC684" s="61">
        <f t="shared" si="388"/>
        <v>-19416.245416666668</v>
      </c>
    </row>
    <row r="685" spans="1:29">
      <c r="A685" s="6" t="s">
        <v>294</v>
      </c>
      <c r="B685" s="6" t="s">
        <v>245</v>
      </c>
      <c r="C685" s="6" t="s">
        <v>455</v>
      </c>
      <c r="D685" s="3" t="s">
        <v>830</v>
      </c>
      <c r="E685" s="45">
        <v>-1149.51</v>
      </c>
      <c r="F685" s="45">
        <v>-1209.51</v>
      </c>
      <c r="G685" s="45">
        <v>-1269.51</v>
      </c>
      <c r="H685" s="45">
        <v>-1329.51</v>
      </c>
      <c r="I685" s="45">
        <v>-1389.51</v>
      </c>
      <c r="J685" s="45">
        <v>-1449.51</v>
      </c>
      <c r="K685" s="45">
        <v>-1509.51</v>
      </c>
      <c r="L685" s="45">
        <v>-60</v>
      </c>
      <c r="M685" s="45">
        <v>-120</v>
      </c>
      <c r="N685" s="45">
        <v>-180</v>
      </c>
      <c r="O685" s="45">
        <v>-240</v>
      </c>
      <c r="P685" s="45">
        <v>-300</v>
      </c>
      <c r="Q685" s="45">
        <v>-360</v>
      </c>
      <c r="R685" s="47">
        <f t="shared" si="400"/>
        <v>-817.65125</v>
      </c>
      <c r="V685" s="49">
        <f t="shared" si="395"/>
        <v>-817.65125</v>
      </c>
      <c r="Y685" s="51"/>
      <c r="Z685" s="51"/>
      <c r="AA685" s="51"/>
      <c r="AC685" s="61">
        <f t="shared" si="388"/>
        <v>-817.65125</v>
      </c>
    </row>
    <row r="686" spans="1:29">
      <c r="A686" s="6" t="s">
        <v>294</v>
      </c>
      <c r="B686" s="6" t="s">
        <v>245</v>
      </c>
      <c r="C686" s="6" t="s">
        <v>459</v>
      </c>
      <c r="D686" s="3" t="s">
        <v>833</v>
      </c>
      <c r="E686" s="45">
        <v>-2159.6799999999998</v>
      </c>
      <c r="F686" s="45">
        <v>-2347.0700000000002</v>
      </c>
      <c r="G686" s="45">
        <v>-2545.85</v>
      </c>
      <c r="H686" s="45">
        <v>-2773.6</v>
      </c>
      <c r="I686" s="45">
        <v>-3138.28</v>
      </c>
      <c r="J686" s="45">
        <v>-3485.78</v>
      </c>
      <c r="K686" s="45">
        <v>-4001.81</v>
      </c>
      <c r="L686" s="45">
        <v>-565.59</v>
      </c>
      <c r="M686" s="45">
        <v>-1016.79</v>
      </c>
      <c r="N686" s="45">
        <v>-1517.07</v>
      </c>
      <c r="O686" s="45">
        <v>-1909.92</v>
      </c>
      <c r="P686" s="45">
        <v>-2195.0300000000002</v>
      </c>
      <c r="Q686" s="45">
        <v>-2406.8200000000002</v>
      </c>
      <c r="R686" s="47">
        <f t="shared" si="400"/>
        <v>-2315.0033333333336</v>
      </c>
      <c r="V686" s="49">
        <f t="shared" si="395"/>
        <v>-2315.0033333333336</v>
      </c>
      <c r="Y686" s="51"/>
      <c r="Z686" s="51"/>
      <c r="AA686" s="51"/>
      <c r="AC686" s="61">
        <f t="shared" si="388"/>
        <v>-2315.0033333333336</v>
      </c>
    </row>
    <row r="687" spans="1:29">
      <c r="A687" s="6" t="s">
        <v>294</v>
      </c>
      <c r="B687" s="6" t="s">
        <v>245</v>
      </c>
      <c r="C687" s="6" t="s">
        <v>522</v>
      </c>
      <c r="D687" s="3" t="s">
        <v>832</v>
      </c>
      <c r="E687" s="45">
        <v>-27.94</v>
      </c>
      <c r="F687" s="45">
        <v>-27.94</v>
      </c>
      <c r="G687" s="45">
        <v>-27.94</v>
      </c>
      <c r="H687" s="45">
        <v>-27.94</v>
      </c>
      <c r="I687" s="45">
        <v>-27.94</v>
      </c>
      <c r="J687" s="45">
        <v>-27.94</v>
      </c>
      <c r="K687" s="45">
        <v>-27.94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7">
        <f t="shared" si="400"/>
        <v>-15.134166666666667</v>
      </c>
      <c r="V687" s="49">
        <f t="shared" si="395"/>
        <v>-15.134166666666667</v>
      </c>
      <c r="Y687" s="51"/>
      <c r="Z687" s="51"/>
      <c r="AA687" s="51"/>
      <c r="AC687" s="61">
        <f t="shared" si="388"/>
        <v>-15.134166666666667</v>
      </c>
    </row>
    <row r="688" spans="1:29">
      <c r="A688" s="6" t="s">
        <v>294</v>
      </c>
      <c r="B688" s="6" t="s">
        <v>245</v>
      </c>
      <c r="C688" s="6" t="s">
        <v>456</v>
      </c>
      <c r="D688" s="3" t="s">
        <v>831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7">
        <f t="shared" si="400"/>
        <v>0</v>
      </c>
      <c r="V688" s="49">
        <f t="shared" si="395"/>
        <v>0</v>
      </c>
      <c r="Y688" s="51"/>
      <c r="Z688" s="51"/>
      <c r="AA688" s="51"/>
      <c r="AC688" s="61">
        <f t="shared" si="388"/>
        <v>0</v>
      </c>
    </row>
    <row r="689" spans="1:29">
      <c r="A689" s="6" t="s">
        <v>294</v>
      </c>
      <c r="B689" s="6" t="s">
        <v>245</v>
      </c>
      <c r="C689" s="6" t="s">
        <v>457</v>
      </c>
      <c r="D689" s="3" t="s">
        <v>824</v>
      </c>
      <c r="E689" s="45">
        <v>-799175.87</v>
      </c>
      <c r="F689" s="45">
        <v>-868381.35</v>
      </c>
      <c r="G689" s="45">
        <v>-936398.18</v>
      </c>
      <c r="H689" s="45">
        <v>-1000949.57</v>
      </c>
      <c r="I689" s="45">
        <v>-1059841.26</v>
      </c>
      <c r="J689" s="45">
        <v>-1172661.2</v>
      </c>
      <c r="K689" s="45">
        <v>-1310258.01</v>
      </c>
      <c r="L689" s="45">
        <v>-152474.85</v>
      </c>
      <c r="M689" s="45">
        <v>-307349.64</v>
      </c>
      <c r="N689" s="45">
        <v>-456626.71</v>
      </c>
      <c r="O689" s="45">
        <v>-604067.73</v>
      </c>
      <c r="P689" s="45">
        <v>-718215.18</v>
      </c>
      <c r="Q689" s="45">
        <v>-810111.77</v>
      </c>
      <c r="R689" s="47">
        <f t="shared" si="400"/>
        <v>-782655.625</v>
      </c>
      <c r="V689" s="49">
        <f t="shared" si="395"/>
        <v>-782655.625</v>
      </c>
      <c r="Y689" s="51"/>
      <c r="Z689" s="51"/>
      <c r="AA689" s="51"/>
      <c r="AC689" s="61">
        <f t="shared" si="388"/>
        <v>-782655.625</v>
      </c>
    </row>
    <row r="690" spans="1:29">
      <c r="A690" s="6" t="s">
        <v>294</v>
      </c>
      <c r="B690" s="6" t="s">
        <v>245</v>
      </c>
      <c r="C690" s="6" t="s">
        <v>460</v>
      </c>
      <c r="D690" s="3" t="s">
        <v>834</v>
      </c>
      <c r="E690" s="45">
        <v>-18477.78</v>
      </c>
      <c r="F690" s="45">
        <v>-16084.85</v>
      </c>
      <c r="G690" s="45">
        <v>-14348.77</v>
      </c>
      <c r="H690" s="45">
        <v>-12326.07</v>
      </c>
      <c r="I690" s="45">
        <v>-6912.21</v>
      </c>
      <c r="J690" s="45">
        <v>-5432.63</v>
      </c>
      <c r="K690" s="45">
        <v>-4097.88</v>
      </c>
      <c r="L690" s="45">
        <v>698.84</v>
      </c>
      <c r="M690" s="45">
        <v>1683.18</v>
      </c>
      <c r="N690" s="45">
        <v>2614.09</v>
      </c>
      <c r="O690" s="45">
        <v>1566.87</v>
      </c>
      <c r="P690" s="45">
        <v>1010.39</v>
      </c>
      <c r="Q690" s="45">
        <v>1205.26</v>
      </c>
      <c r="R690" s="47">
        <f t="shared" si="400"/>
        <v>-5022.1083333333336</v>
      </c>
      <c r="V690" s="49">
        <f t="shared" si="395"/>
        <v>-5022.1083333333336</v>
      </c>
      <c r="Y690" s="51"/>
      <c r="Z690" s="51"/>
      <c r="AA690" s="51"/>
      <c r="AC690" s="61">
        <f t="shared" si="388"/>
        <v>-5022.1083333333336</v>
      </c>
    </row>
    <row r="691" spans="1:29">
      <c r="A691" s="6" t="s">
        <v>294</v>
      </c>
      <c r="B691" s="6" t="s">
        <v>245</v>
      </c>
      <c r="C691" s="6" t="s">
        <v>523</v>
      </c>
      <c r="D691" s="3" t="s">
        <v>835</v>
      </c>
      <c r="E691" s="45">
        <v>-34126.449999999997</v>
      </c>
      <c r="F691" s="45">
        <v>-37003.4</v>
      </c>
      <c r="G691" s="45">
        <v>-39801.269999999997</v>
      </c>
      <c r="H691" s="45">
        <v>-42444.41</v>
      </c>
      <c r="I691" s="45">
        <v>-44931.31</v>
      </c>
      <c r="J691" s="45">
        <v>-49634.79</v>
      </c>
      <c r="K691" s="45">
        <v>-55424.76</v>
      </c>
      <c r="L691" s="45">
        <v>-6424.65</v>
      </c>
      <c r="M691" s="45">
        <v>-12959.12</v>
      </c>
      <c r="N691" s="45">
        <v>-19237.22</v>
      </c>
      <c r="O691" s="45">
        <v>-25427.34</v>
      </c>
      <c r="P691" s="45">
        <v>-30172.880000000001</v>
      </c>
      <c r="Q691" s="45">
        <v>-33951.65</v>
      </c>
      <c r="R691" s="47">
        <f t="shared" si="400"/>
        <v>-33125.01666666667</v>
      </c>
      <c r="V691" s="49">
        <f t="shared" si="395"/>
        <v>-33125.01666666667</v>
      </c>
      <c r="Y691" s="51"/>
      <c r="Z691" s="51"/>
      <c r="AA691" s="51"/>
      <c r="AC691" s="61">
        <f t="shared" si="388"/>
        <v>-33125.01666666667</v>
      </c>
    </row>
    <row r="692" spans="1:29">
      <c r="A692" s="6" t="s">
        <v>294</v>
      </c>
      <c r="B692" s="6" t="s">
        <v>246</v>
      </c>
      <c r="C692" s="6" t="s">
        <v>448</v>
      </c>
      <c r="D692" s="3" t="s">
        <v>836</v>
      </c>
      <c r="E692" s="45">
        <v>10725668.5</v>
      </c>
      <c r="F692" s="45">
        <v>11088755.67</v>
      </c>
      <c r="G692" s="45">
        <v>10645417.789999999</v>
      </c>
      <c r="H692" s="45">
        <v>10153079.18</v>
      </c>
      <c r="I692" s="45">
        <v>6627960.5499999998</v>
      </c>
      <c r="J692" s="45">
        <v>745661.68</v>
      </c>
      <c r="K692" s="45">
        <v>-10509.540000000299</v>
      </c>
      <c r="L692" s="45">
        <v>494118.74</v>
      </c>
      <c r="M692" s="45">
        <v>-421702.98</v>
      </c>
      <c r="N692" s="45">
        <v>3870226.5</v>
      </c>
      <c r="O692" s="45">
        <v>8511996.7799999993</v>
      </c>
      <c r="P692" s="45">
        <v>9696307.3399999999</v>
      </c>
      <c r="Q692" s="45">
        <v>11486517.609999999</v>
      </c>
      <c r="R692" s="47">
        <f t="shared" si="400"/>
        <v>6042283.7304166676</v>
      </c>
      <c r="V692" s="49">
        <f t="shared" si="395"/>
        <v>6042283.7304166676</v>
      </c>
      <c r="Y692" s="51"/>
      <c r="Z692" s="51"/>
      <c r="AA692" s="51"/>
      <c r="AC692" s="61">
        <f t="shared" si="388"/>
        <v>6042283.7304166676</v>
      </c>
    </row>
    <row r="693" spans="1:29">
      <c r="A693" s="6" t="s">
        <v>294</v>
      </c>
      <c r="B693" s="6" t="s">
        <v>246</v>
      </c>
      <c r="C693" s="6" t="s">
        <v>519</v>
      </c>
      <c r="D693" s="3" t="s">
        <v>861</v>
      </c>
      <c r="E693" s="45">
        <v>317859.78999999998</v>
      </c>
      <c r="F693" s="45">
        <v>328263.77</v>
      </c>
      <c r="G693" s="45">
        <v>315560.26</v>
      </c>
      <c r="H693" s="45">
        <v>301452.67</v>
      </c>
      <c r="I693" s="45">
        <v>200443.07</v>
      </c>
      <c r="J693" s="45">
        <v>37242.22</v>
      </c>
      <c r="K693" s="45">
        <v>15941.51</v>
      </c>
      <c r="L693" s="45">
        <v>13918.91</v>
      </c>
      <c r="M693" s="45">
        <v>-11879.03</v>
      </c>
      <c r="N693" s="45">
        <v>109021.07</v>
      </c>
      <c r="O693" s="45">
        <v>239775.9</v>
      </c>
      <c r="P693" s="45">
        <v>273136.94</v>
      </c>
      <c r="Q693" s="45">
        <v>323562.23999999999</v>
      </c>
      <c r="R693" s="47">
        <f t="shared" ref="R693" si="401">((E693+Q693)+((F693+G693+H693+I693+J693+K693+L693+M693+N693+O693+P693)*2))/24</f>
        <v>178632.35874999998</v>
      </c>
      <c r="V693" s="49">
        <f t="shared" ref="V693" si="402">R693</f>
        <v>178632.35874999998</v>
      </c>
      <c r="Y693" s="51"/>
      <c r="Z693" s="51"/>
      <c r="AA693" s="51"/>
      <c r="AC693" s="61">
        <f t="shared" ref="AC693" si="403">+R693</f>
        <v>178632.35874999998</v>
      </c>
    </row>
    <row r="694" spans="1:29">
      <c r="A694" s="6" t="s">
        <v>294</v>
      </c>
      <c r="B694" s="6" t="s">
        <v>246</v>
      </c>
      <c r="C694" s="6" t="s">
        <v>452</v>
      </c>
      <c r="D694" s="3" t="s">
        <v>837</v>
      </c>
      <c r="E694" s="45">
        <v>8823827.8900000006</v>
      </c>
      <c r="F694" s="45">
        <v>9097746.1199999992</v>
      </c>
      <c r="G694" s="45">
        <v>8558643.0299999993</v>
      </c>
      <c r="H694" s="45">
        <v>8053567.9699999997</v>
      </c>
      <c r="I694" s="45">
        <v>5353643.04</v>
      </c>
      <c r="J694" s="45">
        <v>3022066.45</v>
      </c>
      <c r="K694" s="45">
        <v>2154945.9300000002</v>
      </c>
      <c r="L694" s="45">
        <v>339193.35</v>
      </c>
      <c r="M694" s="45">
        <v>-206355.48</v>
      </c>
      <c r="N694" s="45">
        <v>2526163.98</v>
      </c>
      <c r="O694" s="45">
        <v>5707821.1399999997</v>
      </c>
      <c r="P694" s="45">
        <v>6389253.4299999997</v>
      </c>
      <c r="Q694" s="45">
        <v>7784039.8700000001</v>
      </c>
      <c r="R694" s="47">
        <f t="shared" si="400"/>
        <v>4941718.57</v>
      </c>
      <c r="V694" s="49">
        <f t="shared" si="395"/>
        <v>4941718.57</v>
      </c>
      <c r="Y694" s="51"/>
      <c r="Z694" s="51"/>
      <c r="AA694" s="51"/>
      <c r="AC694" s="61">
        <f t="shared" si="388"/>
        <v>4941718.57</v>
      </c>
    </row>
    <row r="695" spans="1:29">
      <c r="A695" s="6" t="s">
        <v>294</v>
      </c>
      <c r="B695" s="6" t="s">
        <v>246</v>
      </c>
      <c r="C695" s="6" t="s">
        <v>521</v>
      </c>
      <c r="D695" s="3" t="s">
        <v>862</v>
      </c>
      <c r="E695" s="45">
        <v>261732.66</v>
      </c>
      <c r="F695" s="45">
        <v>269350.43</v>
      </c>
      <c r="G695" s="45">
        <v>251834.14</v>
      </c>
      <c r="H695" s="45">
        <v>235916.99</v>
      </c>
      <c r="I695" s="45">
        <v>139526.06</v>
      </c>
      <c r="J695" s="45">
        <v>72822.86</v>
      </c>
      <c r="K695" s="45">
        <v>48829.03</v>
      </c>
      <c r="L695" s="45">
        <v>9139.16</v>
      </c>
      <c r="M695" s="45">
        <v>-7711.49</v>
      </c>
      <c r="N695" s="45">
        <v>74702.55</v>
      </c>
      <c r="O695" s="45">
        <v>170775.07</v>
      </c>
      <c r="P695" s="45">
        <v>191233.56</v>
      </c>
      <c r="Q695" s="45">
        <v>233220.78</v>
      </c>
      <c r="R695" s="47">
        <f t="shared" ref="R695" si="404">((E695+Q695)+((F695+G695+H695+I695+J695+K695+L695+M695+N695+O695+P695)*2))/24</f>
        <v>141991.25666666668</v>
      </c>
      <c r="V695" s="49">
        <f t="shared" ref="V695" si="405">R695</f>
        <v>141991.25666666668</v>
      </c>
      <c r="Y695" s="51"/>
      <c r="Z695" s="51"/>
      <c r="AA695" s="51"/>
      <c r="AC695" s="61">
        <f t="shared" ref="AC695" si="406">+R695</f>
        <v>141991.25666666668</v>
      </c>
    </row>
    <row r="696" spans="1:29">
      <c r="A696" s="6" t="s">
        <v>294</v>
      </c>
      <c r="B696" s="6" t="s">
        <v>246</v>
      </c>
      <c r="C696" s="6" t="s">
        <v>455</v>
      </c>
      <c r="D696" s="3" t="s">
        <v>839</v>
      </c>
      <c r="E696" s="45">
        <v>198.19</v>
      </c>
      <c r="F696" s="45">
        <v>198.19</v>
      </c>
      <c r="G696" s="45">
        <v>198.19</v>
      </c>
      <c r="H696" s="45">
        <v>198.19</v>
      </c>
      <c r="I696" s="45">
        <v>198.19</v>
      </c>
      <c r="J696" s="45">
        <v>198.19</v>
      </c>
      <c r="K696" s="45">
        <v>198.19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7">
        <f t="shared" si="400"/>
        <v>107.35291666666667</v>
      </c>
      <c r="V696" s="49">
        <f t="shared" si="395"/>
        <v>107.35291666666667</v>
      </c>
      <c r="Y696" s="51"/>
      <c r="Z696" s="51"/>
      <c r="AA696" s="51"/>
      <c r="AC696" s="61">
        <f t="shared" si="388"/>
        <v>107.35291666666667</v>
      </c>
    </row>
    <row r="697" spans="1:29">
      <c r="A697" s="6" t="s">
        <v>294</v>
      </c>
      <c r="B697" s="6" t="s">
        <v>246</v>
      </c>
      <c r="C697" s="6" t="s">
        <v>457</v>
      </c>
      <c r="D697" s="3" t="s">
        <v>838</v>
      </c>
      <c r="E697" s="45">
        <v>92887.16</v>
      </c>
      <c r="F697" s="45">
        <v>94266.97</v>
      </c>
      <c r="G697" s="45">
        <v>98000.25</v>
      </c>
      <c r="H697" s="45">
        <v>102209.68</v>
      </c>
      <c r="I697" s="45">
        <v>46833.61</v>
      </c>
      <c r="J697" s="45">
        <v>20681.52</v>
      </c>
      <c r="K697" s="45">
        <v>5119.1699999999901</v>
      </c>
      <c r="L697" s="45">
        <v>-2404.2399999999998</v>
      </c>
      <c r="M697" s="45">
        <v>2913.56</v>
      </c>
      <c r="N697" s="45">
        <v>6084.36</v>
      </c>
      <c r="O697" s="45">
        <v>41262.49</v>
      </c>
      <c r="P697" s="45">
        <v>64950.34</v>
      </c>
      <c r="Q697" s="45">
        <v>90589.77</v>
      </c>
      <c r="R697" s="47">
        <f t="shared" si="400"/>
        <v>47638.01458333333</v>
      </c>
      <c r="V697" s="49">
        <f t="shared" si="395"/>
        <v>47638.01458333333</v>
      </c>
      <c r="Y697" s="51"/>
      <c r="Z697" s="51"/>
      <c r="AA697" s="51"/>
      <c r="AC697" s="61">
        <f t="shared" si="388"/>
        <v>47638.01458333333</v>
      </c>
    </row>
    <row r="698" spans="1:29">
      <c r="A698" s="6" t="s">
        <v>294</v>
      </c>
      <c r="B698" s="6" t="s">
        <v>247</v>
      </c>
      <c r="C698" s="6" t="s">
        <v>461</v>
      </c>
      <c r="D698" s="3" t="s">
        <v>845</v>
      </c>
      <c r="E698" s="45">
        <v>-4820</v>
      </c>
      <c r="F698" s="45">
        <v>-4820</v>
      </c>
      <c r="G698" s="45">
        <v>-4820</v>
      </c>
      <c r="H698" s="45">
        <v>-4820</v>
      </c>
      <c r="I698" s="45">
        <v>-4820</v>
      </c>
      <c r="J698" s="45">
        <v>-2080</v>
      </c>
      <c r="K698" s="45">
        <v>-2795.78</v>
      </c>
      <c r="L698" s="45">
        <v>0</v>
      </c>
      <c r="M698" s="45">
        <v>-1451.28</v>
      </c>
      <c r="N698" s="45">
        <v>-1451.28</v>
      </c>
      <c r="O698" s="45">
        <v>-1451.28</v>
      </c>
      <c r="P698" s="45">
        <v>-2332.1999999999998</v>
      </c>
      <c r="Q698" s="45">
        <v>-3989.34</v>
      </c>
      <c r="R698" s="47">
        <f t="shared" si="400"/>
        <v>-2937.2075</v>
      </c>
      <c r="V698" s="49">
        <f t="shared" si="395"/>
        <v>-2937.2075</v>
      </c>
      <c r="Y698" s="51"/>
      <c r="Z698" s="51"/>
      <c r="AA698" s="51"/>
      <c r="AC698" s="61">
        <f t="shared" si="388"/>
        <v>-2937.2075</v>
      </c>
    </row>
    <row r="699" spans="1:29">
      <c r="A699" s="6" t="s">
        <v>294</v>
      </c>
      <c r="B699" s="6" t="s">
        <v>247</v>
      </c>
      <c r="C699" s="6" t="s">
        <v>462</v>
      </c>
      <c r="D699" s="3" t="s">
        <v>847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400"/>
        <v>0</v>
      </c>
      <c r="V699" s="49">
        <f t="shared" si="395"/>
        <v>0</v>
      </c>
      <c r="Y699" s="51"/>
      <c r="Z699" s="51"/>
      <c r="AA699" s="51"/>
      <c r="AC699" s="61">
        <f t="shared" si="388"/>
        <v>0</v>
      </c>
    </row>
    <row r="700" spans="1:29">
      <c r="A700" s="6" t="s">
        <v>294</v>
      </c>
      <c r="B700" s="6" t="s">
        <v>247</v>
      </c>
      <c r="C700" s="6" t="s">
        <v>463</v>
      </c>
      <c r="D700" s="3" t="s">
        <v>843</v>
      </c>
      <c r="E700" s="45">
        <v>-178359.83</v>
      </c>
      <c r="F700" s="45">
        <v>-183844.67</v>
      </c>
      <c r="G700" s="45">
        <v>-189410.67</v>
      </c>
      <c r="H700" s="45">
        <v>-195234.5</v>
      </c>
      <c r="I700" s="45">
        <v>-201456.02</v>
      </c>
      <c r="J700" s="45">
        <v>-207534.02</v>
      </c>
      <c r="K700" s="45">
        <v>-215718.02</v>
      </c>
      <c r="L700" s="45">
        <v>-13821.35</v>
      </c>
      <c r="M700" s="45">
        <v>-23864.240000000002</v>
      </c>
      <c r="N700" s="45">
        <v>-34548.449999999997</v>
      </c>
      <c r="O700" s="45">
        <v>-41286.129999999997</v>
      </c>
      <c r="P700" s="45">
        <v>-50830.04</v>
      </c>
      <c r="Q700" s="45">
        <v>-59132.77</v>
      </c>
      <c r="R700" s="47">
        <f t="shared" si="400"/>
        <v>-123024.53416666668</v>
      </c>
      <c r="V700" s="49">
        <f t="shared" si="395"/>
        <v>-123024.53416666668</v>
      </c>
      <c r="Y700" s="51"/>
      <c r="Z700" s="51"/>
      <c r="AA700" s="51"/>
      <c r="AC700" s="61">
        <f t="shared" si="388"/>
        <v>-123024.53416666668</v>
      </c>
    </row>
    <row r="701" spans="1:29">
      <c r="A701" s="6" t="s">
        <v>294</v>
      </c>
      <c r="B701" s="6" t="s">
        <v>247</v>
      </c>
      <c r="C701" s="6" t="s">
        <v>464</v>
      </c>
      <c r="D701" s="3" t="s">
        <v>846</v>
      </c>
      <c r="E701" s="45">
        <v>-47772.34</v>
      </c>
      <c r="F701" s="45">
        <v>-59960.86</v>
      </c>
      <c r="G701" s="45">
        <v>-67266.73</v>
      </c>
      <c r="H701" s="45">
        <v>-66295.91</v>
      </c>
      <c r="I701" s="45">
        <v>-71490.929999999993</v>
      </c>
      <c r="J701" s="45">
        <v>-75021.320000000007</v>
      </c>
      <c r="K701" s="45">
        <v>-80121.63</v>
      </c>
      <c r="L701" s="45">
        <v>0</v>
      </c>
      <c r="M701" s="45">
        <v>-5249.85</v>
      </c>
      <c r="N701" s="45">
        <v>-6734.25</v>
      </c>
      <c r="O701" s="45">
        <v>-15304.47</v>
      </c>
      <c r="P701" s="45">
        <v>-24999.45</v>
      </c>
      <c r="Q701" s="45">
        <v>-36300.75</v>
      </c>
      <c r="R701" s="47">
        <f t="shared" si="400"/>
        <v>-42873.495416666665</v>
      </c>
      <c r="V701" s="49">
        <f t="shared" si="395"/>
        <v>-42873.495416666665</v>
      </c>
      <c r="Y701" s="51"/>
      <c r="Z701" s="51"/>
      <c r="AA701" s="51"/>
      <c r="AC701" s="61">
        <f t="shared" si="388"/>
        <v>-42873.495416666665</v>
      </c>
    </row>
    <row r="702" spans="1:29">
      <c r="A702" s="6" t="s">
        <v>294</v>
      </c>
      <c r="B702" s="6" t="s">
        <v>248</v>
      </c>
      <c r="C702" s="6" t="s">
        <v>465</v>
      </c>
      <c r="D702" s="3" t="s">
        <v>848</v>
      </c>
      <c r="E702" s="45">
        <v>-7949351.5199999996</v>
      </c>
      <c r="F702" s="45">
        <v>-9201844.1799999997</v>
      </c>
      <c r="G702" s="45">
        <v>-10471980.189999999</v>
      </c>
      <c r="H702" s="45">
        <v>-11779657.24</v>
      </c>
      <c r="I702" s="45">
        <v>-13164647.119999999</v>
      </c>
      <c r="J702" s="45">
        <v>-14658962.880000001</v>
      </c>
      <c r="K702" s="45">
        <v>-16167612.210000001</v>
      </c>
      <c r="L702" s="45">
        <v>-1505456.04</v>
      </c>
      <c r="M702" s="45">
        <v>-3025559.55</v>
      </c>
      <c r="N702" s="45">
        <v>-4495064.49</v>
      </c>
      <c r="O702" s="45">
        <v>-6006620.2300000004</v>
      </c>
      <c r="P702" s="45">
        <v>-7447910.5300000003</v>
      </c>
      <c r="Q702" s="45">
        <v>-8837079.3800000008</v>
      </c>
      <c r="R702" s="47">
        <f t="shared" si="400"/>
        <v>-8859877.5091666672</v>
      </c>
      <c r="V702" s="49">
        <f t="shared" si="395"/>
        <v>-8859877.5091666672</v>
      </c>
      <c r="Y702" s="51"/>
      <c r="Z702" s="51"/>
      <c r="AA702" s="51"/>
      <c r="AC702" s="61">
        <f t="shared" si="388"/>
        <v>-8859877.5091666672</v>
      </c>
    </row>
    <row r="703" spans="1:29">
      <c r="A703" s="6" t="s">
        <v>294</v>
      </c>
      <c r="B703" s="6" t="s">
        <v>248</v>
      </c>
      <c r="C703" s="6" t="s">
        <v>466</v>
      </c>
      <c r="D703" s="3" t="s">
        <v>849</v>
      </c>
      <c r="E703" s="45">
        <v>-4581601.79</v>
      </c>
      <c r="F703" s="45">
        <v>-5139733.6900000004</v>
      </c>
      <c r="G703" s="45">
        <v>-5827943.5599999996</v>
      </c>
      <c r="H703" s="45">
        <v>-6664400</v>
      </c>
      <c r="I703" s="45">
        <v>-7518060.1699999999</v>
      </c>
      <c r="J703" s="45">
        <v>-8226859.6500000004</v>
      </c>
      <c r="K703" s="45">
        <v>-8856524.3300000001</v>
      </c>
      <c r="L703" s="45">
        <v>-769165.64</v>
      </c>
      <c r="M703" s="45">
        <v>-1465966.81</v>
      </c>
      <c r="N703" s="45">
        <v>-2165862.91</v>
      </c>
      <c r="O703" s="45">
        <v>-3027687.87</v>
      </c>
      <c r="P703" s="45">
        <v>-3792173.09</v>
      </c>
      <c r="Q703" s="45">
        <v>-4471172.32</v>
      </c>
      <c r="R703" s="47">
        <f t="shared" si="400"/>
        <v>-4831730.3979166662</v>
      </c>
      <c r="V703" s="49">
        <f t="shared" si="395"/>
        <v>-4831730.3979166662</v>
      </c>
      <c r="Y703" s="51"/>
      <c r="Z703" s="51"/>
      <c r="AA703" s="51"/>
      <c r="AC703" s="61">
        <f t="shared" si="388"/>
        <v>-4831730.3979166662</v>
      </c>
    </row>
    <row r="704" spans="1:29">
      <c r="A704" s="6" t="s">
        <v>294</v>
      </c>
      <c r="B704" s="6" t="s">
        <v>249</v>
      </c>
      <c r="C704" s="6" t="s">
        <v>465</v>
      </c>
      <c r="D704" s="3" t="s">
        <v>850</v>
      </c>
      <c r="E704" s="45">
        <v>76539.320000000007</v>
      </c>
      <c r="F704" s="45">
        <v>72667.759999999995</v>
      </c>
      <c r="G704" s="45">
        <v>31570.76</v>
      </c>
      <c r="H704" s="45">
        <v>-40752.839999999997</v>
      </c>
      <c r="I704" s="45">
        <v>-156932.54999999999</v>
      </c>
      <c r="J704" s="45">
        <v>-173994.56</v>
      </c>
      <c r="K704" s="45">
        <v>-166615.41</v>
      </c>
      <c r="L704" s="45">
        <v>-8089.99</v>
      </c>
      <c r="M704" s="45">
        <v>38892.61</v>
      </c>
      <c r="N704" s="45">
        <v>-4682.8100000000004</v>
      </c>
      <c r="O704" s="45">
        <v>65557.289999999994</v>
      </c>
      <c r="P704" s="45">
        <v>117658.1</v>
      </c>
      <c r="Q704" s="45">
        <v>149321.26999999999</v>
      </c>
      <c r="R704" s="47">
        <f t="shared" si="400"/>
        <v>-9315.9454166666656</v>
      </c>
      <c r="V704" s="49">
        <f t="shared" si="395"/>
        <v>-9315.9454166666656</v>
      </c>
      <c r="Y704" s="51"/>
      <c r="Z704" s="51"/>
      <c r="AA704" s="51"/>
      <c r="AC704" s="61">
        <f t="shared" si="388"/>
        <v>-9315.9454166666656</v>
      </c>
    </row>
    <row r="705" spans="1:29">
      <c r="A705" s="6" t="s">
        <v>294</v>
      </c>
      <c r="B705" s="6" t="s">
        <v>249</v>
      </c>
      <c r="C705" s="6" t="s">
        <v>466</v>
      </c>
      <c r="D705" s="3" t="s">
        <v>851</v>
      </c>
      <c r="E705" s="45">
        <v>292940.57</v>
      </c>
      <c r="F705" s="45">
        <v>160353.29999999999</v>
      </c>
      <c r="G705" s="45">
        <v>17472.23</v>
      </c>
      <c r="H705" s="45">
        <v>-30841.51</v>
      </c>
      <c r="I705" s="45">
        <v>142415.57999999999</v>
      </c>
      <c r="J705" s="45">
        <v>221465.71</v>
      </c>
      <c r="K705" s="45">
        <v>82089.179999999993</v>
      </c>
      <c r="L705" s="45">
        <v>72309.289999999994</v>
      </c>
      <c r="M705" s="45">
        <v>69204.97</v>
      </c>
      <c r="N705" s="45">
        <v>-92611.32</v>
      </c>
      <c r="O705" s="45">
        <v>4725.8599999999697</v>
      </c>
      <c r="P705" s="45">
        <v>90021.23</v>
      </c>
      <c r="Q705" s="45">
        <v>-55222.05</v>
      </c>
      <c r="R705" s="47">
        <f t="shared" si="400"/>
        <v>71288.648333333331</v>
      </c>
      <c r="V705" s="49">
        <f t="shared" si="395"/>
        <v>71288.648333333331</v>
      </c>
      <c r="Y705" s="51"/>
      <c r="Z705" s="51"/>
      <c r="AA705" s="51"/>
      <c r="AC705" s="61">
        <f t="shared" si="388"/>
        <v>71288.648333333331</v>
      </c>
    </row>
    <row r="706" spans="1:29">
      <c r="A706" s="6" t="s">
        <v>294</v>
      </c>
      <c r="B706" s="6" t="s">
        <v>250</v>
      </c>
      <c r="C706" s="6" t="s">
        <v>2</v>
      </c>
      <c r="D706" s="3" t="s">
        <v>251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400"/>
        <v>0</v>
      </c>
      <c r="V706" s="49">
        <f t="shared" si="395"/>
        <v>0</v>
      </c>
      <c r="Y706" s="51"/>
      <c r="Z706" s="51"/>
      <c r="AA706" s="51"/>
      <c r="AC706" s="61">
        <f t="shared" si="388"/>
        <v>0</v>
      </c>
    </row>
    <row r="707" spans="1:29">
      <c r="A707" s="25" t="s">
        <v>294</v>
      </c>
      <c r="B707" s="6" t="s">
        <v>254</v>
      </c>
      <c r="C707" s="6" t="s">
        <v>461</v>
      </c>
      <c r="D707" s="3" t="s">
        <v>840</v>
      </c>
      <c r="E707" s="45">
        <v>-4044.02</v>
      </c>
      <c r="F707" s="45">
        <v>-4044.02</v>
      </c>
      <c r="G707" s="45">
        <v>-4044.02</v>
      </c>
      <c r="H707" s="45">
        <v>-4044.02</v>
      </c>
      <c r="I707" s="45">
        <v>-4044.02</v>
      </c>
      <c r="J707" s="45">
        <v>-4044.02</v>
      </c>
      <c r="K707" s="45">
        <v>-5076.74</v>
      </c>
      <c r="L707" s="45">
        <v>0</v>
      </c>
      <c r="M707" s="45">
        <v>0</v>
      </c>
      <c r="N707" s="45">
        <v>0</v>
      </c>
      <c r="O707" s="45">
        <v>-3085.84</v>
      </c>
      <c r="P707" s="45">
        <v>-3085.84</v>
      </c>
      <c r="Q707" s="45">
        <v>-3085.84</v>
      </c>
      <c r="R707" s="47">
        <f t="shared" si="400"/>
        <v>-2919.4541666666664</v>
      </c>
      <c r="V707" s="49">
        <f t="shared" si="395"/>
        <v>-2919.4541666666664</v>
      </c>
      <c r="Y707" s="51"/>
      <c r="Z707" s="51"/>
      <c r="AA707" s="51"/>
      <c r="AC707" s="61">
        <f t="shared" si="388"/>
        <v>-2919.4541666666664</v>
      </c>
    </row>
    <row r="708" spans="1:29">
      <c r="A708" s="25" t="s">
        <v>294</v>
      </c>
      <c r="B708" s="6" t="s">
        <v>254</v>
      </c>
      <c r="C708" s="6" t="s">
        <v>467</v>
      </c>
      <c r="D708" s="3" t="s">
        <v>815</v>
      </c>
      <c r="E708" s="45">
        <v>-1848.88</v>
      </c>
      <c r="F708" s="45">
        <v>-2725.42</v>
      </c>
      <c r="G708" s="45">
        <v>-29218.42</v>
      </c>
      <c r="H708" s="45">
        <v>-122375.17</v>
      </c>
      <c r="I708" s="45">
        <v>-176442.42</v>
      </c>
      <c r="J708" s="45">
        <v>-174326.42</v>
      </c>
      <c r="K708" s="45">
        <v>-41015.42</v>
      </c>
      <c r="L708" s="45">
        <v>-50</v>
      </c>
      <c r="M708" s="45">
        <v>-100</v>
      </c>
      <c r="N708" s="45">
        <v>-150</v>
      </c>
      <c r="O708" s="45">
        <v>-200</v>
      </c>
      <c r="P708" s="45">
        <v>-200</v>
      </c>
      <c r="Q708" s="45">
        <v>-200</v>
      </c>
      <c r="R708" s="47">
        <f t="shared" si="400"/>
        <v>-45652.309166666673</v>
      </c>
      <c r="V708" s="49">
        <f t="shared" si="395"/>
        <v>-45652.309166666673</v>
      </c>
      <c r="Y708" s="51"/>
      <c r="Z708" s="51"/>
      <c r="AA708" s="51"/>
      <c r="AC708" s="61">
        <f t="shared" si="388"/>
        <v>-45652.309166666673</v>
      </c>
    </row>
    <row r="709" spans="1:29">
      <c r="A709" s="25" t="s">
        <v>294</v>
      </c>
      <c r="B709" s="6" t="s">
        <v>254</v>
      </c>
      <c r="C709" s="6" t="s">
        <v>462</v>
      </c>
      <c r="D709" s="3" t="s">
        <v>841</v>
      </c>
      <c r="E709" s="45">
        <v>-1378.17</v>
      </c>
      <c r="F709" s="45">
        <v>-1671.15</v>
      </c>
      <c r="G709" s="45">
        <v>-1671.15</v>
      </c>
      <c r="H709" s="45">
        <v>-1742.57</v>
      </c>
      <c r="I709" s="45">
        <v>-1742.57</v>
      </c>
      <c r="J709" s="45">
        <v>-1742.57</v>
      </c>
      <c r="K709" s="45">
        <v>-2083.2199999999998</v>
      </c>
      <c r="L709" s="45">
        <v>-514.71</v>
      </c>
      <c r="M709" s="45">
        <v>-514.71</v>
      </c>
      <c r="N709" s="45">
        <v>-951.76</v>
      </c>
      <c r="O709" s="45">
        <v>-951.76</v>
      </c>
      <c r="P709" s="45">
        <v>-951.76</v>
      </c>
      <c r="Q709" s="45">
        <v>-1016.69</v>
      </c>
      <c r="R709" s="47">
        <f t="shared" si="400"/>
        <v>-1311.28</v>
      </c>
      <c r="V709" s="49">
        <f t="shared" si="395"/>
        <v>-1311.28</v>
      </c>
      <c r="Y709" s="51"/>
      <c r="Z709" s="51"/>
      <c r="AA709" s="51"/>
      <c r="AC709" s="61">
        <f t="shared" si="388"/>
        <v>-1311.28</v>
      </c>
    </row>
    <row r="710" spans="1:29">
      <c r="A710" s="25" t="s">
        <v>294</v>
      </c>
      <c r="B710" s="6" t="s">
        <v>254</v>
      </c>
      <c r="C710" s="6" t="s">
        <v>464</v>
      </c>
      <c r="D710" s="3" t="s">
        <v>842</v>
      </c>
      <c r="E710" s="45">
        <v>-13135.39</v>
      </c>
      <c r="F710" s="45">
        <v>-13741.25</v>
      </c>
      <c r="G710" s="45">
        <v>-13741.25</v>
      </c>
      <c r="H710" s="45">
        <v>-13741.25</v>
      </c>
      <c r="I710" s="45">
        <v>-15628.66</v>
      </c>
      <c r="J710" s="45">
        <v>-14211.57</v>
      </c>
      <c r="K710" s="45">
        <v>-14211.57</v>
      </c>
      <c r="L710" s="45">
        <v>-327.29000000000002</v>
      </c>
      <c r="M710" s="45">
        <v>-1502.89</v>
      </c>
      <c r="N710" s="45">
        <v>-1502.89</v>
      </c>
      <c r="O710" s="45">
        <v>-1502.89</v>
      </c>
      <c r="P710" s="45">
        <v>-1983.67</v>
      </c>
      <c r="Q710" s="45">
        <v>-1983.67</v>
      </c>
      <c r="R710" s="47">
        <f t="shared" si="400"/>
        <v>-8304.5591666666678</v>
      </c>
      <c r="V710" s="49">
        <f t="shared" si="395"/>
        <v>-8304.5591666666678</v>
      </c>
      <c r="Y710" s="51"/>
      <c r="Z710" s="51"/>
      <c r="AA710" s="51"/>
      <c r="AC710" s="61">
        <f t="shared" si="388"/>
        <v>-8304.5591666666678</v>
      </c>
    </row>
    <row r="711" spans="1:29">
      <c r="A711" s="25" t="s">
        <v>294</v>
      </c>
      <c r="B711" s="6" t="s">
        <v>255</v>
      </c>
      <c r="C711" s="6"/>
      <c r="D711" s="3" t="s">
        <v>852</v>
      </c>
      <c r="E711" s="45">
        <v>-20137.759999999998</v>
      </c>
      <c r="F711" s="45">
        <v>121481.1</v>
      </c>
      <c r="G711" s="45">
        <v>270685.90000000002</v>
      </c>
      <c r="H711" s="45">
        <v>414283.83</v>
      </c>
      <c r="I711" s="45">
        <v>487606.76</v>
      </c>
      <c r="J711" s="45">
        <v>452426.71</v>
      </c>
      <c r="K711" s="45">
        <v>279555.67</v>
      </c>
      <c r="L711" s="45">
        <v>-86282.559999999998</v>
      </c>
      <c r="M711" s="45">
        <v>-172852.39</v>
      </c>
      <c r="N711" s="45">
        <v>-208667.53</v>
      </c>
      <c r="O711" s="45">
        <v>-134037.53</v>
      </c>
      <c r="P711" s="45">
        <v>5817.0699999999797</v>
      </c>
      <c r="Q711" s="45">
        <v>247399.34</v>
      </c>
      <c r="R711" s="47">
        <f t="shared" ref="R711" si="407">((E711+Q711)+((F711+G711+H711+I711+J711+K711+L711+M711+N711+O711+P711)*2))/24</f>
        <v>128637.31833333334</v>
      </c>
      <c r="V711" s="49">
        <f t="shared" si="395"/>
        <v>128637.31833333334</v>
      </c>
      <c r="Y711" s="51"/>
      <c r="Z711" s="51"/>
      <c r="AA711" s="51"/>
      <c r="AC711" s="61">
        <f t="shared" si="388"/>
        <v>128637.31833333334</v>
      </c>
    </row>
    <row r="712" spans="1:29">
      <c r="A712" s="25" t="s">
        <v>294</v>
      </c>
      <c r="B712" s="6" t="s">
        <v>255</v>
      </c>
      <c r="C712" s="6" t="s">
        <v>143</v>
      </c>
      <c r="D712" s="3" t="s">
        <v>859</v>
      </c>
      <c r="E712" s="45">
        <v>-282799.12</v>
      </c>
      <c r="F712" s="45">
        <v>-327470.48</v>
      </c>
      <c r="G712" s="45">
        <v>-385838.23</v>
      </c>
      <c r="H712" s="45">
        <v>-450228.5</v>
      </c>
      <c r="I712" s="45">
        <v>-504806.56</v>
      </c>
      <c r="J712" s="45">
        <v>-551367.89</v>
      </c>
      <c r="K712" s="45">
        <v>-608879.27</v>
      </c>
      <c r="L712" s="45">
        <v>-54445.52</v>
      </c>
      <c r="M712" s="45">
        <v>-104877.16</v>
      </c>
      <c r="N712" s="45">
        <v>-168367</v>
      </c>
      <c r="O712" s="45">
        <v>-229213.27</v>
      </c>
      <c r="P712" s="45">
        <v>-269986.05</v>
      </c>
      <c r="Q712" s="45">
        <v>-325035.33</v>
      </c>
      <c r="R712" s="47">
        <f t="shared" si="400"/>
        <v>-329949.76291666669</v>
      </c>
      <c r="V712" s="49">
        <f t="shared" si="395"/>
        <v>-329949.76291666669</v>
      </c>
      <c r="Y712" s="51"/>
      <c r="Z712" s="51"/>
      <c r="AA712" s="51"/>
      <c r="AC712" s="61">
        <f t="shared" si="388"/>
        <v>-329949.76291666669</v>
      </c>
    </row>
    <row r="713" spans="1:29">
      <c r="D713" s="3" t="s">
        <v>256</v>
      </c>
      <c r="E713" s="46">
        <f t="shared" ref="E713:P713" si="408">SUM(E645:E712)</f>
        <v>-184745735.13999999</v>
      </c>
      <c r="F713" s="46">
        <f t="shared" si="408"/>
        <v>-197775467.32999998</v>
      </c>
      <c r="G713" s="46">
        <f t="shared" si="408"/>
        <v>-209894541.4600001</v>
      </c>
      <c r="H713" s="46">
        <f t="shared" si="408"/>
        <v>-224410277.96000001</v>
      </c>
      <c r="I713" s="46">
        <f t="shared" si="408"/>
        <v>-248717126.94</v>
      </c>
      <c r="J713" s="46">
        <f t="shared" si="408"/>
        <v>-287719611.15999997</v>
      </c>
      <c r="K713" s="46">
        <f t="shared" si="408"/>
        <v>-337332678.37999994</v>
      </c>
      <c r="L713" s="46">
        <f t="shared" si="408"/>
        <v>-48903032.910000019</v>
      </c>
      <c r="M713" s="46">
        <f t="shared" si="408"/>
        <v>-95219914.539999992</v>
      </c>
      <c r="N713" s="46">
        <f t="shared" si="408"/>
        <v>-133488925.14999996</v>
      </c>
      <c r="O713" s="46">
        <f t="shared" si="408"/>
        <v>-159405227.91999996</v>
      </c>
      <c r="P713" s="46">
        <f t="shared" si="408"/>
        <v>-177653650.30000001</v>
      </c>
      <c r="Q713" s="46">
        <f t="shared" ref="Q713:R713" si="409">SUM(Q645:Q712)</f>
        <v>-191319579.83000001</v>
      </c>
      <c r="R713" s="46">
        <f t="shared" si="409"/>
        <v>-192379425.96125004</v>
      </c>
      <c r="Y713" s="51"/>
      <c r="Z713" s="51"/>
      <c r="AA713" s="51"/>
    </row>
    <row r="714" spans="1:29">
      <c r="D714" s="3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30"/>
      <c r="R714" s="34"/>
      <c r="Y714" s="51"/>
      <c r="Z714" s="51"/>
      <c r="AA714" s="51"/>
    </row>
    <row r="715" spans="1:29">
      <c r="A715" s="6" t="s">
        <v>284</v>
      </c>
      <c r="B715" s="6" t="s">
        <v>262</v>
      </c>
      <c r="D715" s="3" t="s">
        <v>263</v>
      </c>
      <c r="E715" s="45">
        <v>-3699.7</v>
      </c>
      <c r="F715" s="45">
        <v>-4642.1899999999996</v>
      </c>
      <c r="G715" s="45">
        <v>-4864.66</v>
      </c>
      <c r="H715" s="45">
        <v>-4864.66</v>
      </c>
      <c r="I715" s="45">
        <v>-5125.6400000000003</v>
      </c>
      <c r="J715" s="45">
        <v>-5432.72</v>
      </c>
      <c r="K715" s="45">
        <v>-5925.56</v>
      </c>
      <c r="L715" s="45">
        <v>-1235.31</v>
      </c>
      <c r="M715" s="45">
        <v>-1576.7</v>
      </c>
      <c r="N715" s="45">
        <v>-2155.4</v>
      </c>
      <c r="O715" s="45">
        <v>-2445.25</v>
      </c>
      <c r="P715" s="45">
        <v>-3009.5</v>
      </c>
      <c r="Q715" s="45">
        <v>-3629.69</v>
      </c>
      <c r="R715" s="47">
        <f t="shared" ref="R715:R725" si="410">((E715+Q715)+((F715+G715+H715+I715+J715+K715+L715+M715+N715+O715+P715)*2))/24</f>
        <v>-3745.1904166666668</v>
      </c>
      <c r="V715" s="49">
        <f t="shared" ref="V715:V725" si="411">R715</f>
        <v>-3745.1904166666668</v>
      </c>
      <c r="Y715" s="51"/>
      <c r="Z715" s="51"/>
      <c r="AA715" s="51"/>
      <c r="AC715" s="61">
        <f t="shared" ref="AC715:AC725" si="412">+R715</f>
        <v>-3745.1904166666668</v>
      </c>
    </row>
    <row r="716" spans="1:29">
      <c r="A716" s="6" t="s">
        <v>284</v>
      </c>
      <c r="B716" s="6" t="s">
        <v>468</v>
      </c>
      <c r="C716" s="6" t="s">
        <v>469</v>
      </c>
      <c r="D716" s="2" t="s">
        <v>257</v>
      </c>
      <c r="E716" s="45">
        <v>-589.05999999999995</v>
      </c>
      <c r="F716" s="45">
        <v>-2989.04</v>
      </c>
      <c r="G716" s="45">
        <v>-3100.9</v>
      </c>
      <c r="H716" s="45">
        <v>-3229.19</v>
      </c>
      <c r="I716" s="45">
        <v>-3318.83</v>
      </c>
      <c r="J716" s="45">
        <v>-3457.73</v>
      </c>
      <c r="K716" s="45">
        <v>-3607.63</v>
      </c>
      <c r="L716" s="45">
        <v>-644.32000000000005</v>
      </c>
      <c r="M716" s="45">
        <v>-906.69</v>
      </c>
      <c r="N716" s="45">
        <v>-1148.93</v>
      </c>
      <c r="O716" s="45">
        <v>-1404.13</v>
      </c>
      <c r="P716" s="45">
        <v>-1653.65</v>
      </c>
      <c r="Q716" s="45">
        <v>-1844.19</v>
      </c>
      <c r="R716" s="47">
        <f t="shared" si="410"/>
        <v>-2223.1387500000001</v>
      </c>
      <c r="V716" s="49">
        <f t="shared" si="411"/>
        <v>-2223.1387500000001</v>
      </c>
      <c r="Y716" s="51"/>
      <c r="Z716" s="51"/>
      <c r="AA716" s="51"/>
      <c r="AC716" s="61">
        <f t="shared" si="412"/>
        <v>-2223.1387500000001</v>
      </c>
    </row>
    <row r="717" spans="1:29">
      <c r="A717" s="6" t="s">
        <v>284</v>
      </c>
      <c r="B717" s="6" t="s">
        <v>468</v>
      </c>
      <c r="C717" s="6" t="s">
        <v>533</v>
      </c>
      <c r="D717" s="2" t="s">
        <v>855</v>
      </c>
      <c r="E717" s="45">
        <v>-5706.72</v>
      </c>
      <c r="F717" s="45">
        <v>-5706.72</v>
      </c>
      <c r="G717" s="45">
        <v>-5706.72</v>
      </c>
      <c r="H717" s="45">
        <v>-5706.72</v>
      </c>
      <c r="I717" s="45">
        <v>-5706.72</v>
      </c>
      <c r="J717" s="45">
        <v>-5706.72</v>
      </c>
      <c r="K717" s="45">
        <v>-5706.72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7">
        <f t="shared" si="410"/>
        <v>-3091.14</v>
      </c>
      <c r="V717" s="49">
        <f t="shared" si="411"/>
        <v>-3091.14</v>
      </c>
      <c r="Y717" s="51"/>
      <c r="Z717" s="51"/>
      <c r="AA717" s="51"/>
      <c r="AC717" s="61">
        <f t="shared" si="412"/>
        <v>-3091.14</v>
      </c>
    </row>
    <row r="718" spans="1:29">
      <c r="A718" s="6" t="s">
        <v>284</v>
      </c>
      <c r="B718" s="6" t="s">
        <v>260</v>
      </c>
      <c r="D718" s="3" t="s">
        <v>856</v>
      </c>
      <c r="E718" s="45">
        <v>-29580.07</v>
      </c>
      <c r="F718" s="45">
        <v>-29580.07</v>
      </c>
      <c r="G718" s="45">
        <v>-29459.11</v>
      </c>
      <c r="H718" s="45">
        <v>-29396.77</v>
      </c>
      <c r="I718" s="45">
        <v>-29396.77</v>
      </c>
      <c r="J718" s="45">
        <v>-29396.77</v>
      </c>
      <c r="K718" s="45">
        <v>-29359.65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7">
        <f t="shared" si="410"/>
        <v>-15948.264583333332</v>
      </c>
      <c r="V718" s="49">
        <f t="shared" si="411"/>
        <v>-15948.264583333332</v>
      </c>
      <c r="Y718" s="51"/>
      <c r="Z718" s="51"/>
      <c r="AA718" s="51"/>
      <c r="AC718" s="61">
        <f t="shared" si="412"/>
        <v>-15948.264583333332</v>
      </c>
    </row>
    <row r="719" spans="1:29">
      <c r="A719" s="6" t="s">
        <v>284</v>
      </c>
      <c r="B719" s="6" t="s">
        <v>258</v>
      </c>
      <c r="D719" s="3" t="s">
        <v>259</v>
      </c>
      <c r="E719" s="45">
        <v>-1168.8399999999999</v>
      </c>
      <c r="F719" s="45">
        <v>-1517.99</v>
      </c>
      <c r="G719" s="45">
        <v>-1528.92</v>
      </c>
      <c r="H719" s="45">
        <v>-1529.05</v>
      </c>
      <c r="I719" s="45">
        <v>-1615.75</v>
      </c>
      <c r="J719" s="45">
        <v>-1615.75</v>
      </c>
      <c r="K719" s="45">
        <v>-1633.15</v>
      </c>
      <c r="L719" s="45">
        <v>-10257.200000000001</v>
      </c>
      <c r="M719" s="45">
        <v>-10257.200000000001</v>
      </c>
      <c r="N719" s="45">
        <v>-10428.89</v>
      </c>
      <c r="O719" s="45">
        <v>-10653.2</v>
      </c>
      <c r="P719" s="45">
        <v>-10653.2</v>
      </c>
      <c r="Q719" s="45">
        <v>-10653.2</v>
      </c>
      <c r="R719" s="47">
        <f>((E719+Q719)+((F719+G719+H719+I719+J719+K719+L719+M719+N719+O719+P719)*2))/24</f>
        <v>-5633.4433333333336</v>
      </c>
      <c r="V719" s="49">
        <f t="shared" si="411"/>
        <v>-5633.4433333333336</v>
      </c>
      <c r="Y719" s="51"/>
      <c r="Z719" s="51"/>
      <c r="AA719" s="51"/>
      <c r="AC719" s="61">
        <f t="shared" si="412"/>
        <v>-5633.4433333333336</v>
      </c>
    </row>
    <row r="720" spans="1:29">
      <c r="A720" s="6" t="s">
        <v>284</v>
      </c>
      <c r="B720" s="6" t="s">
        <v>258</v>
      </c>
      <c r="C720" s="6" t="s">
        <v>471</v>
      </c>
      <c r="D720" s="3" t="s">
        <v>857</v>
      </c>
      <c r="E720" s="45">
        <v>-2745.46</v>
      </c>
      <c r="F720" s="45">
        <v>-2934.08</v>
      </c>
      <c r="G720" s="45">
        <v>-2980.07</v>
      </c>
      <c r="H720" s="45">
        <v>-3977.35</v>
      </c>
      <c r="I720" s="45">
        <v>-4468.75</v>
      </c>
      <c r="J720" s="45">
        <v>-4747.8500000000004</v>
      </c>
      <c r="K720" s="45">
        <v>-4756.04</v>
      </c>
      <c r="L720" s="45">
        <v>-208.35</v>
      </c>
      <c r="M720" s="45">
        <v>-521.79</v>
      </c>
      <c r="N720" s="45">
        <v>-779.8</v>
      </c>
      <c r="O720" s="45">
        <v>-1417.66</v>
      </c>
      <c r="P720" s="45">
        <v>-1554.55</v>
      </c>
      <c r="Q720" s="45">
        <v>-2714.32</v>
      </c>
      <c r="R720" s="47">
        <f t="shared" si="410"/>
        <v>-2589.6816666666664</v>
      </c>
      <c r="V720" s="49">
        <f t="shared" si="411"/>
        <v>-2589.6816666666664</v>
      </c>
      <c r="Y720" s="51"/>
      <c r="Z720" s="51"/>
      <c r="AA720" s="51"/>
      <c r="AC720" s="61">
        <f t="shared" si="412"/>
        <v>-2589.6816666666664</v>
      </c>
    </row>
    <row r="721" spans="1:31">
      <c r="A721" s="6" t="s">
        <v>284</v>
      </c>
      <c r="B721" s="6" t="s">
        <v>261</v>
      </c>
      <c r="D721" s="3" t="s">
        <v>858</v>
      </c>
      <c r="E721" s="45">
        <v>-421084.49</v>
      </c>
      <c r="F721" s="45">
        <v>-485853.34</v>
      </c>
      <c r="G721" s="45">
        <v>-551746.19999999995</v>
      </c>
      <c r="H721" s="45">
        <v>-604615.03</v>
      </c>
      <c r="I721" s="45">
        <v>-672846.26</v>
      </c>
      <c r="J721" s="45">
        <v>-742192.3</v>
      </c>
      <c r="K721" s="45">
        <v>-775997.25</v>
      </c>
      <c r="L721" s="45">
        <v>-7655.29</v>
      </c>
      <c r="M721" s="45">
        <v>-13171.87</v>
      </c>
      <c r="N721" s="45">
        <v>-20140</v>
      </c>
      <c r="O721" s="45">
        <v>-29266.93</v>
      </c>
      <c r="P721" s="45">
        <v>-38020.93</v>
      </c>
      <c r="Q721" s="45">
        <v>-49065.97</v>
      </c>
      <c r="R721" s="47">
        <f t="shared" si="410"/>
        <v>-348048.38583333336</v>
      </c>
      <c r="V721" s="49">
        <f t="shared" si="411"/>
        <v>-348048.38583333336</v>
      </c>
      <c r="Y721" s="51"/>
      <c r="Z721" s="51"/>
      <c r="AA721" s="51"/>
      <c r="AC721" s="61">
        <f t="shared" si="412"/>
        <v>-348048.38583333336</v>
      </c>
    </row>
    <row r="722" spans="1:31">
      <c r="A722" s="6" t="s">
        <v>293</v>
      </c>
      <c r="B722" s="6" t="s">
        <v>468</v>
      </c>
      <c r="C722" s="6" t="s">
        <v>296</v>
      </c>
      <c r="D722" s="2" t="s">
        <v>853</v>
      </c>
      <c r="E722" s="45">
        <v>-176340.97</v>
      </c>
      <c r="F722" s="45">
        <v>-179306.53</v>
      </c>
      <c r="G722" s="45">
        <v>-180636.38</v>
      </c>
      <c r="H722" s="45">
        <v>-190087.36</v>
      </c>
      <c r="I722" s="45">
        <v>-192665.21</v>
      </c>
      <c r="J722" s="45">
        <v>-196032.55</v>
      </c>
      <c r="K722" s="45">
        <v>-198557.92</v>
      </c>
      <c r="L722" s="45">
        <v>-2624.99</v>
      </c>
      <c r="M722" s="45">
        <v>-8481.91</v>
      </c>
      <c r="N722" s="45">
        <v>-20992.04</v>
      </c>
      <c r="O722" s="45">
        <v>-23321.08</v>
      </c>
      <c r="P722" s="45">
        <v>-27867.439999999999</v>
      </c>
      <c r="Q722" s="45">
        <v>-31083.42</v>
      </c>
      <c r="R722" s="47">
        <f t="shared" si="410"/>
        <v>-110357.13374999999</v>
      </c>
      <c r="V722" s="49">
        <f t="shared" si="411"/>
        <v>-110357.13374999999</v>
      </c>
      <c r="Y722" s="51"/>
      <c r="Z722" s="51"/>
      <c r="AA722" s="51"/>
      <c r="AC722" s="61">
        <f t="shared" si="412"/>
        <v>-110357.13374999999</v>
      </c>
    </row>
    <row r="723" spans="1:31">
      <c r="A723" s="6" t="s">
        <v>293</v>
      </c>
      <c r="B723" s="6" t="s">
        <v>468</v>
      </c>
      <c r="C723" s="6" t="s">
        <v>470</v>
      </c>
      <c r="D723" s="2" t="s">
        <v>854</v>
      </c>
      <c r="E723" s="45">
        <v>-110858.3</v>
      </c>
      <c r="F723" s="45">
        <v>-130666.34</v>
      </c>
      <c r="G723" s="45">
        <v>-153234.5</v>
      </c>
      <c r="H723" s="45">
        <v>-177619.34</v>
      </c>
      <c r="I723" s="45">
        <v>-232589.47</v>
      </c>
      <c r="J723" s="45">
        <v>-251879.15</v>
      </c>
      <c r="K723" s="45">
        <v>-272801.17</v>
      </c>
      <c r="L723" s="45">
        <v>-21194.91</v>
      </c>
      <c r="M723" s="45">
        <v>-41572.160000000003</v>
      </c>
      <c r="N723" s="45">
        <v>-60644.1</v>
      </c>
      <c r="O723" s="45">
        <v>-80726.75</v>
      </c>
      <c r="P723" s="45">
        <v>-105052.47</v>
      </c>
      <c r="Q723" s="45">
        <v>-131679.07</v>
      </c>
      <c r="R723" s="47">
        <f t="shared" si="410"/>
        <v>-137437.42041666666</v>
      </c>
      <c r="V723" s="49">
        <f t="shared" si="411"/>
        <v>-137437.42041666666</v>
      </c>
      <c r="Y723" s="51"/>
      <c r="Z723" s="51"/>
      <c r="AA723" s="51"/>
      <c r="AC723" s="61">
        <f t="shared" si="412"/>
        <v>-137437.42041666666</v>
      </c>
    </row>
    <row r="724" spans="1:31">
      <c r="A724" s="6" t="s">
        <v>294</v>
      </c>
      <c r="B724" s="6" t="s">
        <v>468</v>
      </c>
      <c r="C724" s="6" t="s">
        <v>296</v>
      </c>
      <c r="D724" s="2" t="s">
        <v>853</v>
      </c>
      <c r="E724" s="45">
        <v>-85097.09</v>
      </c>
      <c r="F724" s="45">
        <v>-111349.18</v>
      </c>
      <c r="G724" s="45">
        <v>-116886.18</v>
      </c>
      <c r="H724" s="45">
        <v>-248037.33</v>
      </c>
      <c r="I724" s="45">
        <v>-255424.8</v>
      </c>
      <c r="J724" s="45">
        <v>-270646.39</v>
      </c>
      <c r="K724" s="45">
        <v>-283848.56</v>
      </c>
      <c r="L724" s="45">
        <v>-2634.46</v>
      </c>
      <c r="M724" s="45">
        <v>-4717.17</v>
      </c>
      <c r="N724" s="45">
        <v>-6130.41</v>
      </c>
      <c r="O724" s="45">
        <v>-13390.25</v>
      </c>
      <c r="P724" s="45">
        <v>-18069.54</v>
      </c>
      <c r="Q724" s="45">
        <v>-43685.85</v>
      </c>
      <c r="R724" s="47">
        <f t="shared" si="410"/>
        <v>-116293.81166666665</v>
      </c>
      <c r="V724" s="49">
        <f t="shared" si="411"/>
        <v>-116293.81166666665</v>
      </c>
      <c r="Y724" s="51"/>
      <c r="Z724" s="51"/>
      <c r="AA724" s="51"/>
      <c r="AC724" s="61">
        <f t="shared" si="412"/>
        <v>-116293.81166666665</v>
      </c>
    </row>
    <row r="725" spans="1:31">
      <c r="A725" s="6" t="s">
        <v>294</v>
      </c>
      <c r="B725" s="6" t="s">
        <v>468</v>
      </c>
      <c r="C725" s="6" t="s">
        <v>470</v>
      </c>
      <c r="D725" s="2" t="s">
        <v>854</v>
      </c>
      <c r="E725" s="45">
        <v>-1920296.64</v>
      </c>
      <c r="F725" s="45">
        <v>-2127459.1800000002</v>
      </c>
      <c r="G725" s="45">
        <v>-2335906.56</v>
      </c>
      <c r="H725" s="45">
        <v>-2538098.5</v>
      </c>
      <c r="I725" s="45">
        <v>-2740440.94</v>
      </c>
      <c r="J725" s="45">
        <v>-2935997.06</v>
      </c>
      <c r="K725" s="45">
        <v>-3136992.3</v>
      </c>
      <c r="L725" s="45">
        <v>-194934.05</v>
      </c>
      <c r="M725" s="45">
        <v>-365747.81</v>
      </c>
      <c r="N725" s="45">
        <v>-537080.22</v>
      </c>
      <c r="O725" s="45">
        <v>-689279.29</v>
      </c>
      <c r="P725" s="45">
        <v>-843128.57</v>
      </c>
      <c r="Q725" s="45">
        <v>-994335.52</v>
      </c>
      <c r="R725" s="47">
        <f t="shared" si="410"/>
        <v>-1658531.7133333336</v>
      </c>
      <c r="V725" s="49">
        <f t="shared" si="411"/>
        <v>-1658531.7133333336</v>
      </c>
      <c r="Y725" s="51"/>
      <c r="Z725" s="51"/>
      <c r="AA725" s="51"/>
      <c r="AC725" s="61">
        <f t="shared" si="412"/>
        <v>-1658531.7133333336</v>
      </c>
    </row>
    <row r="726" spans="1:31">
      <c r="D726" s="3" t="s">
        <v>264</v>
      </c>
      <c r="E726" s="46">
        <f t="shared" ref="E726:P726" si="413">SUM(E715:E725)</f>
        <v>-2757167.34</v>
      </c>
      <c r="F726" s="46">
        <f t="shared" si="413"/>
        <v>-3082004.66</v>
      </c>
      <c r="G726" s="46">
        <f t="shared" si="413"/>
        <v>-3386050.2</v>
      </c>
      <c r="H726" s="46">
        <f t="shared" si="413"/>
        <v>-3807161.3</v>
      </c>
      <c r="I726" s="46">
        <f t="shared" si="413"/>
        <v>-4143599.1399999997</v>
      </c>
      <c r="J726" s="46">
        <f t="shared" si="413"/>
        <v>-4447104.99</v>
      </c>
      <c r="K726" s="46">
        <f t="shared" si="413"/>
        <v>-4719185.95</v>
      </c>
      <c r="L726" s="46">
        <f t="shared" si="413"/>
        <v>-241388.87999999998</v>
      </c>
      <c r="M726" s="46">
        <f t="shared" si="413"/>
        <v>-446953.3</v>
      </c>
      <c r="N726" s="46">
        <f t="shared" si="413"/>
        <v>-659499.79</v>
      </c>
      <c r="O726" s="46">
        <f t="shared" si="413"/>
        <v>-851904.54</v>
      </c>
      <c r="P726" s="46">
        <f t="shared" si="413"/>
        <v>-1049009.8499999999</v>
      </c>
      <c r="Q726" s="46">
        <f t="shared" ref="Q726:R726" si="414">SUM(Q715:Q725)</f>
        <v>-1268691.23</v>
      </c>
      <c r="R726" s="32">
        <f t="shared" si="414"/>
        <v>-2403899.3237500004</v>
      </c>
      <c r="Y726" s="51"/>
      <c r="Z726" s="51"/>
      <c r="AA726" s="51"/>
    </row>
    <row r="727" spans="1:31">
      <c r="D727" s="3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30"/>
      <c r="R727" s="34"/>
      <c r="Y727" s="51"/>
      <c r="Z727" s="51"/>
      <c r="AA727" s="51"/>
    </row>
    <row r="728" spans="1:31" s="15" customFormat="1" ht="13.5" thickBot="1">
      <c r="D728" s="19" t="s">
        <v>265</v>
      </c>
      <c r="E728" s="16">
        <f t="shared" ref="E728:F728" si="415">+E726+E713+E643+E616+E574+SUM(E481:E520)+E479+E437+E416</f>
        <v>-1007469608.1600001</v>
      </c>
      <c r="F728" s="16">
        <f t="shared" si="415"/>
        <v>-1030264525.0700001</v>
      </c>
      <c r="G728" s="16">
        <f t="shared" ref="G728:P728" si="416">+G726+G713+G643+G616+G574+SUM(G481:G520)+G479+G437+G416</f>
        <v>-1053516193.5500001</v>
      </c>
      <c r="H728" s="16">
        <f t="shared" si="416"/>
        <v>-1095954589.5599999</v>
      </c>
      <c r="I728" s="16">
        <f t="shared" si="416"/>
        <v>-1140082062.48</v>
      </c>
      <c r="J728" s="16">
        <f t="shared" si="416"/>
        <v>-1197351789.9500003</v>
      </c>
      <c r="K728" s="16">
        <f t="shared" si="416"/>
        <v>-1255579420.02</v>
      </c>
      <c r="L728" s="16">
        <f t="shared" si="416"/>
        <v>-973205124.52999997</v>
      </c>
      <c r="M728" s="16">
        <f t="shared" si="416"/>
        <v>-1020025267.05</v>
      </c>
      <c r="N728" s="16">
        <f t="shared" si="416"/>
        <v>-1045163956.0999999</v>
      </c>
      <c r="O728" s="16">
        <f t="shared" si="416"/>
        <v>-1057001858.4599998</v>
      </c>
      <c r="P728" s="16">
        <f t="shared" si="416"/>
        <v>-1074129954.8099999</v>
      </c>
      <c r="Q728" s="16">
        <f t="shared" ref="Q728:R728" si="417">+Q726+Q713+Q643+Q616+Q574+SUM(Q481:Q520)+Q479+Q437+Q416</f>
        <v>-1089863025.5</v>
      </c>
      <c r="R728" s="16">
        <f t="shared" si="417"/>
        <v>-1082578421.5341668</v>
      </c>
      <c r="Y728" s="52"/>
      <c r="Z728" s="52"/>
      <c r="AA728" s="52"/>
    </row>
    <row r="729" spans="1:31" ht="13.5" thickTop="1">
      <c r="Y729" s="51"/>
      <c r="Z729" s="51"/>
      <c r="AA729" s="51"/>
    </row>
    <row r="730" spans="1:31">
      <c r="Y730" s="51"/>
      <c r="Z730" s="51"/>
      <c r="AA730" s="51"/>
    </row>
    <row r="731" spans="1:31">
      <c r="D731" s="80" t="s">
        <v>1043</v>
      </c>
      <c r="E731" s="49">
        <f t="shared" ref="E731:P731" si="418">E728+E406</f>
        <v>0</v>
      </c>
      <c r="F731" s="49">
        <f t="shared" si="418"/>
        <v>0</v>
      </c>
      <c r="G731" s="49">
        <f t="shared" si="418"/>
        <v>0</v>
      </c>
      <c r="H731" s="49">
        <f t="shared" si="418"/>
        <v>0</v>
      </c>
      <c r="I731" s="49">
        <f t="shared" si="418"/>
        <v>0</v>
      </c>
      <c r="J731" s="49">
        <f t="shared" si="418"/>
        <v>0</v>
      </c>
      <c r="K731" s="49">
        <f t="shared" si="418"/>
        <v>0</v>
      </c>
      <c r="L731" s="49">
        <f t="shared" si="418"/>
        <v>0</v>
      </c>
      <c r="M731" s="49">
        <f t="shared" si="418"/>
        <v>0</v>
      </c>
      <c r="N731" s="49">
        <f t="shared" si="418"/>
        <v>0</v>
      </c>
      <c r="O731" s="49">
        <f t="shared" si="418"/>
        <v>0</v>
      </c>
      <c r="P731" s="49">
        <f t="shared" si="418"/>
        <v>0</v>
      </c>
      <c r="Q731" s="49">
        <f t="shared" ref="Q731:R731" si="419">Q728+Q406</f>
        <v>0</v>
      </c>
      <c r="R731" s="49">
        <f t="shared" si="419"/>
        <v>0</v>
      </c>
      <c r="T731" s="50">
        <f>SUM(T10:T726)</f>
        <v>136816983.02375001</v>
      </c>
      <c r="U731" s="50">
        <f>SUM(U10:U726)</f>
        <v>-110248878.37541665</v>
      </c>
      <c r="V731" s="50">
        <f>SUM(V10:V726)</f>
        <v>-697756542.24083328</v>
      </c>
      <c r="W731" s="50">
        <f>SUM(W10:W726)</f>
        <v>671188437.59249926</v>
      </c>
      <c r="Y731" s="52">
        <f t="shared" ref="Y731:AD731" si="420">SUM(Y10:Y726)</f>
        <v>427296561.81604367</v>
      </c>
      <c r="Z731" s="52">
        <f t="shared" si="420"/>
        <v>141280629.72645614</v>
      </c>
      <c r="AA731" s="52">
        <f t="shared" si="420"/>
        <v>0</v>
      </c>
      <c r="AB731" s="50">
        <f t="shared" si="420"/>
        <v>102611246.05</v>
      </c>
      <c r="AC731" s="50">
        <f t="shared" si="420"/>
        <v>-697756542.24083328</v>
      </c>
      <c r="AD731" s="50">
        <f t="shared" si="420"/>
        <v>26568104.648333348</v>
      </c>
      <c r="AE731" s="49"/>
    </row>
    <row r="732" spans="1:31">
      <c r="D732" s="25" t="s">
        <v>487</v>
      </c>
      <c r="U732" s="50">
        <f>+T731+U731</f>
        <v>26568104.648333356</v>
      </c>
      <c r="AC732" s="49">
        <f>+AB731+Z731+Y731</f>
        <v>671188437.59249973</v>
      </c>
    </row>
    <row r="733" spans="1:31">
      <c r="W733" s="49"/>
      <c r="Y733" s="49"/>
      <c r="AD733" s="49"/>
    </row>
    <row r="734" spans="1:31">
      <c r="D734" s="25" t="s">
        <v>488</v>
      </c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Y734" s="53">
        <f>+Y731/AC732</f>
        <v>0.63662682174431207</v>
      </c>
      <c r="Z734" s="53">
        <f>+Z731/AC732</f>
        <v>0.21049324126204955</v>
      </c>
      <c r="AA734" s="64" t="s">
        <v>479</v>
      </c>
      <c r="AB734" s="64">
        <f>+AD731/-AC731</f>
        <v>3.8076467994137803E-2</v>
      </c>
    </row>
    <row r="735" spans="1:31">
      <c r="U735" s="49"/>
    </row>
    <row r="736" spans="1:31">
      <c r="D736" s="25" t="s">
        <v>489</v>
      </c>
      <c r="Y736" s="54">
        <f>Y734*AD731</f>
        <v>16913968.022038743</v>
      </c>
      <c r="Z736" s="63">
        <f>+AD731*Z734</f>
        <v>5592406.4616170116</v>
      </c>
      <c r="AA736" s="51"/>
      <c r="AB736" s="51">
        <f>+U732*AB734</f>
        <v>1011619.5863071688</v>
      </c>
    </row>
  </sheetData>
  <sortState xmlns:xlrd2="http://schemas.microsoft.com/office/spreadsheetml/2017/richdata2" ref="A603:AF613">
    <sortCondition ref="A603:A613"/>
    <sortCondition ref="B603:B613"/>
    <sortCondition ref="C603:C613"/>
  </sortState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E736"/>
  <sheetViews>
    <sheetView zoomScaleNormal="100" workbookViewId="0">
      <pane xSplit="4" ySplit="9" topLeftCell="V698" activePane="bottomRight" state="frozen"/>
      <selection activeCell="D749" sqref="D749"/>
      <selection pane="topRight" activeCell="D749" sqref="D749"/>
      <selection pane="bottomLeft" activeCell="D749" sqref="D749"/>
      <selection pane="bottomRight" activeCell="D749" sqref="D749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335</v>
      </c>
      <c r="K2" s="24" t="s">
        <v>335</v>
      </c>
      <c r="L2" s="24" t="s">
        <v>335</v>
      </c>
      <c r="M2" s="24" t="s">
        <v>983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277</v>
      </c>
      <c r="F5" s="14" t="s">
        <v>278</v>
      </c>
      <c r="G5" s="14" t="s">
        <v>279</v>
      </c>
      <c r="H5" s="14" t="s">
        <v>9</v>
      </c>
      <c r="I5" s="14" t="s">
        <v>280</v>
      </c>
      <c r="J5" s="14" t="s">
        <v>281</v>
      </c>
      <c r="K5" s="14" t="s">
        <v>282</v>
      </c>
      <c r="L5" s="14" t="s">
        <v>92</v>
      </c>
      <c r="M5" s="14" t="s">
        <v>143</v>
      </c>
      <c r="N5" s="14" t="s">
        <v>179</v>
      </c>
      <c r="O5" s="14" t="s">
        <v>180</v>
      </c>
      <c r="P5" s="14" t="s">
        <v>276</v>
      </c>
      <c r="Q5" s="14" t="s">
        <v>277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1041</v>
      </c>
      <c r="F9" s="23" t="s">
        <v>1042</v>
      </c>
      <c r="G9" s="23" t="s">
        <v>954</v>
      </c>
      <c r="H9" s="23" t="s">
        <v>956</v>
      </c>
      <c r="I9" s="23" t="s">
        <v>957</v>
      </c>
      <c r="J9" s="23" t="s">
        <v>958</v>
      </c>
      <c r="K9" s="23" t="s">
        <v>962</v>
      </c>
      <c r="L9" s="23" t="s">
        <v>965</v>
      </c>
      <c r="M9" s="23" t="s">
        <v>984</v>
      </c>
      <c r="N9" s="23" t="s">
        <v>991</v>
      </c>
      <c r="O9" s="23" t="s">
        <v>994</v>
      </c>
      <c r="P9" s="23" t="s">
        <v>995</v>
      </c>
      <c r="Q9" s="23" t="s">
        <v>1003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1106761076.78</v>
      </c>
      <c r="F10" s="45">
        <v>1106666508.03</v>
      </c>
      <c r="G10" s="45">
        <v>1111171887.8699999</v>
      </c>
      <c r="H10" s="45">
        <v>1114472874.1199999</v>
      </c>
      <c r="I10" s="45">
        <v>1116166185.8599999</v>
      </c>
      <c r="J10" s="45">
        <v>1116932697.9000001</v>
      </c>
      <c r="K10" s="45">
        <v>1118156214.0899999</v>
      </c>
      <c r="L10" s="45">
        <v>1181190214.3099999</v>
      </c>
      <c r="M10" s="45">
        <v>1176359415.3699999</v>
      </c>
      <c r="N10" s="45">
        <v>1176536981.45</v>
      </c>
      <c r="O10" s="45">
        <v>1180217523.51</v>
      </c>
      <c r="P10" s="45">
        <v>1188366509.1600001</v>
      </c>
      <c r="Q10" s="45">
        <v>1189994147.4200001</v>
      </c>
      <c r="R10" s="47">
        <f>((E10+Q10)+((F10+G10+H10+I10+J10+K10+L10+M10+N10+O10+P10)*2))/24</f>
        <v>1144551218.6475</v>
      </c>
      <c r="T10" s="49"/>
      <c r="W10" s="49">
        <f>+R10</f>
        <v>1144551218.6475</v>
      </c>
      <c r="Y10" s="67">
        <f>+R10*$Z$4</f>
        <v>857154407.64511275</v>
      </c>
      <c r="Z10" s="67">
        <f>+R10*$Z$5</f>
        <v>287396811.00238723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26337831.030000001</v>
      </c>
      <c r="J12" s="45">
        <v>26337831.030000001</v>
      </c>
      <c r="K12" s="45">
        <v>26337831.030000001</v>
      </c>
      <c r="L12" s="45">
        <v>29198499.489999998</v>
      </c>
      <c r="M12" s="45">
        <v>29198499.489999998</v>
      </c>
      <c r="N12" s="45">
        <v>29198499.489999998</v>
      </c>
      <c r="O12" s="45">
        <v>29198499.18</v>
      </c>
      <c r="P12" s="45">
        <v>29198499.18</v>
      </c>
      <c r="Q12" s="45">
        <v>29198499.18</v>
      </c>
      <c r="R12" s="47">
        <f t="shared" si="0"/>
        <v>27648970.676250007</v>
      </c>
      <c r="T12" s="49"/>
      <c r="W12" s="49">
        <f t="shared" si="1"/>
        <v>27648970.676250007</v>
      </c>
      <c r="Y12" s="67">
        <f t="shared" si="2"/>
        <v>20706314.139443632</v>
      </c>
      <c r="Z12" s="67">
        <f t="shared" si="3"/>
        <v>6942656.5368063767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1423907.27</v>
      </c>
      <c r="O13" s="45">
        <v>1423907.27</v>
      </c>
      <c r="P13" s="45">
        <v>1423907.27</v>
      </c>
      <c r="Q13" s="45">
        <v>1423907.27</v>
      </c>
      <c r="R13" s="47">
        <f t="shared" si="0"/>
        <v>415306.28708333336</v>
      </c>
      <c r="T13" s="49"/>
      <c r="W13" s="49">
        <f t="shared" si="1"/>
        <v>415306.28708333336</v>
      </c>
      <c r="Y13" s="67">
        <f t="shared" si="2"/>
        <v>311022.87839670834</v>
      </c>
      <c r="Z13" s="67">
        <f t="shared" si="3"/>
        <v>104283.408686625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37085700.079999998</v>
      </c>
      <c r="F14" s="45">
        <v>41528661.189999998</v>
      </c>
      <c r="G14" s="45">
        <v>42658430.850000001</v>
      </c>
      <c r="H14" s="45">
        <v>49067844.539999999</v>
      </c>
      <c r="I14" s="45">
        <v>54532434.450000003</v>
      </c>
      <c r="J14" s="45">
        <v>61047627.030000001</v>
      </c>
      <c r="K14" s="45">
        <v>71392210.099999994</v>
      </c>
      <c r="L14" s="45">
        <v>50743909.159999996</v>
      </c>
      <c r="M14" s="45">
        <v>51342915.100000001</v>
      </c>
      <c r="N14" s="45">
        <v>52880679.960000001</v>
      </c>
      <c r="O14" s="45">
        <v>52611421.359999999</v>
      </c>
      <c r="P14" s="45">
        <v>47864645.049999997</v>
      </c>
      <c r="Q14" s="45">
        <v>48422951.670000002</v>
      </c>
      <c r="R14" s="47">
        <f>((E14+Q14)+((F14+G14+H14+I14+J14+K14+L14+M14+N14+O14+P14)*2))/24</f>
        <v>51535425.388749994</v>
      </c>
      <c r="T14" s="49"/>
      <c r="W14" s="49">
        <f>+R14</f>
        <v>51535425.388749994</v>
      </c>
      <c r="Y14" s="67">
        <f>+R14*$Z$4</f>
        <v>38594880.07363487</v>
      </c>
      <c r="Z14" s="67">
        <f>+R14*$Z$5</f>
        <v>12940545.315115124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39403558.780000001</v>
      </c>
      <c r="F15" s="45">
        <v>41645401.909999996</v>
      </c>
      <c r="G15" s="45">
        <v>44013560.740000002</v>
      </c>
      <c r="H15" s="45">
        <v>42738936.82</v>
      </c>
      <c r="I15" s="45">
        <v>45009545.090000004</v>
      </c>
      <c r="J15" s="45">
        <v>48549183.509999998</v>
      </c>
      <c r="K15" s="45">
        <v>42890821.390000001</v>
      </c>
      <c r="L15" s="45">
        <v>7469181.9500000002</v>
      </c>
      <c r="M15" s="45">
        <v>7841410.9199999999</v>
      </c>
      <c r="N15" s="45">
        <v>9127816.8300000001</v>
      </c>
      <c r="O15" s="45">
        <v>9918565.6999999993</v>
      </c>
      <c r="P15" s="45">
        <v>11427308.300000001</v>
      </c>
      <c r="Q15" s="45">
        <v>13800824.17</v>
      </c>
      <c r="R15" s="47">
        <f>((E15+Q15)+((F15+G15+H15+I15+J15+K15+L15+M15+N15+O15+P15)*2))/24</f>
        <v>28102827.052916665</v>
      </c>
      <c r="T15" s="49"/>
      <c r="W15" s="49">
        <f>+R15</f>
        <v>28102827.052916665</v>
      </c>
      <c r="Y15" s="51"/>
      <c r="Z15" s="51"/>
      <c r="AA15" s="51"/>
      <c r="AB15" s="49">
        <f>+R15</f>
        <v>28102827.052916665</v>
      </c>
    </row>
    <row r="16" spans="1:30">
      <c r="D16" s="41" t="s">
        <v>7</v>
      </c>
      <c r="E16" s="46">
        <f t="shared" ref="E16:R16" si="4">SUM(E10:E15)</f>
        <v>1209588166.6699998</v>
      </c>
      <c r="F16" s="46">
        <f t="shared" si="4"/>
        <v>1216178402.1600001</v>
      </c>
      <c r="G16" s="46">
        <f t="shared" si="4"/>
        <v>1224181710.4899998</v>
      </c>
      <c r="H16" s="46">
        <f t="shared" si="4"/>
        <v>1232617486.5099998</v>
      </c>
      <c r="I16" s="46">
        <f t="shared" si="4"/>
        <v>1242045996.4299998</v>
      </c>
      <c r="J16" s="46">
        <f t="shared" si="4"/>
        <v>1252867339.47</v>
      </c>
      <c r="K16" s="46">
        <f t="shared" si="4"/>
        <v>1258777076.6099999</v>
      </c>
      <c r="L16" s="46">
        <f t="shared" si="4"/>
        <v>1268601804.9100001</v>
      </c>
      <c r="M16" s="46">
        <f t="shared" si="4"/>
        <v>1264742240.8799999</v>
      </c>
      <c r="N16" s="46">
        <f t="shared" si="4"/>
        <v>1269167885</v>
      </c>
      <c r="O16" s="46">
        <f t="shared" si="4"/>
        <v>1273369917.02</v>
      </c>
      <c r="P16" s="46">
        <f t="shared" si="4"/>
        <v>1278280868.96</v>
      </c>
      <c r="Q16" s="46">
        <f t="shared" si="4"/>
        <v>1282840329.7100003</v>
      </c>
      <c r="R16" s="46">
        <f t="shared" si="4"/>
        <v>1252253748.0525002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2124432.2599999998</v>
      </c>
      <c r="F18" s="45">
        <v>2435076.1800000002</v>
      </c>
      <c r="G18" s="45">
        <v>2511885.7999999998</v>
      </c>
      <c r="H18" s="45">
        <v>2379960.7599999998</v>
      </c>
      <c r="I18" s="45">
        <v>2392018.02</v>
      </c>
      <c r="J18" s="45">
        <v>2216441.59</v>
      </c>
      <c r="K18" s="45">
        <v>2630635.06</v>
      </c>
      <c r="L18" s="45">
        <v>361121.20999999897</v>
      </c>
      <c r="M18" s="45">
        <v>1109909.78</v>
      </c>
      <c r="N18" s="45">
        <v>1231080.96</v>
      </c>
      <c r="O18" s="45">
        <v>1135493.18</v>
      </c>
      <c r="P18" s="45">
        <v>1158170.32</v>
      </c>
      <c r="Q18" s="45">
        <v>1215010.8</v>
      </c>
      <c r="R18" s="47">
        <f>((E18+Q18)+((F18+G18+H18+I18+J18+K18+L18+M18+N18+O18+P18)*2))/24</f>
        <v>1769292.8658333335</v>
      </c>
      <c r="T18" s="49"/>
      <c r="W18" s="49">
        <f>+R18</f>
        <v>1769292.8658333335</v>
      </c>
      <c r="Y18" s="67">
        <f>+R18*$Z$4</f>
        <v>1325023.4272225834</v>
      </c>
      <c r="Z18" s="67">
        <f>+R18*$Z$5</f>
        <v>444269.43861075002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-348722827.23000002</v>
      </c>
      <c r="F19" s="45">
        <v>-350113767.22000003</v>
      </c>
      <c r="G19" s="45">
        <v>-351786312.51999998</v>
      </c>
      <c r="H19" s="45">
        <v>-353632615.36000001</v>
      </c>
      <c r="I19" s="45">
        <v>-355573536.50999999</v>
      </c>
      <c r="J19" s="45">
        <v>-357480153.54000002</v>
      </c>
      <c r="K19" s="45">
        <v>-359513297.08999997</v>
      </c>
      <c r="L19" s="45">
        <v>-360812241.13</v>
      </c>
      <c r="M19" s="45">
        <v>-355196599.49000001</v>
      </c>
      <c r="N19" s="45">
        <v>-356993403.43000001</v>
      </c>
      <c r="O19" s="45">
        <v>-358315459.63</v>
      </c>
      <c r="P19" s="45">
        <v>-359536352.63</v>
      </c>
      <c r="Q19" s="45">
        <v>-360985597.97000003</v>
      </c>
      <c r="R19" s="47">
        <f>((E19+Q19)+((F19+G19+H19+I19+J19+K19+L19+M19+N19+O19+P19)*2))/24</f>
        <v>-356150662.5958333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5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-4841102.97</v>
      </c>
      <c r="F21" s="45">
        <v>-4871482.4000000004</v>
      </c>
      <c r="G21" s="45">
        <v>-4901861.76</v>
      </c>
      <c r="H21" s="45">
        <v>-4932241.1500000004</v>
      </c>
      <c r="I21" s="45">
        <v>-4962620.5599999996</v>
      </c>
      <c r="J21" s="45">
        <v>-4993000.04</v>
      </c>
      <c r="K21" s="45">
        <v>-5023379.4400000004</v>
      </c>
      <c r="L21" s="45">
        <v>-5068199.03</v>
      </c>
      <c r="M21" s="45">
        <v>-5098578.41</v>
      </c>
      <c r="N21" s="45">
        <v>-5128957.82</v>
      </c>
      <c r="O21" s="45">
        <v>-5126337.4400000004</v>
      </c>
      <c r="P21" s="45">
        <v>-5160014.2300000004</v>
      </c>
      <c r="Q21" s="45">
        <v>-5193691.04</v>
      </c>
      <c r="R21" s="47">
        <f t="shared" si="5"/>
        <v>-5023672.4404166667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-22162839.98</v>
      </c>
      <c r="F22" s="45">
        <v>-22461871.149999999</v>
      </c>
      <c r="G22" s="45">
        <v>-22763624.890000001</v>
      </c>
      <c r="H22" s="45">
        <v>-23065432.120000001</v>
      </c>
      <c r="I22" s="45">
        <v>-23367182.390000001</v>
      </c>
      <c r="J22" s="45">
        <v>-23656494.52</v>
      </c>
      <c r="K22" s="45">
        <v>-23922460.760000002</v>
      </c>
      <c r="L22" s="45">
        <v>-24188839.18</v>
      </c>
      <c r="M22" s="45">
        <v>-24776811.420000002</v>
      </c>
      <c r="N22" s="45">
        <v>-25095271.719999999</v>
      </c>
      <c r="O22" s="45">
        <v>-25413841.649999999</v>
      </c>
      <c r="P22" s="45">
        <v>-25732600.300000001</v>
      </c>
      <c r="Q22" s="45">
        <v>-26111560.760000002</v>
      </c>
      <c r="R22" s="47">
        <f>((E22+Q22)+((F22+G22+H22+I22+J22+K22+L22+M22+N22+O22+P22)*2))/24</f>
        <v>-24048469.205833334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R24" si="6">SUM(E18:E23)</f>
        <v>-373602337.92000008</v>
      </c>
      <c r="F24" s="37">
        <f t="shared" si="6"/>
        <v>-375012044.58999997</v>
      </c>
      <c r="G24" s="37">
        <f t="shared" si="6"/>
        <v>-376939913.36999995</v>
      </c>
      <c r="H24" s="37">
        <f t="shared" si="6"/>
        <v>-379250327.87</v>
      </c>
      <c r="I24" s="37">
        <f t="shared" si="6"/>
        <v>-381511321.44</v>
      </c>
      <c r="J24" s="37">
        <f t="shared" si="6"/>
        <v>-383913206.51000005</v>
      </c>
      <c r="K24" s="37">
        <f t="shared" si="6"/>
        <v>-385828502.22999996</v>
      </c>
      <c r="L24" s="37">
        <f t="shared" si="6"/>
        <v>-389708158.13</v>
      </c>
      <c r="M24" s="37">
        <f t="shared" si="6"/>
        <v>-383962079.54000008</v>
      </c>
      <c r="N24" s="37">
        <f t="shared" si="6"/>
        <v>-385986552.00999999</v>
      </c>
      <c r="O24" s="37">
        <f t="shared" si="6"/>
        <v>-387720145.53999996</v>
      </c>
      <c r="P24" s="37">
        <f t="shared" si="6"/>
        <v>-389270796.84000003</v>
      </c>
      <c r="Q24" s="37">
        <f t="shared" si="6"/>
        <v>-391075838.97000003</v>
      </c>
      <c r="R24" s="37">
        <f t="shared" si="6"/>
        <v>-383453511.37624997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-1117791.93</v>
      </c>
      <c r="F26" s="45">
        <v>-1138745.76</v>
      </c>
      <c r="G26" s="45">
        <v>-1160109.51</v>
      </c>
      <c r="H26" s="45">
        <v>-1147859.24</v>
      </c>
      <c r="I26" s="45">
        <v>-1116022.25</v>
      </c>
      <c r="J26" s="45">
        <v>-1135830.5</v>
      </c>
      <c r="K26" s="45">
        <v>-1158006.53</v>
      </c>
      <c r="L26" s="45">
        <v>-952412.58</v>
      </c>
      <c r="M26" s="45">
        <v>-954911.45</v>
      </c>
      <c r="N26" s="45">
        <v>-987475.79</v>
      </c>
      <c r="O26" s="45">
        <v>-1012318.21</v>
      </c>
      <c r="P26" s="45">
        <v>-994452.33</v>
      </c>
      <c r="Q26" s="45">
        <v>-1009062.06</v>
      </c>
      <c r="R26" s="47">
        <f>((E26+Q26)+((F26+G26+H26+I26+J26+K26+L26+M26+N26+O26+P26)*2))/24</f>
        <v>-1068464.2620833332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-143859470.31999999</v>
      </c>
      <c r="F27" s="45">
        <v>-144406051.34999999</v>
      </c>
      <c r="G27" s="45">
        <v>-144717228.87</v>
      </c>
      <c r="H27" s="45">
        <v>-144858065.99000001</v>
      </c>
      <c r="I27" s="45">
        <v>-145245081.83000001</v>
      </c>
      <c r="J27" s="45">
        <v>-145730762.49000001</v>
      </c>
      <c r="K27" s="45">
        <v>-146162343.5</v>
      </c>
      <c r="L27" s="45">
        <v>-145311809.69999999</v>
      </c>
      <c r="M27" s="45">
        <v>-146165291.44</v>
      </c>
      <c r="N27" s="45">
        <v>-146997090.16999999</v>
      </c>
      <c r="O27" s="45">
        <v>-147734746.78999999</v>
      </c>
      <c r="P27" s="45">
        <v>-148628385.25999999</v>
      </c>
      <c r="Q27" s="45">
        <v>-149447056.25</v>
      </c>
      <c r="R27" s="47">
        <f>((E27+Q27)+((F27+G27+H27+I27+J27+K27+L27+M27+N27+O27+P27)*2))/24</f>
        <v>-146050843.38958335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7">+E26+E27</f>
        <v>-144977262.25</v>
      </c>
      <c r="F28" s="38">
        <f t="shared" si="7"/>
        <v>-145544797.10999998</v>
      </c>
      <c r="G28" s="38">
        <f t="shared" si="7"/>
        <v>-145877338.38</v>
      </c>
      <c r="H28" s="38">
        <f t="shared" si="7"/>
        <v>-146005925.23000002</v>
      </c>
      <c r="I28" s="38">
        <f t="shared" si="7"/>
        <v>-146361104.08000001</v>
      </c>
      <c r="J28" s="38">
        <f t="shared" si="7"/>
        <v>-146866592.99000001</v>
      </c>
      <c r="K28" s="38">
        <f t="shared" si="7"/>
        <v>-147320350.03</v>
      </c>
      <c r="L28" s="38">
        <f t="shared" si="7"/>
        <v>-146264222.28</v>
      </c>
      <c r="M28" s="38">
        <f t="shared" si="7"/>
        <v>-147120202.88999999</v>
      </c>
      <c r="N28" s="38">
        <f t="shared" si="7"/>
        <v>-147984565.95999998</v>
      </c>
      <c r="O28" s="38">
        <f t="shared" si="7"/>
        <v>-148747065</v>
      </c>
      <c r="P28" s="38">
        <f t="shared" si="7"/>
        <v>-149622837.59</v>
      </c>
      <c r="Q28" s="38">
        <f t="shared" si="7"/>
        <v>-150456118.31</v>
      </c>
      <c r="R28" s="38">
        <f t="shared" si="7"/>
        <v>-147119307.65166667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8">+E28+E24</f>
        <v>-518579600.17000008</v>
      </c>
      <c r="F30" s="39">
        <f t="shared" si="8"/>
        <v>-520556841.69999993</v>
      </c>
      <c r="G30" s="39">
        <f t="shared" si="8"/>
        <v>-522817251.74999994</v>
      </c>
      <c r="H30" s="39">
        <f t="shared" si="8"/>
        <v>-525256253.10000002</v>
      </c>
      <c r="I30" s="39">
        <f t="shared" si="8"/>
        <v>-527872425.51999998</v>
      </c>
      <c r="J30" s="39">
        <f t="shared" si="8"/>
        <v>-530779799.50000006</v>
      </c>
      <c r="K30" s="39">
        <f t="shared" si="8"/>
        <v>-533148852.25999999</v>
      </c>
      <c r="L30" s="39">
        <f t="shared" si="8"/>
        <v>-535972380.40999997</v>
      </c>
      <c r="M30" s="39">
        <f t="shared" si="8"/>
        <v>-531082282.43000007</v>
      </c>
      <c r="N30" s="39">
        <f t="shared" si="8"/>
        <v>-533971117.96999997</v>
      </c>
      <c r="O30" s="39">
        <f t="shared" si="8"/>
        <v>-536467210.53999996</v>
      </c>
      <c r="P30" s="39">
        <f t="shared" si="8"/>
        <v>-538893634.43000007</v>
      </c>
      <c r="Q30" s="39">
        <f t="shared" si="8"/>
        <v>-541531957.27999997</v>
      </c>
      <c r="R30" s="39">
        <f t="shared" si="8"/>
        <v>-530572819.02791667</v>
      </c>
      <c r="W30" s="49">
        <f>+R30-R18</f>
        <v>-532342111.89375001</v>
      </c>
      <c r="Y30" s="67">
        <f>SUM(R30-R18)*$Z$4</f>
        <v>-398671007.59722936</v>
      </c>
      <c r="Z30" s="67">
        <f>SUM(R30-R18)*$Z$5</f>
        <v>-133671104.29652062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9">+E16+E30</f>
        <v>691008566.49999976</v>
      </c>
      <c r="F32" s="9">
        <f t="shared" si="9"/>
        <v>695621560.46000016</v>
      </c>
      <c r="G32" s="9">
        <f t="shared" si="9"/>
        <v>701364458.73999977</v>
      </c>
      <c r="H32" s="9">
        <f t="shared" si="9"/>
        <v>707361233.40999973</v>
      </c>
      <c r="I32" s="9">
        <f t="shared" si="9"/>
        <v>714173570.90999985</v>
      </c>
      <c r="J32" s="9">
        <f t="shared" si="9"/>
        <v>722087539.97000003</v>
      </c>
      <c r="K32" s="9">
        <f t="shared" si="9"/>
        <v>725628224.3499999</v>
      </c>
      <c r="L32" s="9">
        <f t="shared" si="9"/>
        <v>732629424.50000012</v>
      </c>
      <c r="M32" s="9">
        <f t="shared" si="9"/>
        <v>733659958.44999981</v>
      </c>
      <c r="N32" s="9">
        <f t="shared" si="9"/>
        <v>735196767.02999997</v>
      </c>
      <c r="O32" s="9">
        <f t="shared" si="9"/>
        <v>736902706.48000002</v>
      </c>
      <c r="P32" s="9">
        <f t="shared" si="9"/>
        <v>739387234.52999997</v>
      </c>
      <c r="Q32" s="9">
        <f t="shared" si="9"/>
        <v>741308372.43000031</v>
      </c>
      <c r="R32" s="9">
        <f t="shared" si="9"/>
        <v>721680929.02458358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530484.14</v>
      </c>
      <c r="F39" s="45">
        <v>530509.41</v>
      </c>
      <c r="G39" s="45">
        <v>530530.28</v>
      </c>
      <c r="H39" s="45">
        <v>530538.11</v>
      </c>
      <c r="I39" s="45">
        <v>530542.47</v>
      </c>
      <c r="J39" s="45">
        <v>530546.98</v>
      </c>
      <c r="K39" s="45">
        <v>530551.34</v>
      </c>
      <c r="L39" s="45">
        <v>530557.93999999994</v>
      </c>
      <c r="M39" s="45">
        <v>530562.44999999995</v>
      </c>
      <c r="N39" s="45">
        <v>531010.27</v>
      </c>
      <c r="O39" s="45">
        <v>3341740.85</v>
      </c>
      <c r="P39" s="45">
        <v>3341745.21</v>
      </c>
      <c r="Q39" s="45">
        <v>3431180.58</v>
      </c>
      <c r="R39" s="47">
        <f>((E39+Q39)+((F39+G39+H39+I39+J39+K39+L39+M39+N39+O39+P39)*2))/24</f>
        <v>1119972.3058333332</v>
      </c>
      <c r="T39" s="49"/>
      <c r="W39" s="49">
        <f>+R39</f>
        <v>1119972.3058333332</v>
      </c>
      <c r="Y39" s="51"/>
      <c r="Z39" s="51"/>
      <c r="AA39" s="51"/>
      <c r="AB39" s="49">
        <f>+R39</f>
        <v>1119972.3058333332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11679450.689999999</v>
      </c>
      <c r="F40" s="45">
        <v>11782103.310000001</v>
      </c>
      <c r="G40" s="45">
        <v>11898197.6</v>
      </c>
      <c r="H40" s="45">
        <v>11968468.01</v>
      </c>
      <c r="I40" s="45">
        <v>12097438.98</v>
      </c>
      <c r="J40" s="45">
        <v>12051098.880000001</v>
      </c>
      <c r="K40" s="45">
        <v>12213349.59</v>
      </c>
      <c r="L40" s="45">
        <v>12327925.800000001</v>
      </c>
      <c r="M40" s="45">
        <v>12313260.26</v>
      </c>
      <c r="N40" s="45">
        <v>12334603.68</v>
      </c>
      <c r="O40" s="45">
        <v>10148672.5</v>
      </c>
      <c r="P40" s="45">
        <v>10252301.76</v>
      </c>
      <c r="Q40" s="45">
        <v>10255545.689999999</v>
      </c>
      <c r="R40" s="47">
        <f>((E40+Q40)+((F40+G40+H40+I40+J40+K40+L40+M40+N40+O40+P40)*2))/24</f>
        <v>11696243.213333337</v>
      </c>
      <c r="T40" s="49"/>
      <c r="W40" s="49">
        <f>+R40</f>
        <v>11696243.213333337</v>
      </c>
      <c r="Y40" s="51"/>
      <c r="Z40" s="51"/>
      <c r="AA40" s="51"/>
      <c r="AB40" s="49">
        <f>+R40</f>
        <v>11696243.213333337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0">((E41+Q41)+((F41+G41+H41+I41+J41+K41+L41+M41+N41+O41+P41)*2))/24</f>
        <v>0</v>
      </c>
      <c r="T41" s="49"/>
      <c r="W41" s="49">
        <f t="shared" ref="W41:W42" si="11">+R41</f>
        <v>0</v>
      </c>
      <c r="Y41" s="51"/>
      <c r="Z41" s="51"/>
      <c r="AA41" s="51"/>
      <c r="AB41" s="49">
        <f t="shared" ref="AB41:AB42" si="12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2307.6799999999998</v>
      </c>
      <c r="O42" s="45">
        <v>4675.28</v>
      </c>
      <c r="P42" s="45">
        <v>8076.88</v>
      </c>
      <c r="Q42" s="45">
        <v>10384.56</v>
      </c>
      <c r="R42" s="47">
        <f t="shared" si="10"/>
        <v>1687.6766666666665</v>
      </c>
      <c r="T42" s="49"/>
      <c r="W42" s="49">
        <f t="shared" si="11"/>
        <v>1687.6766666666665</v>
      </c>
      <c r="Y42" s="51"/>
      <c r="Z42" s="51"/>
      <c r="AA42" s="51"/>
      <c r="AB42" s="49">
        <f t="shared" si="12"/>
        <v>1687.6766666666665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59.92</v>
      </c>
      <c r="Q43" s="45">
        <v>59.92</v>
      </c>
      <c r="R43" s="47">
        <f>((E43+Q43)+((F43+G43+H43+I43+J43+K43+L43+M43+N43+O43+P43)*2))/24</f>
        <v>7.4899999999999993</v>
      </c>
      <c r="T43" s="49"/>
      <c r="W43" s="49">
        <f>+R43</f>
        <v>7.4899999999999993</v>
      </c>
      <c r="Y43" s="51"/>
      <c r="Z43" s="51"/>
      <c r="AA43" s="51"/>
      <c r="AB43" s="49">
        <f>+R43</f>
        <v>7.4899999999999993</v>
      </c>
    </row>
    <row r="44" spans="1:30">
      <c r="D44" s="3" t="s">
        <v>31</v>
      </c>
      <c r="E44" s="46">
        <f t="shared" ref="E44:R44" si="13">SUM(E37:E43)</f>
        <v>12407899.34</v>
      </c>
      <c r="F44" s="46">
        <f t="shared" si="13"/>
        <v>12510577.23</v>
      </c>
      <c r="G44" s="46">
        <f t="shared" si="13"/>
        <v>12626692.390000001</v>
      </c>
      <c r="H44" s="46">
        <f t="shared" si="13"/>
        <v>12696970.629999999</v>
      </c>
      <c r="I44" s="46">
        <f t="shared" si="13"/>
        <v>12825945.960000001</v>
      </c>
      <c r="J44" s="46">
        <f t="shared" si="13"/>
        <v>12779610.370000001</v>
      </c>
      <c r="K44" s="46">
        <f t="shared" si="13"/>
        <v>12941865.439999999</v>
      </c>
      <c r="L44" s="46">
        <f t="shared" si="13"/>
        <v>13056448.25</v>
      </c>
      <c r="M44" s="46">
        <f t="shared" si="13"/>
        <v>13041787.219999999</v>
      </c>
      <c r="N44" s="46">
        <f t="shared" si="13"/>
        <v>13065886.139999999</v>
      </c>
      <c r="O44" s="46">
        <f t="shared" si="13"/>
        <v>13693053.139999999</v>
      </c>
      <c r="P44" s="46">
        <f t="shared" si="13"/>
        <v>13800148.280000001</v>
      </c>
      <c r="Q44" s="46">
        <f t="shared" si="13"/>
        <v>13895135.26</v>
      </c>
      <c r="R44" s="46">
        <f t="shared" si="13"/>
        <v>13015875.195833337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477302.11</v>
      </c>
      <c r="F46" s="45">
        <v>1013780.38</v>
      </c>
      <c r="G46" s="45">
        <v>337570.22</v>
      </c>
      <c r="H46" s="45">
        <v>576204.07999999996</v>
      </c>
      <c r="I46" s="45">
        <v>-119686.53</v>
      </c>
      <c r="J46" s="45">
        <v>500818.9</v>
      </c>
      <c r="K46" s="45">
        <v>339528.83</v>
      </c>
      <c r="L46" s="45">
        <v>2523372.85</v>
      </c>
      <c r="M46" s="45">
        <v>2216024.09</v>
      </c>
      <c r="N46" s="45">
        <v>2192038.92</v>
      </c>
      <c r="O46" s="45">
        <v>2361086.4300000002</v>
      </c>
      <c r="P46" s="45">
        <v>1272920.22</v>
      </c>
      <c r="Q46" s="45">
        <v>662931</v>
      </c>
      <c r="R46" s="47">
        <f t="shared" ref="R46:R56" si="14">((E46+Q46)+((F46+G46+H46+I46+J46+K46+L46+M46+N46+O46+P46)*2))/24</f>
        <v>1148647.9120833334</v>
      </c>
      <c r="T46" s="49">
        <f t="shared" ref="T46:T56" si="15">+R46</f>
        <v>1148647.9120833334</v>
      </c>
      <c r="Y46" s="51"/>
      <c r="Z46" s="51"/>
      <c r="AA46" s="51"/>
      <c r="AD46" s="49">
        <f t="shared" ref="AD46:AD56" si="16">+R46</f>
        <v>1148647.9120833334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-706920.61</v>
      </c>
      <c r="F47" s="45">
        <v>-617300.66</v>
      </c>
      <c r="G47" s="45">
        <v>-613702.06999999995</v>
      </c>
      <c r="H47" s="45">
        <v>-456273.33</v>
      </c>
      <c r="I47" s="45">
        <v>-755930</v>
      </c>
      <c r="J47" s="45">
        <v>-862685.39</v>
      </c>
      <c r="K47" s="45">
        <v>-537742.41</v>
      </c>
      <c r="L47" s="45">
        <v>-852173.71</v>
      </c>
      <c r="M47" s="45">
        <v>-1380188.62</v>
      </c>
      <c r="N47" s="45">
        <v>-2239549.2000000002</v>
      </c>
      <c r="O47" s="45">
        <v>-1111225.6399999999</v>
      </c>
      <c r="P47" s="45">
        <v>-1973128.15</v>
      </c>
      <c r="Q47" s="45">
        <v>-1247228.3600000001</v>
      </c>
      <c r="R47" s="47">
        <f t="shared" si="14"/>
        <v>-1031414.4720833334</v>
      </c>
      <c r="T47" s="49">
        <f t="shared" si="15"/>
        <v>-1031414.4720833334</v>
      </c>
      <c r="U47" s="49"/>
      <c r="Y47" s="51"/>
      <c r="Z47" s="51"/>
      <c r="AA47" s="51"/>
      <c r="AD47" s="49">
        <f t="shared" si="16"/>
        <v>-1031414.4720833334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0</v>
      </c>
      <c r="G48" s="45">
        <v>0</v>
      </c>
      <c r="H48" s="45">
        <v>0</v>
      </c>
      <c r="I48" s="45">
        <v>-573.24</v>
      </c>
      <c r="J48" s="45">
        <v>0</v>
      </c>
      <c r="K48" s="45">
        <v>0</v>
      </c>
      <c r="L48" s="45">
        <v>0</v>
      </c>
      <c r="M48" s="45">
        <v>1543422</v>
      </c>
      <c r="N48" s="45">
        <v>-8359.2600000000093</v>
      </c>
      <c r="O48" s="45">
        <v>-11499.5</v>
      </c>
      <c r="P48" s="45">
        <v>-16461.41</v>
      </c>
      <c r="Q48" s="45">
        <v>-1.09139364212751E-11</v>
      </c>
      <c r="R48" s="47">
        <f t="shared" si="14"/>
        <v>125544.04916666668</v>
      </c>
      <c r="T48" s="49">
        <f t="shared" si="15"/>
        <v>125544.04916666668</v>
      </c>
      <c r="U48" s="49"/>
      <c r="Y48" s="51"/>
      <c r="Z48" s="51"/>
      <c r="AA48" s="51"/>
      <c r="AD48" s="49">
        <f t="shared" si="16"/>
        <v>125544.04916666668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428284.07</v>
      </c>
      <c r="F49" s="45">
        <v>2003822.76</v>
      </c>
      <c r="G49" s="45">
        <v>506054.96</v>
      </c>
      <c r="H49" s="45">
        <v>380663.68</v>
      </c>
      <c r="I49" s="45">
        <v>281672.58</v>
      </c>
      <c r="J49" s="45">
        <v>2833374.09</v>
      </c>
      <c r="K49" s="45">
        <v>591846.66</v>
      </c>
      <c r="L49" s="45">
        <v>2157006.89</v>
      </c>
      <c r="M49" s="45">
        <v>-1569885.42</v>
      </c>
      <c r="N49" s="45">
        <v>757680.1</v>
      </c>
      <c r="O49" s="45">
        <v>937787.48</v>
      </c>
      <c r="P49" s="45">
        <v>1391049.63</v>
      </c>
      <c r="Q49" s="45">
        <v>576086.67000000004</v>
      </c>
      <c r="R49" s="47">
        <f t="shared" si="14"/>
        <v>897771.56499999994</v>
      </c>
      <c r="T49" s="49">
        <f t="shared" si="15"/>
        <v>897771.56499999994</v>
      </c>
      <c r="U49" s="49"/>
      <c r="Y49" s="51"/>
      <c r="Z49" s="51"/>
      <c r="AA49" s="51"/>
      <c r="AD49" s="49">
        <f t="shared" si="16"/>
        <v>897771.56499999994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4"/>
        <v>0</v>
      </c>
      <c r="T50" s="49">
        <f t="shared" si="15"/>
        <v>0</v>
      </c>
      <c r="U50" s="49"/>
      <c r="Y50" s="51"/>
      <c r="Z50" s="51"/>
      <c r="AA50" s="51"/>
      <c r="AD50" s="49">
        <f t="shared" si="16"/>
        <v>0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4"/>
        <v>0</v>
      </c>
      <c r="T51" s="49">
        <f t="shared" si="15"/>
        <v>0</v>
      </c>
      <c r="Y51" s="51"/>
      <c r="Z51" s="51"/>
      <c r="AA51" s="51"/>
      <c r="AD51" s="49">
        <f t="shared" si="16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4"/>
        <v>0</v>
      </c>
      <c r="T52" s="49">
        <f t="shared" si="15"/>
        <v>0</v>
      </c>
      <c r="U52" s="49"/>
      <c r="Y52" s="51"/>
      <c r="Z52" s="51"/>
      <c r="AA52" s="51"/>
      <c r="AD52" s="49">
        <f t="shared" si="16"/>
        <v>0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4"/>
        <v>0</v>
      </c>
      <c r="T53" s="49">
        <f t="shared" si="15"/>
        <v>0</v>
      </c>
      <c r="U53" s="49"/>
      <c r="Y53" s="51"/>
      <c r="Z53" s="51"/>
      <c r="AA53" s="51"/>
      <c r="AD53" s="49">
        <f t="shared" si="16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4"/>
        <v>0</v>
      </c>
      <c r="T54" s="49">
        <f t="shared" si="15"/>
        <v>0</v>
      </c>
      <c r="U54" s="49"/>
      <c r="Y54" s="51"/>
      <c r="Z54" s="51"/>
      <c r="AA54" s="51"/>
      <c r="AD54" s="49">
        <f t="shared" si="16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4"/>
        <v>0</v>
      </c>
      <c r="T55" s="49">
        <f t="shared" si="15"/>
        <v>0</v>
      </c>
      <c r="U55" s="49"/>
      <c r="Y55" s="51"/>
      <c r="Z55" s="51"/>
      <c r="AA55" s="51"/>
      <c r="AD55" s="49">
        <f t="shared" si="16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4"/>
        <v>0</v>
      </c>
      <c r="T56" s="49">
        <f t="shared" si="15"/>
        <v>0</v>
      </c>
      <c r="U56" s="49"/>
      <c r="Y56" s="51"/>
      <c r="Z56" s="51"/>
      <c r="AA56" s="51"/>
      <c r="AD56" s="49">
        <f t="shared" si="16"/>
        <v>0</v>
      </c>
    </row>
    <row r="57" spans="1:30">
      <c r="D57" s="3" t="s">
        <v>35</v>
      </c>
      <c r="E57" s="46">
        <f t="shared" ref="E57:R57" si="17">SUM(E46:E56)</f>
        <v>198665.57</v>
      </c>
      <c r="F57" s="46">
        <f t="shared" si="17"/>
        <v>2400302.48</v>
      </c>
      <c r="G57" s="46">
        <f t="shared" si="17"/>
        <v>229923.11000000004</v>
      </c>
      <c r="H57" s="46">
        <f t="shared" si="17"/>
        <v>500594.42999999993</v>
      </c>
      <c r="I57" s="46">
        <f t="shared" si="17"/>
        <v>-594517.18999999994</v>
      </c>
      <c r="J57" s="46">
        <f t="shared" si="17"/>
        <v>2471507.5999999996</v>
      </c>
      <c r="K57" s="46">
        <f t="shared" si="17"/>
        <v>393633.08</v>
      </c>
      <c r="L57" s="46">
        <f t="shared" si="17"/>
        <v>3828206.0300000003</v>
      </c>
      <c r="M57" s="46">
        <f t="shared" si="17"/>
        <v>809372.04999999981</v>
      </c>
      <c r="N57" s="46">
        <f t="shared" si="17"/>
        <v>701810.55999999971</v>
      </c>
      <c r="O57" s="46">
        <f t="shared" si="17"/>
        <v>2176148.7700000005</v>
      </c>
      <c r="P57" s="46">
        <f t="shared" si="17"/>
        <v>674380.28999999992</v>
      </c>
      <c r="Q57" s="46">
        <f t="shared" si="17"/>
        <v>-8210.6900000000605</v>
      </c>
      <c r="R57" s="46">
        <f t="shared" si="17"/>
        <v>1140549.0541666667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:J61" si="18">SUM(E59:E60)</f>
        <v>0</v>
      </c>
      <c r="F61" s="46">
        <f t="shared" si="18"/>
        <v>0</v>
      </c>
      <c r="G61" s="46">
        <f t="shared" si="18"/>
        <v>0</v>
      </c>
      <c r="H61" s="46">
        <f t="shared" si="18"/>
        <v>0</v>
      </c>
      <c r="I61" s="46">
        <f t="shared" si="18"/>
        <v>0</v>
      </c>
      <c r="J61" s="46">
        <f t="shared" si="18"/>
        <v>0</v>
      </c>
      <c r="K61" s="46">
        <f t="shared" ref="K61:R61" si="19">SUM(K59:K60)</f>
        <v>0</v>
      </c>
      <c r="L61" s="46">
        <f t="shared" si="19"/>
        <v>0</v>
      </c>
      <c r="M61" s="46">
        <f t="shared" si="19"/>
        <v>0</v>
      </c>
      <c r="N61" s="46">
        <f t="shared" si="19"/>
        <v>0</v>
      </c>
      <c r="O61" s="46">
        <f t="shared" si="19"/>
        <v>0</v>
      </c>
      <c r="P61" s="46">
        <f t="shared" si="19"/>
        <v>0</v>
      </c>
      <c r="Q61" s="46">
        <f t="shared" si="19"/>
        <v>0</v>
      </c>
      <c r="R61" s="46">
        <f t="shared" si="19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-6012.8700000000099</v>
      </c>
      <c r="F63" s="45">
        <v>-27315.7</v>
      </c>
      <c r="G63" s="45">
        <v>-5467.7700000000104</v>
      </c>
      <c r="H63" s="45">
        <v>-47631.63</v>
      </c>
      <c r="I63" s="45">
        <v>-9926.48</v>
      </c>
      <c r="J63" s="45">
        <v>-15549.33</v>
      </c>
      <c r="K63" s="45">
        <v>-10545.98</v>
      </c>
      <c r="L63" s="45">
        <v>-24214.47</v>
      </c>
      <c r="M63" s="45">
        <v>-20695.169999999998</v>
      </c>
      <c r="N63" s="45">
        <v>-6339.37</v>
      </c>
      <c r="O63" s="45">
        <v>-21310.1</v>
      </c>
      <c r="P63" s="45">
        <v>-13602.01</v>
      </c>
      <c r="Q63" s="45">
        <v>-11151.53</v>
      </c>
      <c r="R63" s="47">
        <f t="shared" ref="R63:R79" si="20">((E63+Q63)+((F63+G63+H63+I63+J63+K63+L63+M63+N63+O63+P63)*2))/24</f>
        <v>-17598.350833333334</v>
      </c>
      <c r="T63" s="49">
        <f t="shared" ref="T63:T79" si="21">+R63</f>
        <v>-17598.350833333334</v>
      </c>
      <c r="U63" s="49"/>
      <c r="Y63" s="51"/>
      <c r="Z63" s="51"/>
      <c r="AA63" s="51"/>
      <c r="AD63" s="49">
        <f>+R63</f>
        <v>-17598.350833333334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604480.79</v>
      </c>
      <c r="F64" s="45">
        <v>1252449.79</v>
      </c>
      <c r="G64" s="45">
        <v>915335.33</v>
      </c>
      <c r="H64" s="45">
        <v>809436.86</v>
      </c>
      <c r="I64" s="45">
        <v>1782798.65</v>
      </c>
      <c r="J64" s="45">
        <v>1433647.07</v>
      </c>
      <c r="K64" s="45">
        <v>1786995.48</v>
      </c>
      <c r="L64" s="45">
        <v>1434094.23</v>
      </c>
      <c r="M64" s="45">
        <v>1385664.89</v>
      </c>
      <c r="N64" s="45">
        <v>1746852.88</v>
      </c>
      <c r="O64" s="45">
        <v>2524138.15</v>
      </c>
      <c r="P64" s="45">
        <v>1319839.78</v>
      </c>
      <c r="Q64" s="45">
        <v>1540001.05</v>
      </c>
      <c r="R64" s="47">
        <f t="shared" si="20"/>
        <v>1455291.1691666667</v>
      </c>
      <c r="T64" s="49">
        <f t="shared" si="21"/>
        <v>1455291.1691666667</v>
      </c>
      <c r="U64" s="49"/>
      <c r="Y64" s="51"/>
      <c r="Z64" s="51"/>
      <c r="AA64" s="51"/>
      <c r="AD64" s="49">
        <f>+R64</f>
        <v>1455291.1691666667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0"/>
        <v>0</v>
      </c>
      <c r="T65" s="49">
        <f t="shared" si="21"/>
        <v>0</v>
      </c>
      <c r="U65" s="49"/>
      <c r="Y65" s="51"/>
      <c r="Z65" s="51"/>
      <c r="AA65" s="51"/>
      <c r="AD65" s="49">
        <f t="shared" ref="AD65:AD66" si="22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0"/>
        <v>0</v>
      </c>
      <c r="T66" s="49">
        <f t="shared" si="21"/>
        <v>0</v>
      </c>
      <c r="U66" s="49"/>
      <c r="Y66" s="51"/>
      <c r="Z66" s="51"/>
      <c r="AA66" s="51"/>
      <c r="AD66" s="49">
        <f t="shared" si="22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-1908.63</v>
      </c>
      <c r="F67" s="45">
        <v>-1908.63</v>
      </c>
      <c r="G67" s="45">
        <v>-1908.63</v>
      </c>
      <c r="H67" s="45">
        <v>-1908.63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0"/>
        <v>-1908.6300000000008</v>
      </c>
      <c r="T67" s="49">
        <f t="shared" si="21"/>
        <v>-1908.6300000000008</v>
      </c>
      <c r="U67" s="49"/>
      <c r="V67" s="49"/>
      <c r="Y67" s="51"/>
      <c r="Z67" s="51"/>
      <c r="AA67" s="51"/>
      <c r="AD67" s="49">
        <f>+R67</f>
        <v>-1908.6300000000008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759.85</v>
      </c>
      <c r="F68" s="45">
        <v>271.92</v>
      </c>
      <c r="G68" s="45">
        <v>683.39</v>
      </c>
      <c r="H68" s="45">
        <v>238</v>
      </c>
      <c r="I68" s="45">
        <v>324.86</v>
      </c>
      <c r="J68" s="45">
        <v>128.31</v>
      </c>
      <c r="K68" s="45">
        <v>183.76</v>
      </c>
      <c r="L68" s="45">
        <v>14.1099999999999</v>
      </c>
      <c r="M68" s="45">
        <v>87.19</v>
      </c>
      <c r="N68" s="45">
        <v>293.11</v>
      </c>
      <c r="O68" s="45">
        <v>144.32</v>
      </c>
      <c r="P68" s="45">
        <v>114.82</v>
      </c>
      <c r="Q68" s="45">
        <v>637.85</v>
      </c>
      <c r="R68" s="47">
        <f t="shared" si="20"/>
        <v>265.22000000000003</v>
      </c>
      <c r="T68" s="49">
        <f t="shared" si="21"/>
        <v>265.22000000000003</v>
      </c>
      <c r="U68" s="49"/>
      <c r="Y68" s="51"/>
      <c r="Z68" s="51"/>
      <c r="AA68" s="51"/>
      <c r="AD68" s="49">
        <f>+R68</f>
        <v>265.22000000000003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8148.05</v>
      </c>
      <c r="F69" s="45">
        <v>8084.01</v>
      </c>
      <c r="G69" s="45">
        <v>8084.01</v>
      </c>
      <c r="H69" s="45">
        <v>8084.01</v>
      </c>
      <c r="I69" s="45">
        <v>8084.01</v>
      </c>
      <c r="J69" s="45">
        <v>8084.01</v>
      </c>
      <c r="K69" s="45">
        <v>8084.01</v>
      </c>
      <c r="L69" s="45">
        <v>18914.39</v>
      </c>
      <c r="M69" s="45">
        <v>18914.39</v>
      </c>
      <c r="N69" s="45">
        <v>8084.01</v>
      </c>
      <c r="O69" s="45">
        <v>8084.01</v>
      </c>
      <c r="P69" s="45">
        <v>14484.01</v>
      </c>
      <c r="Q69" s="45">
        <v>14484.01</v>
      </c>
      <c r="R69" s="47">
        <f t="shared" si="20"/>
        <v>10691.741666666667</v>
      </c>
      <c r="T69" s="49">
        <f t="shared" si="21"/>
        <v>10691.741666666667</v>
      </c>
      <c r="U69" s="49"/>
      <c r="Y69" s="51"/>
      <c r="Z69" s="51"/>
      <c r="AA69" s="51"/>
      <c r="AD69" s="49">
        <f>+R69</f>
        <v>10691.741666666667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7">
        <f t="shared" si="20"/>
        <v>0</v>
      </c>
      <c r="T70" s="49">
        <f t="shared" si="21"/>
        <v>0</v>
      </c>
      <c r="U70" s="49"/>
      <c r="Y70" s="51"/>
      <c r="Z70" s="51"/>
      <c r="AA70" s="51"/>
      <c r="AD70" s="49">
        <f>+R70</f>
        <v>0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0</v>
      </c>
      <c r="F71" s="45">
        <v>0</v>
      </c>
      <c r="G71" s="45">
        <v>3942514.35</v>
      </c>
      <c r="H71" s="45">
        <v>5267126.2300000004</v>
      </c>
      <c r="I71" s="45">
        <v>7602542.7800000003</v>
      </c>
      <c r="J71" s="45">
        <v>7328243.0499999998</v>
      </c>
      <c r="K71" s="45">
        <v>5185959.7</v>
      </c>
      <c r="L71" s="45">
        <v>9.3132257461547893E-10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7">
        <f t="shared" si="20"/>
        <v>2443865.5091666668</v>
      </c>
      <c r="T71" s="49">
        <f t="shared" si="21"/>
        <v>2443865.5091666668</v>
      </c>
      <c r="U71" s="49"/>
      <c r="Y71" s="51"/>
      <c r="Z71" s="51"/>
      <c r="AA71" s="51"/>
      <c r="AD71" s="49">
        <f t="shared" ref="AD71:AD74" si="23">+R71</f>
        <v>2443865.5091666668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7">
        <f t="shared" si="20"/>
        <v>0</v>
      </c>
      <c r="T72" s="49">
        <f t="shared" si="21"/>
        <v>0</v>
      </c>
      <c r="U72" s="49"/>
      <c r="Y72" s="51"/>
      <c r="Z72" s="51"/>
      <c r="AA72" s="51"/>
      <c r="AD72" s="49">
        <f t="shared" si="23"/>
        <v>0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0</v>
      </c>
      <c r="F73" s="45">
        <v>0</v>
      </c>
      <c r="G73" s="45">
        <v>-128355.2</v>
      </c>
      <c r="H73" s="45">
        <v>-128355.2</v>
      </c>
      <c r="I73" s="45">
        <v>-110576.21</v>
      </c>
      <c r="J73" s="45">
        <v>-110576.21</v>
      </c>
      <c r="K73" s="45">
        <v>-86189.01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7">
        <f>((E73+Q73)+((F73+G73+H73+I73+J73+K73+L73+M73+N73+O73+P73)*2))/24</f>
        <v>-47004.319166666661</v>
      </c>
      <c r="T73" s="49">
        <f>+R73</f>
        <v>-47004.319166666661</v>
      </c>
      <c r="U73" s="49"/>
      <c r="Y73" s="51"/>
      <c r="Z73" s="51"/>
      <c r="AA73" s="51"/>
      <c r="AD73" s="49">
        <f>+R73</f>
        <v>-47004.319166666661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0</v>
      </c>
      <c r="F74" s="45">
        <v>0</v>
      </c>
      <c r="G74" s="45">
        <v>418499.47</v>
      </c>
      <c r="H74" s="45">
        <v>533483.42000000004</v>
      </c>
      <c r="I74" s="45">
        <v>708650.39</v>
      </c>
      <c r="J74" s="45">
        <v>685132.24</v>
      </c>
      <c r="K74" s="45">
        <v>498244.93</v>
      </c>
      <c r="L74" s="45">
        <v>-1.16415321826935E-10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7">
        <f t="shared" si="20"/>
        <v>237000.87083333335</v>
      </c>
      <c r="T74" s="49">
        <f t="shared" si="21"/>
        <v>237000.87083333335</v>
      </c>
      <c r="U74" s="49"/>
      <c r="Y74" s="51"/>
      <c r="Z74" s="51"/>
      <c r="AA74" s="51"/>
      <c r="AD74" s="49">
        <f t="shared" si="23"/>
        <v>237000.87083333335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0"/>
        <v>0</v>
      </c>
      <c r="T75" s="49">
        <f t="shared" si="21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2146984.46</v>
      </c>
      <c r="F76" s="45">
        <v>1728655.19</v>
      </c>
      <c r="G76" s="45">
        <v>1151049.3999999999</v>
      </c>
      <c r="H76" s="45">
        <v>577180.97</v>
      </c>
      <c r="I76" s="45">
        <v>490255.71</v>
      </c>
      <c r="J76" s="45">
        <v>488631.43</v>
      </c>
      <c r="K76" s="45">
        <v>2084360.55</v>
      </c>
      <c r="L76" s="45">
        <v>4526229.6500000004</v>
      </c>
      <c r="M76" s="45">
        <v>5740202.6699999999</v>
      </c>
      <c r="N76" s="45">
        <v>6036127.29</v>
      </c>
      <c r="O76" s="45">
        <v>5309476.5</v>
      </c>
      <c r="P76" s="45">
        <v>4037487.84</v>
      </c>
      <c r="Q76" s="45">
        <v>2458904.25</v>
      </c>
      <c r="R76" s="47">
        <f t="shared" si="20"/>
        <v>2872716.7962500001</v>
      </c>
      <c r="T76" s="49">
        <f t="shared" si="21"/>
        <v>2872716.7962500001</v>
      </c>
      <c r="U76" s="49"/>
      <c r="Y76" s="51"/>
      <c r="Z76" s="51"/>
      <c r="AA76" s="51"/>
      <c r="AD76" s="49">
        <f t="shared" ref="AD76:AD79" si="24">+R76</f>
        <v>2872716.7962500001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48633.25</v>
      </c>
      <c r="F77" s="45">
        <v>12796.47</v>
      </c>
      <c r="G77" s="45">
        <v>57618.32</v>
      </c>
      <c r="H77" s="45">
        <v>34489.83</v>
      </c>
      <c r="I77" s="45">
        <v>75705.55</v>
      </c>
      <c r="J77" s="45">
        <v>21093.439999999999</v>
      </c>
      <c r="K77" s="45">
        <v>292235.65000000002</v>
      </c>
      <c r="L77" s="45">
        <v>30899.66</v>
      </c>
      <c r="M77" s="45">
        <v>20959</v>
      </c>
      <c r="N77" s="45">
        <v>83372</v>
      </c>
      <c r="O77" s="45">
        <v>66364.740000000005</v>
      </c>
      <c r="P77" s="45">
        <v>43903.040000000001</v>
      </c>
      <c r="Q77" s="45">
        <v>4983.38</v>
      </c>
      <c r="R77" s="47">
        <f t="shared" si="20"/>
        <v>63853.834583333337</v>
      </c>
      <c r="T77" s="49">
        <f t="shared" si="21"/>
        <v>63853.834583333337</v>
      </c>
      <c r="U77" s="49"/>
      <c r="Y77" s="51"/>
      <c r="Z77" s="51"/>
      <c r="AA77" s="51"/>
      <c r="AD77" s="49">
        <f t="shared" si="24"/>
        <v>63853.834583333337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9218856.0700000003</v>
      </c>
      <c r="F78" s="45">
        <v>6580430.3600000003</v>
      </c>
      <c r="G78" s="45">
        <v>5594880.4100000001</v>
      </c>
      <c r="H78" s="45">
        <v>2545328.66</v>
      </c>
      <c r="I78" s="45">
        <v>1728277.3</v>
      </c>
      <c r="J78" s="45">
        <v>1529001.3</v>
      </c>
      <c r="K78" s="45">
        <v>6471737.1100000003</v>
      </c>
      <c r="L78" s="45">
        <v>13408823.939999999</v>
      </c>
      <c r="M78" s="45">
        <v>18101880.379999999</v>
      </c>
      <c r="N78" s="45">
        <v>21396977.559999999</v>
      </c>
      <c r="O78" s="45">
        <v>18384667.02</v>
      </c>
      <c r="P78" s="45">
        <v>14375404.67</v>
      </c>
      <c r="Q78" s="45">
        <v>8611194.4399999995</v>
      </c>
      <c r="R78" s="47">
        <f t="shared" si="20"/>
        <v>9919369.4970833324</v>
      </c>
      <c r="T78" s="49">
        <f t="shared" si="21"/>
        <v>9919369.4970833324</v>
      </c>
      <c r="U78" s="49"/>
      <c r="Y78" s="51"/>
      <c r="Z78" s="51"/>
      <c r="AA78" s="51"/>
      <c r="AD78" s="49">
        <f t="shared" si="24"/>
        <v>9919369.4970833324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327060.17</v>
      </c>
      <c r="F79" s="55">
        <v>244827.69</v>
      </c>
      <c r="G79" s="55">
        <v>206276.3</v>
      </c>
      <c r="H79" s="55">
        <v>180169.08</v>
      </c>
      <c r="I79" s="55">
        <v>236409.73</v>
      </c>
      <c r="J79" s="55">
        <v>252521.38</v>
      </c>
      <c r="K79" s="55">
        <v>1372894.86</v>
      </c>
      <c r="L79" s="55">
        <v>288410.87</v>
      </c>
      <c r="M79" s="55">
        <v>212072.06</v>
      </c>
      <c r="N79" s="55">
        <v>342360.49</v>
      </c>
      <c r="O79" s="55">
        <v>120255.26</v>
      </c>
      <c r="P79" s="55">
        <v>249902.77</v>
      </c>
      <c r="Q79" s="55">
        <v>212918.94</v>
      </c>
      <c r="R79" s="56">
        <f t="shared" si="20"/>
        <v>331340.83708333335</v>
      </c>
      <c r="T79" s="49">
        <f t="shared" si="21"/>
        <v>331340.83708333335</v>
      </c>
      <c r="U79" s="49"/>
      <c r="Y79" s="51"/>
      <c r="Z79" s="51"/>
      <c r="AA79" s="51"/>
      <c r="AD79" s="49">
        <f t="shared" si="24"/>
        <v>331340.83708333335</v>
      </c>
    </row>
    <row r="80" spans="1:30">
      <c r="D80" s="3" t="s">
        <v>42</v>
      </c>
      <c r="E80" s="45">
        <f t="shared" ref="E80:I80" si="25">SUM(E63:E79)</f>
        <v>12347001.140000001</v>
      </c>
      <c r="F80" s="45">
        <f t="shared" si="25"/>
        <v>9798291.0999999996</v>
      </c>
      <c r="G80" s="45">
        <f t="shared" si="25"/>
        <v>12159209.380000001</v>
      </c>
      <c r="H80" s="45">
        <f t="shared" si="25"/>
        <v>9777641.5999999996</v>
      </c>
      <c r="I80" s="45">
        <f t="shared" si="25"/>
        <v>12510637.660000004</v>
      </c>
      <c r="J80" s="45">
        <f t="shared" ref="J80:R80" si="26">SUM(J63:J79)</f>
        <v>11618448.060000001</v>
      </c>
      <c r="K80" s="45">
        <f t="shared" si="26"/>
        <v>17602052.43</v>
      </c>
      <c r="L80" s="45">
        <f t="shared" si="26"/>
        <v>19681263.750000004</v>
      </c>
      <c r="M80" s="45">
        <f t="shared" si="26"/>
        <v>25457176.779999997</v>
      </c>
      <c r="N80" s="45">
        <f t="shared" si="26"/>
        <v>29605819.339999996</v>
      </c>
      <c r="O80" s="45">
        <f t="shared" si="26"/>
        <v>26389911.27</v>
      </c>
      <c r="P80" s="45">
        <f t="shared" si="26"/>
        <v>20025626.289999999</v>
      </c>
      <c r="Q80" s="45">
        <f t="shared" si="26"/>
        <v>12830063.76</v>
      </c>
      <c r="R80" s="45">
        <f t="shared" si="26"/>
        <v>17267884.175833333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27">((E82+Q82)+((F82+G82+H82+I82+J82+K82+L82+M82+N82+O82+P82)*2))/24</f>
        <v>0</v>
      </c>
      <c r="T82" s="49">
        <f t="shared" ref="T82:T83" si="28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27"/>
        <v>0</v>
      </c>
      <c r="T83" s="49">
        <f t="shared" si="28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0</v>
      </c>
      <c r="F85" s="45">
        <v>0</v>
      </c>
      <c r="G85" s="45">
        <v>0</v>
      </c>
      <c r="H85" s="45">
        <v>0</v>
      </c>
      <c r="I85" s="45">
        <v>31360.13</v>
      </c>
      <c r="J85" s="45">
        <v>31360.13</v>
      </c>
      <c r="K85" s="45">
        <v>8452.1200000000008</v>
      </c>
      <c r="L85" s="45">
        <v>1.8189894035458601E-12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7">
        <f t="shared" ref="R85:R93" si="29">((E85+Q85)+((F85+G85+H85+I85+J85+K85+L85+M85+N85+O85+P85)*2))/24</f>
        <v>5931.0316666666668</v>
      </c>
      <c r="W85" s="49">
        <f t="shared" ref="W85:W93" si="30">+R85</f>
        <v>5931.0316666666668</v>
      </c>
      <c r="Y85" s="51"/>
      <c r="Z85" s="51"/>
      <c r="AA85" s="51"/>
      <c r="AB85" s="49">
        <f t="shared" ref="AB85:AB93" si="31">+R85</f>
        <v>5931.0316666666668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9500.5799999999908</v>
      </c>
      <c r="F86" s="45">
        <v>179016.37</v>
      </c>
      <c r="G86" s="45">
        <v>176006.51</v>
      </c>
      <c r="H86" s="45">
        <v>287578.21999999997</v>
      </c>
      <c r="I86" s="45">
        <v>5.8207660913467401E-11</v>
      </c>
      <c r="J86" s="45">
        <v>5.8207660913467401E-11</v>
      </c>
      <c r="K86" s="45">
        <v>76906.220000000103</v>
      </c>
      <c r="L86" s="45">
        <v>223678.02</v>
      </c>
      <c r="M86" s="45">
        <v>220044.53</v>
      </c>
      <c r="N86" s="45">
        <v>220044.53</v>
      </c>
      <c r="O86" s="45">
        <v>167020.67000000001</v>
      </c>
      <c r="P86" s="45">
        <v>166854.94</v>
      </c>
      <c r="Q86" s="45">
        <v>20075.22</v>
      </c>
      <c r="R86" s="47">
        <f t="shared" si="29"/>
        <v>144328.15916666665</v>
      </c>
      <c r="T86" s="49"/>
      <c r="W86" s="49">
        <f t="shared" si="30"/>
        <v>144328.15916666665</v>
      </c>
      <c r="Y86" s="51"/>
      <c r="Z86" s="51"/>
      <c r="AA86" s="51"/>
      <c r="AB86" s="49">
        <f t="shared" si="31"/>
        <v>144328.15916666665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7920.25</v>
      </c>
      <c r="Q87" s="45">
        <v>0</v>
      </c>
      <c r="R87" s="47">
        <f t="shared" si="29"/>
        <v>660.02083333333337</v>
      </c>
      <c r="T87" s="49"/>
      <c r="W87" s="49">
        <f t="shared" si="30"/>
        <v>660.02083333333337</v>
      </c>
      <c r="Y87" s="51"/>
      <c r="Z87" s="51"/>
      <c r="AA87" s="51"/>
      <c r="AB87" s="49">
        <f t="shared" si="31"/>
        <v>660.02083333333337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6558</v>
      </c>
      <c r="F88" s="45">
        <v>6558</v>
      </c>
      <c r="G88" s="45">
        <v>6558</v>
      </c>
      <c r="H88" s="45">
        <v>0</v>
      </c>
      <c r="I88" s="45">
        <v>-6558</v>
      </c>
      <c r="J88" s="45">
        <v>0</v>
      </c>
      <c r="K88" s="45">
        <v>-6558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29"/>
        <v>273.25</v>
      </c>
      <c r="T88" s="49"/>
      <c r="W88" s="49">
        <f t="shared" si="30"/>
        <v>273.25</v>
      </c>
      <c r="Y88" s="51"/>
      <c r="Z88" s="51"/>
      <c r="AA88" s="51"/>
      <c r="AB88" s="49">
        <f t="shared" si="31"/>
        <v>273.25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29"/>
        <v>0</v>
      </c>
      <c r="T89" s="49"/>
      <c r="W89" s="49">
        <f t="shared" si="30"/>
        <v>0</v>
      </c>
      <c r="Y89" s="51"/>
      <c r="Z89" s="51"/>
      <c r="AA89" s="51"/>
      <c r="AB89" s="49">
        <f t="shared" si="31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0</v>
      </c>
      <c r="F90" s="45">
        <v>0</v>
      </c>
      <c r="G90" s="45">
        <v>0</v>
      </c>
      <c r="H90" s="45">
        <v>0</v>
      </c>
      <c r="I90" s="45">
        <v>8452.1200000000008</v>
      </c>
      <c r="J90" s="45">
        <v>173092.12</v>
      </c>
      <c r="K90" s="45">
        <v>196000.13</v>
      </c>
      <c r="L90" s="45">
        <v>0</v>
      </c>
      <c r="M90" s="45">
        <v>0</v>
      </c>
      <c r="N90" s="45">
        <v>0</v>
      </c>
      <c r="O90" s="45">
        <v>54064.97</v>
      </c>
      <c r="P90" s="45">
        <v>54064.97</v>
      </c>
      <c r="Q90" s="45">
        <v>0</v>
      </c>
      <c r="R90" s="47">
        <f t="shared" si="29"/>
        <v>40472.859166666662</v>
      </c>
      <c r="T90" s="49"/>
      <c r="W90" s="49">
        <f t="shared" si="30"/>
        <v>40472.859166666662</v>
      </c>
      <c r="Y90" s="51"/>
      <c r="Z90" s="51"/>
      <c r="AA90" s="51"/>
      <c r="AB90" s="49">
        <f t="shared" si="31"/>
        <v>40472.859166666662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-284.52999999999997</v>
      </c>
      <c r="L91" s="45">
        <v>-284.52999999999997</v>
      </c>
      <c r="M91" s="45">
        <v>-284.52999999999997</v>
      </c>
      <c r="N91" s="45">
        <v>-284.52999999999997</v>
      </c>
      <c r="O91" s="45">
        <v>0</v>
      </c>
      <c r="P91" s="45">
        <v>0</v>
      </c>
      <c r="Q91" s="45">
        <v>0</v>
      </c>
      <c r="R91" s="47">
        <f t="shared" si="29"/>
        <v>-94.84333333333332</v>
      </c>
      <c r="T91" s="49"/>
      <c r="W91" s="49">
        <f t="shared" si="30"/>
        <v>-94.84333333333332</v>
      </c>
      <c r="Y91" s="51"/>
      <c r="Z91" s="51"/>
      <c r="AA91" s="51"/>
      <c r="AB91" s="49">
        <f t="shared" si="31"/>
        <v>-94.84333333333332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18085.240000000002</v>
      </c>
      <c r="F92" s="45">
        <v>18085.240000000002</v>
      </c>
      <c r="G92" s="45">
        <v>18085.240000000002</v>
      </c>
      <c r="H92" s="45">
        <v>18085.240000000002</v>
      </c>
      <c r="I92" s="45">
        <v>18085.240000000002</v>
      </c>
      <c r="J92" s="45">
        <v>0</v>
      </c>
      <c r="K92" s="45">
        <v>18611.349999999999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7">
        <f t="shared" si="29"/>
        <v>8332.9108333333334</v>
      </c>
      <c r="T92" s="49"/>
      <c r="W92" s="49">
        <f t="shared" si="30"/>
        <v>8332.9108333333334</v>
      </c>
      <c r="Y92" s="51"/>
      <c r="Z92" s="51"/>
      <c r="AA92" s="51"/>
      <c r="AB92" s="49">
        <f t="shared" si="31"/>
        <v>8332.9108333333334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7">
        <f t="shared" si="29"/>
        <v>0</v>
      </c>
      <c r="T93" s="49"/>
      <c r="W93" s="49">
        <f t="shared" si="30"/>
        <v>0</v>
      </c>
      <c r="Y93" s="51"/>
      <c r="Z93" s="51"/>
      <c r="AA93" s="51"/>
      <c r="AB93" s="49">
        <f t="shared" si="31"/>
        <v>0</v>
      </c>
    </row>
    <row r="94" spans="1:28">
      <c r="D94" s="3" t="s">
        <v>55</v>
      </c>
      <c r="E94" s="46">
        <f t="shared" ref="E94:R94" si="32">SUM(E82:E93)</f>
        <v>34143.819999999992</v>
      </c>
      <c r="F94" s="46">
        <f t="shared" si="32"/>
        <v>203659.61</v>
      </c>
      <c r="G94" s="46">
        <f t="shared" si="32"/>
        <v>200649.75</v>
      </c>
      <c r="H94" s="46">
        <f t="shared" si="32"/>
        <v>305663.45999999996</v>
      </c>
      <c r="I94" s="46">
        <f t="shared" si="32"/>
        <v>51339.490000000063</v>
      </c>
      <c r="J94" s="46">
        <f t="shared" si="32"/>
        <v>204452.25000000006</v>
      </c>
      <c r="K94" s="46">
        <f t="shared" si="32"/>
        <v>293127.29000000004</v>
      </c>
      <c r="L94" s="46">
        <f t="shared" si="32"/>
        <v>223393.49</v>
      </c>
      <c r="M94" s="46">
        <f t="shared" si="32"/>
        <v>219760</v>
      </c>
      <c r="N94" s="46">
        <f t="shared" si="32"/>
        <v>219760</v>
      </c>
      <c r="O94" s="46">
        <f t="shared" si="32"/>
        <v>221085.64</v>
      </c>
      <c r="P94" s="46">
        <f t="shared" si="32"/>
        <v>228840.16</v>
      </c>
      <c r="Q94" s="46">
        <f t="shared" si="32"/>
        <v>20075.22</v>
      </c>
      <c r="R94" s="46">
        <f t="shared" si="32"/>
        <v>199903.38833333334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3">+E96+E94+E80</f>
        <v>12381144.960000001</v>
      </c>
      <c r="F98" s="45">
        <f t="shared" si="33"/>
        <v>10001950.709999999</v>
      </c>
      <c r="G98" s="45">
        <f t="shared" si="33"/>
        <v>12359859.130000001</v>
      </c>
      <c r="H98" s="45">
        <f t="shared" si="33"/>
        <v>10083305.059999999</v>
      </c>
      <c r="I98" s="45">
        <f t="shared" si="33"/>
        <v>12561977.150000004</v>
      </c>
      <c r="J98" s="45">
        <f t="shared" si="33"/>
        <v>11822900.310000001</v>
      </c>
      <c r="K98" s="45">
        <f t="shared" si="33"/>
        <v>17895179.719999999</v>
      </c>
      <c r="L98" s="45">
        <f t="shared" si="33"/>
        <v>19904657.240000002</v>
      </c>
      <c r="M98" s="45">
        <f t="shared" si="33"/>
        <v>25676936.779999997</v>
      </c>
      <c r="N98" s="45">
        <f t="shared" si="33"/>
        <v>29825579.339999996</v>
      </c>
      <c r="O98" s="45">
        <f t="shared" si="33"/>
        <v>26610996.91</v>
      </c>
      <c r="P98" s="45">
        <f t="shared" si="33"/>
        <v>20254466.449999999</v>
      </c>
      <c r="Q98" s="45">
        <f t="shared" si="33"/>
        <v>12850138.98</v>
      </c>
      <c r="R98" s="45">
        <f t="shared" si="33"/>
        <v>17467787.564166665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-15000</v>
      </c>
      <c r="F100" s="45">
        <v>-15000</v>
      </c>
      <c r="G100" s="45">
        <v>-15000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4">((E100+Q100)+((F100+G100+H100+I100+J100+K100+L100+M100+N100+O100+P100)*2))/24</f>
        <v>-15000</v>
      </c>
      <c r="T100" s="49">
        <f t="shared" ref="T100:T118" si="35">+R100</f>
        <v>-15000</v>
      </c>
      <c r="Y100" s="51"/>
      <c r="Z100" s="51"/>
      <c r="AA100" s="51"/>
      <c r="AD100" s="49">
        <f t="shared" ref="AD100:AD118" si="36">+R100</f>
        <v>-15000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5105</v>
      </c>
      <c r="F101" s="45">
        <v>5105</v>
      </c>
      <c r="G101" s="45">
        <v>5105</v>
      </c>
      <c r="H101" s="45">
        <v>5105</v>
      </c>
      <c r="I101" s="45">
        <v>5105</v>
      </c>
      <c r="J101" s="45">
        <v>11564.29</v>
      </c>
      <c r="K101" s="45">
        <v>11564.29</v>
      </c>
      <c r="L101" s="45">
        <v>15785.61</v>
      </c>
      <c r="M101" s="45">
        <v>0</v>
      </c>
      <c r="N101" s="45">
        <v>61132.28</v>
      </c>
      <c r="O101" s="45">
        <v>61132.28</v>
      </c>
      <c r="P101" s="45">
        <v>61977.9</v>
      </c>
      <c r="Q101" s="45">
        <v>61977.9</v>
      </c>
      <c r="R101" s="47">
        <f t="shared" si="34"/>
        <v>23093.174999999999</v>
      </c>
      <c r="T101" s="49">
        <f t="shared" si="35"/>
        <v>23093.174999999999</v>
      </c>
      <c r="Y101" s="51"/>
      <c r="Z101" s="51"/>
      <c r="AA101" s="51"/>
      <c r="AD101" s="49">
        <f t="shared" si="36"/>
        <v>23093.174999999999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34"/>
        <v>0</v>
      </c>
      <c r="T102" s="49">
        <f t="shared" si="35"/>
        <v>0</v>
      </c>
      <c r="Y102" s="51"/>
      <c r="Z102" s="51"/>
      <c r="AA102" s="51"/>
      <c r="AD102" s="49">
        <f t="shared" si="36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-15785.61</v>
      </c>
      <c r="M103" s="31">
        <v>0</v>
      </c>
      <c r="N103" s="31">
        <v>-61132.28</v>
      </c>
      <c r="O103" s="31">
        <v>-61132.28</v>
      </c>
      <c r="P103" s="31">
        <v>-61132.28</v>
      </c>
      <c r="Q103" s="31">
        <v>-61132.28</v>
      </c>
      <c r="R103" s="35">
        <f t="shared" si="34"/>
        <v>-19145.715833333332</v>
      </c>
      <c r="T103" s="49">
        <f t="shared" si="35"/>
        <v>-19145.715833333332</v>
      </c>
      <c r="Y103" s="51"/>
      <c r="Z103" s="51"/>
      <c r="AA103" s="51"/>
      <c r="AD103" s="49">
        <f t="shared" si="36"/>
        <v>-19145.715833333332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-128198.71</v>
      </c>
      <c r="F104" s="45">
        <v>-128198.71</v>
      </c>
      <c r="G104" s="45">
        <v>-128198.71</v>
      </c>
      <c r="H104" s="45">
        <v>-128198.71</v>
      </c>
      <c r="I104" s="45">
        <v>-128198.71</v>
      </c>
      <c r="J104" s="45">
        <v>-128198.71</v>
      </c>
      <c r="K104" s="45">
        <v>-128198.71</v>
      </c>
      <c r="L104" s="45">
        <v>-128198.71</v>
      </c>
      <c r="M104" s="45">
        <v>-300989.82</v>
      </c>
      <c r="N104" s="45">
        <v>-300989.82</v>
      </c>
      <c r="O104" s="45">
        <v>-300989.82</v>
      </c>
      <c r="P104" s="45">
        <v>-300989.82</v>
      </c>
      <c r="Q104" s="45">
        <v>-300989.82</v>
      </c>
      <c r="R104" s="47">
        <f t="shared" si="34"/>
        <v>-192995.37625</v>
      </c>
      <c r="T104" s="49">
        <f t="shared" si="35"/>
        <v>-192995.37625</v>
      </c>
      <c r="Y104" s="51"/>
      <c r="Z104" s="51"/>
      <c r="AA104" s="51"/>
      <c r="AD104" s="49">
        <f t="shared" si="36"/>
        <v>-192995.37625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75461.34</v>
      </c>
      <c r="F105" s="45">
        <v>101498.04</v>
      </c>
      <c r="G105" s="45">
        <v>138389.54</v>
      </c>
      <c r="H105" s="45">
        <v>151777.60999999999</v>
      </c>
      <c r="I105" s="45">
        <v>166632.99</v>
      </c>
      <c r="J105" s="45">
        <v>187630.14</v>
      </c>
      <c r="K105" s="45">
        <v>201301.82</v>
      </c>
      <c r="L105" s="45">
        <v>215926.51</v>
      </c>
      <c r="M105" s="45">
        <v>9332.3300000000199</v>
      </c>
      <c r="N105" s="45">
        <v>28520.76</v>
      </c>
      <c r="O105" s="45">
        <v>46340.59</v>
      </c>
      <c r="P105" s="45">
        <v>59645.56</v>
      </c>
      <c r="Q105" s="45">
        <v>91909.36</v>
      </c>
      <c r="R105" s="47">
        <f t="shared" si="34"/>
        <v>115890.10333333335</v>
      </c>
      <c r="T105" s="49">
        <f t="shared" si="35"/>
        <v>115890.10333333335</v>
      </c>
      <c r="Y105" s="51"/>
      <c r="Z105" s="51"/>
      <c r="AA105" s="51"/>
      <c r="AD105" s="49">
        <f t="shared" si="36"/>
        <v>115890.10333333335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-28204.98</v>
      </c>
      <c r="F106" s="45">
        <v>-31880.6</v>
      </c>
      <c r="G106" s="45">
        <v>-35293.410000000003</v>
      </c>
      <c r="H106" s="45">
        <v>-41287.040000000001</v>
      </c>
      <c r="I106" s="45">
        <v>-47341.55</v>
      </c>
      <c r="J106" s="45">
        <v>-55390.2</v>
      </c>
      <c r="K106" s="45">
        <v>-59973.43</v>
      </c>
      <c r="L106" s="45">
        <v>-63995.82</v>
      </c>
      <c r="M106" s="45">
        <v>-6183.26</v>
      </c>
      <c r="N106" s="45">
        <v>-9292.69</v>
      </c>
      <c r="O106" s="45">
        <v>-13574.66</v>
      </c>
      <c r="P106" s="45">
        <v>-20944.62</v>
      </c>
      <c r="Q106" s="45">
        <v>-27775.919999999998</v>
      </c>
      <c r="R106" s="47">
        <f t="shared" si="34"/>
        <v>-34428.977500000001</v>
      </c>
      <c r="T106" s="49">
        <f t="shared" si="35"/>
        <v>-34428.977500000001</v>
      </c>
      <c r="Y106" s="51"/>
      <c r="Z106" s="51"/>
      <c r="AA106" s="51"/>
      <c r="AD106" s="49">
        <f t="shared" si="36"/>
        <v>-34428.977500000001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-75789.98</v>
      </c>
      <c r="F107" s="45">
        <v>-87890.8</v>
      </c>
      <c r="G107" s="45">
        <v>-108306.85</v>
      </c>
      <c r="H107" s="45">
        <v>-103574.31</v>
      </c>
      <c r="I107" s="45">
        <v>-191267.21</v>
      </c>
      <c r="J107" s="45">
        <v>-200357.72</v>
      </c>
      <c r="K107" s="45">
        <v>-221664.12</v>
      </c>
      <c r="L107" s="45">
        <v>-324721.8</v>
      </c>
      <c r="M107" s="45">
        <v>-18918.87</v>
      </c>
      <c r="N107" s="45">
        <v>-39534.74</v>
      </c>
      <c r="O107" s="45">
        <v>-47405.2</v>
      </c>
      <c r="P107" s="45">
        <v>-42362.95</v>
      </c>
      <c r="Q107" s="45">
        <v>-71653.87</v>
      </c>
      <c r="R107" s="47">
        <f t="shared" si="34"/>
        <v>-121643.87458333334</v>
      </c>
      <c r="T107" s="49">
        <f t="shared" si="35"/>
        <v>-121643.87458333334</v>
      </c>
      <c r="Y107" s="51"/>
      <c r="Z107" s="51"/>
      <c r="AA107" s="51"/>
      <c r="AD107" s="49">
        <f t="shared" si="36"/>
        <v>-121643.87458333334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-7449</v>
      </c>
      <c r="F108" s="45">
        <v>-7449</v>
      </c>
      <c r="G108" s="45">
        <v>-7449</v>
      </c>
      <c r="H108" s="45">
        <v>-7449</v>
      </c>
      <c r="I108" s="45">
        <v>-7449</v>
      </c>
      <c r="J108" s="45">
        <v>-7449</v>
      </c>
      <c r="K108" s="45">
        <v>-7449</v>
      </c>
      <c r="L108" s="45">
        <v>-7449</v>
      </c>
      <c r="M108" s="45">
        <v>-1918.96</v>
      </c>
      <c r="N108" s="45">
        <v>-1918.96</v>
      </c>
      <c r="O108" s="45">
        <v>-1918.96</v>
      </c>
      <c r="P108" s="45">
        <v>-1918.96</v>
      </c>
      <c r="Q108" s="45">
        <v>-1918.96</v>
      </c>
      <c r="R108" s="47">
        <f t="shared" si="34"/>
        <v>-5375.2349999999997</v>
      </c>
      <c r="T108" s="49">
        <f t="shared" si="35"/>
        <v>-5375.2349999999997</v>
      </c>
      <c r="Y108" s="51"/>
      <c r="Z108" s="51"/>
      <c r="AA108" s="51"/>
      <c r="AD108" s="49">
        <f t="shared" si="36"/>
        <v>-5375.2349999999997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0</v>
      </c>
      <c r="F109" s="45">
        <v>5</v>
      </c>
      <c r="G109" s="45">
        <v>5</v>
      </c>
      <c r="H109" s="45">
        <v>5</v>
      </c>
      <c r="I109" s="45">
        <v>5</v>
      </c>
      <c r="J109" s="45">
        <v>5</v>
      </c>
      <c r="K109" s="45">
        <v>5</v>
      </c>
      <c r="L109" s="45">
        <v>5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7">
        <f t="shared" si="34"/>
        <v>2.9166666666666665</v>
      </c>
      <c r="T109" s="49">
        <f t="shared" si="35"/>
        <v>2.9166666666666665</v>
      </c>
      <c r="Y109" s="51"/>
      <c r="Z109" s="51"/>
      <c r="AA109" s="51"/>
      <c r="AD109" s="49">
        <f t="shared" si="36"/>
        <v>2.9166666666666665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5525.04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7">
        <f t="shared" si="34"/>
        <v>460.42</v>
      </c>
      <c r="T110" s="49">
        <f t="shared" si="35"/>
        <v>460.42</v>
      </c>
      <c r="Y110" s="51"/>
      <c r="Z110" s="51"/>
      <c r="AA110" s="51"/>
      <c r="AD110" s="49">
        <f t="shared" si="36"/>
        <v>460.42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-340156.45</v>
      </c>
      <c r="G111" s="45">
        <v>-340156.45</v>
      </c>
      <c r="H111" s="45">
        <v>-340156.45</v>
      </c>
      <c r="I111" s="45">
        <v>-340156.45</v>
      </c>
      <c r="J111" s="45">
        <v>-340156.45</v>
      </c>
      <c r="K111" s="45">
        <v>-340156.45</v>
      </c>
      <c r="L111" s="45">
        <v>-340156.45</v>
      </c>
      <c r="M111" s="45">
        <v>-925523.64</v>
      </c>
      <c r="N111" s="45">
        <v>-925523.64</v>
      </c>
      <c r="O111" s="45">
        <v>-925523.64</v>
      </c>
      <c r="P111" s="45">
        <v>-925523.64</v>
      </c>
      <c r="Q111" s="45">
        <v>-925523.64</v>
      </c>
      <c r="R111" s="47">
        <f t="shared" si="34"/>
        <v>-559669.14624999987</v>
      </c>
      <c r="T111" s="49">
        <f t="shared" si="35"/>
        <v>-559669.14624999987</v>
      </c>
      <c r="Y111" s="51"/>
      <c r="Z111" s="51"/>
      <c r="AA111" s="51"/>
      <c r="AD111" s="49">
        <f t="shared" si="36"/>
        <v>-559669.14624999987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214618.4</v>
      </c>
      <c r="F112" s="45">
        <v>306599.77</v>
      </c>
      <c r="G112" s="45">
        <v>391144.84</v>
      </c>
      <c r="H112" s="45">
        <v>436571.16</v>
      </c>
      <c r="I112" s="45">
        <v>471108.29</v>
      </c>
      <c r="J112" s="45">
        <v>502403.61</v>
      </c>
      <c r="K112" s="45">
        <v>537962.71</v>
      </c>
      <c r="L112" s="45">
        <v>573545.80000000005</v>
      </c>
      <c r="M112" s="45">
        <v>37155.460000000101</v>
      </c>
      <c r="N112" s="45">
        <v>82552.110000000102</v>
      </c>
      <c r="O112" s="45">
        <v>138036.63</v>
      </c>
      <c r="P112" s="45">
        <v>177197.69</v>
      </c>
      <c r="Q112" s="45">
        <v>251419.74</v>
      </c>
      <c r="R112" s="47">
        <f t="shared" si="34"/>
        <v>323941.42833333329</v>
      </c>
      <c r="T112" s="49">
        <f t="shared" si="35"/>
        <v>323941.42833333329</v>
      </c>
      <c r="Y112" s="51"/>
      <c r="Z112" s="51"/>
      <c r="AA112" s="51"/>
      <c r="AD112" s="49">
        <f t="shared" si="36"/>
        <v>323941.42833333329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-82424.37</v>
      </c>
      <c r="F113" s="45">
        <v>-93313.93</v>
      </c>
      <c r="G113" s="45">
        <v>-113128.74</v>
      </c>
      <c r="H113" s="45">
        <v>-125703.3</v>
      </c>
      <c r="I113" s="45">
        <v>-140796.48000000001</v>
      </c>
      <c r="J113" s="45">
        <v>-159806.22</v>
      </c>
      <c r="K113" s="45">
        <v>-175045.94</v>
      </c>
      <c r="L113" s="45">
        <v>-186454.91</v>
      </c>
      <c r="M113" s="45">
        <v>-9645.20999999999</v>
      </c>
      <c r="N113" s="45">
        <v>-19271.98</v>
      </c>
      <c r="O113" s="45">
        <v>-31703.56</v>
      </c>
      <c r="P113" s="45">
        <v>-53178.35</v>
      </c>
      <c r="Q113" s="45">
        <v>-69202.05</v>
      </c>
      <c r="R113" s="47">
        <f t="shared" si="34"/>
        <v>-98655.152499999982</v>
      </c>
      <c r="T113" s="49">
        <f t="shared" si="35"/>
        <v>-98655.152499999982</v>
      </c>
      <c r="Y113" s="51"/>
      <c r="Z113" s="51"/>
      <c r="AA113" s="51"/>
      <c r="AD113" s="49">
        <f t="shared" si="36"/>
        <v>-98655.152499999982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-299105.75</v>
      </c>
      <c r="F114" s="45">
        <v>-323704.90999999997</v>
      </c>
      <c r="G114" s="45">
        <v>-323857.36</v>
      </c>
      <c r="H114" s="45">
        <v>-317181.03999999998</v>
      </c>
      <c r="I114" s="45">
        <v>-554610.69999999995</v>
      </c>
      <c r="J114" s="45">
        <v>-541155.49</v>
      </c>
      <c r="K114" s="45">
        <v>-636733.51</v>
      </c>
      <c r="L114" s="45">
        <v>-972458.08</v>
      </c>
      <c r="M114" s="45">
        <v>-115024.67</v>
      </c>
      <c r="N114" s="45">
        <v>-275626.05</v>
      </c>
      <c r="O114" s="45">
        <v>-319831.96999999997</v>
      </c>
      <c r="P114" s="45">
        <v>-298766.8</v>
      </c>
      <c r="Q114" s="45">
        <v>-368948.2</v>
      </c>
      <c r="R114" s="47">
        <f t="shared" si="34"/>
        <v>-417748.12958333321</v>
      </c>
      <c r="T114" s="49">
        <f t="shared" si="35"/>
        <v>-417748.12958333321</v>
      </c>
      <c r="Y114" s="51"/>
      <c r="Z114" s="51"/>
      <c r="AA114" s="51"/>
      <c r="AD114" s="49">
        <f t="shared" si="36"/>
        <v>-417748.12958333321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-22551</v>
      </c>
      <c r="F115" s="45">
        <v>-22551</v>
      </c>
      <c r="G115" s="45">
        <v>-22551</v>
      </c>
      <c r="H115" s="45">
        <v>-22551</v>
      </c>
      <c r="I115" s="45">
        <v>-22551</v>
      </c>
      <c r="J115" s="45">
        <v>-22551</v>
      </c>
      <c r="K115" s="45">
        <v>-22551</v>
      </c>
      <c r="L115" s="45">
        <v>-22551</v>
      </c>
      <c r="M115" s="45">
        <v>-28081.040000000001</v>
      </c>
      <c r="N115" s="45">
        <v>-28081.040000000001</v>
      </c>
      <c r="O115" s="45">
        <v>-28081.040000000001</v>
      </c>
      <c r="P115" s="45">
        <v>-28081.040000000001</v>
      </c>
      <c r="Q115" s="45">
        <v>-28081.040000000001</v>
      </c>
      <c r="R115" s="47">
        <f t="shared" si="34"/>
        <v>-24624.765000000003</v>
      </c>
      <c r="T115" s="49">
        <f t="shared" si="35"/>
        <v>-24624.765000000003</v>
      </c>
      <c r="Y115" s="51"/>
      <c r="Z115" s="51"/>
      <c r="AA115" s="51"/>
      <c r="AD115" s="49">
        <f t="shared" si="36"/>
        <v>-24624.765000000003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429.47000000000099</v>
      </c>
      <c r="F116" s="45">
        <v>429.47000000000099</v>
      </c>
      <c r="G116" s="45">
        <v>429.47000000000099</v>
      </c>
      <c r="H116" s="45">
        <v>429.47000000000099</v>
      </c>
      <c r="I116" s="45">
        <v>429.47000000000099</v>
      </c>
      <c r="J116" s="45">
        <v>429.47000000000099</v>
      </c>
      <c r="K116" s="45">
        <v>429.47000000000099</v>
      </c>
      <c r="L116" s="45">
        <v>-5566.04</v>
      </c>
      <c r="M116" s="45">
        <v>0</v>
      </c>
      <c r="N116" s="45">
        <v>0</v>
      </c>
      <c r="O116" s="45">
        <v>0</v>
      </c>
      <c r="P116" s="45">
        <v>-1398.95</v>
      </c>
      <c r="Q116" s="45">
        <v>-1398.95</v>
      </c>
      <c r="R116" s="47">
        <f t="shared" si="34"/>
        <v>-406.07583333333281</v>
      </c>
      <c r="T116" s="49">
        <f t="shared" si="35"/>
        <v>-406.07583333333281</v>
      </c>
      <c r="Y116" s="51"/>
      <c r="Z116" s="51"/>
      <c r="AA116" s="51"/>
      <c r="AD116" s="49">
        <f t="shared" si="36"/>
        <v>-406.07583333333281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-180.6</v>
      </c>
      <c r="F117" s="45">
        <v>-180.6</v>
      </c>
      <c r="G117" s="45">
        <v>-180.6</v>
      </c>
      <c r="H117" s="45">
        <v>-180.6</v>
      </c>
      <c r="I117" s="45">
        <v>-180.6</v>
      </c>
      <c r="J117" s="45">
        <v>-180.6</v>
      </c>
      <c r="K117" s="45">
        <v>-180.6</v>
      </c>
      <c r="L117" s="45">
        <v>-180.6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7">
        <f t="shared" si="34"/>
        <v>-112.87499999999999</v>
      </c>
      <c r="T117" s="49">
        <f t="shared" si="35"/>
        <v>-112.87499999999999</v>
      </c>
      <c r="Y117" s="51"/>
      <c r="Z117" s="51"/>
      <c r="AA117" s="51"/>
      <c r="AD117" s="49">
        <f t="shared" si="36"/>
        <v>-112.87499999999999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216.6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6">
        <f t="shared" si="34"/>
        <v>18.05</v>
      </c>
      <c r="T118" s="49">
        <f t="shared" si="35"/>
        <v>18.05</v>
      </c>
      <c r="Y118" s="51"/>
      <c r="Z118" s="51"/>
      <c r="AA118" s="51"/>
      <c r="AD118" s="49">
        <f t="shared" si="36"/>
        <v>18.05</v>
      </c>
    </row>
    <row r="119" spans="1:30">
      <c r="D119" s="3" t="s">
        <v>62</v>
      </c>
      <c r="E119" s="31">
        <f t="shared" ref="E119:R119" si="37">SUM(E100:E118)</f>
        <v>-703446.63</v>
      </c>
      <c r="F119" s="31">
        <f t="shared" si="37"/>
        <v>-636688.72</v>
      </c>
      <c r="G119" s="31">
        <f t="shared" si="37"/>
        <v>-559048.2699999999</v>
      </c>
      <c r="H119" s="31">
        <f t="shared" si="37"/>
        <v>-507393.21</v>
      </c>
      <c r="I119" s="31">
        <f t="shared" si="37"/>
        <v>-804270.95000000007</v>
      </c>
      <c r="J119" s="31">
        <f t="shared" si="37"/>
        <v>-768212.88</v>
      </c>
      <c r="K119" s="31">
        <f t="shared" si="37"/>
        <v>-855689.47000000009</v>
      </c>
      <c r="L119" s="31">
        <f t="shared" si="37"/>
        <v>-1271513.46</v>
      </c>
      <c r="M119" s="31">
        <f t="shared" si="37"/>
        <v>-1374797.6799999997</v>
      </c>
      <c r="N119" s="31">
        <f t="shared" si="37"/>
        <v>-1504166.05</v>
      </c>
      <c r="O119" s="31">
        <f t="shared" si="37"/>
        <v>-1499651.6300000001</v>
      </c>
      <c r="P119" s="31">
        <f t="shared" si="37"/>
        <v>-1450476.2600000002</v>
      </c>
      <c r="Q119" s="31">
        <f t="shared" si="37"/>
        <v>-1466317.73</v>
      </c>
      <c r="R119" s="31">
        <f t="shared" si="37"/>
        <v>-1026399.2299999997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R121" si="38">+E98+E119</f>
        <v>11677698.33</v>
      </c>
      <c r="F121" s="46">
        <f t="shared" si="38"/>
        <v>9365261.9899999984</v>
      </c>
      <c r="G121" s="46">
        <f t="shared" si="38"/>
        <v>11800810.860000001</v>
      </c>
      <c r="H121" s="46">
        <f t="shared" si="38"/>
        <v>9575911.8499999978</v>
      </c>
      <c r="I121" s="46">
        <f t="shared" si="38"/>
        <v>11757706.200000005</v>
      </c>
      <c r="J121" s="46">
        <f t="shared" si="38"/>
        <v>11054687.43</v>
      </c>
      <c r="K121" s="46">
        <f t="shared" si="38"/>
        <v>17039490.25</v>
      </c>
      <c r="L121" s="46">
        <f t="shared" si="38"/>
        <v>18633143.780000001</v>
      </c>
      <c r="M121" s="46">
        <f t="shared" si="38"/>
        <v>24302139.099999998</v>
      </c>
      <c r="N121" s="46">
        <f t="shared" si="38"/>
        <v>28321413.289999995</v>
      </c>
      <c r="O121" s="46">
        <f t="shared" si="38"/>
        <v>25111345.280000001</v>
      </c>
      <c r="P121" s="46">
        <f t="shared" si="38"/>
        <v>18803990.189999998</v>
      </c>
      <c r="Q121" s="46">
        <f t="shared" si="38"/>
        <v>11383821.25</v>
      </c>
      <c r="R121" s="46">
        <f t="shared" si="38"/>
        <v>16441388.334166665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1065613.24</v>
      </c>
      <c r="F123" s="45">
        <v>1136114.08</v>
      </c>
      <c r="G123" s="45">
        <v>1023403.43</v>
      </c>
      <c r="H123" s="45">
        <v>803830.27</v>
      </c>
      <c r="I123" s="45">
        <v>839752.87</v>
      </c>
      <c r="J123" s="45">
        <v>742786.37</v>
      </c>
      <c r="K123" s="45">
        <v>738621.33</v>
      </c>
      <c r="L123" s="45">
        <v>838523.46</v>
      </c>
      <c r="M123" s="45">
        <v>805421.26</v>
      </c>
      <c r="N123" s="45">
        <v>801726.35</v>
      </c>
      <c r="O123" s="45">
        <v>777100.99</v>
      </c>
      <c r="P123" s="45">
        <v>712474.9</v>
      </c>
      <c r="Q123" s="45">
        <v>846900.93</v>
      </c>
      <c r="R123" s="47">
        <f t="shared" ref="R123:R147" si="39">((E123+Q123)+((F123+G123+H123+I123+J123+K123+L123+M123+N123+O123+P123)*2))/24</f>
        <v>848001.03291666659</v>
      </c>
      <c r="T123" s="49">
        <f t="shared" ref="T123:T147" si="40">+R123</f>
        <v>848001.03291666659</v>
      </c>
      <c r="Y123" s="51"/>
      <c r="Z123" s="51"/>
      <c r="AA123" s="51"/>
      <c r="AD123" s="49">
        <f t="shared" ref="AD123:AD147" si="41">+R123</f>
        <v>848001.03291666659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321733.58</v>
      </c>
      <c r="F124" s="45">
        <v>321116.03999999998</v>
      </c>
      <c r="G124" s="45">
        <v>353561.54</v>
      </c>
      <c r="H124" s="45">
        <v>348070.69</v>
      </c>
      <c r="I124" s="45">
        <v>350204.64</v>
      </c>
      <c r="J124" s="45">
        <v>349576.85</v>
      </c>
      <c r="K124" s="45">
        <v>349501.81</v>
      </c>
      <c r="L124" s="45">
        <v>348607.83</v>
      </c>
      <c r="M124" s="45">
        <v>336447</v>
      </c>
      <c r="N124" s="45">
        <v>336505.27</v>
      </c>
      <c r="O124" s="45">
        <v>335769.68</v>
      </c>
      <c r="P124" s="45">
        <v>336652.46</v>
      </c>
      <c r="Q124" s="45">
        <v>375792.98</v>
      </c>
      <c r="R124" s="47">
        <f t="shared" si="39"/>
        <v>342898.09083333338</v>
      </c>
      <c r="T124" s="49">
        <f t="shared" si="40"/>
        <v>342898.09083333338</v>
      </c>
      <c r="Y124" s="51"/>
      <c r="Z124" s="51"/>
      <c r="AA124" s="51"/>
      <c r="AD124" s="49">
        <f t="shared" si="41"/>
        <v>342898.09083333338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782067.7</v>
      </c>
      <c r="F125" s="45">
        <v>737223.49</v>
      </c>
      <c r="G125" s="45">
        <v>754534.08</v>
      </c>
      <c r="H125" s="45">
        <v>767089.59</v>
      </c>
      <c r="I125" s="45">
        <v>773243.75</v>
      </c>
      <c r="J125" s="45">
        <v>639862.42000000004</v>
      </c>
      <c r="K125" s="45">
        <v>602465.01</v>
      </c>
      <c r="L125" s="45">
        <v>536867.38</v>
      </c>
      <c r="M125" s="45">
        <v>527256.5</v>
      </c>
      <c r="N125" s="45">
        <v>545265.25</v>
      </c>
      <c r="O125" s="45">
        <v>545275.87</v>
      </c>
      <c r="P125" s="45">
        <v>551247.93999999994</v>
      </c>
      <c r="Q125" s="45">
        <v>512147.93</v>
      </c>
      <c r="R125" s="47">
        <f t="shared" si="39"/>
        <v>635619.9245833332</v>
      </c>
      <c r="T125" s="49">
        <f t="shared" si="40"/>
        <v>635619.9245833332</v>
      </c>
      <c r="Y125" s="51"/>
      <c r="Z125" s="51"/>
      <c r="AA125" s="51"/>
      <c r="AD125" s="49">
        <f t="shared" si="41"/>
        <v>635619.9245833332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728740.63</v>
      </c>
      <c r="F126" s="45">
        <v>722988.8</v>
      </c>
      <c r="G126" s="45">
        <v>699594.36</v>
      </c>
      <c r="H126" s="45">
        <v>598917.47</v>
      </c>
      <c r="I126" s="45">
        <v>638594.02</v>
      </c>
      <c r="J126" s="45">
        <v>695467</v>
      </c>
      <c r="K126" s="45">
        <v>644298.36</v>
      </c>
      <c r="L126" s="45">
        <v>616072.66</v>
      </c>
      <c r="M126" s="45">
        <v>650977.96</v>
      </c>
      <c r="N126" s="45">
        <v>631269.37</v>
      </c>
      <c r="O126" s="45">
        <v>665210.46</v>
      </c>
      <c r="P126" s="45">
        <v>586713.12</v>
      </c>
      <c r="Q126" s="45">
        <v>589598.51</v>
      </c>
      <c r="R126" s="47">
        <f t="shared" si="39"/>
        <v>650772.76250000007</v>
      </c>
      <c r="T126" s="49">
        <f t="shared" si="40"/>
        <v>650772.76250000007</v>
      </c>
      <c r="Y126" s="51"/>
      <c r="Z126" s="51"/>
      <c r="AA126" s="51"/>
      <c r="AD126" s="49">
        <f t="shared" si="41"/>
        <v>650772.76250000007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462202.56</v>
      </c>
      <c r="F127" s="45">
        <v>491746.08</v>
      </c>
      <c r="G127" s="45">
        <v>565725.46</v>
      </c>
      <c r="H127" s="45">
        <v>611580.24</v>
      </c>
      <c r="I127" s="45">
        <v>646793.18000000005</v>
      </c>
      <c r="J127" s="45">
        <v>624871.37</v>
      </c>
      <c r="K127" s="45">
        <v>589435.04</v>
      </c>
      <c r="L127" s="45">
        <v>512563.57</v>
      </c>
      <c r="M127" s="45">
        <v>512678.99</v>
      </c>
      <c r="N127" s="45">
        <v>511109.7</v>
      </c>
      <c r="O127" s="45">
        <v>514904.42</v>
      </c>
      <c r="P127" s="45">
        <v>536253.4</v>
      </c>
      <c r="Q127" s="45">
        <v>553229.91</v>
      </c>
      <c r="R127" s="47">
        <f t="shared" si="39"/>
        <v>552114.80708333338</v>
      </c>
      <c r="T127" s="49">
        <f t="shared" si="40"/>
        <v>552114.80708333338</v>
      </c>
      <c r="Y127" s="51"/>
      <c r="Z127" s="51"/>
      <c r="AA127" s="51"/>
      <c r="AD127" s="49">
        <f t="shared" si="41"/>
        <v>552114.80708333338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94599.58</v>
      </c>
      <c r="F128" s="45">
        <v>91228.24</v>
      </c>
      <c r="G128" s="45">
        <v>91636.4</v>
      </c>
      <c r="H128" s="45">
        <v>91124.71</v>
      </c>
      <c r="I128" s="45">
        <v>91094.399999999994</v>
      </c>
      <c r="J128" s="45">
        <v>96983.38</v>
      </c>
      <c r="K128" s="45">
        <v>96941.57</v>
      </c>
      <c r="L128" s="45">
        <v>99132.08</v>
      </c>
      <c r="M128" s="45">
        <v>99132.08</v>
      </c>
      <c r="N128" s="45">
        <v>98249.21</v>
      </c>
      <c r="O128" s="45">
        <v>97432.960000000006</v>
      </c>
      <c r="P128" s="45">
        <v>93450.49</v>
      </c>
      <c r="Q128" s="45">
        <v>98155.76</v>
      </c>
      <c r="R128" s="47">
        <f t="shared" si="39"/>
        <v>95231.932499999981</v>
      </c>
      <c r="T128" s="49">
        <f t="shared" si="40"/>
        <v>95231.932499999981</v>
      </c>
      <c r="Y128" s="51"/>
      <c r="Z128" s="51"/>
      <c r="AA128" s="51"/>
      <c r="AD128" s="49">
        <f t="shared" si="41"/>
        <v>95231.932499999981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314075.96999999997</v>
      </c>
      <c r="F129" s="45">
        <v>313667.55</v>
      </c>
      <c r="G129" s="45">
        <v>356694.95</v>
      </c>
      <c r="H129" s="45">
        <v>373421.02</v>
      </c>
      <c r="I129" s="45">
        <v>336424.47</v>
      </c>
      <c r="J129" s="45">
        <v>300765.96000000002</v>
      </c>
      <c r="K129" s="45">
        <v>243296.42</v>
      </c>
      <c r="L129" s="45">
        <v>395535.87</v>
      </c>
      <c r="M129" s="45">
        <v>314496.84999999998</v>
      </c>
      <c r="N129" s="45">
        <v>321489.48</v>
      </c>
      <c r="O129" s="45">
        <v>278813.62</v>
      </c>
      <c r="P129" s="45">
        <v>307016.89</v>
      </c>
      <c r="Q129" s="45">
        <v>330502.3</v>
      </c>
      <c r="R129" s="47">
        <f t="shared" si="39"/>
        <v>321992.68458333332</v>
      </c>
      <c r="T129" s="49">
        <f t="shared" si="40"/>
        <v>321992.68458333332</v>
      </c>
      <c r="Y129" s="51"/>
      <c r="Z129" s="51"/>
      <c r="AA129" s="51"/>
      <c r="AD129" s="49">
        <f t="shared" si="41"/>
        <v>321992.68458333332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357468.43</v>
      </c>
      <c r="F130" s="45">
        <v>358331.38</v>
      </c>
      <c r="G130" s="45">
        <v>355069.46</v>
      </c>
      <c r="H130" s="45">
        <v>366101.08</v>
      </c>
      <c r="I130" s="45">
        <v>257116.02</v>
      </c>
      <c r="J130" s="45">
        <v>285835.65999999997</v>
      </c>
      <c r="K130" s="45">
        <v>284281.18</v>
      </c>
      <c r="L130" s="45">
        <v>315890.34999999998</v>
      </c>
      <c r="M130" s="45">
        <v>312504.11</v>
      </c>
      <c r="N130" s="45">
        <v>302783.69</v>
      </c>
      <c r="O130" s="45">
        <v>324260.46000000002</v>
      </c>
      <c r="P130" s="45">
        <v>337906.42</v>
      </c>
      <c r="Q130" s="45">
        <v>362973.47</v>
      </c>
      <c r="R130" s="47">
        <f t="shared" si="39"/>
        <v>321691.73</v>
      </c>
      <c r="T130" s="49">
        <f t="shared" si="40"/>
        <v>321691.73</v>
      </c>
      <c r="Y130" s="51"/>
      <c r="Z130" s="51"/>
      <c r="AA130" s="51"/>
      <c r="AD130" s="49">
        <f t="shared" si="41"/>
        <v>321691.73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145125.16</v>
      </c>
      <c r="F131" s="45">
        <v>129182.28</v>
      </c>
      <c r="G131" s="45">
        <v>168330.71</v>
      </c>
      <c r="H131" s="45">
        <v>143175.16</v>
      </c>
      <c r="I131" s="45">
        <v>169509.3</v>
      </c>
      <c r="J131" s="45">
        <v>158741.06</v>
      </c>
      <c r="K131" s="45">
        <v>163936.69</v>
      </c>
      <c r="L131" s="45">
        <v>163671.53</v>
      </c>
      <c r="M131" s="45">
        <v>161967.92000000001</v>
      </c>
      <c r="N131" s="45">
        <v>163388.82</v>
      </c>
      <c r="O131" s="45">
        <v>158930.01999999999</v>
      </c>
      <c r="P131" s="45">
        <v>145231.37</v>
      </c>
      <c r="Q131" s="45">
        <v>154005.04999999999</v>
      </c>
      <c r="R131" s="47">
        <f t="shared" si="39"/>
        <v>156302.49708333332</v>
      </c>
      <c r="T131" s="49">
        <f t="shared" si="40"/>
        <v>156302.49708333332</v>
      </c>
      <c r="Y131" s="51"/>
      <c r="Z131" s="51"/>
      <c r="AA131" s="51"/>
      <c r="AD131" s="49">
        <f t="shared" si="41"/>
        <v>156302.49708333332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671975.43</v>
      </c>
      <c r="F132" s="45">
        <v>697675.63</v>
      </c>
      <c r="G132" s="45">
        <v>695593.23</v>
      </c>
      <c r="H132" s="45">
        <v>640387.6</v>
      </c>
      <c r="I132" s="45">
        <v>680965.99</v>
      </c>
      <c r="J132" s="45">
        <v>648988.14</v>
      </c>
      <c r="K132" s="45">
        <v>517961.54</v>
      </c>
      <c r="L132" s="45">
        <v>521911.43</v>
      </c>
      <c r="M132" s="45">
        <v>524180.69</v>
      </c>
      <c r="N132" s="45">
        <v>523557.41</v>
      </c>
      <c r="O132" s="45">
        <v>534850.93000000005</v>
      </c>
      <c r="P132" s="45">
        <v>528537.36</v>
      </c>
      <c r="Q132" s="45">
        <v>511688.03</v>
      </c>
      <c r="R132" s="47">
        <f t="shared" si="39"/>
        <v>592203.4733333335</v>
      </c>
      <c r="T132" s="49">
        <f t="shared" si="40"/>
        <v>592203.4733333335</v>
      </c>
      <c r="Y132" s="51"/>
      <c r="Z132" s="51"/>
      <c r="AA132" s="51"/>
      <c r="AD132" s="49">
        <f t="shared" si="41"/>
        <v>592203.4733333335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0</v>
      </c>
      <c r="F133" s="45">
        <v>-0.01</v>
      </c>
      <c r="G133" s="45">
        <v>-0.01</v>
      </c>
      <c r="H133" s="45">
        <v>-0.01</v>
      </c>
      <c r="I133" s="45">
        <v>9126.7000000000007</v>
      </c>
      <c r="J133" s="45">
        <v>-68.360000000000596</v>
      </c>
      <c r="K133" s="45">
        <v>-2.0000000000578701E-2</v>
      </c>
      <c r="L133" s="45">
        <v>-5.7866558766939095E-13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7">
        <f t="shared" si="39"/>
        <v>754.85749999999996</v>
      </c>
      <c r="T133" s="49">
        <f t="shared" si="40"/>
        <v>754.85749999999996</v>
      </c>
      <c r="Y133" s="51"/>
      <c r="Z133" s="51"/>
      <c r="AA133" s="51"/>
      <c r="AD133" s="49">
        <f t="shared" si="41"/>
        <v>754.85749999999996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312283.11</v>
      </c>
      <c r="F134" s="45">
        <v>307853.52</v>
      </c>
      <c r="G134" s="45">
        <v>320917.71000000002</v>
      </c>
      <c r="H134" s="45">
        <v>293037.65000000002</v>
      </c>
      <c r="I134" s="45">
        <v>291743.63</v>
      </c>
      <c r="J134" s="45">
        <v>296334.49</v>
      </c>
      <c r="K134" s="45">
        <v>318175.26</v>
      </c>
      <c r="L134" s="45">
        <v>309707.19</v>
      </c>
      <c r="M134" s="45">
        <v>303012.90000000002</v>
      </c>
      <c r="N134" s="45">
        <v>307390.95</v>
      </c>
      <c r="O134" s="45">
        <v>328757.59000000003</v>
      </c>
      <c r="P134" s="45">
        <v>364458.39</v>
      </c>
      <c r="Q134" s="45">
        <v>362859.6</v>
      </c>
      <c r="R134" s="47">
        <f t="shared" si="39"/>
        <v>314913.38625000004</v>
      </c>
      <c r="T134" s="49">
        <f t="shared" si="40"/>
        <v>314913.38625000004</v>
      </c>
      <c r="Y134" s="51"/>
      <c r="Z134" s="51"/>
      <c r="AA134" s="51"/>
      <c r="AD134" s="49">
        <f t="shared" si="41"/>
        <v>314913.38625000004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225047.65</v>
      </c>
      <c r="F135" s="45">
        <v>220321.14</v>
      </c>
      <c r="G135" s="45">
        <v>217847.05</v>
      </c>
      <c r="H135" s="45">
        <v>218577.96</v>
      </c>
      <c r="I135" s="45">
        <v>217039.55</v>
      </c>
      <c r="J135" s="45">
        <v>234465.33</v>
      </c>
      <c r="K135" s="45">
        <v>241585.06</v>
      </c>
      <c r="L135" s="45">
        <v>247272.13</v>
      </c>
      <c r="M135" s="45">
        <v>246645.34</v>
      </c>
      <c r="N135" s="45">
        <v>241760.04</v>
      </c>
      <c r="O135" s="45">
        <v>241369.97</v>
      </c>
      <c r="P135" s="45">
        <v>237157.73</v>
      </c>
      <c r="Q135" s="45">
        <v>251686.14</v>
      </c>
      <c r="R135" s="47">
        <f t="shared" si="39"/>
        <v>233534.01625000002</v>
      </c>
      <c r="T135" s="49">
        <f t="shared" si="40"/>
        <v>233534.01625000002</v>
      </c>
      <c r="Y135" s="51"/>
      <c r="Z135" s="51"/>
      <c r="AA135" s="51"/>
      <c r="AD135" s="49">
        <f t="shared" si="41"/>
        <v>233534.01625000002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144848.72</v>
      </c>
      <c r="F136" s="45">
        <v>145110.88</v>
      </c>
      <c r="G136" s="45">
        <v>153617.29</v>
      </c>
      <c r="H136" s="45">
        <v>164913.60999999999</v>
      </c>
      <c r="I136" s="45">
        <v>374702.56</v>
      </c>
      <c r="J136" s="45">
        <v>378283.61</v>
      </c>
      <c r="K136" s="45">
        <v>162952.39000000001</v>
      </c>
      <c r="L136" s="45">
        <v>132183.98000000001</v>
      </c>
      <c r="M136" s="45">
        <v>141124.78</v>
      </c>
      <c r="N136" s="45">
        <v>143260.04999999999</v>
      </c>
      <c r="O136" s="45">
        <v>142249.39000000001</v>
      </c>
      <c r="P136" s="45">
        <v>153379.96</v>
      </c>
      <c r="Q136" s="45">
        <v>151291.95000000001</v>
      </c>
      <c r="R136" s="47">
        <f t="shared" si="39"/>
        <v>186654.06958333336</v>
      </c>
      <c r="T136" s="49">
        <f t="shared" si="40"/>
        <v>186654.06958333336</v>
      </c>
      <c r="Y136" s="51"/>
      <c r="Z136" s="51"/>
      <c r="AA136" s="51"/>
      <c r="AD136" s="49">
        <f t="shared" si="41"/>
        <v>186654.06958333336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57467.25</v>
      </c>
      <c r="F137" s="45">
        <v>56828.87</v>
      </c>
      <c r="G137" s="45">
        <v>57221.83</v>
      </c>
      <c r="H137" s="45">
        <v>56493.03</v>
      </c>
      <c r="I137" s="45">
        <v>55175.94</v>
      </c>
      <c r="J137" s="45">
        <v>54228.62</v>
      </c>
      <c r="K137" s="45">
        <v>59093.08</v>
      </c>
      <c r="L137" s="45">
        <v>58614.74</v>
      </c>
      <c r="M137" s="45">
        <v>58314.7</v>
      </c>
      <c r="N137" s="45">
        <v>63566.85</v>
      </c>
      <c r="O137" s="45">
        <v>63249.02</v>
      </c>
      <c r="P137" s="45">
        <v>64463.67</v>
      </c>
      <c r="Q137" s="45">
        <v>62297.46</v>
      </c>
      <c r="R137" s="47">
        <f t="shared" si="39"/>
        <v>58927.725416666675</v>
      </c>
      <c r="T137" s="49">
        <f t="shared" si="40"/>
        <v>58927.725416666675</v>
      </c>
      <c r="Y137" s="51"/>
      <c r="Z137" s="51"/>
      <c r="AA137" s="51"/>
      <c r="AD137" s="49">
        <f t="shared" si="41"/>
        <v>58927.725416666675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407066.73</v>
      </c>
      <c r="F138" s="45">
        <v>387437.63</v>
      </c>
      <c r="G138" s="45">
        <v>391986.01</v>
      </c>
      <c r="H138" s="45">
        <v>385070.01</v>
      </c>
      <c r="I138" s="45">
        <v>399936.78</v>
      </c>
      <c r="J138" s="45">
        <v>395975.98</v>
      </c>
      <c r="K138" s="45">
        <v>385246.13</v>
      </c>
      <c r="L138" s="45">
        <v>383543.8</v>
      </c>
      <c r="M138" s="45">
        <v>353386.37</v>
      </c>
      <c r="N138" s="45">
        <v>353570.78</v>
      </c>
      <c r="O138" s="45">
        <v>348611.31</v>
      </c>
      <c r="P138" s="45">
        <v>489073.73</v>
      </c>
      <c r="Q138" s="45">
        <v>457285.72</v>
      </c>
      <c r="R138" s="47">
        <f t="shared" si="39"/>
        <v>392167.89624999999</v>
      </c>
      <c r="T138" s="49">
        <f t="shared" si="40"/>
        <v>392167.89624999999</v>
      </c>
      <c r="Y138" s="51"/>
      <c r="Z138" s="51"/>
      <c r="AA138" s="51"/>
      <c r="AD138" s="49">
        <f t="shared" si="41"/>
        <v>392167.89624999999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0</v>
      </c>
      <c r="F139" s="45">
        <v>0</v>
      </c>
      <c r="G139" s="45">
        <v>0</v>
      </c>
      <c r="H139" s="45">
        <v>-0.01</v>
      </c>
      <c r="I139" s="45">
        <v>-0.01</v>
      </c>
      <c r="J139" s="45">
        <v>-0.01</v>
      </c>
      <c r="K139" s="45">
        <v>-0.01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7">
        <f t="shared" si="39"/>
        <v>-3.3333333333333335E-3</v>
      </c>
      <c r="T139" s="49">
        <f t="shared" si="40"/>
        <v>-3.3333333333333335E-3</v>
      </c>
      <c r="Y139" s="51"/>
      <c r="Z139" s="51"/>
      <c r="AA139" s="51"/>
      <c r="AD139" s="49">
        <f t="shared" si="41"/>
        <v>-3.3333333333333335E-3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359206.99</v>
      </c>
      <c r="F140" s="45">
        <v>369993.59</v>
      </c>
      <c r="G140" s="45">
        <v>327579.96999999997</v>
      </c>
      <c r="H140" s="45">
        <v>327579.96999999997</v>
      </c>
      <c r="I140" s="45">
        <v>431265.29</v>
      </c>
      <c r="J140" s="45">
        <v>402327.86</v>
      </c>
      <c r="K140" s="45">
        <v>402327.86</v>
      </c>
      <c r="L140" s="45">
        <v>402327.86</v>
      </c>
      <c r="M140" s="45">
        <v>294795.90999999997</v>
      </c>
      <c r="N140" s="45">
        <v>295543.87</v>
      </c>
      <c r="O140" s="45">
        <v>395041.4</v>
      </c>
      <c r="P140" s="45">
        <v>352369.06</v>
      </c>
      <c r="Q140" s="45">
        <v>352369.06</v>
      </c>
      <c r="R140" s="47">
        <f t="shared" si="39"/>
        <v>363078.38874999998</v>
      </c>
      <c r="T140" s="49">
        <f t="shared" si="40"/>
        <v>363078.38874999998</v>
      </c>
      <c r="Y140" s="51"/>
      <c r="Z140" s="51"/>
      <c r="AA140" s="51"/>
      <c r="AD140" s="49">
        <f t="shared" si="41"/>
        <v>363078.38874999998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39"/>
        <v>0</v>
      </c>
      <c r="T141" s="49">
        <f t="shared" si="40"/>
        <v>0</v>
      </c>
      <c r="Y141" s="51"/>
      <c r="Z141" s="51"/>
      <c r="AA141" s="51"/>
      <c r="AD141" s="49">
        <f t="shared" si="41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11381.38</v>
      </c>
      <c r="F142" s="45">
        <v>12108.12</v>
      </c>
      <c r="G142" s="45">
        <v>15200.03</v>
      </c>
      <c r="H142" s="45">
        <v>16448.64</v>
      </c>
      <c r="I142" s="45">
        <v>19954.2</v>
      </c>
      <c r="J142" s="45">
        <v>21422.04</v>
      </c>
      <c r="K142" s="45">
        <v>22693.34</v>
      </c>
      <c r="L142" s="45">
        <v>0</v>
      </c>
      <c r="M142" s="45">
        <v>2185.2600000000002</v>
      </c>
      <c r="N142" s="45">
        <v>2808.18</v>
      </c>
      <c r="O142" s="45">
        <v>3415.14</v>
      </c>
      <c r="P142" s="45">
        <v>3828.57</v>
      </c>
      <c r="Q142" s="45">
        <v>4751.9799999999996</v>
      </c>
      <c r="R142" s="47">
        <f t="shared" si="39"/>
        <v>10677.516666666665</v>
      </c>
      <c r="T142" s="49">
        <f t="shared" si="40"/>
        <v>10677.516666666665</v>
      </c>
      <c r="Y142" s="51"/>
      <c r="Z142" s="51"/>
      <c r="AA142" s="51"/>
      <c r="AD142" s="49">
        <f t="shared" si="41"/>
        <v>10677.516666666665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16467.55</v>
      </c>
      <c r="F143" s="45">
        <v>0</v>
      </c>
      <c r="G143" s="45">
        <v>10179.77</v>
      </c>
      <c r="H143" s="45">
        <v>0</v>
      </c>
      <c r="I143" s="45">
        <v>0</v>
      </c>
      <c r="J143" s="45">
        <v>2657.77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7">
        <f t="shared" si="39"/>
        <v>1755.9429166666669</v>
      </c>
      <c r="T143" s="49">
        <f t="shared" si="40"/>
        <v>1755.9429166666669</v>
      </c>
      <c r="Y143" s="51"/>
      <c r="Z143" s="51"/>
      <c r="AA143" s="51"/>
      <c r="AD143" s="49">
        <f t="shared" si="41"/>
        <v>1755.9429166666669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-579.9</v>
      </c>
      <c r="F144" s="45">
        <v>14096.36</v>
      </c>
      <c r="G144" s="45">
        <v>15561.79</v>
      </c>
      <c r="H144" s="45">
        <v>18480.18</v>
      </c>
      <c r="I144" s="45">
        <v>18503.55</v>
      </c>
      <c r="J144" s="45">
        <v>19963.8</v>
      </c>
      <c r="K144" s="45">
        <v>108871.14</v>
      </c>
      <c r="L144" s="45">
        <v>0</v>
      </c>
      <c r="M144" s="45">
        <v>3088.08</v>
      </c>
      <c r="N144" s="45">
        <v>2072.1</v>
      </c>
      <c r="O144" s="45">
        <v>2072.1</v>
      </c>
      <c r="P144" s="45">
        <v>18436.29</v>
      </c>
      <c r="Q144" s="45">
        <v>16842.63</v>
      </c>
      <c r="R144" s="47">
        <f t="shared" si="39"/>
        <v>19106.396250000002</v>
      </c>
      <c r="T144" s="49">
        <f t="shared" si="40"/>
        <v>19106.396250000002</v>
      </c>
      <c r="Y144" s="51"/>
      <c r="Z144" s="51"/>
      <c r="AA144" s="51"/>
      <c r="AD144" s="49">
        <f t="shared" si="41"/>
        <v>19106.396250000002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1063.3200000000099</v>
      </c>
      <c r="F145" s="45">
        <v>7.0485839387401898E-12</v>
      </c>
      <c r="G145" s="45">
        <v>115860.58</v>
      </c>
      <c r="H145" s="45">
        <v>187142.59</v>
      </c>
      <c r="I145" s="45">
        <v>249999.72</v>
      </c>
      <c r="J145" s="45">
        <v>403622.03</v>
      </c>
      <c r="K145" s="45">
        <v>561446.74</v>
      </c>
      <c r="L145" s="45">
        <v>704148.41</v>
      </c>
      <c r="M145" s="45">
        <v>395860.73</v>
      </c>
      <c r="N145" s="45">
        <v>5.8207660913467401E-11</v>
      </c>
      <c r="O145" s="45">
        <v>145813.76999999999</v>
      </c>
      <c r="P145" s="45">
        <v>458684.34</v>
      </c>
      <c r="Q145" s="45">
        <v>10691.940000000101</v>
      </c>
      <c r="R145" s="47">
        <f t="shared" si="39"/>
        <v>269038.04499999998</v>
      </c>
      <c r="T145" s="49">
        <f t="shared" si="40"/>
        <v>269038.04499999998</v>
      </c>
      <c r="Y145" s="51"/>
      <c r="Z145" s="51"/>
      <c r="AA145" s="51"/>
      <c r="AD145" s="49">
        <f t="shared" si="41"/>
        <v>269038.04499999998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216793.27</v>
      </c>
      <c r="F146" s="45">
        <v>37899.22</v>
      </c>
      <c r="G146" s="45">
        <v>58556.639999999999</v>
      </c>
      <c r="H146" s="45">
        <v>83723.56</v>
      </c>
      <c r="I146" s="45">
        <v>114006.99</v>
      </c>
      <c r="J146" s="45">
        <v>21946.95</v>
      </c>
      <c r="K146" s="45">
        <v>52377.72</v>
      </c>
      <c r="L146" s="45">
        <v>85356.52</v>
      </c>
      <c r="M146" s="45">
        <v>22170.59</v>
      </c>
      <c r="N146" s="45">
        <v>51489.86</v>
      </c>
      <c r="O146" s="45">
        <v>75895.759999999995</v>
      </c>
      <c r="P146" s="45">
        <v>103857.31</v>
      </c>
      <c r="Q146" s="45">
        <v>129841.49</v>
      </c>
      <c r="R146" s="47">
        <f t="shared" si="39"/>
        <v>73383.208333333343</v>
      </c>
      <c r="T146" s="49">
        <f t="shared" si="40"/>
        <v>73383.208333333343</v>
      </c>
      <c r="Y146" s="51"/>
      <c r="Z146" s="51"/>
      <c r="AA146" s="51"/>
      <c r="AD146" s="49">
        <f t="shared" si="41"/>
        <v>73383.208333333343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1141243.19</v>
      </c>
      <c r="F147" s="45">
        <v>1375417.96</v>
      </c>
      <c r="G147" s="45">
        <v>1825729.27</v>
      </c>
      <c r="H147" s="45">
        <v>1800562.35</v>
      </c>
      <c r="I147" s="45">
        <v>1946410.87</v>
      </c>
      <c r="J147" s="45">
        <v>2071749.67</v>
      </c>
      <c r="K147" s="45">
        <v>2041318.9</v>
      </c>
      <c r="L147" s="45">
        <v>2008340.1</v>
      </c>
      <c r="M147" s="45">
        <v>2096782.82</v>
      </c>
      <c r="N147" s="45">
        <v>1513348.55</v>
      </c>
      <c r="O147" s="45">
        <v>1488942.65</v>
      </c>
      <c r="P147" s="45">
        <v>1460981.1</v>
      </c>
      <c r="Q147" s="45">
        <v>1979705.04</v>
      </c>
      <c r="R147" s="47">
        <f t="shared" si="39"/>
        <v>1765838.19625</v>
      </c>
      <c r="T147" s="49">
        <f t="shared" si="40"/>
        <v>1765838.19625</v>
      </c>
      <c r="Y147" s="51"/>
      <c r="Z147" s="51"/>
      <c r="AA147" s="51"/>
      <c r="AD147" s="49">
        <f t="shared" si="41"/>
        <v>1765838.19625</v>
      </c>
    </row>
    <row r="148" spans="1:30">
      <c r="D148" s="41" t="s">
        <v>73</v>
      </c>
      <c r="E148" s="46">
        <f t="shared" ref="E148:R148" si="42">SUM(E123:E147)</f>
        <v>7835891.5399999991</v>
      </c>
      <c r="F148" s="46">
        <f t="shared" si="42"/>
        <v>7926340.8499999996</v>
      </c>
      <c r="G148" s="46">
        <f t="shared" si="42"/>
        <v>8574401.5499999989</v>
      </c>
      <c r="H148" s="46">
        <f t="shared" si="42"/>
        <v>8295727.3599999994</v>
      </c>
      <c r="I148" s="46">
        <f t="shared" si="42"/>
        <v>8911564.4100000001</v>
      </c>
      <c r="J148" s="46">
        <f t="shared" si="42"/>
        <v>8846787.9900000021</v>
      </c>
      <c r="K148" s="46">
        <f t="shared" si="42"/>
        <v>8586826.5399999991</v>
      </c>
      <c r="L148" s="46">
        <f t="shared" si="42"/>
        <v>8680270.8900000006</v>
      </c>
      <c r="M148" s="46">
        <f t="shared" si="42"/>
        <v>8162430.8400000017</v>
      </c>
      <c r="N148" s="46">
        <f t="shared" si="42"/>
        <v>7210155.7799999993</v>
      </c>
      <c r="O148" s="46">
        <f t="shared" si="42"/>
        <v>7467967.5099999979</v>
      </c>
      <c r="P148" s="46">
        <f t="shared" si="42"/>
        <v>7842174.5</v>
      </c>
      <c r="Q148" s="46">
        <f t="shared" si="42"/>
        <v>8114617.8799999999</v>
      </c>
      <c r="R148" s="46">
        <f t="shared" si="42"/>
        <v>8206658.5775000015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759621.1</v>
      </c>
      <c r="F150" s="45">
        <v>665331.66</v>
      </c>
      <c r="G150" s="45">
        <v>545669.61</v>
      </c>
      <c r="H150" s="45">
        <v>419280.05</v>
      </c>
      <c r="I150" s="45">
        <v>312127.48</v>
      </c>
      <c r="J150" s="45">
        <v>198995.66</v>
      </c>
      <c r="K150" s="45">
        <v>299824.02</v>
      </c>
      <c r="L150" s="45">
        <v>182791.93</v>
      </c>
      <c r="M150" s="45">
        <v>1370679.08</v>
      </c>
      <c r="N150" s="45">
        <v>1280030.31</v>
      </c>
      <c r="O150" s="45">
        <v>1177753.79</v>
      </c>
      <c r="P150" s="45">
        <v>1045178.8</v>
      </c>
      <c r="Q150" s="45">
        <v>906622.26</v>
      </c>
      <c r="R150" s="47">
        <f t="shared" ref="R150:R166" si="43">((E150+Q150)+((F150+G150+H150+I150+J150+K150+L150+M150+N150+O150+P150)*2))/24</f>
        <v>694232.00583333336</v>
      </c>
      <c r="T150" s="49">
        <f t="shared" ref="T150:T166" si="44">+R150</f>
        <v>694232.00583333336</v>
      </c>
      <c r="Y150" s="51"/>
      <c r="Z150" s="51"/>
      <c r="AA150" s="51"/>
      <c r="AD150" s="49">
        <f t="shared" ref="AD150:AD166" si="45">+R150</f>
        <v>694232.00583333336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43"/>
        <v>0</v>
      </c>
      <c r="T151" s="49">
        <f t="shared" si="44"/>
        <v>0</v>
      </c>
      <c r="Y151" s="51"/>
      <c r="Z151" s="51"/>
      <c r="AA151" s="51"/>
      <c r="AD151" s="49">
        <f t="shared" si="45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5308.07</v>
      </c>
      <c r="L152" s="45">
        <v>211022.38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7">
        <f t="shared" si="43"/>
        <v>18027.537500000002</v>
      </c>
      <c r="T152" s="49">
        <f t="shared" si="44"/>
        <v>18027.537500000002</v>
      </c>
      <c r="Y152" s="51"/>
      <c r="Z152" s="51"/>
      <c r="AA152" s="51"/>
      <c r="AD152" s="49">
        <f t="shared" si="45"/>
        <v>18027.537500000002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3"/>
        <v>0</v>
      </c>
      <c r="T153" s="49">
        <f t="shared" si="44"/>
        <v>0</v>
      </c>
      <c r="Y153" s="51"/>
      <c r="Z153" s="51"/>
      <c r="AA153" s="51"/>
      <c r="AD153" s="49">
        <f t="shared" si="45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43"/>
        <v>0</v>
      </c>
      <c r="T154" s="49">
        <f t="shared" si="44"/>
        <v>0</v>
      </c>
      <c r="Y154" s="51"/>
      <c r="Z154" s="51"/>
      <c r="AA154" s="51"/>
      <c r="AD154" s="49">
        <f t="shared" si="45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43"/>
        <v>0</v>
      </c>
      <c r="T155" s="49">
        <f t="shared" si="44"/>
        <v>0</v>
      </c>
      <c r="Y155" s="51"/>
      <c r="Z155" s="51"/>
      <c r="AA155" s="51"/>
      <c r="AD155" s="49">
        <f t="shared" si="45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1506918.3</v>
      </c>
      <c r="F156" s="45">
        <v>1930841.53</v>
      </c>
      <c r="G156" s="45">
        <v>2449205.9500000002</v>
      </c>
      <c r="H156" s="45">
        <v>3019442.62</v>
      </c>
      <c r="I156" s="45">
        <v>3359964.43</v>
      </c>
      <c r="J156" s="45">
        <v>2968197.33</v>
      </c>
      <c r="K156" s="45">
        <v>2824385.07</v>
      </c>
      <c r="L156" s="45">
        <v>2990098.25</v>
      </c>
      <c r="M156" s="45">
        <v>3210234.06</v>
      </c>
      <c r="N156" s="45">
        <v>975792.04</v>
      </c>
      <c r="O156" s="45">
        <v>51004.51</v>
      </c>
      <c r="P156" s="45">
        <v>199707.71</v>
      </c>
      <c r="Q156" s="45">
        <v>2276613.31</v>
      </c>
      <c r="R156" s="47">
        <f t="shared" si="43"/>
        <v>2155886.6087500001</v>
      </c>
      <c r="T156" s="49">
        <f t="shared" si="44"/>
        <v>2155886.6087500001</v>
      </c>
      <c r="Y156" s="51"/>
      <c r="Z156" s="51"/>
      <c r="AA156" s="51"/>
      <c r="AD156" s="49">
        <f t="shared" si="45"/>
        <v>2155886.6087500001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46628.33</v>
      </c>
      <c r="K157" s="45">
        <v>46628.33</v>
      </c>
      <c r="L157" s="45">
        <v>243628.33</v>
      </c>
      <c r="M157" s="45">
        <v>46628.33</v>
      </c>
      <c r="N157" s="45">
        <v>-1.45519152283669E-11</v>
      </c>
      <c r="O157" s="45">
        <v>-1.45519152283669E-11</v>
      </c>
      <c r="P157" s="45">
        <v>-1.45519152283669E-11</v>
      </c>
      <c r="Q157" s="45">
        <v>-1.45519152283669E-11</v>
      </c>
      <c r="R157" s="47">
        <f t="shared" si="43"/>
        <v>31959.443333333333</v>
      </c>
      <c r="T157" s="49">
        <f t="shared" si="44"/>
        <v>31959.443333333333</v>
      </c>
      <c r="Y157" s="51"/>
      <c r="Z157" s="51"/>
      <c r="AA157" s="51"/>
      <c r="AD157" s="49">
        <f t="shared" si="45"/>
        <v>31959.443333333333</v>
      </c>
    </row>
    <row r="158" spans="1:30">
      <c r="A158" s="6" t="s">
        <v>284</v>
      </c>
      <c r="B158" s="6" t="s">
        <v>76</v>
      </c>
      <c r="C158" s="6" t="s">
        <v>108</v>
      </c>
      <c r="D158" s="11" t="s">
        <v>1034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43"/>
        <v>0</v>
      </c>
      <c r="T158" s="49">
        <f t="shared" si="44"/>
        <v>0</v>
      </c>
      <c r="Y158" s="51"/>
      <c r="Z158" s="51"/>
      <c r="AA158" s="51"/>
      <c r="AD158" s="49">
        <f t="shared" si="45"/>
        <v>0</v>
      </c>
    </row>
    <row r="159" spans="1:30">
      <c r="A159" s="6" t="s">
        <v>284</v>
      </c>
      <c r="B159" s="6" t="s">
        <v>80</v>
      </c>
      <c r="C159" s="6" t="s">
        <v>83</v>
      </c>
      <c r="D159" s="41" t="s">
        <v>81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7">
        <f t="shared" si="43"/>
        <v>0</v>
      </c>
      <c r="T159" s="49">
        <f t="shared" si="44"/>
        <v>0</v>
      </c>
      <c r="Y159" s="51"/>
      <c r="Z159" s="51"/>
      <c r="AA159" s="51"/>
      <c r="AD159" s="49">
        <f t="shared" si="45"/>
        <v>0</v>
      </c>
    </row>
    <row r="160" spans="1:30">
      <c r="A160" s="6" t="s">
        <v>284</v>
      </c>
      <c r="B160" s="6" t="s">
        <v>82</v>
      </c>
      <c r="C160" s="6" t="s">
        <v>83</v>
      </c>
      <c r="D160" s="41" t="s">
        <v>84</v>
      </c>
      <c r="E160" s="45">
        <v>63020.27</v>
      </c>
      <c r="F160" s="45">
        <v>2.18278728425503E-11</v>
      </c>
      <c r="G160" s="45">
        <v>17094.080000000002</v>
      </c>
      <c r="H160" s="45">
        <v>126114.47</v>
      </c>
      <c r="I160" s="45">
        <v>246339.07</v>
      </c>
      <c r="J160" s="45">
        <v>595127.11</v>
      </c>
      <c r="K160" s="45">
        <v>0</v>
      </c>
      <c r="L160" s="45">
        <v>0</v>
      </c>
      <c r="M160" s="45">
        <v>0</v>
      </c>
      <c r="N160" s="45">
        <v>83109.149999999994</v>
      </c>
      <c r="O160" s="45">
        <v>81416</v>
      </c>
      <c r="P160" s="45">
        <v>334281</v>
      </c>
      <c r="Q160" s="45">
        <v>316849.14</v>
      </c>
      <c r="R160" s="47">
        <f t="shared" si="43"/>
        <v>139451.29874999999</v>
      </c>
      <c r="T160" s="61">
        <f t="shared" si="44"/>
        <v>139451.29874999999</v>
      </c>
      <c r="Y160" s="51"/>
      <c r="Z160" s="51"/>
      <c r="AA160" s="51"/>
      <c r="AD160" s="49">
        <f t="shared" si="45"/>
        <v>139451.29874999999</v>
      </c>
    </row>
    <row r="161" spans="1:30">
      <c r="A161" s="6" t="s">
        <v>293</v>
      </c>
      <c r="B161" s="6" t="s">
        <v>76</v>
      </c>
      <c r="C161" s="6" t="s">
        <v>83</v>
      </c>
      <c r="D161" s="41" t="s">
        <v>601</v>
      </c>
      <c r="E161" s="45">
        <v>142640.39000000001</v>
      </c>
      <c r="F161" s="45">
        <v>122263.19</v>
      </c>
      <c r="G161" s="45">
        <v>101885.99</v>
      </c>
      <c r="H161" s="45">
        <v>81508.789999999994</v>
      </c>
      <c r="I161" s="45">
        <v>61131.59</v>
      </c>
      <c r="J161" s="45">
        <v>40754.39</v>
      </c>
      <c r="K161" s="45">
        <v>20377.189999999999</v>
      </c>
      <c r="L161" s="45">
        <v>-1.00000000311411E-2</v>
      </c>
      <c r="M161" s="45">
        <v>-0.01</v>
      </c>
      <c r="N161" s="45">
        <v>-0.01</v>
      </c>
      <c r="O161" s="45">
        <v>205714.97</v>
      </c>
      <c r="P161" s="45">
        <v>182857.75</v>
      </c>
      <c r="Q161" s="45">
        <v>160000.53</v>
      </c>
      <c r="R161" s="47">
        <f t="shared" si="43"/>
        <v>80651.190833333341</v>
      </c>
      <c r="T161" s="49">
        <f t="shared" si="44"/>
        <v>80651.190833333341</v>
      </c>
      <c r="Y161" s="51"/>
      <c r="Z161" s="51"/>
      <c r="AA161" s="51"/>
      <c r="AD161" s="49">
        <f t="shared" si="45"/>
        <v>80651.190833333341</v>
      </c>
    </row>
    <row r="162" spans="1:30">
      <c r="A162" s="6" t="s">
        <v>293</v>
      </c>
      <c r="B162" s="6" t="s">
        <v>76</v>
      </c>
      <c r="C162" s="6" t="s">
        <v>67</v>
      </c>
      <c r="D162" s="41" t="s">
        <v>602</v>
      </c>
      <c r="E162" s="45">
        <v>4.0000000002692097E-2</v>
      </c>
      <c r="F162" s="45">
        <v>72172.259999999995</v>
      </c>
      <c r="G162" s="45">
        <v>65611.100000000006</v>
      </c>
      <c r="H162" s="45">
        <v>59049.99</v>
      </c>
      <c r="I162" s="45">
        <v>52488.88</v>
      </c>
      <c r="J162" s="45">
        <v>45927.77</v>
      </c>
      <c r="K162" s="45">
        <v>39366.660000000003</v>
      </c>
      <c r="L162" s="45">
        <v>32805.550000000003</v>
      </c>
      <c r="M162" s="45">
        <v>26244.44</v>
      </c>
      <c r="N162" s="45">
        <v>19683.330000000002</v>
      </c>
      <c r="O162" s="45">
        <v>13122.22</v>
      </c>
      <c r="P162" s="45">
        <v>6561.11</v>
      </c>
      <c r="Q162" s="45">
        <v>1.8189894035458601E-12</v>
      </c>
      <c r="R162" s="47">
        <f t="shared" si="43"/>
        <v>36086.110833333332</v>
      </c>
      <c r="T162" s="49">
        <f t="shared" si="44"/>
        <v>36086.110833333332</v>
      </c>
      <c r="Y162" s="51"/>
      <c r="Z162" s="51"/>
      <c r="AA162" s="51"/>
      <c r="AD162" s="49">
        <f t="shared" si="45"/>
        <v>36086.110833333332</v>
      </c>
    </row>
    <row r="163" spans="1:30">
      <c r="A163" s="6" t="s">
        <v>293</v>
      </c>
      <c r="B163" s="6" t="s">
        <v>76</v>
      </c>
      <c r="C163" s="6" t="s">
        <v>113</v>
      </c>
      <c r="D163" s="41" t="s">
        <v>603</v>
      </c>
      <c r="E163" s="45">
        <v>156526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1284577</v>
      </c>
      <c r="L163" s="45">
        <v>1101066</v>
      </c>
      <c r="M163" s="45">
        <v>917555</v>
      </c>
      <c r="N163" s="45">
        <v>734044</v>
      </c>
      <c r="O163" s="45">
        <v>550533</v>
      </c>
      <c r="P163" s="45">
        <v>367022</v>
      </c>
      <c r="Q163" s="45">
        <v>183511</v>
      </c>
      <c r="R163" s="47">
        <f t="shared" si="43"/>
        <v>427067.95833333331</v>
      </c>
      <c r="T163" s="49">
        <f t="shared" si="44"/>
        <v>427067.95833333331</v>
      </c>
      <c r="Y163" s="51"/>
      <c r="Z163" s="51"/>
      <c r="AA163" s="51"/>
      <c r="AD163" s="49">
        <f t="shared" si="45"/>
        <v>427067.95833333331</v>
      </c>
    </row>
    <row r="164" spans="1:30">
      <c r="A164" s="6" t="s">
        <v>293</v>
      </c>
      <c r="B164" s="6" t="s">
        <v>76</v>
      </c>
      <c r="C164" s="6" t="s">
        <v>100</v>
      </c>
      <c r="D164" s="11" t="s">
        <v>600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7">
        <f t="shared" si="43"/>
        <v>0</v>
      </c>
      <c r="T164" s="49">
        <f t="shared" si="44"/>
        <v>0</v>
      </c>
      <c r="Y164" s="51"/>
      <c r="Z164" s="51"/>
      <c r="AA164" s="51"/>
      <c r="AD164" s="49">
        <f t="shared" si="45"/>
        <v>0</v>
      </c>
    </row>
    <row r="165" spans="1:30">
      <c r="A165" s="6" t="s">
        <v>293</v>
      </c>
      <c r="B165" s="6" t="s">
        <v>79</v>
      </c>
      <c r="C165" s="6" t="s">
        <v>318</v>
      </c>
      <c r="D165" s="41" t="s">
        <v>605</v>
      </c>
      <c r="E165" s="45">
        <v>0</v>
      </c>
      <c r="F165" s="45">
        <v>84.69</v>
      </c>
      <c r="G165" s="45">
        <v>0</v>
      </c>
      <c r="H165" s="45">
        <v>0</v>
      </c>
      <c r="I165" s="45">
        <v>0</v>
      </c>
      <c r="J165" s="45">
        <v>0</v>
      </c>
      <c r="K165" s="45">
        <v>68260.69</v>
      </c>
      <c r="L165" s="45">
        <v>140934.53</v>
      </c>
      <c r="M165" s="45">
        <v>106778.56</v>
      </c>
      <c r="N165" s="45">
        <v>40385.129999999997</v>
      </c>
      <c r="O165" s="45">
        <v>7.2759576141834308E-12</v>
      </c>
      <c r="P165" s="45">
        <v>7.2759576141834308E-12</v>
      </c>
      <c r="Q165" s="45">
        <v>7.2759576141834308E-12</v>
      </c>
      <c r="R165" s="47">
        <f t="shared" si="43"/>
        <v>29703.633333333331</v>
      </c>
      <c r="T165" s="49">
        <f t="shared" si="44"/>
        <v>29703.633333333331</v>
      </c>
      <c r="Y165" s="51"/>
      <c r="Z165" s="51"/>
      <c r="AA165" s="51"/>
      <c r="AD165" s="49">
        <f t="shared" si="45"/>
        <v>29703.633333333331</v>
      </c>
    </row>
    <row r="166" spans="1:30">
      <c r="A166" s="6" t="s">
        <v>294</v>
      </c>
      <c r="B166" s="6" t="s">
        <v>79</v>
      </c>
      <c r="C166" s="6" t="s">
        <v>319</v>
      </c>
      <c r="D166" s="41" t="s">
        <v>605</v>
      </c>
      <c r="E166" s="45">
        <v>0</v>
      </c>
      <c r="F166" s="45">
        <v>306.37</v>
      </c>
      <c r="G166" s="45">
        <v>0</v>
      </c>
      <c r="H166" s="45">
        <v>0</v>
      </c>
      <c r="I166" s="45">
        <v>0</v>
      </c>
      <c r="J166" s="45">
        <v>0</v>
      </c>
      <c r="K166" s="45">
        <v>246304.71</v>
      </c>
      <c r="L166" s="45">
        <v>418063.31</v>
      </c>
      <c r="M166" s="45">
        <v>316744.23</v>
      </c>
      <c r="N166" s="45">
        <v>119797.04</v>
      </c>
      <c r="O166" s="45">
        <v>-1.45519152283669E-11</v>
      </c>
      <c r="P166" s="45">
        <v>-1.45519152283669E-11</v>
      </c>
      <c r="Q166" s="45">
        <v>-1.45519152283669E-11</v>
      </c>
      <c r="R166" s="47">
        <f t="shared" si="43"/>
        <v>91767.971666666665</v>
      </c>
      <c r="T166" s="49">
        <f t="shared" si="44"/>
        <v>91767.971666666665</v>
      </c>
      <c r="Y166" s="51"/>
      <c r="Z166" s="51"/>
      <c r="AA166" s="51"/>
      <c r="AD166" s="49">
        <f t="shared" si="45"/>
        <v>91767.971666666665</v>
      </c>
    </row>
    <row r="167" spans="1:30">
      <c r="D167" s="41" t="s">
        <v>85</v>
      </c>
      <c r="E167" s="46">
        <f t="shared" ref="E167:K167" si="46">SUM(E150:E166)</f>
        <v>2628726.1</v>
      </c>
      <c r="F167" s="46">
        <f t="shared" si="46"/>
        <v>2790999.6999999997</v>
      </c>
      <c r="G167" s="46">
        <f t="shared" si="46"/>
        <v>3179466.7300000004</v>
      </c>
      <c r="H167" s="46">
        <f t="shared" si="46"/>
        <v>3705395.9200000004</v>
      </c>
      <c r="I167" s="46">
        <f t="shared" si="46"/>
        <v>4032051.4499999997</v>
      </c>
      <c r="J167" s="46">
        <f t="shared" si="46"/>
        <v>3895630.5900000003</v>
      </c>
      <c r="K167" s="46">
        <f t="shared" si="46"/>
        <v>4835031.74</v>
      </c>
      <c r="L167" s="46">
        <f t="shared" ref="L167:R167" si="47">SUM(L150:L166)</f>
        <v>5320410.2699999996</v>
      </c>
      <c r="M167" s="46">
        <f t="shared" si="47"/>
        <v>5994863.6900000013</v>
      </c>
      <c r="N167" s="46">
        <f t="shared" si="47"/>
        <v>3252840.99</v>
      </c>
      <c r="O167" s="46">
        <f t="shared" si="47"/>
        <v>2079544.49</v>
      </c>
      <c r="P167" s="46">
        <f t="shared" si="47"/>
        <v>2135608.37</v>
      </c>
      <c r="Q167" s="46">
        <f t="shared" si="47"/>
        <v>3843596.24</v>
      </c>
      <c r="R167" s="46">
        <f t="shared" si="47"/>
        <v>3704833.7591666672</v>
      </c>
      <c r="Y167" s="51"/>
      <c r="Z167" s="51"/>
      <c r="AA167" s="51"/>
    </row>
    <row r="168" spans="1:30">
      <c r="D168" s="3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7"/>
      <c r="Y168" s="51"/>
      <c r="Z168" s="51"/>
      <c r="AA168" s="51"/>
    </row>
    <row r="169" spans="1:30">
      <c r="A169" s="6" t="s">
        <v>293</v>
      </c>
      <c r="B169" s="6" t="s">
        <v>86</v>
      </c>
      <c r="C169" s="6" t="s">
        <v>83</v>
      </c>
      <c r="D169" s="41" t="s">
        <v>606</v>
      </c>
      <c r="E169" s="45">
        <v>676837.24</v>
      </c>
      <c r="F169" s="45">
        <v>381264</v>
      </c>
      <c r="G169" s="45">
        <v>212937.1</v>
      </c>
      <c r="H169" s="45">
        <v>360105.41</v>
      </c>
      <c r="I169" s="45">
        <v>528249.82999999996</v>
      </c>
      <c r="J169" s="45">
        <v>1688408</v>
      </c>
      <c r="K169" s="45">
        <v>3602492.96</v>
      </c>
      <c r="L169" s="45">
        <v>4079218.54</v>
      </c>
      <c r="M169" s="45">
        <v>3907535.72</v>
      </c>
      <c r="N169" s="45">
        <v>4224990.29</v>
      </c>
      <c r="O169" s="45">
        <v>2544711.04</v>
      </c>
      <c r="P169" s="45">
        <v>1103928.83</v>
      </c>
      <c r="Q169" s="45">
        <v>782326.85</v>
      </c>
      <c r="R169" s="47">
        <f t="shared" ref="R169:R178" si="48">((E169+Q169)+((F169+G169+H169+I169+J169+K169+L169+M169+N169+O169+P169)*2))/24</f>
        <v>1946951.9804166667</v>
      </c>
      <c r="T169" s="49">
        <f t="shared" ref="T169:T178" si="49">+R169</f>
        <v>1946951.9804166667</v>
      </c>
      <c r="Y169" s="51"/>
      <c r="Z169" s="51"/>
      <c r="AA169" s="51"/>
      <c r="AD169" s="49">
        <f t="shared" ref="AD169:AD178" si="50">+R169</f>
        <v>1946951.9804166667</v>
      </c>
    </row>
    <row r="170" spans="1:30">
      <c r="A170" s="6" t="s">
        <v>293</v>
      </c>
      <c r="B170" s="6" t="s">
        <v>86</v>
      </c>
      <c r="C170" s="6" t="s">
        <v>67</v>
      </c>
      <c r="D170" s="41" t="s">
        <v>607</v>
      </c>
      <c r="E170" s="45">
        <v>388932.67</v>
      </c>
      <c r="F170" s="45">
        <v>248679.44</v>
      </c>
      <c r="G170" s="45">
        <v>180384.34</v>
      </c>
      <c r="H170" s="45">
        <v>282733.32</v>
      </c>
      <c r="I170" s="45">
        <v>401064.62</v>
      </c>
      <c r="J170" s="45">
        <v>1092583.6299999999</v>
      </c>
      <c r="K170" s="45">
        <v>2059195.74</v>
      </c>
      <c r="L170" s="45">
        <v>2341346.5099999998</v>
      </c>
      <c r="M170" s="45">
        <v>2130978.17</v>
      </c>
      <c r="N170" s="45">
        <v>2312768.06</v>
      </c>
      <c r="O170" s="45">
        <v>1498319.09</v>
      </c>
      <c r="P170" s="45">
        <v>674081.84</v>
      </c>
      <c r="Q170" s="45">
        <v>510928.3</v>
      </c>
      <c r="R170" s="47">
        <f t="shared" si="48"/>
        <v>1139338.7704166665</v>
      </c>
      <c r="T170" s="49">
        <f t="shared" si="49"/>
        <v>1139338.7704166665</v>
      </c>
      <c r="Y170" s="51"/>
      <c r="Z170" s="51"/>
      <c r="AA170" s="51"/>
      <c r="AD170" s="49">
        <f t="shared" si="50"/>
        <v>1139338.7704166665</v>
      </c>
    </row>
    <row r="171" spans="1:30">
      <c r="A171" s="6" t="s">
        <v>293</v>
      </c>
      <c r="B171" s="6" t="s">
        <v>86</v>
      </c>
      <c r="C171" s="6" t="s">
        <v>113</v>
      </c>
      <c r="D171" s="41" t="s">
        <v>608</v>
      </c>
      <c r="E171" s="45">
        <v>3806.89</v>
      </c>
      <c r="F171" s="45">
        <v>3200.73</v>
      </c>
      <c r="G171" s="45">
        <v>2875.87</v>
      </c>
      <c r="H171" s="45">
        <v>2895.93</v>
      </c>
      <c r="I171" s="45">
        <v>3123.14</v>
      </c>
      <c r="J171" s="45">
        <v>92042.91</v>
      </c>
      <c r="K171" s="45">
        <v>51771.42</v>
      </c>
      <c r="L171" s="45">
        <v>9017.9700000000103</v>
      </c>
      <c r="M171" s="45">
        <v>8632.33</v>
      </c>
      <c r="N171" s="45">
        <v>8389.57</v>
      </c>
      <c r="O171" s="45">
        <v>6987.1</v>
      </c>
      <c r="P171" s="45">
        <v>5213.4399999999996</v>
      </c>
      <c r="Q171" s="45">
        <v>4072.95</v>
      </c>
      <c r="R171" s="47">
        <f t="shared" si="48"/>
        <v>16507.5275</v>
      </c>
      <c r="T171" s="49">
        <f t="shared" si="49"/>
        <v>16507.5275</v>
      </c>
      <c r="Y171" s="51"/>
      <c r="Z171" s="51"/>
      <c r="AA171" s="51"/>
      <c r="AD171" s="49">
        <f t="shared" si="50"/>
        <v>16507.5275</v>
      </c>
    </row>
    <row r="172" spans="1:30">
      <c r="A172" s="6" t="s">
        <v>293</v>
      </c>
      <c r="B172" s="6" t="s">
        <v>87</v>
      </c>
      <c r="C172" s="6" t="s">
        <v>113</v>
      </c>
      <c r="D172" s="41" t="s">
        <v>609</v>
      </c>
      <c r="E172" s="45">
        <v>225318.24</v>
      </c>
      <c r="F172" s="45">
        <v>225012.68</v>
      </c>
      <c r="G172" s="45">
        <v>232203.74</v>
      </c>
      <c r="H172" s="45">
        <v>238335.27</v>
      </c>
      <c r="I172" s="45">
        <v>241295.2</v>
      </c>
      <c r="J172" s="45">
        <v>258534.7</v>
      </c>
      <c r="K172" s="45">
        <v>238132.3</v>
      </c>
      <c r="L172" s="45">
        <v>258966.5</v>
      </c>
      <c r="M172" s="45">
        <v>264554.08</v>
      </c>
      <c r="N172" s="45">
        <v>252742.22</v>
      </c>
      <c r="O172" s="45">
        <v>269787.93</v>
      </c>
      <c r="P172" s="45">
        <v>256211.27</v>
      </c>
      <c r="Q172" s="45">
        <v>238842.89</v>
      </c>
      <c r="R172" s="47">
        <f t="shared" si="48"/>
        <v>247321.37125</v>
      </c>
      <c r="T172" s="49">
        <f t="shared" si="49"/>
        <v>247321.37125</v>
      </c>
      <c r="Y172" s="51"/>
      <c r="Z172" s="51"/>
      <c r="AA172" s="51"/>
      <c r="AD172" s="49">
        <f t="shared" si="50"/>
        <v>247321.37125</v>
      </c>
    </row>
    <row r="173" spans="1:30">
      <c r="A173" s="6" t="s">
        <v>293</v>
      </c>
      <c r="B173" s="6" t="s">
        <v>87</v>
      </c>
      <c r="C173" s="6" t="s">
        <v>69</v>
      </c>
      <c r="D173" s="41" t="s">
        <v>610</v>
      </c>
      <c r="E173" s="45">
        <v>94635</v>
      </c>
      <c r="F173" s="45">
        <v>108217.71</v>
      </c>
      <c r="G173" s="45">
        <v>108596.33</v>
      </c>
      <c r="H173" s="45">
        <v>123969.04</v>
      </c>
      <c r="I173" s="45">
        <v>127546.4</v>
      </c>
      <c r="J173" s="45">
        <v>123097.9</v>
      </c>
      <c r="K173" s="45">
        <v>109894.87</v>
      </c>
      <c r="L173" s="45">
        <v>112953.62</v>
      </c>
      <c r="M173" s="45">
        <v>110230.61</v>
      </c>
      <c r="N173" s="45">
        <v>114962.83</v>
      </c>
      <c r="O173" s="45">
        <v>123938.84</v>
      </c>
      <c r="P173" s="45">
        <v>117709.32</v>
      </c>
      <c r="Q173" s="45">
        <v>118506.89</v>
      </c>
      <c r="R173" s="47">
        <f t="shared" si="48"/>
        <v>115640.70125</v>
      </c>
      <c r="T173" s="49">
        <f t="shared" si="49"/>
        <v>115640.70125</v>
      </c>
      <c r="Y173" s="51"/>
      <c r="Z173" s="51"/>
      <c r="AA173" s="51"/>
      <c r="AD173" s="49">
        <f t="shared" si="50"/>
        <v>115640.70125</v>
      </c>
    </row>
    <row r="174" spans="1:30">
      <c r="A174" s="6" t="s">
        <v>294</v>
      </c>
      <c r="B174" s="6" t="s">
        <v>86</v>
      </c>
      <c r="C174" s="6" t="s">
        <v>83</v>
      </c>
      <c r="D174" s="41" t="s">
        <v>606</v>
      </c>
      <c r="E174" s="45">
        <v>2057299.22</v>
      </c>
      <c r="F174" s="45">
        <v>1104056.74</v>
      </c>
      <c r="G174" s="45">
        <v>723502.78</v>
      </c>
      <c r="H174" s="45">
        <v>1188168.02</v>
      </c>
      <c r="I174" s="45">
        <v>1704191.24</v>
      </c>
      <c r="J174" s="45">
        <v>5398890.3700000001</v>
      </c>
      <c r="K174" s="45">
        <v>11271031.82</v>
      </c>
      <c r="L174" s="45">
        <v>12043489.82</v>
      </c>
      <c r="M174" s="45">
        <v>11538728.52</v>
      </c>
      <c r="N174" s="45">
        <v>12474275.67</v>
      </c>
      <c r="O174" s="45">
        <v>8089904.46</v>
      </c>
      <c r="P174" s="45">
        <v>3348157.44</v>
      </c>
      <c r="Q174" s="45">
        <v>2138338.62</v>
      </c>
      <c r="R174" s="47">
        <f t="shared" si="48"/>
        <v>5915184.6500000013</v>
      </c>
      <c r="T174" s="49">
        <f t="shared" si="49"/>
        <v>5915184.6500000013</v>
      </c>
      <c r="Y174" s="51"/>
      <c r="Z174" s="51"/>
      <c r="AA174" s="51"/>
      <c r="AD174" s="49">
        <f t="shared" si="50"/>
        <v>5915184.6500000013</v>
      </c>
    </row>
    <row r="175" spans="1:30">
      <c r="A175" s="6" t="s">
        <v>294</v>
      </c>
      <c r="B175" s="6" t="s">
        <v>86</v>
      </c>
      <c r="C175" s="6" t="s">
        <v>67</v>
      </c>
      <c r="D175" s="41" t="s">
        <v>607</v>
      </c>
      <c r="E175" s="45">
        <v>1660539.17</v>
      </c>
      <c r="F175" s="45">
        <v>919534.84</v>
      </c>
      <c r="G175" s="45">
        <v>664126.59</v>
      </c>
      <c r="H175" s="45">
        <v>1248882.07</v>
      </c>
      <c r="I175" s="45">
        <v>1782254.23</v>
      </c>
      <c r="J175" s="45">
        <v>4973893.0199999996</v>
      </c>
      <c r="K175" s="45">
        <v>7134095.25</v>
      </c>
      <c r="L175" s="45">
        <v>7937370.2199999997</v>
      </c>
      <c r="M175" s="45">
        <v>7647688.1299999999</v>
      </c>
      <c r="N175" s="45">
        <v>8199937.5999999996</v>
      </c>
      <c r="O175" s="45">
        <v>5480595.7000000002</v>
      </c>
      <c r="P175" s="45">
        <v>2304513.4300000002</v>
      </c>
      <c r="Q175" s="45">
        <v>1628870.37</v>
      </c>
      <c r="R175" s="47">
        <f t="shared" si="48"/>
        <v>4161466.3208333333</v>
      </c>
      <c r="T175" s="49">
        <f t="shared" si="49"/>
        <v>4161466.3208333333</v>
      </c>
      <c r="Y175" s="51"/>
      <c r="Z175" s="51"/>
      <c r="AA175" s="51"/>
      <c r="AD175" s="49">
        <f t="shared" si="50"/>
        <v>4161466.3208333333</v>
      </c>
    </row>
    <row r="176" spans="1:30">
      <c r="A176" s="6" t="s">
        <v>294</v>
      </c>
      <c r="B176" s="6" t="s">
        <v>86</v>
      </c>
      <c r="C176" s="6" t="s">
        <v>113</v>
      </c>
      <c r="D176" s="41" t="s">
        <v>608</v>
      </c>
      <c r="E176" s="45">
        <v>725707.29</v>
      </c>
      <c r="F176" s="45">
        <v>551192.22</v>
      </c>
      <c r="G176" s="45">
        <v>522627.66</v>
      </c>
      <c r="H176" s="45">
        <v>492969.85</v>
      </c>
      <c r="I176" s="45">
        <v>478432.73</v>
      </c>
      <c r="J176" s="45">
        <v>150025.57999999999</v>
      </c>
      <c r="K176" s="45">
        <v>208091.36</v>
      </c>
      <c r="L176" s="45">
        <v>291088.88</v>
      </c>
      <c r="M176" s="45">
        <v>242680.47</v>
      </c>
      <c r="N176" s="45">
        <v>232924.7</v>
      </c>
      <c r="O176" s="45">
        <v>205201.81</v>
      </c>
      <c r="P176" s="45">
        <v>151133.28</v>
      </c>
      <c r="Q176" s="45">
        <v>118805.27</v>
      </c>
      <c r="R176" s="47">
        <f t="shared" si="48"/>
        <v>329052.06833333336</v>
      </c>
      <c r="T176" s="49">
        <f t="shared" si="49"/>
        <v>329052.06833333336</v>
      </c>
      <c r="Y176" s="51"/>
      <c r="Z176" s="51"/>
      <c r="AA176" s="51"/>
      <c r="AD176" s="49">
        <f t="shared" si="50"/>
        <v>329052.06833333336</v>
      </c>
    </row>
    <row r="177" spans="1:30">
      <c r="A177" s="6" t="s">
        <v>294</v>
      </c>
      <c r="B177" s="6" t="s">
        <v>87</v>
      </c>
      <c r="C177" s="1" t="s">
        <v>113</v>
      </c>
      <c r="D177" s="41" t="s">
        <v>609</v>
      </c>
      <c r="E177" s="45">
        <v>1246256.5</v>
      </c>
      <c r="F177" s="45">
        <v>1271629.31</v>
      </c>
      <c r="G177" s="45">
        <v>1276341.43</v>
      </c>
      <c r="H177" s="45">
        <v>1318001.51</v>
      </c>
      <c r="I177" s="45">
        <v>1390882.26</v>
      </c>
      <c r="J177" s="45">
        <v>1507856.02</v>
      </c>
      <c r="K177" s="45">
        <v>1525325.79</v>
      </c>
      <c r="L177" s="45">
        <v>1517775.64</v>
      </c>
      <c r="M177" s="45">
        <v>1526435.8400000001</v>
      </c>
      <c r="N177" s="45">
        <v>1480142.59</v>
      </c>
      <c r="O177" s="45">
        <v>1522791.73</v>
      </c>
      <c r="P177" s="45">
        <v>1451791.46</v>
      </c>
      <c r="Q177" s="45">
        <v>1399070.4</v>
      </c>
      <c r="R177" s="47">
        <f t="shared" si="48"/>
        <v>1425969.7524999997</v>
      </c>
      <c r="T177" s="49">
        <f t="shared" si="49"/>
        <v>1425969.7524999997</v>
      </c>
      <c r="Y177" s="51"/>
      <c r="Z177" s="51"/>
      <c r="AA177" s="51"/>
      <c r="AD177" s="49">
        <f t="shared" si="50"/>
        <v>1425969.7524999997</v>
      </c>
    </row>
    <row r="178" spans="1:30">
      <c r="A178" s="6" t="s">
        <v>294</v>
      </c>
      <c r="B178" s="6" t="s">
        <v>87</v>
      </c>
      <c r="C178" s="6" t="s">
        <v>69</v>
      </c>
      <c r="D178" s="41" t="s">
        <v>610</v>
      </c>
      <c r="E178" s="45">
        <v>580806.77</v>
      </c>
      <c r="F178" s="45">
        <v>559599.07999999996</v>
      </c>
      <c r="G178" s="45">
        <v>695780.16</v>
      </c>
      <c r="H178" s="45">
        <v>841880.73</v>
      </c>
      <c r="I178" s="45">
        <v>891485.2</v>
      </c>
      <c r="J178" s="45">
        <v>714401.69</v>
      </c>
      <c r="K178" s="45">
        <v>632811.80000000005</v>
      </c>
      <c r="L178" s="45">
        <v>775920.99</v>
      </c>
      <c r="M178" s="45">
        <v>701956.39</v>
      </c>
      <c r="N178" s="45">
        <v>704778.66</v>
      </c>
      <c r="O178" s="45">
        <v>869972.05</v>
      </c>
      <c r="P178" s="45">
        <v>772558.18</v>
      </c>
      <c r="Q178" s="45">
        <v>681544.11</v>
      </c>
      <c r="R178" s="47">
        <f t="shared" si="48"/>
        <v>732693.36416666664</v>
      </c>
      <c r="T178" s="49">
        <f t="shared" si="49"/>
        <v>732693.36416666664</v>
      </c>
      <c r="Y178" s="51"/>
      <c r="Z178" s="51"/>
      <c r="AA178" s="51"/>
      <c r="AD178" s="49">
        <f t="shared" si="50"/>
        <v>732693.36416666664</v>
      </c>
    </row>
    <row r="179" spans="1:30">
      <c r="D179" s="41" t="s">
        <v>88</v>
      </c>
      <c r="E179" s="46">
        <f t="shared" ref="E179:Q179" si="51">SUM(E169:E178)</f>
        <v>7660138.9900000002</v>
      </c>
      <c r="F179" s="46">
        <f t="shared" si="51"/>
        <v>5372386.75</v>
      </c>
      <c r="G179" s="46">
        <f t="shared" si="51"/>
        <v>4619376</v>
      </c>
      <c r="H179" s="46">
        <f t="shared" si="51"/>
        <v>6097941.1500000004</v>
      </c>
      <c r="I179" s="46">
        <f t="shared" si="51"/>
        <v>7548524.8500000006</v>
      </c>
      <c r="J179" s="46">
        <f t="shared" si="51"/>
        <v>15999733.819999998</v>
      </c>
      <c r="K179" s="46">
        <f t="shared" si="51"/>
        <v>26832843.309999999</v>
      </c>
      <c r="L179" s="46">
        <f t="shared" si="51"/>
        <v>29367148.689999998</v>
      </c>
      <c r="M179" s="46">
        <f t="shared" si="51"/>
        <v>28079420.259999998</v>
      </c>
      <c r="N179" s="46">
        <f t="shared" si="51"/>
        <v>30005912.190000001</v>
      </c>
      <c r="O179" s="46">
        <f t="shared" si="51"/>
        <v>20612209.75</v>
      </c>
      <c r="P179" s="46">
        <f t="shared" si="51"/>
        <v>10185298.49</v>
      </c>
      <c r="Q179" s="46">
        <f t="shared" si="51"/>
        <v>7621306.6499999994</v>
      </c>
      <c r="R179" s="46">
        <f>SUM(R169:R178)</f>
        <v>16030126.506666666</v>
      </c>
      <c r="Y179" s="51"/>
      <c r="Z179" s="51"/>
      <c r="AA179" s="51"/>
    </row>
    <row r="180" spans="1:30">
      <c r="D180" s="3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7"/>
      <c r="Y180" s="51"/>
      <c r="Z180" s="51"/>
      <c r="AA180" s="51"/>
    </row>
    <row r="181" spans="1:30">
      <c r="A181" s="6" t="s">
        <v>284</v>
      </c>
      <c r="B181" s="6" t="s">
        <v>89</v>
      </c>
      <c r="C181" s="6" t="s">
        <v>440</v>
      </c>
      <c r="D181" s="41" t="s">
        <v>612</v>
      </c>
      <c r="E181" s="45">
        <v>-66472.63</v>
      </c>
      <c r="F181" s="45">
        <v>-65510.73</v>
      </c>
      <c r="G181" s="45">
        <v>-64548.83</v>
      </c>
      <c r="H181" s="45">
        <v>-63586.93</v>
      </c>
      <c r="I181" s="45">
        <v>-62625.02</v>
      </c>
      <c r="J181" s="45">
        <v>-61663.12</v>
      </c>
      <c r="K181" s="45">
        <v>-60701.21</v>
      </c>
      <c r="L181" s="45">
        <v>-59739.33</v>
      </c>
      <c r="M181" s="45">
        <v>-59739.33</v>
      </c>
      <c r="N181" s="45">
        <v>-57815.51</v>
      </c>
      <c r="O181" s="45">
        <v>-56853.599999999999</v>
      </c>
      <c r="P181" s="45">
        <v>-55891.7</v>
      </c>
      <c r="Q181" s="45">
        <v>-54929.81</v>
      </c>
      <c r="R181" s="47">
        <f t="shared" ref="R181:R197" si="52">((E181+Q181)+((F181+G181+H181+I181+J181+K181+L181+M181+N181+O181+P181)*2))/24</f>
        <v>-60781.377499999995</v>
      </c>
      <c r="W181" s="49">
        <f>+R181</f>
        <v>-60781.377499999995</v>
      </c>
      <c r="Y181" s="51"/>
      <c r="Z181" s="51"/>
      <c r="AA181" s="51"/>
      <c r="AB181" s="49">
        <f>+W181</f>
        <v>-60781.377499999995</v>
      </c>
    </row>
    <row r="182" spans="1:30">
      <c r="A182" s="6" t="s">
        <v>284</v>
      </c>
      <c r="B182" s="6" t="s">
        <v>89</v>
      </c>
      <c r="C182" s="6" t="s">
        <v>441</v>
      </c>
      <c r="D182" s="41" t="s">
        <v>611</v>
      </c>
      <c r="E182" s="45">
        <v>-251827.57</v>
      </c>
      <c r="F182" s="45">
        <v>-248161.3</v>
      </c>
      <c r="G182" s="45">
        <v>-244495.04</v>
      </c>
      <c r="H182" s="45">
        <v>-240828.75</v>
      </c>
      <c r="I182" s="45">
        <v>-237162.53</v>
      </c>
      <c r="J182" s="45">
        <v>-233496.28</v>
      </c>
      <c r="K182" s="45">
        <v>-229830.02</v>
      </c>
      <c r="L182" s="45">
        <v>-226163.76</v>
      </c>
      <c r="M182" s="45">
        <v>-226163.73</v>
      </c>
      <c r="N182" s="45">
        <v>-218831.22</v>
      </c>
      <c r="O182" s="45">
        <v>-215164.92</v>
      </c>
      <c r="P182" s="45">
        <v>-211498.7</v>
      </c>
      <c r="Q182" s="45">
        <v>-207832.46</v>
      </c>
      <c r="R182" s="47">
        <f t="shared" si="52"/>
        <v>-230135.52208333334</v>
      </c>
      <c r="W182" s="49">
        <f>+R182</f>
        <v>-230135.52208333334</v>
      </c>
      <c r="Y182" s="51"/>
      <c r="Z182" s="51"/>
      <c r="AA182" s="51"/>
      <c r="AB182" s="49">
        <f>+W182</f>
        <v>-230135.52208333334</v>
      </c>
    </row>
    <row r="183" spans="1:30">
      <c r="A183" s="6" t="s">
        <v>284</v>
      </c>
      <c r="B183" s="6" t="s">
        <v>89</v>
      </c>
      <c r="C183" s="6" t="s">
        <v>499</v>
      </c>
      <c r="D183" s="41" t="s">
        <v>613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7">
        <f t="shared" si="52"/>
        <v>0</v>
      </c>
      <c r="W183" s="49">
        <f>+R183</f>
        <v>0</v>
      </c>
      <c r="Y183" s="67">
        <f>+R183*$Z$4</f>
        <v>0</v>
      </c>
      <c r="Z183" s="67">
        <f>+R183*$Z$5</f>
        <v>0</v>
      </c>
      <c r="AA183" s="51"/>
      <c r="AB183" s="49"/>
    </row>
    <row r="184" spans="1:30">
      <c r="A184" s="6" t="s">
        <v>284</v>
      </c>
      <c r="B184" s="6" t="s">
        <v>89</v>
      </c>
      <c r="C184" s="6" t="s">
        <v>500</v>
      </c>
      <c r="D184" s="41" t="s">
        <v>614</v>
      </c>
      <c r="E184" s="45">
        <v>1404055.22</v>
      </c>
      <c r="F184" s="45">
        <v>1406254.74</v>
      </c>
      <c r="G184" s="45">
        <v>1407105.91</v>
      </c>
      <c r="H184" s="45">
        <v>1407957.08</v>
      </c>
      <c r="I184" s="45">
        <v>1408808.24</v>
      </c>
      <c r="J184" s="45">
        <v>1409659.41</v>
      </c>
      <c r="K184" s="45">
        <v>1410510.56</v>
      </c>
      <c r="L184" s="45">
        <v>953296.83</v>
      </c>
      <c r="M184" s="45">
        <v>948046.85</v>
      </c>
      <c r="N184" s="45">
        <v>942796.86</v>
      </c>
      <c r="O184" s="45">
        <v>939264.75</v>
      </c>
      <c r="P184" s="45">
        <v>935031.19</v>
      </c>
      <c r="Q184" s="45">
        <v>931084.78</v>
      </c>
      <c r="R184" s="47">
        <f t="shared" si="52"/>
        <v>1194691.8683333334</v>
      </c>
      <c r="W184" s="49">
        <f>+R184</f>
        <v>1194691.8683333334</v>
      </c>
      <c r="Y184" s="51"/>
      <c r="Z184" s="51"/>
      <c r="AA184" s="51"/>
      <c r="AB184" s="49">
        <f>+W184</f>
        <v>1194691.8683333334</v>
      </c>
    </row>
    <row r="185" spans="1:30">
      <c r="A185" s="6" t="s">
        <v>284</v>
      </c>
      <c r="B185" s="6" t="s">
        <v>89</v>
      </c>
      <c r="C185" s="6" t="s">
        <v>321</v>
      </c>
      <c r="D185" s="41" t="s">
        <v>615</v>
      </c>
      <c r="E185" s="45">
        <v>3666632.76</v>
      </c>
      <c r="F185" s="45">
        <v>3584178.43</v>
      </c>
      <c r="G185" s="45">
        <v>3536018.51</v>
      </c>
      <c r="H185" s="45">
        <v>3496599.13</v>
      </c>
      <c r="I185" s="45">
        <v>5798605.25</v>
      </c>
      <c r="J185" s="45">
        <v>5842695.25</v>
      </c>
      <c r="K185" s="45">
        <v>5780985.6799999997</v>
      </c>
      <c r="L185" s="45">
        <v>6428812.5300000003</v>
      </c>
      <c r="M185" s="45">
        <v>6384654.3700000001</v>
      </c>
      <c r="N185" s="45">
        <v>6343157.7699999996</v>
      </c>
      <c r="O185" s="45">
        <v>6323038.3499999996</v>
      </c>
      <c r="P185" s="45">
        <v>6349481.5700000003</v>
      </c>
      <c r="Q185" s="45">
        <v>6343108.21</v>
      </c>
      <c r="R185" s="47">
        <f t="shared" si="52"/>
        <v>5406091.4437500006</v>
      </c>
      <c r="T185" s="49">
        <f t="shared" ref="T185:T193" si="53">+R185</f>
        <v>5406091.4437500006</v>
      </c>
      <c r="Y185" s="51"/>
      <c r="Z185" s="51"/>
      <c r="AA185" s="51"/>
      <c r="AD185" s="49">
        <f>+R185</f>
        <v>5406091.4437500006</v>
      </c>
    </row>
    <row r="186" spans="1:30">
      <c r="A186" s="6" t="s">
        <v>284</v>
      </c>
      <c r="B186" s="6" t="s">
        <v>89</v>
      </c>
      <c r="C186" s="6" t="s">
        <v>322</v>
      </c>
      <c r="D186" s="41" t="s">
        <v>616</v>
      </c>
      <c r="E186" s="45">
        <v>1178302.1599999999</v>
      </c>
      <c r="F186" s="45">
        <v>1172011.58</v>
      </c>
      <c r="G186" s="45">
        <v>1157847.96</v>
      </c>
      <c r="H186" s="45">
        <v>1181461.05</v>
      </c>
      <c r="I186" s="45">
        <v>1341764.53</v>
      </c>
      <c r="J186" s="45">
        <v>1399994.64</v>
      </c>
      <c r="K186" s="45">
        <v>1379131.5</v>
      </c>
      <c r="L186" s="45">
        <v>1552823.13</v>
      </c>
      <c r="M186" s="45">
        <v>1548399.41</v>
      </c>
      <c r="N186" s="45">
        <v>1257947.25</v>
      </c>
      <c r="O186" s="45">
        <v>1244157.55</v>
      </c>
      <c r="P186" s="45">
        <v>1242967.08</v>
      </c>
      <c r="Q186" s="45">
        <v>1282148.6499999999</v>
      </c>
      <c r="R186" s="47">
        <f t="shared" si="52"/>
        <v>1309060.9237500001</v>
      </c>
      <c r="T186" s="49">
        <f t="shared" si="53"/>
        <v>1309060.9237500001</v>
      </c>
      <c r="Y186" s="51"/>
      <c r="Z186" s="51"/>
      <c r="AA186" s="51"/>
      <c r="AD186" s="49">
        <f>+R186</f>
        <v>1309060.9237500001</v>
      </c>
    </row>
    <row r="187" spans="1:30">
      <c r="A187" s="6" t="s">
        <v>293</v>
      </c>
      <c r="B187" s="6" t="s">
        <v>89</v>
      </c>
      <c r="C187" s="6" t="s">
        <v>443</v>
      </c>
      <c r="D187" s="41" t="s">
        <v>617</v>
      </c>
      <c r="E187" s="45">
        <v>-5818.08</v>
      </c>
      <c r="F187" s="45">
        <v>-5733.89</v>
      </c>
      <c r="G187" s="45">
        <v>-5649.7</v>
      </c>
      <c r="H187" s="45">
        <v>-5565.51</v>
      </c>
      <c r="I187" s="45">
        <v>-5481.32</v>
      </c>
      <c r="J187" s="45">
        <v>-5397.13</v>
      </c>
      <c r="K187" s="45">
        <v>-5312.94</v>
      </c>
      <c r="L187" s="45">
        <v>-5228.75</v>
      </c>
      <c r="M187" s="45">
        <v>-5228.75</v>
      </c>
      <c r="N187" s="45">
        <v>-5060.3599999999997</v>
      </c>
      <c r="O187" s="45">
        <v>-4976.17</v>
      </c>
      <c r="P187" s="45">
        <v>-4891.9799999999996</v>
      </c>
      <c r="Q187" s="45">
        <v>-4807.79</v>
      </c>
      <c r="R187" s="47">
        <f t="shared" si="52"/>
        <v>-5319.9529166666662</v>
      </c>
      <c r="W187" s="49">
        <f>+R187</f>
        <v>-5319.9529166666662</v>
      </c>
      <c r="Y187" s="51"/>
      <c r="Z187" s="51"/>
      <c r="AA187" s="51"/>
      <c r="AB187" s="49">
        <f>+W187</f>
        <v>-5319.9529166666662</v>
      </c>
    </row>
    <row r="188" spans="1:30">
      <c r="A188" s="6" t="s">
        <v>293</v>
      </c>
      <c r="B188" s="6" t="s">
        <v>89</v>
      </c>
      <c r="C188" s="6" t="s">
        <v>444</v>
      </c>
      <c r="D188" s="41" t="s">
        <v>618</v>
      </c>
      <c r="E188" s="45">
        <v>1763.83</v>
      </c>
      <c r="F188" s="45">
        <v>1716.16</v>
      </c>
      <c r="G188" s="45">
        <v>1668.52</v>
      </c>
      <c r="H188" s="45">
        <v>1620.85</v>
      </c>
      <c r="I188" s="45">
        <v>1573.14</v>
      </c>
      <c r="J188" s="45">
        <v>1525.47</v>
      </c>
      <c r="K188" s="45">
        <v>1477.78</v>
      </c>
      <c r="L188" s="45">
        <v>1430.13</v>
      </c>
      <c r="M188" s="45">
        <v>1430.15</v>
      </c>
      <c r="N188" s="45">
        <v>1334.77</v>
      </c>
      <c r="O188" s="45">
        <v>1287.1099999999999</v>
      </c>
      <c r="P188" s="45">
        <v>1239.45</v>
      </c>
      <c r="Q188" s="45">
        <v>1191.79</v>
      </c>
      <c r="R188" s="47">
        <f t="shared" si="52"/>
        <v>1481.7783333333336</v>
      </c>
      <c r="W188" s="49">
        <f>+R188</f>
        <v>1481.7783333333336</v>
      </c>
      <c r="Y188" s="51"/>
      <c r="Z188" s="51"/>
      <c r="AA188" s="51"/>
      <c r="AB188" s="49">
        <f>+W188</f>
        <v>1481.7783333333336</v>
      </c>
    </row>
    <row r="189" spans="1:30">
      <c r="A189" s="6" t="s">
        <v>293</v>
      </c>
      <c r="B189" s="6" t="s">
        <v>89</v>
      </c>
      <c r="C189" s="6" t="s">
        <v>502</v>
      </c>
      <c r="D189" s="41" t="s">
        <v>619</v>
      </c>
      <c r="E189" s="45">
        <v>55452.9</v>
      </c>
      <c r="F189" s="45">
        <v>55522.559999999998</v>
      </c>
      <c r="G189" s="45">
        <v>55522.559999999998</v>
      </c>
      <c r="H189" s="45">
        <v>55526.239999999998</v>
      </c>
      <c r="I189" s="45">
        <v>55255.59</v>
      </c>
      <c r="J189" s="45">
        <v>55255.59</v>
      </c>
      <c r="K189" s="45">
        <v>55249.65</v>
      </c>
      <c r="L189" s="45">
        <v>55249.65</v>
      </c>
      <c r="M189" s="45">
        <v>55273.72</v>
      </c>
      <c r="N189" s="45">
        <v>55293.8</v>
      </c>
      <c r="O189" s="45">
        <v>55432.72</v>
      </c>
      <c r="P189" s="45">
        <v>55432.72</v>
      </c>
      <c r="Q189" s="45">
        <v>55520.94</v>
      </c>
      <c r="R189" s="47">
        <f t="shared" si="52"/>
        <v>55375.143333333341</v>
      </c>
      <c r="W189" s="49">
        <f>+R189</f>
        <v>55375.143333333341</v>
      </c>
      <c r="Y189" s="51"/>
      <c r="Z189" s="49">
        <f>+W189</f>
        <v>55375.143333333341</v>
      </c>
      <c r="AA189" s="51"/>
    </row>
    <row r="190" spans="1:30">
      <c r="A190" s="6" t="s">
        <v>293</v>
      </c>
      <c r="B190" s="6" t="s">
        <v>89</v>
      </c>
      <c r="C190" s="6" t="s">
        <v>503</v>
      </c>
      <c r="D190" s="41" t="s">
        <v>620</v>
      </c>
      <c r="E190" s="45">
        <v>-1763.84</v>
      </c>
      <c r="F190" s="45">
        <v>-1716.16</v>
      </c>
      <c r="G190" s="45">
        <v>-1668.49</v>
      </c>
      <c r="H190" s="45">
        <v>-1620.82</v>
      </c>
      <c r="I190" s="45">
        <v>-1573.15</v>
      </c>
      <c r="J190" s="45">
        <v>-1525.48</v>
      </c>
      <c r="K190" s="45">
        <v>-1477.81</v>
      </c>
      <c r="L190" s="45">
        <v>-1430.13</v>
      </c>
      <c r="M190" s="45">
        <v>-1430.13</v>
      </c>
      <c r="N190" s="45">
        <v>-1334.79</v>
      </c>
      <c r="O190" s="45">
        <v>-1287.1199999999999</v>
      </c>
      <c r="P190" s="45">
        <v>-1239.45</v>
      </c>
      <c r="Q190" s="45">
        <v>-1191.78</v>
      </c>
      <c r="R190" s="47">
        <f t="shared" si="52"/>
        <v>-1481.7783333333336</v>
      </c>
      <c r="W190" s="49">
        <f>+R190</f>
        <v>-1481.7783333333336</v>
      </c>
      <c r="Y190" s="51"/>
      <c r="Z190" s="49">
        <f>+W190</f>
        <v>-1481.7783333333336</v>
      </c>
      <c r="AA190" s="51"/>
    </row>
    <row r="191" spans="1:30">
      <c r="A191" s="6" t="s">
        <v>293</v>
      </c>
      <c r="B191" s="6" t="s">
        <v>89</v>
      </c>
      <c r="C191" s="6" t="s">
        <v>504</v>
      </c>
      <c r="D191" s="41" t="s">
        <v>621</v>
      </c>
      <c r="E191" s="45">
        <v>122891.29</v>
      </c>
      <c r="F191" s="45">
        <v>123083.81</v>
      </c>
      <c r="G191" s="45">
        <v>123158.3</v>
      </c>
      <c r="H191" s="45">
        <v>123232.8</v>
      </c>
      <c r="I191" s="45">
        <v>123307.3</v>
      </c>
      <c r="J191" s="45">
        <v>123381.81</v>
      </c>
      <c r="K191" s="45">
        <v>123456.3</v>
      </c>
      <c r="L191" s="45">
        <v>83438.23</v>
      </c>
      <c r="M191" s="45">
        <v>82978.73</v>
      </c>
      <c r="N191" s="45">
        <v>82519.22</v>
      </c>
      <c r="O191" s="45">
        <v>82210.06</v>
      </c>
      <c r="P191" s="45">
        <v>81839.520000000004</v>
      </c>
      <c r="Q191" s="45">
        <v>81494.11</v>
      </c>
      <c r="R191" s="47">
        <f t="shared" si="52"/>
        <v>104566.565</v>
      </c>
      <c r="W191" s="49">
        <f>+R191</f>
        <v>104566.565</v>
      </c>
      <c r="Y191" s="51"/>
      <c r="Z191" s="51"/>
      <c r="AA191" s="51"/>
      <c r="AB191" s="49">
        <f>+W191</f>
        <v>104566.565</v>
      </c>
    </row>
    <row r="192" spans="1:30">
      <c r="A192" s="6" t="s">
        <v>293</v>
      </c>
      <c r="B192" s="6" t="s">
        <v>89</v>
      </c>
      <c r="C192" s="6" t="s">
        <v>323</v>
      </c>
      <c r="D192" s="41" t="s">
        <v>622</v>
      </c>
      <c r="E192" s="45">
        <v>320925.57</v>
      </c>
      <c r="F192" s="45">
        <v>313708.68</v>
      </c>
      <c r="G192" s="45">
        <v>309493.43</v>
      </c>
      <c r="H192" s="45">
        <v>306043.21000000002</v>
      </c>
      <c r="I192" s="45">
        <v>507528.53</v>
      </c>
      <c r="J192" s="45">
        <v>511387.55</v>
      </c>
      <c r="K192" s="45">
        <v>505986.37</v>
      </c>
      <c r="L192" s="45">
        <v>562688.04</v>
      </c>
      <c r="M192" s="45">
        <v>558823.04</v>
      </c>
      <c r="N192" s="45">
        <v>555191.01</v>
      </c>
      <c r="O192" s="45">
        <v>553430.04</v>
      </c>
      <c r="P192" s="45">
        <v>555744.5</v>
      </c>
      <c r="Q192" s="45">
        <v>555186.66</v>
      </c>
      <c r="R192" s="47">
        <f t="shared" si="52"/>
        <v>473173.37625000003</v>
      </c>
      <c r="T192" s="49">
        <f t="shared" si="53"/>
        <v>473173.37625000003</v>
      </c>
      <c r="Y192" s="51"/>
      <c r="Z192" s="51"/>
      <c r="AA192" s="51"/>
      <c r="AD192" s="49">
        <f>+R192</f>
        <v>473173.37625000003</v>
      </c>
    </row>
    <row r="193" spans="1:30">
      <c r="A193" s="6" t="s">
        <v>293</v>
      </c>
      <c r="B193" s="6" t="s">
        <v>89</v>
      </c>
      <c r="C193" s="6" t="s">
        <v>324</v>
      </c>
      <c r="D193" s="41" t="s">
        <v>623</v>
      </c>
      <c r="E193" s="45">
        <v>103132.03</v>
      </c>
      <c r="F193" s="45">
        <v>102581.46</v>
      </c>
      <c r="G193" s="45">
        <v>101341.75</v>
      </c>
      <c r="H193" s="45">
        <v>103408.52</v>
      </c>
      <c r="I193" s="45">
        <v>117439.24</v>
      </c>
      <c r="J193" s="45">
        <v>122535.89</v>
      </c>
      <c r="K193" s="45">
        <v>120709.85</v>
      </c>
      <c r="L193" s="45">
        <v>135912.37</v>
      </c>
      <c r="M193" s="45">
        <v>135525.17000000001</v>
      </c>
      <c r="N193" s="45">
        <v>110103.07</v>
      </c>
      <c r="O193" s="45">
        <v>108896.12</v>
      </c>
      <c r="P193" s="45">
        <v>108791.9</v>
      </c>
      <c r="Q193" s="45">
        <v>112221.3</v>
      </c>
      <c r="R193" s="47">
        <f t="shared" si="52"/>
        <v>114576.83374999999</v>
      </c>
      <c r="T193" s="49">
        <f t="shared" si="53"/>
        <v>114576.83374999999</v>
      </c>
      <c r="Y193" s="51"/>
      <c r="Z193" s="51"/>
      <c r="AA193" s="51"/>
      <c r="AD193" s="49">
        <f>+R193</f>
        <v>114576.83374999999</v>
      </c>
    </row>
    <row r="194" spans="1:30">
      <c r="A194" s="6" t="s">
        <v>293</v>
      </c>
      <c r="B194" s="6" t="s">
        <v>89</v>
      </c>
      <c r="C194" s="6" t="s">
        <v>499</v>
      </c>
      <c r="D194" s="41" t="s">
        <v>613</v>
      </c>
      <c r="E194" s="45">
        <v>46288.52</v>
      </c>
      <c r="F194" s="45">
        <v>48283.42</v>
      </c>
      <c r="G194" s="45">
        <v>48283.42</v>
      </c>
      <c r="H194" s="45">
        <v>48325.5</v>
      </c>
      <c r="I194" s="45">
        <v>47290.23</v>
      </c>
      <c r="J194" s="45">
        <v>47290.23</v>
      </c>
      <c r="K194" s="45">
        <v>47222.39</v>
      </c>
      <c r="L194" s="45">
        <v>47222.39</v>
      </c>
      <c r="M194" s="45">
        <v>47222.39</v>
      </c>
      <c r="N194" s="45">
        <v>47451.75</v>
      </c>
      <c r="O194" s="45">
        <v>49038.94</v>
      </c>
      <c r="P194" s="45">
        <v>49038.94</v>
      </c>
      <c r="Q194" s="45">
        <v>50046.96</v>
      </c>
      <c r="R194" s="47">
        <f t="shared" si="52"/>
        <v>47903.111666666671</v>
      </c>
      <c r="W194" s="49">
        <f>+R194</f>
        <v>47903.111666666671</v>
      </c>
      <c r="Y194" s="51"/>
      <c r="Z194" s="49">
        <f>+W194</f>
        <v>47903.111666666671</v>
      </c>
      <c r="AA194" s="51"/>
    </row>
    <row r="195" spans="1:30">
      <c r="A195" s="6" t="s">
        <v>293</v>
      </c>
      <c r="B195" s="6" t="s">
        <v>89</v>
      </c>
      <c r="C195" s="6" t="s">
        <v>501</v>
      </c>
      <c r="D195" s="41" t="s">
        <v>624</v>
      </c>
      <c r="E195" s="45">
        <v>42263.96</v>
      </c>
      <c r="F195" s="45">
        <v>40900.6</v>
      </c>
      <c r="G195" s="45">
        <v>39537.25</v>
      </c>
      <c r="H195" s="45">
        <v>38173.9</v>
      </c>
      <c r="I195" s="45">
        <v>36810.54</v>
      </c>
      <c r="J195" s="45">
        <v>35447.19</v>
      </c>
      <c r="K195" s="45">
        <v>34083.839999999997</v>
      </c>
      <c r="L195" s="45">
        <v>32720.48</v>
      </c>
      <c r="M195" s="45">
        <v>32720.48</v>
      </c>
      <c r="N195" s="45">
        <v>29993.78</v>
      </c>
      <c r="O195" s="45">
        <v>28630.42</v>
      </c>
      <c r="P195" s="45">
        <v>27267.07</v>
      </c>
      <c r="Q195" s="45">
        <v>25903.72</v>
      </c>
      <c r="R195" s="47">
        <f t="shared" si="52"/>
        <v>34197.449166666665</v>
      </c>
      <c r="W195" s="49">
        <f>+R195</f>
        <v>34197.449166666665</v>
      </c>
      <c r="Y195" s="51"/>
      <c r="Z195" s="49">
        <f>+W195</f>
        <v>34197.449166666665</v>
      </c>
      <c r="AA195" s="51"/>
    </row>
    <row r="196" spans="1:30">
      <c r="A196" s="6" t="s">
        <v>294</v>
      </c>
      <c r="B196" s="6" t="s">
        <v>89</v>
      </c>
      <c r="C196" s="6" t="s">
        <v>499</v>
      </c>
      <c r="D196" s="41" t="s">
        <v>613</v>
      </c>
      <c r="E196" s="45">
        <v>587270.96</v>
      </c>
      <c r="F196" s="45">
        <v>586071.85</v>
      </c>
      <c r="G196" s="45">
        <v>586071.85</v>
      </c>
      <c r="H196" s="45">
        <v>586071.85</v>
      </c>
      <c r="I196" s="45">
        <v>584014.9</v>
      </c>
      <c r="J196" s="45">
        <v>584014.9</v>
      </c>
      <c r="K196" s="45">
        <v>584014.9</v>
      </c>
      <c r="L196" s="45">
        <v>584014.9</v>
      </c>
      <c r="M196" s="45">
        <v>584289.93999999994</v>
      </c>
      <c r="N196" s="45">
        <v>584289.93999999994</v>
      </c>
      <c r="O196" s="45">
        <v>584289.93999999994</v>
      </c>
      <c r="P196" s="45">
        <v>584289.93999999994</v>
      </c>
      <c r="Q196" s="45">
        <v>584289.93999999994</v>
      </c>
      <c r="R196" s="47">
        <f t="shared" si="52"/>
        <v>584767.94666666654</v>
      </c>
      <c r="W196" s="49">
        <f>+R196</f>
        <v>584767.94666666654</v>
      </c>
      <c r="Y196" s="49">
        <f>+W196</f>
        <v>584767.94666666654</v>
      </c>
      <c r="Z196" s="51"/>
      <c r="AA196" s="51"/>
    </row>
    <row r="197" spans="1:30">
      <c r="A197" s="6" t="s">
        <v>294</v>
      </c>
      <c r="B197" s="6" t="s">
        <v>89</v>
      </c>
      <c r="C197" s="6" t="s">
        <v>501</v>
      </c>
      <c r="D197" s="41" t="s">
        <v>624</v>
      </c>
      <c r="E197" s="45">
        <v>209563.63</v>
      </c>
      <c r="F197" s="45">
        <v>207260.74</v>
      </c>
      <c r="G197" s="45">
        <v>204957.84</v>
      </c>
      <c r="H197" s="45">
        <v>202654.94</v>
      </c>
      <c r="I197" s="45">
        <v>200352.05</v>
      </c>
      <c r="J197" s="45">
        <v>198049.15</v>
      </c>
      <c r="K197" s="45">
        <v>195746.25</v>
      </c>
      <c r="L197" s="45">
        <v>193443.36</v>
      </c>
      <c r="M197" s="45">
        <v>193443.36</v>
      </c>
      <c r="N197" s="45">
        <v>188837.56</v>
      </c>
      <c r="O197" s="45">
        <v>186534.67</v>
      </c>
      <c r="P197" s="45">
        <v>184231.77</v>
      </c>
      <c r="Q197" s="45">
        <v>181928.87</v>
      </c>
      <c r="R197" s="47">
        <f t="shared" si="52"/>
        <v>195938.16166666665</v>
      </c>
      <c r="W197" s="49">
        <f>+R197</f>
        <v>195938.16166666665</v>
      </c>
      <c r="Y197" s="49">
        <f>+W197</f>
        <v>195938.16166666665</v>
      </c>
      <c r="Z197" s="51"/>
      <c r="AA197" s="51"/>
    </row>
    <row r="198" spans="1:30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7"/>
      <c r="Y198" s="51"/>
      <c r="Z198" s="51"/>
      <c r="AA198" s="51"/>
    </row>
    <row r="199" spans="1:30">
      <c r="A199" s="25" t="s">
        <v>293</v>
      </c>
      <c r="B199" s="6" t="s">
        <v>90</v>
      </c>
      <c r="C199" s="6" t="s">
        <v>67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30">
      <c r="A200" s="25" t="s">
        <v>293</v>
      </c>
      <c r="B200" s="6" t="s">
        <v>90</v>
      </c>
      <c r="C200" s="6" t="s">
        <v>417</v>
      </c>
      <c r="D200" s="41" t="s">
        <v>1026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7">
        <f t="shared" ref="R200:R208" si="54">((E200+Q200)+((F200+G200+H200+I200+J200+K200+L200+M200+N200+O200+P200)*2))/24</f>
        <v>0</v>
      </c>
      <c r="T200" s="49"/>
      <c r="W200" s="49">
        <f t="shared" ref="W200:W208" si="55">+R200</f>
        <v>0</v>
      </c>
      <c r="Y200" s="51"/>
      <c r="Z200" s="51"/>
      <c r="AA200" s="51"/>
      <c r="AB200" s="49">
        <f t="shared" ref="AB200:AB208" si="56">+R200</f>
        <v>0</v>
      </c>
    </row>
    <row r="201" spans="1:30">
      <c r="A201" s="25" t="s">
        <v>293</v>
      </c>
      <c r="B201" s="6" t="s">
        <v>90</v>
      </c>
      <c r="C201" s="6" t="s">
        <v>418</v>
      </c>
      <c r="D201" s="41" t="s">
        <v>1027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7">
        <f t="shared" si="54"/>
        <v>0</v>
      </c>
      <c r="T201" s="49"/>
      <c r="W201" s="49">
        <f t="shared" si="55"/>
        <v>0</v>
      </c>
      <c r="Y201" s="51"/>
      <c r="Z201" s="51"/>
      <c r="AA201" s="51"/>
      <c r="AB201" s="49">
        <f t="shared" si="56"/>
        <v>0</v>
      </c>
    </row>
    <row r="202" spans="1:30">
      <c r="A202" s="25" t="s">
        <v>293</v>
      </c>
      <c r="B202" s="6" t="s">
        <v>90</v>
      </c>
      <c r="C202" s="6" t="s">
        <v>419</v>
      </c>
      <c r="D202" s="41" t="s">
        <v>1028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7">
        <f t="shared" si="54"/>
        <v>0</v>
      </c>
      <c r="T202" s="49"/>
      <c r="W202" s="49">
        <f t="shared" si="55"/>
        <v>0</v>
      </c>
      <c r="Y202" s="51"/>
      <c r="Z202" s="51"/>
      <c r="AA202" s="51"/>
      <c r="AB202" s="49">
        <f t="shared" si="56"/>
        <v>0</v>
      </c>
    </row>
    <row r="203" spans="1:30">
      <c r="A203" s="25" t="s">
        <v>293</v>
      </c>
      <c r="B203" s="6" t="s">
        <v>90</v>
      </c>
      <c r="C203" s="6" t="s">
        <v>420</v>
      </c>
      <c r="D203" s="41" t="s">
        <v>1029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54"/>
        <v>0</v>
      </c>
      <c r="T203" s="49"/>
      <c r="W203" s="49">
        <f t="shared" si="55"/>
        <v>0</v>
      </c>
      <c r="Y203" s="51"/>
      <c r="Z203" s="51"/>
      <c r="AA203" s="51"/>
      <c r="AB203" s="49">
        <f t="shared" si="56"/>
        <v>0</v>
      </c>
    </row>
    <row r="204" spans="1:30">
      <c r="A204" s="25" t="s">
        <v>294</v>
      </c>
      <c r="B204" s="6" t="s">
        <v>90</v>
      </c>
      <c r="C204" s="6" t="s">
        <v>83</v>
      </c>
      <c r="D204" s="41" t="s">
        <v>625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54"/>
        <v>0</v>
      </c>
      <c r="T204" s="49"/>
      <c r="W204" s="49">
        <f t="shared" si="55"/>
        <v>0</v>
      </c>
      <c r="Y204" s="51"/>
      <c r="Z204" s="51"/>
      <c r="AA204" s="51"/>
      <c r="AB204" s="49">
        <f t="shared" si="56"/>
        <v>0</v>
      </c>
    </row>
    <row r="205" spans="1:30">
      <c r="A205" s="25" t="s">
        <v>294</v>
      </c>
      <c r="B205" s="6" t="s">
        <v>90</v>
      </c>
      <c r="C205" s="6" t="s">
        <v>423</v>
      </c>
      <c r="D205" s="41" t="s">
        <v>1026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7">
        <f t="shared" si="54"/>
        <v>0</v>
      </c>
      <c r="T205" s="49"/>
      <c r="W205" s="49">
        <f t="shared" si="55"/>
        <v>0</v>
      </c>
      <c r="Y205" s="51"/>
      <c r="Z205" s="51"/>
      <c r="AA205" s="51"/>
      <c r="AB205" s="49">
        <f t="shared" si="56"/>
        <v>0</v>
      </c>
    </row>
    <row r="206" spans="1:30">
      <c r="A206" s="25" t="s">
        <v>294</v>
      </c>
      <c r="B206" s="6" t="s">
        <v>90</v>
      </c>
      <c r="C206" s="6" t="s">
        <v>424</v>
      </c>
      <c r="D206" s="41" t="s">
        <v>1027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7">
        <f t="shared" si="54"/>
        <v>0</v>
      </c>
      <c r="T206" s="49"/>
      <c r="W206" s="49">
        <f t="shared" si="55"/>
        <v>0</v>
      </c>
      <c r="Y206" s="51"/>
      <c r="Z206" s="51"/>
      <c r="AA206" s="51"/>
      <c r="AB206" s="49">
        <f t="shared" si="56"/>
        <v>0</v>
      </c>
    </row>
    <row r="207" spans="1:30">
      <c r="A207" s="25" t="s">
        <v>294</v>
      </c>
      <c r="B207" s="6" t="s">
        <v>90</v>
      </c>
      <c r="C207" s="6" t="s">
        <v>425</v>
      </c>
      <c r="D207" s="41" t="s">
        <v>1028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7">
        <f t="shared" si="54"/>
        <v>0</v>
      </c>
      <c r="T207" s="49"/>
      <c r="W207" s="49">
        <f t="shared" si="55"/>
        <v>0</v>
      </c>
      <c r="Y207" s="51"/>
      <c r="Z207" s="51"/>
      <c r="AA207" s="51"/>
      <c r="AB207" s="49">
        <f t="shared" si="56"/>
        <v>0</v>
      </c>
    </row>
    <row r="208" spans="1:30">
      <c r="A208" s="25" t="s">
        <v>294</v>
      </c>
      <c r="B208" s="6" t="s">
        <v>90</v>
      </c>
      <c r="C208" s="6" t="s">
        <v>877</v>
      </c>
      <c r="D208" s="41" t="s">
        <v>1030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7">
        <f t="shared" si="54"/>
        <v>0</v>
      </c>
      <c r="T208" s="49"/>
      <c r="W208" s="49">
        <f t="shared" si="55"/>
        <v>0</v>
      </c>
      <c r="Y208" s="51"/>
      <c r="Z208" s="51"/>
      <c r="AA208" s="51"/>
      <c r="AB208" s="49">
        <f t="shared" si="56"/>
        <v>0</v>
      </c>
    </row>
    <row r="209" spans="1:29">
      <c r="A209" s="25" t="s">
        <v>294</v>
      </c>
      <c r="B209" s="6" t="s">
        <v>90</v>
      </c>
      <c r="C209" s="6" t="s">
        <v>420</v>
      </c>
      <c r="D209" s="41" t="s">
        <v>1029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7">
        <f>((E209+Q209)+((F209+G209+H209+I209+J209+K209+L209+M209+N209+O209+P209)*2))/24</f>
        <v>0</v>
      </c>
      <c r="T209" s="49"/>
      <c r="W209" s="49">
        <f>+R209</f>
        <v>0</v>
      </c>
      <c r="Y209" s="51"/>
      <c r="Z209" s="51"/>
      <c r="AA209" s="51"/>
      <c r="AB209" s="49">
        <f>+R209</f>
        <v>0</v>
      </c>
    </row>
    <row r="210" spans="1:29">
      <c r="D210" s="3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7"/>
      <c r="Y210" s="51"/>
      <c r="Z210" s="51"/>
      <c r="AA210" s="51"/>
    </row>
    <row r="211" spans="1:29">
      <c r="A211" s="6" t="s">
        <v>284</v>
      </c>
      <c r="B211" s="1" t="s">
        <v>91</v>
      </c>
      <c r="C211" s="6" t="s">
        <v>92</v>
      </c>
      <c r="D211" s="41" t="s">
        <v>93</v>
      </c>
      <c r="E211" s="45">
        <v>48952.75</v>
      </c>
      <c r="F211" s="45">
        <v>48393.29</v>
      </c>
      <c r="G211" s="45">
        <v>47833.83</v>
      </c>
      <c r="H211" s="45">
        <v>47274.37</v>
      </c>
      <c r="I211" s="45">
        <v>46714.91</v>
      </c>
      <c r="J211" s="45">
        <v>46155.45</v>
      </c>
      <c r="K211" s="45">
        <v>45595.99</v>
      </c>
      <c r="L211" s="45">
        <v>45036.53</v>
      </c>
      <c r="M211" s="45">
        <v>44477.07</v>
      </c>
      <c r="N211" s="45">
        <v>43917.61</v>
      </c>
      <c r="O211" s="45">
        <v>43358.15</v>
      </c>
      <c r="P211" s="45">
        <v>42798.69</v>
      </c>
      <c r="Q211" s="45">
        <v>42239.23</v>
      </c>
      <c r="R211" s="47">
        <f t="shared" ref="R211:R228" si="57">((E211+Q211)+((F211+G211+H211+I211+J211+K211+L211+M211+N211+O211+P211)*2))/24</f>
        <v>45595.99</v>
      </c>
      <c r="T211" s="49"/>
      <c r="V211" s="49">
        <f t="shared" ref="V211:V228" si="58">+R211</f>
        <v>45595.99</v>
      </c>
      <c r="Y211" s="51"/>
      <c r="Z211" s="51"/>
      <c r="AA211" s="51"/>
      <c r="AC211" s="49">
        <f t="shared" ref="AC211:AC228" si="59">+R211</f>
        <v>45595.99</v>
      </c>
    </row>
    <row r="212" spans="1:29">
      <c r="A212" s="6" t="s">
        <v>284</v>
      </c>
      <c r="B212" s="1" t="s">
        <v>91</v>
      </c>
      <c r="C212" s="6" t="s">
        <v>94</v>
      </c>
      <c r="D212" s="41" t="s">
        <v>95</v>
      </c>
      <c r="E212" s="45">
        <v>44056.62</v>
      </c>
      <c r="F212" s="45">
        <v>43637.02</v>
      </c>
      <c r="G212" s="45">
        <v>43217.42</v>
      </c>
      <c r="H212" s="45">
        <v>42797.82</v>
      </c>
      <c r="I212" s="45">
        <v>42378.22</v>
      </c>
      <c r="J212" s="45">
        <v>41958.62</v>
      </c>
      <c r="K212" s="45">
        <v>41539.019999999997</v>
      </c>
      <c r="L212" s="45">
        <v>41119.42</v>
      </c>
      <c r="M212" s="45">
        <v>40699.82</v>
      </c>
      <c r="N212" s="45">
        <v>40280.22</v>
      </c>
      <c r="O212" s="45">
        <v>39860.620000000003</v>
      </c>
      <c r="P212" s="45">
        <v>39441.019999999997</v>
      </c>
      <c r="Q212" s="45">
        <v>39021.42</v>
      </c>
      <c r="R212" s="47">
        <f t="shared" si="57"/>
        <v>41539.019999999997</v>
      </c>
      <c r="T212" s="49"/>
      <c r="V212" s="49">
        <f t="shared" si="58"/>
        <v>41539.019999999997</v>
      </c>
      <c r="Y212" s="51"/>
      <c r="Z212" s="51"/>
      <c r="AA212" s="51"/>
      <c r="AC212" s="49">
        <f t="shared" si="59"/>
        <v>41539.019999999997</v>
      </c>
    </row>
    <row r="213" spans="1:29">
      <c r="A213" s="6" t="s">
        <v>284</v>
      </c>
      <c r="B213" s="1" t="s">
        <v>91</v>
      </c>
      <c r="C213" s="6" t="s">
        <v>96</v>
      </c>
      <c r="D213" s="41" t="s">
        <v>97</v>
      </c>
      <c r="E213" s="45">
        <v>772869.68</v>
      </c>
      <c r="F213" s="45">
        <v>768478.37</v>
      </c>
      <c r="G213" s="45">
        <v>764087.07</v>
      </c>
      <c r="H213" s="45">
        <v>759287.9</v>
      </c>
      <c r="I213" s="45">
        <v>754898.95</v>
      </c>
      <c r="J213" s="45">
        <v>750510</v>
      </c>
      <c r="K213" s="45">
        <v>-3.4924596548080398E-10</v>
      </c>
      <c r="L213" s="45">
        <v>-3.4924596548080398E-10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7">
        <f t="shared" si="57"/>
        <v>348641.42749999993</v>
      </c>
      <c r="T213" s="49"/>
      <c r="V213" s="49">
        <f t="shared" si="58"/>
        <v>348641.42749999993</v>
      </c>
      <c r="Y213" s="51"/>
      <c r="Z213" s="51"/>
      <c r="AA213" s="51"/>
      <c r="AC213" s="49">
        <f t="shared" si="59"/>
        <v>348641.42749999993</v>
      </c>
    </row>
    <row r="214" spans="1:29">
      <c r="A214" s="6" t="s">
        <v>284</v>
      </c>
      <c r="B214" s="1" t="s">
        <v>91</v>
      </c>
      <c r="C214" s="6" t="s">
        <v>98</v>
      </c>
      <c r="D214" s="41" t="s">
        <v>99</v>
      </c>
      <c r="E214" s="45">
        <v>2379.46</v>
      </c>
      <c r="F214" s="45">
        <v>1031.4000000000001</v>
      </c>
      <c r="G214" s="45">
        <v>1.8189894035458601E-12</v>
      </c>
      <c r="H214" s="45">
        <v>1.8189894035458601E-12</v>
      </c>
      <c r="I214" s="45">
        <v>1.8189894035458601E-12</v>
      </c>
      <c r="J214" s="45">
        <v>1.8189894035458601E-12</v>
      </c>
      <c r="K214" s="45">
        <v>1.8189894035458601E-12</v>
      </c>
      <c r="L214" s="45">
        <v>1.8189894035458601E-12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7">
        <f t="shared" si="57"/>
        <v>185.09416666666758</v>
      </c>
      <c r="T214" s="49"/>
      <c r="V214" s="49">
        <f t="shared" si="58"/>
        <v>185.09416666666758</v>
      </c>
      <c r="Y214" s="51"/>
      <c r="Z214" s="51"/>
      <c r="AA214" s="51"/>
      <c r="AC214" s="49">
        <f t="shared" si="59"/>
        <v>185.09416666666758</v>
      </c>
    </row>
    <row r="215" spans="1:29">
      <c r="A215" s="6" t="s">
        <v>284</v>
      </c>
      <c r="B215" s="1" t="s">
        <v>91</v>
      </c>
      <c r="C215" s="6" t="s">
        <v>100</v>
      </c>
      <c r="D215" s="41" t="s">
        <v>101</v>
      </c>
      <c r="E215" s="45">
        <v>130197.58</v>
      </c>
      <c r="F215" s="45">
        <v>129550.08</v>
      </c>
      <c r="G215" s="45">
        <v>128902.58</v>
      </c>
      <c r="H215" s="45">
        <v>128255.08</v>
      </c>
      <c r="I215" s="45">
        <v>127607.58</v>
      </c>
      <c r="J215" s="45">
        <v>126960.08</v>
      </c>
      <c r="K215" s="45">
        <v>126312.58</v>
      </c>
      <c r="L215" s="45">
        <v>125665.08</v>
      </c>
      <c r="M215" s="45">
        <v>125017.58</v>
      </c>
      <c r="N215" s="45">
        <v>124370.08</v>
      </c>
      <c r="O215" s="45">
        <v>123722.58</v>
      </c>
      <c r="P215" s="45">
        <v>123075.08</v>
      </c>
      <c r="Q215" s="45">
        <v>122427.58</v>
      </c>
      <c r="R215" s="47">
        <f t="shared" si="57"/>
        <v>126312.58000000002</v>
      </c>
      <c r="T215" s="49"/>
      <c r="V215" s="49">
        <f t="shared" si="58"/>
        <v>126312.58000000002</v>
      </c>
      <c r="Y215" s="51"/>
      <c r="Z215" s="51"/>
      <c r="AA215" s="51"/>
      <c r="AC215" s="49">
        <f t="shared" si="59"/>
        <v>126312.58000000002</v>
      </c>
    </row>
    <row r="216" spans="1:29">
      <c r="A216" s="6" t="s">
        <v>284</v>
      </c>
      <c r="B216" s="1" t="s">
        <v>91</v>
      </c>
      <c r="C216" s="6" t="s">
        <v>102</v>
      </c>
      <c r="D216" s="27" t="s">
        <v>103</v>
      </c>
      <c r="E216" s="45">
        <v>65017.2</v>
      </c>
      <c r="F216" s="45">
        <v>63968.53</v>
      </c>
      <c r="G216" s="45">
        <v>62919.86</v>
      </c>
      <c r="H216" s="45">
        <v>61871.19</v>
      </c>
      <c r="I216" s="45">
        <v>60822.52</v>
      </c>
      <c r="J216" s="45">
        <v>59773.85</v>
      </c>
      <c r="K216" s="45">
        <v>58725.18</v>
      </c>
      <c r="L216" s="45">
        <v>57676.51</v>
      </c>
      <c r="M216" s="45">
        <v>56627.839999999997</v>
      </c>
      <c r="N216" s="45">
        <v>55579.17</v>
      </c>
      <c r="O216" s="45">
        <v>54530.5</v>
      </c>
      <c r="P216" s="45">
        <v>53481.83</v>
      </c>
      <c r="Q216" s="45">
        <v>52433.16</v>
      </c>
      <c r="R216" s="47">
        <f t="shared" si="57"/>
        <v>58725.18</v>
      </c>
      <c r="T216" s="49"/>
      <c r="V216" s="49">
        <f t="shared" si="58"/>
        <v>58725.18</v>
      </c>
      <c r="Y216" s="51"/>
      <c r="Z216" s="51"/>
      <c r="AA216" s="51"/>
      <c r="AC216" s="49">
        <f t="shared" si="59"/>
        <v>58725.18</v>
      </c>
    </row>
    <row r="217" spans="1:29">
      <c r="A217" s="6" t="s">
        <v>284</v>
      </c>
      <c r="B217" s="1" t="s">
        <v>91</v>
      </c>
      <c r="C217" s="6" t="s">
        <v>104</v>
      </c>
      <c r="D217" s="27" t="s">
        <v>105</v>
      </c>
      <c r="E217" s="45">
        <v>82215.679999999993</v>
      </c>
      <c r="F217" s="45">
        <v>81376.75</v>
      </c>
      <c r="G217" s="45">
        <v>80537.820000000094</v>
      </c>
      <c r="H217" s="45">
        <v>79698.890000000101</v>
      </c>
      <c r="I217" s="45">
        <v>78859.960000000094</v>
      </c>
      <c r="J217" s="45">
        <v>78021.030000000101</v>
      </c>
      <c r="K217" s="45">
        <v>77182.100000000093</v>
      </c>
      <c r="L217" s="45">
        <v>76343.1700000001</v>
      </c>
      <c r="M217" s="45">
        <v>75504.240000000005</v>
      </c>
      <c r="N217" s="45">
        <v>74665.31</v>
      </c>
      <c r="O217" s="45">
        <v>73826.38</v>
      </c>
      <c r="P217" s="45">
        <v>72987.45</v>
      </c>
      <c r="Q217" s="45">
        <v>72148.52</v>
      </c>
      <c r="R217" s="47">
        <f t="shared" si="57"/>
        <v>77182.100000000035</v>
      </c>
      <c r="T217" s="49"/>
      <c r="V217" s="49">
        <f t="shared" si="58"/>
        <v>77182.100000000035</v>
      </c>
      <c r="Y217" s="51"/>
      <c r="Z217" s="51"/>
      <c r="AA217" s="51"/>
      <c r="AC217" s="49">
        <f t="shared" si="59"/>
        <v>77182.100000000035</v>
      </c>
    </row>
    <row r="218" spans="1:29">
      <c r="A218" s="6" t="s">
        <v>284</v>
      </c>
      <c r="B218" s="1" t="s">
        <v>91</v>
      </c>
      <c r="C218" s="6" t="s">
        <v>77</v>
      </c>
      <c r="D218" s="27" t="s">
        <v>106</v>
      </c>
      <c r="E218" s="45">
        <v>316591.39</v>
      </c>
      <c r="F218" s="45">
        <v>309995.74</v>
      </c>
      <c r="G218" s="45">
        <v>303400.09000000003</v>
      </c>
      <c r="H218" s="45">
        <v>296804.44</v>
      </c>
      <c r="I218" s="45">
        <v>290208.78999999998</v>
      </c>
      <c r="J218" s="45">
        <v>283613.14</v>
      </c>
      <c r="K218" s="45">
        <v>277017.49</v>
      </c>
      <c r="L218" s="45">
        <v>270421.84000000003</v>
      </c>
      <c r="M218" s="45">
        <v>263826.19</v>
      </c>
      <c r="N218" s="45">
        <v>257230.54</v>
      </c>
      <c r="O218" s="45">
        <v>250634.89</v>
      </c>
      <c r="P218" s="45">
        <v>244039.24</v>
      </c>
      <c r="Q218" s="45">
        <v>237443.59</v>
      </c>
      <c r="R218" s="47">
        <f t="shared" si="57"/>
        <v>277017.49000000005</v>
      </c>
      <c r="T218" s="49"/>
      <c r="V218" s="49">
        <f t="shared" si="58"/>
        <v>277017.49000000005</v>
      </c>
      <c r="Y218" s="51"/>
      <c r="Z218" s="51"/>
      <c r="AA218" s="51"/>
      <c r="AC218" s="49">
        <f t="shared" si="59"/>
        <v>277017.49000000005</v>
      </c>
    </row>
    <row r="219" spans="1:29">
      <c r="A219" s="6" t="s">
        <v>284</v>
      </c>
      <c r="B219" s="1" t="s">
        <v>91</v>
      </c>
      <c r="C219" s="6" t="s">
        <v>107</v>
      </c>
      <c r="D219" s="27" t="s">
        <v>626</v>
      </c>
      <c r="E219" s="45">
        <v>50831.51</v>
      </c>
      <c r="F219" s="45">
        <v>50658.02</v>
      </c>
      <c r="G219" s="45">
        <v>50484.53</v>
      </c>
      <c r="H219" s="45">
        <v>50311.040000000001</v>
      </c>
      <c r="I219" s="45">
        <v>50137.55</v>
      </c>
      <c r="J219" s="45">
        <v>49964.06</v>
      </c>
      <c r="K219" s="45">
        <v>49790.57</v>
      </c>
      <c r="L219" s="45">
        <v>49617.08</v>
      </c>
      <c r="M219" s="45">
        <v>49443.59</v>
      </c>
      <c r="N219" s="45">
        <v>49270.1</v>
      </c>
      <c r="O219" s="45">
        <v>49096.61</v>
      </c>
      <c r="P219" s="45">
        <v>48923.12</v>
      </c>
      <c r="Q219" s="45">
        <v>48749.63</v>
      </c>
      <c r="R219" s="47">
        <f t="shared" si="57"/>
        <v>49790.57</v>
      </c>
      <c r="T219" s="49"/>
      <c r="V219" s="49">
        <f t="shared" si="58"/>
        <v>49790.57</v>
      </c>
      <c r="Y219" s="51"/>
      <c r="Z219" s="51"/>
      <c r="AA219" s="51"/>
      <c r="AC219" s="49">
        <f t="shared" si="59"/>
        <v>49790.57</v>
      </c>
    </row>
    <row r="220" spans="1:29">
      <c r="A220" s="6" t="s">
        <v>284</v>
      </c>
      <c r="B220" s="1" t="s">
        <v>91</v>
      </c>
      <c r="C220" s="6" t="s">
        <v>108</v>
      </c>
      <c r="D220" s="27" t="s">
        <v>627</v>
      </c>
      <c r="E220" s="45">
        <v>52576.24</v>
      </c>
      <c r="F220" s="45">
        <v>52448.94</v>
      </c>
      <c r="G220" s="45">
        <v>52321.64</v>
      </c>
      <c r="H220" s="45">
        <v>52194.34</v>
      </c>
      <c r="I220" s="45">
        <v>52067.040000000001</v>
      </c>
      <c r="J220" s="45">
        <v>51939.74</v>
      </c>
      <c r="K220" s="45">
        <v>51812.44</v>
      </c>
      <c r="L220" s="45">
        <v>51685.14</v>
      </c>
      <c r="M220" s="45">
        <v>51557.84</v>
      </c>
      <c r="N220" s="45">
        <v>51430.54</v>
      </c>
      <c r="O220" s="45">
        <v>51303.24</v>
      </c>
      <c r="P220" s="45">
        <v>51175.94</v>
      </c>
      <c r="Q220" s="45">
        <v>51048.639999999999</v>
      </c>
      <c r="R220" s="47">
        <f t="shared" si="57"/>
        <v>51812.44</v>
      </c>
      <c r="T220" s="49"/>
      <c r="V220" s="49">
        <f t="shared" si="58"/>
        <v>51812.44</v>
      </c>
      <c r="Y220" s="51"/>
      <c r="Z220" s="51"/>
      <c r="AA220" s="51"/>
      <c r="AC220" s="49">
        <f t="shared" si="59"/>
        <v>51812.44</v>
      </c>
    </row>
    <row r="221" spans="1:29">
      <c r="A221" s="6" t="s">
        <v>284</v>
      </c>
      <c r="B221" s="1" t="s">
        <v>91</v>
      </c>
      <c r="C221" s="6" t="s">
        <v>109</v>
      </c>
      <c r="D221" s="27" t="s">
        <v>628</v>
      </c>
      <c r="E221" s="45">
        <v>51178.49</v>
      </c>
      <c r="F221" s="45">
        <v>51005</v>
      </c>
      <c r="G221" s="45">
        <v>50831.51</v>
      </c>
      <c r="H221" s="45">
        <v>50658.02</v>
      </c>
      <c r="I221" s="45">
        <v>50484.53</v>
      </c>
      <c r="J221" s="45">
        <v>50311.040000000001</v>
      </c>
      <c r="K221" s="45">
        <v>50137.55</v>
      </c>
      <c r="L221" s="45">
        <v>49964.06</v>
      </c>
      <c r="M221" s="45">
        <v>49790.57</v>
      </c>
      <c r="N221" s="45">
        <v>49617.08</v>
      </c>
      <c r="O221" s="45">
        <v>49443.59</v>
      </c>
      <c r="P221" s="45">
        <v>49270.1</v>
      </c>
      <c r="Q221" s="45">
        <v>49096.61</v>
      </c>
      <c r="R221" s="47">
        <f t="shared" si="57"/>
        <v>50137.55000000001</v>
      </c>
      <c r="T221" s="49"/>
      <c r="V221" s="49">
        <f t="shared" si="58"/>
        <v>50137.55000000001</v>
      </c>
      <c r="Y221" s="51"/>
      <c r="Z221" s="51"/>
      <c r="AA221" s="51"/>
      <c r="AC221" s="49">
        <f t="shared" si="59"/>
        <v>50137.55000000001</v>
      </c>
    </row>
    <row r="222" spans="1:29">
      <c r="A222" s="6" t="s">
        <v>284</v>
      </c>
      <c r="B222" s="1" t="s">
        <v>91</v>
      </c>
      <c r="C222" s="6" t="s">
        <v>110</v>
      </c>
      <c r="D222" s="27" t="s">
        <v>629</v>
      </c>
      <c r="E222" s="45">
        <v>52830.84</v>
      </c>
      <c r="F222" s="45">
        <v>52703.54</v>
      </c>
      <c r="G222" s="45">
        <v>52576.24</v>
      </c>
      <c r="H222" s="45">
        <v>52448.94</v>
      </c>
      <c r="I222" s="45">
        <v>52321.64</v>
      </c>
      <c r="J222" s="45">
        <v>52194.34</v>
      </c>
      <c r="K222" s="45">
        <v>52067.040000000001</v>
      </c>
      <c r="L222" s="45">
        <v>51939.74</v>
      </c>
      <c r="M222" s="45">
        <v>51812.44</v>
      </c>
      <c r="N222" s="45">
        <v>51685.14</v>
      </c>
      <c r="O222" s="45">
        <v>51557.84</v>
      </c>
      <c r="P222" s="45">
        <v>51430.54</v>
      </c>
      <c r="Q222" s="45">
        <v>51303.24</v>
      </c>
      <c r="R222" s="47">
        <f t="shared" si="57"/>
        <v>52067.040000000001</v>
      </c>
      <c r="T222" s="49"/>
      <c r="V222" s="49">
        <f t="shared" si="58"/>
        <v>52067.040000000001</v>
      </c>
      <c r="Y222" s="51"/>
      <c r="Z222" s="51"/>
      <c r="AA222" s="51"/>
      <c r="AC222" s="49">
        <f t="shared" si="59"/>
        <v>52067.040000000001</v>
      </c>
    </row>
    <row r="223" spans="1:29">
      <c r="A223" s="6" t="s">
        <v>284</v>
      </c>
      <c r="B223" s="1" t="s">
        <v>91</v>
      </c>
      <c r="C223" s="6" t="s">
        <v>893</v>
      </c>
      <c r="D223" s="27" t="s">
        <v>903</v>
      </c>
      <c r="E223" s="45">
        <v>115613.49</v>
      </c>
      <c r="F223" s="45">
        <v>114543</v>
      </c>
      <c r="G223" s="45">
        <v>113472.51</v>
      </c>
      <c r="H223" s="45">
        <v>112402.02</v>
      </c>
      <c r="I223" s="45">
        <v>111331.53</v>
      </c>
      <c r="J223" s="45">
        <v>110261.04</v>
      </c>
      <c r="K223" s="45">
        <v>109190.55</v>
      </c>
      <c r="L223" s="45">
        <v>108120.06</v>
      </c>
      <c r="M223" s="45">
        <v>107049.57</v>
      </c>
      <c r="N223" s="45">
        <v>105979.08</v>
      </c>
      <c r="O223" s="45">
        <v>104908.59</v>
      </c>
      <c r="P223" s="45">
        <v>103838.1</v>
      </c>
      <c r="Q223" s="45">
        <v>102767.61</v>
      </c>
      <c r="R223" s="47">
        <f t="shared" si="57"/>
        <v>109190.55000000003</v>
      </c>
      <c r="T223" s="49"/>
      <c r="V223" s="49">
        <f t="shared" si="58"/>
        <v>109190.55000000003</v>
      </c>
      <c r="Y223" s="51"/>
      <c r="Z223" s="51"/>
      <c r="AA223" s="51"/>
      <c r="AC223" s="49">
        <f t="shared" si="59"/>
        <v>109190.55000000003</v>
      </c>
    </row>
    <row r="224" spans="1:29">
      <c r="A224" s="6" t="s">
        <v>284</v>
      </c>
      <c r="B224" s="1" t="s">
        <v>91</v>
      </c>
      <c r="C224" s="6" t="s">
        <v>889</v>
      </c>
      <c r="D224" s="27" t="s">
        <v>904</v>
      </c>
      <c r="E224" s="45">
        <v>95916.34</v>
      </c>
      <c r="F224" s="45">
        <v>95345.41</v>
      </c>
      <c r="G224" s="45">
        <v>94774.480000000098</v>
      </c>
      <c r="H224" s="45">
        <v>94203.550000000105</v>
      </c>
      <c r="I224" s="45">
        <v>93632.620000000097</v>
      </c>
      <c r="J224" s="45">
        <v>93061.690000000104</v>
      </c>
      <c r="K224" s="45">
        <v>92490.760000000097</v>
      </c>
      <c r="L224" s="45">
        <v>91919.830000000104</v>
      </c>
      <c r="M224" s="45">
        <v>91348.9</v>
      </c>
      <c r="N224" s="45">
        <v>90777.97</v>
      </c>
      <c r="O224" s="45">
        <v>90207.039999999994</v>
      </c>
      <c r="P224" s="45">
        <v>89636.11</v>
      </c>
      <c r="Q224" s="45">
        <v>89065.18</v>
      </c>
      <c r="R224" s="47">
        <f t="shared" si="57"/>
        <v>92490.760000000053</v>
      </c>
      <c r="T224" s="49"/>
      <c r="V224" s="49">
        <f t="shared" si="58"/>
        <v>92490.760000000053</v>
      </c>
      <c r="Y224" s="51"/>
      <c r="Z224" s="51"/>
      <c r="AA224" s="51"/>
      <c r="AC224" s="49">
        <f t="shared" si="59"/>
        <v>92490.760000000053</v>
      </c>
    </row>
    <row r="225" spans="1:30">
      <c r="A225" s="6" t="s">
        <v>284</v>
      </c>
      <c r="B225" s="1" t="s">
        <v>91</v>
      </c>
      <c r="C225" s="6" t="s">
        <v>890</v>
      </c>
      <c r="D225" s="27" t="s">
        <v>905</v>
      </c>
      <c r="E225" s="45">
        <v>149012.84</v>
      </c>
      <c r="F225" s="45">
        <v>148584.64000000001</v>
      </c>
      <c r="G225" s="45">
        <v>148156.44</v>
      </c>
      <c r="H225" s="45">
        <v>147728.24</v>
      </c>
      <c r="I225" s="45">
        <v>147300.04</v>
      </c>
      <c r="J225" s="45">
        <v>146871.84</v>
      </c>
      <c r="K225" s="45">
        <v>146443.64000000001</v>
      </c>
      <c r="L225" s="45">
        <v>146015.44</v>
      </c>
      <c r="M225" s="45">
        <v>145587.24</v>
      </c>
      <c r="N225" s="45">
        <v>145159.04000000001</v>
      </c>
      <c r="O225" s="45">
        <v>144730.84</v>
      </c>
      <c r="P225" s="45">
        <v>144302.64000000001</v>
      </c>
      <c r="Q225" s="45">
        <v>143874.44</v>
      </c>
      <c r="R225" s="47">
        <f t="shared" si="57"/>
        <v>146443.64000000001</v>
      </c>
      <c r="T225" s="49"/>
      <c r="V225" s="49">
        <f t="shared" si="58"/>
        <v>146443.64000000001</v>
      </c>
      <c r="Y225" s="51"/>
      <c r="Z225" s="51"/>
      <c r="AA225" s="51"/>
      <c r="AC225" s="49">
        <f t="shared" si="59"/>
        <v>146443.64000000001</v>
      </c>
    </row>
    <row r="226" spans="1:30">
      <c r="A226" s="6" t="s">
        <v>284</v>
      </c>
      <c r="B226" s="1" t="s">
        <v>91</v>
      </c>
      <c r="C226" s="6" t="s">
        <v>406</v>
      </c>
      <c r="D226" s="27" t="s">
        <v>948</v>
      </c>
      <c r="E226" s="45">
        <v>21000</v>
      </c>
      <c r="F226" s="45">
        <v>116381.72</v>
      </c>
      <c r="G226" s="45">
        <v>128843.94</v>
      </c>
      <c r="H226" s="45">
        <v>128484.04</v>
      </c>
      <c r="I226" s="45">
        <v>128124.14</v>
      </c>
      <c r="J226" s="45">
        <v>127764.24</v>
      </c>
      <c r="K226" s="45">
        <v>127404.34</v>
      </c>
      <c r="L226" s="45">
        <v>127044.44</v>
      </c>
      <c r="M226" s="45">
        <v>126684.54</v>
      </c>
      <c r="N226" s="45">
        <v>126324.64</v>
      </c>
      <c r="O226" s="45">
        <v>125964.74</v>
      </c>
      <c r="P226" s="45">
        <v>125604.84</v>
      </c>
      <c r="Q226" s="45">
        <v>125244.94</v>
      </c>
      <c r="R226" s="47">
        <f t="shared" si="57"/>
        <v>121812.34083333334</v>
      </c>
      <c r="T226" s="49"/>
      <c r="V226" s="49">
        <f t="shared" si="58"/>
        <v>121812.34083333334</v>
      </c>
      <c r="Y226" s="51"/>
      <c r="Z226" s="51"/>
      <c r="AA226" s="51"/>
      <c r="AC226" s="49">
        <f t="shared" si="59"/>
        <v>121812.34083333334</v>
      </c>
    </row>
    <row r="227" spans="1:30">
      <c r="A227" s="6" t="s">
        <v>284</v>
      </c>
      <c r="B227" s="1" t="s">
        <v>91</v>
      </c>
      <c r="C227" s="6" t="s">
        <v>407</v>
      </c>
      <c r="D227" s="27" t="s">
        <v>949</v>
      </c>
      <c r="E227" s="45">
        <v>14000</v>
      </c>
      <c r="F227" s="45">
        <v>77641.850000000006</v>
      </c>
      <c r="G227" s="45">
        <v>86015.93</v>
      </c>
      <c r="H227" s="45">
        <v>85835.98</v>
      </c>
      <c r="I227" s="45">
        <v>85656.03</v>
      </c>
      <c r="J227" s="45">
        <v>85476.08</v>
      </c>
      <c r="K227" s="45">
        <v>85296.13</v>
      </c>
      <c r="L227" s="45">
        <v>85116.18</v>
      </c>
      <c r="M227" s="45">
        <v>84936.23</v>
      </c>
      <c r="N227" s="45">
        <v>84756.28</v>
      </c>
      <c r="O227" s="45">
        <v>84576.33</v>
      </c>
      <c r="P227" s="45">
        <v>84396.38</v>
      </c>
      <c r="Q227" s="45">
        <v>84216.43</v>
      </c>
      <c r="R227" s="47">
        <f t="shared" si="57"/>
        <v>81567.634583333333</v>
      </c>
      <c r="T227" s="49"/>
      <c r="V227" s="49">
        <f t="shared" si="58"/>
        <v>81567.634583333333</v>
      </c>
      <c r="Y227" s="51"/>
      <c r="Z227" s="51"/>
      <c r="AA227" s="51"/>
      <c r="AC227" s="49">
        <f t="shared" si="59"/>
        <v>81567.634583333333</v>
      </c>
    </row>
    <row r="228" spans="1:30">
      <c r="A228" s="6" t="s">
        <v>284</v>
      </c>
      <c r="B228" s="1" t="s">
        <v>91</v>
      </c>
      <c r="C228" s="6" t="s">
        <v>959</v>
      </c>
      <c r="D228" s="27" t="s">
        <v>960</v>
      </c>
      <c r="E228" s="55">
        <v>0</v>
      </c>
      <c r="F228" s="55">
        <v>0</v>
      </c>
      <c r="G228" s="55">
        <v>0</v>
      </c>
      <c r="H228" s="55">
        <v>0</v>
      </c>
      <c r="I228" s="55">
        <v>0</v>
      </c>
      <c r="J228" s="55">
        <v>122380.51</v>
      </c>
      <c r="K228" s="55">
        <v>132675.96</v>
      </c>
      <c r="L228" s="55">
        <v>144583.67000000001</v>
      </c>
      <c r="M228" s="55">
        <v>144280.56</v>
      </c>
      <c r="N228" s="55">
        <v>143977.45000000001</v>
      </c>
      <c r="O228" s="55">
        <v>143674.34</v>
      </c>
      <c r="P228" s="55">
        <v>143371.23000000001</v>
      </c>
      <c r="Q228" s="55">
        <v>143068.12</v>
      </c>
      <c r="R228" s="56">
        <f t="shared" si="57"/>
        <v>87206.481666666645</v>
      </c>
      <c r="T228" s="49"/>
      <c r="V228" s="49">
        <f t="shared" si="58"/>
        <v>87206.481666666645</v>
      </c>
      <c r="Y228" s="51"/>
      <c r="Z228" s="51"/>
      <c r="AA228" s="51"/>
      <c r="AC228" s="49">
        <f t="shared" si="59"/>
        <v>87206.481666666645</v>
      </c>
    </row>
    <row r="229" spans="1:30">
      <c r="D229" s="28" t="s">
        <v>111</v>
      </c>
      <c r="E229" s="45">
        <f t="shared" ref="E229:R229" si="60">SUM(E211:E228)</f>
        <v>2065240.11</v>
      </c>
      <c r="F229" s="45">
        <f t="shared" si="60"/>
        <v>2205743.3000000003</v>
      </c>
      <c r="G229" s="45">
        <f t="shared" si="60"/>
        <v>2208375.89</v>
      </c>
      <c r="H229" s="45">
        <f t="shared" si="60"/>
        <v>2190255.8600000003</v>
      </c>
      <c r="I229" s="45">
        <f t="shared" si="60"/>
        <v>2172546.0500000003</v>
      </c>
      <c r="J229" s="45">
        <f t="shared" si="60"/>
        <v>2277216.75</v>
      </c>
      <c r="K229" s="45">
        <f t="shared" si="60"/>
        <v>1523681.3399999999</v>
      </c>
      <c r="L229" s="45">
        <f t="shared" si="60"/>
        <v>1522268.1899999997</v>
      </c>
      <c r="M229" s="45">
        <f t="shared" si="60"/>
        <v>1508644.2200000002</v>
      </c>
      <c r="N229" s="45">
        <f t="shared" si="60"/>
        <v>1495020.2499999998</v>
      </c>
      <c r="O229" s="45">
        <f t="shared" si="60"/>
        <v>1481396.28</v>
      </c>
      <c r="P229" s="45">
        <f t="shared" si="60"/>
        <v>1467772.31</v>
      </c>
      <c r="Q229" s="45">
        <f t="shared" si="60"/>
        <v>1454148.3399999999</v>
      </c>
      <c r="R229" s="45">
        <f t="shared" si="60"/>
        <v>1817717.8887499999</v>
      </c>
      <c r="Y229" s="51"/>
      <c r="Z229" s="51"/>
      <c r="AA229" s="51"/>
    </row>
    <row r="230" spans="1:30">
      <c r="D230" s="29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7"/>
      <c r="Y230" s="51"/>
      <c r="Z230" s="51"/>
      <c r="AA230" s="51"/>
    </row>
    <row r="231" spans="1:30">
      <c r="A231" s="6" t="s">
        <v>284</v>
      </c>
      <c r="B231" s="6" t="s">
        <v>112</v>
      </c>
      <c r="C231" s="6" t="s">
        <v>69</v>
      </c>
      <c r="D231" s="41" t="s">
        <v>114</v>
      </c>
      <c r="E231" s="45">
        <v>686258.73</v>
      </c>
      <c r="F231" s="45">
        <v>682844.51</v>
      </c>
      <c r="G231" s="45">
        <v>679430.29</v>
      </c>
      <c r="H231" s="45">
        <v>676016.07</v>
      </c>
      <c r="I231" s="45">
        <v>672601.85</v>
      </c>
      <c r="J231" s="45">
        <v>669187.63</v>
      </c>
      <c r="K231" s="45">
        <v>665773.41</v>
      </c>
      <c r="L231" s="45">
        <v>662359.18999999994</v>
      </c>
      <c r="M231" s="45">
        <v>658944.97</v>
      </c>
      <c r="N231" s="45">
        <v>655530.75</v>
      </c>
      <c r="O231" s="45">
        <v>652116.53</v>
      </c>
      <c r="P231" s="45">
        <v>648702.31000000006</v>
      </c>
      <c r="Q231" s="45">
        <v>645288.09</v>
      </c>
      <c r="R231" s="47">
        <f>((E231+Q231)+((F231+G231+H231+I231+J231+K231+L231+M231+N231+O231+P231)*2))/24</f>
        <v>665773.41</v>
      </c>
      <c r="T231" s="49"/>
      <c r="V231" s="49">
        <f>+R231</f>
        <v>665773.41</v>
      </c>
      <c r="Y231" s="51"/>
      <c r="Z231" s="51"/>
      <c r="AA231" s="51"/>
      <c r="AC231" s="49">
        <f>+R231</f>
        <v>665773.41</v>
      </c>
    </row>
    <row r="232" spans="1:30">
      <c r="A232" s="6" t="s">
        <v>284</v>
      </c>
      <c r="B232" s="6" t="s">
        <v>112</v>
      </c>
      <c r="C232" s="6" t="s">
        <v>390</v>
      </c>
      <c r="D232" s="41" t="s">
        <v>963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751441.23</v>
      </c>
      <c r="L232" s="45">
        <v>752398.69</v>
      </c>
      <c r="M232" s="45">
        <v>750824.63</v>
      </c>
      <c r="N232" s="45">
        <v>749250.57</v>
      </c>
      <c r="O232" s="45">
        <v>747676.51</v>
      </c>
      <c r="P232" s="45">
        <v>746102.45</v>
      </c>
      <c r="Q232" s="45">
        <v>744528.39</v>
      </c>
      <c r="R232" s="47">
        <f>((E232+Q232)+((F232+G232+H232+I232+J232+K232+L232+M232+N232+O232+P232)*2))/24</f>
        <v>405829.85625000001</v>
      </c>
      <c r="T232" s="49"/>
      <c r="V232" s="49">
        <f>+R232</f>
        <v>405829.85625000001</v>
      </c>
      <c r="Y232" s="51"/>
      <c r="Z232" s="51"/>
      <c r="AA232" s="51"/>
      <c r="AC232" s="49">
        <f>+R232</f>
        <v>405829.85625000001</v>
      </c>
    </row>
    <row r="233" spans="1:30">
      <c r="D233" s="41" t="s">
        <v>111</v>
      </c>
      <c r="E233" s="46">
        <f t="shared" ref="E233" si="61">SUM(E231:E232)</f>
        <v>686258.73</v>
      </c>
      <c r="F233" s="46">
        <f t="shared" ref="F233:R233" si="62">SUM(F231:F232)</f>
        <v>682844.51</v>
      </c>
      <c r="G233" s="46">
        <f t="shared" si="62"/>
        <v>679430.29</v>
      </c>
      <c r="H233" s="46">
        <f t="shared" si="62"/>
        <v>676016.07</v>
      </c>
      <c r="I233" s="46">
        <f t="shared" si="62"/>
        <v>672601.85</v>
      </c>
      <c r="J233" s="46">
        <f t="shared" si="62"/>
        <v>669187.63</v>
      </c>
      <c r="K233" s="46">
        <f t="shared" si="62"/>
        <v>1417214.6400000001</v>
      </c>
      <c r="L233" s="46">
        <f t="shared" si="62"/>
        <v>1414757.88</v>
      </c>
      <c r="M233" s="46">
        <f t="shared" si="62"/>
        <v>1409769.6</v>
      </c>
      <c r="N233" s="46">
        <f t="shared" si="62"/>
        <v>1404781.3199999998</v>
      </c>
      <c r="O233" s="46">
        <f t="shared" si="62"/>
        <v>1399793.04</v>
      </c>
      <c r="P233" s="46">
        <f t="shared" si="62"/>
        <v>1394804.76</v>
      </c>
      <c r="Q233" s="46">
        <f t="shared" si="62"/>
        <v>1389816.48</v>
      </c>
      <c r="R233" s="46">
        <f t="shared" si="62"/>
        <v>1071603.2662500001</v>
      </c>
      <c r="Y233" s="51"/>
      <c r="Z233" s="51"/>
      <c r="AA233" s="51"/>
    </row>
    <row r="234" spans="1:30">
      <c r="D234" s="3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7"/>
      <c r="Y234" s="51"/>
      <c r="Z234" s="51"/>
      <c r="AA234" s="51"/>
    </row>
    <row r="235" spans="1:30">
      <c r="A235" s="6" t="s">
        <v>284</v>
      </c>
      <c r="B235" s="6" t="s">
        <v>82</v>
      </c>
      <c r="C235" s="6" t="s">
        <v>67</v>
      </c>
      <c r="D235" s="41" t="s">
        <v>115</v>
      </c>
      <c r="E235" s="45">
        <v>0</v>
      </c>
      <c r="F235" s="45">
        <v>0</v>
      </c>
      <c r="G235" s="45">
        <v>0</v>
      </c>
      <c r="H235" s="45">
        <v>0</v>
      </c>
      <c r="I235" s="45">
        <v>31398.87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ref="R235:R298" si="63">((E235+Q235)+((F235+G235+H235+I235+J235+K235+L235+M235+N235+O235+P235)*2))/24</f>
        <v>2616.5724999999998</v>
      </c>
      <c r="T235" s="61">
        <f t="shared" ref="T235:T278" si="64">+R235</f>
        <v>2616.5724999999998</v>
      </c>
      <c r="Y235" s="51"/>
      <c r="Z235" s="51"/>
      <c r="AA235" s="51"/>
      <c r="AD235" s="49">
        <f t="shared" ref="AD235:AD279" si="65">+R235</f>
        <v>2616.5724999999998</v>
      </c>
    </row>
    <row r="236" spans="1:30">
      <c r="A236" s="6" t="s">
        <v>284</v>
      </c>
      <c r="B236" s="6" t="s">
        <v>494</v>
      </c>
      <c r="C236" s="6" t="s">
        <v>2</v>
      </c>
      <c r="D236" s="41" t="s">
        <v>495</v>
      </c>
      <c r="E236" s="45">
        <v>0</v>
      </c>
      <c r="F236" s="45">
        <v>0</v>
      </c>
      <c r="G236" s="45">
        <v>21049.22</v>
      </c>
      <c r="H236" s="45">
        <v>73748.81</v>
      </c>
      <c r="I236" s="45">
        <v>77811.31</v>
      </c>
      <c r="J236" s="45">
        <v>181507.58</v>
      </c>
      <c r="K236" s="45">
        <v>181507.58</v>
      </c>
      <c r="L236" s="45">
        <v>2.91038304567337E-11</v>
      </c>
      <c r="M236" s="45">
        <v>3003.46</v>
      </c>
      <c r="N236" s="45">
        <v>3003.46</v>
      </c>
      <c r="O236" s="45">
        <v>3003.46</v>
      </c>
      <c r="P236" s="45">
        <v>3003.46</v>
      </c>
      <c r="Q236" s="45">
        <v>3003.46</v>
      </c>
      <c r="R236" s="47">
        <f t="shared" si="63"/>
        <v>45761.672499999986</v>
      </c>
      <c r="T236" s="49">
        <f t="shared" si="64"/>
        <v>45761.672499999986</v>
      </c>
      <c r="Y236" s="51"/>
      <c r="Z236" s="51"/>
      <c r="AA236" s="51"/>
      <c r="AD236" s="49">
        <f t="shared" si="65"/>
        <v>45761.672499999986</v>
      </c>
    </row>
    <row r="237" spans="1:30">
      <c r="A237" s="6" t="s">
        <v>284</v>
      </c>
      <c r="B237" s="6" t="s">
        <v>116</v>
      </c>
      <c r="C237" s="6" t="s">
        <v>326</v>
      </c>
      <c r="D237" s="41" t="s">
        <v>906</v>
      </c>
      <c r="E237" s="45">
        <v>38966901</v>
      </c>
      <c r="F237" s="45">
        <v>38966901</v>
      </c>
      <c r="G237" s="45">
        <v>38966901</v>
      </c>
      <c r="H237" s="45">
        <v>38966901</v>
      </c>
      <c r="I237" s="45">
        <v>38966901</v>
      </c>
      <c r="J237" s="45">
        <v>38966901</v>
      </c>
      <c r="K237" s="45">
        <v>38966901</v>
      </c>
      <c r="L237" s="45">
        <v>39212051</v>
      </c>
      <c r="M237" s="45">
        <v>39212051</v>
      </c>
      <c r="N237" s="45">
        <v>39212051</v>
      </c>
      <c r="O237" s="45">
        <v>39212051</v>
      </c>
      <c r="P237" s="45">
        <v>39212051</v>
      </c>
      <c r="Q237" s="45">
        <v>39212051</v>
      </c>
      <c r="R237" s="47">
        <f t="shared" si="63"/>
        <v>39079261.416666664</v>
      </c>
      <c r="T237" s="49">
        <f t="shared" si="64"/>
        <v>39079261.416666664</v>
      </c>
      <c r="Y237" s="51"/>
      <c r="Z237" s="51"/>
      <c r="AA237" s="51"/>
      <c r="AD237" s="49">
        <f t="shared" si="65"/>
        <v>39079261.416666664</v>
      </c>
    </row>
    <row r="238" spans="1:30">
      <c r="A238" s="6" t="s">
        <v>284</v>
      </c>
      <c r="B238" s="6" t="s">
        <v>116</v>
      </c>
      <c r="C238" s="6" t="s">
        <v>327</v>
      </c>
      <c r="D238" s="41" t="s">
        <v>492</v>
      </c>
      <c r="E238" s="45">
        <v>1045610</v>
      </c>
      <c r="F238" s="45">
        <v>1045610</v>
      </c>
      <c r="G238" s="45">
        <v>1045610</v>
      </c>
      <c r="H238" s="45">
        <v>1045610</v>
      </c>
      <c r="I238" s="45">
        <v>1045610</v>
      </c>
      <c r="J238" s="45">
        <v>1045610</v>
      </c>
      <c r="K238" s="45">
        <v>1045610</v>
      </c>
      <c r="L238" s="45">
        <v>1044516</v>
      </c>
      <c r="M238" s="45">
        <v>1044516</v>
      </c>
      <c r="N238" s="45">
        <v>1044516</v>
      </c>
      <c r="O238" s="45">
        <v>1044516</v>
      </c>
      <c r="P238" s="45">
        <v>1044516</v>
      </c>
      <c r="Q238" s="45">
        <v>1044516</v>
      </c>
      <c r="R238" s="47">
        <f t="shared" si="63"/>
        <v>1045108.5833333334</v>
      </c>
      <c r="T238" s="49">
        <f t="shared" si="64"/>
        <v>1045108.5833333334</v>
      </c>
      <c r="Y238" s="51"/>
      <c r="Z238" s="51"/>
      <c r="AA238" s="51"/>
      <c r="AD238" s="49">
        <f t="shared" si="65"/>
        <v>1045108.5833333334</v>
      </c>
    </row>
    <row r="239" spans="1:30">
      <c r="A239" s="6" t="s">
        <v>284</v>
      </c>
      <c r="B239" s="6" t="s">
        <v>116</v>
      </c>
      <c r="C239" s="6" t="s">
        <v>909</v>
      </c>
      <c r="D239" s="41" t="s">
        <v>910</v>
      </c>
      <c r="E239" s="45">
        <v>-197919</v>
      </c>
      <c r="F239" s="45">
        <v>-197919</v>
      </c>
      <c r="G239" s="45">
        <v>-197919</v>
      </c>
      <c r="H239" s="45">
        <v>-197919</v>
      </c>
      <c r="I239" s="45">
        <v>-197919</v>
      </c>
      <c r="J239" s="45">
        <v>-197919</v>
      </c>
      <c r="K239" s="45">
        <v>-197919</v>
      </c>
      <c r="L239" s="45">
        <v>-253608</v>
      </c>
      <c r="M239" s="45">
        <v>-253608</v>
      </c>
      <c r="N239" s="45">
        <v>-253608</v>
      </c>
      <c r="O239" s="45">
        <v>-253608</v>
      </c>
      <c r="P239" s="45">
        <v>-253608</v>
      </c>
      <c r="Q239" s="45">
        <v>-253608</v>
      </c>
      <c r="R239" s="47">
        <f t="shared" si="63"/>
        <v>-223443.125</v>
      </c>
      <c r="T239" s="49">
        <f t="shared" si="64"/>
        <v>-223443.125</v>
      </c>
      <c r="Y239" s="51"/>
      <c r="Z239" s="51"/>
      <c r="AA239" s="51"/>
      <c r="AD239" s="49">
        <f t="shared" si="65"/>
        <v>-223443.125</v>
      </c>
    </row>
    <row r="240" spans="1:30">
      <c r="A240" s="6" t="s">
        <v>284</v>
      </c>
      <c r="B240" s="6" t="s">
        <v>116</v>
      </c>
      <c r="C240" s="6" t="s">
        <v>907</v>
      </c>
      <c r="D240" s="41" t="s">
        <v>908</v>
      </c>
      <c r="E240" s="45">
        <v>1644093</v>
      </c>
      <c r="F240" s="45">
        <v>1644093</v>
      </c>
      <c r="G240" s="45">
        <v>1644093</v>
      </c>
      <c r="H240" s="45">
        <v>1644093</v>
      </c>
      <c r="I240" s="45">
        <v>1644093</v>
      </c>
      <c r="J240" s="45">
        <v>1644093</v>
      </c>
      <c r="K240" s="45">
        <v>1644093</v>
      </c>
      <c r="L240" s="45">
        <v>2115746</v>
      </c>
      <c r="M240" s="45">
        <v>2115746</v>
      </c>
      <c r="N240" s="45">
        <v>2115746</v>
      </c>
      <c r="O240" s="45">
        <v>2115746</v>
      </c>
      <c r="P240" s="45">
        <v>2115746</v>
      </c>
      <c r="Q240" s="45">
        <v>2115746</v>
      </c>
      <c r="R240" s="47">
        <f t="shared" si="63"/>
        <v>1860267.2916666667</v>
      </c>
      <c r="T240" s="49">
        <f t="shared" si="64"/>
        <v>1860267.2916666667</v>
      </c>
      <c r="Y240" s="51"/>
      <c r="Z240" s="51"/>
      <c r="AA240" s="51"/>
      <c r="AD240" s="49">
        <f t="shared" si="65"/>
        <v>1860267.2916666667</v>
      </c>
    </row>
    <row r="241" spans="1:30">
      <c r="A241" s="6" t="s">
        <v>293</v>
      </c>
      <c r="B241" s="6" t="s">
        <v>116</v>
      </c>
      <c r="C241" s="6" t="s">
        <v>325</v>
      </c>
      <c r="D241" s="41" t="s">
        <v>631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63"/>
        <v>0</v>
      </c>
      <c r="T241" s="49">
        <f t="shared" si="64"/>
        <v>0</v>
      </c>
      <c r="Y241" s="51"/>
      <c r="Z241" s="51"/>
      <c r="AA241" s="51"/>
      <c r="AD241" s="49">
        <f t="shared" si="65"/>
        <v>0</v>
      </c>
    </row>
    <row r="242" spans="1:30">
      <c r="A242" s="6" t="s">
        <v>293</v>
      </c>
      <c r="B242" s="6" t="s">
        <v>116</v>
      </c>
      <c r="C242" s="6" t="s">
        <v>493</v>
      </c>
      <c r="D242" s="41" t="s">
        <v>630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63"/>
        <v>0</v>
      </c>
      <c r="T242" s="49">
        <f t="shared" si="64"/>
        <v>0</v>
      </c>
      <c r="Y242" s="51"/>
      <c r="Z242" s="51"/>
      <c r="AA242" s="51"/>
      <c r="AD242" s="49">
        <f t="shared" si="65"/>
        <v>0</v>
      </c>
    </row>
    <row r="243" spans="1:30">
      <c r="A243" s="6" t="s">
        <v>293</v>
      </c>
      <c r="B243" s="6" t="s">
        <v>116</v>
      </c>
      <c r="C243" s="6" t="s">
        <v>939</v>
      </c>
      <c r="D243" s="41" t="s">
        <v>940</v>
      </c>
      <c r="E243" s="45">
        <v>75000</v>
      </c>
      <c r="F243" s="45">
        <v>150000</v>
      </c>
      <c r="G243" s="45">
        <v>150000</v>
      </c>
      <c r="H243" s="45">
        <v>150000</v>
      </c>
      <c r="I243" s="45">
        <v>225000</v>
      </c>
      <c r="J243" s="45">
        <v>231200.13</v>
      </c>
      <c r="K243" s="45">
        <v>231951</v>
      </c>
      <c r="L243" s="45">
        <v>308383.19</v>
      </c>
      <c r="M243" s="45">
        <v>310287.31</v>
      </c>
      <c r="N243" s="45">
        <v>312017.78000000003</v>
      </c>
      <c r="O243" s="45">
        <v>313843.95</v>
      </c>
      <c r="P243" s="45">
        <v>315667.94</v>
      </c>
      <c r="Q243" s="45">
        <v>317563.69</v>
      </c>
      <c r="R243" s="47">
        <f t="shared" si="63"/>
        <v>241219.42874999999</v>
      </c>
      <c r="T243" s="49">
        <f t="shared" si="64"/>
        <v>241219.42874999999</v>
      </c>
      <c r="Y243" s="51"/>
      <c r="Z243" s="51"/>
      <c r="AA243" s="51"/>
      <c r="AD243" s="49">
        <f t="shared" si="65"/>
        <v>241219.42874999999</v>
      </c>
    </row>
    <row r="244" spans="1:30">
      <c r="A244" s="6" t="s">
        <v>293</v>
      </c>
      <c r="B244" s="6" t="s">
        <v>116</v>
      </c>
      <c r="C244" s="6" t="s">
        <v>968</v>
      </c>
      <c r="D244" s="41" t="s">
        <v>1007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160988.04999999999</v>
      </c>
      <c r="M244" s="45">
        <v>140537.39000000001</v>
      </c>
      <c r="N244" s="45">
        <v>128227.95</v>
      </c>
      <c r="O244" s="45">
        <v>109917.12</v>
      </c>
      <c r="P244" s="45">
        <v>88971.48</v>
      </c>
      <c r="Q244" s="45">
        <v>105435.17</v>
      </c>
      <c r="R244" s="47">
        <f t="shared" si="63"/>
        <v>56779.964583333327</v>
      </c>
      <c r="T244" s="49">
        <f t="shared" si="64"/>
        <v>56779.964583333327</v>
      </c>
      <c r="Y244" s="51"/>
      <c r="Z244" s="51"/>
      <c r="AA244" s="51"/>
      <c r="AD244" s="49">
        <f t="shared" si="65"/>
        <v>56779.964583333327</v>
      </c>
    </row>
    <row r="245" spans="1:30">
      <c r="A245" s="6" t="s">
        <v>293</v>
      </c>
      <c r="B245" s="6" t="s">
        <v>116</v>
      </c>
      <c r="C245" s="6" t="s">
        <v>1000</v>
      </c>
      <c r="D245" s="41" t="s">
        <v>1001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159100.89000000001</v>
      </c>
      <c r="Q245" s="45">
        <v>236635.93</v>
      </c>
      <c r="R245" s="47">
        <f t="shared" si="63"/>
        <v>23118.237916666665</v>
      </c>
      <c r="T245" s="49">
        <f t="shared" si="64"/>
        <v>23118.237916666665</v>
      </c>
      <c r="Y245" s="51"/>
      <c r="Z245" s="51"/>
      <c r="AA245" s="51"/>
      <c r="AD245" s="49">
        <f t="shared" si="65"/>
        <v>23118.237916666665</v>
      </c>
    </row>
    <row r="246" spans="1:30">
      <c r="A246" s="6" t="s">
        <v>293</v>
      </c>
      <c r="B246" s="6" t="s">
        <v>116</v>
      </c>
      <c r="C246" s="6" t="s">
        <v>1009</v>
      </c>
      <c r="D246" s="41" t="s">
        <v>1008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3"/>
        <v>0</v>
      </c>
      <c r="T246" s="49">
        <f t="shared" si="64"/>
        <v>0</v>
      </c>
      <c r="Y246" s="51"/>
      <c r="Z246" s="51"/>
      <c r="AA246" s="51"/>
      <c r="AD246" s="49">
        <f t="shared" si="65"/>
        <v>0</v>
      </c>
    </row>
    <row r="247" spans="1:30">
      <c r="A247" s="6" t="s">
        <v>294</v>
      </c>
      <c r="B247" s="6" t="s">
        <v>116</v>
      </c>
      <c r="C247" s="6" t="s">
        <v>326</v>
      </c>
      <c r="D247" s="41" t="s">
        <v>906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3"/>
        <v>0</v>
      </c>
      <c r="T247" s="49">
        <f t="shared" si="64"/>
        <v>0</v>
      </c>
      <c r="Y247" s="51"/>
      <c r="Z247" s="51"/>
      <c r="AA247" s="51"/>
      <c r="AD247" s="49">
        <f t="shared" si="65"/>
        <v>0</v>
      </c>
    </row>
    <row r="248" spans="1:30">
      <c r="A248" s="6" t="s">
        <v>294</v>
      </c>
      <c r="B248" s="6" t="s">
        <v>116</v>
      </c>
      <c r="C248" s="6" t="s">
        <v>327</v>
      </c>
      <c r="D248" s="41" t="s">
        <v>492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3"/>
        <v>0</v>
      </c>
      <c r="T248" s="49">
        <f t="shared" si="64"/>
        <v>0</v>
      </c>
      <c r="Y248" s="51"/>
      <c r="Z248" s="51"/>
      <c r="AA248" s="51"/>
      <c r="AD248" s="49">
        <f t="shared" si="65"/>
        <v>0</v>
      </c>
    </row>
    <row r="249" spans="1:30">
      <c r="A249" s="6" t="s">
        <v>294</v>
      </c>
      <c r="B249" s="6" t="s">
        <v>116</v>
      </c>
      <c r="C249" s="6" t="s">
        <v>909</v>
      </c>
      <c r="D249" s="41" t="s">
        <v>910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3"/>
        <v>0</v>
      </c>
      <c r="T249" s="49">
        <f t="shared" si="64"/>
        <v>0</v>
      </c>
      <c r="Y249" s="51"/>
      <c r="Z249" s="51"/>
      <c r="AA249" s="51"/>
      <c r="AD249" s="49">
        <f t="shared" si="65"/>
        <v>0</v>
      </c>
    </row>
    <row r="250" spans="1:30">
      <c r="A250" s="6" t="s">
        <v>294</v>
      </c>
      <c r="B250" s="6" t="s">
        <v>116</v>
      </c>
      <c r="C250" s="6" t="s">
        <v>907</v>
      </c>
      <c r="D250" s="41" t="s">
        <v>908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3"/>
        <v>0</v>
      </c>
      <c r="T250" s="49">
        <f t="shared" si="64"/>
        <v>0</v>
      </c>
      <c r="Y250" s="51"/>
      <c r="Z250" s="51"/>
      <c r="AA250" s="51"/>
      <c r="AD250" s="49">
        <f t="shared" si="65"/>
        <v>0</v>
      </c>
    </row>
    <row r="251" spans="1:30">
      <c r="A251" s="6" t="s">
        <v>294</v>
      </c>
      <c r="B251" s="6" t="s">
        <v>116</v>
      </c>
      <c r="C251" s="6" t="s">
        <v>510</v>
      </c>
      <c r="D251" s="41" t="s">
        <v>633</v>
      </c>
      <c r="E251" s="45">
        <v>652961.25</v>
      </c>
      <c r="F251" s="45">
        <v>770580.47999999998</v>
      </c>
      <c r="G251" s="45">
        <v>863362.8</v>
      </c>
      <c r="H251" s="45">
        <v>950414.91</v>
      </c>
      <c r="I251" s="45">
        <v>1020386.3</v>
      </c>
      <c r="J251" s="45">
        <v>1165748.8500000001</v>
      </c>
      <c r="K251" s="45">
        <v>349981.48</v>
      </c>
      <c r="L251" s="45">
        <v>395851.5</v>
      </c>
      <c r="M251" s="45">
        <v>450693.42</v>
      </c>
      <c r="N251" s="45">
        <v>520590.93</v>
      </c>
      <c r="O251" s="45">
        <v>633631.4</v>
      </c>
      <c r="P251" s="45">
        <v>659123.98</v>
      </c>
      <c r="Q251" s="45">
        <v>687814.09</v>
      </c>
      <c r="R251" s="47">
        <f t="shared" si="63"/>
        <v>704229.47666666668</v>
      </c>
      <c r="W251" s="49">
        <f>+R251</f>
        <v>704229.47666666668</v>
      </c>
      <c r="Y251" s="51"/>
      <c r="Z251" s="51"/>
      <c r="AA251" s="51"/>
      <c r="AB251" s="49">
        <f>+R251</f>
        <v>704229.47666666668</v>
      </c>
    </row>
    <row r="252" spans="1:30">
      <c r="A252" s="6" t="s">
        <v>294</v>
      </c>
      <c r="B252" s="6" t="s">
        <v>116</v>
      </c>
      <c r="C252" s="6" t="s">
        <v>511</v>
      </c>
      <c r="D252" s="41" t="s">
        <v>632</v>
      </c>
      <c r="E252" s="45">
        <v>875916.36</v>
      </c>
      <c r="F252" s="45">
        <v>900494.55</v>
      </c>
      <c r="G252" s="45">
        <v>971455.86</v>
      </c>
      <c r="H252" s="45">
        <v>1039049.29</v>
      </c>
      <c r="I252" s="45">
        <v>1089035.4099999999</v>
      </c>
      <c r="J252" s="45">
        <v>1092041.45</v>
      </c>
      <c r="K252" s="45">
        <v>165652.1</v>
      </c>
      <c r="L252" s="45">
        <v>199854.33</v>
      </c>
      <c r="M252" s="45">
        <v>265861.94</v>
      </c>
      <c r="N252" s="45">
        <v>266524.77</v>
      </c>
      <c r="O252" s="45">
        <v>354488.7</v>
      </c>
      <c r="P252" s="45">
        <v>422193.5</v>
      </c>
      <c r="Q252" s="45">
        <v>504517.54</v>
      </c>
      <c r="R252" s="47">
        <f t="shared" si="63"/>
        <v>621405.73750000016</v>
      </c>
      <c r="W252" s="49">
        <f>+R252</f>
        <v>621405.73750000016</v>
      </c>
      <c r="Y252" s="51"/>
      <c r="Z252" s="51"/>
      <c r="AA252" s="51"/>
      <c r="AB252" s="49">
        <f>+R252</f>
        <v>621405.73750000016</v>
      </c>
    </row>
    <row r="253" spans="1:30">
      <c r="A253" s="6" t="s">
        <v>294</v>
      </c>
      <c r="B253" s="6" t="s">
        <v>116</v>
      </c>
      <c r="C253" s="6" t="s">
        <v>512</v>
      </c>
      <c r="D253" s="41" t="s">
        <v>634</v>
      </c>
      <c r="E253" s="45">
        <v>2196455.69</v>
      </c>
      <c r="F253" s="45">
        <v>2396974.2999999998</v>
      </c>
      <c r="G253" s="45">
        <v>2474906.94</v>
      </c>
      <c r="H253" s="45">
        <v>2556048.31</v>
      </c>
      <c r="I253" s="45">
        <v>2715173.78</v>
      </c>
      <c r="J253" s="45">
        <v>2939906.89</v>
      </c>
      <c r="K253" s="45">
        <v>557664.93000000005</v>
      </c>
      <c r="L253" s="45">
        <v>672490.62</v>
      </c>
      <c r="M253" s="45">
        <v>803898.99</v>
      </c>
      <c r="N253" s="45">
        <v>1099233.55</v>
      </c>
      <c r="O253" s="45">
        <v>1369598.1</v>
      </c>
      <c r="P253" s="45">
        <v>1563737.85</v>
      </c>
      <c r="Q253" s="45">
        <v>1728041.34</v>
      </c>
      <c r="R253" s="47">
        <f t="shared" si="63"/>
        <v>1759323.5645833334</v>
      </c>
      <c r="W253" s="49">
        <f>+R253</f>
        <v>1759323.5645833334</v>
      </c>
      <c r="Y253" s="51"/>
      <c r="Z253" s="51"/>
      <c r="AA253" s="51"/>
      <c r="AB253" s="49">
        <f>+R253</f>
        <v>1759323.5645833334</v>
      </c>
    </row>
    <row r="254" spans="1:30">
      <c r="A254" s="6" t="s">
        <v>294</v>
      </c>
      <c r="B254" s="6" t="s">
        <v>116</v>
      </c>
      <c r="C254" s="6" t="s">
        <v>513</v>
      </c>
      <c r="D254" s="41" t="s">
        <v>635</v>
      </c>
      <c r="E254" s="45">
        <v>2021894.7</v>
      </c>
      <c r="F254" s="45">
        <v>2246567.7000000002</v>
      </c>
      <c r="G254" s="45">
        <v>2398542.69</v>
      </c>
      <c r="H254" s="45">
        <v>2487928.96</v>
      </c>
      <c r="I254" s="45">
        <v>2693570.72</v>
      </c>
      <c r="J254" s="45">
        <v>2878941.41</v>
      </c>
      <c r="K254" s="45">
        <v>602434.58000000101</v>
      </c>
      <c r="L254" s="45">
        <v>758750.66</v>
      </c>
      <c r="M254" s="45">
        <v>1043133.82</v>
      </c>
      <c r="N254" s="45">
        <v>1320854.46</v>
      </c>
      <c r="O254" s="45">
        <v>1724210.09</v>
      </c>
      <c r="P254" s="45">
        <v>1934955.66</v>
      </c>
      <c r="Q254" s="45">
        <v>2185467.8199999998</v>
      </c>
      <c r="R254" s="47">
        <f t="shared" si="63"/>
        <v>1849464.3341666672</v>
      </c>
      <c r="W254" s="49">
        <f>+R254</f>
        <v>1849464.3341666672</v>
      </c>
      <c r="Y254" s="51"/>
      <c r="Z254" s="51"/>
      <c r="AA254" s="51"/>
      <c r="AB254" s="49">
        <f>+R254</f>
        <v>1849464.3341666672</v>
      </c>
    </row>
    <row r="255" spans="1:30">
      <c r="A255" s="6" t="s">
        <v>294</v>
      </c>
      <c r="B255" s="6" t="s">
        <v>116</v>
      </c>
      <c r="C255" s="6" t="s">
        <v>514</v>
      </c>
      <c r="D255" s="41" t="s">
        <v>636</v>
      </c>
      <c r="E255" s="45">
        <v>1039942.85</v>
      </c>
      <c r="F255" s="45">
        <v>826457.84</v>
      </c>
      <c r="G255" s="45">
        <v>618338.59</v>
      </c>
      <c r="H255" s="45">
        <v>420027.35</v>
      </c>
      <c r="I255" s="45">
        <v>205249.52</v>
      </c>
      <c r="J255" s="45">
        <v>-230085.94</v>
      </c>
      <c r="K255" s="45">
        <v>5837826.0499999998</v>
      </c>
      <c r="L255" s="45">
        <v>4952099.62</v>
      </c>
      <c r="M255" s="45">
        <v>4084621.47</v>
      </c>
      <c r="N255" s="45">
        <v>3199331.96</v>
      </c>
      <c r="O255" s="45">
        <v>2496580.29</v>
      </c>
      <c r="P255" s="45">
        <v>2087935.94</v>
      </c>
      <c r="Q255" s="45">
        <v>1812787.61</v>
      </c>
      <c r="R255" s="47">
        <f t="shared" si="63"/>
        <v>2160395.66</v>
      </c>
      <c r="W255" s="49">
        <f>+R255</f>
        <v>2160395.66</v>
      </c>
      <c r="Y255" s="51"/>
      <c r="Z255" s="51"/>
      <c r="AA255" s="51"/>
      <c r="AB255" s="49">
        <f>+R255</f>
        <v>2160395.66</v>
      </c>
    </row>
    <row r="256" spans="1:30">
      <c r="A256" s="6" t="s">
        <v>284</v>
      </c>
      <c r="B256" s="6" t="s">
        <v>117</v>
      </c>
      <c r="C256" s="6" t="s">
        <v>328</v>
      </c>
      <c r="D256" s="41" t="s">
        <v>637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3"/>
        <v>0</v>
      </c>
      <c r="T256" s="49">
        <f t="shared" si="64"/>
        <v>0</v>
      </c>
      <c r="Y256" s="51"/>
      <c r="Z256" s="51"/>
      <c r="AA256" s="51"/>
      <c r="AD256" s="49">
        <f t="shared" si="65"/>
        <v>0</v>
      </c>
    </row>
    <row r="257" spans="1:30">
      <c r="A257" s="6" t="s">
        <v>284</v>
      </c>
      <c r="B257" s="6" t="s">
        <v>117</v>
      </c>
      <c r="C257" s="1" t="s">
        <v>329</v>
      </c>
      <c r="D257" s="41" t="s">
        <v>649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3"/>
        <v>0</v>
      </c>
      <c r="T257" s="49">
        <f t="shared" si="64"/>
        <v>0</v>
      </c>
      <c r="Y257" s="51"/>
      <c r="Z257" s="51"/>
      <c r="AA257" s="51"/>
      <c r="AD257" s="49">
        <f t="shared" si="65"/>
        <v>0</v>
      </c>
    </row>
    <row r="258" spans="1:30">
      <c r="A258" s="6" t="s">
        <v>284</v>
      </c>
      <c r="B258" s="6" t="s">
        <v>117</v>
      </c>
      <c r="C258" s="6" t="s">
        <v>330</v>
      </c>
      <c r="D258" s="41" t="s">
        <v>650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3"/>
        <v>0</v>
      </c>
      <c r="T258" s="49">
        <f t="shared" si="64"/>
        <v>0</v>
      </c>
      <c r="Y258" s="51"/>
      <c r="Z258" s="51"/>
      <c r="AA258" s="51"/>
      <c r="AD258" s="49">
        <f t="shared" si="65"/>
        <v>0</v>
      </c>
    </row>
    <row r="259" spans="1:30">
      <c r="A259" s="6" t="s">
        <v>284</v>
      </c>
      <c r="B259" s="6" t="s">
        <v>117</v>
      </c>
      <c r="C259" s="6" t="s">
        <v>331</v>
      </c>
      <c r="D259" s="41" t="s">
        <v>638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3"/>
        <v>0</v>
      </c>
      <c r="T259" s="49">
        <f t="shared" si="64"/>
        <v>0</v>
      </c>
      <c r="Y259" s="51"/>
      <c r="Z259" s="51"/>
      <c r="AA259" s="51"/>
      <c r="AD259" s="49">
        <f t="shared" si="65"/>
        <v>0</v>
      </c>
    </row>
    <row r="260" spans="1:30">
      <c r="A260" s="6" t="s">
        <v>284</v>
      </c>
      <c r="B260" s="6" t="s">
        <v>117</v>
      </c>
      <c r="C260" s="6" t="s">
        <v>332</v>
      </c>
      <c r="D260" s="41" t="s">
        <v>651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3"/>
        <v>0</v>
      </c>
      <c r="T260" s="49">
        <f t="shared" si="64"/>
        <v>0</v>
      </c>
      <c r="Y260" s="51"/>
      <c r="Z260" s="51"/>
      <c r="AA260" s="51"/>
      <c r="AD260" s="49">
        <f t="shared" si="65"/>
        <v>0</v>
      </c>
    </row>
    <row r="261" spans="1:30">
      <c r="A261" s="6" t="s">
        <v>284</v>
      </c>
      <c r="B261" s="6" t="s">
        <v>117</v>
      </c>
      <c r="C261" s="6" t="s">
        <v>333</v>
      </c>
      <c r="D261" s="41" t="s">
        <v>652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3"/>
        <v>0</v>
      </c>
      <c r="T261" s="49">
        <f t="shared" si="64"/>
        <v>0</v>
      </c>
      <c r="Y261" s="51"/>
      <c r="Z261" s="51"/>
      <c r="AA261" s="51"/>
      <c r="AD261" s="49">
        <f t="shared" si="65"/>
        <v>0</v>
      </c>
    </row>
    <row r="262" spans="1:30">
      <c r="A262" s="6" t="s">
        <v>284</v>
      </c>
      <c r="B262" s="6" t="s">
        <v>117</v>
      </c>
      <c r="C262" s="6" t="s">
        <v>334</v>
      </c>
      <c r="D262" s="41" t="s">
        <v>639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3"/>
        <v>0</v>
      </c>
      <c r="T262" s="49">
        <f t="shared" si="64"/>
        <v>0</v>
      </c>
      <c r="Y262" s="51"/>
      <c r="Z262" s="51"/>
      <c r="AA262" s="51"/>
      <c r="AD262" s="49">
        <f t="shared" si="65"/>
        <v>0</v>
      </c>
    </row>
    <row r="263" spans="1:30">
      <c r="A263" s="6" t="s">
        <v>284</v>
      </c>
      <c r="B263" s="6" t="s">
        <v>117</v>
      </c>
      <c r="C263" s="6" t="s">
        <v>27</v>
      </c>
      <c r="D263" s="41" t="s">
        <v>653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63"/>
        <v>0</v>
      </c>
      <c r="T263" s="49">
        <f t="shared" si="64"/>
        <v>0</v>
      </c>
      <c r="Y263" s="51"/>
      <c r="Z263" s="51"/>
      <c r="AA263" s="51"/>
      <c r="AD263" s="49">
        <f t="shared" si="65"/>
        <v>0</v>
      </c>
    </row>
    <row r="264" spans="1:30">
      <c r="A264" s="6" t="s">
        <v>284</v>
      </c>
      <c r="B264" s="6" t="s">
        <v>117</v>
      </c>
      <c r="C264" s="1" t="s">
        <v>335</v>
      </c>
      <c r="D264" s="41" t="s">
        <v>654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63"/>
        <v>0</v>
      </c>
      <c r="T264" s="49">
        <f t="shared" si="64"/>
        <v>0</v>
      </c>
      <c r="Y264" s="51"/>
      <c r="Z264" s="51"/>
      <c r="AA264" s="51"/>
      <c r="AD264" s="49">
        <f t="shared" si="65"/>
        <v>0</v>
      </c>
    </row>
    <row r="265" spans="1:30">
      <c r="A265" s="6" t="s">
        <v>284</v>
      </c>
      <c r="B265" s="6" t="s">
        <v>117</v>
      </c>
      <c r="C265" s="6" t="s">
        <v>184</v>
      </c>
      <c r="D265" s="41" t="s">
        <v>640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63"/>
        <v>0</v>
      </c>
      <c r="T265" s="49">
        <f t="shared" si="64"/>
        <v>0</v>
      </c>
      <c r="Y265" s="51"/>
      <c r="Z265" s="51"/>
      <c r="AA265" s="51"/>
      <c r="AD265" s="49">
        <f t="shared" si="65"/>
        <v>0</v>
      </c>
    </row>
    <row r="266" spans="1:30">
      <c r="A266" s="6" t="s">
        <v>284</v>
      </c>
      <c r="B266" s="6" t="s">
        <v>117</v>
      </c>
      <c r="C266" s="6" t="s">
        <v>336</v>
      </c>
      <c r="D266" s="41" t="s">
        <v>641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63"/>
        <v>0</v>
      </c>
      <c r="T266" s="49">
        <f t="shared" si="64"/>
        <v>0</v>
      </c>
      <c r="Y266" s="51"/>
      <c r="Z266" s="51"/>
      <c r="AA266" s="51"/>
      <c r="AD266" s="49">
        <f t="shared" si="65"/>
        <v>0</v>
      </c>
    </row>
    <row r="267" spans="1:30">
      <c r="A267" s="6" t="s">
        <v>284</v>
      </c>
      <c r="B267" s="6" t="s">
        <v>117</v>
      </c>
      <c r="C267" s="6" t="s">
        <v>337</v>
      </c>
      <c r="D267" s="41" t="s">
        <v>655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63"/>
        <v>0</v>
      </c>
      <c r="T267" s="49">
        <f t="shared" si="64"/>
        <v>0</v>
      </c>
      <c r="Y267" s="51"/>
      <c r="Z267" s="51"/>
      <c r="AA267" s="51"/>
      <c r="AD267" s="49">
        <f t="shared" si="65"/>
        <v>0</v>
      </c>
    </row>
    <row r="268" spans="1:30">
      <c r="A268" s="6" t="s">
        <v>284</v>
      </c>
      <c r="B268" s="6" t="s">
        <v>117</v>
      </c>
      <c r="C268" s="6" t="s">
        <v>234</v>
      </c>
      <c r="D268" s="41" t="s">
        <v>642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63"/>
        <v>0</v>
      </c>
      <c r="T268" s="49">
        <f t="shared" si="64"/>
        <v>0</v>
      </c>
      <c r="Y268" s="51"/>
      <c r="Z268" s="51"/>
      <c r="AA268" s="51"/>
      <c r="AD268" s="49">
        <f t="shared" si="65"/>
        <v>0</v>
      </c>
    </row>
    <row r="269" spans="1:30">
      <c r="A269" s="6" t="s">
        <v>284</v>
      </c>
      <c r="B269" s="6" t="s">
        <v>117</v>
      </c>
      <c r="C269" s="6" t="s">
        <v>312</v>
      </c>
      <c r="D269" s="41" t="s">
        <v>643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63"/>
        <v>0</v>
      </c>
      <c r="T269" s="49">
        <f t="shared" si="64"/>
        <v>0</v>
      </c>
      <c r="Y269" s="51"/>
      <c r="Z269" s="51"/>
      <c r="AA269" s="51"/>
      <c r="AD269" s="49">
        <f t="shared" si="65"/>
        <v>0</v>
      </c>
    </row>
    <row r="270" spans="1:30">
      <c r="A270" s="6" t="s">
        <v>284</v>
      </c>
      <c r="B270" s="6" t="s">
        <v>117</v>
      </c>
      <c r="C270" s="6" t="s">
        <v>338</v>
      </c>
      <c r="D270" s="41" t="s">
        <v>644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63"/>
        <v>0</v>
      </c>
      <c r="T270" s="49">
        <f t="shared" si="64"/>
        <v>0</v>
      </c>
      <c r="Y270" s="51"/>
      <c r="Z270" s="51"/>
      <c r="AA270" s="51"/>
      <c r="AD270" s="49">
        <f t="shared" si="65"/>
        <v>0</v>
      </c>
    </row>
    <row r="271" spans="1:30">
      <c r="A271" s="6" t="s">
        <v>284</v>
      </c>
      <c r="B271" s="6" t="s">
        <v>117</v>
      </c>
      <c r="C271" s="6" t="s">
        <v>339</v>
      </c>
      <c r="D271" s="41" t="s">
        <v>645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63"/>
        <v>0</v>
      </c>
      <c r="T271" s="49">
        <f t="shared" si="64"/>
        <v>0</v>
      </c>
      <c r="Y271" s="51"/>
      <c r="Z271" s="51"/>
      <c r="AA271" s="51"/>
      <c r="AD271" s="49">
        <f t="shared" si="65"/>
        <v>0</v>
      </c>
    </row>
    <row r="272" spans="1:30">
      <c r="A272" s="6" t="s">
        <v>284</v>
      </c>
      <c r="B272" s="6" t="s">
        <v>117</v>
      </c>
      <c r="C272" s="1" t="s">
        <v>340</v>
      </c>
      <c r="D272" s="41" t="s">
        <v>656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63"/>
        <v>0</v>
      </c>
      <c r="T272" s="49">
        <f t="shared" si="64"/>
        <v>0</v>
      </c>
      <c r="Y272" s="51"/>
      <c r="Z272" s="51"/>
      <c r="AA272" s="51"/>
      <c r="AD272" s="49">
        <f t="shared" si="65"/>
        <v>0</v>
      </c>
    </row>
    <row r="273" spans="1:30">
      <c r="A273" s="6" t="s">
        <v>284</v>
      </c>
      <c r="B273" s="6" t="s">
        <v>117</v>
      </c>
      <c r="C273" s="6" t="s">
        <v>341</v>
      </c>
      <c r="D273" s="41" t="s">
        <v>657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63"/>
        <v>0</v>
      </c>
      <c r="T273" s="49">
        <f t="shared" si="64"/>
        <v>0</v>
      </c>
      <c r="Y273" s="51"/>
      <c r="Z273" s="51"/>
      <c r="AA273" s="51"/>
      <c r="AD273" s="49">
        <f t="shared" si="65"/>
        <v>0</v>
      </c>
    </row>
    <row r="274" spans="1:30">
      <c r="A274" s="6" t="s">
        <v>284</v>
      </c>
      <c r="B274" s="6" t="s">
        <v>117</v>
      </c>
      <c r="C274" s="6" t="s">
        <v>985</v>
      </c>
      <c r="D274" s="41" t="s">
        <v>986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si="63"/>
        <v>0</v>
      </c>
      <c r="T274" s="49">
        <f t="shared" si="64"/>
        <v>0</v>
      </c>
      <c r="Y274" s="51"/>
      <c r="Z274" s="51"/>
      <c r="AA274" s="51"/>
      <c r="AD274" s="49">
        <f t="shared" si="65"/>
        <v>0</v>
      </c>
    </row>
    <row r="275" spans="1:30">
      <c r="A275" s="6" t="s">
        <v>284</v>
      </c>
      <c r="B275" s="6" t="s">
        <v>117</v>
      </c>
      <c r="C275" s="6" t="s">
        <v>227</v>
      </c>
      <c r="D275" s="41" t="s">
        <v>646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63"/>
        <v>0</v>
      </c>
      <c r="T275" s="49">
        <f t="shared" si="64"/>
        <v>0</v>
      </c>
      <c r="Y275" s="51"/>
      <c r="Z275" s="51"/>
      <c r="AA275" s="51"/>
      <c r="AD275" s="49">
        <f t="shared" si="65"/>
        <v>0</v>
      </c>
    </row>
    <row r="276" spans="1:30">
      <c r="A276" s="6" t="s">
        <v>284</v>
      </c>
      <c r="B276" s="6" t="s">
        <v>117</v>
      </c>
      <c r="C276" s="6" t="s">
        <v>342</v>
      </c>
      <c r="D276" s="41" t="s">
        <v>647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63"/>
        <v>0</v>
      </c>
      <c r="T276" s="49">
        <f t="shared" si="64"/>
        <v>0</v>
      </c>
      <c r="Y276" s="51"/>
      <c r="Z276" s="51"/>
      <c r="AA276" s="51"/>
      <c r="AD276" s="49">
        <f t="shared" si="65"/>
        <v>0</v>
      </c>
    </row>
    <row r="277" spans="1:30">
      <c r="A277" s="6" t="s">
        <v>284</v>
      </c>
      <c r="B277" s="6" t="s">
        <v>117</v>
      </c>
      <c r="C277" s="6" t="s">
        <v>226</v>
      </c>
      <c r="D277" s="41" t="s">
        <v>648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7">
        <f t="shared" si="63"/>
        <v>0</v>
      </c>
      <c r="T277" s="49">
        <f t="shared" si="64"/>
        <v>0</v>
      </c>
      <c r="Y277" s="51"/>
      <c r="Z277" s="51"/>
      <c r="AA277" s="51"/>
      <c r="AD277" s="49">
        <f t="shared" si="65"/>
        <v>0</v>
      </c>
    </row>
    <row r="278" spans="1:30">
      <c r="A278" s="6" t="s">
        <v>2</v>
      </c>
      <c r="B278" s="40" t="s">
        <v>881</v>
      </c>
      <c r="C278" s="25" t="s">
        <v>2</v>
      </c>
      <c r="D278" s="41" t="s">
        <v>118</v>
      </c>
      <c r="E278" s="45">
        <v>229099.37</v>
      </c>
      <c r="F278" s="45">
        <v>174782.67</v>
      </c>
      <c r="G278" s="45">
        <v>82168.039999999994</v>
      </c>
      <c r="H278" s="45">
        <v>-74211.289999999906</v>
      </c>
      <c r="I278" s="45">
        <v>-69592.879999999903</v>
      </c>
      <c r="J278" s="45">
        <v>-142374.1</v>
      </c>
      <c r="K278" s="45">
        <v>-95839.039999999906</v>
      </c>
      <c r="L278" s="45">
        <v>43665.620000000097</v>
      </c>
      <c r="M278" s="45">
        <v>-68812.460000000006</v>
      </c>
      <c r="N278" s="45">
        <v>12648.4</v>
      </c>
      <c r="O278" s="45">
        <v>-11373.25</v>
      </c>
      <c r="P278" s="45">
        <v>-4487.8899999999903</v>
      </c>
      <c r="Q278" s="45">
        <v>-14720.62</v>
      </c>
      <c r="R278" s="47">
        <f t="shared" si="63"/>
        <v>-3853.0670833333011</v>
      </c>
      <c r="T278" s="49">
        <f t="shared" si="64"/>
        <v>-3853.0670833333011</v>
      </c>
      <c r="Y278" s="51"/>
      <c r="Z278" s="51"/>
      <c r="AA278" s="51"/>
      <c r="AD278" s="49">
        <f t="shared" si="65"/>
        <v>-3853.0670833333011</v>
      </c>
    </row>
    <row r="279" spans="1:30">
      <c r="A279" s="6" t="s">
        <v>284</v>
      </c>
      <c r="B279" s="6" t="s">
        <v>79</v>
      </c>
      <c r="C279" s="6" t="s">
        <v>344</v>
      </c>
      <c r="D279" s="41" t="s">
        <v>658</v>
      </c>
      <c r="E279" s="45">
        <v>4677566.76</v>
      </c>
      <c r="F279" s="45">
        <v>4664730.5999999996</v>
      </c>
      <c r="G279" s="45">
        <v>4692179.03</v>
      </c>
      <c r="H279" s="45">
        <v>4722965.67</v>
      </c>
      <c r="I279" s="45">
        <v>4748100.4000000004</v>
      </c>
      <c r="J279" s="45">
        <v>4778452.43</v>
      </c>
      <c r="K279" s="45">
        <v>4809135.92</v>
      </c>
      <c r="L279" s="45">
        <v>4381078.18</v>
      </c>
      <c r="M279" s="45">
        <v>4424757.5</v>
      </c>
      <c r="N279" s="45">
        <v>4468778.0199999996</v>
      </c>
      <c r="O279" s="45">
        <v>4512822.3600000003</v>
      </c>
      <c r="P279" s="45">
        <v>4555865.76</v>
      </c>
      <c r="Q279" s="45">
        <v>4599572.16</v>
      </c>
      <c r="R279" s="47">
        <f t="shared" si="63"/>
        <v>4616452.9441666668</v>
      </c>
      <c r="T279" s="49">
        <f>+R279</f>
        <v>4616452.9441666668</v>
      </c>
      <c r="Y279" s="51"/>
      <c r="Z279" s="51"/>
      <c r="AA279" s="51"/>
      <c r="AD279" s="49">
        <f t="shared" si="65"/>
        <v>4616452.9441666668</v>
      </c>
    </row>
    <row r="280" spans="1:30">
      <c r="A280" s="6" t="s">
        <v>293</v>
      </c>
      <c r="B280" s="6" t="s">
        <v>79</v>
      </c>
      <c r="C280" s="6" t="s">
        <v>355</v>
      </c>
      <c r="D280" s="41" t="s">
        <v>659</v>
      </c>
      <c r="E280" s="45">
        <v>9371.7199999999993</v>
      </c>
      <c r="F280" s="45">
        <v>6225.95</v>
      </c>
      <c r="G280" s="45">
        <v>4077.33</v>
      </c>
      <c r="H280" s="45">
        <v>2564.67</v>
      </c>
      <c r="I280" s="45">
        <v>871.26000000000499</v>
      </c>
      <c r="J280" s="45">
        <v>-1592.06</v>
      </c>
      <c r="K280" s="45">
        <v>47049.75</v>
      </c>
      <c r="L280" s="45">
        <v>39273.85</v>
      </c>
      <c r="M280" s="45">
        <v>30960.62</v>
      </c>
      <c r="N280" s="45">
        <v>23417.439999999999</v>
      </c>
      <c r="O280" s="45">
        <v>15846.86</v>
      </c>
      <c r="P280" s="45">
        <v>10490.57</v>
      </c>
      <c r="Q280" s="45">
        <v>7607.94</v>
      </c>
      <c r="R280" s="47">
        <f t="shared" si="63"/>
        <v>15639.672499999999</v>
      </c>
      <c r="T280" s="49"/>
      <c r="W280" s="61">
        <f t="shared" ref="W280:W286" si="66">+R280</f>
        <v>15639.672499999999</v>
      </c>
      <c r="Y280" s="51"/>
      <c r="Z280" s="51"/>
      <c r="AA280" s="51"/>
      <c r="AB280" s="61">
        <f>+R280</f>
        <v>15639.672499999999</v>
      </c>
      <c r="AD280" s="49"/>
    </row>
    <row r="281" spans="1:30">
      <c r="A281" s="6" t="s">
        <v>293</v>
      </c>
      <c r="B281" s="6" t="s">
        <v>79</v>
      </c>
      <c r="C281" s="6" t="s">
        <v>347</v>
      </c>
      <c r="D281" s="41" t="s">
        <v>660</v>
      </c>
      <c r="E281" s="45">
        <v>52250.53</v>
      </c>
      <c r="F281" s="45">
        <v>52562.74</v>
      </c>
      <c r="G281" s="45">
        <v>52887.29</v>
      </c>
      <c r="H281" s="45">
        <v>53213.84</v>
      </c>
      <c r="I281" s="45">
        <v>53531.81</v>
      </c>
      <c r="J281" s="45">
        <v>53862.34</v>
      </c>
      <c r="K281" s="45">
        <v>11099.99</v>
      </c>
      <c r="L281" s="45">
        <v>11832.53</v>
      </c>
      <c r="M281" s="45">
        <v>51405.59</v>
      </c>
      <c r="N281" s="45">
        <v>51692.28</v>
      </c>
      <c r="O281" s="45">
        <v>51994.82</v>
      </c>
      <c r="P281" s="45">
        <v>52297</v>
      </c>
      <c r="Q281" s="45">
        <v>52611.07</v>
      </c>
      <c r="R281" s="47">
        <f t="shared" si="63"/>
        <v>45734.252500000002</v>
      </c>
      <c r="T281" s="49"/>
      <c r="W281" s="61">
        <f t="shared" si="66"/>
        <v>45734.252500000002</v>
      </c>
      <c r="Y281" s="51"/>
      <c r="Z281" s="51"/>
      <c r="AA281" s="51"/>
      <c r="AB281" s="61">
        <f>+R281</f>
        <v>45734.252500000002</v>
      </c>
      <c r="AD281" s="49"/>
    </row>
    <row r="282" spans="1:30">
      <c r="A282" s="6" t="s">
        <v>293</v>
      </c>
      <c r="B282" s="6" t="s">
        <v>79</v>
      </c>
      <c r="C282" s="6" t="s">
        <v>356</v>
      </c>
      <c r="D282" s="41" t="s">
        <v>661</v>
      </c>
      <c r="E282" s="45">
        <v>16015.41</v>
      </c>
      <c r="F282" s="45">
        <v>12917.85</v>
      </c>
      <c r="G282" s="45">
        <v>9565.32</v>
      </c>
      <c r="H282" s="45">
        <v>5943.07</v>
      </c>
      <c r="I282" s="45">
        <v>2133.96</v>
      </c>
      <c r="J282" s="45">
        <v>-2339.1</v>
      </c>
      <c r="K282" s="45">
        <v>27231.14</v>
      </c>
      <c r="L282" s="45">
        <v>24225.97</v>
      </c>
      <c r="M282" s="45">
        <v>21269.94</v>
      </c>
      <c r="N282" s="45">
        <v>18521.11</v>
      </c>
      <c r="O282" s="45">
        <v>15735.58</v>
      </c>
      <c r="P282" s="45">
        <v>13178.47</v>
      </c>
      <c r="Q282" s="45">
        <v>10933.67</v>
      </c>
      <c r="R282" s="47">
        <f t="shared" si="63"/>
        <v>13488.154166666667</v>
      </c>
      <c r="T282" s="49"/>
      <c r="W282" s="61">
        <f t="shared" si="66"/>
        <v>13488.154166666667</v>
      </c>
      <c r="Y282" s="51"/>
      <c r="Z282" s="51"/>
      <c r="AA282" s="51"/>
      <c r="AB282" s="61">
        <f>+R282</f>
        <v>13488.154166666667</v>
      </c>
      <c r="AD282" s="49"/>
    </row>
    <row r="283" spans="1:30">
      <c r="A283" s="6" t="s">
        <v>293</v>
      </c>
      <c r="B283" s="6" t="s">
        <v>79</v>
      </c>
      <c r="C283" s="6" t="s">
        <v>348</v>
      </c>
      <c r="D283" s="41" t="s">
        <v>660</v>
      </c>
      <c r="E283" s="45">
        <v>31235.39</v>
      </c>
      <c r="F283" s="45">
        <v>31422.03</v>
      </c>
      <c r="G283" s="45">
        <v>31616.05</v>
      </c>
      <c r="H283" s="45">
        <v>31811.26</v>
      </c>
      <c r="I283" s="45">
        <v>32001.34</v>
      </c>
      <c r="J283" s="45">
        <v>39191.449999999997</v>
      </c>
      <c r="K283" s="45">
        <v>28745.29</v>
      </c>
      <c r="L283" s="45">
        <v>28922.78</v>
      </c>
      <c r="M283" s="45">
        <v>29101.360000000001</v>
      </c>
      <c r="N283" s="45">
        <v>29263.66</v>
      </c>
      <c r="O283" s="45">
        <v>29434.94</v>
      </c>
      <c r="P283" s="45">
        <v>39076.67</v>
      </c>
      <c r="Q283" s="45">
        <v>39311.35</v>
      </c>
      <c r="R283" s="47">
        <f t="shared" si="63"/>
        <v>32155.016666666663</v>
      </c>
      <c r="W283" s="49">
        <f t="shared" si="66"/>
        <v>32155.016666666663</v>
      </c>
      <c r="Y283" s="51"/>
      <c r="Z283" s="51"/>
      <c r="AA283" s="51"/>
      <c r="AB283" s="61">
        <f>+R283</f>
        <v>32155.016666666663</v>
      </c>
      <c r="AD283" s="49"/>
    </row>
    <row r="284" spans="1:30">
      <c r="A284" s="6" t="s">
        <v>293</v>
      </c>
      <c r="B284" s="6" t="s">
        <v>79</v>
      </c>
      <c r="C284" s="6" t="s">
        <v>353</v>
      </c>
      <c r="D284" s="41" t="s">
        <v>662</v>
      </c>
      <c r="E284" s="45">
        <v>1105395.1599999999</v>
      </c>
      <c r="F284" s="45">
        <v>1107151.94</v>
      </c>
      <c r="G284" s="45">
        <v>1045186.25</v>
      </c>
      <c r="H284" s="45">
        <v>1057080.8799999999</v>
      </c>
      <c r="I284" s="45">
        <v>1067009.6299999999</v>
      </c>
      <c r="J284" s="45">
        <v>1076576.47</v>
      </c>
      <c r="K284" s="45">
        <v>1079984.08</v>
      </c>
      <c r="L284" s="45">
        <v>1087376.8799999999</v>
      </c>
      <c r="M284" s="45">
        <v>1094468.9099999999</v>
      </c>
      <c r="N284" s="45">
        <v>1103255.1100000001</v>
      </c>
      <c r="O284" s="45">
        <v>1111138.8999999999</v>
      </c>
      <c r="P284" s="45">
        <v>1119725.54</v>
      </c>
      <c r="Q284" s="45">
        <v>1131231.5</v>
      </c>
      <c r="R284" s="47">
        <f t="shared" si="63"/>
        <v>1088938.9933333334</v>
      </c>
      <c r="T284" s="49"/>
      <c r="W284" s="49">
        <f t="shared" si="66"/>
        <v>1088938.9933333334</v>
      </c>
      <c r="Y284" s="51"/>
      <c r="Z284" s="51"/>
      <c r="AA284" s="51"/>
      <c r="AB284" s="49">
        <f>+R284</f>
        <v>1088938.9933333334</v>
      </c>
      <c r="AD284" s="49"/>
    </row>
    <row r="285" spans="1:30">
      <c r="A285" s="6" t="s">
        <v>293</v>
      </c>
      <c r="B285" s="6" t="s">
        <v>79</v>
      </c>
      <c r="C285" s="6" t="s">
        <v>496</v>
      </c>
      <c r="D285" s="41" t="s">
        <v>665</v>
      </c>
      <c r="E285" s="45">
        <v>205101.18</v>
      </c>
      <c r="F285" s="45">
        <v>203968.62</v>
      </c>
      <c r="G285" s="45">
        <v>202991.31</v>
      </c>
      <c r="H285" s="45">
        <v>202151.79</v>
      </c>
      <c r="I285" s="45">
        <v>201180.2</v>
      </c>
      <c r="J285" s="45">
        <v>199837.52</v>
      </c>
      <c r="K285" s="45">
        <v>197364.27</v>
      </c>
      <c r="L285" s="45">
        <v>193065.03</v>
      </c>
      <c r="M285" s="45">
        <v>188594.12</v>
      </c>
      <c r="N285" s="45">
        <v>184482.46</v>
      </c>
      <c r="O285" s="45">
        <v>180330.64</v>
      </c>
      <c r="P285" s="45">
        <v>177248.61</v>
      </c>
      <c r="Q285" s="45">
        <v>175377.97</v>
      </c>
      <c r="R285" s="47">
        <f t="shared" si="63"/>
        <v>193454.51208333333</v>
      </c>
      <c r="W285" s="49">
        <f t="shared" si="66"/>
        <v>193454.51208333333</v>
      </c>
      <c r="Y285" s="51"/>
      <c r="Z285" s="51"/>
      <c r="AA285" s="51"/>
      <c r="AB285" s="49">
        <f>+W285</f>
        <v>193454.51208333333</v>
      </c>
    </row>
    <row r="286" spans="1:30">
      <c r="A286" s="6" t="s">
        <v>293</v>
      </c>
      <c r="B286" s="6" t="s">
        <v>79</v>
      </c>
      <c r="C286" s="6" t="s">
        <v>525</v>
      </c>
      <c r="D286" s="41" t="s">
        <v>672</v>
      </c>
      <c r="E286" s="45">
        <v>356445.57</v>
      </c>
      <c r="F286" s="45">
        <v>340243.5</v>
      </c>
      <c r="G286" s="45">
        <v>324041.43</v>
      </c>
      <c r="H286" s="45">
        <v>307839.35999999999</v>
      </c>
      <c r="I286" s="45">
        <v>291637.28999999998</v>
      </c>
      <c r="J286" s="45">
        <v>275435.21999999997</v>
      </c>
      <c r="K286" s="45">
        <v>259233.15</v>
      </c>
      <c r="L286" s="45">
        <v>243031.08</v>
      </c>
      <c r="M286" s="45">
        <v>226829.01</v>
      </c>
      <c r="N286" s="45">
        <v>210626.94</v>
      </c>
      <c r="O286" s="45">
        <v>194424.87</v>
      </c>
      <c r="P286" s="45">
        <v>178222.8</v>
      </c>
      <c r="Q286" s="45">
        <v>162020.73000000001</v>
      </c>
      <c r="R286" s="47">
        <f t="shared" si="63"/>
        <v>259233.15</v>
      </c>
      <c r="W286" s="49">
        <f t="shared" si="66"/>
        <v>259233.15</v>
      </c>
      <c r="Y286" s="51"/>
      <c r="Z286" s="51"/>
      <c r="AA286" s="51"/>
      <c r="AB286" s="49">
        <f>+W286</f>
        <v>259233.15</v>
      </c>
    </row>
    <row r="287" spans="1:30">
      <c r="A287" s="6" t="s">
        <v>294</v>
      </c>
      <c r="B287" s="6" t="s">
        <v>79</v>
      </c>
      <c r="C287" s="6" t="s">
        <v>357</v>
      </c>
      <c r="D287" s="41" t="s">
        <v>663</v>
      </c>
      <c r="E287" s="45">
        <v>12251417.560000001</v>
      </c>
      <c r="F287" s="45">
        <v>11730364.92</v>
      </c>
      <c r="G287" s="45">
        <v>11736810.35</v>
      </c>
      <c r="H287" s="45">
        <v>11740074.35</v>
      </c>
      <c r="I287" s="45">
        <v>22882143.350000001</v>
      </c>
      <c r="J287" s="45">
        <v>22921917.98</v>
      </c>
      <c r="K287" s="45">
        <v>22617881.359999999</v>
      </c>
      <c r="L287" s="45">
        <v>23161573.359999999</v>
      </c>
      <c r="M287" s="45">
        <v>23161537.359999999</v>
      </c>
      <c r="N287" s="45">
        <v>22718593.309999999</v>
      </c>
      <c r="O287" s="45">
        <v>22729822.809999999</v>
      </c>
      <c r="P287" s="45">
        <v>22744056.809999999</v>
      </c>
      <c r="Q287" s="45">
        <v>22512845.699999999</v>
      </c>
      <c r="R287" s="47">
        <f t="shared" si="63"/>
        <v>19627242.299166668</v>
      </c>
      <c r="T287" s="49">
        <f t="shared" ref="T287:T297" si="67">+R287</f>
        <v>19627242.299166668</v>
      </c>
      <c r="Y287" s="51"/>
      <c r="Z287" s="51"/>
      <c r="AA287" s="51"/>
      <c r="AD287" s="49">
        <f t="shared" ref="AD287:AD297" si="68">+R287</f>
        <v>19627242.299166668</v>
      </c>
    </row>
    <row r="288" spans="1:30">
      <c r="A288" s="6" t="s">
        <v>294</v>
      </c>
      <c r="B288" s="6" t="s">
        <v>79</v>
      </c>
      <c r="C288" s="6" t="s">
        <v>540</v>
      </c>
      <c r="D288" s="41" t="s">
        <v>664</v>
      </c>
      <c r="E288" s="45">
        <v>466500</v>
      </c>
      <c r="F288" s="45">
        <v>466500</v>
      </c>
      <c r="G288" s="45">
        <v>466500</v>
      </c>
      <c r="H288" s="45">
        <v>466500</v>
      </c>
      <c r="I288" s="45">
        <v>466500</v>
      </c>
      <c r="J288" s="45">
        <v>466500</v>
      </c>
      <c r="K288" s="45">
        <v>466500</v>
      </c>
      <c r="L288" s="45">
        <v>466500</v>
      </c>
      <c r="M288" s="45">
        <v>466500</v>
      </c>
      <c r="N288" s="45">
        <v>466500</v>
      </c>
      <c r="O288" s="45">
        <v>466500</v>
      </c>
      <c r="P288" s="45">
        <v>466500</v>
      </c>
      <c r="Q288" s="45">
        <v>466500</v>
      </c>
      <c r="R288" s="47">
        <f t="shared" si="63"/>
        <v>466500</v>
      </c>
      <c r="T288" s="49">
        <f t="shared" si="67"/>
        <v>466500</v>
      </c>
      <c r="Y288" s="51"/>
      <c r="Z288" s="51"/>
      <c r="AA288" s="51"/>
      <c r="AD288" s="49">
        <f t="shared" si="68"/>
        <v>466500</v>
      </c>
    </row>
    <row r="289" spans="1:30">
      <c r="A289" s="6" t="s">
        <v>294</v>
      </c>
      <c r="B289" s="6" t="s">
        <v>79</v>
      </c>
      <c r="C289" s="6" t="s">
        <v>358</v>
      </c>
      <c r="D289" s="41" t="s">
        <v>672</v>
      </c>
      <c r="E289" s="45">
        <v>2172258.4</v>
      </c>
      <c r="F289" s="45">
        <v>3392241.27</v>
      </c>
      <c r="G289" s="45">
        <v>3707416.3</v>
      </c>
      <c r="H289" s="45">
        <v>4382769.38</v>
      </c>
      <c r="I289" s="45">
        <v>4853893.62</v>
      </c>
      <c r="J289" s="45">
        <v>5674800.3600000003</v>
      </c>
      <c r="K289" s="45">
        <v>6181868.6799999997</v>
      </c>
      <c r="L289" s="45">
        <v>7308127.2699999996</v>
      </c>
      <c r="M289" s="45">
        <v>7117611.3799999999</v>
      </c>
      <c r="N289" s="45">
        <v>7119243.2999999998</v>
      </c>
      <c r="O289" s="45">
        <v>7132573.1900000004</v>
      </c>
      <c r="P289" s="45">
        <v>7136700.2300000004</v>
      </c>
      <c r="Q289" s="45">
        <v>7291895.2199999997</v>
      </c>
      <c r="R289" s="47">
        <f t="shared" si="63"/>
        <v>5728276.8158333329</v>
      </c>
      <c r="T289" s="49">
        <f t="shared" si="67"/>
        <v>5728276.8158333329</v>
      </c>
      <c r="Y289" s="51"/>
      <c r="Z289" s="51"/>
      <c r="AA289" s="51"/>
      <c r="AD289" s="49">
        <f t="shared" si="68"/>
        <v>5728276.8158333329</v>
      </c>
    </row>
    <row r="290" spans="1:30">
      <c r="A290" s="6" t="s">
        <v>294</v>
      </c>
      <c r="B290" s="6" t="s">
        <v>79</v>
      </c>
      <c r="C290" s="6" t="s">
        <v>524</v>
      </c>
      <c r="D290" s="41" t="s">
        <v>666</v>
      </c>
      <c r="E290" s="45">
        <v>1085509.71</v>
      </c>
      <c r="F290" s="45">
        <v>1085509.71</v>
      </c>
      <c r="G290" s="45">
        <v>1085509.71</v>
      </c>
      <c r="H290" s="45">
        <v>1085509.71</v>
      </c>
      <c r="I290" s="45">
        <v>1085509.71</v>
      </c>
      <c r="J290" s="45">
        <v>1085509.71</v>
      </c>
      <c r="K290" s="45">
        <v>1085509.71</v>
      </c>
      <c r="L290" s="45">
        <v>9.3132257461547893E-10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7">
        <f t="shared" si="63"/>
        <v>587984.42625000002</v>
      </c>
      <c r="T290" s="49">
        <f t="shared" si="67"/>
        <v>587984.42625000002</v>
      </c>
      <c r="Y290" s="51"/>
      <c r="Z290" s="51"/>
      <c r="AA290" s="51"/>
      <c r="AD290" s="49">
        <f t="shared" si="68"/>
        <v>587984.42625000002</v>
      </c>
    </row>
    <row r="291" spans="1:30">
      <c r="A291" s="6" t="s">
        <v>294</v>
      </c>
      <c r="B291" s="6" t="s">
        <v>79</v>
      </c>
      <c r="C291" s="6" t="s">
        <v>526</v>
      </c>
      <c r="D291" s="41" t="s">
        <v>933</v>
      </c>
      <c r="E291" s="45">
        <v>277480.27</v>
      </c>
      <c r="F291" s="45">
        <v>277480.27</v>
      </c>
      <c r="G291" s="45">
        <v>277480.27</v>
      </c>
      <c r="H291" s="45">
        <v>277480.27</v>
      </c>
      <c r="I291" s="45">
        <v>277480.27</v>
      </c>
      <c r="J291" s="45">
        <v>277480.27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7">
        <f t="shared" si="63"/>
        <v>127178.45708333334</v>
      </c>
      <c r="T291" s="49">
        <f t="shared" si="67"/>
        <v>127178.45708333334</v>
      </c>
      <c r="Y291" s="51"/>
      <c r="Z291" s="51"/>
      <c r="AA291" s="51"/>
      <c r="AD291" s="49">
        <f t="shared" si="68"/>
        <v>127178.45708333334</v>
      </c>
    </row>
    <row r="292" spans="1:30">
      <c r="A292" s="6" t="s">
        <v>294</v>
      </c>
      <c r="B292" s="6" t="s">
        <v>79</v>
      </c>
      <c r="C292" s="6" t="s">
        <v>527</v>
      </c>
      <c r="D292" s="41" t="s">
        <v>978</v>
      </c>
      <c r="E292" s="45">
        <v>9498209.9800000004</v>
      </c>
      <c r="F292" s="45">
        <v>9407750.8399999999</v>
      </c>
      <c r="G292" s="45">
        <v>9317291.6999999993</v>
      </c>
      <c r="H292" s="45">
        <v>9226832.5600000005</v>
      </c>
      <c r="I292" s="45">
        <v>9136373.4199999999</v>
      </c>
      <c r="J292" s="45">
        <v>9045914.2799999993</v>
      </c>
      <c r="K292" s="45">
        <v>8955455.1400000006</v>
      </c>
      <c r="L292" s="45">
        <v>4112454.8599999901</v>
      </c>
      <c r="M292" s="45">
        <v>4067263.05</v>
      </c>
      <c r="N292" s="45">
        <v>4022071.24</v>
      </c>
      <c r="O292" s="45">
        <v>3976879.43</v>
      </c>
      <c r="P292" s="45">
        <v>3931687.62</v>
      </c>
      <c r="Q292" s="45">
        <v>3886495.81</v>
      </c>
      <c r="R292" s="47">
        <f t="shared" si="63"/>
        <v>6824360.5862499997</v>
      </c>
      <c r="T292" s="49">
        <f t="shared" si="67"/>
        <v>6824360.5862499997</v>
      </c>
      <c r="Y292" s="51"/>
      <c r="Z292" s="51"/>
      <c r="AA292" s="51"/>
      <c r="AD292" s="49">
        <f t="shared" si="68"/>
        <v>6824360.5862499997</v>
      </c>
    </row>
    <row r="293" spans="1:30">
      <c r="A293" s="6" t="s">
        <v>294</v>
      </c>
      <c r="B293" s="6" t="s">
        <v>79</v>
      </c>
      <c r="C293" s="6" t="s">
        <v>528</v>
      </c>
      <c r="D293" s="41" t="s">
        <v>979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4979406.46</v>
      </c>
      <c r="M293" s="45">
        <v>4934139.13</v>
      </c>
      <c r="N293" s="45">
        <v>4888871.8</v>
      </c>
      <c r="O293" s="45">
        <v>4843604.47</v>
      </c>
      <c r="P293" s="45">
        <v>4798337.1399999997</v>
      </c>
      <c r="Q293" s="45">
        <v>4753069.8099999996</v>
      </c>
      <c r="R293" s="47">
        <f t="shared" si="63"/>
        <v>2235074.4920833334</v>
      </c>
      <c r="T293" s="49">
        <f t="shared" si="67"/>
        <v>2235074.4920833334</v>
      </c>
      <c r="Y293" s="51"/>
      <c r="Z293" s="51"/>
      <c r="AA293" s="51"/>
      <c r="AD293" s="49">
        <f t="shared" si="68"/>
        <v>2235074.4920833334</v>
      </c>
    </row>
    <row r="294" spans="1:30">
      <c r="A294" s="6" t="s">
        <v>294</v>
      </c>
      <c r="B294" s="6" t="s">
        <v>79</v>
      </c>
      <c r="C294" s="6" t="s">
        <v>529</v>
      </c>
      <c r="D294" s="41" t="s">
        <v>980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63"/>
        <v>0</v>
      </c>
      <c r="T294" s="49">
        <f t="shared" si="67"/>
        <v>0</v>
      </c>
      <c r="Y294" s="51"/>
      <c r="Z294" s="51"/>
      <c r="AA294" s="51"/>
      <c r="AD294" s="49">
        <f t="shared" si="68"/>
        <v>0</v>
      </c>
    </row>
    <row r="295" spans="1:30">
      <c r="A295" s="6" t="s">
        <v>294</v>
      </c>
      <c r="B295" s="6" t="s">
        <v>79</v>
      </c>
      <c r="C295" s="6" t="s">
        <v>530</v>
      </c>
      <c r="D295" s="41" t="s">
        <v>1010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377288.6</v>
      </c>
      <c r="M295" s="45">
        <v>386892.03</v>
      </c>
      <c r="N295" s="45">
        <v>439009.55</v>
      </c>
      <c r="O295" s="45">
        <v>393227.64</v>
      </c>
      <c r="P295" s="45">
        <v>328290.26</v>
      </c>
      <c r="Q295" s="45">
        <v>363586.69</v>
      </c>
      <c r="R295" s="47">
        <f t="shared" si="63"/>
        <v>175541.78541666665</v>
      </c>
      <c r="T295" s="49">
        <f t="shared" si="67"/>
        <v>175541.78541666665</v>
      </c>
      <c r="Y295" s="51"/>
      <c r="Z295" s="51"/>
      <c r="AA295" s="51"/>
      <c r="AD295" s="49">
        <f t="shared" si="68"/>
        <v>175541.78541666665</v>
      </c>
    </row>
    <row r="296" spans="1:30">
      <c r="A296" s="6" t="s">
        <v>294</v>
      </c>
      <c r="B296" s="6" t="s">
        <v>79</v>
      </c>
      <c r="C296" s="6" t="s">
        <v>879</v>
      </c>
      <c r="D296" s="41" t="s">
        <v>1002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838048.53</v>
      </c>
      <c r="Q296" s="45">
        <v>1250913.74</v>
      </c>
      <c r="R296" s="47">
        <f t="shared" si="63"/>
        <v>121958.78333333333</v>
      </c>
      <c r="T296" s="49">
        <f t="shared" si="67"/>
        <v>121958.78333333333</v>
      </c>
      <c r="Y296" s="51"/>
      <c r="Z296" s="51"/>
      <c r="AA296" s="51"/>
      <c r="AD296" s="49">
        <f t="shared" si="68"/>
        <v>121958.78333333333</v>
      </c>
    </row>
    <row r="297" spans="1:30">
      <c r="A297" s="6" t="s">
        <v>294</v>
      </c>
      <c r="B297" s="6" t="s">
        <v>79</v>
      </c>
      <c r="C297" s="6" t="s">
        <v>927</v>
      </c>
      <c r="D297" s="41" t="s">
        <v>1011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63"/>
        <v>0</v>
      </c>
      <c r="T297" s="49">
        <f t="shared" si="67"/>
        <v>0</v>
      </c>
      <c r="Y297" s="51"/>
      <c r="Z297" s="51"/>
      <c r="AA297" s="51"/>
      <c r="AD297" s="49">
        <f t="shared" si="68"/>
        <v>0</v>
      </c>
    </row>
    <row r="298" spans="1:30">
      <c r="A298" s="6" t="s">
        <v>293</v>
      </c>
      <c r="B298" s="6" t="s">
        <v>119</v>
      </c>
      <c r="C298" s="6" t="s">
        <v>349</v>
      </c>
      <c r="D298" s="41" t="s">
        <v>667</v>
      </c>
      <c r="E298" s="45">
        <v>841502.84</v>
      </c>
      <c r="F298" s="45">
        <v>866087.21</v>
      </c>
      <c r="G298" s="45">
        <v>871434.88</v>
      </c>
      <c r="H298" s="45">
        <v>876815.57</v>
      </c>
      <c r="I298" s="45">
        <v>999352.27</v>
      </c>
      <c r="J298" s="45">
        <v>1185002.3400000001</v>
      </c>
      <c r="K298" s="45">
        <v>495556.44</v>
      </c>
      <c r="L298" s="45">
        <v>1036900.09</v>
      </c>
      <c r="M298" s="45">
        <v>1403365.26</v>
      </c>
      <c r="N298" s="45">
        <v>1410186.77</v>
      </c>
      <c r="O298" s="45">
        <v>1413336.7</v>
      </c>
      <c r="P298" s="45">
        <v>1416391.83</v>
      </c>
      <c r="Q298" s="45">
        <v>1419555.62</v>
      </c>
      <c r="R298" s="47">
        <f t="shared" si="63"/>
        <v>1092079.8825000001</v>
      </c>
      <c r="T298" s="49"/>
      <c r="W298" s="49">
        <f t="shared" ref="W298:W314" si="69">+R298</f>
        <v>1092079.8825000001</v>
      </c>
      <c r="Y298" s="51"/>
      <c r="Z298" s="51"/>
      <c r="AA298" s="51"/>
      <c r="AB298" s="49">
        <f t="shared" ref="AB298:AB314" si="70">+R298</f>
        <v>1092079.8825000001</v>
      </c>
      <c r="AD298" s="49"/>
    </row>
    <row r="299" spans="1:30">
      <c r="A299" s="6" t="s">
        <v>293</v>
      </c>
      <c r="B299" s="6" t="s">
        <v>119</v>
      </c>
      <c r="C299" s="6" t="s">
        <v>350</v>
      </c>
      <c r="D299" s="41" t="s">
        <v>668</v>
      </c>
      <c r="E299" s="45">
        <v>-1416973.65</v>
      </c>
      <c r="F299" s="45">
        <v>-1510401.19</v>
      </c>
      <c r="G299" s="45">
        <v>-1549721.35</v>
      </c>
      <c r="H299" s="45">
        <v>-1564874.37</v>
      </c>
      <c r="I299" s="45">
        <v>-1589539.59</v>
      </c>
      <c r="J299" s="45">
        <v>-1670356.03</v>
      </c>
      <c r="K299" s="45">
        <v>-541723.23</v>
      </c>
      <c r="L299" s="45">
        <v>-1071014.79</v>
      </c>
      <c r="M299" s="45">
        <v>-1332322.1499999999</v>
      </c>
      <c r="N299" s="45">
        <v>-1335010.1599999999</v>
      </c>
      <c r="O299" s="45">
        <v>-1337992.17</v>
      </c>
      <c r="P299" s="45">
        <v>-1340884.43</v>
      </c>
      <c r="Q299" s="45">
        <v>-1343879.56</v>
      </c>
      <c r="R299" s="47">
        <f t="shared" ref="R299:R314" si="71">((E299+Q299)+((F299+G299+H299+I299+J299+K299+L299+M299+N299+O299+P299)*2))/24</f>
        <v>-1352022.1720833334</v>
      </c>
      <c r="T299" s="49"/>
      <c r="W299" s="49">
        <f t="shared" si="69"/>
        <v>-1352022.1720833334</v>
      </c>
      <c r="Y299" s="51"/>
      <c r="Z299" s="51"/>
      <c r="AA299" s="51"/>
      <c r="AB299" s="49">
        <f t="shared" si="70"/>
        <v>-1352022.1720833334</v>
      </c>
      <c r="AD299" s="49"/>
    </row>
    <row r="300" spans="1:30">
      <c r="A300" s="6" t="s">
        <v>293</v>
      </c>
      <c r="B300" s="6" t="s">
        <v>119</v>
      </c>
      <c r="C300" s="6" t="s">
        <v>354</v>
      </c>
      <c r="D300" s="41" t="s">
        <v>669</v>
      </c>
      <c r="E300" s="45">
        <v>-269901.28999999998</v>
      </c>
      <c r="F300" s="45">
        <v>-195052.15</v>
      </c>
      <c r="G300" s="45">
        <v>-139722.72</v>
      </c>
      <c r="H300" s="45">
        <v>-99554.65</v>
      </c>
      <c r="I300" s="45">
        <v>-54267.93</v>
      </c>
      <c r="J300" s="45">
        <v>8373.3700000000408</v>
      </c>
      <c r="K300" s="45">
        <v>-524432.23</v>
      </c>
      <c r="L300" s="45">
        <v>-434317.89</v>
      </c>
      <c r="M300" s="45">
        <v>-339095.07</v>
      </c>
      <c r="N300" s="45">
        <v>-252001.63</v>
      </c>
      <c r="O300" s="45">
        <v>-163280.99</v>
      </c>
      <c r="P300" s="45">
        <v>-100612.57</v>
      </c>
      <c r="Q300" s="45">
        <v>-66170.31</v>
      </c>
      <c r="R300" s="47">
        <f t="shared" si="71"/>
        <v>-205166.68833333327</v>
      </c>
      <c r="T300" s="49"/>
      <c r="W300" s="49">
        <f t="shared" si="69"/>
        <v>-205166.68833333327</v>
      </c>
      <c r="Y300" s="51"/>
      <c r="Z300" s="51"/>
      <c r="AA300" s="51"/>
      <c r="AB300" s="49">
        <f t="shared" si="70"/>
        <v>-205166.68833333327</v>
      </c>
      <c r="AD300" s="49"/>
    </row>
    <row r="301" spans="1:30">
      <c r="A301" s="6" t="s">
        <v>293</v>
      </c>
      <c r="B301" s="6" t="s">
        <v>119</v>
      </c>
      <c r="C301" s="6" t="s">
        <v>525</v>
      </c>
      <c r="D301" s="41" t="s">
        <v>987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-128458.11</v>
      </c>
      <c r="O301" s="45">
        <v>-163905.54</v>
      </c>
      <c r="P301" s="45">
        <v>-40024.67</v>
      </c>
      <c r="Q301" s="45">
        <v>82469.47</v>
      </c>
      <c r="R301" s="47">
        <f t="shared" si="71"/>
        <v>-24262.798750000002</v>
      </c>
      <c r="T301" s="49"/>
      <c r="W301" s="49">
        <f t="shared" si="69"/>
        <v>-24262.798750000002</v>
      </c>
      <c r="Y301" s="51"/>
      <c r="Z301" s="51"/>
      <c r="AA301" s="51"/>
      <c r="AB301" s="49">
        <f t="shared" si="70"/>
        <v>-24262.798750000002</v>
      </c>
      <c r="AD301" s="49"/>
    </row>
    <row r="302" spans="1:30">
      <c r="A302" s="6" t="s">
        <v>293</v>
      </c>
      <c r="B302" s="6" t="s">
        <v>119</v>
      </c>
      <c r="C302" s="6" t="s">
        <v>526</v>
      </c>
      <c r="D302" s="41" t="s">
        <v>988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-170475.56</v>
      </c>
      <c r="O302" s="45">
        <v>-51109.61</v>
      </c>
      <c r="P302" s="45">
        <v>14620.72</v>
      </c>
      <c r="Q302" s="45">
        <v>-66295.11</v>
      </c>
      <c r="R302" s="47">
        <f t="shared" si="71"/>
        <v>-20009.333749999998</v>
      </c>
      <c r="T302" s="49"/>
      <c r="W302" s="49">
        <f t="shared" si="69"/>
        <v>-20009.333749999998</v>
      </c>
      <c r="Y302" s="51"/>
      <c r="Z302" s="51"/>
      <c r="AA302" s="51"/>
      <c r="AB302" s="49">
        <f t="shared" si="70"/>
        <v>-20009.333749999998</v>
      </c>
      <c r="AD302" s="49"/>
    </row>
    <row r="303" spans="1:30">
      <c r="A303" s="6" t="s">
        <v>293</v>
      </c>
      <c r="B303" s="6" t="s">
        <v>119</v>
      </c>
      <c r="C303" s="6" t="s">
        <v>527</v>
      </c>
      <c r="D303" s="41" t="s">
        <v>989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-54189.73</v>
      </c>
      <c r="O303" s="45">
        <v>-64016.75</v>
      </c>
      <c r="P303" s="45">
        <v>-25691.07</v>
      </c>
      <c r="Q303" s="45">
        <v>7069.83</v>
      </c>
      <c r="R303" s="47">
        <f t="shared" si="71"/>
        <v>-11696.886250000001</v>
      </c>
      <c r="T303" s="49"/>
      <c r="W303" s="49">
        <f t="shared" si="69"/>
        <v>-11696.886250000001</v>
      </c>
      <c r="Y303" s="51"/>
      <c r="Z303" s="51"/>
      <c r="AA303" s="51"/>
      <c r="AB303" s="49">
        <f t="shared" si="70"/>
        <v>-11696.886250000001</v>
      </c>
      <c r="AD303" s="49"/>
    </row>
    <row r="304" spans="1:30">
      <c r="A304" s="6" t="s">
        <v>293</v>
      </c>
      <c r="B304" s="6" t="s">
        <v>119</v>
      </c>
      <c r="C304" s="6" t="s">
        <v>528</v>
      </c>
      <c r="D304" s="41" t="s">
        <v>990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-69108.490000000005</v>
      </c>
      <c r="O304" s="45">
        <v>-104820.15</v>
      </c>
      <c r="P304" s="45">
        <v>-70281.14</v>
      </c>
      <c r="Q304" s="45">
        <v>-102645.34</v>
      </c>
      <c r="R304" s="47">
        <f t="shared" si="71"/>
        <v>-24627.704166666666</v>
      </c>
      <c r="T304" s="49"/>
      <c r="W304" s="49">
        <f t="shared" si="69"/>
        <v>-24627.704166666666</v>
      </c>
      <c r="Y304" s="51"/>
      <c r="Z304" s="51"/>
      <c r="AA304" s="51"/>
      <c r="AB304" s="49">
        <f t="shared" si="70"/>
        <v>-24627.704166666666</v>
      </c>
      <c r="AD304" s="49"/>
    </row>
    <row r="305" spans="1:30">
      <c r="A305" s="6" t="s">
        <v>293</v>
      </c>
      <c r="B305" s="6" t="s">
        <v>119</v>
      </c>
      <c r="C305" s="6" t="s">
        <v>919</v>
      </c>
      <c r="D305" s="41" t="s">
        <v>868</v>
      </c>
      <c r="E305" s="45">
        <v>30404.37</v>
      </c>
      <c r="F305" s="45">
        <v>17452.080000000002</v>
      </c>
      <c r="G305" s="45">
        <v>10475.200000000001</v>
      </c>
      <c r="H305" s="45">
        <v>18302.189999999999</v>
      </c>
      <c r="I305" s="45">
        <v>27144.959999999999</v>
      </c>
      <c r="J305" s="45">
        <v>83489.929999999993</v>
      </c>
      <c r="K305" s="45">
        <v>52375.89</v>
      </c>
      <c r="L305" s="45">
        <v>59244.84</v>
      </c>
      <c r="M305" s="45">
        <v>55519.51</v>
      </c>
      <c r="N305" s="45">
        <v>58478.87</v>
      </c>
      <c r="O305" s="45">
        <v>35997.160000000003</v>
      </c>
      <c r="P305" s="45">
        <v>15417.4</v>
      </c>
      <c r="Q305" s="45">
        <v>11225.51</v>
      </c>
      <c r="R305" s="47">
        <f t="shared" si="71"/>
        <v>37892.747500000005</v>
      </c>
      <c r="T305" s="49"/>
      <c r="W305" s="49">
        <f t="shared" si="69"/>
        <v>37892.747500000005</v>
      </c>
      <c r="Y305" s="51"/>
      <c r="Z305" s="51"/>
      <c r="AA305" s="51"/>
      <c r="AB305" s="49">
        <f t="shared" si="70"/>
        <v>37892.747500000005</v>
      </c>
      <c r="AD305" s="49"/>
    </row>
    <row r="306" spans="1:30">
      <c r="A306" s="6" t="s">
        <v>294</v>
      </c>
      <c r="B306" s="6" t="s">
        <v>119</v>
      </c>
      <c r="C306" s="6" t="s">
        <v>345</v>
      </c>
      <c r="D306" s="41" t="s">
        <v>633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71"/>
        <v>0</v>
      </c>
      <c r="T306" s="49"/>
      <c r="W306" s="49">
        <f t="shared" si="69"/>
        <v>0</v>
      </c>
      <c r="Y306" s="51"/>
      <c r="Z306" s="51"/>
      <c r="AA306" s="51"/>
      <c r="AB306" s="49">
        <f t="shared" si="70"/>
        <v>0</v>
      </c>
      <c r="AD306" s="49"/>
    </row>
    <row r="307" spans="1:30">
      <c r="A307" s="6" t="s">
        <v>294</v>
      </c>
      <c r="B307" s="6" t="s">
        <v>119</v>
      </c>
      <c r="C307" s="6" t="s">
        <v>346</v>
      </c>
      <c r="D307" s="41" t="s">
        <v>632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71"/>
        <v>0</v>
      </c>
      <c r="T307" s="49"/>
      <c r="W307" s="49">
        <f t="shared" si="69"/>
        <v>0</v>
      </c>
      <c r="Y307" s="51"/>
      <c r="Z307" s="51"/>
      <c r="AA307" s="51"/>
      <c r="AB307" s="49">
        <f t="shared" si="70"/>
        <v>0</v>
      </c>
      <c r="AD307" s="49"/>
    </row>
    <row r="308" spans="1:30">
      <c r="A308" s="6" t="s">
        <v>294</v>
      </c>
      <c r="B308" s="6" t="s">
        <v>119</v>
      </c>
      <c r="C308" s="6" t="s">
        <v>347</v>
      </c>
      <c r="D308" s="41" t="s">
        <v>634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71"/>
        <v>0</v>
      </c>
      <c r="T308" s="49"/>
      <c r="W308" s="49">
        <f t="shared" si="69"/>
        <v>0</v>
      </c>
      <c r="Y308" s="51"/>
      <c r="Z308" s="51"/>
      <c r="AA308" s="51"/>
      <c r="AB308" s="49">
        <f t="shared" si="70"/>
        <v>0</v>
      </c>
      <c r="AD308" s="49"/>
    </row>
    <row r="309" spans="1:30">
      <c r="A309" s="6" t="s">
        <v>294</v>
      </c>
      <c r="B309" s="6" t="s">
        <v>119</v>
      </c>
      <c r="C309" s="6" t="s">
        <v>348</v>
      </c>
      <c r="D309" s="41" t="s">
        <v>635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71"/>
        <v>0</v>
      </c>
      <c r="T309" s="49"/>
      <c r="W309" s="49">
        <f t="shared" si="69"/>
        <v>0</v>
      </c>
      <c r="Y309" s="51"/>
      <c r="Z309" s="51"/>
      <c r="AA309" s="51"/>
      <c r="AB309" s="49">
        <f t="shared" si="70"/>
        <v>0</v>
      </c>
      <c r="AD309" s="49"/>
    </row>
    <row r="310" spans="1:30">
      <c r="A310" s="6" t="s">
        <v>294</v>
      </c>
      <c r="B310" s="6" t="s">
        <v>119</v>
      </c>
      <c r="C310" s="6" t="s">
        <v>351</v>
      </c>
      <c r="D310" s="41" t="s">
        <v>670</v>
      </c>
      <c r="E310" s="45">
        <v>-3656173.07</v>
      </c>
      <c r="F310" s="45">
        <v>-3488352.04</v>
      </c>
      <c r="G310" s="45">
        <v>-3704434.85</v>
      </c>
      <c r="H310" s="45">
        <v>-4621944.66</v>
      </c>
      <c r="I310" s="45">
        <v>-4204713.67</v>
      </c>
      <c r="J310" s="45">
        <v>-3887257.35</v>
      </c>
      <c r="K310" s="45">
        <v>1635509.13</v>
      </c>
      <c r="L310" s="45">
        <v>3321217.35</v>
      </c>
      <c r="M310" s="45">
        <v>5441476.9100000001</v>
      </c>
      <c r="N310" s="45">
        <v>5027950.6900000004</v>
      </c>
      <c r="O310" s="45">
        <v>4879696.4400000004</v>
      </c>
      <c r="P310" s="45">
        <v>5855044.2199999997</v>
      </c>
      <c r="Q310" s="45">
        <v>6128898.6299999999</v>
      </c>
      <c r="R310" s="47">
        <f t="shared" si="71"/>
        <v>624212.91249999998</v>
      </c>
      <c r="T310" s="49"/>
      <c r="W310" s="49">
        <f t="shared" si="69"/>
        <v>624212.91249999998</v>
      </c>
      <c r="Y310" s="51"/>
      <c r="Z310" s="51"/>
      <c r="AA310" s="51"/>
      <c r="AB310" s="49">
        <f t="shared" si="70"/>
        <v>624212.91249999998</v>
      </c>
      <c r="AD310" s="49"/>
    </row>
    <row r="311" spans="1:30">
      <c r="A311" s="6" t="s">
        <v>294</v>
      </c>
      <c r="B311" s="6" t="s">
        <v>119</v>
      </c>
      <c r="C311" s="6" t="s">
        <v>352</v>
      </c>
      <c r="D311" s="41" t="s">
        <v>636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si="71"/>
        <v>0</v>
      </c>
      <c r="T311" s="49"/>
      <c r="W311" s="49">
        <f t="shared" si="69"/>
        <v>0</v>
      </c>
      <c r="Y311" s="51"/>
      <c r="Z311" s="51"/>
      <c r="AA311" s="51"/>
      <c r="AB311" s="49">
        <f t="shared" si="70"/>
        <v>0</v>
      </c>
      <c r="AD311" s="49"/>
    </row>
    <row r="312" spans="1:30">
      <c r="A312" s="6" t="s">
        <v>294</v>
      </c>
      <c r="B312" s="6" t="s">
        <v>119</v>
      </c>
      <c r="C312" s="6" t="s">
        <v>496</v>
      </c>
      <c r="D312" s="41" t="s">
        <v>671</v>
      </c>
      <c r="E312" s="45">
        <v>836084.45</v>
      </c>
      <c r="F312" s="45">
        <v>801089.66</v>
      </c>
      <c r="G312" s="45">
        <v>776781.56</v>
      </c>
      <c r="H312" s="45">
        <v>764839.54</v>
      </c>
      <c r="I312" s="45">
        <v>750775.8</v>
      </c>
      <c r="J312" s="45">
        <v>711085.42</v>
      </c>
      <c r="K312" s="45">
        <v>-3857375.92</v>
      </c>
      <c r="L312" s="45">
        <v>-3355826.44</v>
      </c>
      <c r="M312" s="45">
        <v>-2824423.96</v>
      </c>
      <c r="N312" s="45">
        <v>-2322555.34</v>
      </c>
      <c r="O312" s="45">
        <v>-1778630.37</v>
      </c>
      <c r="P312" s="45">
        <v>-1396147.72</v>
      </c>
      <c r="Q312" s="45">
        <v>-1194997.3600000001</v>
      </c>
      <c r="R312" s="47">
        <f t="shared" si="71"/>
        <v>-992487.01875000016</v>
      </c>
      <c r="T312" s="49"/>
      <c r="W312" s="49">
        <f t="shared" si="69"/>
        <v>-992487.01875000016</v>
      </c>
      <c r="Y312" s="51"/>
      <c r="Z312" s="51"/>
      <c r="AA312" s="51"/>
      <c r="AB312" s="49">
        <f t="shared" si="70"/>
        <v>-992487.01875000016</v>
      </c>
      <c r="AD312" s="49"/>
    </row>
    <row r="313" spans="1:30">
      <c r="A313" s="6" t="s">
        <v>294</v>
      </c>
      <c r="B313" s="6" t="s">
        <v>119</v>
      </c>
      <c r="C313" s="6" t="s">
        <v>919</v>
      </c>
      <c r="D313" s="41" t="s">
        <v>868</v>
      </c>
      <c r="E313" s="45">
        <v>-32680.75</v>
      </c>
      <c r="F313" s="45">
        <v>-17569.73</v>
      </c>
      <c r="G313" s="45">
        <v>-11576.66</v>
      </c>
      <c r="H313" s="45">
        <v>-19158.810000000001</v>
      </c>
      <c r="I313" s="45">
        <v>-27465.18</v>
      </c>
      <c r="J313" s="45">
        <v>-86372.58</v>
      </c>
      <c r="K313" s="45">
        <v>320441.02</v>
      </c>
      <c r="L313" s="45">
        <v>351178.5</v>
      </c>
      <c r="M313" s="45">
        <v>337370.09</v>
      </c>
      <c r="N313" s="45">
        <v>362878.47</v>
      </c>
      <c r="O313" s="45">
        <v>240028.95</v>
      </c>
      <c r="P313" s="45">
        <v>100503.72</v>
      </c>
      <c r="Q313" s="45">
        <v>68795.820000000007</v>
      </c>
      <c r="R313" s="47">
        <f t="shared" si="71"/>
        <v>130692.94374999999</v>
      </c>
      <c r="T313" s="49"/>
      <c r="W313" s="49">
        <f t="shared" si="69"/>
        <v>130692.94374999999</v>
      </c>
      <c r="Y313" s="51"/>
      <c r="Z313" s="51"/>
      <c r="AA313" s="51"/>
      <c r="AB313" s="49">
        <f t="shared" si="70"/>
        <v>130692.94374999999</v>
      </c>
      <c r="AD313" s="49"/>
    </row>
    <row r="314" spans="1:30">
      <c r="A314" s="6" t="s">
        <v>284</v>
      </c>
      <c r="B314" s="6" t="s">
        <v>120</v>
      </c>
      <c r="C314" s="6" t="s">
        <v>83</v>
      </c>
      <c r="D314" s="7" t="s">
        <v>121</v>
      </c>
      <c r="E314" s="45">
        <v>5114217</v>
      </c>
      <c r="F314" s="45">
        <v>5114217</v>
      </c>
      <c r="G314" s="45">
        <v>5114217</v>
      </c>
      <c r="H314" s="45">
        <v>5114217</v>
      </c>
      <c r="I314" s="45">
        <v>5114217</v>
      </c>
      <c r="J314" s="45">
        <v>5114217</v>
      </c>
      <c r="K314" s="45">
        <v>5114217</v>
      </c>
      <c r="L314" s="45">
        <v>5343728</v>
      </c>
      <c r="M314" s="45">
        <v>5343728</v>
      </c>
      <c r="N314" s="45">
        <v>5343728</v>
      </c>
      <c r="O314" s="45">
        <v>5343728</v>
      </c>
      <c r="P314" s="45">
        <v>5343728</v>
      </c>
      <c r="Q314" s="45">
        <v>5343728</v>
      </c>
      <c r="R314" s="47">
        <f t="shared" si="71"/>
        <v>5219409.541666667</v>
      </c>
      <c r="T314" s="49"/>
      <c r="W314" s="49">
        <f t="shared" si="69"/>
        <v>5219409.541666667</v>
      </c>
      <c r="Y314" s="51"/>
      <c r="Z314" s="51"/>
      <c r="AA314" s="51"/>
      <c r="AB314" s="49">
        <f t="shared" si="70"/>
        <v>5219409.541666667</v>
      </c>
      <c r="AD314" s="49"/>
    </row>
    <row r="315" spans="1:30">
      <c r="D315" s="41" t="s">
        <v>122</v>
      </c>
      <c r="E315" s="46">
        <f t="shared" ref="E315:R315" si="72">SUM(E235:E314)</f>
        <v>82201192.75999999</v>
      </c>
      <c r="F315" s="46">
        <f t="shared" si="72"/>
        <v>83291083.61999996</v>
      </c>
      <c r="G315" s="46">
        <f t="shared" si="72"/>
        <v>83359514.539999992</v>
      </c>
      <c r="H315" s="46">
        <f t="shared" si="72"/>
        <v>83093069.959999979</v>
      </c>
      <c r="I315" s="46">
        <f t="shared" si="72"/>
        <v>95560587.949999973</v>
      </c>
      <c r="J315" s="46">
        <f t="shared" si="72"/>
        <v>96925300.240000024</v>
      </c>
      <c r="K315" s="46">
        <f t="shared" si="72"/>
        <v>97751490.259999976</v>
      </c>
      <c r="L315" s="46">
        <f t="shared" si="72"/>
        <v>101276055.09999995</v>
      </c>
      <c r="M315" s="46">
        <f t="shared" si="72"/>
        <v>103438878.93000001</v>
      </c>
      <c r="N315" s="46">
        <f t="shared" si="72"/>
        <v>102596888.25999998</v>
      </c>
      <c r="O315" s="46">
        <f t="shared" si="72"/>
        <v>103015973.03999999</v>
      </c>
      <c r="P315" s="46">
        <f t="shared" si="72"/>
        <v>105510698.11</v>
      </c>
      <c r="Q315" s="46">
        <f t="shared" si="72"/>
        <v>106676979.58999999</v>
      </c>
      <c r="R315" s="46">
        <f t="shared" si="72"/>
        <v>95854885.515416637</v>
      </c>
      <c r="Y315" s="51"/>
      <c r="Z315" s="51"/>
      <c r="AA315" s="51"/>
      <c r="AB315" s="49"/>
    </row>
    <row r="316" spans="1:30" ht="13.5" customHeight="1">
      <c r="D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7"/>
      <c r="Y316" s="51"/>
      <c r="Z316" s="51"/>
      <c r="AA316" s="51"/>
    </row>
    <row r="317" spans="1:30">
      <c r="A317" s="25" t="s">
        <v>2</v>
      </c>
      <c r="B317" s="25" t="s">
        <v>367</v>
      </c>
      <c r="C317" s="25" t="s">
        <v>2</v>
      </c>
      <c r="D317" s="41" t="s">
        <v>123</v>
      </c>
      <c r="E317" s="45">
        <v>88010264.829999998</v>
      </c>
      <c r="F317" s="45">
        <v>93950731.239999995</v>
      </c>
      <c r="G317" s="45">
        <v>99489912.25</v>
      </c>
      <c r="H317" s="45">
        <v>104783251.8</v>
      </c>
      <c r="I317" s="45">
        <v>110558058.02</v>
      </c>
      <c r="J317" s="45">
        <v>122323029.09</v>
      </c>
      <c r="K317" s="45">
        <v>142343326.31</v>
      </c>
      <c r="L317" s="45">
        <v>167715766.99000001</v>
      </c>
      <c r="M317" s="45">
        <v>24530746.34</v>
      </c>
      <c r="N317" s="45">
        <v>49278313.229999997</v>
      </c>
      <c r="O317" s="45">
        <v>68620693.840000004</v>
      </c>
      <c r="P317" s="45">
        <v>80105727.409999996</v>
      </c>
      <c r="Q317" s="45">
        <v>88023366.390000001</v>
      </c>
      <c r="R317" s="47">
        <f t="shared" ref="R317:R320" si="73">((E317+Q317)+((F317+G317+H317+I317+J317+K317+L317+M317+N317+O317+P317)*2))/24</f>
        <v>95976364.344166681</v>
      </c>
      <c r="V317" s="49">
        <f>R317</f>
        <v>95976364.344166681</v>
      </c>
      <c r="Y317" s="51"/>
      <c r="Z317" s="51"/>
      <c r="AA317" s="51"/>
      <c r="AC317" s="49">
        <f>+R317</f>
        <v>95976364.344166681</v>
      </c>
    </row>
    <row r="318" spans="1:30">
      <c r="A318" s="25" t="s">
        <v>2</v>
      </c>
      <c r="B318" s="25" t="s">
        <v>368</v>
      </c>
      <c r="C318" s="25" t="s">
        <v>2</v>
      </c>
      <c r="D318" s="41" t="s">
        <v>124</v>
      </c>
      <c r="E318" s="45">
        <v>23724175.27</v>
      </c>
      <c r="F318" s="45">
        <v>27862939.75</v>
      </c>
      <c r="G318" s="45">
        <v>33458510.98</v>
      </c>
      <c r="H318" s="45">
        <v>37352961.030000001</v>
      </c>
      <c r="I318" s="45">
        <v>42442395.490000002</v>
      </c>
      <c r="J318" s="45">
        <v>47374622.689999998</v>
      </c>
      <c r="K318" s="45">
        <v>52152170.829999998</v>
      </c>
      <c r="L318" s="45">
        <v>58986390.289999999</v>
      </c>
      <c r="M318" s="45">
        <v>6191397.3799999999</v>
      </c>
      <c r="N318" s="45">
        <v>11571755.800000001</v>
      </c>
      <c r="O318" s="45">
        <v>17282193.649999999</v>
      </c>
      <c r="P318" s="45">
        <v>22472885.789999999</v>
      </c>
      <c r="Q318" s="45">
        <v>26781147.260000002</v>
      </c>
      <c r="R318" s="47">
        <f t="shared" si="73"/>
        <v>31866740.412083331</v>
      </c>
      <c r="V318" s="49">
        <f>R318</f>
        <v>31866740.412083331</v>
      </c>
      <c r="Y318" s="51"/>
      <c r="Z318" s="51"/>
      <c r="AA318" s="51"/>
      <c r="AC318" s="49">
        <f>+R318</f>
        <v>31866740.412083331</v>
      </c>
    </row>
    <row r="319" spans="1:30">
      <c r="A319" s="25" t="s">
        <v>2</v>
      </c>
      <c r="B319" s="25" t="s">
        <v>369</v>
      </c>
      <c r="C319" s="25" t="s">
        <v>370</v>
      </c>
      <c r="D319" s="41" t="s">
        <v>125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7">
        <f t="shared" si="73"/>
        <v>0</v>
      </c>
      <c r="V319" s="49">
        <f>R319</f>
        <v>0</v>
      </c>
      <c r="Y319" s="51"/>
      <c r="Z319" s="51"/>
      <c r="AA319" s="51"/>
      <c r="AC319" s="49">
        <f>+R319</f>
        <v>0</v>
      </c>
    </row>
    <row r="320" spans="1:30">
      <c r="A320" s="25" t="s">
        <v>2</v>
      </c>
      <c r="B320" s="25" t="s">
        <v>371</v>
      </c>
      <c r="C320" s="25" t="s">
        <v>2</v>
      </c>
      <c r="D320" s="41" t="s">
        <v>126</v>
      </c>
      <c r="E320" s="45">
        <v>3508293.6</v>
      </c>
      <c r="F320" s="45">
        <v>4226022.3</v>
      </c>
      <c r="G320" s="45">
        <v>5084707.0999999996</v>
      </c>
      <c r="H320" s="45">
        <v>5820997.25</v>
      </c>
      <c r="I320" s="45">
        <v>6501816.54</v>
      </c>
      <c r="J320" s="45">
        <v>7387945.46</v>
      </c>
      <c r="K320" s="45">
        <v>8022733.1699999999</v>
      </c>
      <c r="L320" s="45">
        <v>8775877.5800000001</v>
      </c>
      <c r="M320" s="45">
        <v>827046.16</v>
      </c>
      <c r="N320" s="45">
        <v>1468373.56</v>
      </c>
      <c r="O320" s="45">
        <v>2261486.13</v>
      </c>
      <c r="P320" s="45">
        <v>2977358.02</v>
      </c>
      <c r="Q320" s="45">
        <v>3778638.98</v>
      </c>
      <c r="R320" s="47">
        <f t="shared" si="73"/>
        <v>4749819.13</v>
      </c>
      <c r="V320" s="49">
        <f>R320</f>
        <v>4749819.13</v>
      </c>
      <c r="Y320" s="51"/>
      <c r="Z320" s="51"/>
      <c r="AA320" s="51"/>
      <c r="AC320" s="49">
        <f>+R320</f>
        <v>4749819.13</v>
      </c>
    </row>
    <row r="321" spans="1:29">
      <c r="D321" s="41" t="s">
        <v>127</v>
      </c>
      <c r="E321" s="46">
        <f t="shared" ref="E321:R321" si="74">SUM(E317:E320)</f>
        <v>115242733.69999999</v>
      </c>
      <c r="F321" s="46">
        <f t="shared" si="74"/>
        <v>126039693.28999999</v>
      </c>
      <c r="G321" s="46">
        <f t="shared" si="74"/>
        <v>138033130.33000001</v>
      </c>
      <c r="H321" s="46">
        <f t="shared" si="74"/>
        <v>147957210.07999998</v>
      </c>
      <c r="I321" s="46">
        <f t="shared" si="74"/>
        <v>159502270.04999998</v>
      </c>
      <c r="J321" s="46">
        <f t="shared" si="74"/>
        <v>177085597.24000001</v>
      </c>
      <c r="K321" s="46">
        <f t="shared" si="74"/>
        <v>202518230.30999997</v>
      </c>
      <c r="L321" s="46">
        <f t="shared" si="74"/>
        <v>235478034.86000001</v>
      </c>
      <c r="M321" s="46">
        <f t="shared" si="74"/>
        <v>31549189.879999999</v>
      </c>
      <c r="N321" s="46">
        <f t="shared" si="74"/>
        <v>62318442.590000004</v>
      </c>
      <c r="O321" s="46">
        <f t="shared" si="74"/>
        <v>88164373.620000005</v>
      </c>
      <c r="P321" s="46">
        <f t="shared" si="74"/>
        <v>105555971.21999998</v>
      </c>
      <c r="Q321" s="46">
        <f t="shared" si="74"/>
        <v>118583152.63000001</v>
      </c>
      <c r="R321" s="46">
        <f t="shared" si="74"/>
        <v>132592923.88625</v>
      </c>
      <c r="Y321" s="51"/>
      <c r="Z321" s="51"/>
      <c r="AA321" s="51"/>
    </row>
    <row r="322" spans="1:29">
      <c r="D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Y322" s="51"/>
      <c r="Z322" s="51"/>
      <c r="AA322" s="51"/>
    </row>
    <row r="323" spans="1:29">
      <c r="A323" s="6" t="s">
        <v>293</v>
      </c>
      <c r="B323" s="6" t="s">
        <v>128</v>
      </c>
      <c r="D323" s="41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ref="R323:R324" si="75">((E323+Q323)+((F323+G323+H323+I323+J323+K323+L323+M323+N323+O323+P323)*2))/24</f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A324" s="6" t="s">
        <v>294</v>
      </c>
      <c r="B324" s="6" t="s">
        <v>128</v>
      </c>
      <c r="D324" s="41" t="s">
        <v>129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7">
        <f t="shared" si="75"/>
        <v>0</v>
      </c>
      <c r="V324" s="49">
        <f>R324</f>
        <v>0</v>
      </c>
      <c r="Y324" s="51"/>
      <c r="Z324" s="51"/>
      <c r="AA324" s="51"/>
      <c r="AC324" s="49">
        <f>+R324</f>
        <v>0</v>
      </c>
    </row>
    <row r="325" spans="1:29">
      <c r="D325" s="3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7"/>
      <c r="Y325" s="51"/>
      <c r="Z325" s="51"/>
      <c r="AA325" s="51"/>
    </row>
    <row r="326" spans="1:29">
      <c r="A326" s="6" t="s">
        <v>284</v>
      </c>
      <c r="B326" s="6" t="s">
        <v>130</v>
      </c>
      <c r="C326" s="6" t="s">
        <v>913</v>
      </c>
      <c r="D326" s="41" t="s">
        <v>914</v>
      </c>
      <c r="E326" s="45">
        <v>16590</v>
      </c>
      <c r="F326" s="45">
        <v>22995.46</v>
      </c>
      <c r="G326" s="45">
        <v>25628.85</v>
      </c>
      <c r="H326" s="45">
        <v>28262.240000000002</v>
      </c>
      <c r="I326" s="45">
        <v>30895.63</v>
      </c>
      <c r="J326" s="45">
        <v>33529.019999999997</v>
      </c>
      <c r="K326" s="45">
        <v>36162.410000000003</v>
      </c>
      <c r="L326" s="45">
        <v>38803.06</v>
      </c>
      <c r="M326" s="45">
        <v>2666.72</v>
      </c>
      <c r="N326" s="45">
        <v>5333.44</v>
      </c>
      <c r="O326" s="45">
        <v>8000.16</v>
      </c>
      <c r="P326" s="45">
        <v>10666.88</v>
      </c>
      <c r="Q326" s="45">
        <v>13333.6</v>
      </c>
      <c r="R326" s="47">
        <f t="shared" ref="R326:R341" si="76">((E326+Q326)+((F326+G326+H326+I326+J326+K326+L326+M326+N326+O326+P326)*2))/24</f>
        <v>21492.139166666668</v>
      </c>
      <c r="V326" s="49">
        <f t="shared" ref="V326:V341" si="77">R326</f>
        <v>21492.139166666668</v>
      </c>
      <c r="Y326" s="51"/>
      <c r="Z326" s="51"/>
      <c r="AA326" s="51"/>
      <c r="AC326" s="49">
        <f t="shared" ref="AC326:AC341" si="78">+R326</f>
        <v>21492.139166666668</v>
      </c>
    </row>
    <row r="327" spans="1:29">
      <c r="A327" s="6" t="s">
        <v>284</v>
      </c>
      <c r="B327" s="6" t="s">
        <v>130</v>
      </c>
      <c r="C327" s="6" t="s">
        <v>364</v>
      </c>
      <c r="D327" s="41" t="s">
        <v>674</v>
      </c>
      <c r="E327" s="45">
        <v>69697.279999999999</v>
      </c>
      <c r="F327" s="45">
        <v>87598.33</v>
      </c>
      <c r="G327" s="45">
        <v>105504.33</v>
      </c>
      <c r="H327" s="45">
        <v>135671.32999999999</v>
      </c>
      <c r="I327" s="45">
        <v>155110.32999999999</v>
      </c>
      <c r="J327" s="45">
        <v>174487.45</v>
      </c>
      <c r="K327" s="45">
        <v>193926.45</v>
      </c>
      <c r="L327" s="45">
        <v>213365.45</v>
      </c>
      <c r="M327" s="45">
        <v>17301</v>
      </c>
      <c r="N327" s="45">
        <v>34602</v>
      </c>
      <c r="O327" s="45">
        <v>51903</v>
      </c>
      <c r="P327" s="45">
        <v>64874.3</v>
      </c>
      <c r="Q327" s="45">
        <v>80906.3</v>
      </c>
      <c r="R327" s="47">
        <f t="shared" si="76"/>
        <v>109137.14666666667</v>
      </c>
      <c r="V327" s="49">
        <f t="shared" si="77"/>
        <v>109137.14666666667</v>
      </c>
      <c r="Y327" s="51"/>
      <c r="Z327" s="51"/>
      <c r="AA327" s="51"/>
      <c r="AC327" s="49">
        <f t="shared" si="78"/>
        <v>109137.14666666667</v>
      </c>
    </row>
    <row r="328" spans="1:29">
      <c r="A328" s="6" t="s">
        <v>284</v>
      </c>
      <c r="B328" s="6" t="s">
        <v>130</v>
      </c>
      <c r="C328" s="6" t="s">
        <v>365</v>
      </c>
      <c r="D328" s="41" t="s">
        <v>680</v>
      </c>
      <c r="E328" s="45">
        <v>2671.83</v>
      </c>
      <c r="F328" s="45">
        <v>2778.32</v>
      </c>
      <c r="G328" s="45">
        <v>2778.32</v>
      </c>
      <c r="H328" s="45">
        <v>2778.32</v>
      </c>
      <c r="I328" s="45">
        <v>2778.32</v>
      </c>
      <c r="J328" s="45">
        <v>2778.32</v>
      </c>
      <c r="K328" s="45">
        <v>2790.36</v>
      </c>
      <c r="L328" s="45">
        <v>2969.2</v>
      </c>
      <c r="M328" s="45">
        <v>24.58</v>
      </c>
      <c r="N328" s="45">
        <v>24.58</v>
      </c>
      <c r="O328" s="45">
        <v>24.58</v>
      </c>
      <c r="P328" s="45">
        <v>24.58</v>
      </c>
      <c r="Q328" s="45">
        <v>868.72</v>
      </c>
      <c r="R328" s="47">
        <f t="shared" si="76"/>
        <v>1793.3129166666674</v>
      </c>
      <c r="V328" s="49">
        <f t="shared" si="77"/>
        <v>1793.3129166666674</v>
      </c>
      <c r="Y328" s="51"/>
      <c r="Z328" s="51"/>
      <c r="AA328" s="51"/>
      <c r="AC328" s="49">
        <f t="shared" si="78"/>
        <v>1793.3129166666674</v>
      </c>
    </row>
    <row r="329" spans="1:29">
      <c r="A329" s="6" t="s">
        <v>293</v>
      </c>
      <c r="B329" s="6" t="s">
        <v>130</v>
      </c>
      <c r="C329" s="6" t="s">
        <v>360</v>
      </c>
      <c r="D329" s="41" t="s">
        <v>673</v>
      </c>
      <c r="E329" s="45">
        <v>92106.12</v>
      </c>
      <c r="F329" s="45">
        <v>112483.32</v>
      </c>
      <c r="G329" s="45">
        <v>132860.51999999999</v>
      </c>
      <c r="H329" s="45">
        <v>153237.72</v>
      </c>
      <c r="I329" s="45">
        <v>173614.92</v>
      </c>
      <c r="J329" s="45">
        <v>193992.12</v>
      </c>
      <c r="K329" s="45">
        <v>214369.32</v>
      </c>
      <c r="L329" s="45">
        <v>234746.52</v>
      </c>
      <c r="M329" s="45">
        <v>20377.2</v>
      </c>
      <c r="N329" s="45">
        <v>40754.400000000001</v>
      </c>
      <c r="O329" s="45">
        <v>63611.61</v>
      </c>
      <c r="P329" s="45">
        <v>86468.83</v>
      </c>
      <c r="Q329" s="45">
        <v>109326.05</v>
      </c>
      <c r="R329" s="47">
        <f t="shared" si="76"/>
        <v>127269.38041666667</v>
      </c>
      <c r="V329" s="49">
        <f t="shared" si="77"/>
        <v>127269.38041666667</v>
      </c>
      <c r="Y329" s="51"/>
      <c r="Z329" s="51"/>
      <c r="AA329" s="51"/>
      <c r="AC329" s="49">
        <f t="shared" si="78"/>
        <v>127269.38041666667</v>
      </c>
    </row>
    <row r="330" spans="1:29">
      <c r="A330" s="6" t="s">
        <v>293</v>
      </c>
      <c r="B330" s="6" t="s">
        <v>130</v>
      </c>
      <c r="C330" s="1" t="s">
        <v>361</v>
      </c>
      <c r="D330" s="41" t="s">
        <v>677</v>
      </c>
      <c r="E330" s="45">
        <v>30388.9</v>
      </c>
      <c r="F330" s="45">
        <v>36466.68</v>
      </c>
      <c r="G330" s="45">
        <v>43027.839999999997</v>
      </c>
      <c r="H330" s="45">
        <v>49588.95</v>
      </c>
      <c r="I330" s="45">
        <v>56150.06</v>
      </c>
      <c r="J330" s="45">
        <v>62711.17</v>
      </c>
      <c r="K330" s="45">
        <v>69272.28</v>
      </c>
      <c r="L330" s="45">
        <v>75833.39</v>
      </c>
      <c r="M330" s="45">
        <v>6561.11</v>
      </c>
      <c r="N330" s="45">
        <v>13122.22</v>
      </c>
      <c r="O330" s="45">
        <v>19683.330000000002</v>
      </c>
      <c r="P330" s="45">
        <v>26244.44</v>
      </c>
      <c r="Q330" s="45">
        <v>32805.550000000003</v>
      </c>
      <c r="R330" s="47">
        <f t="shared" si="76"/>
        <v>40854.891249999993</v>
      </c>
      <c r="V330" s="49">
        <f t="shared" si="77"/>
        <v>40854.891249999993</v>
      </c>
      <c r="Y330" s="51"/>
      <c r="Z330" s="51"/>
      <c r="AA330" s="51"/>
      <c r="AC330" s="49">
        <f t="shared" si="78"/>
        <v>40854.891249999993</v>
      </c>
    </row>
    <row r="331" spans="1:29">
      <c r="A331" s="6" t="s">
        <v>293</v>
      </c>
      <c r="B331" s="6" t="s">
        <v>130</v>
      </c>
      <c r="C331" s="1" t="s">
        <v>362</v>
      </c>
      <c r="D331" s="41" t="s">
        <v>678</v>
      </c>
      <c r="E331" s="45">
        <v>847346.41</v>
      </c>
      <c r="F331" s="45">
        <v>896351.27</v>
      </c>
      <c r="G331" s="45">
        <v>950660.28</v>
      </c>
      <c r="H331" s="45">
        <v>1002800.1</v>
      </c>
      <c r="I331" s="45">
        <v>1059509.3400000001</v>
      </c>
      <c r="J331" s="45">
        <v>1160875.56</v>
      </c>
      <c r="K331" s="45">
        <v>1343662.24</v>
      </c>
      <c r="L331" s="45">
        <v>1594344.8</v>
      </c>
      <c r="M331" s="45">
        <v>244371.46</v>
      </c>
      <c r="N331" s="45">
        <v>485273.38</v>
      </c>
      <c r="O331" s="45">
        <v>674582.6</v>
      </c>
      <c r="P331" s="45">
        <v>804179.71</v>
      </c>
      <c r="Q331" s="45">
        <v>900178.93</v>
      </c>
      <c r="R331" s="47">
        <f t="shared" si="76"/>
        <v>924197.7841666668</v>
      </c>
      <c r="V331" s="49">
        <f t="shared" si="77"/>
        <v>924197.7841666668</v>
      </c>
      <c r="Y331" s="51"/>
      <c r="Z331" s="51"/>
      <c r="AA331" s="51"/>
      <c r="AC331" s="49">
        <f t="shared" si="78"/>
        <v>924197.7841666668</v>
      </c>
    </row>
    <row r="332" spans="1:29">
      <c r="A332" s="6" t="s">
        <v>293</v>
      </c>
      <c r="B332" s="6" t="s">
        <v>130</v>
      </c>
      <c r="C332" s="6" t="s">
        <v>363</v>
      </c>
      <c r="D332" s="41" t="s">
        <v>679</v>
      </c>
      <c r="E332" s="45">
        <v>1034773.01</v>
      </c>
      <c r="F332" s="45">
        <v>1122168.25</v>
      </c>
      <c r="G332" s="45">
        <v>1186256.47</v>
      </c>
      <c r="H332" s="45">
        <v>1236787.5900000001</v>
      </c>
      <c r="I332" s="45">
        <v>1295492.83</v>
      </c>
      <c r="J332" s="45">
        <v>1366301.8</v>
      </c>
      <c r="K332" s="45">
        <v>1511075.27</v>
      </c>
      <c r="L332" s="45">
        <v>1786897.79</v>
      </c>
      <c r="M332" s="45">
        <v>287732.71999999997</v>
      </c>
      <c r="N332" s="45">
        <v>558127.67000000004</v>
      </c>
      <c r="O332" s="45">
        <v>846782.93</v>
      </c>
      <c r="P332" s="45">
        <v>1059690.57</v>
      </c>
      <c r="Q332" s="45">
        <v>1187736.8</v>
      </c>
      <c r="R332" s="47">
        <f t="shared" si="76"/>
        <v>1114047.3995833334</v>
      </c>
      <c r="V332" s="49">
        <f t="shared" si="77"/>
        <v>1114047.3995833334</v>
      </c>
      <c r="Y332" s="51"/>
      <c r="Z332" s="51"/>
      <c r="AA332" s="51"/>
      <c r="AC332" s="49">
        <f t="shared" si="78"/>
        <v>1114047.3995833334</v>
      </c>
    </row>
    <row r="333" spans="1:29">
      <c r="A333" s="6" t="s">
        <v>293</v>
      </c>
      <c r="B333" s="6" t="s">
        <v>130</v>
      </c>
      <c r="C333" s="6" t="s">
        <v>364</v>
      </c>
      <c r="D333" s="41" t="s">
        <v>674</v>
      </c>
      <c r="E333" s="45">
        <v>782630</v>
      </c>
      <c r="F333" s="45">
        <v>939156</v>
      </c>
      <c r="G333" s="45">
        <v>1121537</v>
      </c>
      <c r="H333" s="45">
        <v>1303918</v>
      </c>
      <c r="I333" s="45">
        <v>1486299</v>
      </c>
      <c r="J333" s="45">
        <v>1668680</v>
      </c>
      <c r="K333" s="45">
        <v>1852188.94</v>
      </c>
      <c r="L333" s="45">
        <v>2035699.94</v>
      </c>
      <c r="M333" s="45">
        <v>183511</v>
      </c>
      <c r="N333" s="45">
        <v>367022</v>
      </c>
      <c r="O333" s="45">
        <v>550533</v>
      </c>
      <c r="P333" s="45">
        <v>734044</v>
      </c>
      <c r="Q333" s="45">
        <v>917555</v>
      </c>
      <c r="R333" s="47">
        <f t="shared" si="76"/>
        <v>1091056.7816666665</v>
      </c>
      <c r="V333" s="49">
        <f t="shared" si="77"/>
        <v>1091056.7816666665</v>
      </c>
      <c r="Y333" s="51"/>
      <c r="Z333" s="51"/>
      <c r="AA333" s="51"/>
      <c r="AC333" s="49">
        <f t="shared" si="78"/>
        <v>1091056.7816666665</v>
      </c>
    </row>
    <row r="334" spans="1:29">
      <c r="A334" s="6" t="s">
        <v>293</v>
      </c>
      <c r="B334" s="6" t="s">
        <v>130</v>
      </c>
      <c r="C334" s="6" t="s">
        <v>365</v>
      </c>
      <c r="D334" s="41" t="s">
        <v>680</v>
      </c>
      <c r="E334" s="45">
        <v>1716.49</v>
      </c>
      <c r="F334" s="45">
        <v>2058.6999999999998</v>
      </c>
      <c r="G334" s="45">
        <v>2535.41</v>
      </c>
      <c r="H334" s="45">
        <v>2877.91</v>
      </c>
      <c r="I334" s="45">
        <v>3269.78</v>
      </c>
      <c r="J334" s="45">
        <v>29749.75</v>
      </c>
      <c r="K334" s="45">
        <v>30062.42</v>
      </c>
      <c r="L334" s="45">
        <v>30360.12</v>
      </c>
      <c r="M334" s="45">
        <v>226.95</v>
      </c>
      <c r="N334" s="45">
        <v>458.74</v>
      </c>
      <c r="O334" s="45">
        <v>768.06</v>
      </c>
      <c r="P334" s="45">
        <v>1220.44</v>
      </c>
      <c r="Q334" s="45">
        <v>1857.93</v>
      </c>
      <c r="R334" s="47">
        <f t="shared" si="76"/>
        <v>8781.2908333333344</v>
      </c>
      <c r="V334" s="49">
        <f t="shared" si="77"/>
        <v>8781.2908333333344</v>
      </c>
      <c r="Y334" s="51"/>
      <c r="Z334" s="51"/>
      <c r="AA334" s="51"/>
      <c r="AC334" s="49">
        <f t="shared" si="78"/>
        <v>8781.2908333333344</v>
      </c>
    </row>
    <row r="335" spans="1:29">
      <c r="A335" s="6" t="s">
        <v>294</v>
      </c>
      <c r="B335" s="6" t="s">
        <v>130</v>
      </c>
      <c r="C335" s="6" t="s">
        <v>360</v>
      </c>
      <c r="D335" s="41" t="s">
        <v>673</v>
      </c>
      <c r="E335" s="45">
        <v>305814.42</v>
      </c>
      <c r="F335" s="45">
        <v>331531.57</v>
      </c>
      <c r="G335" s="45">
        <v>354221.66</v>
      </c>
      <c r="H335" s="45">
        <v>372988.06</v>
      </c>
      <c r="I335" s="45">
        <v>393235.8</v>
      </c>
      <c r="J335" s="45">
        <v>418259.33</v>
      </c>
      <c r="K335" s="45">
        <v>460791.3</v>
      </c>
      <c r="L335" s="45">
        <v>530154.43000000005</v>
      </c>
      <c r="M335" s="45">
        <v>73488.570000000007</v>
      </c>
      <c r="N335" s="45">
        <v>143026.96</v>
      </c>
      <c r="O335" s="45">
        <v>233092.09</v>
      </c>
      <c r="P335" s="45">
        <v>287483.71000000002</v>
      </c>
      <c r="Q335" s="45">
        <v>319028.24</v>
      </c>
      <c r="R335" s="47">
        <f t="shared" si="76"/>
        <v>325891.23416666669</v>
      </c>
      <c r="V335" s="49">
        <f t="shared" si="77"/>
        <v>325891.23416666669</v>
      </c>
      <c r="Y335" s="51"/>
      <c r="Z335" s="51"/>
      <c r="AA335" s="51"/>
      <c r="AC335" s="49">
        <f t="shared" si="78"/>
        <v>325891.23416666669</v>
      </c>
    </row>
    <row r="336" spans="1:29">
      <c r="A336" s="6" t="s">
        <v>294</v>
      </c>
      <c r="B336" s="6" t="s">
        <v>130</v>
      </c>
      <c r="C336" s="6" t="s">
        <v>59</v>
      </c>
      <c r="D336" s="41" t="s">
        <v>675</v>
      </c>
      <c r="E336" s="45">
        <v>6770657.9800000004</v>
      </c>
      <c r="F336" s="45">
        <v>7288456.0199999996</v>
      </c>
      <c r="G336" s="45">
        <v>7743127.7699999996</v>
      </c>
      <c r="H336" s="45">
        <v>8119947.6299999999</v>
      </c>
      <c r="I336" s="45">
        <v>8520257.4900000002</v>
      </c>
      <c r="J336" s="45">
        <v>8995199.2799999993</v>
      </c>
      <c r="K336" s="45">
        <v>9916856.1699999999</v>
      </c>
      <c r="L336" s="45">
        <v>11525551.67</v>
      </c>
      <c r="M336" s="45">
        <v>1698425.19</v>
      </c>
      <c r="N336" s="45">
        <v>3299857.9</v>
      </c>
      <c r="O336" s="45">
        <v>5009062.12</v>
      </c>
      <c r="P336" s="45">
        <v>6194366.0700000003</v>
      </c>
      <c r="Q336" s="45">
        <v>6862379.2599999998</v>
      </c>
      <c r="R336" s="47">
        <f t="shared" si="76"/>
        <v>7093968.8275000006</v>
      </c>
      <c r="V336" s="49">
        <f t="shared" si="77"/>
        <v>7093968.8275000006</v>
      </c>
      <c r="Y336" s="51"/>
      <c r="Z336" s="51"/>
      <c r="AA336" s="51"/>
      <c r="AC336" s="49">
        <f t="shared" si="78"/>
        <v>7093968.8275000006</v>
      </c>
    </row>
    <row r="337" spans="1:29">
      <c r="A337" s="6" t="s">
        <v>294</v>
      </c>
      <c r="B337" s="6" t="s">
        <v>130</v>
      </c>
      <c r="C337" s="6" t="s">
        <v>60</v>
      </c>
      <c r="D337" s="41" t="s">
        <v>676</v>
      </c>
      <c r="E337" s="45">
        <v>5133289.0599999996</v>
      </c>
      <c r="F337" s="45">
        <v>5550348.9800000004</v>
      </c>
      <c r="G337" s="45">
        <v>5961923.7699999996</v>
      </c>
      <c r="H337" s="45">
        <v>6365390.9500000002</v>
      </c>
      <c r="I337" s="45">
        <v>6796746.1699999999</v>
      </c>
      <c r="J337" s="45">
        <v>7524905.3300000001</v>
      </c>
      <c r="K337" s="45">
        <v>8651081.5299999993</v>
      </c>
      <c r="L337" s="45">
        <v>10053364.970000001</v>
      </c>
      <c r="M337" s="45">
        <v>1376503.3</v>
      </c>
      <c r="N337" s="45">
        <v>2767346.73</v>
      </c>
      <c r="O337" s="45">
        <v>3920324.47</v>
      </c>
      <c r="P337" s="45">
        <v>4650676.7</v>
      </c>
      <c r="Q337" s="45">
        <v>5175348.38</v>
      </c>
      <c r="R337" s="47">
        <f t="shared" si="76"/>
        <v>5731077.6349999988</v>
      </c>
      <c r="V337" s="49">
        <f t="shared" si="77"/>
        <v>5731077.6349999988</v>
      </c>
      <c r="Y337" s="51"/>
      <c r="Z337" s="51"/>
      <c r="AA337" s="51"/>
      <c r="AC337" s="49">
        <f t="shared" si="78"/>
        <v>5731077.6349999988</v>
      </c>
    </row>
    <row r="338" spans="1:29">
      <c r="A338" s="6" t="s">
        <v>294</v>
      </c>
      <c r="B338" s="6" t="s">
        <v>130</v>
      </c>
      <c r="C338" s="6" t="s">
        <v>362</v>
      </c>
      <c r="D338" s="41" t="s">
        <v>678</v>
      </c>
      <c r="E338" s="45">
        <v>150302.01999999999</v>
      </c>
      <c r="F338" s="45">
        <v>162228.9</v>
      </c>
      <c r="G338" s="45">
        <v>173046.44</v>
      </c>
      <c r="H338" s="45">
        <v>180895.11</v>
      </c>
      <c r="I338" s="45">
        <v>189252.9</v>
      </c>
      <c r="J338" s="45">
        <v>198563.96</v>
      </c>
      <c r="K338" s="45">
        <v>216144.55</v>
      </c>
      <c r="L338" s="45">
        <v>249975.58</v>
      </c>
      <c r="M338" s="45">
        <v>32256.01</v>
      </c>
      <c r="N338" s="45">
        <v>64399.19</v>
      </c>
      <c r="O338" s="45">
        <v>102892.65</v>
      </c>
      <c r="P338" s="45">
        <v>133880.54999999999</v>
      </c>
      <c r="Q338" s="45">
        <v>151575.47</v>
      </c>
      <c r="R338" s="47">
        <f t="shared" si="76"/>
        <v>154539.54874999999</v>
      </c>
      <c r="V338" s="49">
        <f t="shared" si="77"/>
        <v>154539.54874999999</v>
      </c>
      <c r="Y338" s="51"/>
      <c r="Z338" s="51"/>
      <c r="AA338" s="51"/>
      <c r="AC338" s="49">
        <f t="shared" si="78"/>
        <v>154539.54874999999</v>
      </c>
    </row>
    <row r="339" spans="1:29">
      <c r="A339" s="6" t="s">
        <v>294</v>
      </c>
      <c r="B339" s="6" t="s">
        <v>130</v>
      </c>
      <c r="C339" s="6" t="s">
        <v>364</v>
      </c>
      <c r="D339" s="41" t="s">
        <v>674</v>
      </c>
      <c r="E339" s="45">
        <v>830599.45</v>
      </c>
      <c r="F339" s="45">
        <v>1028328.29</v>
      </c>
      <c r="G339" s="45">
        <v>1235228.29</v>
      </c>
      <c r="H339" s="45">
        <v>1583797.29</v>
      </c>
      <c r="I339" s="45">
        <v>1808405.29</v>
      </c>
      <c r="J339" s="45">
        <v>2033013.29</v>
      </c>
      <c r="K339" s="45">
        <v>2257621.29</v>
      </c>
      <c r="L339" s="45">
        <v>2482229.29</v>
      </c>
      <c r="M339" s="45">
        <v>238949</v>
      </c>
      <c r="N339" s="45">
        <v>477898</v>
      </c>
      <c r="O339" s="45">
        <v>716847</v>
      </c>
      <c r="P339" s="45">
        <v>905012.41</v>
      </c>
      <c r="Q339" s="45">
        <v>1121116.4099999999</v>
      </c>
      <c r="R339" s="47">
        <f t="shared" si="76"/>
        <v>1311932.2808333335</v>
      </c>
      <c r="V339" s="49">
        <f t="shared" si="77"/>
        <v>1311932.2808333335</v>
      </c>
      <c r="Y339" s="51"/>
      <c r="Z339" s="51"/>
      <c r="AA339" s="51"/>
      <c r="AC339" s="49">
        <f t="shared" si="78"/>
        <v>1311932.2808333335</v>
      </c>
    </row>
    <row r="340" spans="1:29">
      <c r="A340" s="6" t="s">
        <v>294</v>
      </c>
      <c r="B340" s="6" t="s">
        <v>130</v>
      </c>
      <c r="C340" s="6" t="s">
        <v>365</v>
      </c>
      <c r="D340" s="41" t="s">
        <v>680</v>
      </c>
      <c r="E340" s="45">
        <v>9226.66</v>
      </c>
      <c r="F340" s="45">
        <v>10766.27</v>
      </c>
      <c r="G340" s="45">
        <v>-77963.03</v>
      </c>
      <c r="H340" s="45">
        <v>-77532.06</v>
      </c>
      <c r="I340" s="45">
        <v>-58551.97</v>
      </c>
      <c r="J340" s="45">
        <v>-57247.18</v>
      </c>
      <c r="K340" s="45">
        <v>-54967.360000000001</v>
      </c>
      <c r="L340" s="45">
        <v>-50592.21</v>
      </c>
      <c r="M340" s="45">
        <v>481.15</v>
      </c>
      <c r="N340" s="45">
        <v>724.48</v>
      </c>
      <c r="O340" s="45">
        <v>5173.67</v>
      </c>
      <c r="P340" s="45">
        <v>6089.05</v>
      </c>
      <c r="Q340" s="45">
        <v>6762.07</v>
      </c>
      <c r="R340" s="47">
        <f t="shared" si="76"/>
        <v>-28802.068750000006</v>
      </c>
      <c r="V340" s="49">
        <f t="shared" si="77"/>
        <v>-28802.068750000006</v>
      </c>
      <c r="Y340" s="51"/>
      <c r="Z340" s="51"/>
      <c r="AA340" s="51"/>
      <c r="AC340" s="49">
        <f t="shared" si="78"/>
        <v>-28802.068750000006</v>
      </c>
    </row>
    <row r="341" spans="1:29">
      <c r="A341" s="6" t="s">
        <v>2</v>
      </c>
      <c r="B341" s="6" t="s">
        <v>366</v>
      </c>
      <c r="C341" s="6" t="s">
        <v>2</v>
      </c>
      <c r="D341" s="41" t="s">
        <v>131</v>
      </c>
      <c r="E341" s="45">
        <v>1008966.51</v>
      </c>
      <c r="F341" s="45">
        <v>1203311.8899999999</v>
      </c>
      <c r="G341" s="45">
        <v>1404170.63</v>
      </c>
      <c r="H341" s="45">
        <v>1585684.77</v>
      </c>
      <c r="I341" s="45">
        <v>1784368.72</v>
      </c>
      <c r="J341" s="45">
        <v>1987428.32</v>
      </c>
      <c r="K341" s="45">
        <v>2175409.71</v>
      </c>
      <c r="L341" s="45">
        <v>2351148.16</v>
      </c>
      <c r="M341" s="45">
        <v>259115.38</v>
      </c>
      <c r="N341" s="45">
        <v>501515.19</v>
      </c>
      <c r="O341" s="45">
        <v>730296.37</v>
      </c>
      <c r="P341" s="45">
        <v>919792.36</v>
      </c>
      <c r="Q341" s="45">
        <v>1128365.3</v>
      </c>
      <c r="R341" s="47">
        <f t="shared" si="76"/>
        <v>1330908.9504166665</v>
      </c>
      <c r="V341" s="49">
        <f t="shared" si="77"/>
        <v>1330908.9504166665</v>
      </c>
      <c r="Y341" s="51"/>
      <c r="Z341" s="51"/>
      <c r="AA341" s="51"/>
      <c r="AC341" s="49">
        <f t="shared" si="78"/>
        <v>1330908.9504166665</v>
      </c>
    </row>
    <row r="342" spans="1:29">
      <c r="A342" s="6"/>
      <c r="B342" s="6"/>
      <c r="C342" s="6"/>
      <c r="D342" s="41" t="s">
        <v>132</v>
      </c>
      <c r="E342" s="46">
        <f t="shared" ref="E342:R342" si="79">SUM(E326:E341)</f>
        <v>17086776.140000001</v>
      </c>
      <c r="F342" s="46">
        <f t="shared" si="79"/>
        <v>18797028.25</v>
      </c>
      <c r="G342" s="46">
        <f t="shared" si="79"/>
        <v>20364544.549999997</v>
      </c>
      <c r="H342" s="46">
        <f t="shared" si="79"/>
        <v>22047093.91</v>
      </c>
      <c r="I342" s="46">
        <f t="shared" si="79"/>
        <v>23696834.609999999</v>
      </c>
      <c r="J342" s="46">
        <f t="shared" si="79"/>
        <v>25793227.520000003</v>
      </c>
      <c r="K342" s="46">
        <f t="shared" si="79"/>
        <v>28876446.879999999</v>
      </c>
      <c r="L342" s="46">
        <f t="shared" si="79"/>
        <v>33154852.16</v>
      </c>
      <c r="M342" s="46">
        <f t="shared" si="79"/>
        <v>4441991.34</v>
      </c>
      <c r="N342" s="46">
        <f t="shared" si="79"/>
        <v>8759486.8800000008</v>
      </c>
      <c r="O342" s="46">
        <f t="shared" si="79"/>
        <v>12933577.640000001</v>
      </c>
      <c r="P342" s="46">
        <f t="shared" si="79"/>
        <v>15884714.600000001</v>
      </c>
      <c r="Q342" s="46">
        <f t="shared" si="79"/>
        <v>18009144.009999998</v>
      </c>
      <c r="R342" s="46">
        <f t="shared" si="79"/>
        <v>19358146.53458333</v>
      </c>
      <c r="Y342" s="51"/>
      <c r="Z342" s="51"/>
      <c r="AA342" s="51"/>
    </row>
    <row r="343" spans="1:29">
      <c r="D343" s="3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7"/>
      <c r="Y343" s="51"/>
      <c r="Z343" s="51"/>
      <c r="AA343" s="51"/>
    </row>
    <row r="344" spans="1:29">
      <c r="A344" s="6" t="s">
        <v>284</v>
      </c>
      <c r="B344" s="6" t="s">
        <v>133</v>
      </c>
      <c r="D344" s="41" t="s">
        <v>134</v>
      </c>
      <c r="E344" s="45">
        <v>12830612.939999999</v>
      </c>
      <c r="F344" s="45">
        <v>15419057.09</v>
      </c>
      <c r="G344" s="45">
        <v>18020859.960000001</v>
      </c>
      <c r="H344" s="45">
        <v>20637535.760000002</v>
      </c>
      <c r="I344" s="45">
        <v>23270347</v>
      </c>
      <c r="J344" s="45">
        <v>25918672.199999999</v>
      </c>
      <c r="K344" s="45">
        <v>28582313.68</v>
      </c>
      <c r="L344" s="45">
        <v>31270347.91</v>
      </c>
      <c r="M344" s="45">
        <v>2792093.49</v>
      </c>
      <c r="N344" s="45">
        <v>5476803.3399999999</v>
      </c>
      <c r="O344" s="45">
        <v>8167805.6600000001</v>
      </c>
      <c r="P344" s="45">
        <v>10867432.48</v>
      </c>
      <c r="Q344" s="45">
        <v>13571673.439999999</v>
      </c>
      <c r="R344" s="47">
        <f t="shared" ref="R344:R346" si="80">((E344+Q344)+((F344+G344+H344+I344+J344+K344+L344+M344+N344+O344+P344)*2))/24</f>
        <v>16968700.98</v>
      </c>
      <c r="V344" s="49">
        <f t="shared" ref="V344:V346" si="81">R344</f>
        <v>16968700.98</v>
      </c>
      <c r="Y344" s="51"/>
      <c r="Z344" s="51"/>
      <c r="AA344" s="51"/>
      <c r="AC344" s="49">
        <f t="shared" ref="AC344:AC346" si="82">+R344</f>
        <v>16968700.98</v>
      </c>
    </row>
    <row r="345" spans="1:29">
      <c r="A345" s="6" t="s">
        <v>284</v>
      </c>
      <c r="B345" s="6" t="s">
        <v>135</v>
      </c>
      <c r="D345" s="41" t="s">
        <v>681</v>
      </c>
      <c r="E345" s="45">
        <v>1491420.73</v>
      </c>
      <c r="F345" s="45">
        <v>1790451.9</v>
      </c>
      <c r="G345" s="45">
        <v>2092205.64</v>
      </c>
      <c r="H345" s="45">
        <v>2394012.87</v>
      </c>
      <c r="I345" s="45">
        <v>2695763.14</v>
      </c>
      <c r="J345" s="45">
        <v>2985075.27</v>
      </c>
      <c r="K345" s="45">
        <v>3251041.51</v>
      </c>
      <c r="L345" s="45">
        <v>3517419.93</v>
      </c>
      <c r="M345" s="45">
        <v>587972.24</v>
      </c>
      <c r="N345" s="45">
        <v>906432.54</v>
      </c>
      <c r="O345" s="45">
        <v>1225002.47</v>
      </c>
      <c r="P345" s="45">
        <v>1543761.12</v>
      </c>
      <c r="Q345" s="45">
        <v>1922721.58</v>
      </c>
      <c r="R345" s="47">
        <f t="shared" si="80"/>
        <v>2058017.4820833334</v>
      </c>
      <c r="V345" s="49">
        <f t="shared" si="81"/>
        <v>2058017.4820833334</v>
      </c>
      <c r="Y345" s="51"/>
      <c r="Z345" s="51"/>
      <c r="AA345" s="51"/>
      <c r="AC345" s="49">
        <f t="shared" si="82"/>
        <v>2058017.4820833334</v>
      </c>
    </row>
    <row r="346" spans="1:29">
      <c r="A346" s="6" t="s">
        <v>284</v>
      </c>
      <c r="B346" s="1" t="s">
        <v>136</v>
      </c>
      <c r="D346" s="41" t="s">
        <v>137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80"/>
        <v>0</v>
      </c>
      <c r="V346" s="49">
        <f t="shared" si="81"/>
        <v>0</v>
      </c>
      <c r="Y346" s="51"/>
      <c r="Z346" s="51"/>
      <c r="AA346" s="51"/>
      <c r="AC346" s="49">
        <f t="shared" si="82"/>
        <v>0</v>
      </c>
    </row>
    <row r="347" spans="1:29">
      <c r="D347" s="41" t="s">
        <v>138</v>
      </c>
      <c r="E347" s="46">
        <f t="shared" ref="E347:R347" si="83">SUM(E344:E346)</f>
        <v>14322033.67</v>
      </c>
      <c r="F347" s="46">
        <f t="shared" si="83"/>
        <v>17209508.989999998</v>
      </c>
      <c r="G347" s="46">
        <f t="shared" si="83"/>
        <v>20113065.600000001</v>
      </c>
      <c r="H347" s="46">
        <f t="shared" si="83"/>
        <v>23031548.630000003</v>
      </c>
      <c r="I347" s="46">
        <f t="shared" si="83"/>
        <v>25966110.140000001</v>
      </c>
      <c r="J347" s="46">
        <f t="shared" si="83"/>
        <v>28903747.469999999</v>
      </c>
      <c r="K347" s="46">
        <f t="shared" si="83"/>
        <v>31833355.189999998</v>
      </c>
      <c r="L347" s="46">
        <f t="shared" si="83"/>
        <v>34787767.840000004</v>
      </c>
      <c r="M347" s="46">
        <f t="shared" si="83"/>
        <v>3380065.7300000004</v>
      </c>
      <c r="N347" s="46">
        <f t="shared" si="83"/>
        <v>6383235.8799999999</v>
      </c>
      <c r="O347" s="46">
        <f t="shared" si="83"/>
        <v>9392808.1300000008</v>
      </c>
      <c r="P347" s="46">
        <f t="shared" si="83"/>
        <v>12411193.600000001</v>
      </c>
      <c r="Q347" s="46">
        <f t="shared" si="83"/>
        <v>15494395.02</v>
      </c>
      <c r="R347" s="46">
        <f t="shared" si="83"/>
        <v>19026718.462083332</v>
      </c>
      <c r="Y347" s="51"/>
      <c r="Z347" s="51"/>
      <c r="AA347" s="51"/>
    </row>
    <row r="348" spans="1:29">
      <c r="D348" s="3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7"/>
      <c r="Y348" s="51"/>
      <c r="Z348" s="51"/>
      <c r="AA348" s="51"/>
    </row>
    <row r="349" spans="1:29">
      <c r="A349" s="6" t="s">
        <v>284</v>
      </c>
      <c r="B349" s="6" t="s">
        <v>139</v>
      </c>
      <c r="D349" s="41" t="s">
        <v>140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ref="R349:R364" si="84">((E349+Q349)+((F349+G349+H349+I349+J349+K349+L349+M349+N349+O349+P349)*2))/24</f>
        <v>0</v>
      </c>
      <c r="V349" s="49">
        <f t="shared" ref="V349:V364" si="85">R349</f>
        <v>0</v>
      </c>
      <c r="Y349" s="51"/>
      <c r="Z349" s="51"/>
      <c r="AA349" s="51"/>
      <c r="AC349" s="49">
        <f t="shared" ref="AC349:AC364" si="86">+R349</f>
        <v>0</v>
      </c>
    </row>
    <row r="350" spans="1:29">
      <c r="A350" s="6" t="s">
        <v>284</v>
      </c>
      <c r="B350" s="6" t="s">
        <v>141</v>
      </c>
      <c r="C350" s="6" t="s">
        <v>143</v>
      </c>
      <c r="D350" s="5" t="s">
        <v>144</v>
      </c>
      <c r="E350" s="45">
        <v>579140.80000000005</v>
      </c>
      <c r="F350" s="45">
        <v>620019.06000000006</v>
      </c>
      <c r="G350" s="45">
        <v>639514.62</v>
      </c>
      <c r="H350" s="45">
        <v>679468.62</v>
      </c>
      <c r="I350" s="45">
        <v>758430.75</v>
      </c>
      <c r="J350" s="45">
        <v>845594.95</v>
      </c>
      <c r="K350" s="45">
        <v>932601.67</v>
      </c>
      <c r="L350" s="45">
        <v>1014898.94</v>
      </c>
      <c r="M350" s="45">
        <v>65182.81</v>
      </c>
      <c r="N350" s="45">
        <v>127151.21</v>
      </c>
      <c r="O350" s="45">
        <v>182998.52</v>
      </c>
      <c r="P350" s="45">
        <v>230974.4</v>
      </c>
      <c r="Q350" s="45">
        <v>295983.31</v>
      </c>
      <c r="R350" s="47">
        <f t="shared" si="84"/>
        <v>544533.13374999992</v>
      </c>
      <c r="V350" s="49">
        <f t="shared" si="85"/>
        <v>544533.13374999992</v>
      </c>
      <c r="Y350" s="51"/>
      <c r="Z350" s="51"/>
      <c r="AA350" s="51"/>
      <c r="AC350" s="49">
        <f t="shared" si="86"/>
        <v>544533.13374999992</v>
      </c>
    </row>
    <row r="351" spans="1:29">
      <c r="A351" s="6" t="s">
        <v>284</v>
      </c>
      <c r="B351" s="6" t="s">
        <v>141</v>
      </c>
      <c r="C351" s="6" t="s">
        <v>179</v>
      </c>
      <c r="D351" s="5" t="s">
        <v>876</v>
      </c>
      <c r="E351" s="45">
        <v>52777.78</v>
      </c>
      <c r="F351" s="45">
        <v>63194.44</v>
      </c>
      <c r="G351" s="45">
        <v>73958.33</v>
      </c>
      <c r="H351" s="45">
        <v>84722.22</v>
      </c>
      <c r="I351" s="45">
        <v>95138.880000000005</v>
      </c>
      <c r="J351" s="45">
        <v>105902.77</v>
      </c>
      <c r="K351" s="45">
        <v>116319.44</v>
      </c>
      <c r="L351" s="45">
        <v>127083.32</v>
      </c>
      <c r="M351" s="45">
        <v>10763.89</v>
      </c>
      <c r="N351" s="45">
        <v>20486.11</v>
      </c>
      <c r="O351" s="45">
        <v>31250</v>
      </c>
      <c r="P351" s="45">
        <v>41666.67</v>
      </c>
      <c r="Q351" s="45">
        <v>52430.559999999998</v>
      </c>
      <c r="R351" s="47">
        <f t="shared" si="84"/>
        <v>68590.853333333347</v>
      </c>
      <c r="V351" s="49">
        <f t="shared" si="85"/>
        <v>68590.853333333347</v>
      </c>
      <c r="Y351" s="51"/>
      <c r="Z351" s="51"/>
      <c r="AA351" s="51"/>
      <c r="AC351" s="49">
        <f t="shared" si="86"/>
        <v>68590.853333333347</v>
      </c>
    </row>
    <row r="352" spans="1:29">
      <c r="A352" s="6" t="s">
        <v>284</v>
      </c>
      <c r="B352" s="6" t="s">
        <v>141</v>
      </c>
      <c r="D352" s="41" t="s">
        <v>142</v>
      </c>
      <c r="E352" s="45">
        <v>5865181.2400000002</v>
      </c>
      <c r="F352" s="45">
        <v>7190717.5</v>
      </c>
      <c r="G352" s="45">
        <v>8516253.75</v>
      </c>
      <c r="H352" s="45">
        <v>9841733.1199999992</v>
      </c>
      <c r="I352" s="45">
        <v>11102087.51</v>
      </c>
      <c r="J352" s="45">
        <v>12362441.880000001</v>
      </c>
      <c r="K352" s="45">
        <v>13586500.199999999</v>
      </c>
      <c r="L352" s="45">
        <v>14810558.539999999</v>
      </c>
      <c r="M352" s="45">
        <v>1224058.3400000001</v>
      </c>
      <c r="N352" s="45">
        <v>2448116.66</v>
      </c>
      <c r="O352" s="45">
        <v>3672175</v>
      </c>
      <c r="P352" s="45">
        <v>4896233.34</v>
      </c>
      <c r="Q352" s="45">
        <v>6120291.6600000001</v>
      </c>
      <c r="R352" s="47">
        <f t="shared" si="84"/>
        <v>7970301.0241666669</v>
      </c>
      <c r="V352" s="49">
        <f t="shared" si="85"/>
        <v>7970301.0241666669</v>
      </c>
      <c r="Y352" s="51"/>
      <c r="Z352" s="51"/>
      <c r="AA352" s="51"/>
      <c r="AC352" s="49">
        <f t="shared" si="86"/>
        <v>7970301.0241666669</v>
      </c>
    </row>
    <row r="353" spans="1:29">
      <c r="A353" s="6" t="s">
        <v>284</v>
      </c>
      <c r="B353" s="6" t="s">
        <v>146</v>
      </c>
      <c r="D353" s="41" t="s">
        <v>147</v>
      </c>
      <c r="E353" s="45">
        <v>92601.87</v>
      </c>
      <c r="F353" s="45">
        <v>111608.52</v>
      </c>
      <c r="G353" s="45">
        <v>130405.66</v>
      </c>
      <c r="H353" s="45">
        <v>148525.69</v>
      </c>
      <c r="I353" s="45">
        <v>166235.5</v>
      </c>
      <c r="J353" s="45">
        <v>184200.8</v>
      </c>
      <c r="K353" s="45">
        <v>197821.21</v>
      </c>
      <c r="L353" s="45">
        <v>211496.36</v>
      </c>
      <c r="M353" s="45">
        <v>13623.97</v>
      </c>
      <c r="N353" s="45">
        <v>27247.94</v>
      </c>
      <c r="O353" s="45">
        <v>40871.910000000003</v>
      </c>
      <c r="P353" s="45">
        <v>54495.88</v>
      </c>
      <c r="Q353" s="45">
        <v>68119.850000000006</v>
      </c>
      <c r="R353" s="47">
        <f t="shared" si="84"/>
        <v>113907.85833333329</v>
      </c>
      <c r="V353" s="49">
        <f t="shared" si="85"/>
        <v>113907.85833333329</v>
      </c>
      <c r="Y353" s="51"/>
      <c r="Z353" s="51"/>
      <c r="AA353" s="51"/>
      <c r="AC353" s="49">
        <f t="shared" si="86"/>
        <v>113907.85833333329</v>
      </c>
    </row>
    <row r="354" spans="1:29">
      <c r="A354" s="6" t="s">
        <v>284</v>
      </c>
      <c r="B354" s="6" t="s">
        <v>148</v>
      </c>
      <c r="D354" s="41" t="s">
        <v>682</v>
      </c>
      <c r="E354" s="45">
        <v>17071.099999999999</v>
      </c>
      <c r="F354" s="45">
        <v>20485.32</v>
      </c>
      <c r="G354" s="45">
        <v>23899.54</v>
      </c>
      <c r="H354" s="45">
        <v>27313.759999999998</v>
      </c>
      <c r="I354" s="45">
        <v>30727.98</v>
      </c>
      <c r="J354" s="45">
        <v>34142.199999999997</v>
      </c>
      <c r="K354" s="45">
        <v>39125.19</v>
      </c>
      <c r="L354" s="45">
        <v>44118.75</v>
      </c>
      <c r="M354" s="45">
        <v>4988.28</v>
      </c>
      <c r="N354" s="45">
        <v>9976.56</v>
      </c>
      <c r="O354" s="45">
        <v>14964.84</v>
      </c>
      <c r="P354" s="45">
        <v>19953.12</v>
      </c>
      <c r="Q354" s="45">
        <v>24941.4</v>
      </c>
      <c r="R354" s="47">
        <f t="shared" si="84"/>
        <v>24225.149166666666</v>
      </c>
      <c r="V354" s="49">
        <f t="shared" si="85"/>
        <v>24225.149166666666</v>
      </c>
      <c r="Y354" s="51"/>
      <c r="Z354" s="51"/>
      <c r="AA354" s="51"/>
      <c r="AC354" s="49">
        <f t="shared" si="86"/>
        <v>24225.149166666666</v>
      </c>
    </row>
    <row r="355" spans="1:29">
      <c r="A355" s="6" t="s">
        <v>284</v>
      </c>
      <c r="B355" s="6" t="s">
        <v>145</v>
      </c>
      <c r="C355" s="6" t="s">
        <v>872</v>
      </c>
      <c r="D355" s="41" t="s">
        <v>873</v>
      </c>
      <c r="E355" s="45">
        <v>1050</v>
      </c>
      <c r="F355" s="45">
        <v>2114</v>
      </c>
      <c r="G355" s="45">
        <v>2114</v>
      </c>
      <c r="H355" s="45">
        <v>2114</v>
      </c>
      <c r="I355" s="45">
        <v>2885</v>
      </c>
      <c r="J355" s="45">
        <v>2885</v>
      </c>
      <c r="K355" s="45">
        <v>2885</v>
      </c>
      <c r="L355" s="45">
        <v>3709</v>
      </c>
      <c r="M355" s="45">
        <v>0</v>
      </c>
      <c r="N355" s="45">
        <v>0</v>
      </c>
      <c r="O355" s="45">
        <v>833</v>
      </c>
      <c r="P355" s="45">
        <v>833</v>
      </c>
      <c r="Q355" s="45">
        <v>833</v>
      </c>
      <c r="R355" s="47">
        <f t="shared" si="84"/>
        <v>1776.125</v>
      </c>
      <c r="V355" s="49">
        <f t="shared" si="85"/>
        <v>1776.125</v>
      </c>
      <c r="Y355" s="51"/>
      <c r="Z355" s="51"/>
      <c r="AA355" s="51"/>
      <c r="AC355" s="49">
        <f t="shared" si="86"/>
        <v>1776.125</v>
      </c>
    </row>
    <row r="356" spans="1:29">
      <c r="A356" s="6" t="s">
        <v>284</v>
      </c>
      <c r="B356" s="6" t="s">
        <v>145</v>
      </c>
      <c r="C356" s="6" t="s">
        <v>869</v>
      </c>
      <c r="D356" s="41" t="s">
        <v>870</v>
      </c>
      <c r="E356" s="45">
        <v>-0.01</v>
      </c>
      <c r="F356" s="45">
        <v>-0.01</v>
      </c>
      <c r="G356" s="45">
        <v>-0.01</v>
      </c>
      <c r="H356" s="45">
        <v>-0.01</v>
      </c>
      <c r="I356" s="45">
        <v>-0.01</v>
      </c>
      <c r="J356" s="45">
        <v>-0.01</v>
      </c>
      <c r="K356" s="45">
        <v>-0.01</v>
      </c>
      <c r="L356" s="45">
        <v>-0.01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7">
        <f t="shared" si="84"/>
        <v>-6.2500000000000012E-3</v>
      </c>
      <c r="V356" s="49">
        <f t="shared" si="85"/>
        <v>-6.2500000000000012E-3</v>
      </c>
      <c r="Y356" s="51"/>
      <c r="Z356" s="51"/>
      <c r="AA356" s="51"/>
      <c r="AC356" s="49">
        <f t="shared" si="86"/>
        <v>-6.2500000000000012E-3</v>
      </c>
    </row>
    <row r="357" spans="1:29">
      <c r="A357" s="6" t="s">
        <v>284</v>
      </c>
      <c r="B357" s="6" t="s">
        <v>145</v>
      </c>
      <c r="C357" s="6" t="s">
        <v>12</v>
      </c>
      <c r="D357" s="41" t="s">
        <v>683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si="84"/>
        <v>0</v>
      </c>
      <c r="V357" s="49">
        <f t="shared" si="85"/>
        <v>0</v>
      </c>
      <c r="Y357" s="51"/>
      <c r="Z357" s="51"/>
      <c r="AA357" s="51"/>
      <c r="AC357" s="49">
        <f t="shared" si="86"/>
        <v>0</v>
      </c>
    </row>
    <row r="358" spans="1:29">
      <c r="A358" s="6" t="s">
        <v>284</v>
      </c>
      <c r="B358" s="6" t="s">
        <v>145</v>
      </c>
      <c r="C358" s="6" t="s">
        <v>154</v>
      </c>
      <c r="D358" s="41" t="s">
        <v>871</v>
      </c>
      <c r="E358" s="45">
        <v>14937.12</v>
      </c>
      <c r="F358" s="45">
        <v>18135.3</v>
      </c>
      <c r="G358" s="45">
        <v>18135.3</v>
      </c>
      <c r="H358" s="45">
        <v>18135.3</v>
      </c>
      <c r="I358" s="45">
        <v>27285.99</v>
      </c>
      <c r="J358" s="45">
        <v>27468.55</v>
      </c>
      <c r="K358" s="45">
        <v>27285.99</v>
      </c>
      <c r="L358" s="45">
        <v>36361.96</v>
      </c>
      <c r="M358" s="45">
        <v>0</v>
      </c>
      <c r="N358" s="45">
        <v>0</v>
      </c>
      <c r="O358" s="45">
        <v>7558.06</v>
      </c>
      <c r="P358" s="45">
        <v>7558.06</v>
      </c>
      <c r="Q358" s="45">
        <v>7558.06</v>
      </c>
      <c r="R358" s="47">
        <f t="shared" si="84"/>
        <v>16597.674999999999</v>
      </c>
      <c r="V358" s="49">
        <f t="shared" si="85"/>
        <v>16597.674999999999</v>
      </c>
      <c r="Y358" s="51"/>
      <c r="Z358" s="51"/>
      <c r="AA358" s="51"/>
      <c r="AC358" s="49">
        <f t="shared" si="86"/>
        <v>16597.674999999999</v>
      </c>
    </row>
    <row r="359" spans="1:29">
      <c r="A359" s="6" t="s">
        <v>293</v>
      </c>
      <c r="B359" s="6" t="s">
        <v>145</v>
      </c>
      <c r="C359" s="6" t="s">
        <v>372</v>
      </c>
      <c r="D359" s="41" t="s">
        <v>684</v>
      </c>
      <c r="E359" s="45">
        <v>252.71</v>
      </c>
      <c r="F359" s="45">
        <v>332.5</v>
      </c>
      <c r="G359" s="45">
        <v>384.72</v>
      </c>
      <c r="H359" s="45">
        <v>458.81</v>
      </c>
      <c r="I359" s="45">
        <v>567.53</v>
      </c>
      <c r="J359" s="45">
        <v>701.8</v>
      </c>
      <c r="K359" s="45">
        <v>788.18</v>
      </c>
      <c r="L359" s="45">
        <v>1386.35</v>
      </c>
      <c r="M359" s="45">
        <v>1.35</v>
      </c>
      <c r="N359" s="45">
        <v>2.52</v>
      </c>
      <c r="O359" s="45">
        <v>3.67</v>
      </c>
      <c r="P359" s="45">
        <v>4.4400000000000004</v>
      </c>
      <c r="Q359" s="45">
        <v>6.35</v>
      </c>
      <c r="R359" s="47">
        <f t="shared" si="84"/>
        <v>396.7833333333333</v>
      </c>
      <c r="V359" s="49">
        <f t="shared" si="85"/>
        <v>396.7833333333333</v>
      </c>
      <c r="Y359" s="51"/>
      <c r="Z359" s="51"/>
      <c r="AA359" s="51"/>
      <c r="AC359" s="49">
        <f t="shared" si="86"/>
        <v>396.7833333333333</v>
      </c>
    </row>
    <row r="360" spans="1:29">
      <c r="A360" s="6" t="s">
        <v>293</v>
      </c>
      <c r="B360" s="6" t="s">
        <v>145</v>
      </c>
      <c r="C360" s="6" t="s">
        <v>373</v>
      </c>
      <c r="D360" s="41" t="s">
        <v>685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84"/>
        <v>0</v>
      </c>
      <c r="V360" s="49">
        <f t="shared" si="85"/>
        <v>0</v>
      </c>
      <c r="Y360" s="51"/>
      <c r="Z360" s="51"/>
      <c r="AA360" s="51"/>
      <c r="AC360" s="49">
        <f t="shared" si="86"/>
        <v>0</v>
      </c>
    </row>
    <row r="361" spans="1:29">
      <c r="A361" s="6" t="s">
        <v>293</v>
      </c>
      <c r="B361" s="6" t="s">
        <v>145</v>
      </c>
      <c r="C361" s="6" t="s">
        <v>374</v>
      </c>
      <c r="D361" s="41" t="s">
        <v>686</v>
      </c>
      <c r="E361" s="45">
        <v>10234.33</v>
      </c>
      <c r="F361" s="45">
        <v>10234.33</v>
      </c>
      <c r="G361" s="45">
        <v>10234.33</v>
      </c>
      <c r="H361" s="45">
        <v>10234.33</v>
      </c>
      <c r="I361" s="45">
        <v>10234.33</v>
      </c>
      <c r="J361" s="45">
        <v>10234.33</v>
      </c>
      <c r="K361" s="45">
        <v>10234.33</v>
      </c>
      <c r="L361" s="45">
        <v>13347.42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7">
        <f t="shared" si="84"/>
        <v>6655.8804166666669</v>
      </c>
      <c r="V361" s="49">
        <f t="shared" si="85"/>
        <v>6655.8804166666669</v>
      </c>
      <c r="Y361" s="51"/>
      <c r="Z361" s="51"/>
      <c r="AA361" s="51"/>
      <c r="AC361" s="49">
        <f t="shared" si="86"/>
        <v>6655.8804166666669</v>
      </c>
    </row>
    <row r="362" spans="1:29">
      <c r="A362" s="6" t="s">
        <v>294</v>
      </c>
      <c r="B362" s="6" t="s">
        <v>145</v>
      </c>
      <c r="C362" s="6" t="s">
        <v>372</v>
      </c>
      <c r="D362" s="41" t="s">
        <v>684</v>
      </c>
      <c r="E362" s="45">
        <v>1214.43</v>
      </c>
      <c r="F362" s="45">
        <v>1777.6</v>
      </c>
      <c r="G362" s="45">
        <v>2475.8000000000002</v>
      </c>
      <c r="H362" s="45">
        <v>3053.27</v>
      </c>
      <c r="I362" s="45">
        <v>3960.22</v>
      </c>
      <c r="J362" s="45">
        <v>5233.59</v>
      </c>
      <c r="K362" s="45">
        <v>6337.36</v>
      </c>
      <c r="L362" s="45">
        <v>9422.17</v>
      </c>
      <c r="M362" s="45">
        <v>72.010000000000005</v>
      </c>
      <c r="N362" s="45">
        <v>79.47</v>
      </c>
      <c r="O362" s="45">
        <v>91.15</v>
      </c>
      <c r="P362" s="45">
        <v>99.08</v>
      </c>
      <c r="Q362" s="45">
        <v>110.45</v>
      </c>
      <c r="R362" s="47">
        <f t="shared" si="84"/>
        <v>2772.0133333333338</v>
      </c>
      <c r="V362" s="49">
        <f t="shared" si="85"/>
        <v>2772.0133333333338</v>
      </c>
      <c r="Y362" s="51"/>
      <c r="Z362" s="51"/>
      <c r="AA362" s="51"/>
      <c r="AC362" s="49">
        <f t="shared" si="86"/>
        <v>2772.0133333333338</v>
      </c>
    </row>
    <row r="363" spans="1:29">
      <c r="A363" s="6" t="s">
        <v>294</v>
      </c>
      <c r="B363" s="6" t="s">
        <v>145</v>
      </c>
      <c r="C363" s="6" t="s">
        <v>373</v>
      </c>
      <c r="D363" s="41" t="s">
        <v>685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84"/>
        <v>0</v>
      </c>
      <c r="V363" s="49">
        <f t="shared" si="85"/>
        <v>0</v>
      </c>
      <c r="Y363" s="51"/>
      <c r="Z363" s="51"/>
      <c r="AA363" s="51"/>
      <c r="AC363" s="49">
        <f t="shared" si="86"/>
        <v>0</v>
      </c>
    </row>
    <row r="364" spans="1:29">
      <c r="A364" s="6" t="s">
        <v>294</v>
      </c>
      <c r="B364" s="6" t="s">
        <v>145</v>
      </c>
      <c r="C364" s="6" t="s">
        <v>374</v>
      </c>
      <c r="D364" s="41" t="s">
        <v>686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7">
        <f t="shared" si="84"/>
        <v>0</v>
      </c>
      <c r="V364" s="49">
        <f t="shared" si="85"/>
        <v>0</v>
      </c>
      <c r="Y364" s="51"/>
      <c r="Z364" s="51"/>
      <c r="AA364" s="51"/>
      <c r="AC364" s="49">
        <f t="shared" si="86"/>
        <v>0</v>
      </c>
    </row>
    <row r="365" spans="1:29">
      <c r="D365" s="41" t="s">
        <v>149</v>
      </c>
      <c r="E365" s="46">
        <f t="shared" ref="E365:R365" si="87">SUM(E349:E364)</f>
        <v>6634461.3700000001</v>
      </c>
      <c r="F365" s="46">
        <f t="shared" si="87"/>
        <v>8038618.5599999996</v>
      </c>
      <c r="G365" s="46">
        <f t="shared" si="87"/>
        <v>9417376.040000001</v>
      </c>
      <c r="H365" s="46">
        <f t="shared" si="87"/>
        <v>10815759.109999999</v>
      </c>
      <c r="I365" s="46">
        <f t="shared" si="87"/>
        <v>12197553.680000002</v>
      </c>
      <c r="J365" s="46">
        <f t="shared" si="87"/>
        <v>13578805.860000003</v>
      </c>
      <c r="K365" s="46">
        <f t="shared" si="87"/>
        <v>14919898.559999999</v>
      </c>
      <c r="L365" s="46">
        <f t="shared" si="87"/>
        <v>16272382.799999999</v>
      </c>
      <c r="M365" s="46">
        <f t="shared" si="87"/>
        <v>1318690.6500000001</v>
      </c>
      <c r="N365" s="46">
        <f t="shared" si="87"/>
        <v>2633060.4700000002</v>
      </c>
      <c r="O365" s="46">
        <f t="shared" si="87"/>
        <v>3950746.15</v>
      </c>
      <c r="P365" s="46">
        <f t="shared" si="87"/>
        <v>5251817.99</v>
      </c>
      <c r="Q365" s="46">
        <f t="shared" si="87"/>
        <v>6570274.6399999997</v>
      </c>
      <c r="R365" s="46">
        <f t="shared" si="87"/>
        <v>8749756.489583334</v>
      </c>
      <c r="Y365" s="51"/>
      <c r="Z365" s="51"/>
      <c r="AA365" s="51"/>
    </row>
    <row r="366" spans="1:29">
      <c r="D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7"/>
      <c r="Y366" s="51"/>
      <c r="Z366" s="51"/>
      <c r="AA366" s="51"/>
    </row>
    <row r="367" spans="1:29">
      <c r="A367" s="6" t="s">
        <v>284</v>
      </c>
      <c r="B367" s="6" t="s">
        <v>151</v>
      </c>
      <c r="C367" s="6" t="s">
        <v>375</v>
      </c>
      <c r="D367" s="41" t="s">
        <v>687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ref="R367:R387" si="88">((E367+Q367)+((F367+G367+H367+I367+J367+K367+L367+M367+N367+O367+P367)*2))/24</f>
        <v>0</v>
      </c>
      <c r="V367" s="49">
        <f t="shared" ref="V367:V387" si="89">R367</f>
        <v>0</v>
      </c>
      <c r="Y367" s="51"/>
      <c r="Z367" s="51"/>
      <c r="AA367" s="51"/>
      <c r="AC367" s="49">
        <f t="shared" ref="AC367:AC387" si="90">+R367</f>
        <v>0</v>
      </c>
    </row>
    <row r="368" spans="1:29">
      <c r="A368" s="6" t="s">
        <v>284</v>
      </c>
      <c r="B368" s="6" t="s">
        <v>153</v>
      </c>
      <c r="C368" s="6" t="s">
        <v>375</v>
      </c>
      <c r="D368" s="41" t="s">
        <v>689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7">
        <f t="shared" si="88"/>
        <v>0</v>
      </c>
      <c r="V368" s="49">
        <f t="shared" si="89"/>
        <v>0</v>
      </c>
      <c r="Y368" s="51"/>
      <c r="Z368" s="51"/>
      <c r="AA368" s="51"/>
      <c r="AC368" s="49">
        <f t="shared" si="90"/>
        <v>0</v>
      </c>
    </row>
    <row r="369" spans="1:29">
      <c r="A369" s="6" t="s">
        <v>284</v>
      </c>
      <c r="B369" s="6" t="s">
        <v>377</v>
      </c>
      <c r="D369" s="41" t="s">
        <v>691</v>
      </c>
      <c r="E369" s="45">
        <v>-17507.900000000001</v>
      </c>
      <c r="F369" s="45">
        <v>-21009.48</v>
      </c>
      <c r="G369" s="45">
        <v>-24511.06</v>
      </c>
      <c r="H369" s="45">
        <v>-28012.639999999999</v>
      </c>
      <c r="I369" s="45">
        <v>-31514.22</v>
      </c>
      <c r="J369" s="45">
        <v>-35015.800000000003</v>
      </c>
      <c r="K369" s="45">
        <v>-38517.379999999997</v>
      </c>
      <c r="L369" s="45">
        <v>-42018.96</v>
      </c>
      <c r="M369" s="45">
        <v>-3501.58</v>
      </c>
      <c r="N369" s="45">
        <v>-7003.16</v>
      </c>
      <c r="O369" s="45">
        <v>-10504.74</v>
      </c>
      <c r="P369" s="45">
        <v>-14006.32</v>
      </c>
      <c r="Q369" s="45">
        <v>-17507.900000000001</v>
      </c>
      <c r="R369" s="47">
        <f t="shared" si="88"/>
        <v>-22760.27</v>
      </c>
      <c r="V369" s="49">
        <f t="shared" si="89"/>
        <v>-22760.27</v>
      </c>
      <c r="Y369" s="51"/>
      <c r="Z369" s="51"/>
      <c r="AA369" s="51"/>
      <c r="AC369" s="49">
        <f t="shared" si="90"/>
        <v>-22760.27</v>
      </c>
    </row>
    <row r="370" spans="1:29">
      <c r="A370" s="6" t="s">
        <v>293</v>
      </c>
      <c r="B370" s="6" t="s">
        <v>150</v>
      </c>
      <c r="C370" s="6" t="s">
        <v>375</v>
      </c>
      <c r="D370" s="41" t="s">
        <v>692</v>
      </c>
      <c r="E370" s="45">
        <v>856739.88</v>
      </c>
      <c r="F370" s="45">
        <v>670177.22</v>
      </c>
      <c r="G370" s="45">
        <v>102307.01</v>
      </c>
      <c r="H370" s="45">
        <v>-126461.44</v>
      </c>
      <c r="I370" s="45">
        <v>-372360.01</v>
      </c>
      <c r="J370" s="45">
        <v>-291841.81</v>
      </c>
      <c r="K370" s="45">
        <v>77384.039999999994</v>
      </c>
      <c r="L370" s="45">
        <v>485092.4</v>
      </c>
      <c r="M370" s="45">
        <v>394793.07</v>
      </c>
      <c r="N370" s="45">
        <v>742861.83</v>
      </c>
      <c r="O370" s="45">
        <v>927893.17</v>
      </c>
      <c r="P370" s="45">
        <v>916009.79</v>
      </c>
      <c r="Q370" s="45">
        <v>761457.07</v>
      </c>
      <c r="R370" s="47">
        <f t="shared" si="88"/>
        <v>361246.1454166667</v>
      </c>
      <c r="V370" s="49">
        <f t="shared" si="89"/>
        <v>361246.1454166667</v>
      </c>
      <c r="Y370" s="51"/>
      <c r="Z370" s="51"/>
      <c r="AA370" s="51"/>
      <c r="AC370" s="49">
        <f t="shared" si="90"/>
        <v>361246.1454166667</v>
      </c>
    </row>
    <row r="371" spans="1:29">
      <c r="A371" s="6" t="s">
        <v>293</v>
      </c>
      <c r="B371" s="6" t="s">
        <v>150</v>
      </c>
      <c r="C371" s="6" t="s">
        <v>376</v>
      </c>
      <c r="D371" s="41" t="s">
        <v>693</v>
      </c>
      <c r="E371" s="45">
        <v>564272.03</v>
      </c>
      <c r="F371" s="45">
        <v>481804.37</v>
      </c>
      <c r="G371" s="45">
        <v>263621.01</v>
      </c>
      <c r="H371" s="45">
        <v>145966.26999999999</v>
      </c>
      <c r="I371" s="45">
        <v>79520.3</v>
      </c>
      <c r="J371" s="45">
        <v>99923.89</v>
      </c>
      <c r="K371" s="45">
        <v>274617.82</v>
      </c>
      <c r="L371" s="45">
        <v>521437.46</v>
      </c>
      <c r="M371" s="45">
        <v>232018.92</v>
      </c>
      <c r="N371" s="45">
        <v>506353.24</v>
      </c>
      <c r="O371" s="45">
        <v>667295.85</v>
      </c>
      <c r="P371" s="45">
        <v>718242.84</v>
      </c>
      <c r="Q371" s="45">
        <v>691916.71</v>
      </c>
      <c r="R371" s="47">
        <f t="shared" si="88"/>
        <v>384908.02833333332</v>
      </c>
      <c r="V371" s="49">
        <f t="shared" si="89"/>
        <v>384908.02833333332</v>
      </c>
      <c r="Y371" s="51"/>
      <c r="Z371" s="51"/>
      <c r="AA371" s="51"/>
      <c r="AC371" s="49">
        <f t="shared" si="90"/>
        <v>384908.02833333332</v>
      </c>
    </row>
    <row r="372" spans="1:29">
      <c r="A372" s="6" t="s">
        <v>293</v>
      </c>
      <c r="B372" s="6" t="s">
        <v>151</v>
      </c>
      <c r="C372" s="6" t="s">
        <v>375</v>
      </c>
      <c r="D372" s="41" t="s">
        <v>687</v>
      </c>
      <c r="E372" s="45">
        <v>-187.42</v>
      </c>
      <c r="F372" s="45">
        <v>50728.41</v>
      </c>
      <c r="G372" s="45">
        <v>48848.83</v>
      </c>
      <c r="H372" s="45">
        <v>48595.94</v>
      </c>
      <c r="I372" s="45">
        <v>74827</v>
      </c>
      <c r="J372" s="45">
        <v>81374.11</v>
      </c>
      <c r="K372" s="45">
        <v>76721.649999999994</v>
      </c>
      <c r="L372" s="45">
        <v>233562.31</v>
      </c>
      <c r="M372" s="45">
        <v>4826.43</v>
      </c>
      <c r="N372" s="45">
        <v>9140.2000000000007</v>
      </c>
      <c r="O372" s="45">
        <v>14351.92</v>
      </c>
      <c r="P372" s="45">
        <v>15286.96</v>
      </c>
      <c r="Q372" s="45">
        <v>22577</v>
      </c>
      <c r="R372" s="47">
        <f t="shared" si="88"/>
        <v>55788.212500000001</v>
      </c>
      <c r="V372" s="49">
        <f t="shared" si="89"/>
        <v>55788.212500000001</v>
      </c>
      <c r="Y372" s="51"/>
      <c r="Z372" s="51"/>
      <c r="AA372" s="51"/>
      <c r="AC372" s="49">
        <f t="shared" si="90"/>
        <v>55788.212500000001</v>
      </c>
    </row>
    <row r="373" spans="1:29">
      <c r="A373" s="6" t="s">
        <v>293</v>
      </c>
      <c r="B373" s="6" t="s">
        <v>151</v>
      </c>
      <c r="C373" s="6" t="s">
        <v>376</v>
      </c>
      <c r="D373" s="41" t="s">
        <v>688</v>
      </c>
      <c r="E373" s="45">
        <v>27063.49</v>
      </c>
      <c r="F373" s="45">
        <v>41428.660000000003</v>
      </c>
      <c r="G373" s="45">
        <v>43895.51</v>
      </c>
      <c r="H373" s="45">
        <v>46566.3</v>
      </c>
      <c r="I373" s="45">
        <v>60845.3</v>
      </c>
      <c r="J373" s="45">
        <v>63959.86</v>
      </c>
      <c r="K373" s="45">
        <v>76153.240000000005</v>
      </c>
      <c r="L373" s="45">
        <v>137241.26</v>
      </c>
      <c r="M373" s="45">
        <v>4240.42</v>
      </c>
      <c r="N373" s="45">
        <v>8106.95</v>
      </c>
      <c r="O373" s="45">
        <v>11585.54</v>
      </c>
      <c r="P373" s="45">
        <v>13688.48</v>
      </c>
      <c r="Q373" s="45">
        <v>17789.169999999998</v>
      </c>
      <c r="R373" s="47">
        <f t="shared" si="88"/>
        <v>44178.154166666667</v>
      </c>
      <c r="V373" s="49">
        <f t="shared" si="89"/>
        <v>44178.154166666667</v>
      </c>
      <c r="Y373" s="51"/>
      <c r="Z373" s="51"/>
      <c r="AA373" s="51"/>
      <c r="AC373" s="49">
        <f t="shared" si="90"/>
        <v>44178.154166666667</v>
      </c>
    </row>
    <row r="374" spans="1:29">
      <c r="A374" s="6" t="s">
        <v>293</v>
      </c>
      <c r="B374" s="6" t="s">
        <v>152</v>
      </c>
      <c r="C374" s="6" t="s">
        <v>375</v>
      </c>
      <c r="D374" s="41" t="s">
        <v>694</v>
      </c>
      <c r="E374" s="45">
        <v>481450.34</v>
      </c>
      <c r="F374" s="45">
        <v>574726.92000000004</v>
      </c>
      <c r="G374" s="45">
        <v>937347.36</v>
      </c>
      <c r="H374" s="45">
        <v>1036470.46</v>
      </c>
      <c r="I374" s="45">
        <v>1160494.3999999999</v>
      </c>
      <c r="J374" s="45">
        <v>1214434.71</v>
      </c>
      <c r="K374" s="45">
        <v>1446864.87</v>
      </c>
      <c r="L374" s="45">
        <v>2116757.21</v>
      </c>
      <c r="M374" s="45">
        <v>31521.4</v>
      </c>
      <c r="N374" s="45">
        <v>146314.23000000001</v>
      </c>
      <c r="O374" s="45">
        <v>180397.05</v>
      </c>
      <c r="P374" s="45">
        <v>285108.34000000003</v>
      </c>
      <c r="Q374" s="45">
        <v>504305.21</v>
      </c>
      <c r="R374" s="47">
        <f t="shared" si="88"/>
        <v>801942.89375000016</v>
      </c>
      <c r="V374" s="49">
        <f t="shared" si="89"/>
        <v>801942.89375000016</v>
      </c>
      <c r="Y374" s="51"/>
      <c r="Z374" s="51"/>
      <c r="AA374" s="51"/>
      <c r="AC374" s="49">
        <f t="shared" si="90"/>
        <v>801942.89375000016</v>
      </c>
    </row>
    <row r="375" spans="1:29">
      <c r="A375" s="6" t="s">
        <v>293</v>
      </c>
      <c r="B375" s="6" t="s">
        <v>152</v>
      </c>
      <c r="C375" s="6" t="s">
        <v>376</v>
      </c>
      <c r="D375" s="41" t="s">
        <v>695</v>
      </c>
      <c r="E375" s="45">
        <v>235724.93</v>
      </c>
      <c r="F375" s="45">
        <v>308957.98</v>
      </c>
      <c r="G375" s="45">
        <v>456606.54</v>
      </c>
      <c r="H375" s="45">
        <v>523630.26</v>
      </c>
      <c r="I375" s="45">
        <v>786358.69</v>
      </c>
      <c r="J375" s="45">
        <v>837364.85</v>
      </c>
      <c r="K375" s="45">
        <v>936447.8</v>
      </c>
      <c r="L375" s="45">
        <v>1145102.26</v>
      </c>
      <c r="M375" s="45">
        <v>31316.3</v>
      </c>
      <c r="N375" s="45">
        <v>94314.89</v>
      </c>
      <c r="O375" s="45">
        <v>129893.69</v>
      </c>
      <c r="P375" s="45">
        <v>171544.69</v>
      </c>
      <c r="Q375" s="45">
        <v>774648.74</v>
      </c>
      <c r="R375" s="47">
        <f t="shared" si="88"/>
        <v>493893.73208333337</v>
      </c>
      <c r="V375" s="49">
        <f t="shared" si="89"/>
        <v>493893.73208333337</v>
      </c>
      <c r="Y375" s="51"/>
      <c r="Z375" s="51"/>
      <c r="AA375" s="51"/>
      <c r="AC375" s="49">
        <f t="shared" si="90"/>
        <v>493893.73208333337</v>
      </c>
    </row>
    <row r="376" spans="1:29">
      <c r="A376" s="6" t="s">
        <v>293</v>
      </c>
      <c r="B376" s="6" t="s">
        <v>153</v>
      </c>
      <c r="C376" s="6" t="s">
        <v>375</v>
      </c>
      <c r="D376" s="41" t="s">
        <v>689</v>
      </c>
      <c r="E376" s="45">
        <v>13.33</v>
      </c>
      <c r="F376" s="45">
        <v>23.42</v>
      </c>
      <c r="G376" s="45">
        <v>27.32</v>
      </c>
      <c r="H376" s="45">
        <v>31.22</v>
      </c>
      <c r="I376" s="45">
        <v>35.130000000000003</v>
      </c>
      <c r="J376" s="45">
        <v>39.03</v>
      </c>
      <c r="K376" s="45">
        <v>42.95</v>
      </c>
      <c r="L376" s="45">
        <v>295168.48</v>
      </c>
      <c r="M376" s="45">
        <v>1342.5</v>
      </c>
      <c r="N376" s="45">
        <v>2685</v>
      </c>
      <c r="O376" s="45">
        <v>3897.92</v>
      </c>
      <c r="P376" s="45">
        <v>5107.6000000000004</v>
      </c>
      <c r="Q376" s="45">
        <v>6239.74</v>
      </c>
      <c r="R376" s="47">
        <f t="shared" si="88"/>
        <v>25960.592083333326</v>
      </c>
      <c r="V376" s="49">
        <f t="shared" si="89"/>
        <v>25960.592083333326</v>
      </c>
      <c r="Y376" s="51"/>
      <c r="Z376" s="51"/>
      <c r="AA376" s="51"/>
      <c r="AC376" s="49">
        <f t="shared" si="90"/>
        <v>25960.592083333326</v>
      </c>
    </row>
    <row r="377" spans="1:29">
      <c r="A377" s="6" t="s">
        <v>293</v>
      </c>
      <c r="B377" s="6" t="s">
        <v>153</v>
      </c>
      <c r="C377" s="6" t="s">
        <v>376</v>
      </c>
      <c r="D377" s="41" t="s">
        <v>690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0.01</v>
      </c>
      <c r="L377" s="45">
        <v>100652.67</v>
      </c>
      <c r="M377" s="45">
        <v>459.5</v>
      </c>
      <c r="N377" s="45">
        <v>919.01</v>
      </c>
      <c r="O377" s="45">
        <v>1332.3</v>
      </c>
      <c r="P377" s="45">
        <v>1745.57</v>
      </c>
      <c r="Q377" s="45">
        <v>2132.63</v>
      </c>
      <c r="R377" s="47">
        <f t="shared" si="88"/>
        <v>8847.9479166666661</v>
      </c>
      <c r="V377" s="49">
        <f t="shared" si="89"/>
        <v>8847.9479166666661</v>
      </c>
      <c r="Y377" s="51"/>
      <c r="Z377" s="51"/>
      <c r="AA377" s="51"/>
      <c r="AC377" s="49">
        <f t="shared" si="90"/>
        <v>8847.9479166666661</v>
      </c>
    </row>
    <row r="378" spans="1:29">
      <c r="A378" s="6" t="s">
        <v>293</v>
      </c>
      <c r="B378" s="6" t="s">
        <v>154</v>
      </c>
      <c r="C378" s="6" t="s">
        <v>375</v>
      </c>
      <c r="D378" s="41" t="s">
        <v>696</v>
      </c>
      <c r="E378" s="45">
        <v>-767755.5</v>
      </c>
      <c r="F378" s="45">
        <v>-862951.75</v>
      </c>
      <c r="G378" s="45">
        <v>-938492.95</v>
      </c>
      <c r="H378" s="45">
        <v>-1002617.24</v>
      </c>
      <c r="I378" s="45">
        <v>-1159045.02</v>
      </c>
      <c r="J378" s="45">
        <v>-1388379.21</v>
      </c>
      <c r="K378" s="45">
        <v>-1744758.26</v>
      </c>
      <c r="L378" s="45">
        <v>-2411249.15</v>
      </c>
      <c r="M378" s="45">
        <v>-107277.27</v>
      </c>
      <c r="N378" s="45">
        <v>-297769.09999999998</v>
      </c>
      <c r="O378" s="45">
        <v>-361713.6</v>
      </c>
      <c r="P378" s="45">
        <v>-427788.56</v>
      </c>
      <c r="Q378" s="45">
        <v>-614576.86</v>
      </c>
      <c r="R378" s="47">
        <f t="shared" si="88"/>
        <v>-949434.02416666655</v>
      </c>
      <c r="V378" s="49">
        <f t="shared" si="89"/>
        <v>-949434.02416666655</v>
      </c>
      <c r="Y378" s="51"/>
      <c r="Z378" s="51"/>
      <c r="AA378" s="51"/>
      <c r="AC378" s="49">
        <f t="shared" si="90"/>
        <v>-949434.02416666655</v>
      </c>
    </row>
    <row r="379" spans="1:29">
      <c r="A379" s="6" t="s">
        <v>293</v>
      </c>
      <c r="B379" s="6" t="s">
        <v>154</v>
      </c>
      <c r="C379" s="6" t="s">
        <v>376</v>
      </c>
      <c r="D379" s="41" t="s">
        <v>697</v>
      </c>
      <c r="E379" s="45">
        <v>-444149.95</v>
      </c>
      <c r="F379" s="45">
        <v>-473849.87</v>
      </c>
      <c r="G379" s="45">
        <v>-481739.43</v>
      </c>
      <c r="H379" s="45">
        <v>-491204.15</v>
      </c>
      <c r="I379" s="45">
        <v>-733231.83</v>
      </c>
      <c r="J379" s="45">
        <v>-790485.41</v>
      </c>
      <c r="K379" s="45">
        <v>-945657.56</v>
      </c>
      <c r="L379" s="45">
        <v>-1255819.98</v>
      </c>
      <c r="M379" s="45">
        <v>-109686.11</v>
      </c>
      <c r="N379" s="45">
        <v>-263038.57</v>
      </c>
      <c r="O379" s="45">
        <v>-356440.63</v>
      </c>
      <c r="P379" s="45">
        <v>-394042.44</v>
      </c>
      <c r="Q379" s="45">
        <v>-973502.04</v>
      </c>
      <c r="R379" s="47">
        <f t="shared" si="88"/>
        <v>-583668.49791666679</v>
      </c>
      <c r="V379" s="49">
        <f t="shared" si="89"/>
        <v>-583668.49791666679</v>
      </c>
      <c r="Y379" s="51"/>
      <c r="Z379" s="51"/>
      <c r="AA379" s="51"/>
      <c r="AC379" s="49">
        <f t="shared" si="90"/>
        <v>-583668.49791666679</v>
      </c>
    </row>
    <row r="380" spans="1:29">
      <c r="A380" s="6" t="s">
        <v>293</v>
      </c>
      <c r="B380" s="6" t="s">
        <v>155</v>
      </c>
      <c r="C380" s="6" t="s">
        <v>375</v>
      </c>
      <c r="D380" s="41" t="s">
        <v>698</v>
      </c>
      <c r="E380" s="45">
        <v>-738.74</v>
      </c>
      <c r="F380" s="45">
        <v>-1297.6099999999999</v>
      </c>
      <c r="G380" s="45">
        <v>-1513.88</v>
      </c>
      <c r="H380" s="45">
        <v>-1730.15</v>
      </c>
      <c r="I380" s="45">
        <v>-1946.42</v>
      </c>
      <c r="J380" s="45">
        <v>-2162.69</v>
      </c>
      <c r="K380" s="45">
        <v>-2378.9699999999998</v>
      </c>
      <c r="L380" s="45">
        <v>-170164.03</v>
      </c>
      <c r="M380" s="45">
        <v>-24.23</v>
      </c>
      <c r="N380" s="45">
        <v>-48.46</v>
      </c>
      <c r="O380" s="45">
        <v>-374.47</v>
      </c>
      <c r="P380" s="45">
        <v>-521.1</v>
      </c>
      <c r="Q380" s="45">
        <v>-612.97</v>
      </c>
      <c r="R380" s="47">
        <f t="shared" si="88"/>
        <v>-15236.488750000002</v>
      </c>
      <c r="V380" s="49">
        <f t="shared" si="89"/>
        <v>-15236.488750000002</v>
      </c>
      <c r="Y380" s="51"/>
      <c r="Z380" s="51"/>
      <c r="AA380" s="51"/>
      <c r="AC380" s="49">
        <f t="shared" si="90"/>
        <v>-15236.488750000002</v>
      </c>
    </row>
    <row r="381" spans="1:29">
      <c r="A381" s="6" t="s">
        <v>293</v>
      </c>
      <c r="B381" s="6" t="s">
        <v>155</v>
      </c>
      <c r="C381" s="6" t="s">
        <v>376</v>
      </c>
      <c r="D381" s="41" t="s">
        <v>699</v>
      </c>
      <c r="E381" s="45">
        <v>-254.48</v>
      </c>
      <c r="F381" s="45">
        <v>-447</v>
      </c>
      <c r="G381" s="45">
        <v>-521.49</v>
      </c>
      <c r="H381" s="45">
        <v>-595.99</v>
      </c>
      <c r="I381" s="45">
        <v>-670.49</v>
      </c>
      <c r="J381" s="45">
        <v>-745</v>
      </c>
      <c r="K381" s="45">
        <v>-819.5</v>
      </c>
      <c r="L381" s="45">
        <v>-56800.43</v>
      </c>
      <c r="M381" s="45">
        <v>0</v>
      </c>
      <c r="N381" s="45">
        <v>0</v>
      </c>
      <c r="O381" s="45">
        <v>-104.13</v>
      </c>
      <c r="P381" s="45">
        <v>-146.86000000000001</v>
      </c>
      <c r="Q381" s="45">
        <v>-188.51</v>
      </c>
      <c r="R381" s="47">
        <f t="shared" si="88"/>
        <v>-5089.3654166666665</v>
      </c>
      <c r="V381" s="49">
        <f t="shared" si="89"/>
        <v>-5089.3654166666665</v>
      </c>
      <c r="Y381" s="51"/>
      <c r="Z381" s="51"/>
      <c r="AA381" s="51"/>
      <c r="AC381" s="49">
        <f t="shared" si="90"/>
        <v>-5089.3654166666665</v>
      </c>
    </row>
    <row r="382" spans="1:29">
      <c r="A382" s="6" t="s">
        <v>294</v>
      </c>
      <c r="B382" s="6" t="s">
        <v>150</v>
      </c>
      <c r="C382" s="6" t="s">
        <v>375</v>
      </c>
      <c r="D382" s="41" t="s">
        <v>692</v>
      </c>
      <c r="E382" s="45">
        <v>5575423.7300000004</v>
      </c>
      <c r="F382" s="45">
        <v>4791429.04</v>
      </c>
      <c r="G382" s="45">
        <v>2855615.24</v>
      </c>
      <c r="H382" s="45">
        <v>1729257.55</v>
      </c>
      <c r="I382" s="45">
        <v>1335049.44</v>
      </c>
      <c r="J382" s="45">
        <v>1493246.46</v>
      </c>
      <c r="K382" s="45">
        <v>3220221.33</v>
      </c>
      <c r="L382" s="45">
        <v>5466343.1399999997</v>
      </c>
      <c r="M382" s="45">
        <v>2263756.02</v>
      </c>
      <c r="N382" s="45">
        <v>4475938.3899999997</v>
      </c>
      <c r="O382" s="45">
        <v>5841516.9100000001</v>
      </c>
      <c r="P382" s="45">
        <v>6150206.8200000003</v>
      </c>
      <c r="Q382" s="45">
        <v>5718706.5999999996</v>
      </c>
      <c r="R382" s="47">
        <f t="shared" si="88"/>
        <v>3772470.4587500002</v>
      </c>
      <c r="V382" s="49">
        <f t="shared" si="89"/>
        <v>3772470.4587500002</v>
      </c>
      <c r="Y382" s="51"/>
      <c r="Z382" s="51"/>
      <c r="AA382" s="51"/>
      <c r="AC382" s="49">
        <f t="shared" si="90"/>
        <v>3772470.4587500002</v>
      </c>
    </row>
    <row r="383" spans="1:29">
      <c r="A383" s="6" t="s">
        <v>294</v>
      </c>
      <c r="B383" s="6" t="s">
        <v>151</v>
      </c>
      <c r="C383" s="6" t="s">
        <v>375</v>
      </c>
      <c r="D383" s="41" t="s">
        <v>687</v>
      </c>
      <c r="E383" s="45">
        <v>309392.8</v>
      </c>
      <c r="F383" s="45">
        <v>422601.61</v>
      </c>
      <c r="G383" s="45">
        <v>452665.34</v>
      </c>
      <c r="H383" s="45">
        <v>483432.49</v>
      </c>
      <c r="I383" s="45">
        <v>620341.56999999995</v>
      </c>
      <c r="J383" s="45">
        <v>649378.97</v>
      </c>
      <c r="K383" s="45">
        <v>675726.86</v>
      </c>
      <c r="L383" s="45">
        <v>1216827.98</v>
      </c>
      <c r="M383" s="45">
        <v>43621.1</v>
      </c>
      <c r="N383" s="45">
        <v>83483.16</v>
      </c>
      <c r="O383" s="45">
        <v>118014.99</v>
      </c>
      <c r="P383" s="45">
        <v>141106.39000000001</v>
      </c>
      <c r="Q383" s="45">
        <v>180667.48</v>
      </c>
      <c r="R383" s="47">
        <f t="shared" si="88"/>
        <v>429352.54999999987</v>
      </c>
      <c r="V383" s="49">
        <f t="shared" si="89"/>
        <v>429352.54999999987</v>
      </c>
      <c r="Y383" s="51"/>
      <c r="Z383" s="51"/>
      <c r="AA383" s="51"/>
      <c r="AC383" s="49">
        <f t="shared" si="90"/>
        <v>429352.54999999987</v>
      </c>
    </row>
    <row r="384" spans="1:29">
      <c r="A384" s="6" t="s">
        <v>294</v>
      </c>
      <c r="B384" s="6" t="s">
        <v>152</v>
      </c>
      <c r="C384" s="6" t="s">
        <v>375</v>
      </c>
      <c r="D384" s="41" t="s">
        <v>694</v>
      </c>
      <c r="E384" s="45">
        <v>1330738.96</v>
      </c>
      <c r="F384" s="45">
        <v>1896796.38</v>
      </c>
      <c r="G384" s="45">
        <v>3055989.1</v>
      </c>
      <c r="H384" s="45">
        <v>3540925.42</v>
      </c>
      <c r="I384" s="45">
        <v>6324764.2699999996</v>
      </c>
      <c r="J384" s="45">
        <v>6678551.9400000004</v>
      </c>
      <c r="K384" s="45">
        <v>7433199.8799999999</v>
      </c>
      <c r="L384" s="45">
        <v>9612418.3699999992</v>
      </c>
      <c r="M384" s="45">
        <v>127932.19</v>
      </c>
      <c r="N384" s="45">
        <v>511893.5</v>
      </c>
      <c r="O384" s="45">
        <v>664192.76</v>
      </c>
      <c r="P384" s="45">
        <v>804796.61</v>
      </c>
      <c r="Q384" s="45">
        <v>1019845.04</v>
      </c>
      <c r="R384" s="47">
        <f t="shared" si="88"/>
        <v>3485562.7016666662</v>
      </c>
      <c r="V384" s="49">
        <f t="shared" si="89"/>
        <v>3485562.7016666662</v>
      </c>
      <c r="Y384" s="51"/>
      <c r="Z384" s="51"/>
      <c r="AA384" s="51"/>
      <c r="AC384" s="49">
        <f t="shared" si="90"/>
        <v>3485562.7016666662</v>
      </c>
    </row>
    <row r="385" spans="1:29">
      <c r="A385" s="6" t="s">
        <v>294</v>
      </c>
      <c r="B385" s="6" t="s">
        <v>153</v>
      </c>
      <c r="C385" s="6" t="s">
        <v>375</v>
      </c>
      <c r="D385" s="41" t="s">
        <v>689</v>
      </c>
      <c r="E385" s="45">
        <v>40.11</v>
      </c>
      <c r="F385" s="45">
        <v>70.45</v>
      </c>
      <c r="G385" s="45">
        <v>82.19</v>
      </c>
      <c r="H385" s="45">
        <v>93.93</v>
      </c>
      <c r="I385" s="45">
        <v>105.67</v>
      </c>
      <c r="J385" s="45">
        <v>117.41</v>
      </c>
      <c r="K385" s="45">
        <v>129.16999999999999</v>
      </c>
      <c r="L385" s="45">
        <v>887871.47</v>
      </c>
      <c r="M385" s="45">
        <v>4003.97</v>
      </c>
      <c r="N385" s="45">
        <v>8007.95</v>
      </c>
      <c r="O385" s="45">
        <v>11625.47</v>
      </c>
      <c r="P385" s="45">
        <v>15233.33</v>
      </c>
      <c r="Q385" s="45">
        <v>18613.490000000002</v>
      </c>
      <c r="R385" s="47">
        <f t="shared" si="88"/>
        <v>78055.650833333319</v>
      </c>
      <c r="V385" s="49">
        <f t="shared" si="89"/>
        <v>78055.650833333319</v>
      </c>
      <c r="Y385" s="51"/>
      <c r="Z385" s="51"/>
      <c r="AA385" s="51"/>
      <c r="AC385" s="49">
        <f t="shared" si="90"/>
        <v>78055.650833333319</v>
      </c>
    </row>
    <row r="386" spans="1:29">
      <c r="A386" s="6" t="s">
        <v>294</v>
      </c>
      <c r="B386" s="6" t="s">
        <v>154</v>
      </c>
      <c r="C386" s="6" t="s">
        <v>375</v>
      </c>
      <c r="D386" s="41" t="s">
        <v>696</v>
      </c>
      <c r="E386" s="45">
        <v>-5142331.32</v>
      </c>
      <c r="F386" s="45">
        <v>-5552415.4900000002</v>
      </c>
      <c r="G386" s="45">
        <v>-5745236.9299999997</v>
      </c>
      <c r="H386" s="45">
        <v>-5950870.7000000002</v>
      </c>
      <c r="I386" s="45">
        <v>-8809116.4299999997</v>
      </c>
      <c r="J386" s="45">
        <v>-9402208.8800000008</v>
      </c>
      <c r="K386" s="45">
        <v>-10948927.16</v>
      </c>
      <c r="L386" s="45">
        <v>-14016587.960000001</v>
      </c>
      <c r="M386" s="45">
        <v>-1194245</v>
      </c>
      <c r="N386" s="45">
        <v>-2979366.08</v>
      </c>
      <c r="O386" s="45">
        <v>-4108059.7</v>
      </c>
      <c r="P386" s="45">
        <v>-4586651.84</v>
      </c>
      <c r="Q386" s="45">
        <v>-4779424.09</v>
      </c>
      <c r="R386" s="47">
        <f t="shared" si="88"/>
        <v>-6521213.65625</v>
      </c>
      <c r="V386" s="49">
        <f t="shared" si="89"/>
        <v>-6521213.65625</v>
      </c>
      <c r="Y386" s="51"/>
      <c r="Z386" s="51"/>
      <c r="AA386" s="51"/>
      <c r="AC386" s="49">
        <f t="shared" si="90"/>
        <v>-6521213.65625</v>
      </c>
    </row>
    <row r="387" spans="1:29">
      <c r="A387" s="6" t="s">
        <v>294</v>
      </c>
      <c r="B387" s="6" t="s">
        <v>155</v>
      </c>
      <c r="C387" s="6" t="s">
        <v>375</v>
      </c>
      <c r="D387" s="41" t="s">
        <v>698</v>
      </c>
      <c r="E387" s="45">
        <v>-2222.16</v>
      </c>
      <c r="F387" s="45">
        <v>-3903.24</v>
      </c>
      <c r="G387" s="45">
        <v>-4553.78</v>
      </c>
      <c r="H387" s="45">
        <v>-5204.32</v>
      </c>
      <c r="I387" s="45">
        <v>-5854.86</v>
      </c>
      <c r="J387" s="45">
        <v>-6505.4</v>
      </c>
      <c r="K387" s="45">
        <v>-7155.95</v>
      </c>
      <c r="L387" s="45">
        <v>-511856.07</v>
      </c>
      <c r="M387" s="45">
        <v>-72.27</v>
      </c>
      <c r="N387" s="45">
        <v>-144.53</v>
      </c>
      <c r="O387" s="45">
        <v>-1116.8499999999999</v>
      </c>
      <c r="P387" s="45">
        <v>-1554.2</v>
      </c>
      <c r="Q387" s="45">
        <v>-2028.22</v>
      </c>
      <c r="R387" s="47">
        <f t="shared" si="88"/>
        <v>-45837.221666666657</v>
      </c>
      <c r="V387" s="49">
        <f t="shared" si="89"/>
        <v>-45837.221666666657</v>
      </c>
      <c r="Y387" s="51"/>
      <c r="Z387" s="51"/>
      <c r="AA387" s="51"/>
      <c r="AC387" s="49">
        <f t="shared" si="90"/>
        <v>-45837.221666666657</v>
      </c>
    </row>
    <row r="388" spans="1:29">
      <c r="D388" s="41" t="s">
        <v>156</v>
      </c>
      <c r="E388" s="46">
        <f t="shared" ref="E388:R388" si="91">SUM(E367:E387)</f>
        <v>3005712.13</v>
      </c>
      <c r="F388" s="46">
        <f t="shared" si="91"/>
        <v>2322870.0199999996</v>
      </c>
      <c r="G388" s="46">
        <f t="shared" si="91"/>
        <v>1020435.9300000018</v>
      </c>
      <c r="H388" s="46">
        <f t="shared" si="91"/>
        <v>-51726.79000000067</v>
      </c>
      <c r="I388" s="46">
        <f t="shared" si="91"/>
        <v>-671397.51000000036</v>
      </c>
      <c r="J388" s="46">
        <f t="shared" si="91"/>
        <v>-798952.97000000032</v>
      </c>
      <c r="K388" s="46">
        <f t="shared" si="91"/>
        <v>529294.83999999915</v>
      </c>
      <c r="L388" s="46">
        <f t="shared" si="91"/>
        <v>3753978.4299999964</v>
      </c>
      <c r="M388" s="46">
        <f t="shared" si="91"/>
        <v>1725025.3600000003</v>
      </c>
      <c r="N388" s="46">
        <f t="shared" si="91"/>
        <v>3042648.4499999997</v>
      </c>
      <c r="O388" s="46">
        <f t="shared" si="91"/>
        <v>3733683.4499999997</v>
      </c>
      <c r="P388" s="46">
        <f t="shared" si="91"/>
        <v>3813366.1000000006</v>
      </c>
      <c r="Q388" s="46">
        <f t="shared" si="91"/>
        <v>3331058.2900000005</v>
      </c>
      <c r="R388" s="46">
        <f t="shared" si="91"/>
        <v>1798967.543333333</v>
      </c>
      <c r="Y388" s="51"/>
      <c r="Z388" s="51"/>
      <c r="AA388" s="51"/>
    </row>
    <row r="389" spans="1:29">
      <c r="D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7"/>
      <c r="Y389" s="51"/>
      <c r="Z389" s="51"/>
      <c r="AA389" s="51"/>
    </row>
    <row r="390" spans="1:29">
      <c r="D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7"/>
      <c r="Y390" s="51"/>
      <c r="Z390" s="51"/>
      <c r="AA390" s="51"/>
    </row>
    <row r="391" spans="1:29">
      <c r="A391" s="6" t="s">
        <v>284</v>
      </c>
      <c r="B391" s="6" t="s">
        <v>157</v>
      </c>
      <c r="D391" s="41" t="s">
        <v>158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ref="R391:R400" si="92">((E391+Q391)+((F391+G391+H391+I391+J391+K391+L391+M391+N391+O391+P391)*2))/24</f>
        <v>0</v>
      </c>
      <c r="V391" s="49">
        <f t="shared" ref="V391:V400" si="93">R391</f>
        <v>0</v>
      </c>
      <c r="Y391" s="51"/>
      <c r="Z391" s="51"/>
      <c r="AA391" s="51"/>
      <c r="AC391" s="49">
        <f t="shared" ref="AC391:AC400" si="94">+R391</f>
        <v>0</v>
      </c>
    </row>
    <row r="392" spans="1:29">
      <c r="A392" s="6" t="s">
        <v>284</v>
      </c>
      <c r="B392" s="6" t="s">
        <v>159</v>
      </c>
      <c r="D392" s="41" t="s">
        <v>160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7">
        <f t="shared" si="92"/>
        <v>0</v>
      </c>
      <c r="V392" s="49">
        <f t="shared" si="93"/>
        <v>0</v>
      </c>
      <c r="Y392" s="51"/>
      <c r="Z392" s="51"/>
      <c r="AA392" s="51"/>
      <c r="AC392" s="49">
        <f t="shared" si="94"/>
        <v>0</v>
      </c>
    </row>
    <row r="393" spans="1:29">
      <c r="A393" s="42" t="s">
        <v>2</v>
      </c>
      <c r="B393" s="42" t="s">
        <v>2</v>
      </c>
      <c r="C393" s="6" t="s">
        <v>161</v>
      </c>
      <c r="D393" s="41" t="s">
        <v>162</v>
      </c>
      <c r="E393" s="45">
        <v>57720.5</v>
      </c>
      <c r="F393" s="45">
        <v>71370.5</v>
      </c>
      <c r="G393" s="45">
        <v>109684.62</v>
      </c>
      <c r="H393" s="45">
        <v>110070.14</v>
      </c>
      <c r="I393" s="45">
        <v>112776.69</v>
      </c>
      <c r="J393" s="45">
        <v>118593.3</v>
      </c>
      <c r="K393" s="45">
        <v>126224.7</v>
      </c>
      <c r="L393" s="45">
        <v>135910.32</v>
      </c>
      <c r="M393" s="45">
        <v>10040</v>
      </c>
      <c r="N393" s="45">
        <v>27540</v>
      </c>
      <c r="O393" s="45">
        <v>51015.55</v>
      </c>
      <c r="P393" s="45">
        <v>59877.55</v>
      </c>
      <c r="Q393" s="45">
        <v>61476.1</v>
      </c>
      <c r="R393" s="47">
        <f t="shared" si="92"/>
        <v>82725.139166666675</v>
      </c>
      <c r="V393" s="49">
        <f t="shared" si="93"/>
        <v>82725.139166666675</v>
      </c>
      <c r="Y393" s="51"/>
      <c r="Z393" s="51"/>
      <c r="AA393" s="51"/>
      <c r="AC393" s="49">
        <f t="shared" si="94"/>
        <v>82725.139166666675</v>
      </c>
    </row>
    <row r="394" spans="1:29">
      <c r="A394" s="57" t="s">
        <v>2</v>
      </c>
      <c r="B394" s="42" t="s">
        <v>2</v>
      </c>
      <c r="C394" s="6" t="s">
        <v>498</v>
      </c>
      <c r="D394" s="41" t="s">
        <v>497</v>
      </c>
      <c r="E394" s="45">
        <v>-127530.33</v>
      </c>
      <c r="F394" s="45">
        <v>-252573.73</v>
      </c>
      <c r="G394" s="45">
        <v>-457846.78</v>
      </c>
      <c r="H394" s="45">
        <v>-548980.29</v>
      </c>
      <c r="I394" s="45">
        <v>-565360.61</v>
      </c>
      <c r="J394" s="45">
        <v>-390722.08</v>
      </c>
      <c r="K394" s="45">
        <v>-706071.87</v>
      </c>
      <c r="L394" s="45">
        <v>-6436487.3399999999</v>
      </c>
      <c r="M394" s="45">
        <v>74303.89</v>
      </c>
      <c r="N394" s="45">
        <v>74457.75</v>
      </c>
      <c r="O394" s="45">
        <v>-510219.4</v>
      </c>
      <c r="P394" s="45">
        <v>-720103.01</v>
      </c>
      <c r="Q394" s="45">
        <v>-778264.05</v>
      </c>
      <c r="R394" s="47">
        <f t="shared" si="92"/>
        <v>-907708.38833333319</v>
      </c>
      <c r="V394" s="49">
        <f t="shared" si="93"/>
        <v>-907708.38833333319</v>
      </c>
      <c r="Y394" s="51"/>
      <c r="Z394" s="51"/>
      <c r="AA394" s="51"/>
      <c r="AC394" s="49">
        <f t="shared" si="94"/>
        <v>-907708.38833333319</v>
      </c>
    </row>
    <row r="395" spans="1:29">
      <c r="A395" s="42" t="s">
        <v>2</v>
      </c>
      <c r="B395" s="42" t="s">
        <v>2</v>
      </c>
      <c r="C395" s="6" t="s">
        <v>163</v>
      </c>
      <c r="D395" s="41" t="s">
        <v>164</v>
      </c>
      <c r="E395" s="45">
        <v>46.47</v>
      </c>
      <c r="F395" s="45">
        <v>46.47</v>
      </c>
      <c r="G395" s="45">
        <v>46.47</v>
      </c>
      <c r="H395" s="45">
        <v>46.47</v>
      </c>
      <c r="I395" s="45">
        <v>46.47</v>
      </c>
      <c r="J395" s="45">
        <v>106.32</v>
      </c>
      <c r="K395" s="45">
        <v>54.94</v>
      </c>
      <c r="L395" s="45">
        <v>54.94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7">
        <f t="shared" si="92"/>
        <v>35.442916666666669</v>
      </c>
      <c r="V395" s="49">
        <f t="shared" si="93"/>
        <v>35.442916666666669</v>
      </c>
      <c r="Y395" s="51"/>
      <c r="Z395" s="51"/>
      <c r="AA395" s="51"/>
      <c r="AC395" s="49">
        <f t="shared" si="94"/>
        <v>35.442916666666669</v>
      </c>
    </row>
    <row r="396" spans="1:29">
      <c r="A396" s="42" t="s">
        <v>2</v>
      </c>
      <c r="B396" s="42" t="s">
        <v>2</v>
      </c>
      <c r="C396" s="6" t="s">
        <v>165</v>
      </c>
      <c r="D396" s="41" t="s">
        <v>700</v>
      </c>
      <c r="E396" s="45">
        <v>77877.06</v>
      </c>
      <c r="F396" s="45">
        <v>84934.48</v>
      </c>
      <c r="G396" s="45">
        <v>96434.48</v>
      </c>
      <c r="H396" s="45">
        <v>217024.1</v>
      </c>
      <c r="I396" s="45">
        <v>233149.1</v>
      </c>
      <c r="J396" s="45">
        <v>249185.38</v>
      </c>
      <c r="K396" s="45">
        <v>266685.38</v>
      </c>
      <c r="L396" s="45">
        <v>270185.38</v>
      </c>
      <c r="M396" s="45">
        <v>18307.650000000001</v>
      </c>
      <c r="N396" s="45">
        <v>29044.32</v>
      </c>
      <c r="O396" s="45">
        <v>39904.32</v>
      </c>
      <c r="P396" s="45">
        <v>50617.52</v>
      </c>
      <c r="Q396" s="45">
        <v>63311.41</v>
      </c>
      <c r="R396" s="47">
        <f t="shared" si="92"/>
        <v>135505.52875</v>
      </c>
      <c r="V396" s="49">
        <f t="shared" si="93"/>
        <v>135505.52875</v>
      </c>
      <c r="Y396" s="51"/>
      <c r="Z396" s="51"/>
      <c r="AA396" s="51"/>
      <c r="AC396" s="49">
        <f t="shared" si="94"/>
        <v>135505.52875</v>
      </c>
    </row>
    <row r="397" spans="1:29">
      <c r="A397" s="44" t="s">
        <v>2</v>
      </c>
      <c r="B397" s="44" t="s">
        <v>2</v>
      </c>
      <c r="C397" s="6" t="s">
        <v>166</v>
      </c>
      <c r="D397" s="41" t="s">
        <v>701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92"/>
        <v>0</v>
      </c>
      <c r="V397" s="49">
        <f t="shared" si="93"/>
        <v>0</v>
      </c>
      <c r="Y397" s="51"/>
      <c r="Z397" s="51"/>
      <c r="AA397" s="51"/>
      <c r="AC397" s="49">
        <f t="shared" si="94"/>
        <v>0</v>
      </c>
    </row>
    <row r="398" spans="1:29">
      <c r="A398" s="43" t="s">
        <v>2</v>
      </c>
      <c r="B398" s="43" t="s">
        <v>2</v>
      </c>
      <c r="C398" s="6" t="s">
        <v>167</v>
      </c>
      <c r="D398" s="41" t="s">
        <v>168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92"/>
        <v>0</v>
      </c>
      <c r="V398" s="49">
        <f t="shared" si="93"/>
        <v>0</v>
      </c>
      <c r="Y398" s="51"/>
      <c r="Z398" s="51"/>
      <c r="AA398" s="51"/>
      <c r="AC398" s="49">
        <f t="shared" si="94"/>
        <v>0</v>
      </c>
    </row>
    <row r="399" spans="1:29">
      <c r="A399" s="6" t="s">
        <v>2</v>
      </c>
      <c r="B399" s="6" t="s">
        <v>378</v>
      </c>
      <c r="C399" s="6" t="s">
        <v>167</v>
      </c>
      <c r="D399" s="36" t="s">
        <v>169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7">
        <f t="shared" si="92"/>
        <v>0</v>
      </c>
      <c r="V399" s="49">
        <f t="shared" si="93"/>
        <v>0</v>
      </c>
      <c r="Y399" s="51"/>
      <c r="Z399" s="51"/>
      <c r="AA399" s="51"/>
      <c r="AC399" s="49">
        <f t="shared" si="94"/>
        <v>0</v>
      </c>
    </row>
    <row r="400" spans="1:29">
      <c r="A400" s="6" t="s">
        <v>294</v>
      </c>
      <c r="B400" s="6" t="s">
        <v>170</v>
      </c>
      <c r="C400" s="6" t="s">
        <v>364</v>
      </c>
      <c r="D400" s="41" t="s">
        <v>702</v>
      </c>
      <c r="E400" s="45">
        <v>0</v>
      </c>
      <c r="F400" s="45">
        <v>558.49</v>
      </c>
      <c r="G400" s="45">
        <v>558.49</v>
      </c>
      <c r="H400" s="45">
        <v>558.49</v>
      </c>
      <c r="I400" s="45">
        <v>1116.98</v>
      </c>
      <c r="J400" s="45">
        <v>1116.98</v>
      </c>
      <c r="K400" s="45">
        <v>1116.98</v>
      </c>
      <c r="L400" s="45">
        <v>1116.98</v>
      </c>
      <c r="M400" s="45">
        <v>0</v>
      </c>
      <c r="N400" s="45">
        <v>0</v>
      </c>
      <c r="O400" s="45">
        <v>0</v>
      </c>
      <c r="P400" s="45">
        <v>459.24</v>
      </c>
      <c r="Q400" s="45">
        <v>459.24</v>
      </c>
      <c r="R400" s="47">
        <f t="shared" si="92"/>
        <v>569.35416666666663</v>
      </c>
      <c r="V400" s="49">
        <f t="shared" si="93"/>
        <v>569.35416666666663</v>
      </c>
      <c r="Y400" s="51"/>
      <c r="Z400" s="51"/>
      <c r="AA400" s="51"/>
      <c r="AC400" s="49">
        <f t="shared" si="94"/>
        <v>569.35416666666663</v>
      </c>
    </row>
    <row r="401" spans="1:29">
      <c r="D401" s="41" t="s">
        <v>171</v>
      </c>
      <c r="E401" s="46">
        <f t="shared" ref="E401:R401" si="95">SUM(E391:E400)</f>
        <v>8113.6999999999971</v>
      </c>
      <c r="F401" s="46">
        <f t="shared" si="95"/>
        <v>-95663.790000000008</v>
      </c>
      <c r="G401" s="46">
        <f t="shared" si="95"/>
        <v>-251122.72000000009</v>
      </c>
      <c r="H401" s="46">
        <f t="shared" si="95"/>
        <v>-221281.09000000005</v>
      </c>
      <c r="I401" s="46">
        <f t="shared" si="95"/>
        <v>-218271.37</v>
      </c>
      <c r="J401" s="46">
        <f t="shared" si="95"/>
        <v>-21720.100000000017</v>
      </c>
      <c r="K401" s="46">
        <f t="shared" si="95"/>
        <v>-311989.87000000011</v>
      </c>
      <c r="L401" s="46">
        <f t="shared" si="95"/>
        <v>-6029219.7199999988</v>
      </c>
      <c r="M401" s="46">
        <f t="shared" si="95"/>
        <v>102651.54000000001</v>
      </c>
      <c r="N401" s="46">
        <f t="shared" si="95"/>
        <v>131042.07</v>
      </c>
      <c r="O401" s="46">
        <f t="shared" si="95"/>
        <v>-419299.53</v>
      </c>
      <c r="P401" s="46">
        <f t="shared" si="95"/>
        <v>-609148.69999999995</v>
      </c>
      <c r="Q401" s="46">
        <f t="shared" si="95"/>
        <v>-653017.30000000005</v>
      </c>
      <c r="R401" s="46">
        <f t="shared" si="95"/>
        <v>-688872.92333333322</v>
      </c>
      <c r="Y401" s="51"/>
      <c r="Z401" s="51"/>
      <c r="AA401" s="51"/>
    </row>
    <row r="402" spans="1:29">
      <c r="D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7"/>
      <c r="Y402" s="51"/>
      <c r="Z402" s="51"/>
      <c r="AA402" s="51"/>
    </row>
    <row r="403" spans="1:29">
      <c r="A403" s="6" t="s">
        <v>284</v>
      </c>
      <c r="B403" s="6" t="s">
        <v>172</v>
      </c>
      <c r="C403" s="6" t="s">
        <v>143</v>
      </c>
      <c r="D403" s="41" t="s">
        <v>173</v>
      </c>
      <c r="E403" s="45">
        <v>5670000</v>
      </c>
      <c r="F403" s="45">
        <v>5670000</v>
      </c>
      <c r="G403" s="45">
        <v>5670000</v>
      </c>
      <c r="H403" s="45">
        <v>8505000</v>
      </c>
      <c r="I403" s="45">
        <v>8505000</v>
      </c>
      <c r="J403" s="45">
        <v>8505000</v>
      </c>
      <c r="K403" s="45">
        <v>12095000</v>
      </c>
      <c r="L403" s="45">
        <v>12095000</v>
      </c>
      <c r="M403" s="45">
        <v>0</v>
      </c>
      <c r="N403" s="45">
        <v>3590000</v>
      </c>
      <c r="O403" s="45">
        <v>3590000</v>
      </c>
      <c r="P403" s="45">
        <v>3590000</v>
      </c>
      <c r="Q403" s="45">
        <v>7180000</v>
      </c>
      <c r="R403" s="47">
        <f>((E403+Q403)+((F403+G403+H403+I403+J403+K403+L403+M403+N403+O403+P403)*2))/24</f>
        <v>6520000</v>
      </c>
      <c r="V403" s="49">
        <f>R403</f>
        <v>6520000</v>
      </c>
      <c r="Y403" s="51"/>
      <c r="Z403" s="51"/>
      <c r="AA403" s="51"/>
      <c r="AC403" s="49">
        <f>+R403</f>
        <v>6520000</v>
      </c>
    </row>
    <row r="404" spans="1:29">
      <c r="D404" s="41" t="s">
        <v>174</v>
      </c>
      <c r="E404" s="46">
        <f t="shared" ref="E404:R404" si="96">+E403</f>
        <v>5670000</v>
      </c>
      <c r="F404" s="46">
        <f t="shared" si="96"/>
        <v>5670000</v>
      </c>
      <c r="G404" s="46">
        <f t="shared" si="96"/>
        <v>5670000</v>
      </c>
      <c r="H404" s="46">
        <f t="shared" si="96"/>
        <v>8505000</v>
      </c>
      <c r="I404" s="46">
        <f t="shared" si="96"/>
        <v>8505000</v>
      </c>
      <c r="J404" s="46">
        <f t="shared" si="96"/>
        <v>8505000</v>
      </c>
      <c r="K404" s="46">
        <f t="shared" si="96"/>
        <v>12095000</v>
      </c>
      <c r="L404" s="46">
        <f t="shared" si="96"/>
        <v>12095000</v>
      </c>
      <c r="M404" s="46">
        <f t="shared" si="96"/>
        <v>0</v>
      </c>
      <c r="N404" s="46">
        <f t="shared" si="96"/>
        <v>3590000</v>
      </c>
      <c r="O404" s="46">
        <f t="shared" si="96"/>
        <v>3590000</v>
      </c>
      <c r="P404" s="46">
        <f t="shared" si="96"/>
        <v>3590000</v>
      </c>
      <c r="Q404" s="46">
        <f t="shared" si="96"/>
        <v>7180000</v>
      </c>
      <c r="R404" s="46">
        <f t="shared" si="96"/>
        <v>6520000</v>
      </c>
      <c r="Y404" s="51"/>
      <c r="Z404" s="51"/>
      <c r="AA404" s="51"/>
    </row>
    <row r="405" spans="1:29">
      <c r="D405" s="41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47"/>
      <c r="Y405" s="51"/>
      <c r="Z405" s="51"/>
      <c r="AA405" s="51"/>
    </row>
    <row r="406" spans="1:29" s="15" customFormat="1" ht="13.5" thickBot="1">
      <c r="D406" s="20" t="s">
        <v>175</v>
      </c>
      <c r="E406" s="16">
        <f t="shared" ref="E406:J406" si="97">+E404+E401+E388+E365+E347+E342+E324+E323+E321+E315+E233+E229+SUM(E199:E209)+SUM(E181:E197)+E179+E167+E148+E121+E61+E44+E35+E32+E57</f>
        <v>987752769.38999975</v>
      </c>
      <c r="F406" s="16">
        <f t="shared" si="97"/>
        <v>1007469608.1600001</v>
      </c>
      <c r="G406" s="16">
        <f t="shared" si="97"/>
        <v>1030264525.0699998</v>
      </c>
      <c r="H406" s="16">
        <f t="shared" si="97"/>
        <v>1053516193.5499996</v>
      </c>
      <c r="I406" s="16">
        <f t="shared" si="97"/>
        <v>1095954589.5599997</v>
      </c>
      <c r="J406" s="16">
        <f t="shared" si="97"/>
        <v>1140082062.48</v>
      </c>
      <c r="K406" s="16">
        <f t="shared" ref="K406:R406" si="98">+K404+K401+K388+K365+K347+K342+K324+K323+K321+K315+K233+K229+SUM(K199:K209)+SUM(K181:K197)+K179+K167+K148+K121+K61+K44+K35+K32+K57</f>
        <v>1197351789.9499998</v>
      </c>
      <c r="L406" s="16">
        <f t="shared" si="98"/>
        <v>1255579420.02</v>
      </c>
      <c r="M406" s="16">
        <f t="shared" si="98"/>
        <v>973205124.52999973</v>
      </c>
      <c r="N406" s="16">
        <f t="shared" si="98"/>
        <v>1020025267.05</v>
      </c>
      <c r="O406" s="16">
        <f t="shared" si="98"/>
        <v>1045163956.0999999</v>
      </c>
      <c r="P406" s="16">
        <f t="shared" si="98"/>
        <v>1057001858.4599999</v>
      </c>
      <c r="Q406" s="16">
        <f t="shared" si="98"/>
        <v>1074129954.8100002</v>
      </c>
      <c r="R406" s="16">
        <f t="shared" si="98"/>
        <v>1075546313.0858333</v>
      </c>
      <c r="Y406" s="52"/>
      <c r="Z406" s="52"/>
      <c r="AA406" s="52"/>
    </row>
    <row r="407" spans="1:29" ht="13.5" thickTop="1">
      <c r="D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7"/>
      <c r="Y407" s="51"/>
      <c r="Z407" s="51"/>
      <c r="AA407" s="51"/>
    </row>
    <row r="408" spans="1:29">
      <c r="D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7"/>
      <c r="Y408" s="51"/>
      <c r="Z408" s="51"/>
      <c r="AA408" s="51"/>
    </row>
    <row r="409" spans="1:29">
      <c r="A409" s="6" t="s">
        <v>284</v>
      </c>
      <c r="B409" s="6" t="s">
        <v>176</v>
      </c>
      <c r="C409" s="6" t="s">
        <v>385</v>
      </c>
      <c r="D409" s="3" t="s">
        <v>177</v>
      </c>
      <c r="E409" s="45">
        <v>-1000</v>
      </c>
      <c r="F409" s="45">
        <v>-1000</v>
      </c>
      <c r="G409" s="45">
        <v>-1000</v>
      </c>
      <c r="H409" s="45">
        <v>-1000</v>
      </c>
      <c r="I409" s="45">
        <v>-1000</v>
      </c>
      <c r="J409" s="45">
        <v>-1000</v>
      </c>
      <c r="K409" s="45">
        <v>-1000</v>
      </c>
      <c r="L409" s="45">
        <v>-1000</v>
      </c>
      <c r="M409" s="45">
        <v>-1000</v>
      </c>
      <c r="N409" s="45">
        <v>-1000</v>
      </c>
      <c r="O409" s="45">
        <v>-1000</v>
      </c>
      <c r="P409" s="45">
        <v>-1000</v>
      </c>
      <c r="Q409" s="45">
        <v>-1000</v>
      </c>
      <c r="R409" s="47">
        <f t="shared" ref="R409:R415" si="99">((E409+Q409)+((F409+G409+H409+I409+J409+K409+L409+M409+N409+O409+P409)*2))/24</f>
        <v>-1000</v>
      </c>
      <c r="U409" s="49"/>
      <c r="V409" s="49">
        <f>+R409</f>
        <v>-1000</v>
      </c>
      <c r="W409" s="49"/>
      <c r="Y409" s="51"/>
      <c r="Z409" s="51"/>
      <c r="AA409" s="51"/>
      <c r="AC409" s="49">
        <f>+R409</f>
        <v>-1000</v>
      </c>
    </row>
    <row r="410" spans="1:29">
      <c r="A410" s="6" t="s">
        <v>284</v>
      </c>
      <c r="B410" s="6" t="s">
        <v>386</v>
      </c>
      <c r="C410" s="6" t="s">
        <v>143</v>
      </c>
      <c r="D410" s="3" t="s">
        <v>178</v>
      </c>
      <c r="E410" s="45">
        <v>-40331709.530000001</v>
      </c>
      <c r="F410" s="45">
        <v>-40331709.530000001</v>
      </c>
      <c r="G410" s="45">
        <v>-40331709.530000001</v>
      </c>
      <c r="H410" s="45">
        <v>-40331709.530000001</v>
      </c>
      <c r="I410" s="45">
        <v>-40331709.530000001</v>
      </c>
      <c r="J410" s="45">
        <v>-40331709.530000001</v>
      </c>
      <c r="K410" s="45">
        <v>-40331709.530000001</v>
      </c>
      <c r="L410" s="45">
        <v>-40331709.530000001</v>
      </c>
      <c r="M410" s="45">
        <v>-52820556.490000002</v>
      </c>
      <c r="N410" s="45">
        <v>-52820556.490000002</v>
      </c>
      <c r="O410" s="45">
        <v>-52820556.490000002</v>
      </c>
      <c r="P410" s="45">
        <v>-52820556.490000002</v>
      </c>
      <c r="Q410" s="45">
        <v>-52820556.490000002</v>
      </c>
      <c r="R410" s="47">
        <f t="shared" si="99"/>
        <v>-45015027.140000008</v>
      </c>
      <c r="V410" s="49">
        <f>+R410</f>
        <v>-45015027.140000008</v>
      </c>
      <c r="W410" s="49"/>
      <c r="Y410" s="51"/>
      <c r="Z410" s="51"/>
      <c r="AA410" s="51"/>
      <c r="AC410" s="49">
        <f>+V410</f>
        <v>-45015027.140000008</v>
      </c>
    </row>
    <row r="411" spans="1:29">
      <c r="A411" s="6" t="s">
        <v>284</v>
      </c>
      <c r="B411" s="6" t="s">
        <v>386</v>
      </c>
      <c r="C411" s="6" t="s">
        <v>180</v>
      </c>
      <c r="D411" s="3" t="s">
        <v>181</v>
      </c>
      <c r="E411" s="45">
        <v>14080</v>
      </c>
      <c r="F411" s="45">
        <v>17971</v>
      </c>
      <c r="G411" s="45">
        <v>21862</v>
      </c>
      <c r="H411" s="45">
        <v>25753</v>
      </c>
      <c r="I411" s="45">
        <v>30585</v>
      </c>
      <c r="J411" s="45">
        <v>36044</v>
      </c>
      <c r="K411" s="45">
        <v>41503</v>
      </c>
      <c r="L411" s="45">
        <v>50221</v>
      </c>
      <c r="M411" s="45">
        <v>3197</v>
      </c>
      <c r="N411" s="45">
        <v>6394</v>
      </c>
      <c r="O411" s="45">
        <v>9591</v>
      </c>
      <c r="P411" s="45">
        <v>12788</v>
      </c>
      <c r="Q411" s="45">
        <v>15985</v>
      </c>
      <c r="R411" s="47">
        <f t="shared" si="99"/>
        <v>22578.458333333332</v>
      </c>
      <c r="U411" s="49"/>
      <c r="V411" s="49">
        <f t="shared" ref="V411:V415" si="100">+R411</f>
        <v>22578.458333333332</v>
      </c>
      <c r="W411" s="49"/>
      <c r="Y411" s="51"/>
      <c r="Z411" s="51"/>
      <c r="AA411" s="51"/>
      <c r="AC411" s="49">
        <f>+R411</f>
        <v>22578.458333333332</v>
      </c>
    </row>
    <row r="412" spans="1:29">
      <c r="A412" s="6" t="s">
        <v>284</v>
      </c>
      <c r="B412" s="6" t="s">
        <v>182</v>
      </c>
      <c r="C412" s="6" t="s">
        <v>143</v>
      </c>
      <c r="D412" s="3" t="s">
        <v>183</v>
      </c>
      <c r="E412" s="45">
        <v>-266117553.21000001</v>
      </c>
      <c r="F412" s="45">
        <v>-266117553.21000001</v>
      </c>
      <c r="G412" s="45">
        <v>-266117553.21000001</v>
      </c>
      <c r="H412" s="45">
        <v>-266117553.21000001</v>
      </c>
      <c r="I412" s="45">
        <v>-266117553.21000001</v>
      </c>
      <c r="J412" s="45">
        <v>-266117553.21000001</v>
      </c>
      <c r="K412" s="45">
        <v>-266117553.21000001</v>
      </c>
      <c r="L412" s="45">
        <v>-286117553.20999998</v>
      </c>
      <c r="M412" s="45">
        <v>-286117553.20999998</v>
      </c>
      <c r="N412" s="45">
        <v>-286117553.20999998</v>
      </c>
      <c r="O412" s="45">
        <v>-286117553.20999998</v>
      </c>
      <c r="P412" s="45">
        <v>-286117553.20999998</v>
      </c>
      <c r="Q412" s="45">
        <v>-286117553.20999998</v>
      </c>
      <c r="R412" s="47">
        <f t="shared" si="99"/>
        <v>-275284219.87666667</v>
      </c>
      <c r="U412" s="49"/>
      <c r="V412" s="49">
        <f t="shared" si="100"/>
        <v>-275284219.87666667</v>
      </c>
      <c r="W412" s="49"/>
      <c r="Y412" s="51"/>
      <c r="Z412" s="51"/>
      <c r="AA412" s="51"/>
      <c r="AC412" s="49">
        <f>+R412</f>
        <v>-275284219.87666667</v>
      </c>
    </row>
    <row r="413" spans="1:29">
      <c r="A413" s="6" t="s">
        <v>284</v>
      </c>
      <c r="B413" s="6" t="s">
        <v>532</v>
      </c>
      <c r="C413" s="6"/>
      <c r="D413" s="3" t="s">
        <v>185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7">
        <f t="shared" si="99"/>
        <v>0</v>
      </c>
      <c r="U413" s="49"/>
      <c r="V413" s="49">
        <f t="shared" si="100"/>
        <v>0</v>
      </c>
      <c r="W413" s="49"/>
      <c r="Y413" s="51"/>
      <c r="Z413" s="51"/>
      <c r="AA413" s="51"/>
      <c r="AC413" s="49">
        <f>+R413</f>
        <v>0</v>
      </c>
    </row>
    <row r="414" spans="1:29">
      <c r="A414" s="6" t="s">
        <v>284</v>
      </c>
      <c r="B414" s="6" t="s">
        <v>186</v>
      </c>
      <c r="C414" s="6" t="s">
        <v>179</v>
      </c>
      <c r="D414" s="3" t="s">
        <v>703</v>
      </c>
      <c r="E414" s="45">
        <v>-2506034.75</v>
      </c>
      <c r="F414" s="45">
        <v>-2506034.75</v>
      </c>
      <c r="G414" s="45">
        <v>-2506034.75</v>
      </c>
      <c r="H414" s="45">
        <v>-2506034.75</v>
      </c>
      <c r="I414" s="45">
        <v>-2506034.75</v>
      </c>
      <c r="J414" s="45">
        <v>-2506034.75</v>
      </c>
      <c r="K414" s="45">
        <v>-2506034.75</v>
      </c>
      <c r="L414" s="45">
        <v>1827414.09</v>
      </c>
      <c r="M414" s="45">
        <v>1827414.07</v>
      </c>
      <c r="N414" s="45">
        <v>1827414.07</v>
      </c>
      <c r="O414" s="45">
        <v>1827414.07</v>
      </c>
      <c r="P414" s="45">
        <v>1827414.07</v>
      </c>
      <c r="Q414" s="45">
        <v>1827414.07</v>
      </c>
      <c r="R414" s="47">
        <f t="shared" si="99"/>
        <v>-519870.70583333325</v>
      </c>
      <c r="U414" s="49"/>
      <c r="V414" s="49">
        <f t="shared" si="100"/>
        <v>-519870.70583333325</v>
      </c>
      <c r="W414" s="49"/>
      <c r="Y414" s="51"/>
      <c r="Z414" s="51"/>
      <c r="AA414" s="51"/>
      <c r="AC414" s="49">
        <f>+R414</f>
        <v>-519870.70583333325</v>
      </c>
    </row>
    <row r="415" spans="1:29">
      <c r="A415" s="6" t="s">
        <v>284</v>
      </c>
      <c r="B415" s="6" t="s">
        <v>186</v>
      </c>
      <c r="C415" s="6" t="s">
        <v>276</v>
      </c>
      <c r="D415" s="3" t="s">
        <v>704</v>
      </c>
      <c r="E415" s="45">
        <v>430592.4</v>
      </c>
      <c r="F415" s="45">
        <v>430592.4</v>
      </c>
      <c r="G415" s="45">
        <v>430592.4</v>
      </c>
      <c r="H415" s="45">
        <v>430592.4</v>
      </c>
      <c r="I415" s="45">
        <v>430592.4</v>
      </c>
      <c r="J415" s="45">
        <v>430592.4</v>
      </c>
      <c r="K415" s="45">
        <v>430592.4</v>
      </c>
      <c r="L415" s="45">
        <v>630608.81999999995</v>
      </c>
      <c r="M415" s="45">
        <v>630608.81000000006</v>
      </c>
      <c r="N415" s="45">
        <v>630608.81000000006</v>
      </c>
      <c r="O415" s="45">
        <v>630608.81000000006</v>
      </c>
      <c r="P415" s="45">
        <v>630608.81000000006</v>
      </c>
      <c r="Q415" s="45">
        <v>630608.81000000006</v>
      </c>
      <c r="R415" s="47">
        <f t="shared" si="99"/>
        <v>522266.58875000011</v>
      </c>
      <c r="U415" s="49"/>
      <c r="V415" s="49">
        <f t="shared" si="100"/>
        <v>522266.58875000011</v>
      </c>
      <c r="W415" s="49"/>
      <c r="Y415" s="51"/>
      <c r="Z415" s="51"/>
      <c r="AA415" s="51"/>
      <c r="AC415" s="49">
        <f>+R415</f>
        <v>522266.58875000011</v>
      </c>
    </row>
    <row r="416" spans="1:29">
      <c r="D416" s="3" t="s">
        <v>187</v>
      </c>
      <c r="E416" s="46">
        <f t="shared" ref="E416:K416" si="101">SUM(E409:E415)</f>
        <v>-308511625.09000003</v>
      </c>
      <c r="F416" s="46">
        <f t="shared" si="101"/>
        <v>-308507734.09000003</v>
      </c>
      <c r="G416" s="46">
        <f t="shared" si="101"/>
        <v>-308503843.09000003</v>
      </c>
      <c r="H416" s="46">
        <f t="shared" si="101"/>
        <v>-308499952.09000003</v>
      </c>
      <c r="I416" s="46">
        <f t="shared" si="101"/>
        <v>-308495120.09000003</v>
      </c>
      <c r="J416" s="46">
        <f t="shared" si="101"/>
        <v>-308489661.09000003</v>
      </c>
      <c r="K416" s="46">
        <f t="shared" si="101"/>
        <v>-308484202.09000003</v>
      </c>
      <c r="L416" s="46">
        <f t="shared" ref="L416:R416" si="102">SUM(L409:L415)</f>
        <v>-323942018.83000004</v>
      </c>
      <c r="M416" s="46">
        <f t="shared" si="102"/>
        <v>-336477889.81999999</v>
      </c>
      <c r="N416" s="46">
        <f t="shared" si="102"/>
        <v>-336474692.81999999</v>
      </c>
      <c r="O416" s="46">
        <f t="shared" si="102"/>
        <v>-336471495.81999999</v>
      </c>
      <c r="P416" s="46">
        <f t="shared" si="102"/>
        <v>-336468298.81999999</v>
      </c>
      <c r="Q416" s="46">
        <f t="shared" si="102"/>
        <v>-336465101.81999999</v>
      </c>
      <c r="R416" s="46">
        <f t="shared" si="102"/>
        <v>-320275272.67541665</v>
      </c>
      <c r="Y416" s="51"/>
      <c r="Z416" s="51"/>
      <c r="AA416" s="51"/>
    </row>
    <row r="417" spans="1:29">
      <c r="D417" s="3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47"/>
      <c r="Y417" s="51"/>
      <c r="Z417" s="51"/>
      <c r="AA417" s="51"/>
    </row>
    <row r="418" spans="1:29">
      <c r="A418" s="6" t="s">
        <v>284</v>
      </c>
      <c r="B418" s="6" t="s">
        <v>387</v>
      </c>
      <c r="C418" s="6" t="s">
        <v>92</v>
      </c>
      <c r="D418" s="12" t="s">
        <v>188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ref="R418:R436" si="103">((E418+Q418)+((F418+G418+H418+I418+J418+K418+L418+M418+N418+O418+P418)*2))/24</f>
        <v>-20000000</v>
      </c>
      <c r="U418" s="49"/>
      <c r="V418" s="49">
        <f t="shared" ref="V418:V436" si="104">+R418</f>
        <v>-20000000</v>
      </c>
      <c r="W418" s="49"/>
      <c r="Y418" s="51"/>
      <c r="Z418" s="51"/>
      <c r="AA418" s="51"/>
      <c r="AC418" s="49">
        <f t="shared" ref="AC418:AC436" si="105">+R418</f>
        <v>-20000000</v>
      </c>
    </row>
    <row r="419" spans="1:29">
      <c r="A419" s="6" t="s">
        <v>284</v>
      </c>
      <c r="B419" s="6" t="s">
        <v>387</v>
      </c>
      <c r="C419" s="6" t="s">
        <v>94</v>
      </c>
      <c r="D419" s="12" t="s">
        <v>189</v>
      </c>
      <c r="E419" s="45">
        <v>-15000000</v>
      </c>
      <c r="F419" s="45">
        <v>-15000000</v>
      </c>
      <c r="G419" s="45">
        <v>-15000000</v>
      </c>
      <c r="H419" s="45">
        <v>-15000000</v>
      </c>
      <c r="I419" s="45">
        <v>-15000000</v>
      </c>
      <c r="J419" s="45">
        <v>-15000000</v>
      </c>
      <c r="K419" s="45">
        <v>-15000000</v>
      </c>
      <c r="L419" s="45">
        <v>-15000000</v>
      </c>
      <c r="M419" s="45">
        <v>-15000000</v>
      </c>
      <c r="N419" s="45">
        <v>-15000000</v>
      </c>
      <c r="O419" s="45">
        <v>-15000000</v>
      </c>
      <c r="P419" s="45">
        <v>-15000000</v>
      </c>
      <c r="Q419" s="45">
        <v>-15000000</v>
      </c>
      <c r="R419" s="47">
        <f t="shared" si="103"/>
        <v>-15000000</v>
      </c>
      <c r="U419" s="49"/>
      <c r="V419" s="49">
        <f t="shared" si="104"/>
        <v>-15000000</v>
      </c>
      <c r="W419" s="49"/>
      <c r="Y419" s="51"/>
      <c r="Z419" s="51"/>
      <c r="AA419" s="51"/>
      <c r="AC419" s="49">
        <f t="shared" si="105"/>
        <v>-15000000</v>
      </c>
    </row>
    <row r="420" spans="1:29">
      <c r="A420" s="6" t="s">
        <v>284</v>
      </c>
      <c r="B420" s="6" t="s">
        <v>387</v>
      </c>
      <c r="C420" s="6" t="s">
        <v>96</v>
      </c>
      <c r="D420" s="12" t="s">
        <v>190</v>
      </c>
      <c r="E420" s="45">
        <v>-24214000</v>
      </c>
      <c r="F420" s="45">
        <v>-24214000</v>
      </c>
      <c r="G420" s="45">
        <v>-24214000</v>
      </c>
      <c r="H420" s="45">
        <v>-24201000</v>
      </c>
      <c r="I420" s="45">
        <v>-24201000</v>
      </c>
      <c r="J420" s="45">
        <v>-24201000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103"/>
        <v>-11094833.333333334</v>
      </c>
      <c r="U420" s="49"/>
      <c r="V420" s="49">
        <f t="shared" si="104"/>
        <v>-11094833.333333334</v>
      </c>
      <c r="W420" s="49"/>
      <c r="Y420" s="51"/>
      <c r="Z420" s="51"/>
      <c r="AA420" s="51"/>
      <c r="AC420" s="49">
        <f t="shared" si="105"/>
        <v>-11094833.333333334</v>
      </c>
    </row>
    <row r="421" spans="1:29">
      <c r="A421" s="6" t="s">
        <v>284</v>
      </c>
      <c r="B421" s="6" t="s">
        <v>387</v>
      </c>
      <c r="C421" s="6" t="s">
        <v>98</v>
      </c>
      <c r="D421" s="12" t="s">
        <v>191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7">
        <f t="shared" si="103"/>
        <v>0</v>
      </c>
      <c r="U421" s="49"/>
      <c r="V421" s="49">
        <f t="shared" si="104"/>
        <v>0</v>
      </c>
      <c r="W421" s="49"/>
      <c r="Y421" s="51"/>
      <c r="Z421" s="51"/>
      <c r="AA421" s="51"/>
      <c r="AC421" s="49">
        <f t="shared" si="105"/>
        <v>0</v>
      </c>
    </row>
    <row r="422" spans="1:29">
      <c r="A422" s="6" t="s">
        <v>284</v>
      </c>
      <c r="B422" s="6" t="s">
        <v>387</v>
      </c>
      <c r="C422" s="6" t="s">
        <v>100</v>
      </c>
      <c r="D422" s="12" t="s">
        <v>192</v>
      </c>
      <c r="E422" s="45">
        <v>-40000000</v>
      </c>
      <c r="F422" s="45">
        <v>-40000000</v>
      </c>
      <c r="G422" s="45">
        <v>-40000000</v>
      </c>
      <c r="H422" s="45">
        <v>-40000000</v>
      </c>
      <c r="I422" s="45">
        <v>-40000000</v>
      </c>
      <c r="J422" s="45">
        <v>-40000000</v>
      </c>
      <c r="K422" s="45">
        <v>-40000000</v>
      </c>
      <c r="L422" s="45">
        <v>-40000000</v>
      </c>
      <c r="M422" s="45">
        <v>-40000000</v>
      </c>
      <c r="N422" s="45">
        <v>-40000000</v>
      </c>
      <c r="O422" s="45">
        <v>-40000000</v>
      </c>
      <c r="P422" s="45">
        <v>-40000000</v>
      </c>
      <c r="Q422" s="45">
        <v>-40000000</v>
      </c>
      <c r="R422" s="47">
        <f t="shared" si="103"/>
        <v>-40000000</v>
      </c>
      <c r="U422" s="49"/>
      <c r="V422" s="49">
        <f t="shared" si="104"/>
        <v>-40000000</v>
      </c>
      <c r="W422" s="49"/>
      <c r="Y422" s="51"/>
      <c r="Z422" s="51"/>
      <c r="AA422" s="51"/>
      <c r="AC422" s="49">
        <f t="shared" si="105"/>
        <v>-40000000</v>
      </c>
    </row>
    <row r="423" spans="1:29">
      <c r="A423" s="6" t="s">
        <v>284</v>
      </c>
      <c r="B423" s="6" t="s">
        <v>387</v>
      </c>
      <c r="C423" s="6" t="s">
        <v>102</v>
      </c>
      <c r="D423" s="13" t="s">
        <v>193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103"/>
        <v>-25000000</v>
      </c>
      <c r="U423" s="49"/>
      <c r="V423" s="49">
        <f t="shared" si="104"/>
        <v>-25000000</v>
      </c>
      <c r="W423" s="49"/>
      <c r="Y423" s="51"/>
      <c r="Z423" s="51"/>
      <c r="AA423" s="51"/>
      <c r="AC423" s="49">
        <f t="shared" si="105"/>
        <v>-25000000</v>
      </c>
    </row>
    <row r="424" spans="1:29">
      <c r="A424" s="6" t="s">
        <v>284</v>
      </c>
      <c r="B424" s="6" t="s">
        <v>387</v>
      </c>
      <c r="C424" s="6" t="s">
        <v>104</v>
      </c>
      <c r="D424" s="13" t="s">
        <v>194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103"/>
        <v>-25000000</v>
      </c>
      <c r="U424" s="49"/>
      <c r="V424" s="49">
        <f t="shared" si="104"/>
        <v>-25000000</v>
      </c>
      <c r="W424" s="49"/>
      <c r="Y424" s="51"/>
      <c r="Z424" s="51"/>
      <c r="AA424" s="51"/>
      <c r="AC424" s="49">
        <f t="shared" si="105"/>
        <v>-25000000</v>
      </c>
    </row>
    <row r="425" spans="1:29">
      <c r="A425" s="6" t="s">
        <v>284</v>
      </c>
      <c r="B425" s="6" t="s">
        <v>387</v>
      </c>
      <c r="C425" s="6" t="s">
        <v>107</v>
      </c>
      <c r="D425" s="13" t="s">
        <v>705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103"/>
        <v>-12500000</v>
      </c>
      <c r="U425" s="49"/>
      <c r="V425" s="49">
        <f t="shared" si="104"/>
        <v>-12500000</v>
      </c>
      <c r="W425" s="49"/>
      <c r="Y425" s="51"/>
      <c r="Z425" s="51"/>
      <c r="AA425" s="51"/>
      <c r="AC425" s="49">
        <f t="shared" si="105"/>
        <v>-12500000</v>
      </c>
    </row>
    <row r="426" spans="1:29">
      <c r="A426" s="6" t="s">
        <v>284</v>
      </c>
      <c r="B426" s="6" t="s">
        <v>387</v>
      </c>
      <c r="C426" s="6" t="s">
        <v>108</v>
      </c>
      <c r="D426" s="13" t="s">
        <v>706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103"/>
        <v>-12500000</v>
      </c>
      <c r="U426" s="49"/>
      <c r="V426" s="49">
        <f t="shared" si="104"/>
        <v>-12500000</v>
      </c>
      <c r="W426" s="49"/>
      <c r="Y426" s="51"/>
      <c r="Z426" s="51"/>
      <c r="AA426" s="51"/>
      <c r="AC426" s="49">
        <f t="shared" si="105"/>
        <v>-12500000</v>
      </c>
    </row>
    <row r="427" spans="1:29">
      <c r="A427" s="6" t="s">
        <v>284</v>
      </c>
      <c r="B427" s="6" t="s">
        <v>387</v>
      </c>
      <c r="C427" s="6" t="s">
        <v>109</v>
      </c>
      <c r="D427" s="13" t="s">
        <v>707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103"/>
        <v>-12500000</v>
      </c>
      <c r="U427" s="49"/>
      <c r="V427" s="49">
        <f t="shared" si="104"/>
        <v>-12500000</v>
      </c>
      <c r="W427" s="49"/>
      <c r="Y427" s="51"/>
      <c r="Z427" s="51"/>
      <c r="AA427" s="51"/>
      <c r="AC427" s="49">
        <f t="shared" si="105"/>
        <v>-12500000</v>
      </c>
    </row>
    <row r="428" spans="1:29">
      <c r="A428" s="6" t="s">
        <v>284</v>
      </c>
      <c r="B428" s="6" t="s">
        <v>387</v>
      </c>
      <c r="C428" s="6" t="s">
        <v>110</v>
      </c>
      <c r="D428" s="13" t="s">
        <v>708</v>
      </c>
      <c r="E428" s="45">
        <v>-12500000</v>
      </c>
      <c r="F428" s="45">
        <v>-12500000</v>
      </c>
      <c r="G428" s="45">
        <v>-12500000</v>
      </c>
      <c r="H428" s="45">
        <v>-12500000</v>
      </c>
      <c r="I428" s="45">
        <v>-12500000</v>
      </c>
      <c r="J428" s="45">
        <v>-12500000</v>
      </c>
      <c r="K428" s="45">
        <v>-12500000</v>
      </c>
      <c r="L428" s="45">
        <v>-12500000</v>
      </c>
      <c r="M428" s="45">
        <v>-12500000</v>
      </c>
      <c r="N428" s="45">
        <v>-12500000</v>
      </c>
      <c r="O428" s="45">
        <v>-12500000</v>
      </c>
      <c r="P428" s="45">
        <v>-12500000</v>
      </c>
      <c r="Q428" s="45">
        <v>-12500000</v>
      </c>
      <c r="R428" s="47">
        <f t="shared" si="103"/>
        <v>-12500000</v>
      </c>
      <c r="U428" s="49"/>
      <c r="V428" s="49">
        <f t="shared" si="104"/>
        <v>-12500000</v>
      </c>
      <c r="W428" s="49"/>
      <c r="Y428" s="51"/>
      <c r="Z428" s="51"/>
      <c r="AA428" s="51"/>
      <c r="AC428" s="49">
        <f t="shared" si="105"/>
        <v>-12500000</v>
      </c>
    </row>
    <row r="429" spans="1:29">
      <c r="A429" s="6" t="s">
        <v>284</v>
      </c>
      <c r="B429" s="6" t="s">
        <v>387</v>
      </c>
      <c r="C429" s="6" t="s">
        <v>893</v>
      </c>
      <c r="D429" s="13" t="s">
        <v>895</v>
      </c>
      <c r="E429" s="45">
        <v>-25000000</v>
      </c>
      <c r="F429" s="45">
        <v>-25000000</v>
      </c>
      <c r="G429" s="45">
        <v>-25000000</v>
      </c>
      <c r="H429" s="45">
        <v>-25000000</v>
      </c>
      <c r="I429" s="45">
        <v>-25000000</v>
      </c>
      <c r="J429" s="45">
        <v>-25000000</v>
      </c>
      <c r="K429" s="45">
        <v>-25000000</v>
      </c>
      <c r="L429" s="45">
        <v>-25000000</v>
      </c>
      <c r="M429" s="45">
        <v>-25000000</v>
      </c>
      <c r="N429" s="45">
        <v>-25000000</v>
      </c>
      <c r="O429" s="45">
        <v>-25000000</v>
      </c>
      <c r="P429" s="45">
        <v>-25000000</v>
      </c>
      <c r="Q429" s="45">
        <v>-25000000</v>
      </c>
      <c r="R429" s="47">
        <f t="shared" si="103"/>
        <v>-25000000</v>
      </c>
      <c r="U429" s="49"/>
      <c r="V429" s="49">
        <f t="shared" si="104"/>
        <v>-25000000</v>
      </c>
      <c r="W429" s="49"/>
      <c r="Y429" s="51"/>
      <c r="Z429" s="51"/>
      <c r="AA429" s="51"/>
      <c r="AC429" s="49">
        <f t="shared" si="105"/>
        <v>-25000000</v>
      </c>
    </row>
    <row r="430" spans="1:29">
      <c r="A430" s="6" t="s">
        <v>284</v>
      </c>
      <c r="B430" s="6" t="s">
        <v>387</v>
      </c>
      <c r="C430" s="6" t="s">
        <v>889</v>
      </c>
      <c r="D430" s="13" t="s">
        <v>896</v>
      </c>
      <c r="E430" s="45">
        <v>-20000000</v>
      </c>
      <c r="F430" s="45">
        <v>-20000000</v>
      </c>
      <c r="G430" s="45">
        <v>-20000000</v>
      </c>
      <c r="H430" s="45">
        <v>-20000000</v>
      </c>
      <c r="I430" s="45">
        <v>-20000000</v>
      </c>
      <c r="J430" s="45">
        <v>-20000000</v>
      </c>
      <c r="K430" s="45">
        <v>-20000000</v>
      </c>
      <c r="L430" s="45">
        <v>-20000000</v>
      </c>
      <c r="M430" s="45">
        <v>-20000000</v>
      </c>
      <c r="N430" s="45">
        <v>-20000000</v>
      </c>
      <c r="O430" s="45">
        <v>-20000000</v>
      </c>
      <c r="P430" s="45">
        <v>-20000000</v>
      </c>
      <c r="Q430" s="45">
        <v>-20000000</v>
      </c>
      <c r="R430" s="47">
        <f t="shared" si="103"/>
        <v>-20000000</v>
      </c>
      <c r="U430" s="49"/>
      <c r="V430" s="49">
        <f t="shared" si="104"/>
        <v>-20000000</v>
      </c>
      <c r="W430" s="49"/>
      <c r="Y430" s="51"/>
      <c r="Z430" s="51"/>
      <c r="AA430" s="51"/>
      <c r="AC430" s="49">
        <f t="shared" si="105"/>
        <v>-20000000</v>
      </c>
    </row>
    <row r="431" spans="1:29">
      <c r="A431" s="6" t="s">
        <v>284</v>
      </c>
      <c r="B431" s="6" t="s">
        <v>387</v>
      </c>
      <c r="C431" s="6" t="s">
        <v>890</v>
      </c>
      <c r="D431" s="13" t="s">
        <v>897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103"/>
        <v>-30000000</v>
      </c>
      <c r="U431" s="49"/>
      <c r="V431" s="49">
        <f t="shared" si="104"/>
        <v>-30000000</v>
      </c>
      <c r="W431" s="49"/>
      <c r="Y431" s="51"/>
      <c r="Z431" s="51"/>
      <c r="AA431" s="51"/>
      <c r="AC431" s="49">
        <f t="shared" si="105"/>
        <v>-30000000</v>
      </c>
    </row>
    <row r="432" spans="1:29">
      <c r="A432" s="6" t="s">
        <v>284</v>
      </c>
      <c r="B432" s="6" t="s">
        <v>387</v>
      </c>
      <c r="C432" s="6" t="s">
        <v>406</v>
      </c>
      <c r="D432" s="13" t="s">
        <v>950</v>
      </c>
      <c r="E432" s="45">
        <v>0</v>
      </c>
      <c r="F432" s="45">
        <v>-30000000</v>
      </c>
      <c r="G432" s="45">
        <v>-30000000</v>
      </c>
      <c r="H432" s="45">
        <v>-30000000</v>
      </c>
      <c r="I432" s="45">
        <v>-30000000</v>
      </c>
      <c r="J432" s="45">
        <v>-30000000</v>
      </c>
      <c r="K432" s="45">
        <v>-30000000</v>
      </c>
      <c r="L432" s="45">
        <v>-30000000</v>
      </c>
      <c r="M432" s="45">
        <v>-30000000</v>
      </c>
      <c r="N432" s="45">
        <v>-30000000</v>
      </c>
      <c r="O432" s="45">
        <v>-30000000</v>
      </c>
      <c r="P432" s="45">
        <v>-30000000</v>
      </c>
      <c r="Q432" s="45">
        <v>-30000000</v>
      </c>
      <c r="R432" s="47">
        <f t="shared" si="103"/>
        <v>-28750000</v>
      </c>
      <c r="U432" s="49"/>
      <c r="V432" s="49">
        <f t="shared" si="104"/>
        <v>-28750000</v>
      </c>
      <c r="W432" s="49"/>
      <c r="Y432" s="51"/>
      <c r="Z432" s="51"/>
      <c r="AA432" s="51"/>
      <c r="AC432" s="49">
        <f t="shared" si="105"/>
        <v>-28750000</v>
      </c>
    </row>
    <row r="433" spans="1:30">
      <c r="A433" s="6" t="s">
        <v>284</v>
      </c>
      <c r="B433" s="6" t="s">
        <v>387</v>
      </c>
      <c r="C433" s="6" t="s">
        <v>407</v>
      </c>
      <c r="D433" s="13" t="s">
        <v>951</v>
      </c>
      <c r="E433" s="45">
        <v>0</v>
      </c>
      <c r="F433" s="45">
        <v>-20000000</v>
      </c>
      <c r="G433" s="45">
        <v>-20000000</v>
      </c>
      <c r="H433" s="45">
        <v>-20000000</v>
      </c>
      <c r="I433" s="45">
        <v>-20000000</v>
      </c>
      <c r="J433" s="45">
        <v>-20000000</v>
      </c>
      <c r="K433" s="45">
        <v>-20000000</v>
      </c>
      <c r="L433" s="45">
        <v>-20000000</v>
      </c>
      <c r="M433" s="45">
        <v>-20000000</v>
      </c>
      <c r="N433" s="45">
        <v>-20000000</v>
      </c>
      <c r="O433" s="45">
        <v>-20000000</v>
      </c>
      <c r="P433" s="45">
        <v>-20000000</v>
      </c>
      <c r="Q433" s="45">
        <v>-20000000</v>
      </c>
      <c r="R433" s="47">
        <f t="shared" si="103"/>
        <v>-19166666.666666668</v>
      </c>
      <c r="U433" s="49"/>
      <c r="V433" s="49">
        <f t="shared" si="104"/>
        <v>-19166666.666666668</v>
      </c>
      <c r="W433" s="49"/>
      <c r="Y433" s="51"/>
      <c r="Z433" s="51"/>
      <c r="AA433" s="51"/>
      <c r="AC433" s="49">
        <f t="shared" si="105"/>
        <v>-19166666.666666668</v>
      </c>
    </row>
    <row r="434" spans="1:30">
      <c r="A434" s="6" t="s">
        <v>284</v>
      </c>
      <c r="B434" s="6" t="s">
        <v>387</v>
      </c>
      <c r="C434" s="6" t="s">
        <v>959</v>
      </c>
      <c r="D434" s="13" t="s">
        <v>961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-25000000</v>
      </c>
      <c r="K434" s="45">
        <v>-25000000</v>
      </c>
      <c r="L434" s="45">
        <v>-25000000</v>
      </c>
      <c r="M434" s="45">
        <v>-25000000</v>
      </c>
      <c r="N434" s="45">
        <v>-25000000</v>
      </c>
      <c r="O434" s="45">
        <v>-25000000</v>
      </c>
      <c r="P434" s="45">
        <v>-25000000</v>
      </c>
      <c r="Q434" s="45">
        <v>-25000000</v>
      </c>
      <c r="R434" s="47">
        <f t="shared" si="103"/>
        <v>-15625000</v>
      </c>
      <c r="U434" s="49"/>
      <c r="V434" s="49">
        <f t="shared" si="104"/>
        <v>-15625000</v>
      </c>
      <c r="W434" s="49"/>
      <c r="Y434" s="51"/>
      <c r="Z434" s="51"/>
      <c r="AA434" s="51"/>
      <c r="AC434" s="49">
        <f t="shared" si="105"/>
        <v>-15625000</v>
      </c>
    </row>
    <row r="435" spans="1:30">
      <c r="A435" s="6" t="s">
        <v>284</v>
      </c>
      <c r="B435" s="6" t="s">
        <v>918</v>
      </c>
      <c r="C435" s="6" t="s">
        <v>98</v>
      </c>
      <c r="D435" s="12" t="s">
        <v>917</v>
      </c>
      <c r="E435" s="45">
        <v>-15000000</v>
      </c>
      <c r="F435" s="45">
        <v>-15000000</v>
      </c>
      <c r="G435" s="45">
        <v>-15000000</v>
      </c>
      <c r="H435" s="45">
        <v>-15000000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7">
        <f t="shared" si="103"/>
        <v>-4375000</v>
      </c>
      <c r="U435" s="49"/>
      <c r="V435" s="49">
        <f t="shared" si="104"/>
        <v>-4375000</v>
      </c>
      <c r="W435" s="49"/>
      <c r="Y435" s="51"/>
      <c r="Z435" s="51"/>
      <c r="AA435" s="51"/>
      <c r="AC435" s="49">
        <f t="shared" si="105"/>
        <v>-4375000</v>
      </c>
    </row>
    <row r="436" spans="1:30">
      <c r="A436" s="6" t="s">
        <v>284</v>
      </c>
      <c r="B436" s="6" t="s">
        <v>388</v>
      </c>
      <c r="C436" s="6" t="s">
        <v>83</v>
      </c>
      <c r="D436" s="2" t="s">
        <v>195</v>
      </c>
      <c r="E436" s="45">
        <v>-46050000</v>
      </c>
      <c r="F436" s="45">
        <v>0</v>
      </c>
      <c r="G436" s="45">
        <v>-15950000</v>
      </c>
      <c r="H436" s="45">
        <v>-22200000</v>
      </c>
      <c r="I436" s="45">
        <v>-52500000</v>
      </c>
      <c r="J436" s="45">
        <v>-45000000</v>
      </c>
      <c r="K436" s="45">
        <v>-76200000</v>
      </c>
      <c r="L436" s="45">
        <v>-54000000</v>
      </c>
      <c r="M436" s="45">
        <v>-50500000</v>
      </c>
      <c r="N436" s="45">
        <v>-48000000</v>
      </c>
      <c r="O436" s="45">
        <v>-30350000</v>
      </c>
      <c r="P436" s="45">
        <v>-30100000</v>
      </c>
      <c r="Q436" s="45">
        <v>-25300000</v>
      </c>
      <c r="R436" s="47">
        <f t="shared" si="103"/>
        <v>-38372916.666666664</v>
      </c>
      <c r="U436" s="49"/>
      <c r="V436" s="49">
        <f t="shared" si="104"/>
        <v>-38372916.666666664</v>
      </c>
      <c r="W436" s="49"/>
      <c r="Y436" s="51"/>
      <c r="Z436" s="51"/>
      <c r="AA436" s="51"/>
      <c r="AC436" s="49">
        <f t="shared" si="105"/>
        <v>-38372916.666666664</v>
      </c>
    </row>
    <row r="437" spans="1:30">
      <c r="D437" s="3" t="s">
        <v>196</v>
      </c>
      <c r="E437" s="46">
        <f t="shared" ref="E437:R437" si="106">SUM(E418:E436)</f>
        <v>-335264000</v>
      </c>
      <c r="F437" s="46">
        <f t="shared" si="106"/>
        <v>-339214000</v>
      </c>
      <c r="G437" s="46">
        <f t="shared" si="106"/>
        <v>-355164000</v>
      </c>
      <c r="H437" s="46">
        <f t="shared" si="106"/>
        <v>-361401000</v>
      </c>
      <c r="I437" s="46">
        <f t="shared" si="106"/>
        <v>-376701000</v>
      </c>
      <c r="J437" s="46">
        <f t="shared" si="106"/>
        <v>-394201000</v>
      </c>
      <c r="K437" s="46">
        <f t="shared" si="106"/>
        <v>-401200000</v>
      </c>
      <c r="L437" s="46">
        <f t="shared" si="106"/>
        <v>-379000000</v>
      </c>
      <c r="M437" s="46">
        <f t="shared" si="106"/>
        <v>-375500000</v>
      </c>
      <c r="N437" s="46">
        <f t="shared" si="106"/>
        <v>-373000000</v>
      </c>
      <c r="O437" s="46">
        <f t="shared" si="106"/>
        <v>-355350000</v>
      </c>
      <c r="P437" s="46">
        <f t="shared" si="106"/>
        <v>-355100000</v>
      </c>
      <c r="Q437" s="46">
        <f t="shared" si="106"/>
        <v>-350300000</v>
      </c>
      <c r="R437" s="46">
        <f t="shared" si="106"/>
        <v>-367384416.66666675</v>
      </c>
      <c r="Y437" s="51"/>
      <c r="Z437" s="51"/>
      <c r="AA437" s="51"/>
    </row>
    <row r="438" spans="1:30" s="59" customFormat="1">
      <c r="D438" s="3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7"/>
      <c r="Y438" s="60"/>
      <c r="Z438" s="60"/>
      <c r="AA438" s="60"/>
    </row>
    <row r="439" spans="1:30">
      <c r="A439" s="6" t="s">
        <v>284</v>
      </c>
      <c r="B439" s="6" t="s">
        <v>197</v>
      </c>
      <c r="C439" s="25" t="s">
        <v>2</v>
      </c>
      <c r="D439" s="3" t="s">
        <v>198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ref="R439:R440" si="107">((E439+Q439)+((F439+G439+H439+I439+J439+K439+L439+M439+N439+O439+P439)*2))/24</f>
        <v>0</v>
      </c>
      <c r="U439" s="49"/>
      <c r="V439" s="49">
        <f t="shared" ref="V439:V440" si="108">+R439</f>
        <v>0</v>
      </c>
      <c r="W439" s="49"/>
      <c r="Y439" s="51"/>
      <c r="Z439" s="51"/>
      <c r="AA439" s="51"/>
      <c r="AC439" s="49">
        <f>+R439</f>
        <v>0</v>
      </c>
    </row>
    <row r="440" spans="1:30">
      <c r="A440" s="6" t="s">
        <v>284</v>
      </c>
      <c r="B440" s="6" t="s">
        <v>391</v>
      </c>
      <c r="C440" s="6" t="s">
        <v>392</v>
      </c>
      <c r="D440" s="2" t="s">
        <v>199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7">
        <f t="shared" si="107"/>
        <v>0</v>
      </c>
      <c r="U440" s="49"/>
      <c r="V440" s="49">
        <f t="shared" si="108"/>
        <v>0</v>
      </c>
      <c r="W440" s="49"/>
      <c r="Y440" s="51"/>
      <c r="Z440" s="51"/>
      <c r="AA440" s="51"/>
      <c r="AC440" s="49">
        <f>+R440</f>
        <v>0</v>
      </c>
    </row>
    <row r="441" spans="1:30">
      <c r="D441" s="3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7"/>
      <c r="Y441" s="51"/>
      <c r="Z441" s="51"/>
      <c r="AA441" s="51"/>
    </row>
    <row r="442" spans="1:30">
      <c r="A442" s="6" t="s">
        <v>284</v>
      </c>
      <c r="B442" s="6" t="s">
        <v>200</v>
      </c>
      <c r="C442" s="6" t="s">
        <v>143</v>
      </c>
      <c r="D442" s="3" t="s">
        <v>709</v>
      </c>
      <c r="E442" s="45">
        <v>-3159733.53</v>
      </c>
      <c r="F442" s="45">
        <v>-2474586.7200000002</v>
      </c>
      <c r="G442" s="45">
        <v>-1111845.6100000001</v>
      </c>
      <c r="H442" s="45">
        <v>-2126229.83</v>
      </c>
      <c r="I442" s="45">
        <v>-2153492.65</v>
      </c>
      <c r="J442" s="45">
        <v>-2518397.61</v>
      </c>
      <c r="K442" s="45">
        <v>-3147322.17</v>
      </c>
      <c r="L442" s="45">
        <v>-2255512.64</v>
      </c>
      <c r="M442" s="45">
        <v>-1300900.8400000001</v>
      </c>
      <c r="N442" s="45">
        <v>-1433511.53</v>
      </c>
      <c r="O442" s="45">
        <v>-1976059.79</v>
      </c>
      <c r="P442" s="45">
        <v>-2011464.3</v>
      </c>
      <c r="Q442" s="45">
        <v>-1482564.09</v>
      </c>
      <c r="R442" s="47">
        <f t="shared" ref="R442:R457" si="109">((E442+Q442)+((F442+G442+H442+I442+J442+K442+L442+M442+N442+O442+P442)*2))/24</f>
        <v>-2069206.0416666667</v>
      </c>
      <c r="U442" s="49">
        <f t="shared" ref="U442:U457" si="110">+R442</f>
        <v>-2069206.0416666667</v>
      </c>
      <c r="V442" s="49"/>
      <c r="W442" s="49"/>
      <c r="Y442" s="51"/>
      <c r="Z442" s="51"/>
      <c r="AA442" s="51"/>
      <c r="AD442" s="49">
        <f t="shared" ref="AD442:AD458" si="111">+R442</f>
        <v>-2069206.0416666667</v>
      </c>
    </row>
    <row r="443" spans="1:30">
      <c r="A443" s="6" t="s">
        <v>284</v>
      </c>
      <c r="B443" s="6" t="s">
        <v>201</v>
      </c>
      <c r="C443" s="6" t="s">
        <v>202</v>
      </c>
      <c r="D443" s="21" t="s">
        <v>710</v>
      </c>
      <c r="E443" s="45">
        <v>-264032.96000000002</v>
      </c>
      <c r="F443" s="45">
        <v>-444507.86</v>
      </c>
      <c r="G443" s="45">
        <v>-840487.84</v>
      </c>
      <c r="H443" s="45">
        <v>-654632.56000000006</v>
      </c>
      <c r="I443" s="45">
        <v>-535765.93999999994</v>
      </c>
      <c r="J443" s="45">
        <v>-523753.18</v>
      </c>
      <c r="K443" s="45">
        <v>-666195.36</v>
      </c>
      <c r="L443" s="45">
        <v>-425566.02</v>
      </c>
      <c r="M443" s="45">
        <v>-170807.14</v>
      </c>
      <c r="N443" s="45">
        <v>-168313.85</v>
      </c>
      <c r="O443" s="45">
        <v>-178190.42</v>
      </c>
      <c r="P443" s="45">
        <v>-142751.28</v>
      </c>
      <c r="Q443" s="45">
        <v>-265934.61</v>
      </c>
      <c r="R443" s="47">
        <f t="shared" si="109"/>
        <v>-417996.26958333334</v>
      </c>
      <c r="U443" s="49">
        <f t="shared" si="110"/>
        <v>-417996.26958333334</v>
      </c>
      <c r="V443" s="49"/>
      <c r="W443" s="49"/>
      <c r="Y443" s="51"/>
      <c r="Z443" s="51"/>
      <c r="AA443" s="51"/>
      <c r="AD443" s="49">
        <f t="shared" si="111"/>
        <v>-417996.26958333334</v>
      </c>
    </row>
    <row r="444" spans="1:30">
      <c r="A444" s="6" t="s">
        <v>284</v>
      </c>
      <c r="B444" s="6" t="s">
        <v>201</v>
      </c>
      <c r="C444" s="6" t="s">
        <v>996</v>
      </c>
      <c r="D444" s="21" t="s">
        <v>997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7">
        <f t="shared" si="109"/>
        <v>0</v>
      </c>
      <c r="U444" s="49">
        <f t="shared" si="110"/>
        <v>0</v>
      </c>
      <c r="V444" s="49"/>
      <c r="W444" s="49"/>
      <c r="Y444" s="51"/>
      <c r="Z444" s="51"/>
      <c r="AA444" s="51"/>
      <c r="AD444" s="49">
        <f t="shared" si="111"/>
        <v>0</v>
      </c>
    </row>
    <row r="445" spans="1:30">
      <c r="A445" s="6" t="s">
        <v>284</v>
      </c>
      <c r="B445" s="6" t="s">
        <v>201</v>
      </c>
      <c r="C445" s="6" t="s">
        <v>396</v>
      </c>
      <c r="D445" s="3" t="s">
        <v>711</v>
      </c>
      <c r="E445" s="45">
        <v>-843841.76</v>
      </c>
      <c r="F445" s="45">
        <v>-1588213.3</v>
      </c>
      <c r="G445" s="45">
        <v>-991002.66</v>
      </c>
      <c r="H445" s="45">
        <v>-1360850.66</v>
      </c>
      <c r="I445" s="45">
        <v>-1005713.93</v>
      </c>
      <c r="J445" s="45">
        <v>-835916.68</v>
      </c>
      <c r="K445" s="45">
        <v>-715060.81</v>
      </c>
      <c r="L445" s="45">
        <v>-581594</v>
      </c>
      <c r="M445" s="45">
        <v>-609929.67000000004</v>
      </c>
      <c r="N445" s="45">
        <v>-851037.39</v>
      </c>
      <c r="O445" s="45">
        <v>-827923.68</v>
      </c>
      <c r="P445" s="45">
        <v>-872031.96</v>
      </c>
      <c r="Q445" s="45">
        <v>-963888.04</v>
      </c>
      <c r="R445" s="47">
        <f t="shared" si="109"/>
        <v>-928594.96999999986</v>
      </c>
      <c r="U445" s="49">
        <f t="shared" si="110"/>
        <v>-928594.96999999986</v>
      </c>
      <c r="V445" s="49"/>
      <c r="W445" s="49"/>
      <c r="Y445" s="51"/>
      <c r="Z445" s="51"/>
      <c r="AA445" s="51"/>
      <c r="AD445" s="49">
        <f t="shared" si="111"/>
        <v>-928594.96999999986</v>
      </c>
    </row>
    <row r="446" spans="1:30">
      <c r="A446" s="6" t="s">
        <v>284</v>
      </c>
      <c r="B446" s="6" t="s">
        <v>201</v>
      </c>
      <c r="C446" s="6" t="s">
        <v>394</v>
      </c>
      <c r="D446" s="18" t="s">
        <v>712</v>
      </c>
      <c r="E446" s="45">
        <v>-3298156.01</v>
      </c>
      <c r="F446" s="45">
        <v>-2807263.96</v>
      </c>
      <c r="G446" s="45">
        <v>-3352529.75</v>
      </c>
      <c r="H446" s="45">
        <v>-3916004.39</v>
      </c>
      <c r="I446" s="45">
        <v>-4078387.56</v>
      </c>
      <c r="J446" s="45">
        <v>-5719852.1900000004</v>
      </c>
      <c r="K446" s="45">
        <v>-3893496.12</v>
      </c>
      <c r="L446" s="45">
        <v>-4735591.24</v>
      </c>
      <c r="M446" s="45">
        <v>-3581286.11</v>
      </c>
      <c r="N446" s="45">
        <v>-3693484.63</v>
      </c>
      <c r="O446" s="45">
        <v>-3394692.66</v>
      </c>
      <c r="P446" s="45">
        <v>-2947797.49</v>
      </c>
      <c r="Q446" s="45">
        <v>-3390369.91</v>
      </c>
      <c r="R446" s="47">
        <f t="shared" si="109"/>
        <v>-3788720.7550000004</v>
      </c>
      <c r="U446" s="49">
        <f t="shared" si="110"/>
        <v>-3788720.7550000004</v>
      </c>
      <c r="V446" s="49"/>
      <c r="W446" s="49"/>
      <c r="Y446" s="51"/>
      <c r="Z446" s="51"/>
      <c r="AA446" s="51"/>
      <c r="AD446" s="49">
        <f t="shared" si="111"/>
        <v>-3788720.7550000004</v>
      </c>
    </row>
    <row r="447" spans="1:30">
      <c r="A447" s="6" t="s">
        <v>284</v>
      </c>
      <c r="B447" s="6" t="s">
        <v>201</v>
      </c>
      <c r="C447" s="6" t="s">
        <v>393</v>
      </c>
      <c r="D447" s="3" t="s">
        <v>203</v>
      </c>
      <c r="E447" s="45">
        <v>-7566313.0099999998</v>
      </c>
      <c r="F447" s="45">
        <v>-6809422.29</v>
      </c>
      <c r="G447" s="45">
        <v>-7494546.1200000001</v>
      </c>
      <c r="H447" s="45">
        <v>-7355020.4199999999</v>
      </c>
      <c r="I447" s="45">
        <v>-8373940.5999999996</v>
      </c>
      <c r="J447" s="45">
        <v>-9681989.1400000006</v>
      </c>
      <c r="K447" s="45">
        <v>-16749658.789999999</v>
      </c>
      <c r="L447" s="45">
        <v>-21867233.859999999</v>
      </c>
      <c r="M447" s="45">
        <v>-20306459</v>
      </c>
      <c r="N447" s="45">
        <v>-14313058.52</v>
      </c>
      <c r="O447" s="45">
        <v>-15447819.17</v>
      </c>
      <c r="P447" s="45">
        <v>-11306824.619999999</v>
      </c>
      <c r="Q447" s="45">
        <v>-11128641.75</v>
      </c>
      <c r="R447" s="47">
        <f t="shared" si="109"/>
        <v>-12421120.825833334</v>
      </c>
      <c r="U447" s="49">
        <f t="shared" si="110"/>
        <v>-12421120.825833334</v>
      </c>
      <c r="V447" s="49"/>
      <c r="W447" s="49"/>
      <c r="Y447" s="51"/>
      <c r="Z447" s="51"/>
      <c r="AA447" s="51"/>
      <c r="AD447" s="49">
        <f t="shared" si="111"/>
        <v>-12421120.825833334</v>
      </c>
    </row>
    <row r="448" spans="1:30">
      <c r="A448" s="6" t="s">
        <v>284</v>
      </c>
      <c r="B448" s="6" t="s">
        <v>201</v>
      </c>
      <c r="C448" s="6" t="s">
        <v>46</v>
      </c>
      <c r="D448" s="18" t="s">
        <v>713</v>
      </c>
      <c r="E448" s="45">
        <v>-91511.38</v>
      </c>
      <c r="F448" s="45">
        <v>-111696.26</v>
      </c>
      <c r="G448" s="45">
        <v>-131279.06</v>
      </c>
      <c r="H448" s="45">
        <v>-151528.32000000001</v>
      </c>
      <c r="I448" s="45">
        <v>-172108.07</v>
      </c>
      <c r="J448" s="45">
        <v>-192559.72</v>
      </c>
      <c r="K448" s="45">
        <v>-212960.53</v>
      </c>
      <c r="L448" s="45">
        <v>-232744.38</v>
      </c>
      <c r="M448" s="45">
        <v>0</v>
      </c>
      <c r="N448" s="45">
        <v>-20921.509999999998</v>
      </c>
      <c r="O448" s="45">
        <v>-42271.05</v>
      </c>
      <c r="P448" s="45">
        <v>-67476.84</v>
      </c>
      <c r="Q448" s="45">
        <v>-89737.93</v>
      </c>
      <c r="R448" s="47">
        <f t="shared" si="109"/>
        <v>-118847.53291666666</v>
      </c>
      <c r="U448" s="49">
        <f t="shared" si="110"/>
        <v>-118847.53291666666</v>
      </c>
      <c r="V448" s="49"/>
      <c r="W448" s="49"/>
      <c r="Y448" s="51"/>
      <c r="Z448" s="51"/>
      <c r="AA448" s="51"/>
      <c r="AD448" s="49">
        <f t="shared" si="111"/>
        <v>-118847.53291666666</v>
      </c>
    </row>
    <row r="449" spans="1:30">
      <c r="A449" s="6" t="s">
        <v>284</v>
      </c>
      <c r="B449" s="6" t="s">
        <v>201</v>
      </c>
      <c r="C449" s="6" t="s">
        <v>1035</v>
      </c>
      <c r="D449" s="3" t="s">
        <v>1036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7">
        <f t="shared" si="109"/>
        <v>0</v>
      </c>
      <c r="U449" s="49">
        <f t="shared" si="110"/>
        <v>0</v>
      </c>
      <c r="V449" s="49"/>
      <c r="W449" s="49"/>
      <c r="Y449" s="51"/>
      <c r="Z449" s="51"/>
      <c r="AA449" s="51"/>
      <c r="AD449" s="49">
        <f t="shared" si="111"/>
        <v>0</v>
      </c>
    </row>
    <row r="450" spans="1:30">
      <c r="A450" s="6" t="s">
        <v>284</v>
      </c>
      <c r="B450" s="6" t="s">
        <v>201</v>
      </c>
      <c r="C450" s="6" t="s">
        <v>399</v>
      </c>
      <c r="D450" s="3" t="s">
        <v>719</v>
      </c>
      <c r="E450" s="45">
        <v>18.920000000000002</v>
      </c>
      <c r="F450" s="45">
        <v>18.920000000000002</v>
      </c>
      <c r="G450" s="45">
        <v>18.920000000000002</v>
      </c>
      <c r="H450" s="45">
        <v>-18.920000000000002</v>
      </c>
      <c r="I450" s="45">
        <v>0</v>
      </c>
      <c r="J450" s="45">
        <v>6.42</v>
      </c>
      <c r="K450" s="45">
        <v>0</v>
      </c>
      <c r="L450" s="45">
        <v>0</v>
      </c>
      <c r="M450" s="45">
        <v>115</v>
      </c>
      <c r="N450" s="45">
        <v>115</v>
      </c>
      <c r="O450" s="45">
        <v>1002.07</v>
      </c>
      <c r="P450" s="45">
        <v>1004.14</v>
      </c>
      <c r="Q450" s="45">
        <v>1008.28</v>
      </c>
      <c r="R450" s="47">
        <f t="shared" si="109"/>
        <v>231.26250000000002</v>
      </c>
      <c r="U450" s="49">
        <f t="shared" si="110"/>
        <v>231.26250000000002</v>
      </c>
      <c r="V450" s="49"/>
      <c r="W450" s="49"/>
      <c r="Y450" s="51"/>
      <c r="Z450" s="51"/>
      <c r="AA450" s="51"/>
      <c r="AD450" s="49">
        <f t="shared" si="111"/>
        <v>231.26250000000002</v>
      </c>
    </row>
    <row r="451" spans="1:30">
      <c r="A451" s="6" t="s">
        <v>284</v>
      </c>
      <c r="B451" s="6" t="s">
        <v>201</v>
      </c>
      <c r="C451" s="6" t="s">
        <v>397</v>
      </c>
      <c r="D451" s="3" t="s">
        <v>714</v>
      </c>
      <c r="E451" s="45">
        <v>49074.82</v>
      </c>
      <c r="F451" s="45">
        <v>49074.82</v>
      </c>
      <c r="G451" s="45">
        <v>-73249.27</v>
      </c>
      <c r="H451" s="45">
        <v>-124440.79</v>
      </c>
      <c r="I451" s="45">
        <v>-119865.79</v>
      </c>
      <c r="J451" s="45">
        <v>1.45519152283669E-11</v>
      </c>
      <c r="K451" s="45">
        <v>1.45519152283669E-11</v>
      </c>
      <c r="L451" s="45">
        <v>-108799.5</v>
      </c>
      <c r="M451" s="45">
        <v>-139098.99</v>
      </c>
      <c r="N451" s="45">
        <v>-136718.72</v>
      </c>
      <c r="O451" s="45">
        <v>-140876.9</v>
      </c>
      <c r="P451" s="45">
        <v>-777.67999999999302</v>
      </c>
      <c r="Q451" s="45">
        <v>-777.67999999999302</v>
      </c>
      <c r="R451" s="47">
        <f t="shared" si="109"/>
        <v>-64217.020833333343</v>
      </c>
      <c r="U451" s="49">
        <f t="shared" si="110"/>
        <v>-64217.020833333343</v>
      </c>
      <c r="V451" s="49"/>
      <c r="W451" s="49"/>
      <c r="Y451" s="51"/>
      <c r="Z451" s="51"/>
      <c r="AA451" s="51"/>
      <c r="AD451" s="49">
        <f t="shared" si="111"/>
        <v>-64217.020833333343</v>
      </c>
    </row>
    <row r="452" spans="1:30">
      <c r="A452" s="6" t="s">
        <v>284</v>
      </c>
      <c r="B452" s="6" t="s">
        <v>201</v>
      </c>
      <c r="C452" s="6" t="s">
        <v>398</v>
      </c>
      <c r="D452" s="3" t="s">
        <v>715</v>
      </c>
      <c r="E452" s="45">
        <v>-15173.91</v>
      </c>
      <c r="F452" s="45">
        <v>-17443.580000000002</v>
      </c>
      <c r="G452" s="45">
        <v>-17653.8</v>
      </c>
      <c r="H452" s="45">
        <v>-19109.349999999999</v>
      </c>
      <c r="I452" s="45">
        <v>-20744.98</v>
      </c>
      <c r="J452" s="45">
        <v>-21488.98</v>
      </c>
      <c r="K452" s="45">
        <v>-19588.490000000002</v>
      </c>
      <c r="L452" s="45">
        <v>-19655.93</v>
      </c>
      <c r="M452" s="45">
        <v>-17289.07</v>
      </c>
      <c r="N452" s="45">
        <v>-15753.24</v>
      </c>
      <c r="O452" s="45">
        <v>-14332.11</v>
      </c>
      <c r="P452" s="45">
        <v>-12706.4</v>
      </c>
      <c r="Q452" s="45">
        <v>-11248.88</v>
      </c>
      <c r="R452" s="47">
        <f t="shared" si="109"/>
        <v>-17414.777083333334</v>
      </c>
      <c r="U452" s="49">
        <f t="shared" si="110"/>
        <v>-17414.777083333334</v>
      </c>
      <c r="V452" s="49"/>
      <c r="W452" s="49"/>
      <c r="Y452" s="51"/>
      <c r="Z452" s="51"/>
      <c r="AA452" s="51"/>
      <c r="AD452" s="49">
        <f t="shared" si="111"/>
        <v>-17414.777083333334</v>
      </c>
    </row>
    <row r="453" spans="1:30">
      <c r="A453" s="6" t="s">
        <v>284</v>
      </c>
      <c r="B453" s="6" t="s">
        <v>201</v>
      </c>
      <c r="C453" s="6" t="s">
        <v>915</v>
      </c>
      <c r="D453" s="3" t="s">
        <v>916</v>
      </c>
      <c r="E453" s="45">
        <v>0</v>
      </c>
      <c r="F453" s="45">
        <v>0</v>
      </c>
      <c r="G453" s="45">
        <v>-220.5</v>
      </c>
      <c r="H453" s="45">
        <v>-220.5</v>
      </c>
      <c r="I453" s="45">
        <v>-220.5</v>
      </c>
      <c r="J453" s="45">
        <v>0</v>
      </c>
      <c r="K453" s="45">
        <v>0</v>
      </c>
      <c r="L453" s="45">
        <v>-220.5</v>
      </c>
      <c r="M453" s="45">
        <v>-358.96</v>
      </c>
      <c r="N453" s="45">
        <v>-358.96</v>
      </c>
      <c r="O453" s="45">
        <v>-5.6843418860808002E-14</v>
      </c>
      <c r="P453" s="45">
        <v>-5.6843418860808002E-14</v>
      </c>
      <c r="Q453" s="45">
        <v>-5.6843418860808002E-14</v>
      </c>
      <c r="R453" s="47">
        <f t="shared" si="109"/>
        <v>-133.32666666666668</v>
      </c>
      <c r="U453" s="49">
        <f t="shared" si="110"/>
        <v>-133.32666666666668</v>
      </c>
      <c r="V453" s="49"/>
      <c r="W453" s="49"/>
      <c r="Y453" s="51"/>
      <c r="Z453" s="51"/>
      <c r="AA453" s="51"/>
      <c r="AD453" s="49">
        <f t="shared" si="111"/>
        <v>-133.32666666666668</v>
      </c>
    </row>
    <row r="454" spans="1:30">
      <c r="A454" s="6" t="s">
        <v>284</v>
      </c>
      <c r="B454" s="6" t="s">
        <v>201</v>
      </c>
      <c r="C454" s="6" t="s">
        <v>400</v>
      </c>
      <c r="D454" s="3" t="s">
        <v>718</v>
      </c>
      <c r="E454" s="45">
        <v>0</v>
      </c>
      <c r="F454" s="45">
        <v>0</v>
      </c>
      <c r="G454" s="45">
        <v>0</v>
      </c>
      <c r="H454" s="45">
        <v>-20.2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-127963.25</v>
      </c>
      <c r="O454" s="45">
        <v>0</v>
      </c>
      <c r="P454" s="45">
        <v>0</v>
      </c>
      <c r="Q454" s="45">
        <v>0</v>
      </c>
      <c r="R454" s="47">
        <f t="shared" si="109"/>
        <v>-10665.2875</v>
      </c>
      <c r="U454" s="49">
        <f t="shared" si="110"/>
        <v>-10665.2875</v>
      </c>
      <c r="V454" s="49"/>
      <c r="W454" s="49"/>
      <c r="Y454" s="51"/>
      <c r="Z454" s="51"/>
      <c r="AA454" s="51"/>
      <c r="AD454" s="49">
        <f t="shared" si="111"/>
        <v>-10665.2875</v>
      </c>
    </row>
    <row r="455" spans="1:30">
      <c r="A455" s="6" t="s">
        <v>284</v>
      </c>
      <c r="B455" s="6" t="s">
        <v>201</v>
      </c>
      <c r="C455" s="6" t="s">
        <v>401</v>
      </c>
      <c r="D455" s="3" t="s">
        <v>717</v>
      </c>
      <c r="E455" s="45">
        <v>-22348.69</v>
      </c>
      <c r="F455" s="45">
        <v>-22348.69</v>
      </c>
      <c r="G455" s="45">
        <v>-41756.49</v>
      </c>
      <c r="H455" s="45">
        <v>-19664.3</v>
      </c>
      <c r="I455" s="45">
        <v>-19968.53</v>
      </c>
      <c r="J455" s="45">
        <v>0</v>
      </c>
      <c r="K455" s="45">
        <v>0</v>
      </c>
      <c r="L455" s="45">
        <v>-19731.93</v>
      </c>
      <c r="M455" s="45">
        <v>-20099.07</v>
      </c>
      <c r="N455" s="45">
        <v>-19213.41</v>
      </c>
      <c r="O455" s="45">
        <v>-19719.669999999998</v>
      </c>
      <c r="P455" s="45">
        <v>0</v>
      </c>
      <c r="Q455" s="45">
        <v>0</v>
      </c>
      <c r="R455" s="47">
        <f t="shared" si="109"/>
        <v>-16139.702916666669</v>
      </c>
      <c r="U455" s="49">
        <f t="shared" si="110"/>
        <v>-16139.702916666669</v>
      </c>
      <c r="V455" s="49"/>
      <c r="W455" s="49"/>
      <c r="Y455" s="51"/>
      <c r="Z455" s="51"/>
      <c r="AA455" s="51"/>
      <c r="AD455" s="49">
        <f t="shared" si="111"/>
        <v>-16139.702916666669</v>
      </c>
    </row>
    <row r="456" spans="1:30">
      <c r="A456" s="6" t="s">
        <v>284</v>
      </c>
      <c r="B456" s="6" t="s">
        <v>201</v>
      </c>
      <c r="C456" s="6" t="s">
        <v>395</v>
      </c>
      <c r="D456" s="3" t="s">
        <v>716</v>
      </c>
      <c r="E456" s="45">
        <v>-160.91000000000099</v>
      </c>
      <c r="F456" s="45">
        <v>-3265.89</v>
      </c>
      <c r="G456" s="45">
        <v>-2018</v>
      </c>
      <c r="H456" s="45">
        <v>-1328.19</v>
      </c>
      <c r="I456" s="45">
        <v>-7072.53</v>
      </c>
      <c r="J456" s="45">
        <v>893.469999999999</v>
      </c>
      <c r="K456" s="45">
        <v>-3186.93</v>
      </c>
      <c r="L456" s="45">
        <v>-4563.1000000000004</v>
      </c>
      <c r="M456" s="45">
        <v>-133.68</v>
      </c>
      <c r="N456" s="45">
        <v>-272.61</v>
      </c>
      <c r="O456" s="45">
        <v>-1744.34</v>
      </c>
      <c r="P456" s="45">
        <v>-2083.48</v>
      </c>
      <c r="Q456" s="45">
        <v>-65.2000000000005</v>
      </c>
      <c r="R456" s="47">
        <f t="shared" si="109"/>
        <v>-2074.0279166666669</v>
      </c>
      <c r="U456" s="49">
        <f t="shared" si="110"/>
        <v>-2074.0279166666669</v>
      </c>
      <c r="V456" s="49"/>
      <c r="W456" s="49"/>
      <c r="Y456" s="51"/>
      <c r="Z456" s="51"/>
      <c r="AA456" s="51"/>
      <c r="AD456" s="49">
        <f t="shared" si="111"/>
        <v>-2074.0279166666669</v>
      </c>
    </row>
    <row r="457" spans="1:30">
      <c r="A457" s="6" t="s">
        <v>284</v>
      </c>
      <c r="B457" s="6" t="s">
        <v>204</v>
      </c>
      <c r="C457" s="6" t="s">
        <v>143</v>
      </c>
      <c r="D457" s="3" t="s">
        <v>947</v>
      </c>
      <c r="E457" s="45">
        <v>-2673549.36</v>
      </c>
      <c r="F457" s="45">
        <v>-4886454.3</v>
      </c>
      <c r="G457" s="45">
        <v>-5238610.72</v>
      </c>
      <c r="H457" s="45">
        <v>-4654764.04</v>
      </c>
      <c r="I457" s="45">
        <v>-5539155.0199999996</v>
      </c>
      <c r="J457" s="45">
        <v>-3480510.07</v>
      </c>
      <c r="K457" s="45">
        <v>-1771711.8</v>
      </c>
      <c r="L457" s="45">
        <v>-2087546.22</v>
      </c>
      <c r="M457" s="45">
        <v>-1091638.1200000001</v>
      </c>
      <c r="N457" s="45">
        <v>-653014.02</v>
      </c>
      <c r="O457" s="45">
        <v>-816844.98</v>
      </c>
      <c r="P457" s="45">
        <v>-1560321.86</v>
      </c>
      <c r="Q457" s="45">
        <v>-1193790.1499999999</v>
      </c>
      <c r="R457" s="47">
        <f t="shared" si="109"/>
        <v>-2809520.0754166669</v>
      </c>
      <c r="U457" s="49">
        <f t="shared" si="110"/>
        <v>-2809520.0754166669</v>
      </c>
      <c r="V457" s="49"/>
      <c r="W457" s="49"/>
      <c r="Y457" s="51"/>
      <c r="Z457" s="51"/>
      <c r="AA457" s="51"/>
      <c r="AD457" s="49">
        <f t="shared" si="111"/>
        <v>-2809520.0754166669</v>
      </c>
    </row>
    <row r="458" spans="1:30" s="59" customFormat="1">
      <c r="D458" s="3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7"/>
      <c r="Y458" s="60"/>
      <c r="Z458" s="60"/>
      <c r="AA458" s="60"/>
      <c r="AD458" s="61">
        <f t="shared" si="111"/>
        <v>0</v>
      </c>
    </row>
    <row r="459" spans="1:30">
      <c r="A459" s="6" t="s">
        <v>284</v>
      </c>
      <c r="B459" s="6" t="s">
        <v>402</v>
      </c>
      <c r="C459" s="6" t="s">
        <v>379</v>
      </c>
      <c r="D459" s="10" t="s">
        <v>515</v>
      </c>
      <c r="E459" s="45">
        <v>-1142177.51</v>
      </c>
      <c r="F459" s="45">
        <v>-2031446.63</v>
      </c>
      <c r="G459" s="45">
        <v>-1127485.53</v>
      </c>
      <c r="H459" s="45">
        <v>-2180106.63</v>
      </c>
      <c r="I459" s="45">
        <v>-1114529.3899999999</v>
      </c>
      <c r="J459" s="45">
        <v>-1449861.32</v>
      </c>
      <c r="K459" s="45">
        <v>-964182.72</v>
      </c>
      <c r="L459" s="45">
        <v>-1569700.6</v>
      </c>
      <c r="M459" s="45">
        <v>-3025617.36</v>
      </c>
      <c r="N459" s="45">
        <v>-1260396.45</v>
      </c>
      <c r="O459" s="45">
        <v>-1674889.06</v>
      </c>
      <c r="P459" s="45">
        <v>-1091644.6399999999</v>
      </c>
      <c r="Q459" s="45">
        <v>-2175100.9900000002</v>
      </c>
      <c r="R459" s="47">
        <f t="shared" ref="R459:R468" si="112">((E459+Q459)+((F459+G459+H459+I459+J459+K459+L459+M459+N459+O459+P459)*2))/24</f>
        <v>-1595708.2983333331</v>
      </c>
      <c r="U459" s="49"/>
      <c r="V459" s="49"/>
      <c r="W459" s="49">
        <f t="shared" ref="W459:W468" si="113">+R459</f>
        <v>-1595708.2983333331</v>
      </c>
      <c r="Y459" s="51"/>
      <c r="Z459" s="51"/>
      <c r="AA459" s="51"/>
      <c r="AB459" s="49">
        <f t="shared" ref="AB459:AB468" si="114">+R459</f>
        <v>-1595708.2983333331</v>
      </c>
      <c r="AD459" s="49"/>
    </row>
    <row r="460" spans="1:30">
      <c r="A460" s="6" t="s">
        <v>284</v>
      </c>
      <c r="B460" s="6" t="s">
        <v>402</v>
      </c>
      <c r="C460" s="6" t="s">
        <v>516</v>
      </c>
      <c r="D460" s="10" t="s">
        <v>720</v>
      </c>
      <c r="E460" s="45">
        <v>-383590.43</v>
      </c>
      <c r="F460" s="45">
        <v>-860358.08</v>
      </c>
      <c r="G460" s="45">
        <v>-558866.4</v>
      </c>
      <c r="H460" s="45">
        <v>-988809.31</v>
      </c>
      <c r="I460" s="45">
        <v>-753716.54</v>
      </c>
      <c r="J460" s="45">
        <v>-730654.02</v>
      </c>
      <c r="K460" s="45">
        <v>-399693.37</v>
      </c>
      <c r="L460" s="45">
        <v>-844192.45</v>
      </c>
      <c r="M460" s="45">
        <v>-1620149.36</v>
      </c>
      <c r="N460" s="45">
        <v>-1427044.33</v>
      </c>
      <c r="O460" s="45">
        <v>-771791.28</v>
      </c>
      <c r="P460" s="45">
        <v>-824537.14</v>
      </c>
      <c r="Q460" s="45">
        <v>-565115.81999999995</v>
      </c>
      <c r="R460" s="47">
        <f t="shared" si="112"/>
        <v>-854513.78375000006</v>
      </c>
      <c r="U460" s="49"/>
      <c r="V460" s="49"/>
      <c r="W460" s="49">
        <f t="shared" si="113"/>
        <v>-854513.78375000006</v>
      </c>
      <c r="Y460" s="51"/>
      <c r="Z460" s="51"/>
      <c r="AA460" s="51"/>
      <c r="AB460" s="49">
        <f t="shared" si="114"/>
        <v>-854513.78375000006</v>
      </c>
      <c r="AD460" s="49"/>
    </row>
    <row r="461" spans="1:30">
      <c r="A461" s="6" t="s">
        <v>284</v>
      </c>
      <c r="B461" s="6" t="s">
        <v>402</v>
      </c>
      <c r="C461" s="6" t="s">
        <v>937</v>
      </c>
      <c r="D461" s="3" t="s">
        <v>936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7">
        <f t="shared" si="112"/>
        <v>0</v>
      </c>
      <c r="U461" s="49"/>
      <c r="V461" s="49"/>
      <c r="W461" s="49">
        <f t="shared" si="113"/>
        <v>0</v>
      </c>
      <c r="Y461" s="51"/>
      <c r="Z461" s="51"/>
      <c r="AA461" s="51"/>
      <c r="AB461" s="49">
        <f t="shared" si="114"/>
        <v>0</v>
      </c>
      <c r="AD461" s="49"/>
    </row>
    <row r="462" spans="1:30">
      <c r="A462" s="6" t="s">
        <v>284</v>
      </c>
      <c r="B462" s="6" t="s">
        <v>402</v>
      </c>
      <c r="C462" s="6" t="s">
        <v>403</v>
      </c>
      <c r="D462" s="3" t="s">
        <v>721</v>
      </c>
      <c r="E462" s="45">
        <v>-1039.99999999993</v>
      </c>
      <c r="F462" s="45">
        <v>-43225.839999999902</v>
      </c>
      <c r="G462" s="45">
        <v>6.5483618527650794E-11</v>
      </c>
      <c r="H462" s="45">
        <v>-76590.599999999904</v>
      </c>
      <c r="I462" s="45">
        <v>-21186.029999999901</v>
      </c>
      <c r="J462" s="45">
        <v>-721.99999999994895</v>
      </c>
      <c r="K462" s="45">
        <v>-222216.42</v>
      </c>
      <c r="L462" s="45">
        <v>-222638.92</v>
      </c>
      <c r="M462" s="45">
        <v>-1338398.3</v>
      </c>
      <c r="N462" s="45">
        <v>-1392508.13</v>
      </c>
      <c r="O462" s="45">
        <v>-21278.5699999998</v>
      </c>
      <c r="P462" s="45">
        <v>1.67347025126219E-10</v>
      </c>
      <c r="Q462" s="45">
        <v>-10567.059999999799</v>
      </c>
      <c r="R462" s="47">
        <f t="shared" si="112"/>
        <v>-278714.02833333326</v>
      </c>
      <c r="U462" s="49"/>
      <c r="V462" s="49"/>
      <c r="W462" s="49">
        <f t="shared" si="113"/>
        <v>-278714.02833333326</v>
      </c>
      <c r="Y462" s="51"/>
      <c r="Z462" s="51"/>
      <c r="AA462" s="51"/>
      <c r="AB462" s="49">
        <f t="shared" si="114"/>
        <v>-278714.02833333326</v>
      </c>
      <c r="AD462" s="49"/>
    </row>
    <row r="463" spans="1:30">
      <c r="A463" s="6" t="s">
        <v>284</v>
      </c>
      <c r="B463" s="6" t="s">
        <v>402</v>
      </c>
      <c r="C463" s="6" t="s">
        <v>404</v>
      </c>
      <c r="D463" s="3" t="s">
        <v>205</v>
      </c>
      <c r="E463" s="45">
        <v>13116</v>
      </c>
      <c r="F463" s="45">
        <v>13116</v>
      </c>
      <c r="G463" s="45">
        <v>12752</v>
      </c>
      <c r="H463" s="45">
        <v>12752</v>
      </c>
      <c r="I463" s="45">
        <v>0</v>
      </c>
      <c r="J463" s="45">
        <v>0</v>
      </c>
      <c r="K463" s="45">
        <v>0</v>
      </c>
      <c r="L463" s="45">
        <v>0</v>
      </c>
      <c r="M463" s="45">
        <v>-671</v>
      </c>
      <c r="N463" s="45">
        <v>-1342</v>
      </c>
      <c r="O463" s="45">
        <v>-671</v>
      </c>
      <c r="P463" s="45">
        <v>0</v>
      </c>
      <c r="Q463" s="45">
        <v>0</v>
      </c>
      <c r="R463" s="47">
        <f t="shared" si="112"/>
        <v>3541.1666666666665</v>
      </c>
      <c r="U463" s="49"/>
      <c r="V463" s="49"/>
      <c r="W463" s="49">
        <f t="shared" si="113"/>
        <v>3541.1666666666665</v>
      </c>
      <c r="Y463" s="51"/>
      <c r="Z463" s="51"/>
      <c r="AA463" s="51"/>
      <c r="AB463" s="49">
        <f t="shared" si="114"/>
        <v>3541.1666666666665</v>
      </c>
      <c r="AD463" s="49"/>
    </row>
    <row r="464" spans="1:30">
      <c r="A464" s="6" t="s">
        <v>284</v>
      </c>
      <c r="B464" s="6" t="s">
        <v>402</v>
      </c>
      <c r="C464" s="6" t="s">
        <v>381</v>
      </c>
      <c r="D464" s="3" t="s">
        <v>208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7">
        <f t="shared" si="112"/>
        <v>0</v>
      </c>
      <c r="U464" s="49"/>
      <c r="V464" s="49"/>
      <c r="W464" s="49">
        <f t="shared" si="113"/>
        <v>0</v>
      </c>
      <c r="Y464" s="51"/>
      <c r="Z464" s="51"/>
      <c r="AA464" s="51"/>
      <c r="AB464" s="49">
        <f t="shared" si="114"/>
        <v>0</v>
      </c>
      <c r="AD464" s="49"/>
    </row>
    <row r="465" spans="1:30">
      <c r="A465" s="6" t="s">
        <v>284</v>
      </c>
      <c r="B465" s="6" t="s">
        <v>402</v>
      </c>
      <c r="C465" s="6" t="s">
        <v>382</v>
      </c>
      <c r="D465" s="3" t="s">
        <v>722</v>
      </c>
      <c r="E465" s="45">
        <v>-105897.55</v>
      </c>
      <c r="F465" s="45">
        <v>-216074.43</v>
      </c>
      <c r="G465" s="45">
        <v>-252342.93</v>
      </c>
      <c r="H465" s="45">
        <v>-252611.36</v>
      </c>
      <c r="I465" s="45">
        <v>-94070.030000000101</v>
      </c>
      <c r="J465" s="45">
        <v>-106146.07</v>
      </c>
      <c r="K465" s="45">
        <v>-95344.380000000107</v>
      </c>
      <c r="L465" s="45">
        <v>-104245.61</v>
      </c>
      <c r="M465" s="45">
        <v>-202556.09</v>
      </c>
      <c r="N465" s="45">
        <v>-132612.17000000001</v>
      </c>
      <c r="O465" s="45">
        <v>-34301.69</v>
      </c>
      <c r="P465" s="45">
        <v>-46859.27</v>
      </c>
      <c r="Q465" s="45">
        <v>-122052.65</v>
      </c>
      <c r="R465" s="47">
        <f t="shared" si="112"/>
        <v>-137594.92750000002</v>
      </c>
      <c r="U465" s="49"/>
      <c r="V465" s="49"/>
      <c r="W465" s="49">
        <f t="shared" si="113"/>
        <v>-137594.92750000002</v>
      </c>
      <c r="Y465" s="51"/>
      <c r="Z465" s="51"/>
      <c r="AA465" s="51"/>
      <c r="AB465" s="49">
        <f t="shared" si="114"/>
        <v>-137594.92750000002</v>
      </c>
      <c r="AD465" s="49"/>
    </row>
    <row r="466" spans="1:30">
      <c r="A466" s="6" t="s">
        <v>284</v>
      </c>
      <c r="B466" s="6" t="s">
        <v>402</v>
      </c>
      <c r="C466" s="6" t="s">
        <v>383</v>
      </c>
      <c r="D466" s="3" t="s">
        <v>723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7">
        <f t="shared" si="112"/>
        <v>0</v>
      </c>
      <c r="U466" s="49"/>
      <c r="V466" s="49"/>
      <c r="W466" s="49">
        <f t="shared" si="113"/>
        <v>0</v>
      </c>
      <c r="Y466" s="51"/>
      <c r="Z466" s="51"/>
      <c r="AA466" s="51"/>
      <c r="AB466" s="49">
        <f t="shared" si="114"/>
        <v>0</v>
      </c>
      <c r="AD466" s="49"/>
    </row>
    <row r="467" spans="1:30">
      <c r="A467" s="6" t="s">
        <v>284</v>
      </c>
      <c r="B467" s="6" t="s">
        <v>402</v>
      </c>
      <c r="C467" s="6" t="s">
        <v>384</v>
      </c>
      <c r="D467" s="10" t="s">
        <v>206</v>
      </c>
      <c r="E467" s="45">
        <v>1434.96</v>
      </c>
      <c r="F467" s="45">
        <v>-5164.76</v>
      </c>
      <c r="G467" s="45">
        <v>1434.96</v>
      </c>
      <c r="H467" s="45">
        <v>-7446.75</v>
      </c>
      <c r="I467" s="45">
        <v>9.0949470177292804E-13</v>
      </c>
      <c r="J467" s="45">
        <v>-6027.54</v>
      </c>
      <c r="K467" s="45">
        <v>-5433.37</v>
      </c>
      <c r="L467" s="45">
        <v>-263.51999999999902</v>
      </c>
      <c r="M467" s="45">
        <v>-4121.7</v>
      </c>
      <c r="N467" s="45">
        <v>-5044.42</v>
      </c>
      <c r="O467" s="45">
        <v>-3796.8</v>
      </c>
      <c r="P467" s="45">
        <v>1211.44</v>
      </c>
      <c r="Q467" s="45">
        <v>-417.45000000000101</v>
      </c>
      <c r="R467" s="47">
        <f t="shared" si="112"/>
        <v>-2845.3087500000001</v>
      </c>
      <c r="U467" s="49"/>
      <c r="V467" s="49"/>
      <c r="W467" s="49">
        <f t="shared" si="113"/>
        <v>-2845.3087500000001</v>
      </c>
      <c r="Y467" s="51"/>
      <c r="Z467" s="51"/>
      <c r="AA467" s="51"/>
      <c r="AB467" s="49">
        <f t="shared" si="114"/>
        <v>-2845.3087500000001</v>
      </c>
      <c r="AD467" s="49"/>
    </row>
    <row r="468" spans="1:30">
      <c r="A468" s="6" t="s">
        <v>284</v>
      </c>
      <c r="B468" s="6" t="s">
        <v>402</v>
      </c>
      <c r="C468" s="6" t="s">
        <v>380</v>
      </c>
      <c r="D468" s="10" t="s">
        <v>207</v>
      </c>
      <c r="E468" s="45">
        <v>0</v>
      </c>
      <c r="F468" s="45">
        <v>0</v>
      </c>
      <c r="G468" s="45">
        <v>-11.95</v>
      </c>
      <c r="H468" s="45">
        <v>-11.95</v>
      </c>
      <c r="I468" s="45">
        <v>-11.95</v>
      </c>
      <c r="J468" s="45">
        <v>-11.95</v>
      </c>
      <c r="K468" s="45">
        <v>-11.95</v>
      </c>
      <c r="L468" s="45">
        <v>-11.95</v>
      </c>
      <c r="M468" s="45">
        <v>-11.95</v>
      </c>
      <c r="N468" s="45">
        <v>-18.059999999999999</v>
      </c>
      <c r="O468" s="45">
        <v>-18.059999999999999</v>
      </c>
      <c r="P468" s="45">
        <v>-18.059999999999999</v>
      </c>
      <c r="Q468" s="45">
        <v>-18.059999999999999</v>
      </c>
      <c r="R468" s="47">
        <f t="shared" si="112"/>
        <v>-12.238333333333335</v>
      </c>
      <c r="U468" s="49"/>
      <c r="V468" s="49"/>
      <c r="W468" s="49">
        <f t="shared" si="113"/>
        <v>-12.238333333333335</v>
      </c>
      <c r="Y468" s="51"/>
      <c r="Z468" s="51"/>
      <c r="AA468" s="51"/>
      <c r="AB468" s="49">
        <f t="shared" si="114"/>
        <v>-12.238333333333335</v>
      </c>
      <c r="AD468" s="49"/>
    </row>
    <row r="469" spans="1:30">
      <c r="D469" s="3" t="s">
        <v>209</v>
      </c>
      <c r="E469" s="46">
        <f t="shared" ref="E469:R469" si="115">SUM(E459:E468)</f>
        <v>-1618154.53</v>
      </c>
      <c r="F469" s="46">
        <f t="shared" si="115"/>
        <v>-3143153.7399999998</v>
      </c>
      <c r="G469" s="46">
        <f t="shared" si="115"/>
        <v>-1924519.85</v>
      </c>
      <c r="H469" s="46">
        <f t="shared" si="115"/>
        <v>-3492824.6</v>
      </c>
      <c r="I469" s="46">
        <f t="shared" si="115"/>
        <v>-1983513.9399999997</v>
      </c>
      <c r="J469" s="46">
        <f t="shared" si="115"/>
        <v>-2293422.9</v>
      </c>
      <c r="K469" s="46">
        <f t="shared" si="115"/>
        <v>-1686882.21</v>
      </c>
      <c r="L469" s="46">
        <f t="shared" si="115"/>
        <v>-2741053.05</v>
      </c>
      <c r="M469" s="46">
        <f t="shared" si="115"/>
        <v>-6191525.7599999998</v>
      </c>
      <c r="N469" s="46">
        <f t="shared" si="115"/>
        <v>-4218965.5599999996</v>
      </c>
      <c r="O469" s="46">
        <f t="shared" si="115"/>
        <v>-2506746.4599999995</v>
      </c>
      <c r="P469" s="46">
        <f t="shared" si="115"/>
        <v>-1961847.6699999997</v>
      </c>
      <c r="Q469" s="46">
        <f t="shared" si="115"/>
        <v>-2873272.03</v>
      </c>
      <c r="R469" s="46">
        <f t="shared" si="115"/>
        <v>-2865847.4183333335</v>
      </c>
      <c r="Y469" s="51"/>
      <c r="Z469" s="51"/>
      <c r="AA469" s="51"/>
    </row>
    <row r="470" spans="1:30">
      <c r="D470" s="3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7"/>
      <c r="Y470" s="51"/>
      <c r="Z470" s="51"/>
      <c r="AA470" s="51"/>
    </row>
    <row r="471" spans="1:30">
      <c r="A471" s="6" t="s">
        <v>284</v>
      </c>
      <c r="B471" s="6" t="s">
        <v>211</v>
      </c>
      <c r="C471" s="6" t="s">
        <v>143</v>
      </c>
      <c r="D471" s="3" t="s">
        <v>724</v>
      </c>
      <c r="E471" s="45">
        <v>0</v>
      </c>
      <c r="F471" s="45">
        <v>0</v>
      </c>
      <c r="G471" s="45">
        <v>-113750.31</v>
      </c>
      <c r="H471" s="45">
        <v>0</v>
      </c>
      <c r="I471" s="45">
        <v>0</v>
      </c>
      <c r="J471" s="45">
        <v>0</v>
      </c>
      <c r="K471" s="45">
        <v>0</v>
      </c>
      <c r="L471" s="45">
        <v>-139722.44</v>
      </c>
      <c r="M471" s="45">
        <v>-114348.67</v>
      </c>
      <c r="N471" s="45">
        <v>-396024.71</v>
      </c>
      <c r="O471" s="45">
        <v>257.20000000001198</v>
      </c>
      <c r="P471" s="45">
        <v>257.20000000001198</v>
      </c>
      <c r="Q471" s="45">
        <v>257.20000000001198</v>
      </c>
      <c r="R471" s="47">
        <f t="shared" ref="R471:R476" si="116">((E471+Q471)+((F471+G471+H471+I471+J471+K471+L471+M471+N471+O471+P471)*2))/24</f>
        <v>-63600.260833333326</v>
      </c>
      <c r="U471" s="49">
        <f t="shared" ref="U471:U476" si="117">+R471</f>
        <v>-63600.260833333326</v>
      </c>
      <c r="V471" s="49"/>
      <c r="W471" s="49"/>
      <c r="Y471" s="51"/>
      <c r="Z471" s="51"/>
      <c r="AA471" s="51"/>
      <c r="AD471" s="49">
        <f t="shared" ref="AD471:AD476" si="118">+R471</f>
        <v>-63600.260833333326</v>
      </c>
    </row>
    <row r="472" spans="1:30">
      <c r="A472" s="6" t="s">
        <v>284</v>
      </c>
      <c r="B472" s="6" t="s">
        <v>211</v>
      </c>
      <c r="C472" s="6" t="s">
        <v>179</v>
      </c>
      <c r="D472" s="3" t="s">
        <v>725</v>
      </c>
      <c r="E472" s="45">
        <v>907.79999999998802</v>
      </c>
      <c r="F472" s="45">
        <v>-1.1596057447604799E-11</v>
      </c>
      <c r="G472" s="45">
        <v>-65483.19</v>
      </c>
      <c r="H472" s="45">
        <v>-1.45519152283669E-11</v>
      </c>
      <c r="I472" s="45">
        <v>-1.45519152283669E-11</v>
      </c>
      <c r="J472" s="45">
        <v>-1.45519152283669E-11</v>
      </c>
      <c r="K472" s="45">
        <v>-1.45519152283669E-11</v>
      </c>
      <c r="L472" s="45">
        <v>-66722.81</v>
      </c>
      <c r="M472" s="45">
        <v>-69497.05</v>
      </c>
      <c r="N472" s="45">
        <v>-148373.95000000001</v>
      </c>
      <c r="O472" s="45">
        <v>0</v>
      </c>
      <c r="P472" s="45">
        <v>0</v>
      </c>
      <c r="Q472" s="45">
        <v>0</v>
      </c>
      <c r="R472" s="47">
        <f t="shared" si="116"/>
        <v>-29135.258333333342</v>
      </c>
      <c r="U472" s="49">
        <f t="shared" si="117"/>
        <v>-29135.258333333342</v>
      </c>
      <c r="V472" s="49"/>
      <c r="W472" s="49"/>
      <c r="Y472" s="51"/>
      <c r="Z472" s="51"/>
      <c r="AA472" s="51"/>
      <c r="AD472" s="49">
        <f t="shared" si="118"/>
        <v>-29135.258333333342</v>
      </c>
    </row>
    <row r="473" spans="1:30">
      <c r="A473" s="6" t="s">
        <v>284</v>
      </c>
      <c r="B473" s="6" t="s">
        <v>211</v>
      </c>
      <c r="C473" s="6" t="s">
        <v>180</v>
      </c>
      <c r="D473" s="3" t="s">
        <v>955</v>
      </c>
      <c r="E473" s="45">
        <v>0</v>
      </c>
      <c r="F473" s="45">
        <v>0</v>
      </c>
      <c r="G473" s="45">
        <v>-15837.09</v>
      </c>
      <c r="H473" s="45">
        <v>0</v>
      </c>
      <c r="I473" s="45">
        <v>0</v>
      </c>
      <c r="J473" s="45">
        <v>0</v>
      </c>
      <c r="K473" s="45">
        <v>0</v>
      </c>
      <c r="L473" s="45">
        <v>-17986.45</v>
      </c>
      <c r="M473" s="45">
        <v>-16253.36</v>
      </c>
      <c r="N473" s="45">
        <v>-34700.26</v>
      </c>
      <c r="O473" s="45">
        <v>0</v>
      </c>
      <c r="P473" s="45">
        <v>0</v>
      </c>
      <c r="Q473" s="45">
        <v>0</v>
      </c>
      <c r="R473" s="47">
        <f t="shared" si="116"/>
        <v>-7064.7633333333333</v>
      </c>
      <c r="U473" s="49">
        <f t="shared" si="117"/>
        <v>-7064.7633333333333</v>
      </c>
      <c r="V473" s="49"/>
      <c r="W473" s="49"/>
      <c r="Y473" s="51"/>
      <c r="Z473" s="51"/>
      <c r="AA473" s="51"/>
      <c r="AD473" s="49">
        <f t="shared" si="118"/>
        <v>-7064.7633333333333</v>
      </c>
    </row>
    <row r="474" spans="1:30">
      <c r="A474" s="6" t="s">
        <v>284</v>
      </c>
      <c r="B474" s="6" t="s">
        <v>210</v>
      </c>
      <c r="C474" s="25" t="s">
        <v>227</v>
      </c>
      <c r="D474" s="3" t="s">
        <v>726</v>
      </c>
      <c r="E474" s="45">
        <v>0</v>
      </c>
      <c r="F474" s="45">
        <v>0</v>
      </c>
      <c r="G474" s="45">
        <v>-13495.43</v>
      </c>
      <c r="H474" s="45">
        <v>0</v>
      </c>
      <c r="I474" s="45">
        <v>0</v>
      </c>
      <c r="J474" s="45">
        <v>0</v>
      </c>
      <c r="K474" s="45">
        <v>0</v>
      </c>
      <c r="L474" s="45">
        <v>-14968.48</v>
      </c>
      <c r="M474" s="45">
        <v>-12853.91</v>
      </c>
      <c r="N474" s="45">
        <v>-22392.1</v>
      </c>
      <c r="O474" s="45">
        <v>0</v>
      </c>
      <c r="P474" s="45">
        <v>0</v>
      </c>
      <c r="Q474" s="45">
        <v>0</v>
      </c>
      <c r="R474" s="47">
        <f t="shared" si="116"/>
        <v>-5309.16</v>
      </c>
      <c r="U474" s="49">
        <f t="shared" si="117"/>
        <v>-5309.16</v>
      </c>
      <c r="V474" s="49"/>
      <c r="W474" s="49"/>
      <c r="Y474" s="51"/>
      <c r="Z474" s="51"/>
      <c r="AA474" s="51"/>
      <c r="AD474" s="49">
        <f t="shared" si="118"/>
        <v>-5309.16</v>
      </c>
    </row>
    <row r="475" spans="1:30">
      <c r="A475" s="6" t="s">
        <v>284</v>
      </c>
      <c r="B475" s="6" t="s">
        <v>210</v>
      </c>
      <c r="C475" s="25" t="s">
        <v>1005</v>
      </c>
      <c r="D475" s="3" t="s">
        <v>726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7">
        <f t="shared" si="116"/>
        <v>0</v>
      </c>
      <c r="U475" s="49">
        <f t="shared" si="117"/>
        <v>0</v>
      </c>
      <c r="V475" s="49"/>
      <c r="W475" s="49"/>
      <c r="Y475" s="51"/>
      <c r="Z475" s="51"/>
      <c r="AA475" s="51"/>
      <c r="AD475" s="49">
        <f t="shared" si="118"/>
        <v>0</v>
      </c>
    </row>
    <row r="476" spans="1:30">
      <c r="A476" s="6" t="s">
        <v>284</v>
      </c>
      <c r="B476" s="6" t="s">
        <v>210</v>
      </c>
      <c r="C476" s="6" t="s">
        <v>531</v>
      </c>
      <c r="D476" s="3" t="s">
        <v>727</v>
      </c>
      <c r="E476" s="45">
        <v>-809.1</v>
      </c>
      <c r="F476" s="45">
        <v>-1230.3900000000001</v>
      </c>
      <c r="G476" s="45">
        <v>-619.19000000000005</v>
      </c>
      <c r="H476" s="45">
        <v>-1041.77</v>
      </c>
      <c r="I476" s="45">
        <v>-1435.38</v>
      </c>
      <c r="J476" s="45">
        <v>-1833.62</v>
      </c>
      <c r="K476" s="45">
        <v>-826.85</v>
      </c>
      <c r="L476" s="45">
        <v>-1472.97</v>
      </c>
      <c r="M476" s="45">
        <v>-401.68</v>
      </c>
      <c r="N476" s="45">
        <v>-900.24</v>
      </c>
      <c r="O476" s="45">
        <v>-1306.21</v>
      </c>
      <c r="P476" s="45">
        <v>-391.53</v>
      </c>
      <c r="Q476" s="45">
        <v>-804.08</v>
      </c>
      <c r="R476" s="47">
        <f t="shared" si="116"/>
        <v>-1022.2016666666667</v>
      </c>
      <c r="U476" s="49">
        <f t="shared" si="117"/>
        <v>-1022.2016666666667</v>
      </c>
      <c r="V476" s="49"/>
      <c r="W476" s="49"/>
      <c r="Y476" s="51"/>
      <c r="Z476" s="51"/>
      <c r="AA476" s="51"/>
      <c r="AD476" s="49">
        <f t="shared" si="118"/>
        <v>-1022.2016666666667</v>
      </c>
    </row>
    <row r="477" spans="1:30">
      <c r="D477" s="3" t="s">
        <v>212</v>
      </c>
      <c r="E477" s="46">
        <f t="shared" ref="E477:K477" si="119">SUM(E471:E476)</f>
        <v>98.699999999987995</v>
      </c>
      <c r="F477" s="46">
        <f t="shared" si="119"/>
        <v>-1230.3900000000117</v>
      </c>
      <c r="G477" s="46">
        <f t="shared" si="119"/>
        <v>-209185.21</v>
      </c>
      <c r="H477" s="46">
        <f t="shared" si="119"/>
        <v>-1041.7700000000145</v>
      </c>
      <c r="I477" s="46">
        <f t="shared" si="119"/>
        <v>-1435.3800000000147</v>
      </c>
      <c r="J477" s="46">
        <f t="shared" si="119"/>
        <v>-1833.6200000000144</v>
      </c>
      <c r="K477" s="46">
        <f t="shared" si="119"/>
        <v>-826.85000000001457</v>
      </c>
      <c r="L477" s="46">
        <f t="shared" ref="L477:R477" si="120">SUM(L471:L476)</f>
        <v>-240873.15000000002</v>
      </c>
      <c r="M477" s="46">
        <f t="shared" si="120"/>
        <v>-213354.67</v>
      </c>
      <c r="N477" s="46">
        <f t="shared" si="120"/>
        <v>-602391.26</v>
      </c>
      <c r="O477" s="46">
        <f t="shared" si="120"/>
        <v>-1049.0099999999879</v>
      </c>
      <c r="P477" s="46">
        <f t="shared" si="120"/>
        <v>-134.32999999998799</v>
      </c>
      <c r="Q477" s="46">
        <f t="shared" si="120"/>
        <v>-546.87999999998806</v>
      </c>
      <c r="R477" s="46">
        <f t="shared" si="120"/>
        <v>-106131.64416666667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7"/>
      <c r="Y478" s="51"/>
      <c r="Z478" s="51"/>
      <c r="AA478" s="51"/>
    </row>
    <row r="479" spans="1:30">
      <c r="D479" s="3" t="s">
        <v>213</v>
      </c>
      <c r="E479" s="46">
        <f t="shared" ref="E479:G479" si="121">E439+E440+SUM(E442:E457)+E469+E477</f>
        <v>-19503783.610000003</v>
      </c>
      <c r="F479" s="46">
        <f t="shared" si="121"/>
        <v>-22260493.239999998</v>
      </c>
      <c r="G479" s="46">
        <f t="shared" si="121"/>
        <v>-21428885.960000005</v>
      </c>
      <c r="H479" s="46">
        <f t="shared" ref="H479" si="122">H439+H440+SUM(H442:H457)+H469+H477</f>
        <v>-23877698.84</v>
      </c>
      <c r="I479" s="46">
        <f t="shared" ref="I479:R479" si="123">I439+I440+SUM(I442:I457)+I469+I477</f>
        <v>-24011385.419999998</v>
      </c>
      <c r="J479" s="46">
        <f t="shared" si="123"/>
        <v>-25268824.199999999</v>
      </c>
      <c r="K479" s="46">
        <f t="shared" si="123"/>
        <v>-28866890.060000002</v>
      </c>
      <c r="L479" s="46">
        <f t="shared" si="123"/>
        <v>-35320685.519999996</v>
      </c>
      <c r="M479" s="46">
        <f t="shared" si="123"/>
        <v>-33642766.079999998</v>
      </c>
      <c r="N479" s="46">
        <f t="shared" si="123"/>
        <v>-26254863.460000001</v>
      </c>
      <c r="O479" s="46">
        <f t="shared" si="123"/>
        <v>-25367268.170000002</v>
      </c>
      <c r="P479" s="46">
        <f t="shared" si="123"/>
        <v>-20885213.769999992</v>
      </c>
      <c r="Q479" s="46">
        <f t="shared" si="123"/>
        <v>-21399828.869999994</v>
      </c>
      <c r="R479" s="46">
        <f t="shared" si="123"/>
        <v>-25636398.413333334</v>
      </c>
      <c r="Y479" s="51"/>
      <c r="Z479" s="51"/>
      <c r="AA479" s="51"/>
    </row>
    <row r="480" spans="1:30">
      <c r="D480" s="3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7"/>
      <c r="Y480" s="51"/>
      <c r="Z480" s="51"/>
      <c r="AA480" s="51"/>
    </row>
    <row r="481" spans="1:30">
      <c r="A481" s="6" t="s">
        <v>284</v>
      </c>
      <c r="B481" s="6" t="s">
        <v>228</v>
      </c>
      <c r="C481" s="6" t="s">
        <v>83</v>
      </c>
      <c r="D481" s="3" t="s">
        <v>920</v>
      </c>
      <c r="E481" s="45">
        <v>-28900</v>
      </c>
      <c r="F481" s="45">
        <v>-198800</v>
      </c>
      <c r="G481" s="45">
        <v>-28900</v>
      </c>
      <c r="H481" s="45">
        <v>-28900</v>
      </c>
      <c r="I481" s="45">
        <v>-29900</v>
      </c>
      <c r="J481" s="45">
        <v>-32700</v>
      </c>
      <c r="K481" s="45">
        <v>-36500</v>
      </c>
      <c r="L481" s="45">
        <v>-36500</v>
      </c>
      <c r="M481" s="45">
        <v>-29000</v>
      </c>
      <c r="N481" s="45">
        <v>-29000</v>
      </c>
      <c r="O481" s="45">
        <v>-500</v>
      </c>
      <c r="P481" s="45">
        <v>-21800</v>
      </c>
      <c r="Q481" s="45">
        <v>-600</v>
      </c>
      <c r="R481" s="47">
        <f t="shared" ref="R481:R544" si="124">((E481+Q481)+((F481+G481+H481+I481+J481+K481+L481+M481+N481+O481+P481)*2))/24</f>
        <v>-40604.166666666664</v>
      </c>
      <c r="U481" s="49">
        <f t="shared" ref="U481:U520" si="125">+R481</f>
        <v>-40604.166666666664</v>
      </c>
      <c r="V481" s="49"/>
      <c r="W481" s="49"/>
      <c r="Y481" s="51"/>
      <c r="Z481" s="51"/>
      <c r="AA481" s="51"/>
      <c r="AD481" s="49">
        <f t="shared" ref="AD481:AD520" si="126">+R481</f>
        <v>-40604.166666666664</v>
      </c>
    </row>
    <row r="482" spans="1:30">
      <c r="A482" s="6" t="s">
        <v>284</v>
      </c>
      <c r="B482" s="6" t="s">
        <v>415</v>
      </c>
      <c r="C482" s="6" t="s">
        <v>113</v>
      </c>
      <c r="D482" s="3" t="s">
        <v>229</v>
      </c>
      <c r="E482" s="45">
        <v>-24135</v>
      </c>
      <c r="F482" s="45">
        <v>-24135</v>
      </c>
      <c r="G482" s="45">
        <v>-24135</v>
      </c>
      <c r="H482" s="45">
        <v>-24135</v>
      </c>
      <c r="I482" s="45">
        <v>-24135</v>
      </c>
      <c r="J482" s="45">
        <v>-24135</v>
      </c>
      <c r="K482" s="45">
        <v>-24135</v>
      </c>
      <c r="L482" s="45">
        <v>-24135</v>
      </c>
      <c r="M482" s="45">
        <v>-24135</v>
      </c>
      <c r="N482" s="45">
        <v>-24135</v>
      </c>
      <c r="O482" s="45">
        <v>-24135</v>
      </c>
      <c r="P482" s="45">
        <v>-24135</v>
      </c>
      <c r="Q482" s="45">
        <v>-24135</v>
      </c>
      <c r="R482" s="47">
        <f t="shared" si="124"/>
        <v>-24135</v>
      </c>
      <c r="U482" s="49">
        <f t="shared" si="125"/>
        <v>-24135</v>
      </c>
      <c r="V482" s="49"/>
      <c r="W482" s="49"/>
      <c r="Y482" s="51"/>
      <c r="Z482" s="51"/>
      <c r="AA482" s="51"/>
      <c r="AD482" s="49">
        <f t="shared" si="126"/>
        <v>-24135</v>
      </c>
    </row>
    <row r="483" spans="1:30">
      <c r="A483" s="6" t="s">
        <v>284</v>
      </c>
      <c r="B483" s="6" t="s">
        <v>405</v>
      </c>
      <c r="C483" s="6" t="s">
        <v>282</v>
      </c>
      <c r="D483" s="3" t="s">
        <v>731</v>
      </c>
      <c r="E483" s="45">
        <v>-3371468.21</v>
      </c>
      <c r="F483" s="45">
        <v>-2549985.5099999998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30646.74</v>
      </c>
      <c r="M483" s="45">
        <v>-2676349.88</v>
      </c>
      <c r="N483" s="45">
        <v>-5280776.84</v>
      </c>
      <c r="O483" s="45">
        <v>-6869880.25</v>
      </c>
      <c r="P483" s="45">
        <v>-4656713.22</v>
      </c>
      <c r="Q483" s="45">
        <v>-4117511.41</v>
      </c>
      <c r="R483" s="47">
        <f t="shared" si="124"/>
        <v>-2145629.0641666665</v>
      </c>
      <c r="U483" s="49">
        <f t="shared" si="125"/>
        <v>-2145629.0641666665</v>
      </c>
      <c r="V483" s="49"/>
      <c r="W483" s="49"/>
      <c r="Y483" s="51"/>
      <c r="Z483" s="51"/>
      <c r="AA483" s="51"/>
      <c r="AD483" s="49">
        <f t="shared" si="126"/>
        <v>-2145629.0641666665</v>
      </c>
    </row>
    <row r="484" spans="1:30">
      <c r="A484" s="6" t="s">
        <v>284</v>
      </c>
      <c r="B484" s="6" t="s">
        <v>405</v>
      </c>
      <c r="C484" s="6" t="s">
        <v>875</v>
      </c>
      <c r="D484" s="3" t="s">
        <v>938</v>
      </c>
      <c r="E484" s="45">
        <v>-112241.21</v>
      </c>
      <c r="F484" s="45">
        <v>-128355.2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-88263</v>
      </c>
      <c r="M484" s="45">
        <v>-88263</v>
      </c>
      <c r="N484" s="45">
        <v>-88263</v>
      </c>
      <c r="O484" s="45">
        <v>-90346</v>
      </c>
      <c r="P484" s="45">
        <v>109654</v>
      </c>
      <c r="Q484" s="45">
        <v>-90346</v>
      </c>
      <c r="R484" s="47">
        <f t="shared" si="124"/>
        <v>-39594.150416666671</v>
      </c>
      <c r="U484" s="49">
        <f t="shared" si="125"/>
        <v>-39594.150416666671</v>
      </c>
      <c r="V484" s="49"/>
      <c r="W484" s="49"/>
      <c r="Y484" s="51"/>
      <c r="Z484" s="51"/>
      <c r="AA484" s="51"/>
      <c r="AD484" s="49">
        <f t="shared" si="126"/>
        <v>-39594.150416666671</v>
      </c>
    </row>
    <row r="485" spans="1:30">
      <c r="A485" s="6" t="s">
        <v>284</v>
      </c>
      <c r="B485" s="6" t="s">
        <v>215</v>
      </c>
      <c r="C485" s="6" t="s">
        <v>281</v>
      </c>
      <c r="D485" s="3" t="s">
        <v>732</v>
      </c>
      <c r="E485" s="45">
        <v>-14743.53</v>
      </c>
      <c r="F485" s="45">
        <v>-15651.33</v>
      </c>
      <c r="G485" s="45">
        <v>-15651.33</v>
      </c>
      <c r="H485" s="45">
        <v>-1.2732925824821E-11</v>
      </c>
      <c r="I485" s="45">
        <v>-1.2732925824821E-11</v>
      </c>
      <c r="J485" s="45">
        <v>-1.2732925824821E-11</v>
      </c>
      <c r="K485" s="45">
        <v>-1.2732925824821E-11</v>
      </c>
      <c r="L485" s="45">
        <v>-1.2732925824821E-11</v>
      </c>
      <c r="M485" s="45">
        <v>-187822.74</v>
      </c>
      <c r="N485" s="45">
        <v>-316198.45</v>
      </c>
      <c r="O485" s="45">
        <v>-110213.83</v>
      </c>
      <c r="P485" s="45">
        <v>-120579.5</v>
      </c>
      <c r="Q485" s="45">
        <v>-129383.53</v>
      </c>
      <c r="R485" s="47">
        <f t="shared" si="124"/>
        <v>-69848.392500000002</v>
      </c>
      <c r="U485" s="49">
        <f t="shared" si="125"/>
        <v>-69848.392500000002</v>
      </c>
      <c r="V485" s="49"/>
      <c r="W485" s="49"/>
      <c r="Y485" s="51"/>
      <c r="Z485" s="51"/>
      <c r="AA485" s="51"/>
      <c r="AD485" s="49">
        <f t="shared" si="126"/>
        <v>-69848.392500000002</v>
      </c>
    </row>
    <row r="486" spans="1:30">
      <c r="A486" s="6" t="s">
        <v>284</v>
      </c>
      <c r="B486" s="6" t="s">
        <v>215</v>
      </c>
      <c r="C486" s="6" t="s">
        <v>393</v>
      </c>
      <c r="D486" s="3" t="s">
        <v>733</v>
      </c>
      <c r="E486" s="45">
        <v>-34853.599999999999</v>
      </c>
      <c r="F486" s="45">
        <v>-38679.629999999997</v>
      </c>
      <c r="G486" s="45">
        <v>-46831.5</v>
      </c>
      <c r="H486" s="45">
        <v>-53998.9</v>
      </c>
      <c r="I486" s="45">
        <v>-68141.31</v>
      </c>
      <c r="J486" s="45">
        <v>-86977.52</v>
      </c>
      <c r="K486" s="45">
        <v>-105424.06</v>
      </c>
      <c r="L486" s="45">
        <v>-116367.72</v>
      </c>
      <c r="M486" s="45">
        <v>-128413.14</v>
      </c>
      <c r="N486" s="45">
        <v>-27567.73</v>
      </c>
      <c r="O486" s="45">
        <v>-40638.5</v>
      </c>
      <c r="P486" s="45">
        <v>-38953.410000000003</v>
      </c>
      <c r="Q486" s="45">
        <v>-43764.55</v>
      </c>
      <c r="R486" s="47">
        <f t="shared" si="124"/>
        <v>-65941.874583333338</v>
      </c>
      <c r="U486" s="49">
        <f t="shared" si="125"/>
        <v>-65941.874583333338</v>
      </c>
      <c r="V486" s="49"/>
      <c r="W486" s="49"/>
      <c r="Y486" s="51"/>
      <c r="Z486" s="51"/>
      <c r="AA486" s="51"/>
      <c r="AD486" s="49">
        <f t="shared" si="126"/>
        <v>-65941.874583333338</v>
      </c>
    </row>
    <row r="487" spans="1:30">
      <c r="A487" s="6" t="s">
        <v>284</v>
      </c>
      <c r="B487" s="6" t="s">
        <v>215</v>
      </c>
      <c r="C487" s="6" t="s">
        <v>941</v>
      </c>
      <c r="D487" s="3" t="s">
        <v>942</v>
      </c>
      <c r="E487" s="45">
        <v>-369574.68</v>
      </c>
      <c r="F487" s="45">
        <v>-516048.71</v>
      </c>
      <c r="G487" s="45">
        <v>-668029.13</v>
      </c>
      <c r="H487" s="45">
        <v>-808712.05</v>
      </c>
      <c r="I487" s="45">
        <v>-950731.04</v>
      </c>
      <c r="J487" s="45">
        <v>-1096052.19</v>
      </c>
      <c r="K487" s="45">
        <v>-1229986.74</v>
      </c>
      <c r="L487" s="45">
        <v>-720542.66</v>
      </c>
      <c r="M487" s="45">
        <v>-662939.05000000005</v>
      </c>
      <c r="N487" s="45">
        <v>-662939.05000000005</v>
      </c>
      <c r="O487" s="45">
        <v>-662250.56000000006</v>
      </c>
      <c r="P487" s="45">
        <v>-662250.56000000006</v>
      </c>
      <c r="Q487" s="45">
        <v>-662250.56000000006</v>
      </c>
      <c r="R487" s="47">
        <f t="shared" si="124"/>
        <v>-763032.86333333328</v>
      </c>
      <c r="U487" s="49">
        <f t="shared" si="125"/>
        <v>-763032.86333333328</v>
      </c>
      <c r="V487" s="49"/>
      <c r="W487" s="49"/>
      <c r="Y487" s="51"/>
      <c r="Z487" s="51"/>
      <c r="AA487" s="51"/>
      <c r="AD487" s="49">
        <f t="shared" si="126"/>
        <v>-763032.86333333328</v>
      </c>
    </row>
    <row r="488" spans="1:30">
      <c r="A488" s="6" t="s">
        <v>284</v>
      </c>
      <c r="B488" s="6" t="s">
        <v>215</v>
      </c>
      <c r="C488" s="6" t="s">
        <v>945</v>
      </c>
      <c r="D488" s="3" t="s">
        <v>946</v>
      </c>
      <c r="E488" s="45">
        <v>-8912.5400000000009</v>
      </c>
      <c r="F488" s="45">
        <v>-11274.58</v>
      </c>
      <c r="G488" s="45">
        <v>-15940.27</v>
      </c>
      <c r="H488" s="45">
        <v>-17190.5</v>
      </c>
      <c r="I488" s="45">
        <v>-20350.68</v>
      </c>
      <c r="J488" s="45">
        <v>-24205.08</v>
      </c>
      <c r="K488" s="45">
        <v>-25442.53</v>
      </c>
      <c r="L488" s="45">
        <v>-32452.03</v>
      </c>
      <c r="M488" s="45">
        <v>17356.52</v>
      </c>
      <c r="N488" s="45">
        <v>49667.12</v>
      </c>
      <c r="O488" s="45">
        <v>0</v>
      </c>
      <c r="P488" s="45">
        <v>-8381.9500000000007</v>
      </c>
      <c r="Q488" s="45">
        <v>-10782.76</v>
      </c>
      <c r="R488" s="47">
        <f t="shared" si="124"/>
        <v>-8171.802499999998</v>
      </c>
      <c r="U488" s="49">
        <f t="shared" si="125"/>
        <v>-8171.802499999998</v>
      </c>
      <c r="V488" s="49"/>
      <c r="W488" s="49"/>
      <c r="Y488" s="51"/>
      <c r="Z488" s="51"/>
      <c r="AA488" s="51"/>
      <c r="AD488" s="49">
        <f t="shared" si="126"/>
        <v>-8171.802499999998</v>
      </c>
    </row>
    <row r="489" spans="1:30">
      <c r="A489" s="6" t="s">
        <v>284</v>
      </c>
      <c r="B489" s="6" t="s">
        <v>215</v>
      </c>
      <c r="C489" s="6" t="s">
        <v>282</v>
      </c>
      <c r="D489" s="3" t="s">
        <v>734</v>
      </c>
      <c r="E489" s="45">
        <v>-13.450000000000699</v>
      </c>
      <c r="F489" s="45">
        <v>-13.450000000000699</v>
      </c>
      <c r="G489" s="45">
        <v>-7.2830630415410299E-13</v>
      </c>
      <c r="H489" s="45">
        <v>-63.070000000000697</v>
      </c>
      <c r="I489" s="45">
        <v>-114.030000000001</v>
      </c>
      <c r="J489" s="45">
        <v>-202.83000000000101</v>
      </c>
      <c r="K489" s="45">
        <v>-227.10000000000099</v>
      </c>
      <c r="L489" s="45">
        <v>-277.43000000000097</v>
      </c>
      <c r="M489" s="45">
        <v>-13669.29</v>
      </c>
      <c r="N489" s="45">
        <v>-14356.37</v>
      </c>
      <c r="O489" s="45">
        <v>-14303.28</v>
      </c>
      <c r="P489" s="45">
        <v>-120.700000000001</v>
      </c>
      <c r="Q489" s="45">
        <v>-154.80000000000101</v>
      </c>
      <c r="R489" s="47">
        <f t="shared" si="124"/>
        <v>-3619.306250000001</v>
      </c>
      <c r="U489" s="49">
        <f t="shared" si="125"/>
        <v>-3619.306250000001</v>
      </c>
      <c r="V489" s="49"/>
      <c r="W489" s="49"/>
      <c r="Y489" s="51"/>
      <c r="Z489" s="51"/>
      <c r="AA489" s="51"/>
      <c r="AD489" s="49">
        <f t="shared" si="126"/>
        <v>-3619.306250000001</v>
      </c>
    </row>
    <row r="490" spans="1:30">
      <c r="A490" s="6" t="s">
        <v>284</v>
      </c>
      <c r="B490" s="6" t="s">
        <v>215</v>
      </c>
      <c r="C490" s="6" t="s">
        <v>966</v>
      </c>
      <c r="D490" s="3" t="s">
        <v>967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-87733.82</v>
      </c>
      <c r="M490" s="45">
        <v>-150264.24</v>
      </c>
      <c r="N490" s="45">
        <v>-128434.33</v>
      </c>
      <c r="O490" s="45">
        <v>-186370.86</v>
      </c>
      <c r="P490" s="45">
        <v>-244451.57</v>
      </c>
      <c r="Q490" s="45">
        <v>-193601.69</v>
      </c>
      <c r="R490" s="47">
        <f t="shared" si="124"/>
        <v>-74504.638749999998</v>
      </c>
      <c r="U490" s="49">
        <f t="shared" si="125"/>
        <v>-74504.638749999998</v>
      </c>
      <c r="V490" s="49"/>
      <c r="W490" s="49"/>
      <c r="Y490" s="51"/>
      <c r="Z490" s="51"/>
      <c r="AA490" s="51"/>
      <c r="AD490" s="49">
        <f t="shared" si="126"/>
        <v>-74504.638749999998</v>
      </c>
    </row>
    <row r="491" spans="1:30">
      <c r="A491" s="6" t="s">
        <v>284</v>
      </c>
      <c r="B491" s="6" t="s">
        <v>215</v>
      </c>
      <c r="C491" s="6" t="s">
        <v>1005</v>
      </c>
      <c r="D491" s="3" t="s">
        <v>1016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7">
        <f t="shared" si="124"/>
        <v>0</v>
      </c>
      <c r="U491" s="49">
        <f t="shared" si="125"/>
        <v>0</v>
      </c>
      <c r="V491" s="49"/>
      <c r="W491" s="49"/>
      <c r="Y491" s="51"/>
      <c r="Z491" s="51"/>
      <c r="AA491" s="51"/>
      <c r="AD491" s="49">
        <f t="shared" si="126"/>
        <v>0</v>
      </c>
    </row>
    <row r="492" spans="1:30">
      <c r="A492" s="6" t="s">
        <v>284</v>
      </c>
      <c r="B492" s="6" t="s">
        <v>215</v>
      </c>
      <c r="C492" s="6" t="s">
        <v>227</v>
      </c>
      <c r="D492" s="3" t="s">
        <v>736</v>
      </c>
      <c r="E492" s="45">
        <v>-10507.63</v>
      </c>
      <c r="F492" s="45">
        <v>-12204.15</v>
      </c>
      <c r="G492" s="45">
        <v>-2366.8000000000002</v>
      </c>
      <c r="H492" s="45">
        <v>-2725.69</v>
      </c>
      <c r="I492" s="45">
        <v>-2968.49</v>
      </c>
      <c r="J492" s="45">
        <v>-451.67000000000297</v>
      </c>
      <c r="K492" s="45">
        <v>-586.79000000000303</v>
      </c>
      <c r="L492" s="45">
        <v>-761.080000000003</v>
      </c>
      <c r="M492" s="45">
        <v>-9136.56</v>
      </c>
      <c r="N492" s="45">
        <v>-16275.08</v>
      </c>
      <c r="O492" s="45">
        <v>-23299.74</v>
      </c>
      <c r="P492" s="45">
        <v>-10160.86</v>
      </c>
      <c r="Q492" s="45">
        <v>-15660.59</v>
      </c>
      <c r="R492" s="47">
        <f t="shared" si="124"/>
        <v>-7835.085</v>
      </c>
      <c r="U492" s="49">
        <f t="shared" si="125"/>
        <v>-7835.085</v>
      </c>
      <c r="V492" s="49"/>
      <c r="W492" s="49"/>
      <c r="Y492" s="51"/>
      <c r="Z492" s="51"/>
      <c r="AA492" s="51"/>
      <c r="AD492" s="49">
        <f t="shared" si="126"/>
        <v>-7835.085</v>
      </c>
    </row>
    <row r="493" spans="1:30">
      <c r="A493" s="6" t="s">
        <v>284</v>
      </c>
      <c r="B493" s="6" t="s">
        <v>215</v>
      </c>
      <c r="C493" s="6" t="s">
        <v>342</v>
      </c>
      <c r="D493" s="3" t="s">
        <v>737</v>
      </c>
      <c r="E493" s="45">
        <v>19314.25</v>
      </c>
      <c r="F493" s="45">
        <v>23452.53</v>
      </c>
      <c r="G493" s="45">
        <v>27515.26</v>
      </c>
      <c r="H493" s="45">
        <v>31761.91</v>
      </c>
      <c r="I493" s="45">
        <v>36314.58</v>
      </c>
      <c r="J493" s="45">
        <v>35572.04</v>
      </c>
      <c r="K493" s="45">
        <v>35291.589999999997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7">
        <f t="shared" si="124"/>
        <v>16630.419583333332</v>
      </c>
      <c r="U493" s="49">
        <f t="shared" si="125"/>
        <v>16630.419583333332</v>
      </c>
      <c r="V493" s="49"/>
      <c r="W493" s="49"/>
      <c r="Y493" s="51"/>
      <c r="Z493" s="51"/>
      <c r="AA493" s="51"/>
      <c r="AD493" s="49">
        <f t="shared" si="126"/>
        <v>16630.419583333332</v>
      </c>
    </row>
    <row r="494" spans="1:30">
      <c r="A494" s="6" t="s">
        <v>284</v>
      </c>
      <c r="B494" s="6" t="s">
        <v>215</v>
      </c>
      <c r="C494" s="6" t="s">
        <v>517</v>
      </c>
      <c r="D494" s="3" t="s">
        <v>739</v>
      </c>
      <c r="E494" s="45">
        <v>-555.15</v>
      </c>
      <c r="F494" s="45">
        <v>-790.96</v>
      </c>
      <c r="G494" s="45">
        <v>-376.91</v>
      </c>
      <c r="H494" s="45">
        <v>-624.92999999999995</v>
      </c>
      <c r="I494" s="45">
        <v>-844.89</v>
      </c>
      <c r="J494" s="45">
        <v>-297.39</v>
      </c>
      <c r="K494" s="45">
        <v>-519.70000000000005</v>
      </c>
      <c r="L494" s="45">
        <v>-798.49</v>
      </c>
      <c r="M494" s="45">
        <v>-258.48</v>
      </c>
      <c r="N494" s="45">
        <v>-489.74</v>
      </c>
      <c r="O494" s="45">
        <v>-745.72</v>
      </c>
      <c r="P494" s="45">
        <v>-331.61</v>
      </c>
      <c r="Q494" s="45">
        <v>-584.01</v>
      </c>
      <c r="R494" s="47">
        <f t="shared" si="124"/>
        <v>-554.0333333333333</v>
      </c>
      <c r="U494" s="49">
        <f t="shared" si="125"/>
        <v>-554.0333333333333</v>
      </c>
      <c r="V494" s="49"/>
      <c r="W494" s="49"/>
      <c r="Y494" s="51"/>
      <c r="Z494" s="51"/>
      <c r="AA494" s="51"/>
      <c r="AD494" s="49">
        <f t="shared" si="126"/>
        <v>-554.0333333333333</v>
      </c>
    </row>
    <row r="495" spans="1:30">
      <c r="A495" s="6" t="s">
        <v>284</v>
      </c>
      <c r="B495" s="6" t="s">
        <v>215</v>
      </c>
      <c r="C495" s="6" t="s">
        <v>226</v>
      </c>
      <c r="D495" s="3" t="s">
        <v>735</v>
      </c>
      <c r="E495" s="45">
        <v>-20070.23</v>
      </c>
      <c r="F495" s="45">
        <v>-25602.29</v>
      </c>
      <c r="G495" s="45">
        <v>-5853.21</v>
      </c>
      <c r="H495" s="45">
        <v>-8620.82</v>
      </c>
      <c r="I495" s="45">
        <v>-9698.35</v>
      </c>
      <c r="J495" s="45">
        <v>-1272.75</v>
      </c>
      <c r="K495" s="45">
        <v>-1818.18</v>
      </c>
      <c r="L495" s="45">
        <v>-2325.4299999999998</v>
      </c>
      <c r="M495" s="45">
        <v>-25233.87</v>
      </c>
      <c r="N495" s="45">
        <v>-47211.44</v>
      </c>
      <c r="O495" s="45">
        <v>-63962.38</v>
      </c>
      <c r="P495" s="45">
        <v>-20624.27</v>
      </c>
      <c r="Q495" s="45">
        <v>-28561.81</v>
      </c>
      <c r="R495" s="47">
        <f t="shared" si="124"/>
        <v>-19711.584166666664</v>
      </c>
      <c r="U495" s="49">
        <f t="shared" si="125"/>
        <v>-19711.584166666664</v>
      </c>
      <c r="V495" s="49"/>
      <c r="W495" s="49"/>
      <c r="Y495" s="51"/>
      <c r="Z495" s="51"/>
      <c r="AA495" s="51"/>
      <c r="AD495" s="49">
        <f t="shared" si="126"/>
        <v>-19711.584166666664</v>
      </c>
    </row>
    <row r="496" spans="1:30">
      <c r="A496" s="6" t="s">
        <v>284</v>
      </c>
      <c r="B496" s="6" t="s">
        <v>215</v>
      </c>
      <c r="C496" s="6" t="s">
        <v>518</v>
      </c>
      <c r="D496" s="3" t="s">
        <v>738</v>
      </c>
      <c r="E496" s="45">
        <v>-63411.67</v>
      </c>
      <c r="F496" s="45">
        <v>-88805.6</v>
      </c>
      <c r="G496" s="45">
        <v>-117005.89</v>
      </c>
      <c r="H496" s="45">
        <v>-67879.72</v>
      </c>
      <c r="I496" s="45">
        <v>-93655.05</v>
      </c>
      <c r="J496" s="45">
        <v>-119246.76</v>
      </c>
      <c r="K496" s="45">
        <v>-62318.5</v>
      </c>
      <c r="L496" s="45">
        <v>-44.969999999979301</v>
      </c>
      <c r="M496" s="45">
        <v>-44.97</v>
      </c>
      <c r="N496" s="45">
        <v>0</v>
      </c>
      <c r="O496" s="45">
        <v>0</v>
      </c>
      <c r="P496" s="45">
        <v>0</v>
      </c>
      <c r="Q496" s="45">
        <v>0</v>
      </c>
      <c r="R496" s="47">
        <f t="shared" si="124"/>
        <v>-48392.274583333325</v>
      </c>
      <c r="U496" s="49">
        <f t="shared" si="125"/>
        <v>-48392.274583333325</v>
      </c>
      <c r="V496" s="49"/>
      <c r="W496" s="49"/>
      <c r="Y496" s="51"/>
      <c r="Z496" s="51"/>
      <c r="AA496" s="51"/>
      <c r="AD496" s="49">
        <f t="shared" si="126"/>
        <v>-48392.274583333325</v>
      </c>
    </row>
    <row r="497" spans="1:30">
      <c r="A497" s="6" t="s">
        <v>284</v>
      </c>
      <c r="B497" s="6" t="s">
        <v>215</v>
      </c>
      <c r="C497" s="6" t="s">
        <v>860</v>
      </c>
      <c r="D497" s="3" t="s">
        <v>738</v>
      </c>
      <c r="E497" s="45">
        <v>-16275.89</v>
      </c>
      <c r="F497" s="45">
        <v>-23821.78</v>
      </c>
      <c r="G497" s="45">
        <v>-33574.15</v>
      </c>
      <c r="H497" s="45">
        <v>-19434.45</v>
      </c>
      <c r="I497" s="45">
        <v>-26763.35</v>
      </c>
      <c r="J497" s="45">
        <v>-34077.53</v>
      </c>
      <c r="K497" s="45">
        <v>-16111.36</v>
      </c>
      <c r="L497" s="45">
        <v>-25374.95</v>
      </c>
      <c r="M497" s="45">
        <v>-33561.58</v>
      </c>
      <c r="N497" s="45">
        <v>-21697.23</v>
      </c>
      <c r="O497" s="45">
        <v>-29740.2</v>
      </c>
      <c r="P497" s="45">
        <v>-37301.089999999997</v>
      </c>
      <c r="Q497" s="45">
        <v>-17217.169999999998</v>
      </c>
      <c r="R497" s="47">
        <f t="shared" si="124"/>
        <v>-26517.016666666674</v>
      </c>
      <c r="U497" s="49">
        <f t="shared" si="125"/>
        <v>-26517.016666666674</v>
      </c>
      <c r="V497" s="49"/>
      <c r="W497" s="49"/>
      <c r="Y497" s="51"/>
      <c r="Z497" s="51"/>
      <c r="AA497" s="51"/>
      <c r="AD497" s="49">
        <f t="shared" si="126"/>
        <v>-26517.016666666674</v>
      </c>
    </row>
    <row r="498" spans="1:30">
      <c r="A498" s="6" t="s">
        <v>284</v>
      </c>
      <c r="B498" s="6" t="s">
        <v>215</v>
      </c>
      <c r="C498" s="6" t="s">
        <v>1032</v>
      </c>
      <c r="D498" s="3" t="s">
        <v>1033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si="124"/>
        <v>0</v>
      </c>
      <c r="U498" s="49">
        <f t="shared" si="125"/>
        <v>0</v>
      </c>
      <c r="V498" s="49"/>
      <c r="W498" s="49"/>
      <c r="Y498" s="51"/>
      <c r="Z498" s="51"/>
      <c r="AA498" s="51"/>
      <c r="AD498" s="49">
        <f t="shared" si="126"/>
        <v>0</v>
      </c>
    </row>
    <row r="499" spans="1:30">
      <c r="A499" s="6" t="s">
        <v>284</v>
      </c>
      <c r="B499" s="6" t="s">
        <v>216</v>
      </c>
      <c r="D499" s="3" t="s">
        <v>740</v>
      </c>
      <c r="E499" s="45">
        <v>-587.71</v>
      </c>
      <c r="F499" s="45">
        <v>-6076.43</v>
      </c>
      <c r="G499" s="45">
        <v>88489.91</v>
      </c>
      <c r="H499" s="45">
        <v>-562.05000000000302</v>
      </c>
      <c r="I499" s="45">
        <v>-26323.66</v>
      </c>
      <c r="J499" s="45">
        <v>-1782.87</v>
      </c>
      <c r="K499" s="45">
        <v>-4274.79</v>
      </c>
      <c r="L499" s="45">
        <v>-9745.14</v>
      </c>
      <c r="M499" s="45">
        <v>-5072.93</v>
      </c>
      <c r="N499" s="45">
        <v>-416.37999999999897</v>
      </c>
      <c r="O499" s="45">
        <v>-776.18999999999903</v>
      </c>
      <c r="P499" s="45">
        <v>-1908.52</v>
      </c>
      <c r="Q499" s="45">
        <v>-994.00999999999897</v>
      </c>
      <c r="R499" s="47">
        <f t="shared" si="124"/>
        <v>2563.3408333333332</v>
      </c>
      <c r="U499" s="49">
        <f t="shared" si="125"/>
        <v>2563.3408333333332</v>
      </c>
      <c r="V499" s="49"/>
      <c r="W499" s="49"/>
      <c r="Y499" s="51"/>
      <c r="Z499" s="51"/>
      <c r="AA499" s="51"/>
      <c r="AD499" s="49">
        <f t="shared" si="126"/>
        <v>2563.3408333333332</v>
      </c>
    </row>
    <row r="500" spans="1:30">
      <c r="A500" s="6" t="s">
        <v>284</v>
      </c>
      <c r="B500" s="6" t="s">
        <v>216</v>
      </c>
      <c r="C500" s="6" t="s">
        <v>143</v>
      </c>
      <c r="D500" s="3" t="s">
        <v>741</v>
      </c>
      <c r="E500" s="45">
        <v>-0.46</v>
      </c>
      <c r="F500" s="45">
        <v>-0.46</v>
      </c>
      <c r="G500" s="45">
        <v>-48.51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7">
        <f t="shared" si="124"/>
        <v>-4.0999999999999996</v>
      </c>
      <c r="U500" s="49">
        <f t="shared" si="125"/>
        <v>-4.0999999999999996</v>
      </c>
      <c r="V500" s="49"/>
      <c r="W500" s="49"/>
      <c r="Y500" s="51"/>
      <c r="Z500" s="51"/>
      <c r="AA500" s="51"/>
      <c r="AD500" s="49">
        <f t="shared" si="126"/>
        <v>-4.0999999999999996</v>
      </c>
    </row>
    <row r="501" spans="1:30">
      <c r="A501" s="6" t="s">
        <v>284</v>
      </c>
      <c r="B501" s="6" t="s">
        <v>863</v>
      </c>
      <c r="C501" s="6" t="s">
        <v>2</v>
      </c>
      <c r="D501" s="3" t="s">
        <v>864</v>
      </c>
      <c r="E501" s="45">
        <v>30943.83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7">
        <f t="shared" si="124"/>
        <v>1289.3262500000001</v>
      </c>
      <c r="U501" s="49">
        <f t="shared" si="125"/>
        <v>1289.3262500000001</v>
      </c>
      <c r="V501" s="49"/>
      <c r="W501" s="49"/>
      <c r="Y501" s="51"/>
      <c r="Z501" s="51"/>
      <c r="AA501" s="51"/>
      <c r="AD501" s="49">
        <f t="shared" si="126"/>
        <v>1289.3262500000001</v>
      </c>
    </row>
    <row r="502" spans="1:30">
      <c r="A502" s="6" t="s">
        <v>284</v>
      </c>
      <c r="B502" s="6" t="s">
        <v>222</v>
      </c>
      <c r="C502" s="6" t="s">
        <v>296</v>
      </c>
      <c r="D502" s="3" t="s">
        <v>505</v>
      </c>
      <c r="E502" s="45">
        <v>-21180.560000000001</v>
      </c>
      <c r="F502" s="45">
        <v>3.6379788070917101E-12</v>
      </c>
      <c r="G502" s="45">
        <v>-10763.89</v>
      </c>
      <c r="H502" s="45">
        <v>-21527.78</v>
      </c>
      <c r="I502" s="45">
        <v>3.6379788070917101E-12</v>
      </c>
      <c r="J502" s="45">
        <v>-10763.89</v>
      </c>
      <c r="K502" s="45">
        <v>-21180.560000000001</v>
      </c>
      <c r="L502" s="45">
        <v>3.6379788070917101E-12</v>
      </c>
      <c r="M502" s="45">
        <v>-10763.89</v>
      </c>
      <c r="N502" s="45">
        <v>-20486.11</v>
      </c>
      <c r="O502" s="45">
        <v>0</v>
      </c>
      <c r="P502" s="45">
        <v>-10416.67</v>
      </c>
      <c r="Q502" s="45">
        <v>-21180.560000000001</v>
      </c>
      <c r="R502" s="47">
        <f t="shared" si="124"/>
        <v>-10590.279166666665</v>
      </c>
      <c r="U502" s="49">
        <f t="shared" si="125"/>
        <v>-10590.279166666665</v>
      </c>
      <c r="V502" s="49"/>
      <c r="W502" s="49"/>
      <c r="Y502" s="51"/>
      <c r="Z502" s="51"/>
      <c r="AA502" s="51"/>
      <c r="AD502" s="49">
        <f t="shared" si="126"/>
        <v>-10590.279166666665</v>
      </c>
    </row>
    <row r="503" spans="1:30">
      <c r="A503" s="6" t="s">
        <v>284</v>
      </c>
      <c r="B503" s="6" t="s">
        <v>222</v>
      </c>
      <c r="C503" s="6" t="s">
        <v>393</v>
      </c>
      <c r="D503" s="3" t="s">
        <v>506</v>
      </c>
      <c r="E503" s="45">
        <v>-113168.55</v>
      </c>
      <c r="F503" s="45">
        <v>-1.45519152283669E-11</v>
      </c>
      <c r="G503" s="45">
        <v>-19495.560000000001</v>
      </c>
      <c r="H503" s="45">
        <v>-59449.56</v>
      </c>
      <c r="I503" s="45">
        <v>-12308.59</v>
      </c>
      <c r="J503" s="45">
        <v>-76805.490000000005</v>
      </c>
      <c r="K503" s="45">
        <v>-122504.5</v>
      </c>
      <c r="L503" s="45">
        <v>-30509.360000000001</v>
      </c>
      <c r="M503" s="45">
        <v>-63688.72</v>
      </c>
      <c r="N503" s="45">
        <v>-108303.49</v>
      </c>
      <c r="O503" s="45">
        <v>-12379.75</v>
      </c>
      <c r="P503" s="45">
        <v>-42895.54</v>
      </c>
      <c r="Q503" s="45">
        <v>-107904.45</v>
      </c>
      <c r="R503" s="47">
        <f t="shared" si="124"/>
        <v>-54906.421666666669</v>
      </c>
      <c r="U503" s="49">
        <f t="shared" si="125"/>
        <v>-54906.421666666669</v>
      </c>
      <c r="V503" s="49"/>
      <c r="W503" s="49"/>
      <c r="Y503" s="51"/>
      <c r="Z503" s="51"/>
      <c r="AA503" s="51"/>
      <c r="AD503" s="49">
        <f t="shared" si="126"/>
        <v>-54906.421666666669</v>
      </c>
    </row>
    <row r="504" spans="1:30">
      <c r="A504" s="6" t="s">
        <v>284</v>
      </c>
      <c r="B504" s="6" t="s">
        <v>222</v>
      </c>
      <c r="C504" s="6" t="s">
        <v>92</v>
      </c>
      <c r="D504" s="3" t="s">
        <v>742</v>
      </c>
      <c r="E504" s="45">
        <v>-249333.34</v>
      </c>
      <c r="F504" s="45">
        <v>-374000</v>
      </c>
      <c r="G504" s="45">
        <v>-498666.67</v>
      </c>
      <c r="H504" s="45">
        <v>-623333.34</v>
      </c>
      <c r="I504" s="45">
        <v>-748000</v>
      </c>
      <c r="J504" s="45">
        <v>-124666.67</v>
      </c>
      <c r="K504" s="45">
        <v>-249333.34</v>
      </c>
      <c r="L504" s="45">
        <v>-374000</v>
      </c>
      <c r="M504" s="45">
        <v>-498666.67</v>
      </c>
      <c r="N504" s="45">
        <v>-623333.34</v>
      </c>
      <c r="O504" s="45">
        <v>-748000</v>
      </c>
      <c r="P504" s="45">
        <v>-124666.67</v>
      </c>
      <c r="Q504" s="45">
        <v>-249333.34</v>
      </c>
      <c r="R504" s="47">
        <f t="shared" si="124"/>
        <v>-436333.33666666661</v>
      </c>
      <c r="U504" s="49">
        <f t="shared" si="125"/>
        <v>-436333.33666666661</v>
      </c>
      <c r="V504" s="49"/>
      <c r="W504" s="49"/>
      <c r="Y504" s="51"/>
      <c r="Z504" s="51"/>
      <c r="AA504" s="51"/>
      <c r="AD504" s="49">
        <f t="shared" si="126"/>
        <v>-436333.33666666661</v>
      </c>
    </row>
    <row r="505" spans="1:30">
      <c r="A505" s="6" t="s">
        <v>284</v>
      </c>
      <c r="B505" s="6" t="s">
        <v>222</v>
      </c>
      <c r="C505" s="6" t="s">
        <v>94</v>
      </c>
      <c r="D505" s="3" t="s">
        <v>743</v>
      </c>
      <c r="E505" s="45">
        <v>-177450</v>
      </c>
      <c r="F505" s="45">
        <v>-266175</v>
      </c>
      <c r="G505" s="45">
        <v>-354900</v>
      </c>
      <c r="H505" s="45">
        <v>-443625</v>
      </c>
      <c r="I505" s="45">
        <v>-532350</v>
      </c>
      <c r="J505" s="45">
        <v>-88725</v>
      </c>
      <c r="K505" s="45">
        <v>-177450</v>
      </c>
      <c r="L505" s="45">
        <v>-266175</v>
      </c>
      <c r="M505" s="45">
        <v>-354900</v>
      </c>
      <c r="N505" s="45">
        <v>-443625</v>
      </c>
      <c r="O505" s="45">
        <v>-532350</v>
      </c>
      <c r="P505" s="45">
        <v>-88725</v>
      </c>
      <c r="Q505" s="45">
        <v>-177450</v>
      </c>
      <c r="R505" s="47">
        <f t="shared" si="124"/>
        <v>-310537.5</v>
      </c>
      <c r="U505" s="49">
        <f t="shared" si="125"/>
        <v>-310537.5</v>
      </c>
      <c r="V505" s="49"/>
      <c r="W505" s="49"/>
      <c r="Y505" s="51"/>
      <c r="Z505" s="51"/>
      <c r="AA505" s="51"/>
      <c r="AD505" s="49">
        <f t="shared" si="126"/>
        <v>-310537.5</v>
      </c>
    </row>
    <row r="506" spans="1:30">
      <c r="A506" s="6" t="s">
        <v>284</v>
      </c>
      <c r="B506" s="6" t="s">
        <v>222</v>
      </c>
      <c r="C506" s="6" t="s">
        <v>96</v>
      </c>
      <c r="D506" s="3" t="s">
        <v>744</v>
      </c>
      <c r="E506" s="45">
        <v>-105936.25</v>
      </c>
      <c r="F506" s="45">
        <v>-211872.5</v>
      </c>
      <c r="G506" s="45">
        <v>-317808.75</v>
      </c>
      <c r="H506" s="45">
        <v>-105879.38</v>
      </c>
      <c r="I506" s="45">
        <v>-211758.76</v>
      </c>
      <c r="J506" s="45">
        <v>-317638.13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7">
        <f t="shared" si="124"/>
        <v>-101493.80375000001</v>
      </c>
      <c r="U506" s="49">
        <f t="shared" si="125"/>
        <v>-101493.80375000001</v>
      </c>
      <c r="V506" s="49"/>
      <c r="W506" s="49"/>
      <c r="Y506" s="51"/>
      <c r="Z506" s="51"/>
      <c r="AA506" s="51"/>
      <c r="AD506" s="49">
        <f t="shared" si="126"/>
        <v>-101493.80375000001</v>
      </c>
    </row>
    <row r="507" spans="1:30">
      <c r="A507" s="6" t="s">
        <v>284</v>
      </c>
      <c r="B507" s="6" t="s">
        <v>222</v>
      </c>
      <c r="C507" s="6" t="s">
        <v>98</v>
      </c>
      <c r="D507" s="3" t="s">
        <v>745</v>
      </c>
      <c r="E507" s="45">
        <v>-195375</v>
      </c>
      <c r="F507" s="45">
        <v>-260500</v>
      </c>
      <c r="G507" s="45">
        <v>-325625</v>
      </c>
      <c r="H507" s="45">
        <v>-390750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7">
        <f t="shared" si="124"/>
        <v>-89546.875</v>
      </c>
      <c r="U507" s="49">
        <f t="shared" si="125"/>
        <v>-89546.875</v>
      </c>
      <c r="V507" s="49"/>
      <c r="W507" s="49"/>
      <c r="Y507" s="51"/>
      <c r="Z507" s="51"/>
      <c r="AA507" s="51"/>
      <c r="AD507" s="49">
        <f t="shared" si="126"/>
        <v>-89546.875</v>
      </c>
    </row>
    <row r="508" spans="1:30">
      <c r="A508" s="6" t="s">
        <v>284</v>
      </c>
      <c r="B508" s="6" t="s">
        <v>222</v>
      </c>
      <c r="C508" s="6" t="s">
        <v>100</v>
      </c>
      <c r="D508" s="3" t="s">
        <v>746</v>
      </c>
      <c r="E508" s="45">
        <v>-579000</v>
      </c>
      <c r="F508" s="45">
        <v>-772000</v>
      </c>
      <c r="G508" s="45">
        <v>-965000</v>
      </c>
      <c r="H508" s="45">
        <v>-1158000</v>
      </c>
      <c r="I508" s="45">
        <v>-193000</v>
      </c>
      <c r="J508" s="45">
        <v>-386000</v>
      </c>
      <c r="K508" s="45">
        <v>-579000</v>
      </c>
      <c r="L508" s="45">
        <v>-772000</v>
      </c>
      <c r="M508" s="45">
        <v>-965000</v>
      </c>
      <c r="N508" s="45">
        <v>-1158000</v>
      </c>
      <c r="O508" s="45">
        <v>-193000</v>
      </c>
      <c r="P508" s="45">
        <v>-386000</v>
      </c>
      <c r="Q508" s="45">
        <v>-579000</v>
      </c>
      <c r="R508" s="47">
        <f t="shared" si="124"/>
        <v>-675500</v>
      </c>
      <c r="U508" s="49">
        <f t="shared" si="125"/>
        <v>-675500</v>
      </c>
      <c r="V508" s="49"/>
      <c r="W508" s="49"/>
      <c r="Y508" s="51"/>
      <c r="Z508" s="51"/>
      <c r="AA508" s="51"/>
      <c r="AD508" s="49">
        <f t="shared" si="126"/>
        <v>-675500</v>
      </c>
    </row>
    <row r="509" spans="1:30">
      <c r="A509" s="6" t="s">
        <v>284</v>
      </c>
      <c r="B509" s="6" t="s">
        <v>222</v>
      </c>
      <c r="C509" s="6" t="s">
        <v>102</v>
      </c>
      <c r="D509" s="3" t="s">
        <v>747</v>
      </c>
      <c r="E509" s="45">
        <v>-256875</v>
      </c>
      <c r="F509" s="45">
        <v>-342500</v>
      </c>
      <c r="G509" s="45">
        <v>-428125</v>
      </c>
      <c r="H509" s="45">
        <v>0</v>
      </c>
      <c r="I509" s="45">
        <v>-85625</v>
      </c>
      <c r="J509" s="45">
        <v>-171250</v>
      </c>
      <c r="K509" s="45">
        <v>-256875</v>
      </c>
      <c r="L509" s="45">
        <v>-342500</v>
      </c>
      <c r="M509" s="45">
        <v>-428125</v>
      </c>
      <c r="N509" s="45">
        <v>0</v>
      </c>
      <c r="O509" s="45">
        <v>-85625</v>
      </c>
      <c r="P509" s="45">
        <v>-171250</v>
      </c>
      <c r="Q509" s="45">
        <v>-256875</v>
      </c>
      <c r="R509" s="47">
        <f t="shared" si="124"/>
        <v>-214062.5</v>
      </c>
      <c r="U509" s="49">
        <f t="shared" si="125"/>
        <v>-214062.5</v>
      </c>
      <c r="V509" s="49"/>
      <c r="W509" s="49"/>
      <c r="Y509" s="51"/>
      <c r="Z509" s="51"/>
      <c r="AA509" s="51"/>
      <c r="AD509" s="49">
        <f t="shared" si="126"/>
        <v>-214062.5</v>
      </c>
    </row>
    <row r="510" spans="1:30">
      <c r="A510" s="6" t="s">
        <v>284</v>
      </c>
      <c r="B510" s="6" t="s">
        <v>222</v>
      </c>
      <c r="C510" s="6" t="s">
        <v>104</v>
      </c>
      <c r="D510" s="3" t="s">
        <v>748</v>
      </c>
      <c r="E510" s="45">
        <v>-272500</v>
      </c>
      <c r="F510" s="45">
        <v>-363333.33</v>
      </c>
      <c r="G510" s="45">
        <v>-454166.66</v>
      </c>
      <c r="H510" s="45">
        <v>-1.16415321826935E-10</v>
      </c>
      <c r="I510" s="45">
        <v>-90833.330000000104</v>
      </c>
      <c r="J510" s="45">
        <v>-181666.66</v>
      </c>
      <c r="K510" s="45">
        <v>-272500</v>
      </c>
      <c r="L510" s="45">
        <v>-363333.33</v>
      </c>
      <c r="M510" s="45">
        <v>-454166.66</v>
      </c>
      <c r="N510" s="45">
        <v>-5.8207660913467401E-11</v>
      </c>
      <c r="O510" s="45">
        <v>-90833.330000000104</v>
      </c>
      <c r="P510" s="45">
        <v>-181666.66</v>
      </c>
      <c r="Q510" s="45">
        <v>-272500</v>
      </c>
      <c r="R510" s="47">
        <f t="shared" si="124"/>
        <v>-227083.33000000005</v>
      </c>
      <c r="U510" s="49">
        <f t="shared" si="125"/>
        <v>-227083.33000000005</v>
      </c>
      <c r="V510" s="49"/>
      <c r="W510" s="49"/>
      <c r="Y510" s="51"/>
      <c r="Z510" s="51"/>
      <c r="AA510" s="51"/>
      <c r="AD510" s="49">
        <f t="shared" si="126"/>
        <v>-227083.33000000005</v>
      </c>
    </row>
    <row r="511" spans="1:30">
      <c r="A511" s="6" t="s">
        <v>284</v>
      </c>
      <c r="B511" s="6" t="s">
        <v>222</v>
      </c>
      <c r="C511" s="6" t="s">
        <v>107</v>
      </c>
      <c r="D511" s="3" t="s">
        <v>749</v>
      </c>
      <c r="E511" s="45">
        <v>2.91038304567337E-11</v>
      </c>
      <c r="F511" s="45">
        <v>-42604.17</v>
      </c>
      <c r="G511" s="45">
        <v>-85208.34</v>
      </c>
      <c r="H511" s="45">
        <v>-127812.5</v>
      </c>
      <c r="I511" s="45">
        <v>-170416.67</v>
      </c>
      <c r="J511" s="45">
        <v>-213020.84</v>
      </c>
      <c r="K511" s="45">
        <v>2.91038304567337E-11</v>
      </c>
      <c r="L511" s="45">
        <v>-42604.17</v>
      </c>
      <c r="M511" s="45">
        <v>170416.66</v>
      </c>
      <c r="N511" s="45">
        <v>127812.5</v>
      </c>
      <c r="O511" s="45">
        <v>85208.33</v>
      </c>
      <c r="P511" s="45">
        <v>42604.160000000003</v>
      </c>
      <c r="Q511" s="45">
        <v>255625</v>
      </c>
      <c r="R511" s="47">
        <f t="shared" si="124"/>
        <v>-10651.045</v>
      </c>
      <c r="U511" s="49">
        <f t="shared" si="125"/>
        <v>-10651.045</v>
      </c>
      <c r="V511" s="49"/>
      <c r="W511" s="49"/>
      <c r="Y511" s="51"/>
      <c r="Z511" s="51"/>
      <c r="AA511" s="51"/>
      <c r="AD511" s="49">
        <f t="shared" si="126"/>
        <v>-10651.045</v>
      </c>
    </row>
    <row r="512" spans="1:30">
      <c r="A512" s="6" t="s">
        <v>284</v>
      </c>
      <c r="B512" s="6" t="s">
        <v>222</v>
      </c>
      <c r="C512" s="6" t="s">
        <v>108</v>
      </c>
      <c r="D512" s="3" t="s">
        <v>750</v>
      </c>
      <c r="E512" s="45">
        <v>2.91038304567337E-11</v>
      </c>
      <c r="F512" s="45">
        <v>-44166.67</v>
      </c>
      <c r="G512" s="45">
        <v>-88333.34</v>
      </c>
      <c r="H512" s="45">
        <v>-132500</v>
      </c>
      <c r="I512" s="45">
        <v>-176666.67</v>
      </c>
      <c r="J512" s="45">
        <v>-220833.34</v>
      </c>
      <c r="K512" s="45">
        <v>2.91038304567337E-11</v>
      </c>
      <c r="L512" s="45">
        <v>-44166.67</v>
      </c>
      <c r="M512" s="45">
        <v>176666.66</v>
      </c>
      <c r="N512" s="45">
        <v>132500</v>
      </c>
      <c r="O512" s="45">
        <v>88333.33</v>
      </c>
      <c r="P512" s="45">
        <v>44166.66</v>
      </c>
      <c r="Q512" s="45">
        <v>265000</v>
      </c>
      <c r="R512" s="47">
        <f t="shared" si="124"/>
        <v>-11041.670000000004</v>
      </c>
      <c r="U512" s="49">
        <f t="shared" si="125"/>
        <v>-11041.670000000004</v>
      </c>
      <c r="V512" s="49"/>
      <c r="W512" s="49"/>
      <c r="Y512" s="51"/>
      <c r="Z512" s="51"/>
      <c r="AA512" s="51"/>
      <c r="AD512" s="49">
        <f t="shared" si="126"/>
        <v>-11041.670000000004</v>
      </c>
    </row>
    <row r="513" spans="1:30">
      <c r="A513" s="6" t="s">
        <v>284</v>
      </c>
      <c r="B513" s="6" t="s">
        <v>222</v>
      </c>
      <c r="C513" s="6" t="s">
        <v>109</v>
      </c>
      <c r="D513" s="3" t="s">
        <v>751</v>
      </c>
      <c r="E513" s="45">
        <v>-170416.67</v>
      </c>
      <c r="F513" s="45">
        <v>-213020.84</v>
      </c>
      <c r="G513" s="45">
        <v>2.91038304567337E-11</v>
      </c>
      <c r="H513" s="45">
        <v>-42604.17</v>
      </c>
      <c r="I513" s="45">
        <v>-85208.34</v>
      </c>
      <c r="J513" s="45">
        <v>-127812.5</v>
      </c>
      <c r="K513" s="45">
        <v>-170416.67</v>
      </c>
      <c r="L513" s="45">
        <v>-213020.84</v>
      </c>
      <c r="M513" s="45">
        <v>-255625</v>
      </c>
      <c r="N513" s="45">
        <v>-298229.17</v>
      </c>
      <c r="O513" s="45">
        <v>-340833.34</v>
      </c>
      <c r="P513" s="45">
        <v>-383437.5</v>
      </c>
      <c r="Q513" s="45">
        <v>-426041.67</v>
      </c>
      <c r="R513" s="47">
        <f t="shared" si="124"/>
        <v>-202369.79500000001</v>
      </c>
      <c r="U513" s="49">
        <f t="shared" si="125"/>
        <v>-202369.79500000001</v>
      </c>
      <c r="V513" s="49"/>
      <c r="W513" s="49"/>
      <c r="Y513" s="51"/>
      <c r="Z513" s="51"/>
      <c r="AA513" s="51"/>
      <c r="AD513" s="49">
        <f t="shared" si="126"/>
        <v>-202369.79500000001</v>
      </c>
    </row>
    <row r="514" spans="1:30">
      <c r="A514" s="6" t="s">
        <v>284</v>
      </c>
      <c r="B514" s="6" t="s">
        <v>222</v>
      </c>
      <c r="C514" s="6" t="s">
        <v>110</v>
      </c>
      <c r="D514" s="3" t="s">
        <v>752</v>
      </c>
      <c r="E514" s="45">
        <v>-176666.67</v>
      </c>
      <c r="F514" s="45">
        <v>-220833.34</v>
      </c>
      <c r="G514" s="45">
        <v>2.91038304567337E-11</v>
      </c>
      <c r="H514" s="45">
        <v>-44166.67</v>
      </c>
      <c r="I514" s="45">
        <v>-88333.34</v>
      </c>
      <c r="J514" s="45">
        <v>-132500</v>
      </c>
      <c r="K514" s="45">
        <v>-176666.67</v>
      </c>
      <c r="L514" s="45">
        <v>-220833.34</v>
      </c>
      <c r="M514" s="45">
        <v>-265000</v>
      </c>
      <c r="N514" s="45">
        <v>-309166.67</v>
      </c>
      <c r="O514" s="45">
        <v>-353333.34</v>
      </c>
      <c r="P514" s="45">
        <v>-397500</v>
      </c>
      <c r="Q514" s="45">
        <v>-441666.67</v>
      </c>
      <c r="R514" s="47">
        <f t="shared" si="124"/>
        <v>-209791.67</v>
      </c>
      <c r="U514" s="49">
        <f t="shared" si="125"/>
        <v>-209791.67</v>
      </c>
      <c r="V514" s="49"/>
      <c r="W514" s="49"/>
      <c r="Y514" s="51"/>
      <c r="Z514" s="51"/>
      <c r="AA514" s="51"/>
      <c r="AD514" s="49">
        <f t="shared" si="126"/>
        <v>-209791.67</v>
      </c>
    </row>
    <row r="515" spans="1:30">
      <c r="A515" s="6" t="s">
        <v>284</v>
      </c>
      <c r="B515" s="6" t="s">
        <v>222</v>
      </c>
      <c r="C515" s="6" t="s">
        <v>893</v>
      </c>
      <c r="D515" s="3" t="s">
        <v>894</v>
      </c>
      <c r="E515" s="45">
        <v>-452500</v>
      </c>
      <c r="F515" s="45">
        <v>-75416.67</v>
      </c>
      <c r="G515" s="45">
        <v>-150833.34</v>
      </c>
      <c r="H515" s="45">
        <v>-226250</v>
      </c>
      <c r="I515" s="45">
        <v>-301666.67</v>
      </c>
      <c r="J515" s="45">
        <v>-377083.34</v>
      </c>
      <c r="K515" s="45">
        <v>-452500</v>
      </c>
      <c r="L515" s="45">
        <v>-75416.67</v>
      </c>
      <c r="M515" s="45">
        <v>-150833.34</v>
      </c>
      <c r="N515" s="45">
        <v>-226250</v>
      </c>
      <c r="O515" s="45">
        <v>-301666.67</v>
      </c>
      <c r="P515" s="45">
        <v>-377083.34</v>
      </c>
      <c r="Q515" s="45">
        <v>-452500</v>
      </c>
      <c r="R515" s="47">
        <f t="shared" si="124"/>
        <v>-263958.33666666667</v>
      </c>
      <c r="U515" s="49">
        <f t="shared" si="125"/>
        <v>-263958.33666666667</v>
      </c>
      <c r="V515" s="49"/>
      <c r="W515" s="49"/>
      <c r="Y515" s="51"/>
      <c r="Z515" s="51"/>
      <c r="AA515" s="51"/>
      <c r="AD515" s="49">
        <f t="shared" si="126"/>
        <v>-263958.33666666667</v>
      </c>
    </row>
    <row r="516" spans="1:30">
      <c r="A516" s="6" t="s">
        <v>284</v>
      </c>
      <c r="B516" s="6" t="s">
        <v>222</v>
      </c>
      <c r="C516" s="6" t="s">
        <v>889</v>
      </c>
      <c r="D516" s="3" t="s">
        <v>891</v>
      </c>
      <c r="E516" s="45">
        <v>-382000</v>
      </c>
      <c r="F516" s="45">
        <v>-63666.67</v>
      </c>
      <c r="G516" s="45">
        <v>-127333.34</v>
      </c>
      <c r="H516" s="45">
        <v>-191000</v>
      </c>
      <c r="I516" s="45">
        <v>-254666.67</v>
      </c>
      <c r="J516" s="45">
        <v>-318333.34000000003</v>
      </c>
      <c r="K516" s="45">
        <v>-382000</v>
      </c>
      <c r="L516" s="45">
        <v>-63666.67</v>
      </c>
      <c r="M516" s="45">
        <v>-127333.34</v>
      </c>
      <c r="N516" s="45">
        <v>-191000</v>
      </c>
      <c r="O516" s="45">
        <v>-254666.67</v>
      </c>
      <c r="P516" s="45">
        <v>-318333.34000000003</v>
      </c>
      <c r="Q516" s="45">
        <v>-382000</v>
      </c>
      <c r="R516" s="47">
        <f t="shared" si="124"/>
        <v>-222833.33666666667</v>
      </c>
      <c r="U516" s="49">
        <f t="shared" si="125"/>
        <v>-222833.33666666667</v>
      </c>
      <c r="V516" s="49"/>
      <c r="W516" s="49"/>
      <c r="Y516" s="51"/>
      <c r="Z516" s="51"/>
      <c r="AA516" s="51"/>
      <c r="AD516" s="49">
        <f t="shared" si="126"/>
        <v>-222833.33666666667</v>
      </c>
    </row>
    <row r="517" spans="1:30">
      <c r="A517" s="6" t="s">
        <v>284</v>
      </c>
      <c r="B517" s="6" t="s">
        <v>222</v>
      </c>
      <c r="C517" s="6" t="s">
        <v>890</v>
      </c>
      <c r="D517" s="3" t="s">
        <v>892</v>
      </c>
      <c r="E517" s="45">
        <v>-639000</v>
      </c>
      <c r="F517" s="45">
        <v>-106500</v>
      </c>
      <c r="G517" s="45">
        <v>-213000</v>
      </c>
      <c r="H517" s="45">
        <v>-319500</v>
      </c>
      <c r="I517" s="45">
        <v>-426000</v>
      </c>
      <c r="J517" s="45">
        <v>-532500</v>
      </c>
      <c r="K517" s="45">
        <v>-639000</v>
      </c>
      <c r="L517" s="45">
        <v>-106500</v>
      </c>
      <c r="M517" s="45">
        <v>-213000</v>
      </c>
      <c r="N517" s="45">
        <v>-319500</v>
      </c>
      <c r="O517" s="45">
        <v>-426000</v>
      </c>
      <c r="P517" s="45">
        <v>-532500</v>
      </c>
      <c r="Q517" s="45">
        <v>-639000</v>
      </c>
      <c r="R517" s="47">
        <f t="shared" si="124"/>
        <v>-372750</v>
      </c>
      <c r="U517" s="49">
        <f t="shared" si="125"/>
        <v>-372750</v>
      </c>
      <c r="V517" s="49"/>
      <c r="W517" s="49"/>
      <c r="Y517" s="51"/>
      <c r="Z517" s="51"/>
      <c r="AA517" s="51"/>
      <c r="AD517" s="49">
        <f t="shared" si="126"/>
        <v>-372750</v>
      </c>
    </row>
    <row r="518" spans="1:30">
      <c r="A518" s="6" t="s">
        <v>284</v>
      </c>
      <c r="B518" s="6" t="s">
        <v>222</v>
      </c>
      <c r="C518" s="6" t="s">
        <v>406</v>
      </c>
      <c r="D518" s="3" t="s">
        <v>952</v>
      </c>
      <c r="E518" s="45">
        <v>0</v>
      </c>
      <c r="F518" s="45">
        <v>-89500</v>
      </c>
      <c r="G518" s="45">
        <v>-179000</v>
      </c>
      <c r="H518" s="45">
        <v>-268500</v>
      </c>
      <c r="I518" s="45">
        <v>-358000</v>
      </c>
      <c r="J518" s="45">
        <v>-447500</v>
      </c>
      <c r="K518" s="45">
        <v>-537000</v>
      </c>
      <c r="L518" s="45">
        <v>-89500</v>
      </c>
      <c r="M518" s="45">
        <v>-179000</v>
      </c>
      <c r="N518" s="45">
        <v>-268500</v>
      </c>
      <c r="O518" s="45">
        <v>-358000</v>
      </c>
      <c r="P518" s="45">
        <v>-447500</v>
      </c>
      <c r="Q518" s="45">
        <v>-537000</v>
      </c>
      <c r="R518" s="47">
        <f t="shared" si="124"/>
        <v>-290875</v>
      </c>
      <c r="U518" s="49">
        <f t="shared" si="125"/>
        <v>-290875</v>
      </c>
      <c r="V518" s="49"/>
      <c r="W518" s="49"/>
      <c r="Y518" s="51"/>
      <c r="Z518" s="51"/>
      <c r="AA518" s="51"/>
      <c r="AD518" s="49">
        <f t="shared" si="126"/>
        <v>-290875</v>
      </c>
    </row>
    <row r="519" spans="1:30">
      <c r="A519" s="6" t="s">
        <v>284</v>
      </c>
      <c r="B519" s="6" t="s">
        <v>222</v>
      </c>
      <c r="C519" s="6" t="s">
        <v>407</v>
      </c>
      <c r="D519" s="3" t="s">
        <v>953</v>
      </c>
      <c r="E519" s="45">
        <v>0</v>
      </c>
      <c r="F519" s="45">
        <v>-63000</v>
      </c>
      <c r="G519" s="45">
        <v>-126000</v>
      </c>
      <c r="H519" s="45">
        <v>-189000</v>
      </c>
      <c r="I519" s="45">
        <v>-252000</v>
      </c>
      <c r="J519" s="45">
        <v>-315000</v>
      </c>
      <c r="K519" s="45">
        <v>-378000</v>
      </c>
      <c r="L519" s="45">
        <v>-63000</v>
      </c>
      <c r="M519" s="45">
        <v>-126000</v>
      </c>
      <c r="N519" s="45">
        <v>-189000</v>
      </c>
      <c r="O519" s="45">
        <v>-252000</v>
      </c>
      <c r="P519" s="45">
        <v>-315000</v>
      </c>
      <c r="Q519" s="45">
        <v>-378000</v>
      </c>
      <c r="R519" s="47">
        <f t="shared" si="124"/>
        <v>-204750</v>
      </c>
      <c r="U519" s="49">
        <f t="shared" si="125"/>
        <v>-204750</v>
      </c>
      <c r="V519" s="49"/>
      <c r="W519" s="49"/>
      <c r="Y519" s="51"/>
      <c r="Z519" s="51"/>
      <c r="AA519" s="51"/>
      <c r="AD519" s="49">
        <f t="shared" si="126"/>
        <v>-204750</v>
      </c>
    </row>
    <row r="520" spans="1:30">
      <c r="A520" s="6" t="s">
        <v>284</v>
      </c>
      <c r="B520" s="6" t="s">
        <v>222</v>
      </c>
      <c r="C520" s="6" t="s">
        <v>959</v>
      </c>
      <c r="D520" s="3" t="s">
        <v>964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-69583.33</v>
      </c>
      <c r="L520" s="45">
        <v>-139166.66</v>
      </c>
      <c r="M520" s="45">
        <v>-208750</v>
      </c>
      <c r="N520" s="45">
        <v>-278333.33</v>
      </c>
      <c r="O520" s="45">
        <v>-347916.66</v>
      </c>
      <c r="P520" s="45">
        <v>-5.8207660913467401E-11</v>
      </c>
      <c r="Q520" s="45">
        <v>-69583.330000000104</v>
      </c>
      <c r="R520" s="47">
        <f t="shared" si="124"/>
        <v>-89878.470416666663</v>
      </c>
      <c r="U520" s="49">
        <f t="shared" si="125"/>
        <v>-89878.470416666663</v>
      </c>
      <c r="V520" s="49"/>
      <c r="W520" s="49"/>
      <c r="Y520" s="51"/>
      <c r="Z520" s="51"/>
      <c r="AA520" s="51"/>
      <c r="AD520" s="49">
        <f t="shared" si="126"/>
        <v>-89878.470416666663</v>
      </c>
    </row>
    <row r="521" spans="1:30">
      <c r="A521" s="6" t="s">
        <v>284</v>
      </c>
      <c r="B521" s="6" t="s">
        <v>218</v>
      </c>
      <c r="C521" s="6" t="s">
        <v>295</v>
      </c>
      <c r="D521" s="3" t="s">
        <v>219</v>
      </c>
      <c r="E521" s="45">
        <v>-2835000</v>
      </c>
      <c r="F521" s="45">
        <v>-2835000</v>
      </c>
      <c r="G521" s="45">
        <v>0</v>
      </c>
      <c r="H521" s="45">
        <v>-2835000</v>
      </c>
      <c r="I521" s="45">
        <v>-2835000</v>
      </c>
      <c r="J521" s="45">
        <v>0</v>
      </c>
      <c r="K521" s="45">
        <v>-3590000</v>
      </c>
      <c r="L521" s="45">
        <v>-3590000</v>
      </c>
      <c r="M521" s="45">
        <v>0</v>
      </c>
      <c r="N521" s="45">
        <v>-3590000</v>
      </c>
      <c r="O521" s="45">
        <v>-3590000</v>
      </c>
      <c r="P521" s="45">
        <v>0</v>
      </c>
      <c r="Q521" s="45">
        <v>-3590000</v>
      </c>
      <c r="R521" s="47">
        <f t="shared" si="124"/>
        <v>-2173125</v>
      </c>
      <c r="U521" s="61"/>
      <c r="V521" s="61">
        <f>+R521</f>
        <v>-2173125</v>
      </c>
      <c r="W521" s="49"/>
      <c r="Y521" s="51"/>
      <c r="Z521" s="51"/>
      <c r="AA521" s="51"/>
      <c r="AC521" s="61">
        <f>+R521</f>
        <v>-2173125</v>
      </c>
      <c r="AD521" s="49"/>
    </row>
    <row r="522" spans="1:30">
      <c r="A522" s="6" t="s">
        <v>284</v>
      </c>
      <c r="B522" s="6" t="s">
        <v>408</v>
      </c>
      <c r="C522" s="6" t="s">
        <v>343</v>
      </c>
      <c r="D522" s="62" t="s">
        <v>753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-66090</v>
      </c>
      <c r="M522" s="45">
        <v>-66090</v>
      </c>
      <c r="N522" s="45">
        <v>-66090</v>
      </c>
      <c r="O522" s="45">
        <v>0</v>
      </c>
      <c r="P522" s="45">
        <v>0</v>
      </c>
      <c r="Q522" s="45">
        <v>0</v>
      </c>
      <c r="R522" s="47">
        <f t="shared" si="124"/>
        <v>-16522.5</v>
      </c>
      <c r="T522" s="49"/>
      <c r="U522" s="49">
        <f>R522-T522</f>
        <v>-16522.5</v>
      </c>
      <c r="V522" s="49"/>
      <c r="W522" s="49"/>
      <c r="Y522" s="51"/>
      <c r="Z522" s="51"/>
      <c r="AA522" s="51"/>
      <c r="AD522" s="49">
        <f t="shared" ref="AD522:AD535" si="127">+R522</f>
        <v>-16522.5</v>
      </c>
    </row>
    <row r="523" spans="1:30">
      <c r="A523" s="6" t="s">
        <v>284</v>
      </c>
      <c r="B523" s="6" t="s">
        <v>408</v>
      </c>
      <c r="C523" s="6" t="s">
        <v>409</v>
      </c>
      <c r="D523" s="3" t="s">
        <v>754</v>
      </c>
      <c r="E523" s="45">
        <v>-49128.07</v>
      </c>
      <c r="F523" s="45">
        <v>-72384.210000000006</v>
      </c>
      <c r="G523" s="45">
        <v>-29614.35</v>
      </c>
      <c r="H523" s="45">
        <v>-48256.14</v>
      </c>
      <c r="I523" s="45">
        <v>-5661.3899999999903</v>
      </c>
      <c r="J523" s="45">
        <v>-24478.29</v>
      </c>
      <c r="K523" s="45">
        <v>-43120.08</v>
      </c>
      <c r="L523" s="45">
        <v>-61761.87</v>
      </c>
      <c r="M523" s="45">
        <v>-21943.09</v>
      </c>
      <c r="N523" s="45">
        <v>-43886.18</v>
      </c>
      <c r="O523" s="45">
        <v>-67079.14</v>
      </c>
      <c r="P523" s="45">
        <v>-21318.16</v>
      </c>
      <c r="Q523" s="45">
        <v>-44511.12</v>
      </c>
      <c r="R523" s="47">
        <f t="shared" si="124"/>
        <v>-40526.874583333331</v>
      </c>
      <c r="U523" s="49">
        <f t="shared" ref="U523:U535" si="128">+R523</f>
        <v>-40526.874583333331</v>
      </c>
      <c r="V523" s="49"/>
      <c r="W523" s="49"/>
      <c r="Y523" s="51"/>
      <c r="Z523" s="51"/>
      <c r="AA523" s="51"/>
      <c r="AD523" s="49">
        <f t="shared" si="127"/>
        <v>-40526.874583333331</v>
      </c>
    </row>
    <row r="524" spans="1:30">
      <c r="A524" s="6" t="s">
        <v>284</v>
      </c>
      <c r="B524" s="6" t="s">
        <v>408</v>
      </c>
      <c r="C524" s="6" t="s">
        <v>410</v>
      </c>
      <c r="D524" s="3" t="s">
        <v>755</v>
      </c>
      <c r="E524" s="45">
        <v>-554325</v>
      </c>
      <c r="F524" s="45">
        <v>-554325</v>
      </c>
      <c r="G524" s="45">
        <v>-554325</v>
      </c>
      <c r="H524" s="45">
        <v>-554325</v>
      </c>
      <c r="I524" s="45">
        <v>-554325</v>
      </c>
      <c r="J524" s="45">
        <v>-554325</v>
      </c>
      <c r="K524" s="45">
        <v>-554325</v>
      </c>
      <c r="L524" s="45">
        <v>-570707</v>
      </c>
      <c r="M524" s="45">
        <v>-570707</v>
      </c>
      <c r="N524" s="45">
        <v>-570707</v>
      </c>
      <c r="O524" s="45">
        <v>-570707</v>
      </c>
      <c r="P524" s="45">
        <v>-570707</v>
      </c>
      <c r="Q524" s="45">
        <v>-570707</v>
      </c>
      <c r="R524" s="47">
        <f t="shared" si="124"/>
        <v>-561833.41666666663</v>
      </c>
      <c r="U524" s="49">
        <f t="shared" si="128"/>
        <v>-561833.41666666663</v>
      </c>
      <c r="V524" s="49"/>
      <c r="W524" s="49"/>
      <c r="Y524" s="51"/>
      <c r="Z524" s="51"/>
      <c r="AA524" s="51"/>
      <c r="AD524" s="49">
        <f t="shared" si="127"/>
        <v>-561833.41666666663</v>
      </c>
    </row>
    <row r="525" spans="1:30">
      <c r="A525" s="6" t="s">
        <v>284</v>
      </c>
      <c r="B525" s="6" t="s">
        <v>223</v>
      </c>
      <c r="C525" s="6" t="s">
        <v>143</v>
      </c>
      <c r="D525" s="3" t="s">
        <v>756</v>
      </c>
      <c r="E525" s="45">
        <v>-1771197.42</v>
      </c>
      <c r="F525" s="45">
        <v>-1944337.85</v>
      </c>
      <c r="G525" s="45">
        <v>-1137038.46</v>
      </c>
      <c r="H525" s="45">
        <v>-1241361.32</v>
      </c>
      <c r="I525" s="45">
        <v>-1469706.02</v>
      </c>
      <c r="J525" s="45">
        <v>-1746137.36</v>
      </c>
      <c r="K525" s="45">
        <v>-1835241.4</v>
      </c>
      <c r="L525" s="45">
        <v>-1026586.12</v>
      </c>
      <c r="M525" s="45">
        <v>-1162725.33</v>
      </c>
      <c r="N525" s="45">
        <v>-1139089.24</v>
      </c>
      <c r="O525" s="45">
        <v>-1507548.46</v>
      </c>
      <c r="P525" s="45">
        <v>-1763851.32</v>
      </c>
      <c r="Q525" s="45">
        <v>-1934689.15</v>
      </c>
      <c r="R525" s="47">
        <f t="shared" si="124"/>
        <v>-1485547.1804166667</v>
      </c>
      <c r="U525" s="49">
        <f t="shared" si="128"/>
        <v>-1485547.1804166667</v>
      </c>
      <c r="V525" s="49"/>
      <c r="W525" s="49"/>
      <c r="Y525" s="51"/>
      <c r="Z525" s="51"/>
      <c r="AA525" s="51"/>
      <c r="AD525" s="49">
        <f t="shared" si="127"/>
        <v>-1485547.1804166667</v>
      </c>
    </row>
    <row r="526" spans="1:30">
      <c r="A526" s="6" t="s">
        <v>284</v>
      </c>
      <c r="B526" s="6" t="s">
        <v>223</v>
      </c>
      <c r="C526" s="6" t="s">
        <v>180</v>
      </c>
      <c r="D526" s="3" t="s">
        <v>757</v>
      </c>
      <c r="E526" s="45">
        <v>-378599.67</v>
      </c>
      <c r="F526" s="45">
        <v>-505611.55</v>
      </c>
      <c r="G526" s="45">
        <v>-612172.01</v>
      </c>
      <c r="H526" s="45">
        <v>-705864.88</v>
      </c>
      <c r="I526" s="45">
        <v>-1089425.81</v>
      </c>
      <c r="J526" s="45">
        <v>-1335651.52</v>
      </c>
      <c r="K526" s="45">
        <v>-1378091.8</v>
      </c>
      <c r="L526" s="45">
        <v>-1521146.44</v>
      </c>
      <c r="M526" s="45">
        <v>-1594988.02</v>
      </c>
      <c r="N526" s="45">
        <v>-293182.7</v>
      </c>
      <c r="O526" s="45">
        <v>-386566.98</v>
      </c>
      <c r="P526" s="45">
        <v>-472225</v>
      </c>
      <c r="Q526" s="45">
        <v>-554923.80000000005</v>
      </c>
      <c r="R526" s="47">
        <f t="shared" si="124"/>
        <v>-863474.03708333324</v>
      </c>
      <c r="U526" s="49">
        <f t="shared" si="128"/>
        <v>-863474.03708333324</v>
      </c>
      <c r="V526" s="49"/>
      <c r="W526" s="49"/>
      <c r="Y526" s="51"/>
      <c r="Z526" s="51"/>
      <c r="AA526" s="51"/>
      <c r="AD526" s="49">
        <f t="shared" si="127"/>
        <v>-863474.03708333324</v>
      </c>
    </row>
    <row r="527" spans="1:30">
      <c r="A527" s="6" t="s">
        <v>284</v>
      </c>
      <c r="B527" s="6" t="s">
        <v>224</v>
      </c>
      <c r="C527" s="6" t="s">
        <v>143</v>
      </c>
      <c r="D527" s="3" t="s">
        <v>225</v>
      </c>
      <c r="E527" s="45">
        <v>-2097912.2200000002</v>
      </c>
      <c r="F527" s="45">
        <v>-2104500.14</v>
      </c>
      <c r="G527" s="45">
        <v>-2099812.4300000002</v>
      </c>
      <c r="H527" s="45">
        <v>-2074851.52</v>
      </c>
      <c r="I527" s="45">
        <v>-2083578.04</v>
      </c>
      <c r="J527" s="45">
        <v>-2092320.34</v>
      </c>
      <c r="K527" s="45">
        <v>-2091675.51</v>
      </c>
      <c r="L527" s="45">
        <v>-2449529.34</v>
      </c>
      <c r="M527" s="45">
        <v>-2434538.69</v>
      </c>
      <c r="N527" s="45">
        <v>-2456879.7400000002</v>
      </c>
      <c r="O527" s="45">
        <v>-2481640.12</v>
      </c>
      <c r="P527" s="45">
        <v>-2486159.4</v>
      </c>
      <c r="Q527" s="45">
        <v>-2500756.27</v>
      </c>
      <c r="R527" s="47">
        <f t="shared" si="124"/>
        <v>-2262901.6262500002</v>
      </c>
      <c r="U527" s="49">
        <f t="shared" si="128"/>
        <v>-2262901.6262500002</v>
      </c>
      <c r="V527" s="49"/>
      <c r="W527" s="49"/>
      <c r="Y527" s="51"/>
      <c r="Z527" s="51"/>
      <c r="AA527" s="51"/>
      <c r="AD527" s="49">
        <f t="shared" si="127"/>
        <v>-2262901.6262500002</v>
      </c>
    </row>
    <row r="528" spans="1:30">
      <c r="A528" s="6" t="s">
        <v>284</v>
      </c>
      <c r="B528" s="6" t="s">
        <v>507</v>
      </c>
      <c r="C528" s="6" t="s">
        <v>143</v>
      </c>
      <c r="D528" s="3" t="s">
        <v>68</v>
      </c>
      <c r="E528" s="45">
        <v>-82805.19</v>
      </c>
      <c r="F528" s="45">
        <v>-370249.46</v>
      </c>
      <c r="G528" s="45">
        <v>-663576.93000000005</v>
      </c>
      <c r="H528" s="45">
        <v>-620018.16</v>
      </c>
      <c r="I528" s="45">
        <v>1.16415321826935E-10</v>
      </c>
      <c r="J528" s="45">
        <v>-40693.849999999897</v>
      </c>
      <c r="K528" s="45">
        <v>-159437.01999999999</v>
      </c>
      <c r="L528" s="45">
        <v>-213748.65</v>
      </c>
      <c r="M528" s="45">
        <v>-21604.11</v>
      </c>
      <c r="N528" s="45">
        <v>-366890.1</v>
      </c>
      <c r="O528" s="45">
        <v>-126997.28</v>
      </c>
      <c r="P528" s="45">
        <v>-37025.379999999997</v>
      </c>
      <c r="Q528" s="45">
        <v>-85808.35</v>
      </c>
      <c r="R528" s="47">
        <f t="shared" si="124"/>
        <v>-225378.97583333333</v>
      </c>
      <c r="U528" s="49">
        <f t="shared" si="128"/>
        <v>-225378.97583333333</v>
      </c>
      <c r="V528" s="49"/>
      <c r="W528" s="49"/>
      <c r="Y528" s="51"/>
      <c r="Z528" s="51"/>
      <c r="AA528" s="51"/>
      <c r="AD528" s="49">
        <f t="shared" si="127"/>
        <v>-225378.97583333333</v>
      </c>
    </row>
    <row r="529" spans="1:30">
      <c r="A529" s="6" t="s">
        <v>284</v>
      </c>
      <c r="B529" s="6" t="s">
        <v>411</v>
      </c>
      <c r="C529" s="6" t="s">
        <v>412</v>
      </c>
      <c r="D529" s="3" t="s">
        <v>758</v>
      </c>
      <c r="E529" s="45">
        <v>-70097.03</v>
      </c>
      <c r="F529" s="45">
        <v>-74991.41</v>
      </c>
      <c r="G529" s="45">
        <v>-82935.570000000007</v>
      </c>
      <c r="H529" s="45">
        <v>-59359.92</v>
      </c>
      <c r="I529" s="45">
        <v>-62695.91</v>
      </c>
      <c r="J529" s="45">
        <v>-42483.74</v>
      </c>
      <c r="K529" s="45">
        <v>-41470.5</v>
      </c>
      <c r="L529" s="45">
        <v>-67919.5</v>
      </c>
      <c r="M529" s="45">
        <v>-58340.26</v>
      </c>
      <c r="N529" s="45">
        <v>-57636.88</v>
      </c>
      <c r="O529" s="45">
        <v>-67712.36</v>
      </c>
      <c r="P529" s="45">
        <v>-46798.82</v>
      </c>
      <c r="Q529" s="45">
        <v>-51464.25</v>
      </c>
      <c r="R529" s="47">
        <f t="shared" si="124"/>
        <v>-60260.459166666667</v>
      </c>
      <c r="U529" s="49">
        <f t="shared" si="128"/>
        <v>-60260.459166666667</v>
      </c>
      <c r="V529" s="49"/>
      <c r="W529" s="49"/>
      <c r="Y529" s="51"/>
      <c r="Z529" s="51"/>
      <c r="AA529" s="51"/>
      <c r="AD529" s="49">
        <f t="shared" si="127"/>
        <v>-60260.459166666667</v>
      </c>
    </row>
    <row r="530" spans="1:30">
      <c r="A530" s="6" t="s">
        <v>284</v>
      </c>
      <c r="B530" s="6" t="s">
        <v>411</v>
      </c>
      <c r="C530" s="6" t="s">
        <v>413</v>
      </c>
      <c r="D530" s="3" t="s">
        <v>759</v>
      </c>
      <c r="E530" s="45">
        <v>-903047.87</v>
      </c>
      <c r="F530" s="45">
        <v>-1061710.1000000001</v>
      </c>
      <c r="G530" s="45">
        <v>-1229013.1399999999</v>
      </c>
      <c r="H530" s="45">
        <v>-590585.78</v>
      </c>
      <c r="I530" s="45">
        <v>-748392.14</v>
      </c>
      <c r="J530" s="45">
        <v>-907506.14</v>
      </c>
      <c r="K530" s="45">
        <v>-1059898.94</v>
      </c>
      <c r="L530" s="45">
        <v>-1228898.25</v>
      </c>
      <c r="M530" s="45">
        <v>-1381120.42</v>
      </c>
      <c r="N530" s="45">
        <v>-359188.71</v>
      </c>
      <c r="O530" s="45">
        <v>-527793</v>
      </c>
      <c r="P530" s="45">
        <v>-688821.78</v>
      </c>
      <c r="Q530" s="45">
        <v>-842143.78</v>
      </c>
      <c r="R530" s="47">
        <f t="shared" si="124"/>
        <v>-887960.3520833333</v>
      </c>
      <c r="U530" s="49">
        <f t="shared" si="128"/>
        <v>-887960.3520833333</v>
      </c>
      <c r="V530" s="49"/>
      <c r="W530" s="49"/>
      <c r="Y530" s="51"/>
      <c r="Z530" s="51"/>
      <c r="AA530" s="51"/>
      <c r="AD530" s="49">
        <f t="shared" si="127"/>
        <v>-887960.3520833333</v>
      </c>
    </row>
    <row r="531" spans="1:30">
      <c r="A531" s="6" t="s">
        <v>284</v>
      </c>
      <c r="B531" s="6" t="s">
        <v>411</v>
      </c>
      <c r="C531" s="6" t="s">
        <v>508</v>
      </c>
      <c r="D531" s="3" t="s">
        <v>760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7">
        <f t="shared" si="124"/>
        <v>0</v>
      </c>
      <c r="U531" s="49">
        <f t="shared" si="128"/>
        <v>0</v>
      </c>
      <c r="V531" s="49"/>
      <c r="W531" s="49"/>
      <c r="Y531" s="51"/>
      <c r="Z531" s="51"/>
      <c r="AA531" s="51"/>
      <c r="AD531" s="49">
        <f t="shared" si="127"/>
        <v>0</v>
      </c>
    </row>
    <row r="532" spans="1:30">
      <c r="A532" s="6" t="s">
        <v>284</v>
      </c>
      <c r="B532" s="6" t="s">
        <v>411</v>
      </c>
      <c r="C532" s="6" t="s">
        <v>414</v>
      </c>
      <c r="D532" s="3" t="s">
        <v>761</v>
      </c>
      <c r="E532" s="45">
        <v>-42972.160000000003</v>
      </c>
      <c r="F532" s="45">
        <v>-17121.21</v>
      </c>
      <c r="G532" s="45">
        <v>-14264.23</v>
      </c>
      <c r="H532" s="45">
        <v>-15309.23</v>
      </c>
      <c r="I532" s="45">
        <v>-12245.16</v>
      </c>
      <c r="J532" s="45">
        <v>-22678.69</v>
      </c>
      <c r="K532" s="45">
        <v>-28501.66</v>
      </c>
      <c r="L532" s="45">
        <v>-36542.800000000003</v>
      </c>
      <c r="M532" s="45">
        <v>-54029.67</v>
      </c>
      <c r="N532" s="45">
        <v>-58086.79</v>
      </c>
      <c r="O532" s="45">
        <v>-68033.91</v>
      </c>
      <c r="P532" s="45">
        <v>-73699.960000000006</v>
      </c>
      <c r="Q532" s="45">
        <v>-76709.490000000005</v>
      </c>
      <c r="R532" s="47">
        <f t="shared" si="124"/>
        <v>-38362.844583333339</v>
      </c>
      <c r="U532" s="49">
        <f t="shared" si="128"/>
        <v>-38362.844583333339</v>
      </c>
      <c r="V532" s="49"/>
      <c r="W532" s="49"/>
      <c r="Y532" s="51"/>
      <c r="Z532" s="51"/>
      <c r="AA532" s="51"/>
      <c r="AD532" s="49">
        <f t="shared" si="127"/>
        <v>-38362.844583333339</v>
      </c>
    </row>
    <row r="533" spans="1:30">
      <c r="A533" s="6" t="s">
        <v>284</v>
      </c>
      <c r="B533" s="6" t="s">
        <v>426</v>
      </c>
      <c r="C533" s="6" t="s">
        <v>143</v>
      </c>
      <c r="D533" s="3" t="s">
        <v>84</v>
      </c>
      <c r="E533" s="45">
        <v>0</v>
      </c>
      <c r="F533" s="45">
        <v>-391.06</v>
      </c>
      <c r="G533" s="45">
        <v>0</v>
      </c>
      <c r="H533" s="45">
        <v>0</v>
      </c>
      <c r="I533" s="45">
        <v>0</v>
      </c>
      <c r="J533" s="45">
        <v>0</v>
      </c>
      <c r="K533" s="45">
        <v>-314565.40000000002</v>
      </c>
      <c r="L533" s="45">
        <v>-558997.84</v>
      </c>
      <c r="M533" s="45">
        <v>-423522.79</v>
      </c>
      <c r="N533" s="45">
        <v>-160182.17000000001</v>
      </c>
      <c r="O533" s="45">
        <v>2.91038304567337E-11</v>
      </c>
      <c r="P533" s="45">
        <v>2.91038304567337E-11</v>
      </c>
      <c r="Q533" s="45">
        <v>2.91038304567337E-11</v>
      </c>
      <c r="R533" s="47">
        <f t="shared" si="124"/>
        <v>-121471.605</v>
      </c>
      <c r="U533" s="49">
        <f t="shared" si="128"/>
        <v>-121471.605</v>
      </c>
      <c r="V533" s="49"/>
      <c r="W533" s="49"/>
      <c r="Y533" s="51"/>
      <c r="Z533" s="51"/>
      <c r="AA533" s="51"/>
      <c r="AD533" s="49">
        <f t="shared" si="127"/>
        <v>-121471.605</v>
      </c>
    </row>
    <row r="534" spans="1:30">
      <c r="A534" s="6" t="s">
        <v>284</v>
      </c>
      <c r="B534" s="6" t="s">
        <v>430</v>
      </c>
      <c r="C534" s="6" t="s">
        <v>1014</v>
      </c>
      <c r="D534" s="3" t="s">
        <v>1015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7">
        <f t="shared" si="124"/>
        <v>0</v>
      </c>
      <c r="U534" s="49">
        <f t="shared" si="128"/>
        <v>0</v>
      </c>
      <c r="V534" s="49"/>
      <c r="W534" s="49"/>
      <c r="Y534" s="51"/>
      <c r="Z534" s="51"/>
      <c r="AA534" s="51"/>
      <c r="AD534" s="49">
        <f t="shared" si="127"/>
        <v>0</v>
      </c>
    </row>
    <row r="535" spans="1:30">
      <c r="A535" s="6" t="s">
        <v>293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24"/>
        <v>0</v>
      </c>
      <c r="U535" s="49">
        <f t="shared" si="128"/>
        <v>0</v>
      </c>
      <c r="V535" s="49"/>
      <c r="W535" s="49"/>
      <c r="Y535" s="51"/>
      <c r="Z535" s="51"/>
      <c r="AA535" s="51"/>
      <c r="AD535" s="49">
        <f t="shared" si="127"/>
        <v>0</v>
      </c>
    </row>
    <row r="536" spans="1:30">
      <c r="A536" s="6" t="s">
        <v>293</v>
      </c>
      <c r="B536" s="6" t="s">
        <v>220</v>
      </c>
      <c r="C536" s="6" t="s">
        <v>385</v>
      </c>
      <c r="D536" s="3" t="s">
        <v>221</v>
      </c>
      <c r="E536" s="45">
        <v>-88279.01</v>
      </c>
      <c r="F536" s="45">
        <v>-80997.45</v>
      </c>
      <c r="G536" s="45">
        <v>-77336.460000000006</v>
      </c>
      <c r="H536" s="45">
        <v>-82958.399999999994</v>
      </c>
      <c r="I536" s="45">
        <v>-76208.66</v>
      </c>
      <c r="J536" s="45">
        <v>-70638.52</v>
      </c>
      <c r="K536" s="45">
        <v>-73408.479999999996</v>
      </c>
      <c r="L536" s="45">
        <v>-67384.36</v>
      </c>
      <c r="M536" s="45">
        <v>-58554.19</v>
      </c>
      <c r="N536" s="45">
        <v>-58078</v>
      </c>
      <c r="O536" s="45">
        <v>-65674.009999999995</v>
      </c>
      <c r="P536" s="45">
        <v>-67834.64</v>
      </c>
      <c r="Q536" s="45">
        <v>-66819.78</v>
      </c>
      <c r="R536" s="47">
        <f t="shared" si="124"/>
        <v>-71385.21375000001</v>
      </c>
      <c r="U536" s="49"/>
      <c r="V536" s="49"/>
      <c r="W536" s="49">
        <f>+R536</f>
        <v>-71385.21375000001</v>
      </c>
      <c r="Y536" s="51"/>
      <c r="Z536" s="51"/>
      <c r="AA536" s="51"/>
      <c r="AB536" s="49">
        <f>+R536</f>
        <v>-71385.21375000001</v>
      </c>
      <c r="AD536" s="49"/>
    </row>
    <row r="537" spans="1:30">
      <c r="A537" s="6" t="s">
        <v>293</v>
      </c>
      <c r="B537" s="6" t="s">
        <v>405</v>
      </c>
      <c r="C537" s="6" t="s">
        <v>104</v>
      </c>
      <c r="D537" s="3" t="s">
        <v>214</v>
      </c>
      <c r="E537" s="45">
        <v>-309319.53000000003</v>
      </c>
      <c r="F537" s="45">
        <v>-241217.04</v>
      </c>
      <c r="G537" s="45">
        <v>-2.91038304567337E-11</v>
      </c>
      <c r="H537" s="45">
        <v>-2.91038304567337E-11</v>
      </c>
      <c r="I537" s="45">
        <v>-2.91038304567337E-11</v>
      </c>
      <c r="J537" s="45">
        <v>-2.91038304567337E-11</v>
      </c>
      <c r="K537" s="45">
        <v>-2.91038304567337E-11</v>
      </c>
      <c r="L537" s="45">
        <v>-185595.73</v>
      </c>
      <c r="M537" s="45">
        <v>-421855.07</v>
      </c>
      <c r="N537" s="45">
        <v>-850055.92</v>
      </c>
      <c r="O537" s="45">
        <v>-1014477.12</v>
      </c>
      <c r="P537" s="45">
        <v>-154527.04999999999</v>
      </c>
      <c r="Q537" s="45">
        <v>67698.390000000101</v>
      </c>
      <c r="R537" s="47">
        <f t="shared" si="124"/>
        <v>-249044.875</v>
      </c>
      <c r="U537" s="49">
        <f t="shared" ref="U537:U554" si="129">+R537</f>
        <v>-249044.875</v>
      </c>
      <c r="V537" s="49"/>
      <c r="W537" s="49"/>
      <c r="Y537" s="51"/>
      <c r="Z537" s="51"/>
      <c r="AA537" s="51"/>
      <c r="AD537" s="49">
        <f t="shared" ref="AD537:AD546" si="130">+R537</f>
        <v>-249044.875</v>
      </c>
    </row>
    <row r="538" spans="1:30">
      <c r="A538" s="6" t="s">
        <v>293</v>
      </c>
      <c r="B538" s="6" t="s">
        <v>217</v>
      </c>
      <c r="C538" s="6" t="s">
        <v>281</v>
      </c>
      <c r="D538" s="3" t="s">
        <v>767</v>
      </c>
      <c r="E538" s="45">
        <v>0</v>
      </c>
      <c r="F538" s="45">
        <v>0</v>
      </c>
      <c r="G538" s="45">
        <v>-182381</v>
      </c>
      <c r="H538" s="45">
        <v>-364762</v>
      </c>
      <c r="I538" s="45">
        <v>-547143</v>
      </c>
      <c r="J538" s="45">
        <v>-729524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7">
        <f t="shared" si="124"/>
        <v>-151984.16666666666</v>
      </c>
      <c r="U538" s="49">
        <f t="shared" si="129"/>
        <v>-151984.16666666666</v>
      </c>
      <c r="V538" s="49"/>
      <c r="W538" s="49"/>
      <c r="Y538" s="51"/>
      <c r="Z538" s="51"/>
      <c r="AA538" s="51"/>
      <c r="AD538" s="49">
        <f t="shared" si="130"/>
        <v>-151984.16666666666</v>
      </c>
    </row>
    <row r="539" spans="1:30">
      <c r="A539" s="6" t="s">
        <v>293</v>
      </c>
      <c r="B539" s="6" t="s">
        <v>217</v>
      </c>
      <c r="C539" s="6" t="s">
        <v>102</v>
      </c>
      <c r="D539" s="3" t="s">
        <v>768</v>
      </c>
      <c r="E539" s="45">
        <v>-494697.81</v>
      </c>
      <c r="F539" s="45">
        <v>-574281.56999999995</v>
      </c>
      <c r="G539" s="45">
        <v>-157960.82999999999</v>
      </c>
      <c r="H539" s="45">
        <v>-221996.79999999999</v>
      </c>
      <c r="I539" s="45">
        <v>-306469.76000000001</v>
      </c>
      <c r="J539" s="45">
        <v>-216800.66</v>
      </c>
      <c r="K539" s="45">
        <v>-500260.4</v>
      </c>
      <c r="L539" s="45">
        <v>-924639.48</v>
      </c>
      <c r="M539" s="45">
        <v>-673595.55</v>
      </c>
      <c r="N539" s="45">
        <v>-996757.05</v>
      </c>
      <c r="O539" s="45">
        <v>-1297382.07</v>
      </c>
      <c r="P539" s="45">
        <v>-450196.03</v>
      </c>
      <c r="Q539" s="45">
        <v>-532245.62</v>
      </c>
      <c r="R539" s="47">
        <f t="shared" si="124"/>
        <v>-569484.32625000004</v>
      </c>
      <c r="U539" s="49">
        <f t="shared" si="129"/>
        <v>-569484.32625000004</v>
      </c>
      <c r="V539" s="49"/>
      <c r="W539" s="49"/>
      <c r="Y539" s="51"/>
      <c r="Z539" s="51"/>
      <c r="AA539" s="51"/>
      <c r="AD539" s="49">
        <f t="shared" si="130"/>
        <v>-569484.32625000004</v>
      </c>
    </row>
    <row r="540" spans="1:30">
      <c r="A540" s="6" t="s">
        <v>293</v>
      </c>
      <c r="B540" s="6" t="s">
        <v>217</v>
      </c>
      <c r="C540" s="6" t="s">
        <v>406</v>
      </c>
      <c r="D540" s="3" t="s">
        <v>772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-20377.2</v>
      </c>
      <c r="N540" s="45">
        <v>-40754.400000000001</v>
      </c>
      <c r="O540" s="45">
        <v>0</v>
      </c>
      <c r="P540" s="45">
        <v>0</v>
      </c>
      <c r="Q540" s="45">
        <v>0</v>
      </c>
      <c r="R540" s="47">
        <f t="shared" si="124"/>
        <v>-5094.3</v>
      </c>
      <c r="U540" s="49">
        <f t="shared" si="129"/>
        <v>-5094.3</v>
      </c>
      <c r="V540" s="49"/>
      <c r="W540" s="49"/>
      <c r="Y540" s="51"/>
      <c r="Z540" s="51"/>
      <c r="AA540" s="51"/>
      <c r="AD540" s="49">
        <f t="shared" si="130"/>
        <v>-5094.3</v>
      </c>
    </row>
    <row r="541" spans="1:30">
      <c r="A541" s="6" t="s">
        <v>293</v>
      </c>
      <c r="B541" s="6" t="s">
        <v>217</v>
      </c>
      <c r="C541" s="6" t="s">
        <v>874</v>
      </c>
      <c r="D541" s="3" t="s">
        <v>912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7">
        <f t="shared" si="124"/>
        <v>0</v>
      </c>
      <c r="U541" s="49">
        <f t="shared" si="129"/>
        <v>0</v>
      </c>
      <c r="V541" s="49"/>
      <c r="W541" s="49"/>
      <c r="Y541" s="51"/>
      <c r="Z541" s="51"/>
      <c r="AA541" s="51"/>
      <c r="AD541" s="49">
        <f t="shared" si="130"/>
        <v>0</v>
      </c>
    </row>
    <row r="542" spans="1:30">
      <c r="A542" s="6" t="s">
        <v>293</v>
      </c>
      <c r="B542" s="6" t="s">
        <v>217</v>
      </c>
      <c r="C542" s="6" t="s">
        <v>943</v>
      </c>
      <c r="D542" s="3" t="s">
        <v>944</v>
      </c>
      <c r="E542" s="45">
        <v>0</v>
      </c>
      <c r="F542" s="45">
        <v>-75000</v>
      </c>
      <c r="G542" s="45">
        <v>0</v>
      </c>
      <c r="H542" s="45">
        <v>0</v>
      </c>
      <c r="I542" s="45">
        <v>-75000</v>
      </c>
      <c r="J542" s="45">
        <v>-75000</v>
      </c>
      <c r="K542" s="45">
        <v>-75000</v>
      </c>
      <c r="L542" s="45">
        <v>-150000</v>
      </c>
      <c r="M542" s="45">
        <v>-150000</v>
      </c>
      <c r="N542" s="45">
        <v>0</v>
      </c>
      <c r="O542" s="45">
        <v>0</v>
      </c>
      <c r="P542" s="45">
        <v>0</v>
      </c>
      <c r="Q542" s="45">
        <v>0</v>
      </c>
      <c r="R542" s="47">
        <f t="shared" si="124"/>
        <v>-50000</v>
      </c>
      <c r="U542" s="49">
        <f t="shared" si="129"/>
        <v>-50000</v>
      </c>
      <c r="V542" s="49"/>
      <c r="W542" s="49"/>
      <c r="Y542" s="51"/>
      <c r="Z542" s="51"/>
      <c r="AA542" s="51"/>
      <c r="AD542" s="49">
        <f t="shared" si="130"/>
        <v>-50000</v>
      </c>
    </row>
    <row r="543" spans="1:30">
      <c r="A543" s="6" t="s">
        <v>293</v>
      </c>
      <c r="B543" s="6" t="s">
        <v>411</v>
      </c>
      <c r="C543" s="6" t="s">
        <v>295</v>
      </c>
      <c r="D543" s="3" t="s">
        <v>762</v>
      </c>
      <c r="E543" s="45">
        <v>-143031.43</v>
      </c>
      <c r="F543" s="45">
        <v>-119935.67999999999</v>
      </c>
      <c r="G543" s="45">
        <v>-100445.33</v>
      </c>
      <c r="H543" s="45">
        <v>-104857</v>
      </c>
      <c r="I543" s="45">
        <v>-115781.97</v>
      </c>
      <c r="J543" s="45">
        <v>-239135.9</v>
      </c>
      <c r="K543" s="45">
        <v>-430821.37</v>
      </c>
      <c r="L543" s="45">
        <v>-506755.45</v>
      </c>
      <c r="M543" s="45">
        <v>-459198.34</v>
      </c>
      <c r="N543" s="45">
        <v>-485566.8</v>
      </c>
      <c r="O543" s="45">
        <v>-331260.26</v>
      </c>
      <c r="P543" s="45">
        <v>-216461.68</v>
      </c>
      <c r="Q543" s="45">
        <v>-178538.83</v>
      </c>
      <c r="R543" s="47">
        <f t="shared" si="124"/>
        <v>-272583.74249999999</v>
      </c>
      <c r="U543" s="49">
        <f t="shared" si="129"/>
        <v>-272583.74249999999</v>
      </c>
      <c r="V543" s="49"/>
      <c r="W543" s="49"/>
      <c r="Y543" s="51"/>
      <c r="Z543" s="51"/>
      <c r="AA543" s="51"/>
      <c r="AD543" s="49">
        <f t="shared" si="130"/>
        <v>-272583.74249999999</v>
      </c>
    </row>
    <row r="544" spans="1:30">
      <c r="A544" s="6" t="s">
        <v>293</v>
      </c>
      <c r="B544" s="6" t="s">
        <v>411</v>
      </c>
      <c r="C544" s="6" t="s">
        <v>83</v>
      </c>
      <c r="D544" s="3" t="s">
        <v>763</v>
      </c>
      <c r="E544" s="45">
        <v>-985646.06</v>
      </c>
      <c r="F544" s="45">
        <v>-983865.07</v>
      </c>
      <c r="G544" s="45">
        <v>-982373.43</v>
      </c>
      <c r="H544" s="45">
        <v>-980816.24</v>
      </c>
      <c r="I544" s="45">
        <v>-979096.87</v>
      </c>
      <c r="J544" s="45">
        <v>-975545.69</v>
      </c>
      <c r="K544" s="45">
        <v>-969148.01</v>
      </c>
      <c r="L544" s="45">
        <v>-965203.02</v>
      </c>
      <c r="M544" s="45">
        <v>-957422.89</v>
      </c>
      <c r="N544" s="45">
        <v>-949196.01</v>
      </c>
      <c r="O544" s="45">
        <v>-943583.52</v>
      </c>
      <c r="P544" s="45">
        <v>-939915.97</v>
      </c>
      <c r="Q544" s="45">
        <v>-936891.09</v>
      </c>
      <c r="R544" s="47">
        <f t="shared" si="124"/>
        <v>-965619.60791666666</v>
      </c>
      <c r="U544" s="49">
        <f t="shared" si="129"/>
        <v>-965619.60791666666</v>
      </c>
      <c r="V544" s="49"/>
      <c r="W544" s="49"/>
      <c r="Y544" s="51"/>
      <c r="Z544" s="51"/>
      <c r="AA544" s="51"/>
      <c r="AD544" s="49">
        <f t="shared" si="130"/>
        <v>-965619.60791666666</v>
      </c>
    </row>
    <row r="545" spans="1:30">
      <c r="A545" s="6" t="s">
        <v>293</v>
      </c>
      <c r="B545" s="6" t="s">
        <v>411</v>
      </c>
      <c r="C545" s="6" t="s">
        <v>67</v>
      </c>
      <c r="D545" s="3" t="s">
        <v>764</v>
      </c>
      <c r="E545" s="45">
        <v>-7393.59</v>
      </c>
      <c r="F545" s="45">
        <v>-5674.2</v>
      </c>
      <c r="G545" s="45">
        <v>-1279.47</v>
      </c>
      <c r="H545" s="45">
        <v>6470.56</v>
      </c>
      <c r="I545" s="45">
        <v>14536.57</v>
      </c>
      <c r="J545" s="45">
        <v>14864.75</v>
      </c>
      <c r="K545" s="45">
        <v>11403.15</v>
      </c>
      <c r="L545" s="45">
        <v>19876.919999999998</v>
      </c>
      <c r="M545" s="45">
        <v>5206.47</v>
      </c>
      <c r="N545" s="45">
        <v>19393.41</v>
      </c>
      <c r="O545" s="45">
        <v>35801.53</v>
      </c>
      <c r="P545" s="45">
        <v>41596.22</v>
      </c>
      <c r="Q545" s="45">
        <v>43519.76</v>
      </c>
      <c r="R545" s="47">
        <f t="shared" ref="R545:R573" si="131">((E545+Q545)+((F545+G545+H545+I545+J545+K545+L545+M545+N545+O545+P545)*2))/24</f>
        <v>15021.582916666666</v>
      </c>
      <c r="U545" s="49">
        <f t="shared" si="129"/>
        <v>15021.582916666666</v>
      </c>
      <c r="V545" s="49"/>
      <c r="W545" s="49"/>
      <c r="Y545" s="51"/>
      <c r="Z545" s="51"/>
      <c r="AA545" s="51"/>
      <c r="AD545" s="49">
        <f t="shared" si="130"/>
        <v>15021.582916666666</v>
      </c>
    </row>
    <row r="546" spans="1:30">
      <c r="A546" s="6" t="s">
        <v>293</v>
      </c>
      <c r="B546" s="6" t="s">
        <v>411</v>
      </c>
      <c r="C546" s="6" t="s">
        <v>113</v>
      </c>
      <c r="D546" s="3" t="s">
        <v>765</v>
      </c>
      <c r="E546" s="45">
        <v>502715.93</v>
      </c>
      <c r="F546" s="45">
        <v>502715.93</v>
      </c>
      <c r="G546" s="45">
        <v>502715.93</v>
      </c>
      <c r="H546" s="45">
        <v>502715.93</v>
      </c>
      <c r="I546" s="45">
        <v>502715.93</v>
      </c>
      <c r="J546" s="45">
        <v>502715.93</v>
      </c>
      <c r="K546" s="45">
        <v>502715.93</v>
      </c>
      <c r="L546" s="45">
        <v>495465.93</v>
      </c>
      <c r="M546" s="45">
        <v>495465.93</v>
      </c>
      <c r="N546" s="45">
        <v>495465.93</v>
      </c>
      <c r="O546" s="45">
        <v>495465.93</v>
      </c>
      <c r="P546" s="45">
        <v>495465.93</v>
      </c>
      <c r="Q546" s="45">
        <v>495465.93</v>
      </c>
      <c r="R546" s="47">
        <f t="shared" si="131"/>
        <v>499393.01333333325</v>
      </c>
      <c r="U546" s="49">
        <f t="shared" si="129"/>
        <v>499393.01333333325</v>
      </c>
      <c r="V546" s="49"/>
      <c r="W546" s="49"/>
      <c r="Y546" s="51"/>
      <c r="Z546" s="51"/>
      <c r="AA546" s="51"/>
      <c r="AD546" s="49">
        <f t="shared" si="130"/>
        <v>499393.01333333325</v>
      </c>
    </row>
    <row r="547" spans="1:30">
      <c r="A547" s="6" t="s">
        <v>293</v>
      </c>
      <c r="B547" s="6" t="s">
        <v>416</v>
      </c>
      <c r="C547" s="6" t="s">
        <v>83</v>
      </c>
      <c r="D547" s="3" t="s">
        <v>774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7">
        <f t="shared" si="131"/>
        <v>0</v>
      </c>
      <c r="V547" s="49"/>
      <c r="W547" s="49">
        <f t="shared" ref="W547:W552" si="132">+R547</f>
        <v>0</v>
      </c>
      <c r="Y547" s="51"/>
      <c r="Z547" s="51"/>
      <c r="AA547" s="51"/>
      <c r="AB547" s="49">
        <f t="shared" ref="AB547:AB552" si="133">+W547</f>
        <v>0</v>
      </c>
    </row>
    <row r="548" spans="1:30">
      <c r="A548" s="6" t="s">
        <v>293</v>
      </c>
      <c r="B548" s="6" t="s">
        <v>416</v>
      </c>
      <c r="C548" s="6" t="s">
        <v>417</v>
      </c>
      <c r="D548" s="3" t="s">
        <v>775</v>
      </c>
      <c r="E548" s="45">
        <v>5075765.97</v>
      </c>
      <c r="F548" s="45">
        <v>5079052.58</v>
      </c>
      <c r="G548" s="45">
        <v>5101325.05</v>
      </c>
      <c r="H548" s="45">
        <v>5119288.28</v>
      </c>
      <c r="I548" s="45">
        <v>5235646.2300000004</v>
      </c>
      <c r="J548" s="45">
        <v>4996113.91</v>
      </c>
      <c r="K548" s="45">
        <v>14494.6699999999</v>
      </c>
      <c r="L548" s="45">
        <v>893069.05</v>
      </c>
      <c r="M548" s="45">
        <v>1546238.96</v>
      </c>
      <c r="N548" s="45">
        <v>2010879.77</v>
      </c>
      <c r="O548" s="45">
        <v>2307085.7000000002</v>
      </c>
      <c r="P548" s="45">
        <v>2456402.4500000002</v>
      </c>
      <c r="Q548" s="45">
        <v>2683035.6800000002</v>
      </c>
      <c r="R548" s="47">
        <f t="shared" si="131"/>
        <v>3219916.4562500003</v>
      </c>
      <c r="V548" s="49"/>
      <c r="W548" s="49">
        <f t="shared" si="132"/>
        <v>3219916.4562500003</v>
      </c>
      <c r="Y548" s="51"/>
      <c r="Z548" s="51"/>
      <c r="AA548" s="51"/>
      <c r="AB548" s="49">
        <f t="shared" si="133"/>
        <v>3219916.4562500003</v>
      </c>
      <c r="AD548" s="49"/>
    </row>
    <row r="549" spans="1:30">
      <c r="A549" s="6" t="s">
        <v>293</v>
      </c>
      <c r="B549" s="6" t="s">
        <v>416</v>
      </c>
      <c r="C549" s="6" t="s">
        <v>418</v>
      </c>
      <c r="D549" s="3" t="s">
        <v>776</v>
      </c>
      <c r="E549" s="45">
        <v>-2997477.27</v>
      </c>
      <c r="F549" s="45">
        <v>-2667112.09</v>
      </c>
      <c r="G549" s="45">
        <v>-2200113.27</v>
      </c>
      <c r="H549" s="45">
        <v>-1764176.61</v>
      </c>
      <c r="I549" s="45">
        <v>-1363437.49</v>
      </c>
      <c r="J549" s="45">
        <v>-1431012.51</v>
      </c>
      <c r="K549" s="45">
        <v>1082148.8400000001</v>
      </c>
      <c r="L549" s="45">
        <v>471950.01</v>
      </c>
      <c r="M549" s="45">
        <v>-24036.44</v>
      </c>
      <c r="N549" s="45">
        <v>-572476.01</v>
      </c>
      <c r="O549" s="45">
        <v>-557306.72</v>
      </c>
      <c r="P549" s="45">
        <v>-170108.25</v>
      </c>
      <c r="Q549" s="45">
        <v>74885.789999999994</v>
      </c>
      <c r="R549" s="47">
        <f t="shared" si="131"/>
        <v>-888081.35666666692</v>
      </c>
      <c r="V549" s="49"/>
      <c r="W549" s="49">
        <f t="shared" si="132"/>
        <v>-888081.35666666692</v>
      </c>
      <c r="Y549" s="51"/>
      <c r="Z549" s="51"/>
      <c r="AA549" s="51"/>
      <c r="AB549" s="49">
        <f t="shared" si="133"/>
        <v>-888081.35666666692</v>
      </c>
    </row>
    <row r="550" spans="1:30">
      <c r="A550" s="6" t="s">
        <v>293</v>
      </c>
      <c r="B550" s="6" t="s">
        <v>416</v>
      </c>
      <c r="C550" s="6" t="s">
        <v>419</v>
      </c>
      <c r="D550" s="3" t="s">
        <v>777</v>
      </c>
      <c r="E550" s="45">
        <v>1276376.28</v>
      </c>
      <c r="F550" s="45">
        <v>1043516.35</v>
      </c>
      <c r="G550" s="45">
        <v>867802.09999999905</v>
      </c>
      <c r="H550" s="45">
        <v>737422.52999999898</v>
      </c>
      <c r="I550" s="45">
        <v>588877.929999999</v>
      </c>
      <c r="J550" s="45">
        <v>374922.34999999899</v>
      </c>
      <c r="K550" s="45">
        <v>2392593.36</v>
      </c>
      <c r="L550" s="45">
        <v>1993693.98</v>
      </c>
      <c r="M550" s="45">
        <v>1577487.05</v>
      </c>
      <c r="N550" s="45">
        <v>1195670.3700000001</v>
      </c>
      <c r="O550" s="45">
        <v>808205.89</v>
      </c>
      <c r="P550" s="45">
        <v>532080.74</v>
      </c>
      <c r="Q550" s="45">
        <v>376804.55</v>
      </c>
      <c r="R550" s="47">
        <f t="shared" si="131"/>
        <v>1078238.5887499999</v>
      </c>
      <c r="V550" s="49"/>
      <c r="W550" s="49">
        <f t="shared" si="132"/>
        <v>1078238.5887499999</v>
      </c>
      <c r="Y550" s="51"/>
      <c r="Z550" s="51"/>
      <c r="AA550" s="51"/>
      <c r="AB550" s="49">
        <f t="shared" si="133"/>
        <v>1078238.5887499999</v>
      </c>
    </row>
    <row r="551" spans="1:30">
      <c r="A551" s="6" t="s">
        <v>293</v>
      </c>
      <c r="B551" s="6" t="s">
        <v>416</v>
      </c>
      <c r="C551" s="6" t="s">
        <v>969</v>
      </c>
      <c r="D551" s="3" t="s">
        <v>970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-188000.76</v>
      </c>
      <c r="M551" s="45">
        <v>-202374.3</v>
      </c>
      <c r="N551" s="45">
        <v>-220055.45</v>
      </c>
      <c r="O551" s="45">
        <v>-254030.19</v>
      </c>
      <c r="P551" s="45">
        <v>-271749.28999999998</v>
      </c>
      <c r="Q551" s="45">
        <v>-299375.63</v>
      </c>
      <c r="R551" s="47">
        <f t="shared" si="131"/>
        <v>-107158.15041666666</v>
      </c>
      <c r="V551" s="49"/>
      <c r="W551" s="49">
        <f t="shared" si="132"/>
        <v>-107158.15041666666</v>
      </c>
      <c r="Y551" s="51"/>
      <c r="Z551" s="51"/>
      <c r="AA551" s="51"/>
      <c r="AB551" s="49">
        <f t="shared" si="133"/>
        <v>-107158.15041666666</v>
      </c>
    </row>
    <row r="552" spans="1:30">
      <c r="A552" s="6" t="s">
        <v>293</v>
      </c>
      <c r="B552" s="6" t="s">
        <v>416</v>
      </c>
      <c r="C552" s="6" t="s">
        <v>420</v>
      </c>
      <c r="D552" s="3" t="s">
        <v>778</v>
      </c>
      <c r="E552" s="45">
        <v>-86728.17</v>
      </c>
      <c r="F552" s="45">
        <v>-49741.08</v>
      </c>
      <c r="G552" s="45">
        <v>-29766.2</v>
      </c>
      <c r="H552" s="45">
        <v>-51939.97</v>
      </c>
      <c r="I552" s="45">
        <v>-77002.009999999995</v>
      </c>
      <c r="J552" s="45">
        <v>-237194.61</v>
      </c>
      <c r="K552" s="45">
        <v>-230663.09</v>
      </c>
      <c r="L552" s="45">
        <v>-260938.27</v>
      </c>
      <c r="M552" s="45">
        <v>-245015.06</v>
      </c>
      <c r="N552" s="45">
        <v>-257925.24</v>
      </c>
      <c r="O552" s="45">
        <v>-158458.29</v>
      </c>
      <c r="P552" s="45">
        <v>-67944.52</v>
      </c>
      <c r="Q552" s="45">
        <v>-49352.26</v>
      </c>
      <c r="R552" s="47">
        <f t="shared" si="131"/>
        <v>-144552.37958333336</v>
      </c>
      <c r="V552" s="49"/>
      <c r="W552" s="49">
        <f t="shared" si="132"/>
        <v>-144552.37958333336</v>
      </c>
      <c r="Y552" s="51"/>
      <c r="Z552" s="51"/>
      <c r="AA552" s="51"/>
      <c r="AB552" s="49">
        <f t="shared" si="133"/>
        <v>-144552.37958333336</v>
      </c>
    </row>
    <row r="553" spans="1:30">
      <c r="A553" s="6" t="s">
        <v>293</v>
      </c>
      <c r="B553" s="6" t="s">
        <v>416</v>
      </c>
      <c r="C553" s="6" t="s">
        <v>421</v>
      </c>
      <c r="D553" s="3" t="s">
        <v>231</v>
      </c>
      <c r="E553" s="45">
        <v>-13648.74</v>
      </c>
      <c r="F553" s="45">
        <v>1.8189894035458601E-12</v>
      </c>
      <c r="G553" s="45">
        <v>-3702.18</v>
      </c>
      <c r="H553" s="45">
        <v>-27313.49</v>
      </c>
      <c r="I553" s="45">
        <v>-53351.37</v>
      </c>
      <c r="J553" s="45">
        <v>-128890.85</v>
      </c>
      <c r="K553" s="45">
        <v>1.45519152283669E-11</v>
      </c>
      <c r="L553" s="45">
        <v>1.45519152283669E-11</v>
      </c>
      <c r="M553" s="45">
        <v>0</v>
      </c>
      <c r="N553" s="45">
        <v>-20953.48</v>
      </c>
      <c r="O553" s="45">
        <v>-20526.599999999999</v>
      </c>
      <c r="P553" s="45">
        <v>-84278.93</v>
      </c>
      <c r="Q553" s="45">
        <v>-79884.009999999995</v>
      </c>
      <c r="R553" s="47">
        <f t="shared" si="131"/>
        <v>-32148.606250000001</v>
      </c>
      <c r="U553" s="61">
        <f t="shared" si="129"/>
        <v>-32148.606250000001</v>
      </c>
      <c r="V553" s="49"/>
      <c r="W553" s="49"/>
      <c r="Y553" s="51"/>
      <c r="Z553" s="51"/>
      <c r="AA553" s="51"/>
      <c r="AD553" s="49">
        <f>+R553</f>
        <v>-32148.606250000001</v>
      </c>
    </row>
    <row r="554" spans="1:30">
      <c r="A554" s="6" t="s">
        <v>294</v>
      </c>
      <c r="B554" s="6" t="s">
        <v>230</v>
      </c>
      <c r="C554" s="25" t="s">
        <v>2</v>
      </c>
      <c r="D554" s="3" t="s">
        <v>766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131"/>
        <v>0</v>
      </c>
      <c r="U554" s="49">
        <f t="shared" si="129"/>
        <v>0</v>
      </c>
      <c r="V554" s="49"/>
      <c r="W554" s="49"/>
      <c r="Y554" s="51"/>
      <c r="Z554" s="51"/>
      <c r="AA554" s="51"/>
      <c r="AD554" s="49">
        <f>+R554</f>
        <v>0</v>
      </c>
    </row>
    <row r="555" spans="1:30">
      <c r="A555" s="6" t="s">
        <v>294</v>
      </c>
      <c r="B555" s="6" t="s">
        <v>220</v>
      </c>
      <c r="C555" s="6" t="s">
        <v>385</v>
      </c>
      <c r="D555" s="3" t="s">
        <v>221</v>
      </c>
      <c r="E555" s="45">
        <v>-651975.97</v>
      </c>
      <c r="F555" s="45">
        <v>-607612.17000000004</v>
      </c>
      <c r="G555" s="45">
        <v>-570682.09</v>
      </c>
      <c r="H555" s="45">
        <v>-551256.01</v>
      </c>
      <c r="I555" s="45">
        <v>-507658.27</v>
      </c>
      <c r="J555" s="45">
        <v>-462819.57</v>
      </c>
      <c r="K555" s="45">
        <v>-415481.42</v>
      </c>
      <c r="L555" s="45">
        <v>-372244.01</v>
      </c>
      <c r="M555" s="45">
        <v>-323801.59999999998</v>
      </c>
      <c r="N555" s="45">
        <v>-295902.81</v>
      </c>
      <c r="O555" s="45">
        <v>-260500.63</v>
      </c>
      <c r="P555" s="45">
        <v>-239213.06</v>
      </c>
      <c r="Q555" s="45">
        <v>-216211.48</v>
      </c>
      <c r="R555" s="47">
        <f t="shared" si="131"/>
        <v>-420105.44708333327</v>
      </c>
      <c r="U555" s="49"/>
      <c r="V555" s="49"/>
      <c r="W555" s="49">
        <f>+R555</f>
        <v>-420105.44708333327</v>
      </c>
      <c r="Y555" s="51"/>
      <c r="Z555" s="51"/>
      <c r="AA555" s="51"/>
      <c r="AB555" s="49">
        <f>+R555</f>
        <v>-420105.44708333327</v>
      </c>
      <c r="AD555" s="49"/>
    </row>
    <row r="556" spans="1:30">
      <c r="A556" s="6" t="s">
        <v>294</v>
      </c>
      <c r="B556" s="6" t="s">
        <v>216</v>
      </c>
      <c r="C556" s="6" t="s">
        <v>143</v>
      </c>
      <c r="D556" s="3" t="s">
        <v>741</v>
      </c>
      <c r="E556" s="45">
        <v>-68.67</v>
      </c>
      <c r="F556" s="45">
        <v>-65.430000000000007</v>
      </c>
      <c r="G556" s="45">
        <v>-90.93</v>
      </c>
      <c r="H556" s="45">
        <v>0</v>
      </c>
      <c r="I556" s="45">
        <v>-2.08</v>
      </c>
      <c r="J556" s="45">
        <v>-20.75</v>
      </c>
      <c r="K556" s="45">
        <v>-175.72</v>
      </c>
      <c r="L556" s="45">
        <v>-119.75</v>
      </c>
      <c r="M556" s="45">
        <v>-45.49</v>
      </c>
      <c r="N556" s="45">
        <v>7.1054273576010003E-15</v>
      </c>
      <c r="O556" s="45">
        <v>-35.76</v>
      </c>
      <c r="P556" s="45">
        <v>7.1054273576010003E-15</v>
      </c>
      <c r="Q556" s="45">
        <v>7.1054273576010003E-15</v>
      </c>
      <c r="R556" s="47">
        <f t="shared" si="131"/>
        <v>-49.187083333333334</v>
      </c>
      <c r="U556" s="49">
        <f t="shared" ref="U556:U564" si="134">+R556</f>
        <v>-49.187083333333334</v>
      </c>
      <c r="V556" s="49"/>
      <c r="W556" s="49"/>
      <c r="Y556" s="51"/>
      <c r="Z556" s="51"/>
      <c r="AA556" s="51"/>
      <c r="AD556" s="49">
        <f t="shared" ref="AD556:AD564" si="135">+R556</f>
        <v>-49.187083333333334</v>
      </c>
    </row>
    <row r="557" spans="1:30">
      <c r="A557" s="6" t="s">
        <v>294</v>
      </c>
      <c r="B557" s="6" t="s">
        <v>217</v>
      </c>
      <c r="C557" s="6" t="s">
        <v>281</v>
      </c>
      <c r="D557" s="3" t="s">
        <v>767</v>
      </c>
      <c r="E557" s="45">
        <v>-2414002.4500000002</v>
      </c>
      <c r="F557" s="45">
        <v>-2630174.9700000002</v>
      </c>
      <c r="G557" s="45">
        <v>-2854980.97</v>
      </c>
      <c r="H557" s="45">
        <v>-3233716.97</v>
      </c>
      <c r="I557" s="45">
        <v>-2196426</v>
      </c>
      <c r="J557" s="45">
        <v>-2440473</v>
      </c>
      <c r="K557" s="45">
        <v>-2684520</v>
      </c>
      <c r="L557" s="45">
        <v>-2928567</v>
      </c>
      <c r="M557" s="45">
        <v>-3184817</v>
      </c>
      <c r="N557" s="45">
        <v>-3441067</v>
      </c>
      <c r="O557" s="45">
        <v>-3697317</v>
      </c>
      <c r="P557" s="45">
        <v>-2460648.58</v>
      </c>
      <c r="Q557" s="45">
        <v>-2692784.58</v>
      </c>
      <c r="R557" s="47">
        <f t="shared" si="131"/>
        <v>-2858841.8337500002</v>
      </c>
      <c r="U557" s="49">
        <f t="shared" si="134"/>
        <v>-2858841.8337500002</v>
      </c>
      <c r="V557" s="49"/>
      <c r="W557" s="49"/>
      <c r="Y557" s="51"/>
      <c r="Z557" s="51"/>
      <c r="AA557" s="51"/>
      <c r="AD557" s="49">
        <f t="shared" si="135"/>
        <v>-2858841.8337500002</v>
      </c>
    </row>
    <row r="558" spans="1:30">
      <c r="A558" s="6" t="s">
        <v>294</v>
      </c>
      <c r="B558" s="6" t="s">
        <v>217</v>
      </c>
      <c r="C558" s="6" t="s">
        <v>102</v>
      </c>
      <c r="D558" s="3" t="s">
        <v>768</v>
      </c>
      <c r="E558" s="45">
        <v>-17812.259999999998</v>
      </c>
      <c r="F558" s="45">
        <v>-11778.9</v>
      </c>
      <c r="G558" s="45">
        <v>-10607.45</v>
      </c>
      <c r="H558" s="45">
        <v>-7679.8199999999897</v>
      </c>
      <c r="I558" s="45">
        <v>-8123.5599999999904</v>
      </c>
      <c r="J558" s="45">
        <v>-9089.78999999999</v>
      </c>
      <c r="K558" s="45">
        <v>-17180.080000000002</v>
      </c>
      <c r="L558" s="45">
        <v>-33117.449999999997</v>
      </c>
      <c r="M558" s="45">
        <v>-31582.26</v>
      </c>
      <c r="N558" s="45">
        <v>-31522.44</v>
      </c>
      <c r="O558" s="45">
        <v>-37727.86</v>
      </c>
      <c r="P558" s="45">
        <v>-30406.09</v>
      </c>
      <c r="Q558" s="45">
        <v>-17374.939999999999</v>
      </c>
      <c r="R558" s="47">
        <f t="shared" si="131"/>
        <v>-20534.108333333334</v>
      </c>
      <c r="U558" s="49">
        <f t="shared" si="134"/>
        <v>-20534.108333333334</v>
      </c>
      <c r="V558" s="49"/>
      <c r="W558" s="49"/>
      <c r="Y558" s="51"/>
      <c r="Z558" s="51"/>
      <c r="AA558" s="51"/>
      <c r="AD558" s="49">
        <f t="shared" si="135"/>
        <v>-20534.108333333334</v>
      </c>
    </row>
    <row r="559" spans="1:30">
      <c r="A559" s="6" t="s">
        <v>294</v>
      </c>
      <c r="B559" s="6" t="s">
        <v>217</v>
      </c>
      <c r="C559" s="6" t="s">
        <v>104</v>
      </c>
      <c r="D559" s="3" t="s">
        <v>769</v>
      </c>
      <c r="E559" s="45">
        <v>-916912.73</v>
      </c>
      <c r="F559" s="45">
        <v>-879848.97</v>
      </c>
      <c r="G559" s="45">
        <v>-530383.46</v>
      </c>
      <c r="H559" s="45">
        <v>-526196.43000000005</v>
      </c>
      <c r="I559" s="45">
        <v>-611013.6</v>
      </c>
      <c r="J559" s="45">
        <v>-561363.71</v>
      </c>
      <c r="K559" s="45">
        <v>-1061337.74</v>
      </c>
      <c r="L559" s="45">
        <v>-1888309.22</v>
      </c>
      <c r="M559" s="45">
        <v>-1733116.81</v>
      </c>
      <c r="N559" s="45">
        <v>-1896412.51</v>
      </c>
      <c r="O559" s="45">
        <v>-2249616.64</v>
      </c>
      <c r="P559" s="45">
        <v>-1245853.53</v>
      </c>
      <c r="Q559" s="45">
        <v>-932231.91</v>
      </c>
      <c r="R559" s="47">
        <f t="shared" si="131"/>
        <v>-1175668.7449999999</v>
      </c>
      <c r="U559" s="49">
        <f t="shared" si="134"/>
        <v>-1175668.7449999999</v>
      </c>
      <c r="V559" s="49"/>
      <c r="W559" s="49"/>
      <c r="Y559" s="51"/>
      <c r="Z559" s="51"/>
      <c r="AA559" s="51"/>
      <c r="AD559" s="49">
        <f t="shared" si="135"/>
        <v>-1175668.7449999999</v>
      </c>
    </row>
    <row r="560" spans="1:30">
      <c r="A560" s="6" t="s">
        <v>294</v>
      </c>
      <c r="B560" s="6" t="s">
        <v>217</v>
      </c>
      <c r="C560" s="6" t="s">
        <v>77</v>
      </c>
      <c r="D560" s="3" t="s">
        <v>770</v>
      </c>
      <c r="E560" s="45">
        <v>-3214.83</v>
      </c>
      <c r="F560" s="45">
        <v>-2879.93</v>
      </c>
      <c r="G560" s="45">
        <v>-2636.74</v>
      </c>
      <c r="H560" s="45">
        <v>-3082.53</v>
      </c>
      <c r="I560" s="45">
        <v>-3315.32</v>
      </c>
      <c r="J560" s="45">
        <v>-4223.1899999999996</v>
      </c>
      <c r="K560" s="45">
        <v>-7969.76</v>
      </c>
      <c r="L560" s="45">
        <v>-13181.04</v>
      </c>
      <c r="M560" s="45">
        <v>-11049.49</v>
      </c>
      <c r="N560" s="45">
        <v>-10655.24</v>
      </c>
      <c r="O560" s="45">
        <v>-11762.62</v>
      </c>
      <c r="P560" s="45">
        <v>-6628.42</v>
      </c>
      <c r="Q560" s="45">
        <v>-3528.7</v>
      </c>
      <c r="R560" s="47">
        <f t="shared" si="131"/>
        <v>-6729.6704166666668</v>
      </c>
      <c r="U560" s="49">
        <f t="shared" si="134"/>
        <v>-6729.6704166666668</v>
      </c>
      <c r="V560" s="49"/>
      <c r="W560" s="49"/>
      <c r="Y560" s="51"/>
      <c r="Z560" s="51"/>
      <c r="AA560" s="51"/>
      <c r="AD560" s="49">
        <f t="shared" si="135"/>
        <v>-6729.6704166666668</v>
      </c>
    </row>
    <row r="561" spans="1:30">
      <c r="A561" s="6" t="s">
        <v>294</v>
      </c>
      <c r="B561" s="6" t="s">
        <v>217</v>
      </c>
      <c r="C561" s="6" t="s">
        <v>107</v>
      </c>
      <c r="D561" s="3" t="s">
        <v>771</v>
      </c>
      <c r="E561" s="45">
        <v>-400.93</v>
      </c>
      <c r="F561" s="45">
        <v>-548.91</v>
      </c>
      <c r="G561" s="45">
        <v>-210.09</v>
      </c>
      <c r="H561" s="45">
        <v>-378.94</v>
      </c>
      <c r="I561" s="45">
        <v>-613.16999999999996</v>
      </c>
      <c r="J561" s="45">
        <v>-221.27</v>
      </c>
      <c r="K561" s="45">
        <v>-621.78</v>
      </c>
      <c r="L561" s="45">
        <v>-1285.3599999999999</v>
      </c>
      <c r="M561" s="45">
        <v>-673.75</v>
      </c>
      <c r="N561" s="45">
        <v>-1294.49</v>
      </c>
      <c r="O561" s="45">
        <v>-2060.09</v>
      </c>
      <c r="P561" s="45">
        <v>-581.80999999999995</v>
      </c>
      <c r="Q561" s="45">
        <v>-901.79</v>
      </c>
      <c r="R561" s="47">
        <f t="shared" si="131"/>
        <v>-761.75166666666667</v>
      </c>
      <c r="U561" s="49">
        <f t="shared" si="134"/>
        <v>-761.75166666666667</v>
      </c>
      <c r="V561" s="49"/>
      <c r="W561" s="49"/>
      <c r="Y561" s="51"/>
      <c r="Z561" s="51"/>
      <c r="AA561" s="51"/>
      <c r="AD561" s="49">
        <f t="shared" si="135"/>
        <v>-761.75166666666667</v>
      </c>
    </row>
    <row r="562" spans="1:30">
      <c r="A562" s="6" t="s">
        <v>294</v>
      </c>
      <c r="B562" s="6" t="s">
        <v>217</v>
      </c>
      <c r="C562" s="6" t="s">
        <v>406</v>
      </c>
      <c r="D562" s="3" t="s">
        <v>772</v>
      </c>
      <c r="E562" s="45">
        <v>-290511.96000000002</v>
      </c>
      <c r="F562" s="45">
        <v>-316229.11</v>
      </c>
      <c r="G562" s="45">
        <v>-338919.2</v>
      </c>
      <c r="H562" s="45">
        <v>-357685.6</v>
      </c>
      <c r="I562" s="45">
        <v>-377933.34</v>
      </c>
      <c r="J562" s="45">
        <v>-402956.87</v>
      </c>
      <c r="K562" s="45">
        <v>-445488.84</v>
      </c>
      <c r="L562" s="45">
        <v>-514851.97</v>
      </c>
      <c r="M562" s="45">
        <v>-588340.54</v>
      </c>
      <c r="N562" s="45">
        <v>-657878.93000000005</v>
      </c>
      <c r="O562" s="45">
        <v>-216969.55</v>
      </c>
      <c r="P562" s="45">
        <v>-271361.17</v>
      </c>
      <c r="Q562" s="45">
        <v>-302905.7</v>
      </c>
      <c r="R562" s="47">
        <f t="shared" si="131"/>
        <v>-398776.99583333335</v>
      </c>
      <c r="U562" s="49">
        <f t="shared" si="134"/>
        <v>-398776.99583333335</v>
      </c>
      <c r="V562" s="49"/>
      <c r="W562" s="49"/>
      <c r="Y562" s="51"/>
      <c r="Z562" s="51"/>
      <c r="AA562" s="51"/>
      <c r="AD562" s="49">
        <f t="shared" si="135"/>
        <v>-398776.99583333335</v>
      </c>
    </row>
    <row r="563" spans="1:30">
      <c r="A563" s="6" t="s">
        <v>294</v>
      </c>
      <c r="B563" s="6" t="s">
        <v>217</v>
      </c>
      <c r="C563" s="6" t="s">
        <v>407</v>
      </c>
      <c r="D563" s="3" t="s">
        <v>773</v>
      </c>
      <c r="E563" s="45">
        <v>-854682.38</v>
      </c>
      <c r="F563" s="45">
        <v>-659019.15</v>
      </c>
      <c r="G563" s="45">
        <v>-581448.22</v>
      </c>
      <c r="H563" s="45">
        <v>-553310.62</v>
      </c>
      <c r="I563" s="45">
        <v>-627724.98</v>
      </c>
      <c r="J563" s="45">
        <v>-968999.26</v>
      </c>
      <c r="K563" s="45">
        <v>-1617356.62</v>
      </c>
      <c r="L563" s="45">
        <v>-2202829.41</v>
      </c>
      <c r="M563" s="45">
        <v>-2246185.64</v>
      </c>
      <c r="N563" s="45">
        <v>-2225473.4700000002</v>
      </c>
      <c r="O563" s="45">
        <v>-2042990.75</v>
      </c>
      <c r="P563" s="45">
        <v>-1353859.07</v>
      </c>
      <c r="Q563" s="45">
        <v>-834130.39</v>
      </c>
      <c r="R563" s="47">
        <f t="shared" si="131"/>
        <v>-1326966.9645833333</v>
      </c>
      <c r="U563" s="49">
        <f t="shared" si="134"/>
        <v>-1326966.9645833333</v>
      </c>
      <c r="V563" s="49"/>
      <c r="W563" s="49"/>
      <c r="Y563" s="51"/>
      <c r="Z563" s="51"/>
      <c r="AA563" s="51"/>
      <c r="AD563" s="49">
        <f t="shared" si="135"/>
        <v>-1326966.9645833333</v>
      </c>
    </row>
    <row r="564" spans="1:30">
      <c r="A564" s="6" t="s">
        <v>294</v>
      </c>
      <c r="B564" s="6" t="s">
        <v>411</v>
      </c>
      <c r="C564" s="6" t="s">
        <v>67</v>
      </c>
      <c r="D564" s="3" t="s">
        <v>764</v>
      </c>
      <c r="E564" s="45">
        <v>-543747.21</v>
      </c>
      <c r="F564" s="45">
        <v>-483497.95</v>
      </c>
      <c r="G564" s="45">
        <v>-441589.84</v>
      </c>
      <c r="H564" s="45">
        <v>-422693.61</v>
      </c>
      <c r="I564" s="45">
        <v>-428906.39</v>
      </c>
      <c r="J564" s="45">
        <v>-402042.56</v>
      </c>
      <c r="K564" s="45">
        <v>-427737.19</v>
      </c>
      <c r="L564" s="45">
        <v>-431477.83</v>
      </c>
      <c r="M564" s="45">
        <v>-425716.03</v>
      </c>
      <c r="N564" s="45">
        <v>-432912.75</v>
      </c>
      <c r="O564" s="45">
        <v>-379263.99</v>
      </c>
      <c r="P564" s="45">
        <v>-298773.36</v>
      </c>
      <c r="Q564" s="45">
        <v>-255066.15</v>
      </c>
      <c r="R564" s="47">
        <f t="shared" si="131"/>
        <v>-414501.51500000007</v>
      </c>
      <c r="U564" s="49">
        <f t="shared" si="134"/>
        <v>-414501.51500000007</v>
      </c>
      <c r="V564" s="49"/>
      <c r="W564" s="49"/>
      <c r="Y564" s="51"/>
      <c r="Z564" s="51"/>
      <c r="AA564" s="51"/>
      <c r="AD564" s="49">
        <f t="shared" si="135"/>
        <v>-414501.51500000007</v>
      </c>
    </row>
    <row r="565" spans="1:30">
      <c r="A565" s="6" t="s">
        <v>294</v>
      </c>
      <c r="B565" s="6" t="s">
        <v>416</v>
      </c>
      <c r="C565" s="6" t="s">
        <v>83</v>
      </c>
      <c r="D565" s="3" t="s">
        <v>774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si="131"/>
        <v>0</v>
      </c>
      <c r="V565" s="49"/>
      <c r="W565" s="49">
        <f t="shared" ref="W565:W572" si="136">+R565</f>
        <v>0</v>
      </c>
      <c r="Y565" s="51"/>
      <c r="Z565" s="51"/>
      <c r="AA565" s="51"/>
      <c r="AB565" s="49">
        <f t="shared" ref="AB565:AB572" si="137">+W565</f>
        <v>0</v>
      </c>
    </row>
    <row r="566" spans="1:30">
      <c r="A566" s="6" t="s">
        <v>294</v>
      </c>
      <c r="B566" s="6" t="s">
        <v>416</v>
      </c>
      <c r="C566" s="6" t="s">
        <v>423</v>
      </c>
      <c r="D566" s="3" t="s">
        <v>775</v>
      </c>
      <c r="E566" s="45">
        <v>13307238.08</v>
      </c>
      <c r="F566" s="45">
        <v>12680854.24</v>
      </c>
      <c r="G566" s="45">
        <v>12051645.93</v>
      </c>
      <c r="H566" s="45">
        <v>11673435.32</v>
      </c>
      <c r="I566" s="45">
        <v>11491323.93</v>
      </c>
      <c r="J566" s="45">
        <v>11603146.210000001</v>
      </c>
      <c r="K566" s="45">
        <v>1308584.45</v>
      </c>
      <c r="L566" s="45">
        <v>4399649.2699999996</v>
      </c>
      <c r="M566" s="45">
        <v>6757442.71</v>
      </c>
      <c r="N566" s="45">
        <v>7438151.4100000001</v>
      </c>
      <c r="O566" s="45">
        <v>7546091.9100000001</v>
      </c>
      <c r="P566" s="45">
        <v>7502371.4800000004</v>
      </c>
      <c r="Q566" s="45">
        <v>7552094.9299999997</v>
      </c>
      <c r="R566" s="47">
        <f t="shared" si="131"/>
        <v>8740196.9470833335</v>
      </c>
      <c r="V566" s="49"/>
      <c r="W566" s="49">
        <f t="shared" si="136"/>
        <v>8740196.9470833335</v>
      </c>
      <c r="Y566" s="51"/>
      <c r="Z566" s="51"/>
      <c r="AA566" s="51"/>
      <c r="AB566" s="49">
        <f t="shared" si="137"/>
        <v>8740196.9470833335</v>
      </c>
    </row>
    <row r="567" spans="1:30">
      <c r="A567" s="6" t="s">
        <v>294</v>
      </c>
      <c r="B567" s="6" t="s">
        <v>416</v>
      </c>
      <c r="C567" s="6" t="s">
        <v>424</v>
      </c>
      <c r="D567" s="3" t="s">
        <v>776</v>
      </c>
      <c r="E567" s="45">
        <v>-6599464.5800000001</v>
      </c>
      <c r="F567" s="45">
        <v>-4746224.32</v>
      </c>
      <c r="G567" s="45">
        <v>-2616110.3199999998</v>
      </c>
      <c r="H567" s="45">
        <v>-562956.15</v>
      </c>
      <c r="I567" s="45">
        <v>1327147.51</v>
      </c>
      <c r="J567" s="45">
        <v>1789528.02</v>
      </c>
      <c r="K567" s="45">
        <v>3420360.2</v>
      </c>
      <c r="L567" s="45">
        <v>1440517.74</v>
      </c>
      <c r="M567" s="45">
        <v>-371923.47</v>
      </c>
      <c r="N567" s="45">
        <v>-2629689.58</v>
      </c>
      <c r="O567" s="45">
        <v>-3336449.26</v>
      </c>
      <c r="P567" s="45">
        <v>-2448680.69</v>
      </c>
      <c r="Q567" s="45">
        <v>-563705.06000000099</v>
      </c>
      <c r="R567" s="47">
        <f t="shared" si="131"/>
        <v>-1026338.7616666667</v>
      </c>
      <c r="V567" s="49"/>
      <c r="W567" s="49">
        <f t="shared" si="136"/>
        <v>-1026338.7616666667</v>
      </c>
      <c r="Y567" s="51"/>
      <c r="Z567" s="51"/>
      <c r="AA567" s="51"/>
      <c r="AB567" s="49">
        <f t="shared" si="137"/>
        <v>-1026338.7616666667</v>
      </c>
    </row>
    <row r="568" spans="1:30">
      <c r="A568" s="6" t="s">
        <v>294</v>
      </c>
      <c r="B568" s="6" t="s">
        <v>416</v>
      </c>
      <c r="C568" s="6" t="s">
        <v>425</v>
      </c>
      <c r="D568" s="3" t="s">
        <v>777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131"/>
        <v>0</v>
      </c>
      <c r="V568" s="49"/>
      <c r="W568" s="49">
        <f t="shared" si="136"/>
        <v>0</v>
      </c>
      <c r="Y568" s="51"/>
      <c r="Z568" s="51"/>
      <c r="AA568" s="51"/>
      <c r="AB568" s="49">
        <f t="shared" si="137"/>
        <v>0</v>
      </c>
    </row>
    <row r="569" spans="1:30">
      <c r="A569" s="6" t="s">
        <v>294</v>
      </c>
      <c r="B569" s="6" t="s">
        <v>416</v>
      </c>
      <c r="C569" s="6" t="s">
        <v>877</v>
      </c>
      <c r="D569" s="3" t="s">
        <v>878</v>
      </c>
      <c r="E569" s="45">
        <v>31165572.640000001</v>
      </c>
      <c r="F569" s="45">
        <v>30518683.100000001</v>
      </c>
      <c r="G569" s="45">
        <v>29946650.75</v>
      </c>
      <c r="H569" s="45">
        <v>29542578.41</v>
      </c>
      <c r="I569" s="45">
        <v>29088153.84</v>
      </c>
      <c r="J569" s="45">
        <v>28478724.620000001</v>
      </c>
      <c r="K569" s="45">
        <v>27151920.300000001</v>
      </c>
      <c r="L569" s="45">
        <v>24748844.07</v>
      </c>
      <c r="M569" s="45">
        <v>22201253.75</v>
      </c>
      <c r="N569" s="45">
        <v>19789347.920000002</v>
      </c>
      <c r="O569" s="45">
        <v>17197137.170000002</v>
      </c>
      <c r="P569" s="45">
        <v>15385335.060000001</v>
      </c>
      <c r="Q569" s="45">
        <v>14459411.58</v>
      </c>
      <c r="R569" s="47">
        <f t="shared" si="131"/>
        <v>24738426.758333337</v>
      </c>
      <c r="V569" s="49"/>
      <c r="W569" s="49">
        <f t="shared" si="136"/>
        <v>24738426.758333337</v>
      </c>
      <c r="Y569" s="51"/>
      <c r="Z569" s="51"/>
      <c r="AA569" s="51"/>
      <c r="AB569" s="49">
        <f t="shared" si="137"/>
        <v>24738426.758333337</v>
      </c>
    </row>
    <row r="570" spans="1:30">
      <c r="A570" s="6" t="s">
        <v>294</v>
      </c>
      <c r="B570" s="6" t="s">
        <v>416</v>
      </c>
      <c r="C570" s="6" t="s">
        <v>926</v>
      </c>
      <c r="D570" s="3" t="s">
        <v>878</v>
      </c>
      <c r="E570" s="45">
        <v>28692764.73</v>
      </c>
      <c r="F570" s="45">
        <v>28205757.100000001</v>
      </c>
      <c r="G570" s="45">
        <v>27772781.960000001</v>
      </c>
      <c r="H570" s="45">
        <v>27470754.309999999</v>
      </c>
      <c r="I570" s="45">
        <v>27129101.469999999</v>
      </c>
      <c r="J570" s="45">
        <v>26666408.949999999</v>
      </c>
      <c r="K570" s="45">
        <v>35375499.119999997</v>
      </c>
      <c r="L570" s="45">
        <v>33087820.699999999</v>
      </c>
      <c r="M570" s="45">
        <v>30660320</v>
      </c>
      <c r="N570" s="45">
        <v>28361059.620000001</v>
      </c>
      <c r="O570" s="45">
        <v>25890728.68</v>
      </c>
      <c r="P570" s="45">
        <v>24171086.739999998</v>
      </c>
      <c r="Q570" s="45">
        <v>23305349.690000001</v>
      </c>
      <c r="R570" s="47">
        <f t="shared" si="131"/>
        <v>28399197.98833333</v>
      </c>
      <c r="V570" s="49"/>
      <c r="W570" s="49">
        <f t="shared" si="136"/>
        <v>28399197.98833333</v>
      </c>
      <c r="Y570" s="51"/>
      <c r="Z570" s="51"/>
      <c r="AA570" s="51"/>
      <c r="AB570" s="49">
        <f t="shared" si="137"/>
        <v>28399197.98833333</v>
      </c>
    </row>
    <row r="571" spans="1:30">
      <c r="A571" s="6" t="s">
        <v>294</v>
      </c>
      <c r="B571" s="6" t="s">
        <v>416</v>
      </c>
      <c r="C571" s="6" t="s">
        <v>971</v>
      </c>
      <c r="D571" s="3" t="s">
        <v>972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-618733.23</v>
      </c>
      <c r="M571" s="45">
        <v>-689765.5</v>
      </c>
      <c r="N571" s="45">
        <v>-749174.48</v>
      </c>
      <c r="O571" s="45">
        <v>-857455.68</v>
      </c>
      <c r="P571" s="45">
        <v>-871749.46</v>
      </c>
      <c r="Q571" s="45">
        <v>-922427.37</v>
      </c>
      <c r="R571" s="47">
        <f t="shared" si="131"/>
        <v>-354007.66958333337</v>
      </c>
      <c r="V571" s="49"/>
      <c r="W571" s="49">
        <f t="shared" si="136"/>
        <v>-354007.66958333337</v>
      </c>
      <c r="Y571" s="51"/>
      <c r="Z571" s="51"/>
      <c r="AA571" s="51"/>
      <c r="AB571" s="49">
        <f t="shared" si="137"/>
        <v>-354007.66958333337</v>
      </c>
    </row>
    <row r="572" spans="1:30">
      <c r="A572" s="6" t="s">
        <v>294</v>
      </c>
      <c r="B572" s="6" t="s">
        <v>416</v>
      </c>
      <c r="C572" s="6" t="s">
        <v>420</v>
      </c>
      <c r="D572" s="3" t="s">
        <v>778</v>
      </c>
      <c r="E572" s="45">
        <v>-546387.35</v>
      </c>
      <c r="F572" s="45">
        <v>-298254.46999999997</v>
      </c>
      <c r="G572" s="45">
        <v>-205516.92</v>
      </c>
      <c r="H572" s="45">
        <v>-361023.98</v>
      </c>
      <c r="I572" s="45">
        <v>-515527.27</v>
      </c>
      <c r="J572" s="45">
        <v>-1531324.04</v>
      </c>
      <c r="K572" s="45">
        <v>-2995457.11</v>
      </c>
      <c r="L572" s="45">
        <v>-3252672.52</v>
      </c>
      <c r="M572" s="45">
        <v>-3121732</v>
      </c>
      <c r="N572" s="45">
        <v>-3363921.72</v>
      </c>
      <c r="O572" s="45">
        <v>-2209356.13</v>
      </c>
      <c r="P572" s="45">
        <v>-921265.41</v>
      </c>
      <c r="Q572" s="45">
        <v>-615638.88</v>
      </c>
      <c r="R572" s="47">
        <f t="shared" si="131"/>
        <v>-1613088.7237499999</v>
      </c>
      <c r="V572" s="49"/>
      <c r="W572" s="49">
        <f t="shared" si="136"/>
        <v>-1613088.7237499999</v>
      </c>
      <c r="Y572" s="51"/>
      <c r="Z572" s="51"/>
      <c r="AA572" s="51"/>
      <c r="AB572" s="49">
        <f t="shared" si="137"/>
        <v>-1613088.7237499999</v>
      </c>
    </row>
    <row r="573" spans="1:30">
      <c r="A573" s="6" t="s">
        <v>294</v>
      </c>
      <c r="B573" s="6" t="s">
        <v>416</v>
      </c>
      <c r="C573" s="6" t="s">
        <v>422</v>
      </c>
      <c r="D573" s="3" t="s">
        <v>231</v>
      </c>
      <c r="E573" s="45">
        <v>-49371.53</v>
      </c>
      <c r="F573" s="45">
        <v>0</v>
      </c>
      <c r="G573" s="45">
        <v>-13391.9</v>
      </c>
      <c r="H573" s="45">
        <v>-98800.98</v>
      </c>
      <c r="I573" s="45">
        <v>-192987.7</v>
      </c>
      <c r="J573" s="45">
        <v>-466236.26</v>
      </c>
      <c r="K573" s="45">
        <v>0</v>
      </c>
      <c r="L573" s="45">
        <v>0</v>
      </c>
      <c r="M573" s="45">
        <v>0</v>
      </c>
      <c r="N573" s="45">
        <v>-62155.67</v>
      </c>
      <c r="O573" s="45">
        <v>-60889.4</v>
      </c>
      <c r="P573" s="45">
        <v>-250002.07</v>
      </c>
      <c r="Q573" s="45">
        <v>-236965.13</v>
      </c>
      <c r="R573" s="47">
        <f t="shared" si="131"/>
        <v>-107302.69250000002</v>
      </c>
      <c r="U573" s="61">
        <f>+R573</f>
        <v>-107302.69250000002</v>
      </c>
      <c r="V573" s="49"/>
      <c r="Y573" s="51"/>
      <c r="Z573" s="51"/>
      <c r="AA573" s="51"/>
      <c r="AD573" s="49">
        <f>+U573</f>
        <v>-107302.69250000002</v>
      </c>
    </row>
    <row r="574" spans="1:30">
      <c r="D574" s="3" t="s">
        <v>232</v>
      </c>
      <c r="E574" s="46">
        <f t="shared" ref="E574:G574" si="138">SUM(E521:E573)</f>
        <v>53220574.539999999</v>
      </c>
      <c r="F574" s="46">
        <f t="shared" si="138"/>
        <v>53055998.850000009</v>
      </c>
      <c r="G574" s="46">
        <f t="shared" si="138"/>
        <v>57918243.300000004</v>
      </c>
      <c r="H574" s="46">
        <f t="shared" ref="H574:R574" si="139">SUM(H521:H573)</f>
        <v>56030131.24000001</v>
      </c>
      <c r="I574" s="46">
        <f t="shared" si="139"/>
        <v>57452751.129999988</v>
      </c>
      <c r="J574" s="46">
        <f t="shared" si="139"/>
        <v>56306636.800000004</v>
      </c>
      <c r="K574" s="46">
        <f t="shared" si="139"/>
        <v>48210765.099999994</v>
      </c>
      <c r="L574" s="46">
        <f t="shared" si="139"/>
        <v>40653054.000000007</v>
      </c>
      <c r="M574" s="46">
        <f t="shared" si="139"/>
        <v>39512626.869999997</v>
      </c>
      <c r="N574" s="46">
        <f t="shared" si="139"/>
        <v>29898269.470000003</v>
      </c>
      <c r="O574" s="46">
        <f t="shared" si="139"/>
        <v>24881344.420000013</v>
      </c>
      <c r="P574" s="46">
        <f t="shared" si="139"/>
        <v>31601692.720000003</v>
      </c>
      <c r="Q574" s="46">
        <f t="shared" si="139"/>
        <v>29069573.790000003</v>
      </c>
      <c r="R574" s="46">
        <f t="shared" si="139"/>
        <v>44722215.672083326</v>
      </c>
      <c r="Y574" s="51"/>
      <c r="Z574" s="51"/>
      <c r="AA574" s="51"/>
    </row>
    <row r="575" spans="1:30">
      <c r="D575" s="3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7"/>
      <c r="Y575" s="51"/>
      <c r="Z575" s="51"/>
      <c r="AA575" s="51"/>
    </row>
    <row r="576" spans="1:30">
      <c r="A576" s="6" t="s">
        <v>284</v>
      </c>
      <c r="B576" s="6" t="s">
        <v>228</v>
      </c>
      <c r="C576" s="6" t="s">
        <v>67</v>
      </c>
      <c r="D576" s="3" t="s">
        <v>921</v>
      </c>
      <c r="E576" s="45">
        <v>-319900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-29000</v>
      </c>
      <c r="P576" s="45">
        <v>-29000</v>
      </c>
      <c r="Q576" s="45">
        <v>-29000</v>
      </c>
      <c r="R576" s="47">
        <f t="shared" ref="R576:R615" si="140">((E576+Q576)+((F576+G576+H576+I576+J576+K576+L576+M576+N576+O576+P576)*2))/24</f>
        <v>-19370.833333333332</v>
      </c>
      <c r="U576" s="49">
        <f t="shared" ref="U576" si="141">+R576</f>
        <v>-19370.833333333332</v>
      </c>
      <c r="V576" s="49"/>
      <c r="W576" s="49"/>
      <c r="Y576" s="51"/>
      <c r="Z576" s="51"/>
      <c r="AA576" s="51"/>
      <c r="AD576" s="49">
        <f t="shared" ref="AD576" si="142">+R576</f>
        <v>-19370.833333333332</v>
      </c>
    </row>
    <row r="577" spans="1:30" s="72" customFormat="1">
      <c r="A577" s="68" t="s">
        <v>284</v>
      </c>
      <c r="B577" s="68" t="s">
        <v>233</v>
      </c>
      <c r="C577" s="68" t="s">
        <v>67</v>
      </c>
      <c r="D577" s="69" t="s">
        <v>973</v>
      </c>
      <c r="E577" s="70">
        <v>-5566499.5899999999</v>
      </c>
      <c r="F577" s="70">
        <v>-5577166</v>
      </c>
      <c r="G577" s="70">
        <v>-5581293.6600000001</v>
      </c>
      <c r="H577" s="70">
        <v>-5585421.3200000003</v>
      </c>
      <c r="I577" s="70">
        <v>-5589548.9800000004</v>
      </c>
      <c r="J577" s="70">
        <v>-5593676.6399999997</v>
      </c>
      <c r="K577" s="70">
        <v>-5597804.2999999998</v>
      </c>
      <c r="L577" s="70">
        <v>-5595028.96</v>
      </c>
      <c r="M577" s="70">
        <v>-5569569.54</v>
      </c>
      <c r="N577" s="70">
        <v>-5544110.1200000001</v>
      </c>
      <c r="O577" s="70">
        <v>-5521212.1600000001</v>
      </c>
      <c r="P577" s="70">
        <v>-5498314.2000000002</v>
      </c>
      <c r="Q577" s="70">
        <v>-5476868.7000000002</v>
      </c>
      <c r="R577" s="71">
        <f t="shared" si="140"/>
        <v>-5564569.1687499993</v>
      </c>
      <c r="V577" s="73"/>
      <c r="W577" s="73">
        <f>+R577</f>
        <v>-5564569.1687499993</v>
      </c>
      <c r="Y577" s="74"/>
      <c r="Z577" s="74"/>
      <c r="AA577" s="74"/>
      <c r="AB577" s="73">
        <f>+R577</f>
        <v>-5564569.1687499993</v>
      </c>
    </row>
    <row r="578" spans="1:30" s="72" customFormat="1">
      <c r="A578" s="68" t="s">
        <v>284</v>
      </c>
      <c r="B578" s="68" t="s">
        <v>233</v>
      </c>
      <c r="C578" s="68" t="s">
        <v>277</v>
      </c>
      <c r="D578" s="69" t="s">
        <v>779</v>
      </c>
      <c r="E578" s="70">
        <v>0</v>
      </c>
      <c r="F578" s="70">
        <v>0</v>
      </c>
      <c r="G578" s="70">
        <v>0</v>
      </c>
      <c r="H578" s="70">
        <v>0</v>
      </c>
      <c r="I578" s="70">
        <v>0</v>
      </c>
      <c r="J578" s="70">
        <v>0</v>
      </c>
      <c r="K578" s="70">
        <v>0</v>
      </c>
      <c r="L578" s="70">
        <v>0</v>
      </c>
      <c r="M578" s="70">
        <v>-1153.8399999999999</v>
      </c>
      <c r="N578" s="70">
        <v>-3461.52</v>
      </c>
      <c r="O578" s="70">
        <v>-5769.2</v>
      </c>
      <c r="P578" s="70">
        <v>-8136.8</v>
      </c>
      <c r="Q578" s="70">
        <v>-10444.48</v>
      </c>
      <c r="R578" s="71">
        <f t="shared" si="140"/>
        <v>-1978.6333333333332</v>
      </c>
      <c r="V578" s="73"/>
      <c r="W578" s="73">
        <f>+R578</f>
        <v>-1978.6333333333332</v>
      </c>
      <c r="Y578" s="74"/>
      <c r="Z578" s="74"/>
      <c r="AA578" s="74"/>
      <c r="AB578" s="73">
        <f>+R578</f>
        <v>-1978.6333333333332</v>
      </c>
    </row>
    <row r="579" spans="1:30" s="72" customFormat="1">
      <c r="A579" s="68" t="s">
        <v>284</v>
      </c>
      <c r="B579" s="68" t="s">
        <v>233</v>
      </c>
      <c r="C579" s="68" t="s">
        <v>390</v>
      </c>
      <c r="D579" s="69" t="s">
        <v>780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1">
        <f t="shared" si="140"/>
        <v>0</v>
      </c>
      <c r="V579" s="73"/>
      <c r="W579" s="73">
        <f>+R579</f>
        <v>0</v>
      </c>
      <c r="Y579" s="74"/>
      <c r="Z579" s="74"/>
      <c r="AA579" s="74"/>
      <c r="AB579" s="73">
        <f>+R579</f>
        <v>0</v>
      </c>
    </row>
    <row r="580" spans="1:30" s="72" customFormat="1">
      <c r="A580" s="68" t="s">
        <v>284</v>
      </c>
      <c r="B580" s="68" t="s">
        <v>233</v>
      </c>
      <c r="C580" s="68" t="s">
        <v>389</v>
      </c>
      <c r="D580" s="69" t="s">
        <v>781</v>
      </c>
      <c r="E580" s="70">
        <v>-555072</v>
      </c>
      <c r="F580" s="70">
        <v>-555072</v>
      </c>
      <c r="G580" s="70">
        <v>-555072</v>
      </c>
      <c r="H580" s="70">
        <v>-555072</v>
      </c>
      <c r="I580" s="70">
        <v>-555072</v>
      </c>
      <c r="J580" s="70">
        <v>-555072</v>
      </c>
      <c r="K580" s="70">
        <v>-555072</v>
      </c>
      <c r="L580" s="70">
        <v>-812911</v>
      </c>
      <c r="M580" s="70">
        <v>-812911</v>
      </c>
      <c r="N580" s="70">
        <v>-812911</v>
      </c>
      <c r="O580" s="70">
        <v>-812911</v>
      </c>
      <c r="P580" s="70">
        <v>-812911</v>
      </c>
      <c r="Q580" s="70">
        <v>-812911</v>
      </c>
      <c r="R580" s="71">
        <f t="shared" si="140"/>
        <v>-673248.20833333337</v>
      </c>
      <c r="V580" s="73"/>
      <c r="W580" s="73">
        <f>+R580</f>
        <v>-673248.20833333337</v>
      </c>
      <c r="Y580" s="74"/>
      <c r="Z580" s="74"/>
      <c r="AA580" s="74"/>
      <c r="AB580" s="73">
        <f>+R580</f>
        <v>-673248.20833333337</v>
      </c>
    </row>
    <row r="581" spans="1:30">
      <c r="A581" s="6" t="s">
        <v>284</v>
      </c>
      <c r="B581" s="6" t="s">
        <v>234</v>
      </c>
      <c r="C581" s="6" t="s">
        <v>429</v>
      </c>
      <c r="D581" s="3" t="s">
        <v>782</v>
      </c>
      <c r="E581" s="45">
        <v>-75974733.890000001</v>
      </c>
      <c r="F581" s="45">
        <v>-76315498.109999999</v>
      </c>
      <c r="G581" s="45">
        <v>-76657805.549999997</v>
      </c>
      <c r="H581" s="45">
        <v>-77001663.189999998</v>
      </c>
      <c r="I581" s="45">
        <v>-77347078.230000004</v>
      </c>
      <c r="J581" s="45">
        <v>-77694057.75</v>
      </c>
      <c r="K581" s="45">
        <v>-78042608.739999995</v>
      </c>
      <c r="L581" s="45">
        <v>-80731567.129999995</v>
      </c>
      <c r="M581" s="45">
        <v>-81083282.760000005</v>
      </c>
      <c r="N581" s="45">
        <v>-81436591.629999995</v>
      </c>
      <c r="O581" s="45">
        <v>-81806567.510000005</v>
      </c>
      <c r="P581" s="45">
        <v>-82168114.129999995</v>
      </c>
      <c r="Q581" s="45">
        <v>-82531283.640000001</v>
      </c>
      <c r="R581" s="47">
        <f t="shared" si="140"/>
        <v>-79128153.624583334</v>
      </c>
      <c r="U581" s="49"/>
      <c r="V581" s="49"/>
      <c r="W581" s="49">
        <f>+R581</f>
        <v>-79128153.624583334</v>
      </c>
      <c r="Y581" s="67">
        <f>+R581*$Z$4</f>
        <v>-59259074.24945046</v>
      </c>
      <c r="Z581" s="67">
        <f>+R581*$Z$5</f>
        <v>-19869079.375132874</v>
      </c>
      <c r="AA581" s="51"/>
      <c r="AD581" s="49"/>
    </row>
    <row r="582" spans="1:30">
      <c r="A582" s="6" t="s">
        <v>284</v>
      </c>
      <c r="B582" s="6" t="s">
        <v>215</v>
      </c>
      <c r="C582" s="6" t="s">
        <v>981</v>
      </c>
      <c r="D582" s="3" t="s">
        <v>982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-662939.05000000005</v>
      </c>
      <c r="M582" s="45">
        <v>-662939.05000000005</v>
      </c>
      <c r="N582" s="45">
        <v>-662939.05000000005</v>
      </c>
      <c r="O582" s="45">
        <v>-662250.56000000006</v>
      </c>
      <c r="P582" s="45">
        <v>-662250.56000000006</v>
      </c>
      <c r="Q582" s="45">
        <v>-662250.56000000006</v>
      </c>
      <c r="R582" s="47">
        <f t="shared" si="140"/>
        <v>-303703.62916666665</v>
      </c>
      <c r="U582" s="49">
        <f t="shared" ref="U582" si="143">+R582</f>
        <v>-303703.62916666665</v>
      </c>
      <c r="V582" s="49"/>
      <c r="W582" s="49"/>
      <c r="Y582" s="51"/>
      <c r="Z582" s="51"/>
      <c r="AA582" s="51"/>
      <c r="AD582" s="49">
        <f t="shared" ref="AD582" si="144">+R582</f>
        <v>-303703.62916666665</v>
      </c>
    </row>
    <row r="583" spans="1:30">
      <c r="A583" s="6" t="s">
        <v>284</v>
      </c>
      <c r="B583" s="6" t="s">
        <v>426</v>
      </c>
      <c r="C583" s="6" t="s">
        <v>179</v>
      </c>
      <c r="D583" s="3" t="s">
        <v>115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40"/>
        <v>0</v>
      </c>
      <c r="U583" s="49">
        <f>+R583</f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284</v>
      </c>
      <c r="B584" s="6" t="s">
        <v>235</v>
      </c>
      <c r="C584" s="6" t="s">
        <v>202</v>
      </c>
      <c r="D584" s="3" t="s">
        <v>783</v>
      </c>
      <c r="E584" s="45">
        <v>-3072402.95</v>
      </c>
      <c r="F584" s="45">
        <v>-3076262.1</v>
      </c>
      <c r="G584" s="45">
        <v>-3076262.1</v>
      </c>
      <c r="H584" s="45">
        <v>-3076466.15</v>
      </c>
      <c r="I584" s="45">
        <v>-3061470.62</v>
      </c>
      <c r="J584" s="45">
        <v>-3061470.62</v>
      </c>
      <c r="K584" s="45">
        <v>-3061141.64</v>
      </c>
      <c r="L584" s="45">
        <v>-3061141.65</v>
      </c>
      <c r="M584" s="45">
        <v>-3062475.45</v>
      </c>
      <c r="N584" s="45">
        <v>-3063587.73</v>
      </c>
      <c r="O584" s="45">
        <v>-3071284.71</v>
      </c>
      <c r="P584" s="45">
        <v>-3071284.7</v>
      </c>
      <c r="Q584" s="45">
        <v>-3076173.02</v>
      </c>
      <c r="R584" s="47">
        <f t="shared" si="140"/>
        <v>-3068094.6212499999</v>
      </c>
      <c r="U584" s="49"/>
      <c r="V584" s="49"/>
      <c r="W584" s="49">
        <f>+R584</f>
        <v>-3068094.6212499999</v>
      </c>
      <c r="Y584" s="67">
        <f t="shared" ref="Y584:Y588" si="145">+R584*$Z$4</f>
        <v>-2297696.061854125</v>
      </c>
      <c r="Z584" s="67">
        <f t="shared" ref="Z584:Z588" si="146">+R584*$Z$5</f>
        <v>-770398.55939587497</v>
      </c>
      <c r="AA584" s="51"/>
      <c r="AB584" s="51"/>
      <c r="AD584" s="49"/>
    </row>
    <row r="585" spans="1:30">
      <c r="A585" s="6" t="s">
        <v>284</v>
      </c>
      <c r="B585" s="6" t="s">
        <v>235</v>
      </c>
      <c r="C585" s="6" t="s">
        <v>296</v>
      </c>
      <c r="D585" s="3" t="s">
        <v>784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40"/>
        <v>0</v>
      </c>
      <c r="U585" s="49"/>
      <c r="V585" s="49"/>
      <c r="W585" s="49">
        <f>+R585</f>
        <v>0</v>
      </c>
      <c r="Y585" s="67">
        <f t="shared" si="145"/>
        <v>0</v>
      </c>
      <c r="Z585" s="67">
        <f t="shared" si="146"/>
        <v>0</v>
      </c>
      <c r="AA585" s="51"/>
      <c r="AD585" s="49"/>
    </row>
    <row r="586" spans="1:30">
      <c r="A586" s="6" t="s">
        <v>284</v>
      </c>
      <c r="B586" s="6" t="s">
        <v>235</v>
      </c>
      <c r="C586" s="6" t="s">
        <v>428</v>
      </c>
      <c r="D586" s="3" t="s">
        <v>785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40"/>
        <v>0</v>
      </c>
      <c r="U586" s="49"/>
      <c r="V586" s="49"/>
      <c r="W586" s="49">
        <f>+R586</f>
        <v>0</v>
      </c>
      <c r="Y586" s="67">
        <f t="shared" si="145"/>
        <v>0</v>
      </c>
      <c r="Z586" s="67">
        <f t="shared" si="146"/>
        <v>0</v>
      </c>
      <c r="AA586" s="51"/>
      <c r="AD586" s="49"/>
    </row>
    <row r="587" spans="1:30">
      <c r="A587" s="6" t="s">
        <v>284</v>
      </c>
      <c r="B587" s="6" t="s">
        <v>235</v>
      </c>
      <c r="C587" s="6" t="s">
        <v>427</v>
      </c>
      <c r="D587" s="3" t="s">
        <v>786</v>
      </c>
      <c r="E587" s="45">
        <v>-934089.88</v>
      </c>
      <c r="F587" s="45">
        <v>-278967.98</v>
      </c>
      <c r="G587" s="45">
        <v>-278967.98</v>
      </c>
      <c r="H587" s="45">
        <v>-278967.98</v>
      </c>
      <c r="I587" s="45">
        <v>-271009.40999999997</v>
      </c>
      <c r="J587" s="45">
        <v>-269648.52</v>
      </c>
      <c r="K587" s="45">
        <v>-267224.96999999997</v>
      </c>
      <c r="L587" s="45">
        <v>-267224.96999999997</v>
      </c>
      <c r="M587" s="45">
        <v>-267224.96999999997</v>
      </c>
      <c r="N587" s="45">
        <v>-283342.58</v>
      </c>
      <c r="O587" s="45">
        <v>-280044.61</v>
      </c>
      <c r="P587" s="45">
        <v>-283369.61</v>
      </c>
      <c r="Q587" s="45">
        <v>-259736.48</v>
      </c>
      <c r="R587" s="47">
        <f t="shared" si="140"/>
        <v>-301908.89666666667</v>
      </c>
      <c r="U587" s="49"/>
      <c r="V587" s="49"/>
      <c r="W587" s="49">
        <f>+R587</f>
        <v>-301908.89666666667</v>
      </c>
      <c r="Y587" s="67">
        <f t="shared" si="145"/>
        <v>-226099.57271366668</v>
      </c>
      <c r="Z587" s="67">
        <f t="shared" si="146"/>
        <v>-75809.323952999999</v>
      </c>
      <c r="AA587" s="51"/>
      <c r="AD587" s="49"/>
    </row>
    <row r="588" spans="1:30">
      <c r="A588" s="6" t="s">
        <v>284</v>
      </c>
      <c r="B588" s="6" t="s">
        <v>235</v>
      </c>
      <c r="C588" s="6" t="s">
        <v>297</v>
      </c>
      <c r="D588" s="3" t="s">
        <v>787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40"/>
        <v>0</v>
      </c>
      <c r="U588" s="49"/>
      <c r="V588" s="49"/>
      <c r="W588" s="49">
        <f>+R588</f>
        <v>0</v>
      </c>
      <c r="Y588" s="67">
        <f t="shared" si="145"/>
        <v>0</v>
      </c>
      <c r="Z588" s="67">
        <f t="shared" si="146"/>
        <v>0</v>
      </c>
      <c r="AA588" s="51"/>
      <c r="AD588" s="49"/>
    </row>
    <row r="589" spans="1:30">
      <c r="A589" s="6" t="s">
        <v>284</v>
      </c>
      <c r="B589" s="6" t="s">
        <v>430</v>
      </c>
      <c r="C589" s="6" t="s">
        <v>433</v>
      </c>
      <c r="D589" s="3" t="s">
        <v>788</v>
      </c>
      <c r="E589" s="45">
        <v>-154.199999999992</v>
      </c>
      <c r="F589" s="45">
        <v>-219.699999999992</v>
      </c>
      <c r="G589" s="45">
        <v>318.31000000000802</v>
      </c>
      <c r="H589" s="45">
        <v>311.11000000000797</v>
      </c>
      <c r="I589" s="45">
        <v>304.18000000000802</v>
      </c>
      <c r="J589" s="45">
        <v>70254.399999999994</v>
      </c>
      <c r="K589" s="45">
        <v>459.58000000000197</v>
      </c>
      <c r="L589" s="45">
        <v>455.180000000002</v>
      </c>
      <c r="M589" s="45">
        <v>451</v>
      </c>
      <c r="N589" s="45">
        <v>446.87</v>
      </c>
      <c r="O589" s="45">
        <v>440.1</v>
      </c>
      <c r="P589" s="45">
        <v>479.53</v>
      </c>
      <c r="Q589" s="45">
        <v>475.47</v>
      </c>
      <c r="R589" s="47">
        <f t="shared" si="140"/>
        <v>6155.0995833333373</v>
      </c>
      <c r="U589" s="49">
        <f t="shared" ref="U589:U606" si="147">+R589</f>
        <v>6155.0995833333373</v>
      </c>
      <c r="V589" s="49"/>
      <c r="W589" s="49"/>
      <c r="Y589" s="51"/>
      <c r="Z589" s="51"/>
      <c r="AA589" s="51"/>
      <c r="AD589" s="49">
        <f t="shared" ref="AD589:AD594" si="148">+R589</f>
        <v>6155.0995833333373</v>
      </c>
    </row>
    <row r="590" spans="1:30">
      <c r="A590" s="6" t="s">
        <v>284</v>
      </c>
      <c r="B590" s="6" t="s">
        <v>430</v>
      </c>
      <c r="C590" s="6" t="s">
        <v>432</v>
      </c>
      <c r="D590" s="3" t="s">
        <v>789</v>
      </c>
      <c r="E590" s="45">
        <v>-6617063.79</v>
      </c>
      <c r="F590" s="45">
        <v>-6468086.1900000004</v>
      </c>
      <c r="G590" s="45">
        <v>-6429472.7699999996</v>
      </c>
      <c r="H590" s="45">
        <v>-6390859.3499999996</v>
      </c>
      <c r="I590" s="45">
        <v>-6352245.9299999997</v>
      </c>
      <c r="J590" s="45">
        <v>-6313632.5099999998</v>
      </c>
      <c r="K590" s="45">
        <v>-6275019.0899999999</v>
      </c>
      <c r="L590" s="45">
        <v>-6481555.6900000004</v>
      </c>
      <c r="M590" s="45">
        <v>-6426773.1100000003</v>
      </c>
      <c r="N590" s="45">
        <v>-6371990.5300000003</v>
      </c>
      <c r="O590" s="45">
        <v>-6317207.9400000004</v>
      </c>
      <c r="P590" s="45">
        <v>-6262425.3600000003</v>
      </c>
      <c r="Q590" s="45">
        <v>-6207642.7800000003</v>
      </c>
      <c r="R590" s="47">
        <f t="shared" si="140"/>
        <v>-6375135.1462499993</v>
      </c>
      <c r="U590" s="49">
        <f t="shared" si="147"/>
        <v>-6375135.1462499993</v>
      </c>
      <c r="V590" s="49"/>
      <c r="W590" s="49"/>
      <c r="Y590" s="51"/>
      <c r="Z590" s="51"/>
      <c r="AA590" s="51"/>
      <c r="AD590" s="49">
        <f t="shared" si="148"/>
        <v>-6375135.1462499993</v>
      </c>
    </row>
    <row r="591" spans="1:30">
      <c r="A591" s="6" t="s">
        <v>284</v>
      </c>
      <c r="B591" s="6" t="s">
        <v>430</v>
      </c>
      <c r="C591" s="6" t="s">
        <v>434</v>
      </c>
      <c r="D591" s="3" t="s">
        <v>790</v>
      </c>
      <c r="E591" s="45">
        <v>-24135</v>
      </c>
      <c r="F591" s="45">
        <v>-24135</v>
      </c>
      <c r="G591" s="45">
        <v>-24135</v>
      </c>
      <c r="H591" s="45">
        <v>-24135</v>
      </c>
      <c r="I591" s="45">
        <v>-24135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140"/>
        <v>-9050.625</v>
      </c>
      <c r="U591" s="49">
        <f t="shared" si="147"/>
        <v>-9050.625</v>
      </c>
      <c r="V591" s="49"/>
      <c r="W591" s="49"/>
      <c r="Y591" s="51"/>
      <c r="Z591" s="51"/>
      <c r="AA591" s="51"/>
      <c r="AD591" s="49">
        <f t="shared" si="148"/>
        <v>-9050.625</v>
      </c>
    </row>
    <row r="592" spans="1:30">
      <c r="A592" s="6" t="s">
        <v>284</v>
      </c>
      <c r="B592" s="6" t="s">
        <v>430</v>
      </c>
      <c r="C592" s="6" t="s">
        <v>431</v>
      </c>
      <c r="D592" s="3" t="s">
        <v>888</v>
      </c>
      <c r="E592" s="45">
        <v>-1045610</v>
      </c>
      <c r="F592" s="45">
        <v>-1045610</v>
      </c>
      <c r="G592" s="45">
        <v>-1045610</v>
      </c>
      <c r="H592" s="45">
        <v>-1045610</v>
      </c>
      <c r="I592" s="45">
        <v>-1045610</v>
      </c>
      <c r="J592" s="45">
        <v>-1045610</v>
      </c>
      <c r="K592" s="45">
        <v>-1045610</v>
      </c>
      <c r="L592" s="45">
        <v>-1044516</v>
      </c>
      <c r="M592" s="45">
        <v>-1044516</v>
      </c>
      <c r="N592" s="45">
        <v>-1044516</v>
      </c>
      <c r="O592" s="45">
        <v>-1044516</v>
      </c>
      <c r="P592" s="45">
        <v>-1044516</v>
      </c>
      <c r="Q592" s="45">
        <v>-1044516</v>
      </c>
      <c r="R592" s="47">
        <f t="shared" si="140"/>
        <v>-1045108.5833333334</v>
      </c>
      <c r="U592" s="49">
        <f t="shared" si="147"/>
        <v>-1045108.5833333334</v>
      </c>
      <c r="V592" s="49"/>
      <c r="W592" s="49"/>
      <c r="Y592" s="51"/>
      <c r="Z592" s="51"/>
      <c r="AA592" s="51"/>
      <c r="AD592" s="49">
        <f t="shared" si="148"/>
        <v>-1045108.5833333334</v>
      </c>
    </row>
    <row r="593" spans="1:30">
      <c r="A593" s="6" t="s">
        <v>284</v>
      </c>
      <c r="B593" s="6" t="s">
        <v>430</v>
      </c>
      <c r="C593" s="6" t="s">
        <v>886</v>
      </c>
      <c r="D593" s="3" t="s">
        <v>887</v>
      </c>
      <c r="E593" s="45">
        <v>197919</v>
      </c>
      <c r="F593" s="45">
        <v>197919</v>
      </c>
      <c r="G593" s="45">
        <v>197919</v>
      </c>
      <c r="H593" s="45">
        <v>197919</v>
      </c>
      <c r="I593" s="45">
        <v>197919</v>
      </c>
      <c r="J593" s="45">
        <v>197919</v>
      </c>
      <c r="K593" s="45">
        <v>197919</v>
      </c>
      <c r="L593" s="45">
        <v>253608</v>
      </c>
      <c r="M593" s="45">
        <v>253608</v>
      </c>
      <c r="N593" s="45">
        <v>253608</v>
      </c>
      <c r="O593" s="45">
        <v>253608</v>
      </c>
      <c r="P593" s="45">
        <v>253608</v>
      </c>
      <c r="Q593" s="45">
        <v>253608</v>
      </c>
      <c r="R593" s="47">
        <f t="shared" si="140"/>
        <v>223443.125</v>
      </c>
      <c r="U593" s="49">
        <f t="shared" si="147"/>
        <v>223443.125</v>
      </c>
      <c r="V593" s="49"/>
      <c r="W593" s="49"/>
      <c r="Y593" s="51"/>
      <c r="Z593" s="51"/>
      <c r="AA593" s="51"/>
      <c r="AD593" s="49">
        <f t="shared" si="148"/>
        <v>223443.125</v>
      </c>
    </row>
    <row r="594" spans="1:30">
      <c r="A594" s="6" t="s">
        <v>284</v>
      </c>
      <c r="B594" s="6" t="s">
        <v>430</v>
      </c>
      <c r="C594" s="6" t="s">
        <v>998</v>
      </c>
      <c r="D594" s="3" t="s">
        <v>1013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-456492.6</v>
      </c>
      <c r="Q594" s="45">
        <v>-456492.6</v>
      </c>
      <c r="R594" s="47">
        <f t="shared" si="140"/>
        <v>-57061.57499999999</v>
      </c>
      <c r="U594" s="49">
        <f t="shared" si="147"/>
        <v>-57061.57499999999</v>
      </c>
      <c r="V594" s="49"/>
      <c r="W594" s="49"/>
      <c r="Y594" s="51"/>
      <c r="Z594" s="51"/>
      <c r="AA594" s="51"/>
      <c r="AD594" s="49">
        <f t="shared" si="148"/>
        <v>-57061.57499999999</v>
      </c>
    </row>
    <row r="595" spans="1:30">
      <c r="A595" s="6" t="s">
        <v>284</v>
      </c>
      <c r="B595" s="6" t="s">
        <v>435</v>
      </c>
      <c r="C595" s="6" t="s">
        <v>437</v>
      </c>
      <c r="D595" s="3" t="s">
        <v>237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-44148802.82</v>
      </c>
      <c r="Q595" s="45">
        <v>-43924192.859999999</v>
      </c>
      <c r="R595" s="47">
        <f t="shared" si="140"/>
        <v>-5509241.604166667</v>
      </c>
      <c r="V595" s="49"/>
      <c r="W595" s="49">
        <f>+R595</f>
        <v>-5509241.604166667</v>
      </c>
      <c r="Y595" s="51"/>
      <c r="Z595" s="51"/>
      <c r="AA595" s="51"/>
      <c r="AB595" s="49">
        <f>+W595</f>
        <v>-5509241.604166667</v>
      </c>
    </row>
    <row r="596" spans="1:30">
      <c r="A596" s="6" t="s">
        <v>284</v>
      </c>
      <c r="B596" s="6" t="s">
        <v>435</v>
      </c>
      <c r="C596" s="6" t="s">
        <v>438</v>
      </c>
      <c r="D596" s="18" t="s">
        <v>792</v>
      </c>
      <c r="E596" s="45">
        <v>-7479563.2999999998</v>
      </c>
      <c r="F596" s="45">
        <v>-7382798.9000000004</v>
      </c>
      <c r="G596" s="45">
        <v>-7286034.5800000001</v>
      </c>
      <c r="H596" s="45">
        <v>-7189270.1799999997</v>
      </c>
      <c r="I596" s="45">
        <v>-7092505.75</v>
      </c>
      <c r="J596" s="45">
        <v>-6995741.3200000003</v>
      </c>
      <c r="K596" s="45">
        <v>-6898976.8600000003</v>
      </c>
      <c r="L596" s="45">
        <v>-6802212.4699999997</v>
      </c>
      <c r="M596" s="45">
        <v>-6802212.5300000003</v>
      </c>
      <c r="N596" s="45">
        <v>-6608683.6699999999</v>
      </c>
      <c r="O596" s="45">
        <v>-6511919.3600000003</v>
      </c>
      <c r="P596" s="45">
        <v>-6415154.9800000004</v>
      </c>
      <c r="Q596" s="45">
        <v>-6189020.4199999999</v>
      </c>
      <c r="R596" s="47">
        <f t="shared" si="140"/>
        <v>-6901650.205000001</v>
      </c>
      <c r="V596" s="49"/>
      <c r="W596" s="49">
        <f>+R596</f>
        <v>-6901650.205000001</v>
      </c>
      <c r="Y596" s="51"/>
      <c r="Z596" s="51"/>
      <c r="AA596" s="51"/>
      <c r="AB596" s="49">
        <f>+W596</f>
        <v>-6901650.205000001</v>
      </c>
    </row>
    <row r="597" spans="1:30">
      <c r="A597" s="6" t="s">
        <v>284</v>
      </c>
      <c r="B597" s="6" t="s">
        <v>435</v>
      </c>
      <c r="C597" s="6" t="s">
        <v>436</v>
      </c>
      <c r="D597" s="18" t="s">
        <v>236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140"/>
        <v>0</v>
      </c>
      <c r="U597" s="49">
        <f t="shared" si="147"/>
        <v>0</v>
      </c>
      <c r="V597" s="49"/>
      <c r="W597" s="49"/>
      <c r="Y597" s="51"/>
      <c r="Z597" s="51"/>
      <c r="AA597" s="51"/>
      <c r="AD597" s="49">
        <f>+R597</f>
        <v>0</v>
      </c>
    </row>
    <row r="598" spans="1:30">
      <c r="A598" s="6" t="s">
        <v>293</v>
      </c>
      <c r="B598" s="6" t="s">
        <v>228</v>
      </c>
      <c r="C598" s="6" t="s">
        <v>113</v>
      </c>
      <c r="D598" s="3" t="s">
        <v>728</v>
      </c>
      <c r="E598" s="45">
        <v>-114441.45</v>
      </c>
      <c r="F598" s="45">
        <v>-114441.45</v>
      </c>
      <c r="G598" s="45">
        <v>-33750</v>
      </c>
      <c r="H598" s="45">
        <v>-33750</v>
      </c>
      <c r="I598" s="45">
        <v>-33750</v>
      </c>
      <c r="J598" s="45">
        <v>-33750</v>
      </c>
      <c r="K598" s="45">
        <v>-33750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7">
        <f t="shared" si="140"/>
        <v>-28367.681249999998</v>
      </c>
      <c r="U598" s="49">
        <f t="shared" si="147"/>
        <v>-28367.681249999998</v>
      </c>
      <c r="V598" s="49"/>
      <c r="W598" s="49"/>
      <c r="Y598" s="51"/>
      <c r="Z598" s="51"/>
      <c r="AA598" s="51"/>
      <c r="AD598" s="49">
        <f>+R598</f>
        <v>-28367.681249999998</v>
      </c>
    </row>
    <row r="599" spans="1:30">
      <c r="A599" s="6" t="s">
        <v>293</v>
      </c>
      <c r="B599" s="6" t="s">
        <v>416</v>
      </c>
      <c r="C599" s="6" t="s">
        <v>922</v>
      </c>
      <c r="D599" s="18" t="s">
        <v>923</v>
      </c>
      <c r="E599" s="45">
        <v>0</v>
      </c>
      <c r="F599" s="45">
        <v>0</v>
      </c>
      <c r="G599" s="45">
        <v>0</v>
      </c>
      <c r="H599" s="45">
        <v>0</v>
      </c>
      <c r="I599" s="45">
        <v>-6800.27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si="140"/>
        <v>-566.68916666666667</v>
      </c>
      <c r="U599" s="61">
        <f>+R599</f>
        <v>-566.68916666666667</v>
      </c>
      <c r="V599" s="49"/>
      <c r="Y599" s="51"/>
      <c r="Z599" s="51"/>
      <c r="AA599" s="51"/>
      <c r="AB599" s="49"/>
      <c r="AD599" s="49">
        <f>+R599</f>
        <v>-566.68916666666667</v>
      </c>
    </row>
    <row r="600" spans="1:30">
      <c r="A600" s="6" t="s">
        <v>293</v>
      </c>
      <c r="B600" s="6" t="s">
        <v>435</v>
      </c>
      <c r="C600" s="6" t="s">
        <v>420</v>
      </c>
      <c r="D600" s="18" t="s">
        <v>791</v>
      </c>
      <c r="E600" s="45">
        <v>29062.1</v>
      </c>
      <c r="F600" s="45">
        <v>16585.490000000002</v>
      </c>
      <c r="G600" s="45">
        <v>9743.81</v>
      </c>
      <c r="H600" s="45">
        <v>16865.82</v>
      </c>
      <c r="I600" s="45">
        <v>24937.03</v>
      </c>
      <c r="J600" s="45">
        <v>77544.39</v>
      </c>
      <c r="K600" s="45">
        <v>44383.8</v>
      </c>
      <c r="L600" s="45">
        <v>50222.239999999998</v>
      </c>
      <c r="M600" s="45">
        <v>47414.74</v>
      </c>
      <c r="N600" s="45">
        <v>49833.69</v>
      </c>
      <c r="O600" s="45">
        <v>30451.54</v>
      </c>
      <c r="P600" s="45">
        <v>13098.39</v>
      </c>
      <c r="Q600" s="45">
        <v>9451.2499999999909</v>
      </c>
      <c r="R600" s="47">
        <f t="shared" si="140"/>
        <v>33361.467916666661</v>
      </c>
      <c r="U600" s="49">
        <f t="shared" si="147"/>
        <v>33361.467916666661</v>
      </c>
      <c r="V600" s="49"/>
      <c r="W600" s="49"/>
      <c r="Y600" s="51"/>
      <c r="Z600" s="51"/>
      <c r="AA600" s="51"/>
      <c r="AD600" s="49">
        <f>+R600</f>
        <v>33361.467916666661</v>
      </c>
    </row>
    <row r="601" spans="1:30">
      <c r="A601" s="6" t="s">
        <v>293</v>
      </c>
      <c r="B601" s="6" t="s">
        <v>435</v>
      </c>
      <c r="C601" s="6" t="s">
        <v>879</v>
      </c>
      <c r="D601" s="18" t="s">
        <v>795</v>
      </c>
      <c r="E601" s="45">
        <v>-743682.7</v>
      </c>
      <c r="F601" s="45">
        <v>-761850.62</v>
      </c>
      <c r="G601" s="45">
        <v>-785308.3</v>
      </c>
      <c r="H601" s="45">
        <v>-812601.99</v>
      </c>
      <c r="I601" s="45">
        <v>-838357.86</v>
      </c>
      <c r="J601" s="45">
        <v>-858467.52</v>
      </c>
      <c r="K601" s="45">
        <v>-856415.31</v>
      </c>
      <c r="L601" s="45">
        <v>-819703.76</v>
      </c>
      <c r="M601" s="45">
        <v>-779173.93</v>
      </c>
      <c r="N601" s="45">
        <v>-745868.62</v>
      </c>
      <c r="O601" s="45">
        <v>-711583.1</v>
      </c>
      <c r="P601" s="45">
        <v>-698571.88</v>
      </c>
      <c r="Q601" s="45">
        <v>-708864.05</v>
      </c>
      <c r="R601" s="47">
        <f t="shared" si="140"/>
        <v>-782848.02208333323</v>
      </c>
      <c r="W601" s="49">
        <f t="shared" ref="W601:W602" si="149">+R601</f>
        <v>-782848.02208333323</v>
      </c>
      <c r="Y601" s="51"/>
      <c r="Z601" s="51"/>
      <c r="AA601" s="51"/>
      <c r="AB601" s="49">
        <f t="shared" ref="AB601:AB602" si="150">+W601</f>
        <v>-782848.02208333323</v>
      </c>
    </row>
    <row r="602" spans="1:30">
      <c r="A602" s="6" t="s">
        <v>293</v>
      </c>
      <c r="B602" s="6" t="s">
        <v>435</v>
      </c>
      <c r="C602" s="6" t="s">
        <v>927</v>
      </c>
      <c r="D602" s="18" t="s">
        <v>928</v>
      </c>
      <c r="E602" s="45">
        <v>-396754.62</v>
      </c>
      <c r="F602" s="45">
        <v>-337398.1</v>
      </c>
      <c r="G602" s="45">
        <v>-291221.03999999998</v>
      </c>
      <c r="H602" s="45">
        <v>-254672.52</v>
      </c>
      <c r="I602" s="45">
        <v>-214039.25</v>
      </c>
      <c r="J602" s="45">
        <v>-158901.04999999999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si="140"/>
        <v>-121217.43916666666</v>
      </c>
      <c r="W602" s="49">
        <f t="shared" si="149"/>
        <v>-121217.43916666666</v>
      </c>
      <c r="Y602" s="51"/>
      <c r="Z602" s="51"/>
      <c r="AA602" s="51"/>
      <c r="AB602" s="49">
        <f t="shared" si="150"/>
        <v>-121217.43916666666</v>
      </c>
    </row>
    <row r="603" spans="1:30">
      <c r="A603" s="6" t="s">
        <v>294</v>
      </c>
      <c r="B603" s="6" t="s">
        <v>228</v>
      </c>
      <c r="C603" s="6" t="s">
        <v>67</v>
      </c>
      <c r="D603" s="3" t="s">
        <v>729</v>
      </c>
      <c r="E603" s="45">
        <v>-9204719.1899999995</v>
      </c>
      <c r="F603" s="45">
        <v>-9016469.4000000004</v>
      </c>
      <c r="G603" s="45">
        <v>-8885523.0600000005</v>
      </c>
      <c r="H603" s="45">
        <v>-8623954.4399999995</v>
      </c>
      <c r="I603" s="45">
        <v>-19674363.690000001</v>
      </c>
      <c r="J603" s="45">
        <v>-19609399.280000001</v>
      </c>
      <c r="K603" s="45">
        <v>-19629318.190000001</v>
      </c>
      <c r="L603" s="45">
        <v>-20108879.920000002</v>
      </c>
      <c r="M603" s="45">
        <v>-20057193.449999999</v>
      </c>
      <c r="N603" s="45">
        <v>-20013882.449999999</v>
      </c>
      <c r="O603" s="45">
        <v>-19992093.670000002</v>
      </c>
      <c r="P603" s="45">
        <v>-19890232.859999999</v>
      </c>
      <c r="Q603" s="45">
        <v>-19853235.859999999</v>
      </c>
      <c r="R603" s="47">
        <f t="shared" si="140"/>
        <v>-16669190.661250003</v>
      </c>
      <c r="U603" s="49">
        <f t="shared" si="147"/>
        <v>-16669190.661250003</v>
      </c>
      <c r="V603" s="49"/>
      <c r="W603" s="49"/>
      <c r="Y603" s="51"/>
      <c r="Z603" s="51"/>
      <c r="AA603" s="51"/>
      <c r="AD603" s="49">
        <f>+R603</f>
        <v>-16669190.661250003</v>
      </c>
    </row>
    <row r="604" spans="1:30">
      <c r="A604" s="6" t="s">
        <v>294</v>
      </c>
      <c r="B604" s="6" t="s">
        <v>228</v>
      </c>
      <c r="C604" s="6" t="s">
        <v>113</v>
      </c>
      <c r="D604" s="3" t="s">
        <v>730</v>
      </c>
      <c r="E604" s="45">
        <v>-466500</v>
      </c>
      <c r="F604" s="45">
        <v>-466500</v>
      </c>
      <c r="G604" s="45">
        <v>-466500</v>
      </c>
      <c r="H604" s="45">
        <v>-466500</v>
      </c>
      <c r="I604" s="45">
        <v>-466500</v>
      </c>
      <c r="J604" s="45">
        <v>-466500</v>
      </c>
      <c r="K604" s="45">
        <v>-466500</v>
      </c>
      <c r="L604" s="45">
        <v>-466500</v>
      </c>
      <c r="M604" s="45">
        <v>-466500</v>
      </c>
      <c r="N604" s="45">
        <v>-466500</v>
      </c>
      <c r="O604" s="45">
        <v>-466500</v>
      </c>
      <c r="P604" s="45">
        <v>-466500</v>
      </c>
      <c r="Q604" s="45">
        <v>-466500</v>
      </c>
      <c r="R604" s="47">
        <f t="shared" si="140"/>
        <v>-466500</v>
      </c>
      <c r="U604" s="49">
        <f t="shared" si="147"/>
        <v>-466500</v>
      </c>
      <c r="V604" s="49"/>
      <c r="W604" s="49"/>
      <c r="Y604" s="51"/>
      <c r="Z604" s="51"/>
      <c r="AA604" s="51"/>
      <c r="AD604" s="49">
        <f>+R604</f>
        <v>-466500</v>
      </c>
    </row>
    <row r="605" spans="1:30">
      <c r="A605" s="6" t="s">
        <v>294</v>
      </c>
      <c r="B605" s="6" t="s">
        <v>416</v>
      </c>
      <c r="C605" s="6" t="s">
        <v>924</v>
      </c>
      <c r="D605" s="18" t="s">
        <v>923</v>
      </c>
      <c r="E605" s="45">
        <v>0</v>
      </c>
      <c r="F605" s="45">
        <v>0</v>
      </c>
      <c r="G605" s="45">
        <v>0</v>
      </c>
      <c r="H605" s="45">
        <v>0</v>
      </c>
      <c r="I605" s="45">
        <v>-24598.6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7">
        <f t="shared" si="140"/>
        <v>-2049.8833333333332</v>
      </c>
      <c r="U605" s="61">
        <f>+R605</f>
        <v>-2049.8833333333332</v>
      </c>
      <c r="V605" s="49"/>
      <c r="Y605" s="51"/>
      <c r="Z605" s="51"/>
      <c r="AA605" s="51"/>
      <c r="AB605" s="49"/>
      <c r="AD605" s="49">
        <f>+R605</f>
        <v>-2049.8833333333332</v>
      </c>
    </row>
    <row r="606" spans="1:30">
      <c r="A606" s="6" t="s">
        <v>294</v>
      </c>
      <c r="B606" s="6" t="s">
        <v>435</v>
      </c>
      <c r="C606" s="6" t="s">
        <v>420</v>
      </c>
      <c r="D606" s="18" t="s">
        <v>791</v>
      </c>
      <c r="E606" s="45">
        <v>31410.57</v>
      </c>
      <c r="F606" s="45">
        <v>17105.82</v>
      </c>
      <c r="G606" s="45">
        <v>11708.07</v>
      </c>
      <c r="H606" s="45">
        <v>20391.72</v>
      </c>
      <c r="I606" s="45">
        <v>29134.51</v>
      </c>
      <c r="J606" s="45">
        <v>87254.78</v>
      </c>
      <c r="K606" s="45">
        <v>156700.14000000001</v>
      </c>
      <c r="L606" s="45">
        <v>169744.47</v>
      </c>
      <c r="M606" s="45">
        <v>162869.23000000001</v>
      </c>
      <c r="N606" s="45">
        <v>175589.86</v>
      </c>
      <c r="O606" s="45">
        <v>115107.17</v>
      </c>
      <c r="P606" s="45">
        <v>47944.76</v>
      </c>
      <c r="Q606" s="45">
        <v>31830.68</v>
      </c>
      <c r="R606" s="47">
        <f t="shared" si="140"/>
        <v>85430.929583333331</v>
      </c>
      <c r="U606" s="49">
        <f t="shared" si="147"/>
        <v>85430.929583333331</v>
      </c>
      <c r="V606" s="49"/>
      <c r="W606" s="49"/>
      <c r="Y606" s="51"/>
      <c r="Z606" s="51"/>
      <c r="AA606" s="51"/>
      <c r="AD606" s="49">
        <f>+R606</f>
        <v>85430.929583333331</v>
      </c>
    </row>
    <row r="607" spans="1:30">
      <c r="A607" s="6" t="s">
        <v>294</v>
      </c>
      <c r="B607" s="6" t="s">
        <v>435</v>
      </c>
      <c r="C607" s="6" t="s">
        <v>437</v>
      </c>
      <c r="D607" s="3" t="s">
        <v>237</v>
      </c>
      <c r="E607" s="45">
        <v>-45993801.609999999</v>
      </c>
      <c r="F607" s="45">
        <v>-45773494.049999997</v>
      </c>
      <c r="G607" s="45">
        <v>-45553186.520000003</v>
      </c>
      <c r="H607" s="45">
        <v>-45332913.859999999</v>
      </c>
      <c r="I607" s="45">
        <v>-45112624.32</v>
      </c>
      <c r="J607" s="45">
        <v>-44892316.759999998</v>
      </c>
      <c r="K607" s="45">
        <v>-44726136.530000001</v>
      </c>
      <c r="L607" s="45">
        <v>-45047242.530000001</v>
      </c>
      <c r="M607" s="45">
        <v>-44822632.57</v>
      </c>
      <c r="N607" s="45">
        <v>-44598022.649999999</v>
      </c>
      <c r="O607" s="45">
        <v>-44373412.770000003</v>
      </c>
      <c r="P607" s="45">
        <v>7.4505805969238298E-9</v>
      </c>
      <c r="Q607" s="45">
        <v>7.4505805969238298E-9</v>
      </c>
      <c r="R607" s="47">
        <f t="shared" si="140"/>
        <v>-39435740.28041666</v>
      </c>
      <c r="W607" s="49">
        <f>+R607</f>
        <v>-39435740.28041666</v>
      </c>
      <c r="Y607" s="51"/>
      <c r="Z607" s="51"/>
      <c r="AA607" s="51"/>
      <c r="AB607" s="49">
        <f t="shared" ref="AB607:AB614" si="151">+W607</f>
        <v>-39435740.28041666</v>
      </c>
    </row>
    <row r="608" spans="1:30">
      <c r="A608" s="6" t="s">
        <v>294</v>
      </c>
      <c r="B608" s="6" t="s">
        <v>435</v>
      </c>
      <c r="C608" s="6" t="s">
        <v>524</v>
      </c>
      <c r="D608" s="18" t="s">
        <v>793</v>
      </c>
      <c r="E608" s="45">
        <v>-670622.71</v>
      </c>
      <c r="F608" s="45">
        <v>-713680.41</v>
      </c>
      <c r="G608" s="45">
        <v>-757506.75</v>
      </c>
      <c r="H608" s="45">
        <v>-805636.92</v>
      </c>
      <c r="I608" s="45">
        <v>-847365.78</v>
      </c>
      <c r="J608" s="45">
        <v>-883050.67</v>
      </c>
      <c r="K608" s="45">
        <v>-875351.97</v>
      </c>
      <c r="L608" s="45">
        <v>-756886.92</v>
      </c>
      <c r="M608" s="45">
        <v>-697105.84</v>
      </c>
      <c r="N608" s="45">
        <v>-648930.1</v>
      </c>
      <c r="O608" s="45">
        <v>-583019.43000000005</v>
      </c>
      <c r="P608" s="45">
        <v>-569908.18999999994</v>
      </c>
      <c r="Q608" s="45">
        <v>-624603.68000000005</v>
      </c>
      <c r="R608" s="47">
        <f t="shared" si="140"/>
        <v>-732171.34791666653</v>
      </c>
      <c r="W608" s="49">
        <f t="shared" ref="W608:W615" si="152">+R608</f>
        <v>-732171.34791666653</v>
      </c>
      <c r="Y608" s="51"/>
      <c r="Z608" s="51"/>
      <c r="AA608" s="51"/>
      <c r="AB608" s="49">
        <f t="shared" si="151"/>
        <v>-732171.34791666653</v>
      </c>
    </row>
    <row r="609" spans="1:30">
      <c r="A609" s="6" t="s">
        <v>294</v>
      </c>
      <c r="B609" s="6" t="s">
        <v>435</v>
      </c>
      <c r="C609" s="6" t="s">
        <v>525</v>
      </c>
      <c r="D609" s="18" t="s">
        <v>794</v>
      </c>
      <c r="E609" s="45">
        <v>-98736.53</v>
      </c>
      <c r="F609" s="45">
        <v>-108924.97</v>
      </c>
      <c r="G609" s="45">
        <v>-119428.13</v>
      </c>
      <c r="H609" s="45">
        <v>-131398.07</v>
      </c>
      <c r="I609" s="45">
        <v>-141323.21</v>
      </c>
      <c r="J609" s="45">
        <v>-149241.07</v>
      </c>
      <c r="K609" s="45">
        <v>-143082.29</v>
      </c>
      <c r="L609" s="45">
        <v>-102562.31</v>
      </c>
      <c r="M609" s="45">
        <v>-78704.94</v>
      </c>
      <c r="N609" s="45">
        <v>-58587.78</v>
      </c>
      <c r="O609" s="45">
        <v>-32796.720000000001</v>
      </c>
      <c r="P609" s="45">
        <v>-24118.15</v>
      </c>
      <c r="Q609" s="45">
        <v>-37316.129999999997</v>
      </c>
      <c r="R609" s="47">
        <f t="shared" si="140"/>
        <v>-96516.164166666669</v>
      </c>
      <c r="W609" s="49">
        <f t="shared" si="152"/>
        <v>-96516.164166666669</v>
      </c>
      <c r="Y609" s="51"/>
      <c r="Z609" s="51"/>
      <c r="AA609" s="51"/>
      <c r="AB609" s="49">
        <f t="shared" si="151"/>
        <v>-96516.164166666669</v>
      </c>
    </row>
    <row r="610" spans="1:30">
      <c r="A610" s="6" t="s">
        <v>294</v>
      </c>
      <c r="B610" s="6" t="s">
        <v>435</v>
      </c>
      <c r="C610" s="6" t="s">
        <v>526</v>
      </c>
      <c r="D610" s="18" t="s">
        <v>795</v>
      </c>
      <c r="E610" s="45">
        <v>-388135.18</v>
      </c>
      <c r="F610" s="45">
        <v>-417260.29</v>
      </c>
      <c r="G610" s="45">
        <v>-446688.21</v>
      </c>
      <c r="H610" s="45">
        <v>-477737.09</v>
      </c>
      <c r="I610" s="45">
        <v>-506408.51</v>
      </c>
      <c r="J610" s="45">
        <v>-532815.56999999995</v>
      </c>
      <c r="K610" s="45">
        <v>-535516.96</v>
      </c>
      <c r="L610" s="45">
        <v>-492970.32</v>
      </c>
      <c r="M610" s="45">
        <v>-446177.14</v>
      </c>
      <c r="N610" s="45">
        <v>-405403.23</v>
      </c>
      <c r="O610" s="45">
        <v>-355513.52</v>
      </c>
      <c r="P610" s="45">
        <v>-333192.7</v>
      </c>
      <c r="Q610" s="45">
        <v>-346087.37</v>
      </c>
      <c r="R610" s="47">
        <f t="shared" si="140"/>
        <v>-443066.23458333337</v>
      </c>
      <c r="W610" s="49">
        <f t="shared" si="152"/>
        <v>-443066.23458333337</v>
      </c>
      <c r="Y610" s="51"/>
      <c r="Z610" s="51"/>
      <c r="AA610" s="51"/>
      <c r="AB610" s="49">
        <f t="shared" si="151"/>
        <v>-443066.23458333337</v>
      </c>
    </row>
    <row r="611" spans="1:30">
      <c r="A611" s="6" t="s">
        <v>294</v>
      </c>
      <c r="B611" s="6" t="s">
        <v>435</v>
      </c>
      <c r="C611" s="6" t="s">
        <v>527</v>
      </c>
      <c r="D611" s="18" t="s">
        <v>796</v>
      </c>
      <c r="E611" s="45">
        <v>-70508.429999999993</v>
      </c>
      <c r="F611" s="45">
        <v>-78152.22</v>
      </c>
      <c r="G611" s="45">
        <v>-85944.55</v>
      </c>
      <c r="H611" s="45">
        <v>-94316.26</v>
      </c>
      <c r="I611" s="45">
        <v>-101941.29</v>
      </c>
      <c r="J611" s="45">
        <v>-108796.62</v>
      </c>
      <c r="K611" s="45">
        <v>-107656.69</v>
      </c>
      <c r="L611" s="45">
        <v>-91850.27</v>
      </c>
      <c r="M611" s="45">
        <v>-74678.58</v>
      </c>
      <c r="N611" s="45">
        <v>-59464.55</v>
      </c>
      <c r="O611" s="45">
        <v>-41268.32</v>
      </c>
      <c r="P611" s="45">
        <v>-32000.27</v>
      </c>
      <c r="Q611" s="45">
        <v>-34179.870000000003</v>
      </c>
      <c r="R611" s="47">
        <f t="shared" si="140"/>
        <v>-77367.814166666663</v>
      </c>
      <c r="W611" s="49">
        <f t="shared" si="152"/>
        <v>-77367.814166666663</v>
      </c>
      <c r="Y611" s="51"/>
      <c r="Z611" s="51"/>
      <c r="AA611" s="51"/>
      <c r="AB611" s="49">
        <f t="shared" si="151"/>
        <v>-77367.814166666663</v>
      </c>
    </row>
    <row r="612" spans="1:30">
      <c r="A612" s="6" t="s">
        <v>294</v>
      </c>
      <c r="B612" s="6" t="s">
        <v>435</v>
      </c>
      <c r="C612" s="6" t="s">
        <v>528</v>
      </c>
      <c r="D612" s="18" t="s">
        <v>797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7">
        <f t="shared" si="140"/>
        <v>0</v>
      </c>
      <c r="W612" s="49">
        <f t="shared" si="152"/>
        <v>0</v>
      </c>
      <c r="Y612" s="51"/>
      <c r="Z612" s="51"/>
      <c r="AA612" s="51"/>
      <c r="AB612" s="49">
        <f t="shared" si="151"/>
        <v>0</v>
      </c>
    </row>
    <row r="613" spans="1:30">
      <c r="A613" s="6" t="s">
        <v>294</v>
      </c>
      <c r="B613" s="6" t="s">
        <v>435</v>
      </c>
      <c r="C613" s="6" t="s">
        <v>529</v>
      </c>
      <c r="D613" s="18" t="s">
        <v>798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140"/>
        <v>0</v>
      </c>
      <c r="W613" s="49">
        <f t="shared" si="152"/>
        <v>0</v>
      </c>
      <c r="Y613" s="51"/>
      <c r="Z613" s="51"/>
      <c r="AA613" s="51"/>
      <c r="AB613" s="49">
        <f t="shared" si="151"/>
        <v>0</v>
      </c>
    </row>
    <row r="614" spans="1:30">
      <c r="A614" s="6" t="s">
        <v>294</v>
      </c>
      <c r="B614" s="6" t="s">
        <v>435</v>
      </c>
      <c r="C614" s="6" t="s">
        <v>530</v>
      </c>
      <c r="D614" s="18" t="s">
        <v>799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140"/>
        <v>0</v>
      </c>
      <c r="W614" s="49">
        <f t="shared" si="152"/>
        <v>0</v>
      </c>
      <c r="Y614" s="51"/>
      <c r="Z614" s="51"/>
      <c r="AA614" s="51"/>
      <c r="AB614" s="49">
        <f t="shared" si="151"/>
        <v>0</v>
      </c>
    </row>
    <row r="615" spans="1:30">
      <c r="A615" s="6" t="s">
        <v>284</v>
      </c>
      <c r="B615" s="6" t="s">
        <v>79</v>
      </c>
      <c r="C615" s="6" t="s">
        <v>439</v>
      </c>
      <c r="D615" s="45" t="s">
        <v>238</v>
      </c>
      <c r="E615" s="45">
        <v>54478005.829999998</v>
      </c>
      <c r="F615" s="45">
        <v>54849149.479999997</v>
      </c>
      <c r="G615" s="45">
        <v>55221836.280000001</v>
      </c>
      <c r="H615" s="45">
        <v>55596073.310000002</v>
      </c>
      <c r="I615" s="45">
        <v>55971867.759999998</v>
      </c>
      <c r="J615" s="45">
        <v>56349226.759999998</v>
      </c>
      <c r="K615" s="45">
        <v>56728157.149999999</v>
      </c>
      <c r="L615" s="45">
        <v>56601266.670000002</v>
      </c>
      <c r="M615" s="45">
        <v>56983361.68</v>
      </c>
      <c r="N615" s="45">
        <v>57367049.960000001</v>
      </c>
      <c r="O615" s="45">
        <v>57734405.770000003</v>
      </c>
      <c r="P615" s="45">
        <v>58129629.18</v>
      </c>
      <c r="Q615" s="45">
        <v>58526475.5</v>
      </c>
      <c r="R615" s="47">
        <f t="shared" si="140"/>
        <v>56502855.388749987</v>
      </c>
      <c r="U615" s="49"/>
      <c r="V615" s="49"/>
      <c r="W615" s="49">
        <f t="shared" si="152"/>
        <v>56502855.388749987</v>
      </c>
      <c r="Y615" s="67">
        <f>+R615*$Z$4</f>
        <v>42314988.400634862</v>
      </c>
      <c r="Z615" s="67">
        <f>+R615*$Z$5</f>
        <v>14187866.988115121</v>
      </c>
      <c r="AA615" s="51"/>
    </row>
    <row r="616" spans="1:30">
      <c r="D616" s="17" t="s">
        <v>239</v>
      </c>
      <c r="E616" s="46">
        <f t="shared" ref="E616:R616" si="153">SUM(E576:E615)</f>
        <v>-105000729.52000006</v>
      </c>
      <c r="F616" s="46">
        <f t="shared" si="153"/>
        <v>-103431227.70000002</v>
      </c>
      <c r="G616" s="46">
        <f t="shared" si="153"/>
        <v>-102918184.73000002</v>
      </c>
      <c r="H616" s="46">
        <f t="shared" si="153"/>
        <v>-102349385.35999995</v>
      </c>
      <c r="I616" s="46">
        <f t="shared" si="153"/>
        <v>-113082586.22</v>
      </c>
      <c r="J616" s="46">
        <f t="shared" si="153"/>
        <v>-112439948.56999999</v>
      </c>
      <c r="K616" s="46">
        <f t="shared" si="153"/>
        <v>-111989565.87</v>
      </c>
      <c r="L616" s="46">
        <f t="shared" si="153"/>
        <v>-116270396.39</v>
      </c>
      <c r="M616" s="46">
        <f t="shared" si="153"/>
        <v>-115707520.05000001</v>
      </c>
      <c r="N616" s="46">
        <f t="shared" si="153"/>
        <v>-114982264.82999998</v>
      </c>
      <c r="O616" s="46">
        <f t="shared" si="153"/>
        <v>-114484858</v>
      </c>
      <c r="P616" s="46">
        <f t="shared" si="153"/>
        <v>-114430536.94999999</v>
      </c>
      <c r="Q616" s="46">
        <f t="shared" si="153"/>
        <v>-113929478.60000002</v>
      </c>
      <c r="R616" s="46">
        <f t="shared" si="153"/>
        <v>-110962631.56083336</v>
      </c>
      <c r="Y616" s="51"/>
      <c r="Z616" s="51"/>
      <c r="AA616" s="51"/>
    </row>
    <row r="617" spans="1:30">
      <c r="D617" s="3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7"/>
      <c r="Y617" s="51"/>
      <c r="Z617" s="51"/>
      <c r="AA617" s="51"/>
    </row>
    <row r="618" spans="1:30">
      <c r="A618" s="6" t="s">
        <v>284</v>
      </c>
      <c r="B618" s="6" t="s">
        <v>240</v>
      </c>
      <c r="C618" s="6" t="s">
        <v>143</v>
      </c>
      <c r="D618" s="3" t="s">
        <v>241</v>
      </c>
      <c r="E618" s="45">
        <v>-184402.14</v>
      </c>
      <c r="F618" s="45">
        <v>-180900.56</v>
      </c>
      <c r="G618" s="45">
        <v>-177398.98</v>
      </c>
      <c r="H618" s="45">
        <v>-173897.4</v>
      </c>
      <c r="I618" s="45">
        <v>-170395.82</v>
      </c>
      <c r="J618" s="45">
        <v>-166894.24</v>
      </c>
      <c r="K618" s="45">
        <v>-163392.66</v>
      </c>
      <c r="L618" s="45">
        <v>-159891.07999999999</v>
      </c>
      <c r="M618" s="45">
        <v>-156389.5</v>
      </c>
      <c r="N618" s="45">
        <v>-152887.92000000001</v>
      </c>
      <c r="O618" s="45">
        <v>-149386.34</v>
      </c>
      <c r="P618" s="45">
        <v>-145884.76</v>
      </c>
      <c r="Q618" s="45">
        <v>-142383.18</v>
      </c>
      <c r="R618" s="47">
        <f t="shared" ref="R618:R642" si="154">((E618+Q618)+((F618+G618+H618+I618+J618+K618+L618+M618+N618+O618+P618)*2))/24</f>
        <v>-163392.66</v>
      </c>
      <c r="U618" s="49"/>
      <c r="V618" s="49"/>
      <c r="W618" s="49">
        <f t="shared" ref="W618:W623" si="155">+R618</f>
        <v>-163392.66</v>
      </c>
      <c r="Y618" s="51"/>
      <c r="Z618" s="51"/>
      <c r="AA618" s="51"/>
      <c r="AB618" s="49">
        <f>+W618</f>
        <v>-163392.66</v>
      </c>
    </row>
    <row r="619" spans="1:30">
      <c r="A619" s="6" t="s">
        <v>284</v>
      </c>
      <c r="B619" s="6" t="s">
        <v>242</v>
      </c>
      <c r="C619" s="6" t="s">
        <v>440</v>
      </c>
      <c r="D619" s="3" t="s">
        <v>800</v>
      </c>
      <c r="E619" s="45">
        <v>9482802.2100000009</v>
      </c>
      <c r="F619" s="45">
        <v>9437408.9700000007</v>
      </c>
      <c r="G619" s="45">
        <v>9392015.7200000007</v>
      </c>
      <c r="H619" s="45">
        <v>9346629.6400000006</v>
      </c>
      <c r="I619" s="45">
        <v>9301240.0999999996</v>
      </c>
      <c r="J619" s="45">
        <v>9255846.8499999996</v>
      </c>
      <c r="K619" s="45">
        <v>9221845.7100000009</v>
      </c>
      <c r="L619" s="45">
        <v>9288097.2300000004</v>
      </c>
      <c r="M619" s="45">
        <v>9241816.75</v>
      </c>
      <c r="N619" s="45">
        <v>9195536.3300000001</v>
      </c>
      <c r="O619" s="45">
        <v>9149255.9100000001</v>
      </c>
      <c r="P619" s="45">
        <v>9102975.4100000001</v>
      </c>
      <c r="Q619" s="45">
        <v>9056694.9600000009</v>
      </c>
      <c r="R619" s="47">
        <f t="shared" si="154"/>
        <v>9266868.1004166659</v>
      </c>
      <c r="U619" s="49"/>
      <c r="V619" s="49"/>
      <c r="W619" s="49">
        <f t="shared" si="155"/>
        <v>9266868.1004166659</v>
      </c>
      <c r="Y619" s="51"/>
      <c r="Z619" s="51"/>
      <c r="AA619" s="51"/>
      <c r="AB619" s="49">
        <f>+W619</f>
        <v>9266868.1004166659</v>
      </c>
    </row>
    <row r="620" spans="1:30">
      <c r="A620" s="6" t="s">
        <v>284</v>
      </c>
      <c r="B620" s="6" t="s">
        <v>242</v>
      </c>
      <c r="C620" s="6" t="s">
        <v>441</v>
      </c>
      <c r="D620" s="3" t="s">
        <v>801</v>
      </c>
      <c r="E620" s="45">
        <v>36403451.799999997</v>
      </c>
      <c r="F620" s="45">
        <v>36227218.079999998</v>
      </c>
      <c r="G620" s="45">
        <v>36050984.409999996</v>
      </c>
      <c r="H620" s="45">
        <v>35874775.659999996</v>
      </c>
      <c r="I620" s="45">
        <v>35698554.799999997</v>
      </c>
      <c r="J620" s="45">
        <v>35522321.119999997</v>
      </c>
      <c r="K620" s="45">
        <v>35390977.25</v>
      </c>
      <c r="L620" s="45">
        <v>35636756.560000002</v>
      </c>
      <c r="M620" s="45">
        <v>35457269.880000003</v>
      </c>
      <c r="N620" s="45">
        <v>35277783.219999999</v>
      </c>
      <c r="O620" s="45">
        <v>35098296.590000004</v>
      </c>
      <c r="P620" s="45">
        <v>34918809.93</v>
      </c>
      <c r="Q620" s="45">
        <v>34739323.270000003</v>
      </c>
      <c r="R620" s="47">
        <f t="shared" si="154"/>
        <v>35560427.919583343</v>
      </c>
      <c r="U620" s="49"/>
      <c r="V620" s="49"/>
      <c r="W620" s="49">
        <f t="shared" si="155"/>
        <v>35560427.919583343</v>
      </c>
      <c r="Y620" s="51"/>
      <c r="Z620" s="51"/>
      <c r="AA620" s="51"/>
      <c r="AB620" s="49">
        <f>+W620</f>
        <v>35560427.919583343</v>
      </c>
    </row>
    <row r="621" spans="1:30">
      <c r="A621" s="6" t="s">
        <v>284</v>
      </c>
      <c r="B621" s="6" t="s">
        <v>242</v>
      </c>
      <c r="C621" s="6" t="s">
        <v>442</v>
      </c>
      <c r="D621" s="3" t="s">
        <v>802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154"/>
        <v>0</v>
      </c>
      <c r="U621" s="49"/>
      <c r="V621" s="49"/>
      <c r="W621" s="49">
        <f t="shared" si="155"/>
        <v>0</v>
      </c>
      <c r="Y621" s="67">
        <f>+R621*$Z$4</f>
        <v>0</v>
      </c>
      <c r="Z621" s="67">
        <f>+R621*$Z$5</f>
        <v>0</v>
      </c>
      <c r="AA621" s="51"/>
    </row>
    <row r="622" spans="1:30">
      <c r="A622" s="6" t="s">
        <v>284</v>
      </c>
      <c r="B622" s="6" t="s">
        <v>242</v>
      </c>
      <c r="C622" s="6" t="s">
        <v>321</v>
      </c>
      <c r="D622" s="3" t="s">
        <v>803</v>
      </c>
      <c r="E622" s="45">
        <v>328315.86</v>
      </c>
      <c r="F622" s="45">
        <v>409314.9</v>
      </c>
      <c r="G622" s="45">
        <v>-659729.17000000004</v>
      </c>
      <c r="H622" s="45">
        <v>-699982.77</v>
      </c>
      <c r="I622" s="45">
        <v>-489972.92</v>
      </c>
      <c r="J622" s="45">
        <v>-511830.54</v>
      </c>
      <c r="K622" s="45">
        <v>-425615.17</v>
      </c>
      <c r="L622" s="45">
        <v>-71904.14</v>
      </c>
      <c r="M622" s="45">
        <v>-75869.34</v>
      </c>
      <c r="N622" s="45">
        <v>-81456.09</v>
      </c>
      <c r="O622" s="45">
        <v>-86099.75</v>
      </c>
      <c r="P622" s="45">
        <v>-83997.05</v>
      </c>
      <c r="Q622" s="45">
        <v>48225.23</v>
      </c>
      <c r="R622" s="47">
        <f t="shared" si="154"/>
        <v>-215739.29124999998</v>
      </c>
      <c r="U622" s="49"/>
      <c r="V622" s="49"/>
      <c r="W622" s="49">
        <f t="shared" si="155"/>
        <v>-215739.29124999998</v>
      </c>
      <c r="Y622" s="51"/>
      <c r="Z622" s="51"/>
      <c r="AA622" s="51"/>
      <c r="AB622" s="49">
        <f>+W622</f>
        <v>-215739.29124999998</v>
      </c>
    </row>
    <row r="623" spans="1:30">
      <c r="A623" s="6" t="s">
        <v>284</v>
      </c>
      <c r="B623" s="6" t="s">
        <v>243</v>
      </c>
      <c r="C623" s="6" t="s">
        <v>440</v>
      </c>
      <c r="D623" s="3" t="s">
        <v>800</v>
      </c>
      <c r="E623" s="45">
        <v>1558403.95</v>
      </c>
      <c r="F623" s="45">
        <v>1537488.28</v>
      </c>
      <c r="G623" s="45">
        <v>1516572.62</v>
      </c>
      <c r="H623" s="45">
        <v>1495656.96</v>
      </c>
      <c r="I623" s="45">
        <v>1474741.27</v>
      </c>
      <c r="J623" s="45">
        <v>1453825.62</v>
      </c>
      <c r="K623" s="45">
        <v>1432909.92</v>
      </c>
      <c r="L623" s="45">
        <v>1411994.28</v>
      </c>
      <c r="M623" s="45">
        <v>1411994.27</v>
      </c>
      <c r="N623" s="45">
        <v>1370162.93</v>
      </c>
      <c r="O623" s="45">
        <v>1349247.25</v>
      </c>
      <c r="P623" s="45">
        <v>1328331.6000000001</v>
      </c>
      <c r="Q623" s="45">
        <v>1331166.28</v>
      </c>
      <c r="R623" s="47">
        <f t="shared" si="154"/>
        <v>1435642.5095833333</v>
      </c>
      <c r="U623" s="49"/>
      <c r="V623" s="49"/>
      <c r="W623" s="49">
        <f t="shared" si="155"/>
        <v>1435642.5095833333</v>
      </c>
      <c r="Y623" s="51"/>
      <c r="Z623" s="51"/>
      <c r="AA623" s="51"/>
      <c r="AB623" s="49">
        <f>+W623</f>
        <v>1435642.5095833333</v>
      </c>
      <c r="AD623" s="49"/>
    </row>
    <row r="624" spans="1:30">
      <c r="A624" s="6" t="s">
        <v>284</v>
      </c>
      <c r="B624" s="6" t="s">
        <v>243</v>
      </c>
      <c r="C624" s="6" t="s">
        <v>441</v>
      </c>
      <c r="D624" s="3" t="s">
        <v>801</v>
      </c>
      <c r="E624" s="45">
        <v>5923602.7800000003</v>
      </c>
      <c r="F624" s="45">
        <v>5842951.1799999997</v>
      </c>
      <c r="G624" s="45">
        <v>5762299.5499999998</v>
      </c>
      <c r="H624" s="45">
        <v>5681647.8799999999</v>
      </c>
      <c r="I624" s="45">
        <v>5600996.29</v>
      </c>
      <c r="J624" s="45">
        <v>5520344.6100000003</v>
      </c>
      <c r="K624" s="45">
        <v>5439692.9400000004</v>
      </c>
      <c r="L624" s="45">
        <v>5359041.3499999996</v>
      </c>
      <c r="M624" s="45">
        <v>5359041.33</v>
      </c>
      <c r="N624" s="45">
        <v>5197738.03</v>
      </c>
      <c r="O624" s="45">
        <v>5117086.4400000004</v>
      </c>
      <c r="P624" s="45">
        <v>5036434.82</v>
      </c>
      <c r="Q624" s="45">
        <v>4969022.25</v>
      </c>
      <c r="R624" s="47">
        <f t="shared" si="154"/>
        <v>5446965.5779166659</v>
      </c>
      <c r="V624" s="49"/>
      <c r="W624" s="49">
        <f>+R624</f>
        <v>5446965.5779166659</v>
      </c>
      <c r="Y624" s="51"/>
      <c r="Z624" s="51"/>
      <c r="AA624" s="51"/>
      <c r="AB624" s="49">
        <f>+W624</f>
        <v>5446965.5779166659</v>
      </c>
      <c r="AD624" s="49"/>
    </row>
    <row r="625" spans="1:30">
      <c r="A625" s="6" t="s">
        <v>284</v>
      </c>
      <c r="B625" s="6" t="s">
        <v>243</v>
      </c>
      <c r="C625" s="6" t="s">
        <v>446</v>
      </c>
      <c r="D625" s="3" t="s">
        <v>809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7">
        <f t="shared" si="154"/>
        <v>0</v>
      </c>
      <c r="V625" s="49"/>
      <c r="W625" s="49">
        <f>+R625</f>
        <v>0</v>
      </c>
      <c r="Y625" s="67">
        <f>+R625*$Z$4</f>
        <v>0</v>
      </c>
      <c r="Z625" s="67">
        <f>+R625*$Z$5</f>
        <v>0</v>
      </c>
      <c r="AA625" s="51"/>
      <c r="AD625" s="49"/>
    </row>
    <row r="626" spans="1:30">
      <c r="A626" s="6" t="s">
        <v>284</v>
      </c>
      <c r="B626" s="6" t="s">
        <v>243</v>
      </c>
      <c r="C626" s="6" t="s">
        <v>500</v>
      </c>
      <c r="D626" s="3" t="s">
        <v>810</v>
      </c>
      <c r="E626" s="45">
        <v>-666160.87</v>
      </c>
      <c r="F626" s="45">
        <v>-666160.87</v>
      </c>
      <c r="G626" s="45">
        <v>-666160.87</v>
      </c>
      <c r="H626" s="45">
        <v>-666160.87</v>
      </c>
      <c r="I626" s="45">
        <v>-666160.87</v>
      </c>
      <c r="J626" s="45">
        <v>-666160.87</v>
      </c>
      <c r="K626" s="45">
        <v>-666160.87</v>
      </c>
      <c r="L626" s="45">
        <v>485768.55</v>
      </c>
      <c r="M626" s="45">
        <v>485768.57</v>
      </c>
      <c r="N626" s="45">
        <v>485768.57</v>
      </c>
      <c r="O626" s="45">
        <v>485768.57</v>
      </c>
      <c r="P626" s="45">
        <v>485768.57</v>
      </c>
      <c r="Q626" s="45">
        <v>485768.57</v>
      </c>
      <c r="R626" s="47">
        <f t="shared" si="154"/>
        <v>-138193.2116666667</v>
      </c>
      <c r="U626" s="49"/>
      <c r="V626" s="49"/>
      <c r="W626" s="49">
        <f>+R626</f>
        <v>-138193.2116666667</v>
      </c>
      <c r="Y626" s="51"/>
      <c r="Z626" s="51"/>
      <c r="AA626" s="51"/>
      <c r="AB626" s="49">
        <f>+R626</f>
        <v>-138193.2116666667</v>
      </c>
      <c r="AD626" s="49"/>
    </row>
    <row r="627" spans="1:30">
      <c r="A627" s="6" t="s">
        <v>284</v>
      </c>
      <c r="B627" s="6" t="s">
        <v>243</v>
      </c>
      <c r="C627" s="6" t="s">
        <v>321</v>
      </c>
      <c r="D627" s="3" t="s">
        <v>811</v>
      </c>
      <c r="E627" s="45">
        <v>-36756805.100000001</v>
      </c>
      <c r="F627" s="45">
        <v>-36970044.259999998</v>
      </c>
      <c r="G627" s="45">
        <v>-37158262.82</v>
      </c>
      <c r="H627" s="45">
        <v>-37482682.030000001</v>
      </c>
      <c r="I627" s="45">
        <v>-40111234.210000001</v>
      </c>
      <c r="J627" s="45">
        <v>-39843133.689999998</v>
      </c>
      <c r="K627" s="45">
        <v>-39005828.25</v>
      </c>
      <c r="L627" s="45">
        <v>-38467571.439999998</v>
      </c>
      <c r="M627" s="45">
        <v>-37297106.460000001</v>
      </c>
      <c r="N627" s="45">
        <v>-35499484.799999997</v>
      </c>
      <c r="O627" s="45">
        <v>-34476472.659999996</v>
      </c>
      <c r="P627" s="45">
        <v>-34224685.640000001</v>
      </c>
      <c r="Q627" s="45">
        <v>-34426062.829999998</v>
      </c>
      <c r="R627" s="47">
        <f t="shared" si="154"/>
        <v>-37177328.352083333</v>
      </c>
      <c r="U627" s="49">
        <f>+R627</f>
        <v>-37177328.352083333</v>
      </c>
      <c r="V627" s="49"/>
      <c r="W627" s="49"/>
      <c r="Y627" s="51"/>
      <c r="Z627" s="51"/>
      <c r="AA627" s="51"/>
      <c r="AD627" s="49">
        <f>+R627</f>
        <v>-37177328.352083333</v>
      </c>
    </row>
    <row r="628" spans="1:30">
      <c r="A628" s="6" t="s">
        <v>293</v>
      </c>
      <c r="B628" s="6" t="s">
        <v>242</v>
      </c>
      <c r="C628" s="6" t="s">
        <v>443</v>
      </c>
      <c r="D628" s="3" t="s">
        <v>804</v>
      </c>
      <c r="E628" s="45">
        <v>829991.45</v>
      </c>
      <c r="F628" s="45">
        <v>826018.38</v>
      </c>
      <c r="G628" s="45">
        <v>822045.29</v>
      </c>
      <c r="H628" s="45">
        <v>818072.83</v>
      </c>
      <c r="I628" s="45">
        <v>814100.07</v>
      </c>
      <c r="J628" s="45">
        <v>810126.97</v>
      </c>
      <c r="K628" s="45">
        <v>807150.99</v>
      </c>
      <c r="L628" s="45">
        <v>812949.72</v>
      </c>
      <c r="M628" s="45">
        <v>808898.99</v>
      </c>
      <c r="N628" s="45">
        <v>804848.24</v>
      </c>
      <c r="O628" s="45">
        <v>800797.49</v>
      </c>
      <c r="P628" s="45">
        <v>796746.78</v>
      </c>
      <c r="Q628" s="45">
        <v>792696.02</v>
      </c>
      <c r="R628" s="47">
        <f t="shared" si="154"/>
        <v>811091.62374999991</v>
      </c>
      <c r="U628" s="49"/>
      <c r="V628" s="49"/>
      <c r="W628" s="49">
        <f t="shared" ref="W628:W633" si="156">+R628</f>
        <v>811091.62374999991</v>
      </c>
      <c r="Y628" s="51"/>
      <c r="AA628" s="51"/>
      <c r="AB628" s="51">
        <f>+R628</f>
        <v>811091.62374999991</v>
      </c>
    </row>
    <row r="629" spans="1:30">
      <c r="A629" s="6" t="s">
        <v>293</v>
      </c>
      <c r="B629" s="6" t="s">
        <v>242</v>
      </c>
      <c r="C629" s="6" t="s">
        <v>444</v>
      </c>
      <c r="D629" s="3" t="s">
        <v>805</v>
      </c>
      <c r="E629" s="45">
        <v>-722443.85</v>
      </c>
      <c r="F629" s="45">
        <v>-717151.38</v>
      </c>
      <c r="G629" s="45">
        <v>-711858.9</v>
      </c>
      <c r="H629" s="45">
        <v>-706564.27</v>
      </c>
      <c r="I629" s="45">
        <v>-701270.65</v>
      </c>
      <c r="J629" s="45">
        <v>-695978.18</v>
      </c>
      <c r="K629" s="45">
        <v>-693837.42</v>
      </c>
      <c r="L629" s="45">
        <v>-690560.98</v>
      </c>
      <c r="M629" s="45">
        <v>-685353.05</v>
      </c>
      <c r="N629" s="45">
        <v>-680145.14</v>
      </c>
      <c r="O629" s="45">
        <v>-674937.22</v>
      </c>
      <c r="P629" s="45">
        <v>-669729.30000000005</v>
      </c>
      <c r="Q629" s="45">
        <v>-664521.39</v>
      </c>
      <c r="R629" s="47">
        <f t="shared" si="154"/>
        <v>-693405.75916666654</v>
      </c>
      <c r="U629" s="49"/>
      <c r="V629" s="49"/>
      <c r="W629" s="49">
        <f t="shared" si="156"/>
        <v>-693405.75916666654</v>
      </c>
      <c r="Y629" s="51"/>
      <c r="AA629" s="51"/>
      <c r="AB629" s="51">
        <f>+R629</f>
        <v>-693405.75916666654</v>
      </c>
    </row>
    <row r="630" spans="1:30">
      <c r="A630" s="6" t="s">
        <v>293</v>
      </c>
      <c r="B630" s="6" t="s">
        <v>242</v>
      </c>
      <c r="C630" s="6" t="s">
        <v>445</v>
      </c>
      <c r="D630" s="3" t="s">
        <v>806</v>
      </c>
      <c r="E630" s="45">
        <v>-4867960.43</v>
      </c>
      <c r="F630" s="45">
        <v>-4883302.6100000003</v>
      </c>
      <c r="G630" s="45">
        <v>-4898644.79</v>
      </c>
      <c r="H630" s="45">
        <v>-4913986.97</v>
      </c>
      <c r="I630" s="45">
        <v>-4929329.16</v>
      </c>
      <c r="J630" s="45">
        <v>-4944671.34</v>
      </c>
      <c r="K630" s="45">
        <v>-4939699.74</v>
      </c>
      <c r="L630" s="45">
        <v>-4979230.4000000004</v>
      </c>
      <c r="M630" s="45">
        <v>-4998821.49</v>
      </c>
      <c r="N630" s="45">
        <v>-5018412.57</v>
      </c>
      <c r="O630" s="45">
        <v>-5038003.66</v>
      </c>
      <c r="P630" s="45">
        <v>-5057594.74</v>
      </c>
      <c r="Q630" s="45">
        <v>-5077185.83</v>
      </c>
      <c r="R630" s="47">
        <f t="shared" si="154"/>
        <v>-4964522.5500000007</v>
      </c>
      <c r="U630" s="49"/>
      <c r="V630" s="49"/>
      <c r="W630" s="49">
        <f t="shared" si="156"/>
        <v>-4964522.5500000007</v>
      </c>
      <c r="Y630" s="51"/>
      <c r="Z630" s="51">
        <f>+R630</f>
        <v>-4964522.5500000007</v>
      </c>
      <c r="AA630" s="51"/>
    </row>
    <row r="631" spans="1:30">
      <c r="A631" s="6" t="s">
        <v>293</v>
      </c>
      <c r="B631" s="6" t="s">
        <v>242</v>
      </c>
      <c r="C631" s="1" t="s">
        <v>323</v>
      </c>
      <c r="D631" s="3" t="s">
        <v>807</v>
      </c>
      <c r="E631" s="45">
        <v>491016.32</v>
      </c>
      <c r="F631" s="45">
        <v>498105.81</v>
      </c>
      <c r="G631" s="45">
        <v>404536.7</v>
      </c>
      <c r="H631" s="45">
        <v>401013.46</v>
      </c>
      <c r="I631" s="45">
        <v>419394.8</v>
      </c>
      <c r="J631" s="45">
        <v>417481.68</v>
      </c>
      <c r="K631" s="45">
        <v>425027.74</v>
      </c>
      <c r="L631" s="45">
        <v>455986.67</v>
      </c>
      <c r="M631" s="45">
        <v>455639.61</v>
      </c>
      <c r="N631" s="45">
        <v>455150.64</v>
      </c>
      <c r="O631" s="45">
        <v>454744.18</v>
      </c>
      <c r="P631" s="45">
        <v>454928.24</v>
      </c>
      <c r="Q631" s="45">
        <v>-10044.370000000001</v>
      </c>
      <c r="R631" s="47">
        <f t="shared" si="154"/>
        <v>423541.2920833333</v>
      </c>
      <c r="U631" s="49"/>
      <c r="V631" s="49"/>
      <c r="W631" s="49">
        <f t="shared" si="156"/>
        <v>423541.2920833333</v>
      </c>
      <c r="Y631" s="51"/>
      <c r="Z631" s="51"/>
      <c r="AA631" s="51"/>
      <c r="AB631" s="51">
        <f>+R631</f>
        <v>423541.2920833333</v>
      </c>
    </row>
    <row r="632" spans="1:30">
      <c r="A632" s="6" t="s">
        <v>293</v>
      </c>
      <c r="B632" s="6" t="s">
        <v>242</v>
      </c>
      <c r="C632" s="6" t="s">
        <v>442</v>
      </c>
      <c r="D632" s="3" t="s">
        <v>802</v>
      </c>
      <c r="E632" s="45">
        <v>-22940369.670000002</v>
      </c>
      <c r="F632" s="45">
        <v>-22924649.899999999</v>
      </c>
      <c r="G632" s="45">
        <v>-22908930.140000001</v>
      </c>
      <c r="H632" s="45">
        <v>-22893210.379999999</v>
      </c>
      <c r="I632" s="45">
        <v>-22877490.609999999</v>
      </c>
      <c r="J632" s="45">
        <v>-22861770.850000001</v>
      </c>
      <c r="K632" s="45">
        <v>-22809144.170000002</v>
      </c>
      <c r="L632" s="45">
        <v>-22996896.690000001</v>
      </c>
      <c r="M632" s="45">
        <v>-23061540.25</v>
      </c>
      <c r="N632" s="45">
        <v>-23056326.530000001</v>
      </c>
      <c r="O632" s="45">
        <v>-23051112.82</v>
      </c>
      <c r="P632" s="45">
        <v>-23045899.109999999</v>
      </c>
      <c r="Q632" s="45">
        <v>-23040685.390000001</v>
      </c>
      <c r="R632" s="47">
        <f t="shared" si="154"/>
        <v>-22956458.248333335</v>
      </c>
      <c r="U632" s="49"/>
      <c r="V632" s="49"/>
      <c r="W632" s="49">
        <f t="shared" si="156"/>
        <v>-22956458.248333335</v>
      </c>
      <c r="Y632" s="51"/>
      <c r="Z632" s="51">
        <f>+R632</f>
        <v>-22956458.248333335</v>
      </c>
      <c r="AA632" s="51"/>
    </row>
    <row r="633" spans="1:30">
      <c r="A633" s="6" t="s">
        <v>293</v>
      </c>
      <c r="B633" s="6" t="s">
        <v>242</v>
      </c>
      <c r="C633" s="1" t="s">
        <v>509</v>
      </c>
      <c r="D633" s="3" t="s">
        <v>808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si="154"/>
        <v>0</v>
      </c>
      <c r="U633" s="49"/>
      <c r="V633" s="49"/>
      <c r="W633" s="49">
        <f t="shared" si="156"/>
        <v>0</v>
      </c>
      <c r="Y633" s="51"/>
      <c r="Z633" s="51">
        <f>+R633</f>
        <v>0</v>
      </c>
      <c r="AA633" s="51"/>
    </row>
    <row r="634" spans="1:30">
      <c r="A634" s="6" t="s">
        <v>293</v>
      </c>
      <c r="B634" s="6" t="s">
        <v>243</v>
      </c>
      <c r="C634" s="6" t="s">
        <v>443</v>
      </c>
      <c r="D634" s="3" t="s">
        <v>804</v>
      </c>
      <c r="E634" s="45">
        <v>136400.81</v>
      </c>
      <c r="F634" s="45">
        <v>134570.15</v>
      </c>
      <c r="G634" s="45">
        <v>132739.48000000001</v>
      </c>
      <c r="H634" s="45">
        <v>130908.82</v>
      </c>
      <c r="I634" s="45">
        <v>129078.15</v>
      </c>
      <c r="J634" s="45">
        <v>127247.49</v>
      </c>
      <c r="K634" s="45">
        <v>125416.84</v>
      </c>
      <c r="L634" s="45">
        <v>123586.16</v>
      </c>
      <c r="M634" s="45">
        <v>123586.16</v>
      </c>
      <c r="N634" s="45">
        <v>119924.84</v>
      </c>
      <c r="O634" s="45">
        <v>118094.17</v>
      </c>
      <c r="P634" s="45">
        <v>116263.51</v>
      </c>
      <c r="Q634" s="45">
        <v>116511.62</v>
      </c>
      <c r="R634" s="47">
        <f t="shared" si="154"/>
        <v>125655.99875000001</v>
      </c>
      <c r="V634" s="49"/>
      <c r="W634" s="49">
        <f>+R634</f>
        <v>125655.99875000001</v>
      </c>
      <c r="Y634" s="51"/>
      <c r="Z634" s="51"/>
      <c r="AA634" s="51"/>
      <c r="AB634" s="49">
        <f>+R634</f>
        <v>125655.99875000001</v>
      </c>
    </row>
    <row r="635" spans="1:30">
      <c r="A635" s="6" t="s">
        <v>293</v>
      </c>
      <c r="B635" s="6" t="s">
        <v>243</v>
      </c>
      <c r="C635" s="6" t="s">
        <v>444</v>
      </c>
      <c r="D635" s="3" t="s">
        <v>805</v>
      </c>
      <c r="E635" s="45">
        <v>-61035.54</v>
      </c>
      <c r="F635" s="45">
        <v>-59066.7</v>
      </c>
      <c r="G635" s="45">
        <v>-57097.77</v>
      </c>
      <c r="H635" s="45">
        <v>-55128.89</v>
      </c>
      <c r="I635" s="45">
        <v>-53159.98</v>
      </c>
      <c r="J635" s="45">
        <v>-51191.09</v>
      </c>
      <c r="K635" s="45">
        <v>-49222.2</v>
      </c>
      <c r="L635" s="45">
        <v>-47253.36</v>
      </c>
      <c r="M635" s="45">
        <v>-47253.32</v>
      </c>
      <c r="N635" s="45">
        <v>-43315.56</v>
      </c>
      <c r="O635" s="45">
        <v>-41346.67</v>
      </c>
      <c r="P635" s="45">
        <v>-39377.769999999997</v>
      </c>
      <c r="Q635" s="45">
        <v>38698.54</v>
      </c>
      <c r="R635" s="47">
        <f t="shared" si="154"/>
        <v>-46215.150833333326</v>
      </c>
      <c r="V635" s="49"/>
      <c r="W635" s="49">
        <f>+R635</f>
        <v>-46215.150833333326</v>
      </c>
      <c r="Y635" s="51"/>
      <c r="Z635" s="51"/>
      <c r="AA635" s="51"/>
      <c r="AB635" s="49">
        <f>+R635</f>
        <v>-46215.150833333326</v>
      </c>
    </row>
    <row r="636" spans="1:30">
      <c r="A636" s="6" t="s">
        <v>293</v>
      </c>
      <c r="B636" s="6" t="s">
        <v>243</v>
      </c>
      <c r="C636" s="6" t="s">
        <v>447</v>
      </c>
      <c r="D636" s="3" t="s">
        <v>812</v>
      </c>
      <c r="E636" s="45">
        <v>-12386.12</v>
      </c>
      <c r="F636" s="45">
        <v>-12324.5</v>
      </c>
      <c r="G636" s="45">
        <v>-12262.88</v>
      </c>
      <c r="H636" s="45">
        <v>-12201.26</v>
      </c>
      <c r="I636" s="45">
        <v>-12139.64</v>
      </c>
      <c r="J636" s="45">
        <v>-12078.02</v>
      </c>
      <c r="K636" s="45">
        <v>-25578.94</v>
      </c>
      <c r="L636" s="45">
        <v>-25534.6</v>
      </c>
      <c r="M636" s="45">
        <v>-25444.57</v>
      </c>
      <c r="N636" s="45">
        <v>-25354.54</v>
      </c>
      <c r="O636" s="45">
        <v>-25264.51</v>
      </c>
      <c r="P636" s="45">
        <v>-25174.48</v>
      </c>
      <c r="Q636" s="45">
        <v>-25084.45</v>
      </c>
      <c r="R636" s="47">
        <f t="shared" si="154"/>
        <v>-19341.102083333335</v>
      </c>
      <c r="V636" s="49"/>
      <c r="W636" s="49">
        <f>+R636</f>
        <v>-19341.102083333335</v>
      </c>
      <c r="Y636" s="51"/>
      <c r="Z636" s="49">
        <f>+R636</f>
        <v>-19341.102083333335</v>
      </c>
      <c r="AA636" s="51"/>
    </row>
    <row r="637" spans="1:30" s="59" customFormat="1">
      <c r="A637" s="75" t="s">
        <v>293</v>
      </c>
      <c r="B637" s="75" t="s">
        <v>243</v>
      </c>
      <c r="C637" s="75" t="s">
        <v>504</v>
      </c>
      <c r="D637" s="3" t="s">
        <v>813</v>
      </c>
      <c r="E637" s="45">
        <v>-58306.38</v>
      </c>
      <c r="F637" s="45">
        <v>-58306.38</v>
      </c>
      <c r="G637" s="45">
        <v>-58306.38</v>
      </c>
      <c r="H637" s="45">
        <v>-58306.38</v>
      </c>
      <c r="I637" s="45">
        <v>-58306.38</v>
      </c>
      <c r="J637" s="45">
        <v>-58306.38</v>
      </c>
      <c r="K637" s="45">
        <v>-58306.38</v>
      </c>
      <c r="L637" s="45">
        <v>42517.36</v>
      </c>
      <c r="M637" s="45">
        <v>42517.36</v>
      </c>
      <c r="N637" s="45">
        <v>42517.36</v>
      </c>
      <c r="O637" s="45">
        <v>42517.36</v>
      </c>
      <c r="P637" s="45">
        <v>42517.36</v>
      </c>
      <c r="Q637" s="45">
        <v>42517.36</v>
      </c>
      <c r="R637" s="47">
        <f t="shared" si="154"/>
        <v>-12095.49916666667</v>
      </c>
      <c r="V637" s="61"/>
      <c r="W637" s="61">
        <f>+R637</f>
        <v>-12095.49916666667</v>
      </c>
      <c r="Y637" s="60"/>
      <c r="Z637" s="60"/>
      <c r="AA637" s="60"/>
      <c r="AB637" s="61">
        <f>+R637</f>
        <v>-12095.49916666667</v>
      </c>
    </row>
    <row r="638" spans="1:30">
      <c r="A638" s="6" t="s">
        <v>293</v>
      </c>
      <c r="B638" s="6" t="s">
        <v>243</v>
      </c>
      <c r="C638" s="6" t="s">
        <v>323</v>
      </c>
      <c r="D638" s="3" t="s">
        <v>814</v>
      </c>
      <c r="E638" s="45">
        <v>-2912993.15</v>
      </c>
      <c r="F638" s="45">
        <v>-2940685.09</v>
      </c>
      <c r="G638" s="45">
        <v>-2966187.13</v>
      </c>
      <c r="H638" s="45">
        <v>-3003610.23</v>
      </c>
      <c r="I638" s="45">
        <v>-3242704.81</v>
      </c>
      <c r="J638" s="45">
        <v>-3228267.05</v>
      </c>
      <c r="K638" s="45">
        <v>-3164009.1</v>
      </c>
      <c r="L638" s="45">
        <v>-3125925.62</v>
      </c>
      <c r="M638" s="45">
        <v>-3023479.55</v>
      </c>
      <c r="N638" s="45">
        <v>-2884196.95</v>
      </c>
      <c r="O638" s="45">
        <v>-2803684.84</v>
      </c>
      <c r="P638" s="45">
        <v>-2790674.95</v>
      </c>
      <c r="Q638" s="45">
        <v>-2616954.5099999998</v>
      </c>
      <c r="R638" s="47">
        <f t="shared" si="154"/>
        <v>-2994866.5958333332</v>
      </c>
      <c r="U638" s="49">
        <f>+R638</f>
        <v>-2994866.5958333332</v>
      </c>
      <c r="V638" s="49"/>
      <c r="W638" s="49"/>
      <c r="Y638" s="51"/>
      <c r="Z638" s="51"/>
      <c r="AA638" s="51"/>
      <c r="AD638" s="49">
        <f>+R638</f>
        <v>-2994866.5958333332</v>
      </c>
    </row>
    <row r="639" spans="1:30">
      <c r="A639" s="6" t="s">
        <v>293</v>
      </c>
      <c r="B639" s="6" t="s">
        <v>243</v>
      </c>
      <c r="C639" s="6" t="s">
        <v>446</v>
      </c>
      <c r="D639" s="3" t="s">
        <v>809</v>
      </c>
      <c r="E639" s="45">
        <v>-32774.49</v>
      </c>
      <c r="F639" s="45">
        <v>-32611.439999999999</v>
      </c>
      <c r="G639" s="45">
        <v>-32448.39</v>
      </c>
      <c r="H639" s="45">
        <v>-32285.33</v>
      </c>
      <c r="I639" s="45">
        <v>-32122.28</v>
      </c>
      <c r="J639" s="45">
        <v>-31959.23</v>
      </c>
      <c r="K639" s="45">
        <v>-67683.64</v>
      </c>
      <c r="L639" s="45">
        <v>-67566.31</v>
      </c>
      <c r="M639" s="45">
        <v>-66746.66</v>
      </c>
      <c r="N639" s="45">
        <v>-66510.490000000005</v>
      </c>
      <c r="O639" s="45">
        <v>-66274.31</v>
      </c>
      <c r="P639" s="45">
        <v>-66038.14</v>
      </c>
      <c r="Q639" s="45">
        <v>-65801.960000000006</v>
      </c>
      <c r="R639" s="47">
        <f t="shared" si="154"/>
        <v>-50961.203749999993</v>
      </c>
      <c r="V639" s="49"/>
      <c r="W639" s="49">
        <f>+R639</f>
        <v>-50961.203749999993</v>
      </c>
      <c r="Y639" s="51"/>
      <c r="Z639" s="51">
        <f>+R639</f>
        <v>-50961.203749999993</v>
      </c>
      <c r="AA639" s="51"/>
      <c r="AD639" s="49"/>
    </row>
    <row r="640" spans="1:30">
      <c r="A640" s="6" t="s">
        <v>294</v>
      </c>
      <c r="B640" s="6" t="s">
        <v>242</v>
      </c>
      <c r="C640" s="6" t="s">
        <v>442</v>
      </c>
      <c r="D640" s="3" t="s">
        <v>802</v>
      </c>
      <c r="E640" s="45">
        <v>-77896420.069999993</v>
      </c>
      <c r="F640" s="45">
        <v>-77843041.969999999</v>
      </c>
      <c r="G640" s="45">
        <v>-77789663.870000005</v>
      </c>
      <c r="H640" s="45">
        <v>-77736285.769999996</v>
      </c>
      <c r="I640" s="45">
        <v>-77682907.659999996</v>
      </c>
      <c r="J640" s="45">
        <v>-77629529.560000002</v>
      </c>
      <c r="K640" s="45">
        <v>-77449100.540000096</v>
      </c>
      <c r="L640" s="45">
        <v>-78086633.830000103</v>
      </c>
      <c r="M640" s="45">
        <v>-77999143.159999996</v>
      </c>
      <c r="N640" s="45">
        <v>-77981509.739999995</v>
      </c>
      <c r="O640" s="45">
        <v>-77963876.340000004</v>
      </c>
      <c r="P640" s="45">
        <v>-77946242.930000007</v>
      </c>
      <c r="Q640" s="45">
        <v>-77928609.519999996</v>
      </c>
      <c r="R640" s="47">
        <f t="shared" si="154"/>
        <v>-77835037.513750002</v>
      </c>
      <c r="U640" s="49"/>
      <c r="V640" s="49"/>
      <c r="W640" s="49">
        <f t="shared" ref="W640" si="157">+R640</f>
        <v>-77835037.513750002</v>
      </c>
      <c r="Y640" s="51">
        <f>R640</f>
        <v>-77835037.513750002</v>
      </c>
      <c r="Z640" s="51"/>
      <c r="AA640" s="51"/>
    </row>
    <row r="641" spans="1:30">
      <c r="A641" s="6" t="s">
        <v>294</v>
      </c>
      <c r="B641" s="6" t="s">
        <v>242</v>
      </c>
      <c r="C641" s="6" t="s">
        <v>509</v>
      </c>
      <c r="D641" s="3" t="s">
        <v>808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si="154"/>
        <v>0</v>
      </c>
      <c r="V641" s="49"/>
      <c r="W641" s="49">
        <f>+R641</f>
        <v>0</v>
      </c>
      <c r="Y641" s="51">
        <f>R641</f>
        <v>0</v>
      </c>
      <c r="Z641" s="51"/>
      <c r="AA641" s="51"/>
      <c r="AD641" s="49"/>
    </row>
    <row r="642" spans="1:30">
      <c r="A642" s="6" t="s">
        <v>294</v>
      </c>
      <c r="B642" s="6" t="s">
        <v>243</v>
      </c>
      <c r="C642" s="6" t="s">
        <v>446</v>
      </c>
      <c r="D642" s="3" t="s">
        <v>809</v>
      </c>
      <c r="E642" s="45">
        <v>-108738.84</v>
      </c>
      <c r="F642" s="45">
        <v>-108197.85</v>
      </c>
      <c r="G642" s="45">
        <v>-107656.86</v>
      </c>
      <c r="H642" s="45">
        <v>-107115.87</v>
      </c>
      <c r="I642" s="45">
        <v>-106574.88</v>
      </c>
      <c r="J642" s="45">
        <v>-106033.89</v>
      </c>
      <c r="K642" s="45">
        <v>-224559.96</v>
      </c>
      <c r="L642" s="45">
        <v>-224170.69</v>
      </c>
      <c r="M642" s="45">
        <v>-223961.72</v>
      </c>
      <c r="N642" s="45">
        <v>-223169.27</v>
      </c>
      <c r="O642" s="45">
        <v>-222376.82</v>
      </c>
      <c r="P642" s="45">
        <v>-221584.37</v>
      </c>
      <c r="Q642" s="45">
        <v>-220791.92</v>
      </c>
      <c r="R642" s="47">
        <f t="shared" si="154"/>
        <v>-170013.96333333335</v>
      </c>
      <c r="U642" s="49"/>
      <c r="V642" s="49"/>
      <c r="W642" s="49">
        <f>+R642</f>
        <v>-170013.96333333335</v>
      </c>
      <c r="Y642" s="51">
        <f>R642</f>
        <v>-170013.96333333335</v>
      </c>
      <c r="Z642" s="51"/>
      <c r="AA642" s="51"/>
    </row>
    <row r="643" spans="1:30">
      <c r="D643" s="3" t="s">
        <v>244</v>
      </c>
      <c r="E643" s="46">
        <f t="shared" ref="E643:K643" si="158">SUM(E618:E642)</f>
        <v>-92066811.469999999</v>
      </c>
      <c r="F643" s="46">
        <f t="shared" si="158"/>
        <v>-92483367.75999999</v>
      </c>
      <c r="G643" s="46">
        <f t="shared" si="158"/>
        <v>-94123415.180000022</v>
      </c>
      <c r="H643" s="46">
        <f t="shared" si="158"/>
        <v>-94792713.170000002</v>
      </c>
      <c r="I643" s="46">
        <f t="shared" si="158"/>
        <v>-97695664.389999986</v>
      </c>
      <c r="J643" s="46">
        <f t="shared" si="158"/>
        <v>-97700610.590000004</v>
      </c>
      <c r="K643" s="46">
        <f t="shared" si="158"/>
        <v>-96899117.650000095</v>
      </c>
      <c r="L643" s="46">
        <f t="shared" ref="L643:R643" si="159">SUM(L618:L642)</f>
        <v>-95326441.260000095</v>
      </c>
      <c r="M643" s="46">
        <f t="shared" si="159"/>
        <v>-94274576.150000006</v>
      </c>
      <c r="N643" s="46">
        <f t="shared" si="159"/>
        <v>-92763339.439999998</v>
      </c>
      <c r="O643" s="46">
        <f t="shared" si="159"/>
        <v>-91983027.979999989</v>
      </c>
      <c r="P643" s="46">
        <f t="shared" si="159"/>
        <v>-92034107.020000011</v>
      </c>
      <c r="Q643" s="46">
        <f t="shared" si="159"/>
        <v>-92597501.25</v>
      </c>
      <c r="R643" s="46">
        <f t="shared" si="159"/>
        <v>-94367378.079166666</v>
      </c>
      <c r="Y643" s="51"/>
      <c r="Z643" s="51"/>
      <c r="AA643" s="51"/>
    </row>
    <row r="644" spans="1:30" s="59" customFormat="1">
      <c r="D644" s="3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7"/>
      <c r="Y644" s="60"/>
      <c r="Z644" s="60"/>
      <c r="AA644" s="60"/>
    </row>
    <row r="645" spans="1:30">
      <c r="A645" s="1" t="s">
        <v>284</v>
      </c>
      <c r="B645" s="6" t="s">
        <v>252</v>
      </c>
      <c r="D645" s="2" t="s">
        <v>253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7">
        <f t="shared" ref="R645:R708" si="160">((E645+Q645)+((F645+G645+H645+I645+J645+K645+L645+M645+N645+O645+P645)*2))/24</f>
        <v>0</v>
      </c>
      <c r="V645" s="49">
        <f>R645</f>
        <v>0</v>
      </c>
      <c r="Y645" s="51"/>
      <c r="Z645" s="51"/>
      <c r="AA645" s="51"/>
      <c r="AC645" s="61">
        <f t="shared" ref="AC645:AC712" si="161">+R645</f>
        <v>0</v>
      </c>
    </row>
    <row r="646" spans="1:30">
      <c r="A646" s="1" t="s">
        <v>284</v>
      </c>
      <c r="B646" s="6" t="s">
        <v>252</v>
      </c>
      <c r="C646" s="6" t="s">
        <v>882</v>
      </c>
      <c r="D646" s="2" t="s">
        <v>884</v>
      </c>
      <c r="E646" s="45">
        <v>-8500</v>
      </c>
      <c r="F646" s="45">
        <v>-10200</v>
      </c>
      <c r="G646" s="45">
        <v>-11900</v>
      </c>
      <c r="H646" s="45">
        <v>-13600</v>
      </c>
      <c r="I646" s="45">
        <v>-15300</v>
      </c>
      <c r="J646" s="45">
        <v>-17000</v>
      </c>
      <c r="K646" s="45">
        <v>-18700</v>
      </c>
      <c r="L646" s="45">
        <v>-20400</v>
      </c>
      <c r="M646" s="45">
        <v>-1522</v>
      </c>
      <c r="N646" s="45">
        <v>-3044</v>
      </c>
      <c r="O646" s="45">
        <v>-4566</v>
      </c>
      <c r="P646" s="45">
        <v>-6088</v>
      </c>
      <c r="Q646" s="45">
        <v>-7610</v>
      </c>
      <c r="R646" s="47">
        <f t="shared" si="160"/>
        <v>-10864.583333333334</v>
      </c>
      <c r="V646" s="49">
        <f t="shared" ref="V646:V709" si="162">R646</f>
        <v>-10864.583333333334</v>
      </c>
      <c r="Y646" s="51"/>
      <c r="Z646" s="51"/>
      <c r="AA646" s="51"/>
      <c r="AC646" s="61">
        <f t="shared" si="161"/>
        <v>-10864.583333333334</v>
      </c>
    </row>
    <row r="647" spans="1:30">
      <c r="A647" s="1" t="s">
        <v>284</v>
      </c>
      <c r="B647" s="6" t="s">
        <v>252</v>
      </c>
      <c r="C647" s="6" t="s">
        <v>934</v>
      </c>
      <c r="D647" s="2" t="s">
        <v>935</v>
      </c>
      <c r="E647" s="45">
        <v>-32790</v>
      </c>
      <c r="F647" s="45">
        <v>-39348</v>
      </c>
      <c r="G647" s="45">
        <v>-45906</v>
      </c>
      <c r="H647" s="45">
        <v>-52464</v>
      </c>
      <c r="I647" s="45">
        <v>-59022</v>
      </c>
      <c r="J647" s="45">
        <v>-65580</v>
      </c>
      <c r="K647" s="45">
        <v>-72138</v>
      </c>
      <c r="L647" s="45">
        <v>-78696</v>
      </c>
      <c r="M647" s="45">
        <v>-5887</v>
      </c>
      <c r="N647" s="45">
        <v>-11774</v>
      </c>
      <c r="O647" s="45">
        <v>-17661</v>
      </c>
      <c r="P647" s="45">
        <v>-23548</v>
      </c>
      <c r="Q647" s="45">
        <v>-29435</v>
      </c>
      <c r="R647" s="47">
        <f t="shared" si="160"/>
        <v>-41928.041666666664</v>
      </c>
      <c r="V647" s="49">
        <f t="shared" si="162"/>
        <v>-41928.041666666664</v>
      </c>
      <c r="Y647" s="51"/>
      <c r="Z647" s="51"/>
      <c r="AA647" s="51"/>
      <c r="AC647" s="61">
        <f t="shared" si="161"/>
        <v>-41928.041666666664</v>
      </c>
    </row>
    <row r="648" spans="1:30">
      <c r="A648" s="1" t="s">
        <v>284</v>
      </c>
      <c r="B648" s="6" t="s">
        <v>252</v>
      </c>
      <c r="C648" s="6" t="s">
        <v>883</v>
      </c>
      <c r="D648" s="2" t="s">
        <v>885</v>
      </c>
      <c r="E648" s="45">
        <v>-8695</v>
      </c>
      <c r="F648" s="45">
        <v>-10434</v>
      </c>
      <c r="G648" s="45">
        <v>-12173</v>
      </c>
      <c r="H648" s="45">
        <v>-13912</v>
      </c>
      <c r="I648" s="45">
        <v>-15651</v>
      </c>
      <c r="J648" s="45">
        <v>-17390</v>
      </c>
      <c r="K648" s="45">
        <v>-19129</v>
      </c>
      <c r="L648" s="45">
        <v>-20868</v>
      </c>
      <c r="M648" s="45">
        <v>-1565</v>
      </c>
      <c r="N648" s="45">
        <v>-3130</v>
      </c>
      <c r="O648" s="45">
        <v>-4695</v>
      </c>
      <c r="P648" s="45">
        <v>-6260</v>
      </c>
      <c r="Q648" s="45">
        <v>-7825</v>
      </c>
      <c r="R648" s="47">
        <f t="shared" si="160"/>
        <v>-11122.25</v>
      </c>
      <c r="V648" s="49">
        <f t="shared" si="162"/>
        <v>-11122.25</v>
      </c>
      <c r="Y648" s="51"/>
      <c r="Z648" s="51"/>
      <c r="AA648" s="51"/>
      <c r="AC648" s="61">
        <f t="shared" si="161"/>
        <v>-11122.25</v>
      </c>
    </row>
    <row r="649" spans="1:30">
      <c r="A649" s="6" t="s">
        <v>284</v>
      </c>
      <c r="B649" s="6" t="s">
        <v>254</v>
      </c>
      <c r="C649" s="6" t="s">
        <v>467</v>
      </c>
      <c r="D649" s="3" t="s">
        <v>815</v>
      </c>
      <c r="E649" s="45">
        <v>0</v>
      </c>
      <c r="F649" s="45">
        <v>-3949.29</v>
      </c>
      <c r="G649" s="45">
        <v>-3949.29</v>
      </c>
      <c r="H649" s="45">
        <v>-3949.29</v>
      </c>
      <c r="I649" s="45">
        <v>-3949.29</v>
      </c>
      <c r="J649" s="45">
        <v>-3949.29</v>
      </c>
      <c r="K649" s="45">
        <v>-3949.29</v>
      </c>
      <c r="L649" s="45">
        <v>-3957.97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7">
        <f t="shared" si="160"/>
        <v>-2304.4758333333334</v>
      </c>
      <c r="V649" s="49">
        <f t="shared" si="162"/>
        <v>-2304.4758333333334</v>
      </c>
      <c r="Y649" s="51"/>
      <c r="Z649" s="51"/>
      <c r="AA649" s="51"/>
      <c r="AC649" s="61">
        <f t="shared" si="161"/>
        <v>-2304.4758333333334</v>
      </c>
    </row>
    <row r="650" spans="1:30">
      <c r="A650" s="6" t="s">
        <v>293</v>
      </c>
      <c r="B650" s="6" t="s">
        <v>245</v>
      </c>
      <c r="C650" s="6" t="s">
        <v>448</v>
      </c>
      <c r="D650" s="3" t="s">
        <v>816</v>
      </c>
      <c r="E650" s="45">
        <v>-24042806.23</v>
      </c>
      <c r="F650" s="45">
        <v>-26006287.75</v>
      </c>
      <c r="G650" s="45">
        <v>-27458454.390000001</v>
      </c>
      <c r="H650" s="45">
        <v>-28584869.469999999</v>
      </c>
      <c r="I650" s="45">
        <v>-29803038.059999999</v>
      </c>
      <c r="J650" s="45">
        <v>-31408757.690000001</v>
      </c>
      <c r="K650" s="45">
        <v>-34848667.909999996</v>
      </c>
      <c r="L650" s="45">
        <v>-40896819.469999999</v>
      </c>
      <c r="M650" s="45">
        <v>-6425713.96</v>
      </c>
      <c r="N650" s="45">
        <v>-12366817.41</v>
      </c>
      <c r="O650" s="45">
        <v>-18485713.059999999</v>
      </c>
      <c r="P650" s="45">
        <v>-22946882.640000001</v>
      </c>
      <c r="Q650" s="45">
        <v>-25553320.420000002</v>
      </c>
      <c r="R650" s="47">
        <f t="shared" si="160"/>
        <v>-25335840.427916665</v>
      </c>
      <c r="V650" s="49">
        <f t="shared" si="162"/>
        <v>-25335840.427916665</v>
      </c>
      <c r="Y650" s="51"/>
      <c r="Z650" s="51"/>
      <c r="AA650" s="51"/>
      <c r="AC650" s="61">
        <f t="shared" si="161"/>
        <v>-25335840.427916665</v>
      </c>
    </row>
    <row r="651" spans="1:30">
      <c r="A651" s="6" t="s">
        <v>293</v>
      </c>
      <c r="B651" s="6" t="s">
        <v>245</v>
      </c>
      <c r="C651" s="6" t="s">
        <v>449</v>
      </c>
      <c r="D651" s="3" t="s">
        <v>818</v>
      </c>
      <c r="E651" s="45">
        <v>65165.61</v>
      </c>
      <c r="F651" s="45">
        <v>176801.26</v>
      </c>
      <c r="G651" s="45">
        <v>231908.99</v>
      </c>
      <c r="H651" s="45">
        <v>272000.75</v>
      </c>
      <c r="I651" s="45">
        <v>226741.07</v>
      </c>
      <c r="J651" s="45">
        <v>179857.35</v>
      </c>
      <c r="K651" s="45">
        <v>434098.24</v>
      </c>
      <c r="L651" s="45">
        <v>423195.53</v>
      </c>
      <c r="M651" s="45">
        <v>-20395.86</v>
      </c>
      <c r="N651" s="45">
        <v>275039.95</v>
      </c>
      <c r="O651" s="45">
        <v>190453.7</v>
      </c>
      <c r="P651" s="45">
        <v>377.71000000002101</v>
      </c>
      <c r="Q651" s="45">
        <v>-41257.339999999997</v>
      </c>
      <c r="R651" s="47">
        <f t="shared" si="160"/>
        <v>200169.40208333335</v>
      </c>
      <c r="V651" s="49">
        <f t="shared" si="162"/>
        <v>200169.40208333335</v>
      </c>
      <c r="Y651" s="51"/>
      <c r="Z651" s="51"/>
      <c r="AA651" s="51"/>
      <c r="AC651" s="61">
        <f t="shared" si="161"/>
        <v>200169.40208333335</v>
      </c>
    </row>
    <row r="652" spans="1:30">
      <c r="A652" s="6" t="s">
        <v>293</v>
      </c>
      <c r="B652" s="6" t="s">
        <v>245</v>
      </c>
      <c r="C652" s="6" t="s">
        <v>450</v>
      </c>
      <c r="D652" s="3" t="s">
        <v>819</v>
      </c>
      <c r="E652" s="45">
        <v>-1455756.07</v>
      </c>
      <c r="F652" s="45">
        <v>-1599737.6</v>
      </c>
      <c r="G652" s="45">
        <v>-1733741.39</v>
      </c>
      <c r="H652" s="45">
        <v>-1846991.22</v>
      </c>
      <c r="I652" s="45">
        <v>-1984608.09</v>
      </c>
      <c r="J652" s="45">
        <v>-2150037.58</v>
      </c>
      <c r="K652" s="45">
        <v>-2436294.4700000002</v>
      </c>
      <c r="L652" s="45">
        <v>-2817978.92</v>
      </c>
      <c r="M652" s="45">
        <v>-353007.6</v>
      </c>
      <c r="N652" s="45">
        <v>-685611.37</v>
      </c>
      <c r="O652" s="45">
        <v>-1038841.95</v>
      </c>
      <c r="P652" s="45">
        <v>-1329220.8799999999</v>
      </c>
      <c r="Q652" s="45">
        <v>-1518650.7</v>
      </c>
      <c r="R652" s="47">
        <f t="shared" si="160"/>
        <v>-1621939.5379166666</v>
      </c>
      <c r="V652" s="49">
        <f t="shared" si="162"/>
        <v>-1621939.5379166666</v>
      </c>
      <c r="Y652" s="51"/>
      <c r="Z652" s="51"/>
      <c r="AA652" s="51"/>
      <c r="AC652" s="61">
        <f t="shared" si="161"/>
        <v>-1621939.5379166666</v>
      </c>
    </row>
    <row r="653" spans="1:30">
      <c r="A653" s="6" t="s">
        <v>293</v>
      </c>
      <c r="B653" s="6" t="s">
        <v>245</v>
      </c>
      <c r="C653" s="6" t="s">
        <v>451</v>
      </c>
      <c r="D653" s="3" t="s">
        <v>820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7">
        <f t="shared" si="160"/>
        <v>0</v>
      </c>
      <c r="V653" s="49">
        <f t="shared" si="162"/>
        <v>0</v>
      </c>
      <c r="Y653" s="51"/>
      <c r="Z653" s="51"/>
      <c r="AA653" s="51"/>
      <c r="AC653" s="61">
        <f t="shared" si="161"/>
        <v>0</v>
      </c>
    </row>
    <row r="654" spans="1:30">
      <c r="A654" s="6" t="s">
        <v>293</v>
      </c>
      <c r="B654" s="6" t="s">
        <v>245</v>
      </c>
      <c r="C654" s="6" t="s">
        <v>452</v>
      </c>
      <c r="D654" s="3" t="s">
        <v>821</v>
      </c>
      <c r="E654" s="45">
        <v>-12641884.49</v>
      </c>
      <c r="F654" s="45">
        <v>-13572962.460000001</v>
      </c>
      <c r="G654" s="45">
        <v>-14365700.9</v>
      </c>
      <c r="H654" s="45">
        <v>-14988932.369999999</v>
      </c>
      <c r="I654" s="45">
        <v>-15686268.060000001</v>
      </c>
      <c r="J654" s="45">
        <v>-16546766.84</v>
      </c>
      <c r="K654" s="45">
        <v>-18320428.91</v>
      </c>
      <c r="L654" s="45">
        <v>-21537722.329999998</v>
      </c>
      <c r="M654" s="45">
        <v>-3260015.63</v>
      </c>
      <c r="N654" s="45">
        <v>-6318512.4699999997</v>
      </c>
      <c r="O654" s="45">
        <v>-9573278.6099999994</v>
      </c>
      <c r="P654" s="45">
        <v>-11909526.49</v>
      </c>
      <c r="Q654" s="45">
        <v>-13306968.07</v>
      </c>
      <c r="R654" s="47">
        <f t="shared" si="160"/>
        <v>-13254545.112499999</v>
      </c>
      <c r="V654" s="49">
        <f t="shared" si="162"/>
        <v>-13254545.112499999</v>
      </c>
      <c r="Y654" s="51"/>
      <c r="Z654" s="51"/>
      <c r="AA654" s="51"/>
      <c r="AC654" s="61">
        <f t="shared" si="161"/>
        <v>-13254545.112499999</v>
      </c>
    </row>
    <row r="655" spans="1:30">
      <c r="A655" s="6" t="s">
        <v>293</v>
      </c>
      <c r="B655" s="6" t="s">
        <v>245</v>
      </c>
      <c r="C655" s="6" t="s">
        <v>453</v>
      </c>
      <c r="D655" s="3" t="s">
        <v>822</v>
      </c>
      <c r="E655" s="45">
        <v>-136712.57999999999</v>
      </c>
      <c r="F655" s="45">
        <v>-182943.69</v>
      </c>
      <c r="G655" s="45">
        <v>-208057.26</v>
      </c>
      <c r="H655" s="45">
        <v>-242564.79</v>
      </c>
      <c r="I655" s="45">
        <v>-299287.98</v>
      </c>
      <c r="J655" s="45">
        <v>-340951.79</v>
      </c>
      <c r="K655" s="45">
        <v>-393733.56</v>
      </c>
      <c r="L655" s="45">
        <v>-394986.07</v>
      </c>
      <c r="M655" s="45">
        <v>-84838.15</v>
      </c>
      <c r="N655" s="45">
        <v>37967.760000000002</v>
      </c>
      <c r="O655" s="45">
        <v>83231.03</v>
      </c>
      <c r="P655" s="45">
        <v>10001.379999999999</v>
      </c>
      <c r="Q655" s="45">
        <v>9390.2999999999993</v>
      </c>
      <c r="R655" s="47">
        <f t="shared" si="160"/>
        <v>-173318.68833333335</v>
      </c>
      <c r="V655" s="49">
        <f t="shared" si="162"/>
        <v>-173318.68833333335</v>
      </c>
      <c r="Y655" s="51"/>
      <c r="Z655" s="51"/>
      <c r="AA655" s="51"/>
      <c r="AC655" s="61">
        <f t="shared" si="161"/>
        <v>-173318.68833333335</v>
      </c>
    </row>
    <row r="656" spans="1:30">
      <c r="A656" s="6" t="s">
        <v>293</v>
      </c>
      <c r="B656" s="6" t="s">
        <v>245</v>
      </c>
      <c r="C656" s="6" t="s">
        <v>454</v>
      </c>
      <c r="D656" s="3" t="s">
        <v>823</v>
      </c>
      <c r="E656" s="45">
        <v>-3907.32</v>
      </c>
      <c r="F656" s="45">
        <v>-3907.32</v>
      </c>
      <c r="G656" s="45">
        <v>-3907.32</v>
      </c>
      <c r="H656" s="45">
        <v>-3907.32</v>
      </c>
      <c r="I656" s="45">
        <v>-3907.32</v>
      </c>
      <c r="J656" s="45">
        <v>-4067.31</v>
      </c>
      <c r="K656" s="45">
        <v>-4067.31</v>
      </c>
      <c r="L656" s="45">
        <v>-4067.31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7">
        <f t="shared" si="160"/>
        <v>-2482.0725000000002</v>
      </c>
      <c r="V656" s="49">
        <f t="shared" si="162"/>
        <v>-2482.0725000000002</v>
      </c>
      <c r="Y656" s="51"/>
      <c r="Z656" s="51"/>
      <c r="AA656" s="51"/>
      <c r="AC656" s="61">
        <f t="shared" si="161"/>
        <v>-2482.0725000000002</v>
      </c>
    </row>
    <row r="657" spans="1:29">
      <c r="A657" s="6" t="s">
        <v>293</v>
      </c>
      <c r="B657" s="6" t="s">
        <v>245</v>
      </c>
      <c r="C657" s="6" t="s">
        <v>457</v>
      </c>
      <c r="D657" s="3" t="s">
        <v>824</v>
      </c>
      <c r="E657" s="45">
        <v>-769381.44</v>
      </c>
      <c r="F657" s="45">
        <v>-844690.74</v>
      </c>
      <c r="G657" s="45">
        <v>-907613.98</v>
      </c>
      <c r="H657" s="45">
        <v>-963952.25</v>
      </c>
      <c r="I657" s="45">
        <v>-1020674.34</v>
      </c>
      <c r="J657" s="45">
        <v>-1081922.2</v>
      </c>
      <c r="K657" s="45">
        <v>-1179819.83</v>
      </c>
      <c r="L657" s="45">
        <v>-1326947.18</v>
      </c>
      <c r="M657" s="45">
        <v>-181642.27</v>
      </c>
      <c r="N657" s="45">
        <v>-349401.9</v>
      </c>
      <c r="O657" s="45">
        <v>-512434.93</v>
      </c>
      <c r="P657" s="45">
        <v>-647470.4</v>
      </c>
      <c r="Q657" s="45">
        <v>-747618.43</v>
      </c>
      <c r="R657" s="47">
        <f t="shared" si="160"/>
        <v>-814589.16291666671</v>
      </c>
      <c r="V657" s="49">
        <f t="shared" si="162"/>
        <v>-814589.16291666671</v>
      </c>
      <c r="Y657" s="51"/>
      <c r="Z657" s="51"/>
      <c r="AA657" s="51"/>
      <c r="AC657" s="61">
        <f t="shared" si="161"/>
        <v>-814589.16291666671</v>
      </c>
    </row>
    <row r="658" spans="1:29">
      <c r="A658" s="25" t="s">
        <v>293</v>
      </c>
      <c r="B658" s="6" t="s">
        <v>246</v>
      </c>
      <c r="C658" s="6" t="s">
        <v>448</v>
      </c>
      <c r="D658" s="3" t="s">
        <v>836</v>
      </c>
      <c r="E658" s="45">
        <v>3103525.31</v>
      </c>
      <c r="F658" s="45">
        <v>3382203.95</v>
      </c>
      <c r="G658" s="45">
        <v>3541584.97</v>
      </c>
      <c r="H658" s="45">
        <v>3405159.44</v>
      </c>
      <c r="I658" s="45">
        <v>3249120.14</v>
      </c>
      <c r="J658" s="45">
        <v>2164588.38</v>
      </c>
      <c r="K658" s="45">
        <v>434682.22000000102</v>
      </c>
      <c r="L658" s="45">
        <v>-3089.6899999990701</v>
      </c>
      <c r="M658" s="45">
        <v>151258.76999999999</v>
      </c>
      <c r="N658" s="45">
        <v>-137868.43</v>
      </c>
      <c r="O658" s="45">
        <v>1409834.66</v>
      </c>
      <c r="P658" s="45">
        <v>2730083.2</v>
      </c>
      <c r="Q658" s="45">
        <v>3026894.88</v>
      </c>
      <c r="R658" s="47">
        <f t="shared" si="160"/>
        <v>1949397.3087499999</v>
      </c>
      <c r="V658" s="49">
        <f t="shared" si="162"/>
        <v>1949397.3087499999</v>
      </c>
      <c r="Y658" s="51"/>
      <c r="Z658" s="51"/>
      <c r="AA658" s="51"/>
      <c r="AC658" s="61">
        <f t="shared" si="161"/>
        <v>1949397.3087499999</v>
      </c>
    </row>
    <row r="659" spans="1:29">
      <c r="A659" s="25" t="s">
        <v>293</v>
      </c>
      <c r="B659" s="6" t="s">
        <v>246</v>
      </c>
      <c r="C659" s="6" t="s">
        <v>452</v>
      </c>
      <c r="D659" s="3" t="s">
        <v>837</v>
      </c>
      <c r="E659" s="45">
        <v>1929879.68</v>
      </c>
      <c r="F659" s="45">
        <v>2062556.77</v>
      </c>
      <c r="G659" s="45">
        <v>2126597.9500000002</v>
      </c>
      <c r="H659" s="45">
        <v>2020795.47</v>
      </c>
      <c r="I659" s="45">
        <v>1902791.63</v>
      </c>
      <c r="J659" s="45">
        <v>1140194.02</v>
      </c>
      <c r="K659" s="45">
        <v>277798.86</v>
      </c>
      <c r="L659" s="45">
        <v>69474.13</v>
      </c>
      <c r="M659" s="45">
        <v>198871.7</v>
      </c>
      <c r="N659" s="45">
        <v>10797.36</v>
      </c>
      <c r="O659" s="45">
        <v>806467.7</v>
      </c>
      <c r="P659" s="45">
        <v>1605113.85</v>
      </c>
      <c r="Q659" s="45">
        <v>1747483.5</v>
      </c>
      <c r="R659" s="47">
        <f t="shared" si="160"/>
        <v>1171678.4191666665</v>
      </c>
      <c r="V659" s="49">
        <f t="shared" si="162"/>
        <v>1171678.4191666665</v>
      </c>
      <c r="Y659" s="51"/>
      <c r="Z659" s="51"/>
      <c r="AA659" s="51"/>
      <c r="AC659" s="61">
        <f t="shared" si="161"/>
        <v>1171678.4191666665</v>
      </c>
    </row>
    <row r="660" spans="1:29">
      <c r="A660" s="25" t="s">
        <v>293</v>
      </c>
      <c r="B660" s="6" t="s">
        <v>246</v>
      </c>
      <c r="C660" s="6" t="s">
        <v>457</v>
      </c>
      <c r="D660" s="3" t="s">
        <v>838</v>
      </c>
      <c r="E660" s="45">
        <v>110333.61</v>
      </c>
      <c r="F660" s="45">
        <v>122736.91</v>
      </c>
      <c r="G660" s="45">
        <v>129320.82</v>
      </c>
      <c r="H660" s="45">
        <v>128924.94</v>
      </c>
      <c r="I660" s="45">
        <v>124304.17</v>
      </c>
      <c r="J660" s="45">
        <v>87626.94</v>
      </c>
      <c r="K660" s="45">
        <v>38331.339999999997</v>
      </c>
      <c r="L660" s="45">
        <v>3842.81</v>
      </c>
      <c r="M660" s="45">
        <v>13891.78</v>
      </c>
      <c r="N660" s="45">
        <v>18671.91</v>
      </c>
      <c r="O660" s="45">
        <v>46736.21</v>
      </c>
      <c r="P660" s="45">
        <v>81666.570000000007</v>
      </c>
      <c r="Q660" s="45">
        <v>104115.31</v>
      </c>
      <c r="R660" s="47">
        <f t="shared" si="160"/>
        <v>75273.238333333342</v>
      </c>
      <c r="V660" s="49">
        <f t="shared" si="162"/>
        <v>75273.238333333342</v>
      </c>
      <c r="Y660" s="51"/>
      <c r="Z660" s="51"/>
      <c r="AA660" s="51"/>
      <c r="AC660" s="61">
        <f t="shared" si="161"/>
        <v>75273.238333333342</v>
      </c>
    </row>
    <row r="661" spans="1:29">
      <c r="A661" s="25" t="s">
        <v>293</v>
      </c>
      <c r="B661" s="6" t="s">
        <v>247</v>
      </c>
      <c r="C661" s="6" t="s">
        <v>463</v>
      </c>
      <c r="D661" s="3" t="s">
        <v>843</v>
      </c>
      <c r="E661" s="45">
        <v>-55573.52</v>
      </c>
      <c r="F661" s="45">
        <v>-57290.42</v>
      </c>
      <c r="G661" s="45">
        <v>-59740.42</v>
      </c>
      <c r="H661" s="45">
        <v>-61715.42</v>
      </c>
      <c r="I661" s="45">
        <v>-64347.74</v>
      </c>
      <c r="J661" s="45">
        <v>-66647.740000000005</v>
      </c>
      <c r="K661" s="45">
        <v>-69072.740000000005</v>
      </c>
      <c r="L661" s="45">
        <v>-71847.740000000005</v>
      </c>
      <c r="M661" s="45">
        <v>-16501.45</v>
      </c>
      <c r="N661" s="45">
        <v>-26634.959999999999</v>
      </c>
      <c r="O661" s="45">
        <v>-35272.089999999997</v>
      </c>
      <c r="P661" s="45">
        <v>-41627.06</v>
      </c>
      <c r="Q661" s="45">
        <v>-47318.239999999998</v>
      </c>
      <c r="R661" s="47">
        <f t="shared" si="160"/>
        <v>-51845.305</v>
      </c>
      <c r="V661" s="49">
        <f t="shared" si="162"/>
        <v>-51845.305</v>
      </c>
      <c r="Y661" s="51"/>
      <c r="Z661" s="51"/>
      <c r="AA661" s="51"/>
      <c r="AC661" s="61">
        <f t="shared" si="161"/>
        <v>-51845.305</v>
      </c>
    </row>
    <row r="662" spans="1:29">
      <c r="A662" s="25" t="s">
        <v>293</v>
      </c>
      <c r="B662" s="6" t="s">
        <v>247</v>
      </c>
      <c r="C662" s="6" t="s">
        <v>464</v>
      </c>
      <c r="D662" s="3" t="s">
        <v>844</v>
      </c>
      <c r="E662" s="45">
        <v>-9664.25</v>
      </c>
      <c r="F662" s="45">
        <v>-70985.960000000006</v>
      </c>
      <c r="G662" s="45">
        <v>-73179.61</v>
      </c>
      <c r="H662" s="45">
        <v>-75728.98</v>
      </c>
      <c r="I662" s="45">
        <v>-77604.2</v>
      </c>
      <c r="J662" s="45">
        <v>-78318.880000000005</v>
      </c>
      <c r="K662" s="45">
        <v>-18395.939999999999</v>
      </c>
      <c r="L662" s="45">
        <v>-17627.400000000001</v>
      </c>
      <c r="M662" s="45">
        <v>-3418.25</v>
      </c>
      <c r="N662" s="45">
        <v>-6162.81</v>
      </c>
      <c r="O662" s="45">
        <v>-6582.79</v>
      </c>
      <c r="P662" s="45">
        <v>-7681.01</v>
      </c>
      <c r="Q662" s="45">
        <v>-13753.02</v>
      </c>
      <c r="R662" s="47">
        <f t="shared" si="160"/>
        <v>-37282.872083333335</v>
      </c>
      <c r="V662" s="49">
        <f t="shared" si="162"/>
        <v>-37282.872083333335</v>
      </c>
      <c r="Y662" s="51"/>
      <c r="Z662" s="51"/>
      <c r="AA662" s="51"/>
      <c r="AC662" s="61">
        <f t="shared" si="161"/>
        <v>-37282.872083333335</v>
      </c>
    </row>
    <row r="663" spans="1:29">
      <c r="A663" s="25" t="s">
        <v>293</v>
      </c>
      <c r="B663" s="6" t="s">
        <v>248</v>
      </c>
      <c r="C663" s="6" t="s">
        <v>465</v>
      </c>
      <c r="D663" s="3" t="s">
        <v>848</v>
      </c>
      <c r="E663" s="45">
        <v>-1175210.28</v>
      </c>
      <c r="F663" s="45">
        <v>-1397171.6</v>
      </c>
      <c r="G663" s="45">
        <v>-1618435.49</v>
      </c>
      <c r="H663" s="45">
        <v>-1846476.89</v>
      </c>
      <c r="I663" s="45">
        <v>-2080514.76</v>
      </c>
      <c r="J663" s="45">
        <v>-2317067.89</v>
      </c>
      <c r="K663" s="45">
        <v>-2572878.27</v>
      </c>
      <c r="L663" s="45">
        <v>-2807769.13</v>
      </c>
      <c r="M663" s="45">
        <v>-255703.2</v>
      </c>
      <c r="N663" s="45">
        <v>-517251.71</v>
      </c>
      <c r="O663" s="45">
        <v>-767925.5</v>
      </c>
      <c r="P663" s="45">
        <v>-1034768.19</v>
      </c>
      <c r="Q663" s="45">
        <v>-1288267.8600000001</v>
      </c>
      <c r="R663" s="47">
        <f t="shared" si="160"/>
        <v>-1537308.4749999999</v>
      </c>
      <c r="V663" s="49">
        <f t="shared" si="162"/>
        <v>-1537308.4749999999</v>
      </c>
      <c r="Y663" s="51"/>
      <c r="Z663" s="51"/>
      <c r="AA663" s="51"/>
      <c r="AC663" s="61">
        <f t="shared" si="161"/>
        <v>-1537308.4749999999</v>
      </c>
    </row>
    <row r="664" spans="1:29">
      <c r="A664" s="25" t="s">
        <v>293</v>
      </c>
      <c r="B664" s="6" t="s">
        <v>248</v>
      </c>
      <c r="C664" s="6" t="s">
        <v>466</v>
      </c>
      <c r="D664" s="3" t="s">
        <v>849</v>
      </c>
      <c r="E664" s="45">
        <v>-619526.55000000005</v>
      </c>
      <c r="F664" s="45">
        <v>-712149.07</v>
      </c>
      <c r="G664" s="45">
        <v>-820366.78</v>
      </c>
      <c r="H664" s="45">
        <v>-928963.11</v>
      </c>
      <c r="I664" s="45">
        <v>-1052932.1499999999</v>
      </c>
      <c r="J664" s="45">
        <v>-1180478.55</v>
      </c>
      <c r="K664" s="45">
        <v>-1303576.45</v>
      </c>
      <c r="L664" s="45">
        <v>-1413471.32</v>
      </c>
      <c r="M664" s="45">
        <v>-112953.62</v>
      </c>
      <c r="N664" s="45">
        <v>-223184.23</v>
      </c>
      <c r="O664" s="45">
        <v>-338147.06</v>
      </c>
      <c r="P664" s="45">
        <v>-462085.9</v>
      </c>
      <c r="Q664" s="45">
        <v>-579795.22</v>
      </c>
      <c r="R664" s="47">
        <f t="shared" si="160"/>
        <v>-762330.76041666663</v>
      </c>
      <c r="V664" s="49">
        <f t="shared" si="162"/>
        <v>-762330.76041666663</v>
      </c>
      <c r="Y664" s="51"/>
      <c r="Z664" s="51"/>
      <c r="AA664" s="51"/>
      <c r="AC664" s="61">
        <f t="shared" si="161"/>
        <v>-762330.76041666663</v>
      </c>
    </row>
    <row r="665" spans="1:29">
      <c r="A665" s="25" t="s">
        <v>293</v>
      </c>
      <c r="B665" s="6" t="s">
        <v>249</v>
      </c>
      <c r="C665" s="6" t="s">
        <v>465</v>
      </c>
      <c r="D665" s="3" t="s">
        <v>850</v>
      </c>
      <c r="E665" s="45">
        <v>23197.47</v>
      </c>
      <c r="F665" s="45">
        <v>23503.03</v>
      </c>
      <c r="G665" s="45">
        <v>16311.97</v>
      </c>
      <c r="H665" s="45">
        <v>10180.44</v>
      </c>
      <c r="I665" s="45">
        <v>7220.5100000000102</v>
      </c>
      <c r="J665" s="45">
        <v>-10018.99</v>
      </c>
      <c r="K665" s="45">
        <v>10383.41</v>
      </c>
      <c r="L665" s="45">
        <v>-10450.790000000001</v>
      </c>
      <c r="M665" s="45">
        <v>-5587.58</v>
      </c>
      <c r="N665" s="45">
        <v>6224.28</v>
      </c>
      <c r="O665" s="45">
        <v>-10821.43</v>
      </c>
      <c r="P665" s="45">
        <v>2755.23</v>
      </c>
      <c r="Q665" s="45">
        <v>20123.61</v>
      </c>
      <c r="R665" s="47">
        <f t="shared" si="160"/>
        <v>5113.3850000000011</v>
      </c>
      <c r="V665" s="49">
        <f t="shared" si="162"/>
        <v>5113.3850000000011</v>
      </c>
      <c r="Y665" s="51"/>
      <c r="Z665" s="51"/>
      <c r="AA665" s="51"/>
      <c r="AC665" s="61">
        <f t="shared" si="161"/>
        <v>5113.3850000000011</v>
      </c>
    </row>
    <row r="666" spans="1:29">
      <c r="A666" s="25" t="s">
        <v>293</v>
      </c>
      <c r="B666" s="6" t="s">
        <v>249</v>
      </c>
      <c r="C666" s="6" t="s">
        <v>466</v>
      </c>
      <c r="D666" s="3" t="s">
        <v>851</v>
      </c>
      <c r="E666" s="45">
        <v>36887.86</v>
      </c>
      <c r="F666" s="45">
        <v>23305.15</v>
      </c>
      <c r="G666" s="45">
        <v>22926.53</v>
      </c>
      <c r="H666" s="45">
        <v>7553.82</v>
      </c>
      <c r="I666" s="45">
        <v>3976.46</v>
      </c>
      <c r="J666" s="45">
        <v>8424.9599999999991</v>
      </c>
      <c r="K666" s="45">
        <v>21627.99</v>
      </c>
      <c r="L666" s="45">
        <v>18569.240000000002</v>
      </c>
      <c r="M666" s="45">
        <v>2723.01</v>
      </c>
      <c r="N666" s="45">
        <v>-2009.21</v>
      </c>
      <c r="O666" s="45">
        <v>-10985.22</v>
      </c>
      <c r="P666" s="45">
        <v>-4755.7</v>
      </c>
      <c r="Q666" s="45">
        <v>-5553.27</v>
      </c>
      <c r="R666" s="47">
        <f t="shared" si="160"/>
        <v>8918.6937500000004</v>
      </c>
      <c r="V666" s="49">
        <f t="shared" si="162"/>
        <v>8918.6937500000004</v>
      </c>
      <c r="Y666" s="51"/>
      <c r="Z666" s="51"/>
      <c r="AA666" s="51"/>
      <c r="AC666" s="61">
        <f t="shared" si="161"/>
        <v>8918.6937500000004</v>
      </c>
    </row>
    <row r="667" spans="1:29">
      <c r="A667" s="25" t="s">
        <v>293</v>
      </c>
      <c r="B667" s="6" t="s">
        <v>250</v>
      </c>
      <c r="C667" s="6"/>
      <c r="D667" s="3" t="s">
        <v>251</v>
      </c>
      <c r="E667" s="45">
        <v>-6000</v>
      </c>
      <c r="F667" s="45">
        <v>-6000</v>
      </c>
      <c r="G667" s="45">
        <v>-8000</v>
      </c>
      <c r="H667" s="45">
        <v>-9000</v>
      </c>
      <c r="I667" s="45">
        <v>-10000</v>
      </c>
      <c r="J667" s="45">
        <v>-11000</v>
      </c>
      <c r="K667" s="45">
        <v>-12000</v>
      </c>
      <c r="L667" s="45">
        <v>-13000</v>
      </c>
      <c r="M667" s="45">
        <v>-1000</v>
      </c>
      <c r="N667" s="45">
        <v>-2000</v>
      </c>
      <c r="O667" s="45">
        <v>-3000</v>
      </c>
      <c r="P667" s="45">
        <v>-4000</v>
      </c>
      <c r="Q667" s="45">
        <v>-5000</v>
      </c>
      <c r="R667" s="47">
        <f t="shared" si="160"/>
        <v>-7041.666666666667</v>
      </c>
      <c r="V667" s="49">
        <f t="shared" si="162"/>
        <v>-7041.666666666667</v>
      </c>
      <c r="Y667" s="51"/>
      <c r="Z667" s="51"/>
      <c r="AA667" s="51"/>
      <c r="AC667" s="61">
        <f t="shared" si="161"/>
        <v>-7041.666666666667</v>
      </c>
    </row>
    <row r="668" spans="1:29">
      <c r="A668" s="25" t="s">
        <v>293</v>
      </c>
      <c r="B668" s="6" t="s">
        <v>254</v>
      </c>
      <c r="C668" s="6" t="s">
        <v>461</v>
      </c>
      <c r="D668" s="3" t="s">
        <v>840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60"/>
        <v>0</v>
      </c>
      <c r="V668" s="49">
        <f t="shared" si="162"/>
        <v>0</v>
      </c>
      <c r="Y668" s="51"/>
      <c r="Z668" s="51"/>
      <c r="AA668" s="51"/>
      <c r="AC668" s="61">
        <f t="shared" si="161"/>
        <v>0</v>
      </c>
    </row>
    <row r="669" spans="1:29">
      <c r="A669" s="25" t="s">
        <v>293</v>
      </c>
      <c r="B669" s="6" t="s">
        <v>254</v>
      </c>
      <c r="C669" s="6" t="s">
        <v>467</v>
      </c>
      <c r="D669" s="3" t="s">
        <v>815</v>
      </c>
      <c r="E669" s="45">
        <v>-425</v>
      </c>
      <c r="F669" s="45">
        <v>-735.22</v>
      </c>
      <c r="G669" s="45">
        <v>-735.22</v>
      </c>
      <c r="H669" s="45">
        <v>-735.22</v>
      </c>
      <c r="I669" s="45">
        <v>-735.22</v>
      </c>
      <c r="J669" s="45">
        <v>-735.22</v>
      </c>
      <c r="K669" s="45">
        <v>-735.22</v>
      </c>
      <c r="L669" s="45">
        <v>-735.22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7">
        <f t="shared" si="160"/>
        <v>-446.58666666666676</v>
      </c>
      <c r="V669" s="49">
        <f t="shared" si="162"/>
        <v>-446.58666666666676</v>
      </c>
      <c r="Y669" s="51"/>
      <c r="Z669" s="51"/>
      <c r="AA669" s="51"/>
      <c r="AC669" s="61">
        <f t="shared" si="161"/>
        <v>-446.58666666666676</v>
      </c>
    </row>
    <row r="670" spans="1:29">
      <c r="A670" s="25" t="s">
        <v>293</v>
      </c>
      <c r="B670" s="6" t="s">
        <v>254</v>
      </c>
      <c r="C670" s="6" t="s">
        <v>462</v>
      </c>
      <c r="D670" s="3" t="s">
        <v>841</v>
      </c>
      <c r="E670" s="45">
        <v>-329.7</v>
      </c>
      <c r="F670" s="45">
        <v>-329.7</v>
      </c>
      <c r="G670" s="45">
        <v>-329.7</v>
      </c>
      <c r="H670" s="45">
        <v>-329.7</v>
      </c>
      <c r="I670" s="45">
        <v>-369.7</v>
      </c>
      <c r="J670" s="45">
        <v>-369.7</v>
      </c>
      <c r="K670" s="45">
        <v>-369.7</v>
      </c>
      <c r="L670" s="45">
        <v>-504.85</v>
      </c>
      <c r="M670" s="45">
        <v>0</v>
      </c>
      <c r="N670" s="45">
        <v>0</v>
      </c>
      <c r="O670" s="45">
        <v>0</v>
      </c>
      <c r="P670" s="45">
        <v>0</v>
      </c>
      <c r="Q670" s="45">
        <v>-109</v>
      </c>
      <c r="R670" s="47">
        <f t="shared" si="160"/>
        <v>-235.19999999999996</v>
      </c>
      <c r="V670" s="49">
        <f t="shared" si="162"/>
        <v>-235.19999999999996</v>
      </c>
      <c r="Y670" s="51"/>
      <c r="Z670" s="51"/>
      <c r="AA670" s="51"/>
      <c r="AC670" s="61">
        <f t="shared" si="161"/>
        <v>-235.19999999999996</v>
      </c>
    </row>
    <row r="671" spans="1:29">
      <c r="A671" s="25" t="s">
        <v>293</v>
      </c>
      <c r="B671" s="6" t="s">
        <v>254</v>
      </c>
      <c r="C671" s="6" t="s">
        <v>464</v>
      </c>
      <c r="D671" s="3" t="s">
        <v>842</v>
      </c>
      <c r="E671" s="45">
        <v>-2332.33</v>
      </c>
      <c r="F671" s="45">
        <v>-60496.39</v>
      </c>
      <c r="G671" s="45">
        <v>-60496.39</v>
      </c>
      <c r="H671" s="45">
        <v>-60496.39</v>
      </c>
      <c r="I671" s="45">
        <v>-60496.39</v>
      </c>
      <c r="J671" s="45">
        <v>-2332.33</v>
      </c>
      <c r="K671" s="45">
        <v>-2332.33</v>
      </c>
      <c r="L671" s="45">
        <v>-2332.33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7">
        <f t="shared" si="160"/>
        <v>-20845.726249999996</v>
      </c>
      <c r="V671" s="49">
        <f t="shared" si="162"/>
        <v>-20845.726249999996</v>
      </c>
      <c r="Y671" s="51"/>
      <c r="Z671" s="51"/>
      <c r="AA671" s="51"/>
      <c r="AC671" s="61">
        <f t="shared" si="161"/>
        <v>-20845.726249999996</v>
      </c>
    </row>
    <row r="672" spans="1:29">
      <c r="A672" s="25" t="s">
        <v>293</v>
      </c>
      <c r="B672" s="6" t="s">
        <v>255</v>
      </c>
      <c r="C672" s="6"/>
      <c r="D672" s="3" t="s">
        <v>852</v>
      </c>
      <c r="E672" s="45">
        <v>-680875.16</v>
      </c>
      <c r="F672" s="45">
        <v>-700965.33</v>
      </c>
      <c r="G672" s="45">
        <v>-706838.32</v>
      </c>
      <c r="H672" s="45">
        <v>-711887.13</v>
      </c>
      <c r="I672" s="45">
        <v>-722967.93</v>
      </c>
      <c r="J672" s="45">
        <v>-797324.02</v>
      </c>
      <c r="K672" s="45">
        <v>-824945.43</v>
      </c>
      <c r="L672" s="45">
        <v>-863840.52</v>
      </c>
      <c r="M672" s="45">
        <v>-34042.79</v>
      </c>
      <c r="N672" s="45">
        <v>-66378.12</v>
      </c>
      <c r="O672" s="45">
        <v>-77802.38</v>
      </c>
      <c r="P672" s="45">
        <v>-70139.539999999994</v>
      </c>
      <c r="Q672" s="45">
        <v>-53142.76</v>
      </c>
      <c r="R672" s="47">
        <f t="shared" si="160"/>
        <v>-495345.03916666663</v>
      </c>
      <c r="V672" s="49">
        <f t="shared" si="162"/>
        <v>-495345.03916666663</v>
      </c>
      <c r="Y672" s="51"/>
      <c r="Z672" s="51"/>
      <c r="AA672" s="51"/>
      <c r="AC672" s="61">
        <f t="shared" si="161"/>
        <v>-495345.03916666663</v>
      </c>
    </row>
    <row r="673" spans="1:29">
      <c r="A673" s="25" t="s">
        <v>293</v>
      </c>
      <c r="B673" s="6" t="s">
        <v>255</v>
      </c>
      <c r="C673" s="6" t="s">
        <v>143</v>
      </c>
      <c r="D673" s="3" t="s">
        <v>859</v>
      </c>
      <c r="E673" s="45">
        <v>-54889.85</v>
      </c>
      <c r="F673" s="45">
        <v>-64771.94</v>
      </c>
      <c r="G673" s="45">
        <v>-75807.59</v>
      </c>
      <c r="H673" s="45">
        <v>-88060.67</v>
      </c>
      <c r="I673" s="45">
        <v>-100711.34</v>
      </c>
      <c r="J673" s="45">
        <v>-114671.03</v>
      </c>
      <c r="K673" s="45">
        <v>-117742.83</v>
      </c>
      <c r="L673" s="45">
        <v>-121397.73</v>
      </c>
      <c r="M673" s="45">
        <v>-3679.54</v>
      </c>
      <c r="N673" s="45">
        <v>-7068.47</v>
      </c>
      <c r="O673" s="45">
        <v>-10547.58</v>
      </c>
      <c r="P673" s="45">
        <v>-13868.49</v>
      </c>
      <c r="Q673" s="45">
        <v>-16925.96</v>
      </c>
      <c r="R673" s="47">
        <f t="shared" si="160"/>
        <v>-62852.926249999997</v>
      </c>
      <c r="V673" s="49">
        <f t="shared" si="162"/>
        <v>-62852.926249999997</v>
      </c>
      <c r="Y673" s="51"/>
      <c r="Z673" s="51"/>
      <c r="AA673" s="51"/>
      <c r="AC673" s="61">
        <f t="shared" si="161"/>
        <v>-62852.926249999997</v>
      </c>
    </row>
    <row r="674" spans="1:29">
      <c r="A674" s="6" t="s">
        <v>294</v>
      </c>
      <c r="B674" s="6" t="s">
        <v>245</v>
      </c>
      <c r="C674" s="6" t="s">
        <v>448</v>
      </c>
      <c r="D674" s="3" t="s">
        <v>816</v>
      </c>
      <c r="E674" s="45">
        <v>-75055302.180000007</v>
      </c>
      <c r="F674" s="45">
        <v>-80696121.379999995</v>
      </c>
      <c r="G674" s="45">
        <v>-85437087.810000002</v>
      </c>
      <c r="H674" s="45">
        <v>-88990041</v>
      </c>
      <c r="I674" s="45">
        <v>-92741378.829999998</v>
      </c>
      <c r="J674" s="45">
        <v>-97675258.519999996</v>
      </c>
      <c r="K674" s="45">
        <v>-108395481.86</v>
      </c>
      <c r="L674" s="45">
        <v>-126773676.98</v>
      </c>
      <c r="M674" s="45">
        <v>-19503050.760000002</v>
      </c>
      <c r="N674" s="45">
        <v>-37986916.479999997</v>
      </c>
      <c r="O674" s="45">
        <v>-57487775.57</v>
      </c>
      <c r="P674" s="45">
        <v>-71239613.620000005</v>
      </c>
      <c r="Q674" s="45">
        <v>-78489823.730000004</v>
      </c>
      <c r="R674" s="47">
        <f t="shared" si="160"/>
        <v>-78641580.48041667</v>
      </c>
      <c r="V674" s="49">
        <f t="shared" si="162"/>
        <v>-78641580.48041667</v>
      </c>
      <c r="Y674" s="51"/>
      <c r="Z674" s="51"/>
      <c r="AA674" s="51"/>
      <c r="AC674" s="61">
        <f t="shared" si="161"/>
        <v>-78641580.48041667</v>
      </c>
    </row>
    <row r="675" spans="1:29">
      <c r="A675" s="6" t="s">
        <v>294</v>
      </c>
      <c r="B675" s="6" t="s">
        <v>245</v>
      </c>
      <c r="C675" s="6" t="s">
        <v>449</v>
      </c>
      <c r="D675" s="3" t="s">
        <v>825</v>
      </c>
      <c r="E675" s="45">
        <v>-179639.14</v>
      </c>
      <c r="F675" s="45">
        <v>-136917.29999999999</v>
      </c>
      <c r="G675" s="45">
        <v>68008.11</v>
      </c>
      <c r="H675" s="45">
        <v>623718.57999999996</v>
      </c>
      <c r="I675" s="45">
        <v>415301.76</v>
      </c>
      <c r="J675" s="45">
        <v>179463.29</v>
      </c>
      <c r="K675" s="45">
        <v>-162965.16</v>
      </c>
      <c r="L675" s="45">
        <v>-1348414.41</v>
      </c>
      <c r="M675" s="45">
        <v>-1288704.27</v>
      </c>
      <c r="N675" s="45">
        <v>-864553.88</v>
      </c>
      <c r="O675" s="45">
        <v>-868003.13</v>
      </c>
      <c r="P675" s="45">
        <v>-1446870.22</v>
      </c>
      <c r="Q675" s="45">
        <v>-1705595.24</v>
      </c>
      <c r="R675" s="47">
        <f t="shared" si="160"/>
        <v>-481046.15166666667</v>
      </c>
      <c r="V675" s="49">
        <f t="shared" si="162"/>
        <v>-481046.15166666667</v>
      </c>
      <c r="Y675" s="51"/>
      <c r="Z675" s="51"/>
      <c r="AA675" s="51"/>
      <c r="AC675" s="61">
        <f t="shared" si="161"/>
        <v>-481046.15166666667</v>
      </c>
    </row>
    <row r="676" spans="1:29">
      <c r="A676" s="6" t="s">
        <v>294</v>
      </c>
      <c r="B676" s="6" t="s">
        <v>245</v>
      </c>
      <c r="C676" s="6" t="s">
        <v>519</v>
      </c>
      <c r="D676" s="3" t="s">
        <v>817</v>
      </c>
      <c r="E676" s="45">
        <v>-2033791.18</v>
      </c>
      <c r="F676" s="45">
        <v>-2165453.2400000002</v>
      </c>
      <c r="G676" s="45">
        <v>-2271322.9900000002</v>
      </c>
      <c r="H676" s="45">
        <v>-2343194.94</v>
      </c>
      <c r="I676" s="45">
        <v>-2420750.34</v>
      </c>
      <c r="J676" s="45">
        <v>-2532085.23</v>
      </c>
      <c r="K676" s="45">
        <v>-2806933.19</v>
      </c>
      <c r="L676" s="45">
        <v>-3292483.2</v>
      </c>
      <c r="M676" s="45">
        <v>-517342.92</v>
      </c>
      <c r="N676" s="45">
        <v>-1006135.9</v>
      </c>
      <c r="O676" s="45">
        <v>-1523246.44</v>
      </c>
      <c r="P676" s="45">
        <v>-1879804.72</v>
      </c>
      <c r="Q676" s="45">
        <v>-2053878.05</v>
      </c>
      <c r="R676" s="47">
        <f t="shared" si="160"/>
        <v>-2066882.3104166666</v>
      </c>
      <c r="V676" s="49">
        <f t="shared" si="162"/>
        <v>-2066882.3104166666</v>
      </c>
      <c r="Y676" s="51"/>
      <c r="Z676" s="51"/>
      <c r="AA676" s="51"/>
      <c r="AC676" s="61">
        <f t="shared" si="161"/>
        <v>-2066882.3104166666</v>
      </c>
    </row>
    <row r="677" spans="1:29">
      <c r="A677" s="6" t="s">
        <v>294</v>
      </c>
      <c r="B677" s="6" t="s">
        <v>245</v>
      </c>
      <c r="C677" s="6" t="s">
        <v>450</v>
      </c>
      <c r="D677" s="3" t="s">
        <v>819</v>
      </c>
      <c r="E677" s="45">
        <v>-5991319.5499999998</v>
      </c>
      <c r="F677" s="45">
        <v>-6806197.96</v>
      </c>
      <c r="G677" s="45">
        <v>-7500981.6299999999</v>
      </c>
      <c r="H677" s="45">
        <v>-8119686.1799999997</v>
      </c>
      <c r="I677" s="45">
        <v>-8856803.5899999999</v>
      </c>
      <c r="J677" s="45">
        <v>-9882150.6899999995</v>
      </c>
      <c r="K677" s="45">
        <v>-10816254.710000001</v>
      </c>
      <c r="L677" s="45">
        <v>-12197089.220000001</v>
      </c>
      <c r="M677" s="45">
        <v>-1324988.73</v>
      </c>
      <c r="N677" s="45">
        <v>-2577471.2599999998</v>
      </c>
      <c r="O677" s="45">
        <v>-3991275.62</v>
      </c>
      <c r="P677" s="45">
        <v>-5155594.4000000004</v>
      </c>
      <c r="Q677" s="45">
        <v>-5887738.54</v>
      </c>
      <c r="R677" s="47">
        <f t="shared" si="160"/>
        <v>-6930668.5862500006</v>
      </c>
      <c r="V677" s="49">
        <f t="shared" si="162"/>
        <v>-6930668.5862500006</v>
      </c>
      <c r="Y677" s="51"/>
      <c r="Z677" s="51"/>
      <c r="AA677" s="51"/>
      <c r="AC677" s="61">
        <f t="shared" si="161"/>
        <v>-6930668.5862500006</v>
      </c>
    </row>
    <row r="678" spans="1:29">
      <c r="A678" s="6" t="s">
        <v>294</v>
      </c>
      <c r="B678" s="6" t="s">
        <v>245</v>
      </c>
      <c r="C678" s="6" t="s">
        <v>458</v>
      </c>
      <c r="D678" s="3" t="s">
        <v>826</v>
      </c>
      <c r="E678" s="45">
        <v>-2673.84</v>
      </c>
      <c r="F678" s="45">
        <v>38410.239999999998</v>
      </c>
      <c r="G678" s="45">
        <v>72460.600000000006</v>
      </c>
      <c r="H678" s="45">
        <v>87226.89</v>
      </c>
      <c r="I678" s="45">
        <v>109637.73</v>
      </c>
      <c r="J678" s="45">
        <v>118821.14</v>
      </c>
      <c r="K678" s="45">
        <v>114553.99</v>
      </c>
      <c r="L678" s="45">
        <v>116266.14</v>
      </c>
      <c r="M678" s="45">
        <v>-67904.320000000007</v>
      </c>
      <c r="N678" s="45">
        <v>-73782.53</v>
      </c>
      <c r="O678" s="45">
        <v>-80619.710000000006</v>
      </c>
      <c r="P678" s="45">
        <v>-76340.47</v>
      </c>
      <c r="Q678" s="45">
        <v>-93147.7</v>
      </c>
      <c r="R678" s="47">
        <f t="shared" si="160"/>
        <v>25901.577499999985</v>
      </c>
      <c r="V678" s="49">
        <f t="shared" si="162"/>
        <v>25901.577499999985</v>
      </c>
      <c r="Y678" s="51"/>
      <c r="Z678" s="51"/>
      <c r="AA678" s="51"/>
      <c r="AC678" s="61">
        <f t="shared" si="161"/>
        <v>25901.577499999985</v>
      </c>
    </row>
    <row r="679" spans="1:29">
      <c r="A679" s="6" t="s">
        <v>294</v>
      </c>
      <c r="B679" s="6" t="s">
        <v>245</v>
      </c>
      <c r="C679" s="6" t="s">
        <v>520</v>
      </c>
      <c r="D679" s="3" t="s">
        <v>827</v>
      </c>
      <c r="E679" s="45">
        <v>-208455.53</v>
      </c>
      <c r="F679" s="45">
        <v>-236617.19</v>
      </c>
      <c r="G679" s="45">
        <v>-260227.98</v>
      </c>
      <c r="H679" s="45">
        <v>-281164.99</v>
      </c>
      <c r="I679" s="45">
        <v>-306480.55</v>
      </c>
      <c r="J679" s="45">
        <v>-342205.19</v>
      </c>
      <c r="K679" s="45">
        <v>-373830.9</v>
      </c>
      <c r="L679" s="45">
        <v>-420513.53</v>
      </c>
      <c r="M679" s="45">
        <v>-44566.86</v>
      </c>
      <c r="N679" s="45">
        <v>-86589.94</v>
      </c>
      <c r="O679" s="45">
        <v>-134392.78</v>
      </c>
      <c r="P679" s="45">
        <v>-173632.97</v>
      </c>
      <c r="Q679" s="45">
        <v>-197991.5</v>
      </c>
      <c r="R679" s="47">
        <f t="shared" si="160"/>
        <v>-238620.53291666668</v>
      </c>
      <c r="V679" s="49">
        <f t="shared" si="162"/>
        <v>-238620.53291666668</v>
      </c>
      <c r="Y679" s="51"/>
      <c r="Z679" s="51"/>
      <c r="AA679" s="51"/>
      <c r="AC679" s="61">
        <f t="shared" si="161"/>
        <v>-238620.53291666668</v>
      </c>
    </row>
    <row r="680" spans="1:29">
      <c r="A680" s="6" t="s">
        <v>294</v>
      </c>
      <c r="B680" s="6" t="s">
        <v>245</v>
      </c>
      <c r="C680" s="6" t="s">
        <v>451</v>
      </c>
      <c r="D680" s="3" t="s">
        <v>820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160"/>
        <v>0</v>
      </c>
      <c r="V680" s="49">
        <f t="shared" si="162"/>
        <v>0</v>
      </c>
      <c r="Y680" s="51"/>
      <c r="Z680" s="51"/>
      <c r="AA680" s="51"/>
      <c r="AC680" s="61">
        <f t="shared" si="161"/>
        <v>0</v>
      </c>
    </row>
    <row r="681" spans="1:29">
      <c r="A681" s="6" t="s">
        <v>294</v>
      </c>
      <c r="B681" s="6" t="s">
        <v>245</v>
      </c>
      <c r="C681" s="6" t="s">
        <v>452</v>
      </c>
      <c r="D681" s="3" t="s">
        <v>821</v>
      </c>
      <c r="E681" s="45">
        <v>-54984453.719999999</v>
      </c>
      <c r="F681" s="45">
        <v>-59116957.229999997</v>
      </c>
      <c r="G681" s="45">
        <v>-62841871.899999999</v>
      </c>
      <c r="H681" s="45">
        <v>-65797967.420000002</v>
      </c>
      <c r="I681" s="45">
        <v>-68971745.409999996</v>
      </c>
      <c r="J681" s="45">
        <v>-72872341.769999996</v>
      </c>
      <c r="K681" s="45">
        <v>-79599471.959999993</v>
      </c>
      <c r="L681" s="45">
        <v>-91749073.480000004</v>
      </c>
      <c r="M681" s="45">
        <v>-12951596.279999999</v>
      </c>
      <c r="N681" s="45">
        <v>-25108655.010000002</v>
      </c>
      <c r="O681" s="45">
        <v>-38312547.600000001</v>
      </c>
      <c r="P681" s="45">
        <v>-47688717.549999997</v>
      </c>
      <c r="Q681" s="45">
        <v>-52949600.340000004</v>
      </c>
      <c r="R681" s="47">
        <f t="shared" si="160"/>
        <v>-56581497.719999999</v>
      </c>
      <c r="V681" s="49">
        <f t="shared" si="162"/>
        <v>-56581497.719999999</v>
      </c>
      <c r="Y681" s="51"/>
      <c r="Z681" s="51"/>
      <c r="AA681" s="51"/>
      <c r="AC681" s="61">
        <f t="shared" si="161"/>
        <v>-56581497.719999999</v>
      </c>
    </row>
    <row r="682" spans="1:29">
      <c r="A682" s="6" t="s">
        <v>294</v>
      </c>
      <c r="B682" s="6" t="s">
        <v>245</v>
      </c>
      <c r="C682" s="6" t="s">
        <v>453</v>
      </c>
      <c r="D682" s="3" t="s">
        <v>828</v>
      </c>
      <c r="E682" s="45">
        <v>-601957.09</v>
      </c>
      <c r="F682" s="45">
        <v>-868350.38</v>
      </c>
      <c r="G682" s="45">
        <v>-903610.98</v>
      </c>
      <c r="H682" s="45">
        <v>-568906.81000000006</v>
      </c>
      <c r="I682" s="45">
        <v>-777456.86</v>
      </c>
      <c r="J682" s="45">
        <v>-884913.46</v>
      </c>
      <c r="K682" s="45">
        <v>-1490470.59</v>
      </c>
      <c r="L682" s="45">
        <v>-1988745.98</v>
      </c>
      <c r="M682" s="45">
        <v>-754616.75</v>
      </c>
      <c r="N682" s="45">
        <v>-746329.43</v>
      </c>
      <c r="O682" s="45">
        <v>-536840.86</v>
      </c>
      <c r="P682" s="45">
        <v>-923125.91</v>
      </c>
      <c r="Q682" s="45">
        <v>-904444.95</v>
      </c>
      <c r="R682" s="47">
        <f t="shared" si="160"/>
        <v>-933047.41916666657</v>
      </c>
      <c r="V682" s="49">
        <f t="shared" si="162"/>
        <v>-933047.41916666657</v>
      </c>
      <c r="Y682" s="51"/>
      <c r="Z682" s="51"/>
      <c r="AA682" s="51"/>
      <c r="AC682" s="61">
        <f t="shared" si="161"/>
        <v>-933047.41916666657</v>
      </c>
    </row>
    <row r="683" spans="1:29">
      <c r="A683" s="6" t="s">
        <v>294</v>
      </c>
      <c r="B683" s="6" t="s">
        <v>245</v>
      </c>
      <c r="C683" s="6" t="s">
        <v>521</v>
      </c>
      <c r="D683" s="3" t="s">
        <v>829</v>
      </c>
      <c r="E683" s="45">
        <v>-1704453.67</v>
      </c>
      <c r="F683" s="45">
        <v>-1825848.33</v>
      </c>
      <c r="G683" s="45">
        <v>-1933603.71</v>
      </c>
      <c r="H683" s="45">
        <v>-2016818.01</v>
      </c>
      <c r="I683" s="45">
        <v>-2106251.15</v>
      </c>
      <c r="J683" s="45">
        <v>-2218564.89</v>
      </c>
      <c r="K683" s="45">
        <v>-2412210.71</v>
      </c>
      <c r="L683" s="45">
        <v>-2766470.46</v>
      </c>
      <c r="M683" s="45">
        <v>-377985.39</v>
      </c>
      <c r="N683" s="45">
        <v>-732149.34</v>
      </c>
      <c r="O683" s="45">
        <v>-1117892.1299999999</v>
      </c>
      <c r="P683" s="45">
        <v>-1388976.85</v>
      </c>
      <c r="Q683" s="45">
        <v>-1535818.25</v>
      </c>
      <c r="R683" s="47">
        <f t="shared" si="160"/>
        <v>-1709742.2441666669</v>
      </c>
      <c r="V683" s="49">
        <f t="shared" si="162"/>
        <v>-1709742.2441666669</v>
      </c>
      <c r="Y683" s="51"/>
      <c r="Z683" s="51"/>
      <c r="AA683" s="51"/>
      <c r="AC683" s="61">
        <f t="shared" si="161"/>
        <v>-1709742.2441666669</v>
      </c>
    </row>
    <row r="684" spans="1:29">
      <c r="A684" s="6" t="s">
        <v>294</v>
      </c>
      <c r="B684" s="6" t="s">
        <v>245</v>
      </c>
      <c r="C684" s="6" t="s">
        <v>454</v>
      </c>
      <c r="D684" s="3" t="s">
        <v>823</v>
      </c>
      <c r="E684" s="45">
        <v>-20308.54</v>
      </c>
      <c r="F684" s="45">
        <v>-28720.99</v>
      </c>
      <c r="G684" s="45">
        <v>-28720.69</v>
      </c>
      <c r="H684" s="45">
        <v>-32843.03</v>
      </c>
      <c r="I684" s="45">
        <v>-32843.03</v>
      </c>
      <c r="J684" s="45">
        <v>-35511.550000000003</v>
      </c>
      <c r="K684" s="45">
        <v>-24219.53</v>
      </c>
      <c r="L684" s="45">
        <v>-39244.629999999997</v>
      </c>
      <c r="M684" s="45">
        <v>-843.85</v>
      </c>
      <c r="N684" s="45">
        <v>-843.85</v>
      </c>
      <c r="O684" s="45">
        <v>-5436.87</v>
      </c>
      <c r="P684" s="45">
        <v>-5121.99</v>
      </c>
      <c r="Q684" s="45">
        <v>-5121.99</v>
      </c>
      <c r="R684" s="47">
        <f t="shared" si="160"/>
        <v>-20588.772916666665</v>
      </c>
      <c r="V684" s="49">
        <f t="shared" si="162"/>
        <v>-20588.772916666665</v>
      </c>
      <c r="Y684" s="51"/>
      <c r="Z684" s="51"/>
      <c r="AA684" s="51"/>
      <c r="AC684" s="61">
        <f t="shared" si="161"/>
        <v>-20588.772916666665</v>
      </c>
    </row>
    <row r="685" spans="1:29">
      <c r="A685" s="6" t="s">
        <v>294</v>
      </c>
      <c r="B685" s="6" t="s">
        <v>245</v>
      </c>
      <c r="C685" s="6" t="s">
        <v>455</v>
      </c>
      <c r="D685" s="3" t="s">
        <v>830</v>
      </c>
      <c r="E685" s="45">
        <v>-1089.51</v>
      </c>
      <c r="F685" s="45">
        <v>-1149.51</v>
      </c>
      <c r="G685" s="45">
        <v>-1209.51</v>
      </c>
      <c r="H685" s="45">
        <v>-1269.51</v>
      </c>
      <c r="I685" s="45">
        <v>-1329.51</v>
      </c>
      <c r="J685" s="45">
        <v>-1389.51</v>
      </c>
      <c r="K685" s="45">
        <v>-1449.51</v>
      </c>
      <c r="L685" s="45">
        <v>-1509.51</v>
      </c>
      <c r="M685" s="45">
        <v>-60</v>
      </c>
      <c r="N685" s="45">
        <v>-120</v>
      </c>
      <c r="O685" s="45">
        <v>-180</v>
      </c>
      <c r="P685" s="45">
        <v>-240</v>
      </c>
      <c r="Q685" s="45">
        <v>-300</v>
      </c>
      <c r="R685" s="47">
        <f t="shared" si="160"/>
        <v>-883.44374999999991</v>
      </c>
      <c r="V685" s="49">
        <f t="shared" si="162"/>
        <v>-883.44374999999991</v>
      </c>
      <c r="Y685" s="51"/>
      <c r="Z685" s="51"/>
      <c r="AA685" s="51"/>
      <c r="AC685" s="61">
        <f t="shared" si="161"/>
        <v>-883.44374999999991</v>
      </c>
    </row>
    <row r="686" spans="1:29">
      <c r="A686" s="6" t="s">
        <v>294</v>
      </c>
      <c r="B686" s="6" t="s">
        <v>245</v>
      </c>
      <c r="C686" s="6" t="s">
        <v>459</v>
      </c>
      <c r="D686" s="3" t="s">
        <v>833</v>
      </c>
      <c r="E686" s="45">
        <v>-1947.89</v>
      </c>
      <c r="F686" s="45">
        <v>-2159.6799999999998</v>
      </c>
      <c r="G686" s="45">
        <v>-2347.0700000000002</v>
      </c>
      <c r="H686" s="45">
        <v>-2545.85</v>
      </c>
      <c r="I686" s="45">
        <v>-2773.6</v>
      </c>
      <c r="J686" s="45">
        <v>-3138.28</v>
      </c>
      <c r="K686" s="45">
        <v>-3485.78</v>
      </c>
      <c r="L686" s="45">
        <v>-4001.81</v>
      </c>
      <c r="M686" s="45">
        <v>-565.59</v>
      </c>
      <c r="N686" s="45">
        <v>-1016.79</v>
      </c>
      <c r="O686" s="45">
        <v>-1517.07</v>
      </c>
      <c r="P686" s="45">
        <v>-1909.92</v>
      </c>
      <c r="Q686" s="45">
        <v>-2195.0300000000002</v>
      </c>
      <c r="R686" s="47">
        <f t="shared" si="160"/>
        <v>-2294.4083333333333</v>
      </c>
      <c r="V686" s="49">
        <f t="shared" si="162"/>
        <v>-2294.4083333333333</v>
      </c>
      <c r="Y686" s="51"/>
      <c r="Z686" s="51"/>
      <c r="AA686" s="51"/>
      <c r="AC686" s="61">
        <f t="shared" si="161"/>
        <v>-2294.4083333333333</v>
      </c>
    </row>
    <row r="687" spans="1:29">
      <c r="A687" s="6" t="s">
        <v>294</v>
      </c>
      <c r="B687" s="6" t="s">
        <v>245</v>
      </c>
      <c r="C687" s="6" t="s">
        <v>522</v>
      </c>
      <c r="D687" s="3" t="s">
        <v>832</v>
      </c>
      <c r="E687" s="45">
        <v>-27.94</v>
      </c>
      <c r="F687" s="45">
        <v>-27.94</v>
      </c>
      <c r="G687" s="45">
        <v>-27.94</v>
      </c>
      <c r="H687" s="45">
        <v>-27.94</v>
      </c>
      <c r="I687" s="45">
        <v>-27.94</v>
      </c>
      <c r="J687" s="45">
        <v>-27.94</v>
      </c>
      <c r="K687" s="45">
        <v>-27.94</v>
      </c>
      <c r="L687" s="45">
        <v>-27.94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7">
        <f t="shared" si="160"/>
        <v>-17.462500000000002</v>
      </c>
      <c r="V687" s="49">
        <f t="shared" si="162"/>
        <v>-17.462500000000002</v>
      </c>
      <c r="Y687" s="51"/>
      <c r="Z687" s="51"/>
      <c r="AA687" s="51"/>
      <c r="AC687" s="61">
        <f t="shared" si="161"/>
        <v>-17.462500000000002</v>
      </c>
    </row>
    <row r="688" spans="1:29">
      <c r="A688" s="6" t="s">
        <v>294</v>
      </c>
      <c r="B688" s="6" t="s">
        <v>245</v>
      </c>
      <c r="C688" s="6" t="s">
        <v>456</v>
      </c>
      <c r="D688" s="3" t="s">
        <v>831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7">
        <f t="shared" si="160"/>
        <v>0</v>
      </c>
      <c r="V688" s="49">
        <f t="shared" si="162"/>
        <v>0</v>
      </c>
      <c r="Y688" s="51"/>
      <c r="Z688" s="51"/>
      <c r="AA688" s="51"/>
      <c r="AC688" s="61">
        <f t="shared" si="161"/>
        <v>0</v>
      </c>
    </row>
    <row r="689" spans="1:29">
      <c r="A689" s="6" t="s">
        <v>294</v>
      </c>
      <c r="B689" s="6" t="s">
        <v>245</v>
      </c>
      <c r="C689" s="6" t="s">
        <v>457</v>
      </c>
      <c r="D689" s="3" t="s">
        <v>824</v>
      </c>
      <c r="E689" s="45">
        <v>-711292.41</v>
      </c>
      <c r="F689" s="45">
        <v>-799175.87</v>
      </c>
      <c r="G689" s="45">
        <v>-868381.35</v>
      </c>
      <c r="H689" s="45">
        <v>-936398.18</v>
      </c>
      <c r="I689" s="45">
        <v>-1000949.57</v>
      </c>
      <c r="J689" s="45">
        <v>-1059841.26</v>
      </c>
      <c r="K689" s="45">
        <v>-1172661.2</v>
      </c>
      <c r="L689" s="45">
        <v>-1310258.01</v>
      </c>
      <c r="M689" s="45">
        <v>-152474.85</v>
      </c>
      <c r="N689" s="45">
        <v>-307349.64</v>
      </c>
      <c r="O689" s="45">
        <v>-456626.71</v>
      </c>
      <c r="P689" s="45">
        <v>-604067.73</v>
      </c>
      <c r="Q689" s="45">
        <v>-718215.18</v>
      </c>
      <c r="R689" s="47">
        <f t="shared" si="160"/>
        <v>-781911.51374999993</v>
      </c>
      <c r="V689" s="49">
        <f t="shared" si="162"/>
        <v>-781911.51374999993</v>
      </c>
      <c r="Y689" s="51"/>
      <c r="Z689" s="51"/>
      <c r="AA689" s="51"/>
      <c r="AC689" s="61">
        <f t="shared" si="161"/>
        <v>-781911.51374999993</v>
      </c>
    </row>
    <row r="690" spans="1:29">
      <c r="A690" s="6" t="s">
        <v>294</v>
      </c>
      <c r="B690" s="6" t="s">
        <v>245</v>
      </c>
      <c r="C690" s="6" t="s">
        <v>460</v>
      </c>
      <c r="D690" s="3" t="s">
        <v>834</v>
      </c>
      <c r="E690" s="45">
        <v>-19181.810000000001</v>
      </c>
      <c r="F690" s="45">
        <v>-18477.78</v>
      </c>
      <c r="G690" s="45">
        <v>-16084.85</v>
      </c>
      <c r="H690" s="45">
        <v>-14348.77</v>
      </c>
      <c r="I690" s="45">
        <v>-12326.07</v>
      </c>
      <c r="J690" s="45">
        <v>-6912.21</v>
      </c>
      <c r="K690" s="45">
        <v>-5432.63</v>
      </c>
      <c r="L690" s="45">
        <v>-4097.88</v>
      </c>
      <c r="M690" s="45">
        <v>698.84</v>
      </c>
      <c r="N690" s="45">
        <v>1683.18</v>
      </c>
      <c r="O690" s="45">
        <v>2614.09</v>
      </c>
      <c r="P690" s="45">
        <v>1566.87</v>
      </c>
      <c r="Q690" s="45">
        <v>1010.39</v>
      </c>
      <c r="R690" s="47">
        <f t="shared" si="160"/>
        <v>-6683.5766666666686</v>
      </c>
      <c r="V690" s="49">
        <f t="shared" si="162"/>
        <v>-6683.5766666666686</v>
      </c>
      <c r="Y690" s="51"/>
      <c r="Z690" s="51"/>
      <c r="AA690" s="51"/>
      <c r="AC690" s="61">
        <f t="shared" si="161"/>
        <v>-6683.5766666666686</v>
      </c>
    </row>
    <row r="691" spans="1:29">
      <c r="A691" s="6" t="s">
        <v>294</v>
      </c>
      <c r="B691" s="6" t="s">
        <v>245</v>
      </c>
      <c r="C691" s="6" t="s">
        <v>523</v>
      </c>
      <c r="D691" s="3" t="s">
        <v>835</v>
      </c>
      <c r="E691" s="45">
        <v>-30455.27</v>
      </c>
      <c r="F691" s="45">
        <v>-34126.449999999997</v>
      </c>
      <c r="G691" s="45">
        <v>-37003.4</v>
      </c>
      <c r="H691" s="45">
        <v>-39801.269999999997</v>
      </c>
      <c r="I691" s="45">
        <v>-42444.41</v>
      </c>
      <c r="J691" s="45">
        <v>-44931.31</v>
      </c>
      <c r="K691" s="45">
        <v>-49634.79</v>
      </c>
      <c r="L691" s="45">
        <v>-55424.76</v>
      </c>
      <c r="M691" s="45">
        <v>-6424.65</v>
      </c>
      <c r="N691" s="45">
        <v>-12959.12</v>
      </c>
      <c r="O691" s="45">
        <v>-19237.22</v>
      </c>
      <c r="P691" s="45">
        <v>-25427.34</v>
      </c>
      <c r="Q691" s="45">
        <v>-30172.880000000001</v>
      </c>
      <c r="R691" s="47">
        <f t="shared" si="160"/>
        <v>-33144.066250000003</v>
      </c>
      <c r="V691" s="49">
        <f t="shared" si="162"/>
        <v>-33144.066250000003</v>
      </c>
      <c r="Y691" s="51"/>
      <c r="Z691" s="51"/>
      <c r="AA691" s="51"/>
      <c r="AC691" s="61">
        <f t="shared" si="161"/>
        <v>-33144.066250000003</v>
      </c>
    </row>
    <row r="692" spans="1:29">
      <c r="A692" s="6" t="s">
        <v>294</v>
      </c>
      <c r="B692" s="6" t="s">
        <v>246</v>
      </c>
      <c r="C692" s="6" t="s">
        <v>448</v>
      </c>
      <c r="D692" s="3" t="s">
        <v>836</v>
      </c>
      <c r="E692" s="45">
        <v>9816178.2599999998</v>
      </c>
      <c r="F692" s="45">
        <v>10725668.5</v>
      </c>
      <c r="G692" s="45">
        <v>11088755.67</v>
      </c>
      <c r="H692" s="45">
        <v>10645417.789999999</v>
      </c>
      <c r="I692" s="45">
        <v>10153079.18</v>
      </c>
      <c r="J692" s="45">
        <v>6627960.5499999998</v>
      </c>
      <c r="K692" s="45">
        <v>745661.68</v>
      </c>
      <c r="L692" s="45">
        <v>-10509.540000000299</v>
      </c>
      <c r="M692" s="45">
        <v>494118.74</v>
      </c>
      <c r="N692" s="45">
        <v>-421702.98</v>
      </c>
      <c r="O692" s="45">
        <v>3870226.5</v>
      </c>
      <c r="P692" s="45">
        <v>8511996.7799999993</v>
      </c>
      <c r="Q692" s="45">
        <v>9696307.3399999999</v>
      </c>
      <c r="R692" s="47">
        <f t="shared" si="160"/>
        <v>6015576.3058333332</v>
      </c>
      <c r="V692" s="49">
        <f t="shared" si="162"/>
        <v>6015576.3058333332</v>
      </c>
      <c r="Y692" s="51"/>
      <c r="Z692" s="51"/>
      <c r="AA692" s="51"/>
      <c r="AC692" s="61">
        <f t="shared" si="161"/>
        <v>6015576.3058333332</v>
      </c>
    </row>
    <row r="693" spans="1:29">
      <c r="A693" s="6" t="s">
        <v>294</v>
      </c>
      <c r="B693" s="6" t="s">
        <v>246</v>
      </c>
      <c r="C693" s="6" t="s">
        <v>519</v>
      </c>
      <c r="D693" s="3" t="s">
        <v>861</v>
      </c>
      <c r="E693" s="45">
        <v>291799.03000000003</v>
      </c>
      <c r="F693" s="45">
        <v>317859.78999999998</v>
      </c>
      <c r="G693" s="45">
        <v>328263.77</v>
      </c>
      <c r="H693" s="45">
        <v>315560.26</v>
      </c>
      <c r="I693" s="45">
        <v>301452.67</v>
      </c>
      <c r="J693" s="45">
        <v>200443.07</v>
      </c>
      <c r="K693" s="45">
        <v>37242.22</v>
      </c>
      <c r="L693" s="45">
        <v>15941.51</v>
      </c>
      <c r="M693" s="45">
        <v>13918.91</v>
      </c>
      <c r="N693" s="45">
        <v>-11879.03</v>
      </c>
      <c r="O693" s="45">
        <v>109021.07</v>
      </c>
      <c r="P693" s="45">
        <v>239775.9</v>
      </c>
      <c r="Q693" s="45">
        <v>273136.94</v>
      </c>
      <c r="R693" s="47">
        <f t="shared" si="160"/>
        <v>179172.34375</v>
      </c>
      <c r="V693" s="49">
        <f t="shared" si="162"/>
        <v>179172.34375</v>
      </c>
      <c r="Y693" s="51"/>
      <c r="Z693" s="51"/>
      <c r="AA693" s="51"/>
      <c r="AC693" s="61">
        <f t="shared" si="161"/>
        <v>179172.34375</v>
      </c>
    </row>
    <row r="694" spans="1:29">
      <c r="A694" s="6" t="s">
        <v>294</v>
      </c>
      <c r="B694" s="6" t="s">
        <v>246</v>
      </c>
      <c r="C694" s="6" t="s">
        <v>452</v>
      </c>
      <c r="D694" s="3" t="s">
        <v>837</v>
      </c>
      <c r="E694" s="45">
        <v>7953043.0199999996</v>
      </c>
      <c r="F694" s="45">
        <v>8823827.8900000006</v>
      </c>
      <c r="G694" s="45">
        <v>9097746.1199999992</v>
      </c>
      <c r="H694" s="45">
        <v>8558643.0299999993</v>
      </c>
      <c r="I694" s="45">
        <v>8053567.9699999997</v>
      </c>
      <c r="J694" s="45">
        <v>5353643.04</v>
      </c>
      <c r="K694" s="45">
        <v>3022066.45</v>
      </c>
      <c r="L694" s="45">
        <v>2154945.9300000002</v>
      </c>
      <c r="M694" s="45">
        <v>339193.35</v>
      </c>
      <c r="N694" s="45">
        <v>-206355.48</v>
      </c>
      <c r="O694" s="45">
        <v>2526163.98</v>
      </c>
      <c r="P694" s="45">
        <v>5707821.1399999997</v>
      </c>
      <c r="Q694" s="45">
        <v>6389253.4299999997</v>
      </c>
      <c r="R694" s="47">
        <f t="shared" si="160"/>
        <v>5050200.9704166669</v>
      </c>
      <c r="V694" s="49">
        <f t="shared" si="162"/>
        <v>5050200.9704166669</v>
      </c>
      <c r="Y694" s="51"/>
      <c r="Z694" s="51"/>
      <c r="AA694" s="51"/>
      <c r="AC694" s="61">
        <f t="shared" si="161"/>
        <v>5050200.9704166669</v>
      </c>
    </row>
    <row r="695" spans="1:29">
      <c r="A695" s="6" t="s">
        <v>294</v>
      </c>
      <c r="B695" s="6" t="s">
        <v>246</v>
      </c>
      <c r="C695" s="6" t="s">
        <v>521</v>
      </c>
      <c r="D695" s="3" t="s">
        <v>862</v>
      </c>
      <c r="E695" s="45">
        <v>239573.57</v>
      </c>
      <c r="F695" s="45">
        <v>261732.66</v>
      </c>
      <c r="G695" s="45">
        <v>269350.43</v>
      </c>
      <c r="H695" s="45">
        <v>251834.14</v>
      </c>
      <c r="I695" s="45">
        <v>235916.99</v>
      </c>
      <c r="J695" s="45">
        <v>139526.06</v>
      </c>
      <c r="K695" s="45">
        <v>72822.86</v>
      </c>
      <c r="L695" s="45">
        <v>48829.03</v>
      </c>
      <c r="M695" s="45">
        <v>9139.16</v>
      </c>
      <c r="N695" s="45">
        <v>-7711.49</v>
      </c>
      <c r="O695" s="45">
        <v>74702.55</v>
      </c>
      <c r="P695" s="45">
        <v>170775.07</v>
      </c>
      <c r="Q695" s="45">
        <v>191233.56</v>
      </c>
      <c r="R695" s="47">
        <f t="shared" si="160"/>
        <v>145193.41875000001</v>
      </c>
      <c r="V695" s="49">
        <f t="shared" si="162"/>
        <v>145193.41875000001</v>
      </c>
      <c r="Y695" s="51"/>
      <c r="Z695" s="51"/>
      <c r="AA695" s="51"/>
      <c r="AC695" s="61">
        <f t="shared" si="161"/>
        <v>145193.41875000001</v>
      </c>
    </row>
    <row r="696" spans="1:29">
      <c r="A696" s="6" t="s">
        <v>294</v>
      </c>
      <c r="B696" s="6" t="s">
        <v>246</v>
      </c>
      <c r="C696" s="6" t="s">
        <v>455</v>
      </c>
      <c r="D696" s="3" t="s">
        <v>839</v>
      </c>
      <c r="E696" s="45">
        <v>198.19</v>
      </c>
      <c r="F696" s="45">
        <v>198.19</v>
      </c>
      <c r="G696" s="45">
        <v>198.19</v>
      </c>
      <c r="H696" s="45">
        <v>198.19</v>
      </c>
      <c r="I696" s="45">
        <v>198.19</v>
      </c>
      <c r="J696" s="45">
        <v>198.19</v>
      </c>
      <c r="K696" s="45">
        <v>198.19</v>
      </c>
      <c r="L696" s="45">
        <v>198.19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7">
        <f t="shared" si="160"/>
        <v>123.86875000000002</v>
      </c>
      <c r="V696" s="49">
        <f t="shared" si="162"/>
        <v>123.86875000000002</v>
      </c>
      <c r="Y696" s="51"/>
      <c r="Z696" s="51"/>
      <c r="AA696" s="51"/>
      <c r="AC696" s="61">
        <f t="shared" si="161"/>
        <v>123.86875000000002</v>
      </c>
    </row>
    <row r="697" spans="1:29">
      <c r="A697" s="6" t="s">
        <v>294</v>
      </c>
      <c r="B697" s="6" t="s">
        <v>246</v>
      </c>
      <c r="C697" s="6" t="s">
        <v>457</v>
      </c>
      <c r="D697" s="3" t="s">
        <v>838</v>
      </c>
      <c r="E697" s="45">
        <v>73545.17</v>
      </c>
      <c r="F697" s="45">
        <v>92887.16</v>
      </c>
      <c r="G697" s="45">
        <v>94266.97</v>
      </c>
      <c r="H697" s="45">
        <v>98000.25</v>
      </c>
      <c r="I697" s="45">
        <v>102209.68</v>
      </c>
      <c r="J697" s="45">
        <v>46833.61</v>
      </c>
      <c r="K697" s="45">
        <v>20681.52</v>
      </c>
      <c r="L697" s="45">
        <v>5119.1699999999901</v>
      </c>
      <c r="M697" s="45">
        <v>-2404.2399999999998</v>
      </c>
      <c r="N697" s="45">
        <v>2913.56</v>
      </c>
      <c r="O697" s="45">
        <v>6084.36</v>
      </c>
      <c r="P697" s="45">
        <v>41262.49</v>
      </c>
      <c r="Q697" s="45">
        <v>64950.34</v>
      </c>
      <c r="R697" s="47">
        <f t="shared" si="160"/>
        <v>48091.857083333329</v>
      </c>
      <c r="V697" s="49">
        <f t="shared" si="162"/>
        <v>48091.857083333329</v>
      </c>
      <c r="Y697" s="51"/>
      <c r="Z697" s="51"/>
      <c r="AA697" s="51"/>
      <c r="AC697" s="61">
        <f t="shared" si="161"/>
        <v>48091.857083333329</v>
      </c>
    </row>
    <row r="698" spans="1:29">
      <c r="A698" s="6" t="s">
        <v>294</v>
      </c>
      <c r="B698" s="6" t="s">
        <v>247</v>
      </c>
      <c r="C698" s="6" t="s">
        <v>461</v>
      </c>
      <c r="D698" s="3" t="s">
        <v>845</v>
      </c>
      <c r="E698" s="45">
        <v>-4820</v>
      </c>
      <c r="F698" s="45">
        <v>-4820</v>
      </c>
      <c r="G698" s="45">
        <v>-4820</v>
      </c>
      <c r="H698" s="45">
        <v>-4820</v>
      </c>
      <c r="I698" s="45">
        <v>-4820</v>
      </c>
      <c r="J698" s="45">
        <v>-4820</v>
      </c>
      <c r="K698" s="45">
        <v>-2080</v>
      </c>
      <c r="L698" s="45">
        <v>-2795.78</v>
      </c>
      <c r="M698" s="45">
        <v>0</v>
      </c>
      <c r="N698" s="45">
        <v>-1451.28</v>
      </c>
      <c r="O698" s="45">
        <v>-1451.28</v>
      </c>
      <c r="P698" s="45">
        <v>-1451.28</v>
      </c>
      <c r="Q698" s="45">
        <v>-2332.1999999999998</v>
      </c>
      <c r="R698" s="47">
        <f t="shared" si="160"/>
        <v>-3075.476666666666</v>
      </c>
      <c r="V698" s="49">
        <f t="shared" si="162"/>
        <v>-3075.476666666666</v>
      </c>
      <c r="Y698" s="51"/>
      <c r="Z698" s="51"/>
      <c r="AA698" s="51"/>
      <c r="AC698" s="61">
        <f t="shared" si="161"/>
        <v>-3075.476666666666</v>
      </c>
    </row>
    <row r="699" spans="1:29">
      <c r="A699" s="6" t="s">
        <v>294</v>
      </c>
      <c r="B699" s="6" t="s">
        <v>247</v>
      </c>
      <c r="C699" s="6" t="s">
        <v>462</v>
      </c>
      <c r="D699" s="3" t="s">
        <v>847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160"/>
        <v>0</v>
      </c>
      <c r="V699" s="49">
        <f t="shared" si="162"/>
        <v>0</v>
      </c>
      <c r="Y699" s="51"/>
      <c r="Z699" s="51"/>
      <c r="AA699" s="51"/>
      <c r="AC699" s="61">
        <f t="shared" si="161"/>
        <v>0</v>
      </c>
    </row>
    <row r="700" spans="1:29">
      <c r="A700" s="6" t="s">
        <v>294</v>
      </c>
      <c r="B700" s="6" t="s">
        <v>247</v>
      </c>
      <c r="C700" s="6" t="s">
        <v>463</v>
      </c>
      <c r="D700" s="3" t="s">
        <v>843</v>
      </c>
      <c r="E700" s="45">
        <v>-173820.16</v>
      </c>
      <c r="F700" s="45">
        <v>-178359.83</v>
      </c>
      <c r="G700" s="45">
        <v>-183844.67</v>
      </c>
      <c r="H700" s="45">
        <v>-189410.67</v>
      </c>
      <c r="I700" s="45">
        <v>-195234.5</v>
      </c>
      <c r="J700" s="45">
        <v>-201456.02</v>
      </c>
      <c r="K700" s="45">
        <v>-207534.02</v>
      </c>
      <c r="L700" s="45">
        <v>-215718.02</v>
      </c>
      <c r="M700" s="45">
        <v>-13821.35</v>
      </c>
      <c r="N700" s="45">
        <v>-23864.240000000002</v>
      </c>
      <c r="O700" s="45">
        <v>-34548.449999999997</v>
      </c>
      <c r="P700" s="45">
        <v>-41286.129999999997</v>
      </c>
      <c r="Q700" s="45">
        <v>-50830.04</v>
      </c>
      <c r="R700" s="47">
        <f t="shared" si="160"/>
        <v>-133116.91666666666</v>
      </c>
      <c r="V700" s="49">
        <f t="shared" si="162"/>
        <v>-133116.91666666666</v>
      </c>
      <c r="Y700" s="51"/>
      <c r="Z700" s="51"/>
      <c r="AA700" s="51"/>
      <c r="AC700" s="61">
        <f t="shared" si="161"/>
        <v>-133116.91666666666</v>
      </c>
    </row>
    <row r="701" spans="1:29">
      <c r="A701" s="6" t="s">
        <v>294</v>
      </c>
      <c r="B701" s="6" t="s">
        <v>247</v>
      </c>
      <c r="C701" s="6" t="s">
        <v>464</v>
      </c>
      <c r="D701" s="3" t="s">
        <v>846</v>
      </c>
      <c r="E701" s="45">
        <v>-39475.07</v>
      </c>
      <c r="F701" s="45">
        <v>-47772.34</v>
      </c>
      <c r="G701" s="45">
        <v>-59960.86</v>
      </c>
      <c r="H701" s="45">
        <v>-67266.73</v>
      </c>
      <c r="I701" s="45">
        <v>-66295.91</v>
      </c>
      <c r="J701" s="45">
        <v>-71490.929999999993</v>
      </c>
      <c r="K701" s="45">
        <v>-75021.320000000007</v>
      </c>
      <c r="L701" s="45">
        <v>-80121.63</v>
      </c>
      <c r="M701" s="45">
        <v>0</v>
      </c>
      <c r="N701" s="45">
        <v>-5249.85</v>
      </c>
      <c r="O701" s="45">
        <v>-6734.25</v>
      </c>
      <c r="P701" s="45">
        <v>-15304.47</v>
      </c>
      <c r="Q701" s="45">
        <v>-24999.45</v>
      </c>
      <c r="R701" s="47">
        <f t="shared" si="160"/>
        <v>-43954.629166666658</v>
      </c>
      <c r="V701" s="49">
        <f t="shared" si="162"/>
        <v>-43954.629166666658</v>
      </c>
      <c r="Y701" s="51"/>
      <c r="Z701" s="51"/>
      <c r="AA701" s="51"/>
      <c r="AC701" s="61">
        <f t="shared" si="161"/>
        <v>-43954.629166666658</v>
      </c>
    </row>
    <row r="702" spans="1:29">
      <c r="A702" s="6" t="s">
        <v>294</v>
      </c>
      <c r="B702" s="6" t="s">
        <v>248</v>
      </c>
      <c r="C702" s="6" t="s">
        <v>465</v>
      </c>
      <c r="D702" s="3" t="s">
        <v>848</v>
      </c>
      <c r="E702" s="45">
        <v>-6711568.9900000002</v>
      </c>
      <c r="F702" s="45">
        <v>-7949351.5199999996</v>
      </c>
      <c r="G702" s="45">
        <v>-9201844.1799999997</v>
      </c>
      <c r="H702" s="45">
        <v>-10471980.189999999</v>
      </c>
      <c r="I702" s="45">
        <v>-11779657.24</v>
      </c>
      <c r="J702" s="45">
        <v>-13164647.119999999</v>
      </c>
      <c r="K702" s="45">
        <v>-14658962.880000001</v>
      </c>
      <c r="L702" s="45">
        <v>-16167612.210000001</v>
      </c>
      <c r="M702" s="45">
        <v>-1505456.04</v>
      </c>
      <c r="N702" s="45">
        <v>-3025559.55</v>
      </c>
      <c r="O702" s="45">
        <v>-4495064.49</v>
      </c>
      <c r="P702" s="45">
        <v>-6006620.2300000004</v>
      </c>
      <c r="Q702" s="45">
        <v>-7447910.5300000003</v>
      </c>
      <c r="R702" s="47">
        <f t="shared" si="160"/>
        <v>-8792207.9508333337</v>
      </c>
      <c r="V702" s="49">
        <f t="shared" si="162"/>
        <v>-8792207.9508333337</v>
      </c>
      <c r="Y702" s="51"/>
      <c r="Z702" s="51"/>
      <c r="AA702" s="51"/>
      <c r="AC702" s="61">
        <f t="shared" si="161"/>
        <v>-8792207.9508333337</v>
      </c>
    </row>
    <row r="703" spans="1:29">
      <c r="A703" s="6" t="s">
        <v>294</v>
      </c>
      <c r="B703" s="6" t="s">
        <v>248</v>
      </c>
      <c r="C703" s="6" t="s">
        <v>466</v>
      </c>
      <c r="D703" s="3" t="s">
        <v>849</v>
      </c>
      <c r="E703" s="45">
        <v>-4001792.12</v>
      </c>
      <c r="F703" s="45">
        <v>-4581601.79</v>
      </c>
      <c r="G703" s="45">
        <v>-5139733.6900000004</v>
      </c>
      <c r="H703" s="45">
        <v>-5827943.5599999996</v>
      </c>
      <c r="I703" s="45">
        <v>-6664400</v>
      </c>
      <c r="J703" s="45">
        <v>-7518060.1699999999</v>
      </c>
      <c r="K703" s="45">
        <v>-8226859.6500000004</v>
      </c>
      <c r="L703" s="45">
        <v>-8856524.3300000001</v>
      </c>
      <c r="M703" s="45">
        <v>-769165.64</v>
      </c>
      <c r="N703" s="45">
        <v>-1465966.81</v>
      </c>
      <c r="O703" s="45">
        <v>-2165862.91</v>
      </c>
      <c r="P703" s="45">
        <v>-3027687.87</v>
      </c>
      <c r="Q703" s="45">
        <v>-3792173.09</v>
      </c>
      <c r="R703" s="47">
        <f t="shared" si="160"/>
        <v>-4845065.7520833323</v>
      </c>
      <c r="V703" s="49">
        <f t="shared" si="162"/>
        <v>-4845065.7520833323</v>
      </c>
      <c r="Y703" s="51"/>
      <c r="Z703" s="51"/>
      <c r="AA703" s="51"/>
      <c r="AC703" s="61">
        <f t="shared" si="161"/>
        <v>-4845065.7520833323</v>
      </c>
    </row>
    <row r="704" spans="1:29">
      <c r="A704" s="6" t="s">
        <v>294</v>
      </c>
      <c r="B704" s="6" t="s">
        <v>249</v>
      </c>
      <c r="C704" s="6" t="s">
        <v>465</v>
      </c>
      <c r="D704" s="3" t="s">
        <v>850</v>
      </c>
      <c r="E704" s="45">
        <v>102379.83</v>
      </c>
      <c r="F704" s="45">
        <v>76539.320000000007</v>
      </c>
      <c r="G704" s="45">
        <v>72667.759999999995</v>
      </c>
      <c r="H704" s="45">
        <v>31570.76</v>
      </c>
      <c r="I704" s="45">
        <v>-40752.839999999997</v>
      </c>
      <c r="J704" s="45">
        <v>-156932.54999999999</v>
      </c>
      <c r="K704" s="45">
        <v>-173994.56</v>
      </c>
      <c r="L704" s="45">
        <v>-166615.41</v>
      </c>
      <c r="M704" s="45">
        <v>-8089.99</v>
      </c>
      <c r="N704" s="45">
        <v>38892.61</v>
      </c>
      <c r="O704" s="45">
        <v>-4682.8100000000004</v>
      </c>
      <c r="P704" s="45">
        <v>65557.289999999994</v>
      </c>
      <c r="Q704" s="45">
        <v>117658.1</v>
      </c>
      <c r="R704" s="47">
        <f t="shared" si="160"/>
        <v>-12985.121249999998</v>
      </c>
      <c r="V704" s="49">
        <f t="shared" si="162"/>
        <v>-12985.121249999998</v>
      </c>
      <c r="Y704" s="51"/>
      <c r="Z704" s="51"/>
      <c r="AA704" s="51"/>
      <c r="AC704" s="61">
        <f t="shared" si="161"/>
        <v>-12985.121249999998</v>
      </c>
    </row>
    <row r="705" spans="1:29">
      <c r="A705" s="6" t="s">
        <v>294</v>
      </c>
      <c r="B705" s="6" t="s">
        <v>249</v>
      </c>
      <c r="C705" s="6" t="s">
        <v>466</v>
      </c>
      <c r="D705" s="3" t="s">
        <v>851</v>
      </c>
      <c r="E705" s="45">
        <v>271246.61</v>
      </c>
      <c r="F705" s="45">
        <v>292940.57</v>
      </c>
      <c r="G705" s="45">
        <v>160353.29999999999</v>
      </c>
      <c r="H705" s="45">
        <v>17472.23</v>
      </c>
      <c r="I705" s="45">
        <v>-30841.51</v>
      </c>
      <c r="J705" s="45">
        <v>142415.57999999999</v>
      </c>
      <c r="K705" s="45">
        <v>221465.71</v>
      </c>
      <c r="L705" s="45">
        <v>82089.179999999993</v>
      </c>
      <c r="M705" s="45">
        <v>72309.289999999994</v>
      </c>
      <c r="N705" s="45">
        <v>69204.97</v>
      </c>
      <c r="O705" s="45">
        <v>-92611.32</v>
      </c>
      <c r="P705" s="45">
        <v>4725.8599999999697</v>
      </c>
      <c r="Q705" s="45">
        <v>90021.23</v>
      </c>
      <c r="R705" s="47">
        <f t="shared" si="160"/>
        <v>93346.481666666645</v>
      </c>
      <c r="V705" s="49">
        <f t="shared" si="162"/>
        <v>93346.481666666645</v>
      </c>
      <c r="Y705" s="51"/>
      <c r="Z705" s="51"/>
      <c r="AA705" s="51"/>
      <c r="AC705" s="61">
        <f t="shared" si="161"/>
        <v>93346.481666666645</v>
      </c>
    </row>
    <row r="706" spans="1:29">
      <c r="A706" s="6" t="s">
        <v>294</v>
      </c>
      <c r="B706" s="6" t="s">
        <v>250</v>
      </c>
      <c r="C706" s="6" t="s">
        <v>2</v>
      </c>
      <c r="D706" s="3" t="s">
        <v>251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160"/>
        <v>0</v>
      </c>
      <c r="V706" s="49">
        <f t="shared" si="162"/>
        <v>0</v>
      </c>
      <c r="Y706" s="51"/>
      <c r="Z706" s="51"/>
      <c r="AA706" s="51"/>
      <c r="AC706" s="61">
        <f t="shared" si="161"/>
        <v>0</v>
      </c>
    </row>
    <row r="707" spans="1:29">
      <c r="A707" s="25" t="s">
        <v>294</v>
      </c>
      <c r="B707" s="6" t="s">
        <v>254</v>
      </c>
      <c r="C707" s="6" t="s">
        <v>461</v>
      </c>
      <c r="D707" s="3" t="s">
        <v>840</v>
      </c>
      <c r="E707" s="45">
        <v>-4044.02</v>
      </c>
      <c r="F707" s="45">
        <v>-4044.02</v>
      </c>
      <c r="G707" s="45">
        <v>-4044.02</v>
      </c>
      <c r="H707" s="45">
        <v>-4044.02</v>
      </c>
      <c r="I707" s="45">
        <v>-4044.02</v>
      </c>
      <c r="J707" s="45">
        <v>-4044.02</v>
      </c>
      <c r="K707" s="45">
        <v>-4044.02</v>
      </c>
      <c r="L707" s="45">
        <v>-5076.74</v>
      </c>
      <c r="M707" s="45">
        <v>0</v>
      </c>
      <c r="N707" s="45">
        <v>0</v>
      </c>
      <c r="O707" s="45">
        <v>0</v>
      </c>
      <c r="P707" s="45">
        <v>-3085.84</v>
      </c>
      <c r="Q707" s="45">
        <v>-3085.84</v>
      </c>
      <c r="R707" s="47">
        <f t="shared" si="160"/>
        <v>-2999.3025000000002</v>
      </c>
      <c r="V707" s="49">
        <f t="shared" si="162"/>
        <v>-2999.3025000000002</v>
      </c>
      <c r="Y707" s="51"/>
      <c r="Z707" s="51"/>
      <c r="AA707" s="51"/>
      <c r="AC707" s="61">
        <f t="shared" si="161"/>
        <v>-2999.3025000000002</v>
      </c>
    </row>
    <row r="708" spans="1:29">
      <c r="A708" s="25" t="s">
        <v>294</v>
      </c>
      <c r="B708" s="6" t="s">
        <v>254</v>
      </c>
      <c r="C708" s="6" t="s">
        <v>467</v>
      </c>
      <c r="D708" s="3" t="s">
        <v>815</v>
      </c>
      <c r="E708" s="45">
        <v>-1704.04</v>
      </c>
      <c r="F708" s="45">
        <v>-1848.88</v>
      </c>
      <c r="G708" s="45">
        <v>-2725.42</v>
      </c>
      <c r="H708" s="45">
        <v>-29218.42</v>
      </c>
      <c r="I708" s="45">
        <v>-122375.17</v>
      </c>
      <c r="J708" s="45">
        <v>-176442.42</v>
      </c>
      <c r="K708" s="45">
        <v>-174326.42</v>
      </c>
      <c r="L708" s="45">
        <v>-41015.42</v>
      </c>
      <c r="M708" s="45">
        <v>-50</v>
      </c>
      <c r="N708" s="45">
        <v>-100</v>
      </c>
      <c r="O708" s="45">
        <v>-150</v>
      </c>
      <c r="P708" s="45">
        <v>-200</v>
      </c>
      <c r="Q708" s="45">
        <v>-200</v>
      </c>
      <c r="R708" s="47">
        <f t="shared" si="160"/>
        <v>-45783.680833333347</v>
      </c>
      <c r="V708" s="49">
        <f t="shared" si="162"/>
        <v>-45783.680833333347</v>
      </c>
      <c r="Y708" s="51"/>
      <c r="Z708" s="51"/>
      <c r="AA708" s="51"/>
      <c r="AC708" s="61">
        <f t="shared" si="161"/>
        <v>-45783.680833333347</v>
      </c>
    </row>
    <row r="709" spans="1:29">
      <c r="A709" s="25" t="s">
        <v>294</v>
      </c>
      <c r="B709" s="6" t="s">
        <v>254</v>
      </c>
      <c r="C709" s="6" t="s">
        <v>462</v>
      </c>
      <c r="D709" s="3" t="s">
        <v>841</v>
      </c>
      <c r="E709" s="45">
        <v>-1378.17</v>
      </c>
      <c r="F709" s="45">
        <v>-1378.17</v>
      </c>
      <c r="G709" s="45">
        <v>-1671.15</v>
      </c>
      <c r="H709" s="45">
        <v>-1671.15</v>
      </c>
      <c r="I709" s="45">
        <v>-1742.57</v>
      </c>
      <c r="J709" s="45">
        <v>-1742.57</v>
      </c>
      <c r="K709" s="45">
        <v>-1742.57</v>
      </c>
      <c r="L709" s="45">
        <v>-2083.2199999999998</v>
      </c>
      <c r="M709" s="45">
        <v>-514.71</v>
      </c>
      <c r="N709" s="45">
        <v>-514.71</v>
      </c>
      <c r="O709" s="45">
        <v>-951.76</v>
      </c>
      <c r="P709" s="45">
        <v>-951.76</v>
      </c>
      <c r="Q709" s="45">
        <v>-951.76</v>
      </c>
      <c r="R709" s="47">
        <f t="shared" ref="R709:R712" si="163">((E709+Q709)+((F709+G709+H709+I709+J709+K709+L709+M709+N709+O709+P709)*2))/24</f>
        <v>-1344.1087500000001</v>
      </c>
      <c r="V709" s="49">
        <f t="shared" si="162"/>
        <v>-1344.1087500000001</v>
      </c>
      <c r="Y709" s="51"/>
      <c r="Z709" s="51"/>
      <c r="AA709" s="51"/>
      <c r="AC709" s="61">
        <f t="shared" si="161"/>
        <v>-1344.1087500000001</v>
      </c>
    </row>
    <row r="710" spans="1:29">
      <c r="A710" s="25" t="s">
        <v>294</v>
      </c>
      <c r="B710" s="6" t="s">
        <v>254</v>
      </c>
      <c r="C710" s="6" t="s">
        <v>464</v>
      </c>
      <c r="D710" s="3" t="s">
        <v>842</v>
      </c>
      <c r="E710" s="45">
        <v>-6294.21</v>
      </c>
      <c r="F710" s="45">
        <v>-13135.39</v>
      </c>
      <c r="G710" s="45">
        <v>-13741.25</v>
      </c>
      <c r="H710" s="45">
        <v>-13741.25</v>
      </c>
      <c r="I710" s="45">
        <v>-13741.25</v>
      </c>
      <c r="J710" s="45">
        <v>-15628.66</v>
      </c>
      <c r="K710" s="45">
        <v>-14211.57</v>
      </c>
      <c r="L710" s="45">
        <v>-14211.57</v>
      </c>
      <c r="M710" s="45">
        <v>-327.29000000000002</v>
      </c>
      <c r="N710" s="45">
        <v>-1502.89</v>
      </c>
      <c r="O710" s="45">
        <v>-1502.89</v>
      </c>
      <c r="P710" s="45">
        <v>-1502.89</v>
      </c>
      <c r="Q710" s="45">
        <v>-1983.67</v>
      </c>
      <c r="R710" s="47">
        <f t="shared" si="163"/>
        <v>-8948.82</v>
      </c>
      <c r="V710" s="49">
        <f t="shared" ref="V710:V712" si="164">R710</f>
        <v>-8948.82</v>
      </c>
      <c r="Y710" s="51"/>
      <c r="Z710" s="51"/>
      <c r="AA710" s="51"/>
      <c r="AC710" s="61">
        <f t="shared" si="161"/>
        <v>-8948.82</v>
      </c>
    </row>
    <row r="711" spans="1:29">
      <c r="A711" s="25" t="s">
        <v>294</v>
      </c>
      <c r="B711" s="6" t="s">
        <v>255</v>
      </c>
      <c r="C711" s="6"/>
      <c r="D711" s="3" t="s">
        <v>852</v>
      </c>
      <c r="E711" s="45">
        <v>-156229.85999999999</v>
      </c>
      <c r="F711" s="45">
        <v>-20137.759999999998</v>
      </c>
      <c r="G711" s="45">
        <v>121481.1</v>
      </c>
      <c r="H711" s="45">
        <v>270685.90000000002</v>
      </c>
      <c r="I711" s="45">
        <v>414283.83</v>
      </c>
      <c r="J711" s="45">
        <v>487606.76</v>
      </c>
      <c r="K711" s="45">
        <v>452426.71</v>
      </c>
      <c r="L711" s="45">
        <v>279555.67</v>
      </c>
      <c r="M711" s="45">
        <v>-86282.559999999998</v>
      </c>
      <c r="N711" s="45">
        <v>-172852.39</v>
      </c>
      <c r="O711" s="45">
        <v>-208667.53</v>
      </c>
      <c r="P711" s="45">
        <v>-134037.53</v>
      </c>
      <c r="Q711" s="45">
        <v>5817.0699999999797</v>
      </c>
      <c r="R711" s="47">
        <f t="shared" si="163"/>
        <v>110737.98374999997</v>
      </c>
      <c r="V711" s="49">
        <f t="shared" si="164"/>
        <v>110737.98374999997</v>
      </c>
      <c r="Y711" s="51"/>
      <c r="Z711" s="51"/>
      <c r="AA711" s="51"/>
      <c r="AC711" s="61">
        <f t="shared" si="161"/>
        <v>110737.98374999997</v>
      </c>
    </row>
    <row r="712" spans="1:29">
      <c r="A712" s="25" t="s">
        <v>294</v>
      </c>
      <c r="B712" s="6" t="s">
        <v>255</v>
      </c>
      <c r="C712" s="6" t="s">
        <v>143</v>
      </c>
      <c r="D712" s="3" t="s">
        <v>859</v>
      </c>
      <c r="E712" s="45">
        <v>-251026.81</v>
      </c>
      <c r="F712" s="45">
        <v>-282799.12</v>
      </c>
      <c r="G712" s="45">
        <v>-327470.48</v>
      </c>
      <c r="H712" s="45">
        <v>-385838.23</v>
      </c>
      <c r="I712" s="45">
        <v>-450228.5</v>
      </c>
      <c r="J712" s="45">
        <v>-504806.56</v>
      </c>
      <c r="K712" s="45">
        <v>-551367.89</v>
      </c>
      <c r="L712" s="45">
        <v>-608879.27</v>
      </c>
      <c r="M712" s="45">
        <v>-54445.52</v>
      </c>
      <c r="N712" s="45">
        <v>-104877.16</v>
      </c>
      <c r="O712" s="45">
        <v>-168367</v>
      </c>
      <c r="P712" s="45">
        <v>-229213.27</v>
      </c>
      <c r="Q712" s="45">
        <v>-269986.05</v>
      </c>
      <c r="R712" s="47">
        <f t="shared" si="163"/>
        <v>-327399.95250000007</v>
      </c>
      <c r="V712" s="49">
        <f t="shared" si="164"/>
        <v>-327399.95250000007</v>
      </c>
      <c r="Y712" s="51"/>
      <c r="Z712" s="51"/>
      <c r="AA712" s="51"/>
      <c r="AC712" s="61">
        <f t="shared" si="161"/>
        <v>-327399.95250000007</v>
      </c>
    </row>
    <row r="713" spans="1:29">
      <c r="D713" s="3" t="s">
        <v>256</v>
      </c>
      <c r="E713" s="46">
        <f t="shared" ref="E713:R713" si="165">SUM(E645:E712)</f>
        <v>-170586809.26999998</v>
      </c>
      <c r="F713" s="46">
        <f t="shared" si="165"/>
        <v>-184745735.13999999</v>
      </c>
      <c r="G713" s="46">
        <f t="shared" si="165"/>
        <v>-197775467.32999998</v>
      </c>
      <c r="H713" s="46">
        <f t="shared" si="165"/>
        <v>-209894541.4600001</v>
      </c>
      <c r="I713" s="46">
        <f t="shared" si="165"/>
        <v>-224410277.96000001</v>
      </c>
      <c r="J713" s="46">
        <f t="shared" si="165"/>
        <v>-248717126.94</v>
      </c>
      <c r="K713" s="46">
        <f t="shared" si="165"/>
        <v>-287719611.15999997</v>
      </c>
      <c r="L713" s="46">
        <f t="shared" si="165"/>
        <v>-337332678.37999994</v>
      </c>
      <c r="M713" s="46">
        <f t="shared" si="165"/>
        <v>-48903032.910000019</v>
      </c>
      <c r="N713" s="46">
        <f t="shared" si="165"/>
        <v>-95219914.539999992</v>
      </c>
      <c r="O713" s="46">
        <f t="shared" si="165"/>
        <v>-133488925.14999996</v>
      </c>
      <c r="P713" s="46">
        <f t="shared" si="165"/>
        <v>-159405227.91999996</v>
      </c>
      <c r="Q713" s="46">
        <f t="shared" si="165"/>
        <v>-177653650.30000001</v>
      </c>
      <c r="R713" s="46">
        <f t="shared" si="165"/>
        <v>-191811064.05624998</v>
      </c>
      <c r="Y713" s="51"/>
      <c r="Z713" s="51"/>
      <c r="AA713" s="51"/>
    </row>
    <row r="714" spans="1:29">
      <c r="D714" s="3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7"/>
      <c r="Y714" s="51"/>
      <c r="Z714" s="51"/>
      <c r="AA714" s="51"/>
    </row>
    <row r="715" spans="1:29">
      <c r="A715" s="6" t="s">
        <v>284</v>
      </c>
      <c r="B715" s="6" t="s">
        <v>262</v>
      </c>
      <c r="D715" s="3" t="s">
        <v>263</v>
      </c>
      <c r="E715" s="45">
        <v>-2698.71</v>
      </c>
      <c r="F715" s="45">
        <v>-3699.7</v>
      </c>
      <c r="G715" s="45">
        <v>-4642.1899999999996</v>
      </c>
      <c r="H715" s="45">
        <v>-4864.66</v>
      </c>
      <c r="I715" s="45">
        <v>-4864.66</v>
      </c>
      <c r="J715" s="45">
        <v>-5125.6400000000003</v>
      </c>
      <c r="K715" s="45">
        <v>-5432.72</v>
      </c>
      <c r="L715" s="45">
        <v>-5925.56</v>
      </c>
      <c r="M715" s="45">
        <v>-1235.31</v>
      </c>
      <c r="N715" s="45">
        <v>-1576.7</v>
      </c>
      <c r="O715" s="45">
        <v>-2155.4</v>
      </c>
      <c r="P715" s="45">
        <v>-2445.25</v>
      </c>
      <c r="Q715" s="45">
        <v>-3009.5</v>
      </c>
      <c r="R715" s="47">
        <f t="shared" ref="R715:R725" si="166">((E715+Q715)+((F715+G715+H715+I715+J715+K715+L715+M715+N715+O715+P715)*2))/24</f>
        <v>-3735.1579166666666</v>
      </c>
      <c r="V715" s="49">
        <f t="shared" ref="V715:V725" si="167">R715</f>
        <v>-3735.1579166666666</v>
      </c>
      <c r="Y715" s="51"/>
      <c r="Z715" s="51"/>
      <c r="AA715" s="51"/>
      <c r="AC715" s="61">
        <f t="shared" ref="AC715:AC725" si="168">+R715</f>
        <v>-3735.1579166666666</v>
      </c>
    </row>
    <row r="716" spans="1:29">
      <c r="A716" s="6" t="s">
        <v>284</v>
      </c>
      <c r="B716" s="6" t="s">
        <v>468</v>
      </c>
      <c r="C716" s="6" t="s">
        <v>469</v>
      </c>
      <c r="D716" s="2" t="s">
        <v>257</v>
      </c>
      <c r="E716" s="45">
        <v>-265.44</v>
      </c>
      <c r="F716" s="45">
        <v>-589.05999999999995</v>
      </c>
      <c r="G716" s="45">
        <v>-2989.04</v>
      </c>
      <c r="H716" s="45">
        <v>-3100.9</v>
      </c>
      <c r="I716" s="45">
        <v>-3229.19</v>
      </c>
      <c r="J716" s="45">
        <v>-3318.83</v>
      </c>
      <c r="K716" s="45">
        <v>-3457.73</v>
      </c>
      <c r="L716" s="45">
        <v>-3607.63</v>
      </c>
      <c r="M716" s="45">
        <v>-644.32000000000005</v>
      </c>
      <c r="N716" s="45">
        <v>-906.69</v>
      </c>
      <c r="O716" s="45">
        <v>-1148.93</v>
      </c>
      <c r="P716" s="45">
        <v>-1404.13</v>
      </c>
      <c r="Q716" s="45">
        <v>-1653.65</v>
      </c>
      <c r="R716" s="47">
        <f t="shared" si="166"/>
        <v>-2112.9995833333337</v>
      </c>
      <c r="V716" s="49">
        <f t="shared" si="167"/>
        <v>-2112.9995833333337</v>
      </c>
      <c r="Y716" s="51"/>
      <c r="Z716" s="51"/>
      <c r="AA716" s="51"/>
      <c r="AC716" s="61">
        <f t="shared" si="168"/>
        <v>-2112.9995833333337</v>
      </c>
    </row>
    <row r="717" spans="1:29">
      <c r="A717" s="6" t="s">
        <v>284</v>
      </c>
      <c r="B717" s="6" t="s">
        <v>468</v>
      </c>
      <c r="C717" s="6" t="s">
        <v>533</v>
      </c>
      <c r="D717" s="2" t="s">
        <v>855</v>
      </c>
      <c r="E717" s="45">
        <v>-5706.72</v>
      </c>
      <c r="F717" s="45">
        <v>-5706.72</v>
      </c>
      <c r="G717" s="45">
        <v>-5706.72</v>
      </c>
      <c r="H717" s="45">
        <v>-5706.72</v>
      </c>
      <c r="I717" s="45">
        <v>-5706.72</v>
      </c>
      <c r="J717" s="45">
        <v>-5706.72</v>
      </c>
      <c r="K717" s="45">
        <v>-5706.72</v>
      </c>
      <c r="L717" s="45">
        <v>-5706.72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7">
        <f t="shared" si="166"/>
        <v>-3566.7000000000003</v>
      </c>
      <c r="V717" s="49">
        <f t="shared" si="167"/>
        <v>-3566.7000000000003</v>
      </c>
      <c r="Y717" s="51"/>
      <c r="Z717" s="51"/>
      <c r="AA717" s="51"/>
      <c r="AC717" s="61">
        <f t="shared" si="168"/>
        <v>-3566.7000000000003</v>
      </c>
    </row>
    <row r="718" spans="1:29">
      <c r="A718" s="6" t="s">
        <v>284</v>
      </c>
      <c r="B718" s="6" t="s">
        <v>260</v>
      </c>
      <c r="D718" s="3" t="s">
        <v>856</v>
      </c>
      <c r="E718" s="45">
        <v>-29580.07</v>
      </c>
      <c r="F718" s="45">
        <v>-29580.07</v>
      </c>
      <c r="G718" s="45">
        <v>-29580.07</v>
      </c>
      <c r="H718" s="45">
        <v>-29459.11</v>
      </c>
      <c r="I718" s="45">
        <v>-29396.77</v>
      </c>
      <c r="J718" s="45">
        <v>-29396.77</v>
      </c>
      <c r="K718" s="45">
        <v>-29396.77</v>
      </c>
      <c r="L718" s="45">
        <v>-29359.65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7">
        <f t="shared" si="166"/>
        <v>-18413.270416666666</v>
      </c>
      <c r="V718" s="49">
        <f t="shared" si="167"/>
        <v>-18413.270416666666</v>
      </c>
      <c r="Y718" s="51"/>
      <c r="Z718" s="51"/>
      <c r="AA718" s="51"/>
      <c r="AC718" s="61">
        <f t="shared" si="168"/>
        <v>-18413.270416666666</v>
      </c>
    </row>
    <row r="719" spans="1:29">
      <c r="A719" s="6" t="s">
        <v>284</v>
      </c>
      <c r="B719" s="6" t="s">
        <v>258</v>
      </c>
      <c r="D719" s="3" t="s">
        <v>259</v>
      </c>
      <c r="E719" s="45">
        <v>-1082.1400000000001</v>
      </c>
      <c r="F719" s="45">
        <v>-1168.8399999999999</v>
      </c>
      <c r="G719" s="45">
        <v>-1517.99</v>
      </c>
      <c r="H719" s="45">
        <v>-1528.92</v>
      </c>
      <c r="I719" s="45">
        <v>-1529.05</v>
      </c>
      <c r="J719" s="45">
        <v>-1615.75</v>
      </c>
      <c r="K719" s="45">
        <v>-1615.75</v>
      </c>
      <c r="L719" s="45">
        <v>-1633.15</v>
      </c>
      <c r="M719" s="45">
        <v>-10257.200000000001</v>
      </c>
      <c r="N719" s="45">
        <v>-10257.200000000001</v>
      </c>
      <c r="O719" s="45">
        <v>-10428.89</v>
      </c>
      <c r="P719" s="45">
        <v>-10653.2</v>
      </c>
      <c r="Q719" s="45">
        <v>-10653.2</v>
      </c>
      <c r="R719" s="47">
        <f>((E719+Q719)+((F719+G719+H719+I719+J719+K719+L719+M719+N719+O719+P719)*2))/24</f>
        <v>-4839.4674999999997</v>
      </c>
      <c r="V719" s="49">
        <f t="shared" si="167"/>
        <v>-4839.4674999999997</v>
      </c>
      <c r="Y719" s="51"/>
      <c r="Z719" s="51"/>
      <c r="AA719" s="51"/>
      <c r="AC719" s="61">
        <f t="shared" si="168"/>
        <v>-4839.4674999999997</v>
      </c>
    </row>
    <row r="720" spans="1:29">
      <c r="A720" s="6" t="s">
        <v>284</v>
      </c>
      <c r="B720" s="6" t="s">
        <v>258</v>
      </c>
      <c r="C720" s="6" t="s">
        <v>471</v>
      </c>
      <c r="D720" s="3" t="s">
        <v>857</v>
      </c>
      <c r="E720" s="45">
        <v>-2682.26</v>
      </c>
      <c r="F720" s="45">
        <v>-2745.46</v>
      </c>
      <c r="G720" s="45">
        <v>-2934.08</v>
      </c>
      <c r="H720" s="45">
        <v>-2980.07</v>
      </c>
      <c r="I720" s="45">
        <v>-3977.35</v>
      </c>
      <c r="J720" s="45">
        <v>-4468.75</v>
      </c>
      <c r="K720" s="45">
        <v>-4747.8500000000004</v>
      </c>
      <c r="L720" s="45">
        <v>-4756.04</v>
      </c>
      <c r="M720" s="45">
        <v>-208.35</v>
      </c>
      <c r="N720" s="45">
        <v>-521.79</v>
      </c>
      <c r="O720" s="45">
        <v>-779.8</v>
      </c>
      <c r="P720" s="45">
        <v>-1417.66</v>
      </c>
      <c r="Q720" s="45">
        <v>-1554.55</v>
      </c>
      <c r="R720" s="47">
        <f t="shared" si="166"/>
        <v>-2637.967083333333</v>
      </c>
      <c r="V720" s="49">
        <f t="shared" si="167"/>
        <v>-2637.967083333333</v>
      </c>
      <c r="Y720" s="51"/>
      <c r="Z720" s="51"/>
      <c r="AA720" s="51"/>
      <c r="AC720" s="61">
        <f t="shared" si="168"/>
        <v>-2637.967083333333</v>
      </c>
    </row>
    <row r="721" spans="1:31">
      <c r="A721" s="6" t="s">
        <v>284</v>
      </c>
      <c r="B721" s="6" t="s">
        <v>261</v>
      </c>
      <c r="D721" s="3" t="s">
        <v>858</v>
      </c>
      <c r="E721" s="45">
        <v>-346866.28</v>
      </c>
      <c r="F721" s="45">
        <v>-421084.49</v>
      </c>
      <c r="G721" s="45">
        <v>-485853.34</v>
      </c>
      <c r="H721" s="45">
        <v>-551746.19999999995</v>
      </c>
      <c r="I721" s="45">
        <v>-604615.03</v>
      </c>
      <c r="J721" s="45">
        <v>-672846.26</v>
      </c>
      <c r="K721" s="45">
        <v>-742192.3</v>
      </c>
      <c r="L721" s="45">
        <v>-775997.25</v>
      </c>
      <c r="M721" s="45">
        <v>-7655.29</v>
      </c>
      <c r="N721" s="45">
        <v>-13171.87</v>
      </c>
      <c r="O721" s="45">
        <v>-20140</v>
      </c>
      <c r="P721" s="45">
        <v>-29266.93</v>
      </c>
      <c r="Q721" s="45">
        <v>-38020.93</v>
      </c>
      <c r="R721" s="47">
        <f t="shared" si="166"/>
        <v>-376417.71375000005</v>
      </c>
      <c r="V721" s="49">
        <f t="shared" si="167"/>
        <v>-376417.71375000005</v>
      </c>
      <c r="Y721" s="51"/>
      <c r="Z721" s="51"/>
      <c r="AA721" s="51"/>
      <c r="AC721" s="61">
        <f t="shared" si="168"/>
        <v>-376417.71375000005</v>
      </c>
    </row>
    <row r="722" spans="1:31">
      <c r="A722" s="6" t="s">
        <v>293</v>
      </c>
      <c r="B722" s="6" t="s">
        <v>468</v>
      </c>
      <c r="C722" s="6" t="s">
        <v>296</v>
      </c>
      <c r="D722" s="2" t="s">
        <v>853</v>
      </c>
      <c r="E722" s="45">
        <v>-22002.9</v>
      </c>
      <c r="F722" s="45">
        <v>-176340.97</v>
      </c>
      <c r="G722" s="45">
        <v>-179306.53</v>
      </c>
      <c r="H722" s="45">
        <v>-180636.38</v>
      </c>
      <c r="I722" s="45">
        <v>-190087.36</v>
      </c>
      <c r="J722" s="45">
        <v>-192665.21</v>
      </c>
      <c r="K722" s="45">
        <v>-196032.55</v>
      </c>
      <c r="L722" s="45">
        <v>-198557.92</v>
      </c>
      <c r="M722" s="45">
        <v>-2624.99</v>
      </c>
      <c r="N722" s="45">
        <v>-8481.91</v>
      </c>
      <c r="O722" s="45">
        <v>-20992.04</v>
      </c>
      <c r="P722" s="45">
        <v>-23321.08</v>
      </c>
      <c r="Q722" s="45">
        <v>-27867.439999999999</v>
      </c>
      <c r="R722" s="47">
        <f t="shared" si="166"/>
        <v>-116165.17583333333</v>
      </c>
      <c r="V722" s="49">
        <f t="shared" si="167"/>
        <v>-116165.17583333333</v>
      </c>
      <c r="Y722" s="51"/>
      <c r="Z722" s="51"/>
      <c r="AA722" s="51"/>
      <c r="AC722" s="61">
        <f t="shared" si="168"/>
        <v>-116165.17583333333</v>
      </c>
    </row>
    <row r="723" spans="1:31">
      <c r="A723" s="6" t="s">
        <v>293</v>
      </c>
      <c r="B723" s="6" t="s">
        <v>468</v>
      </c>
      <c r="C723" s="6" t="s">
        <v>470</v>
      </c>
      <c r="D723" s="2" t="s">
        <v>854</v>
      </c>
      <c r="E723" s="45">
        <v>-92789.43</v>
      </c>
      <c r="F723" s="45">
        <v>-110858.3</v>
      </c>
      <c r="G723" s="45">
        <v>-130666.34</v>
      </c>
      <c r="H723" s="45">
        <v>-153234.5</v>
      </c>
      <c r="I723" s="45">
        <v>-177619.34</v>
      </c>
      <c r="J723" s="45">
        <v>-232589.47</v>
      </c>
      <c r="K723" s="45">
        <v>-251879.15</v>
      </c>
      <c r="L723" s="45">
        <v>-272801.17</v>
      </c>
      <c r="M723" s="45">
        <v>-21194.91</v>
      </c>
      <c r="N723" s="45">
        <v>-41572.160000000003</v>
      </c>
      <c r="O723" s="45">
        <v>-60644.1</v>
      </c>
      <c r="P723" s="45">
        <v>-80726.75</v>
      </c>
      <c r="Q723" s="45">
        <v>-105052.47</v>
      </c>
      <c r="R723" s="47">
        <f t="shared" si="166"/>
        <v>-136058.92833333332</v>
      </c>
      <c r="V723" s="49">
        <f t="shared" si="167"/>
        <v>-136058.92833333332</v>
      </c>
      <c r="Y723" s="51"/>
      <c r="Z723" s="51"/>
      <c r="AA723" s="51"/>
      <c r="AC723" s="61">
        <f t="shared" si="168"/>
        <v>-136058.92833333332</v>
      </c>
    </row>
    <row r="724" spans="1:31">
      <c r="A724" s="6" t="s">
        <v>294</v>
      </c>
      <c r="B724" s="6" t="s">
        <v>468</v>
      </c>
      <c r="C724" s="6" t="s">
        <v>296</v>
      </c>
      <c r="D724" s="2" t="s">
        <v>853</v>
      </c>
      <c r="E724" s="45">
        <v>-73588.78</v>
      </c>
      <c r="F724" s="45">
        <v>-85097.09</v>
      </c>
      <c r="G724" s="45">
        <v>-111349.18</v>
      </c>
      <c r="H724" s="45">
        <v>-116886.18</v>
      </c>
      <c r="I724" s="45">
        <v>-248037.33</v>
      </c>
      <c r="J724" s="45">
        <v>-255424.8</v>
      </c>
      <c r="K724" s="45">
        <v>-270646.39</v>
      </c>
      <c r="L724" s="45">
        <v>-283848.56</v>
      </c>
      <c r="M724" s="45">
        <v>-2634.46</v>
      </c>
      <c r="N724" s="45">
        <v>-4717.17</v>
      </c>
      <c r="O724" s="45">
        <v>-6130.41</v>
      </c>
      <c r="P724" s="45">
        <v>-13390.25</v>
      </c>
      <c r="Q724" s="45">
        <v>-18069.54</v>
      </c>
      <c r="R724" s="47">
        <f t="shared" si="166"/>
        <v>-120332.58166666662</v>
      </c>
      <c r="V724" s="49">
        <f t="shared" si="167"/>
        <v>-120332.58166666662</v>
      </c>
      <c r="Y724" s="51"/>
      <c r="Z724" s="51"/>
      <c r="AA724" s="51"/>
      <c r="AC724" s="61">
        <f t="shared" si="168"/>
        <v>-120332.58166666662</v>
      </c>
    </row>
    <row r="725" spans="1:31">
      <c r="A725" s="6" t="s">
        <v>294</v>
      </c>
      <c r="B725" s="6" t="s">
        <v>468</v>
      </c>
      <c r="C725" s="6" t="s">
        <v>470</v>
      </c>
      <c r="D725" s="2" t="s">
        <v>854</v>
      </c>
      <c r="E725" s="45">
        <v>-1644927.32</v>
      </c>
      <c r="F725" s="45">
        <v>-1920296.64</v>
      </c>
      <c r="G725" s="45">
        <v>-2127459.1800000002</v>
      </c>
      <c r="H725" s="45">
        <v>-2335906.56</v>
      </c>
      <c r="I725" s="45">
        <v>-2538098.5</v>
      </c>
      <c r="J725" s="45">
        <v>-2740440.94</v>
      </c>
      <c r="K725" s="45">
        <v>-2935997.06</v>
      </c>
      <c r="L725" s="45">
        <v>-3136992.3</v>
      </c>
      <c r="M725" s="45">
        <v>-194934.05</v>
      </c>
      <c r="N725" s="45">
        <v>-365747.81</v>
      </c>
      <c r="O725" s="45">
        <v>-537080.22</v>
      </c>
      <c r="P725" s="45">
        <v>-689279.29</v>
      </c>
      <c r="Q725" s="45">
        <v>-843128.57</v>
      </c>
      <c r="R725" s="47">
        <f t="shared" si="166"/>
        <v>-1730521.7079166665</v>
      </c>
      <c r="V725" s="49">
        <f t="shared" si="167"/>
        <v>-1730521.7079166665</v>
      </c>
      <c r="Y725" s="51"/>
      <c r="Z725" s="51"/>
      <c r="AA725" s="51"/>
      <c r="AC725" s="61">
        <f t="shared" si="168"/>
        <v>-1730521.7079166665</v>
      </c>
    </row>
    <row r="726" spans="1:31">
      <c r="D726" s="3" t="s">
        <v>264</v>
      </c>
      <c r="E726" s="46">
        <f t="shared" ref="E726:R726" si="169">SUM(E715:E725)</f>
        <v>-2222190.0500000003</v>
      </c>
      <c r="F726" s="46">
        <f t="shared" si="169"/>
        <v>-2757167.34</v>
      </c>
      <c r="G726" s="46">
        <f t="shared" si="169"/>
        <v>-3082004.66</v>
      </c>
      <c r="H726" s="46">
        <f t="shared" si="169"/>
        <v>-3386050.2</v>
      </c>
      <c r="I726" s="46">
        <f t="shared" si="169"/>
        <v>-3807161.3</v>
      </c>
      <c r="J726" s="46">
        <f t="shared" si="169"/>
        <v>-4143599.1399999997</v>
      </c>
      <c r="K726" s="46">
        <f t="shared" si="169"/>
        <v>-4447104.99</v>
      </c>
      <c r="L726" s="46">
        <f t="shared" si="169"/>
        <v>-4719185.95</v>
      </c>
      <c r="M726" s="46">
        <f t="shared" si="169"/>
        <v>-241388.87999999998</v>
      </c>
      <c r="N726" s="46">
        <f t="shared" si="169"/>
        <v>-446953.3</v>
      </c>
      <c r="O726" s="46">
        <f t="shared" si="169"/>
        <v>-659499.79</v>
      </c>
      <c r="P726" s="46">
        <f t="shared" si="169"/>
        <v>-851904.54</v>
      </c>
      <c r="Q726" s="46">
        <f t="shared" si="169"/>
        <v>-1049009.8499999999</v>
      </c>
      <c r="R726" s="46">
        <f t="shared" si="169"/>
        <v>-2514801.67</v>
      </c>
      <c r="Y726" s="51"/>
      <c r="Z726" s="51"/>
      <c r="AA726" s="51"/>
    </row>
    <row r="727" spans="1:31">
      <c r="D727" s="3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7"/>
      <c r="Y727" s="51"/>
      <c r="Z727" s="51"/>
      <c r="AA727" s="51"/>
    </row>
    <row r="728" spans="1:31" s="15" customFormat="1" ht="13.5" thickBot="1">
      <c r="D728" s="19" t="s">
        <v>265</v>
      </c>
      <c r="E728" s="16">
        <f t="shared" ref="E728:G728" si="170">+E726+E713+E643+E616+E574+SUM(E481:E520)+E479+E437+E416</f>
        <v>-987752769.3900001</v>
      </c>
      <c r="F728" s="16">
        <f t="shared" si="170"/>
        <v>-1007469608.1600001</v>
      </c>
      <c r="G728" s="16">
        <f t="shared" si="170"/>
        <v>-1030264525.0700001</v>
      </c>
      <c r="H728" s="16">
        <f t="shared" ref="H728:R728" si="171">+H726+H713+H643+H616+H574+SUM(H481:H520)+H479+H437+H416</f>
        <v>-1053516193.5500001</v>
      </c>
      <c r="I728" s="16">
        <f t="shared" si="171"/>
        <v>-1095954589.5599999</v>
      </c>
      <c r="J728" s="16">
        <f t="shared" si="171"/>
        <v>-1140082062.48</v>
      </c>
      <c r="K728" s="16">
        <f t="shared" si="171"/>
        <v>-1197351789.9500003</v>
      </c>
      <c r="L728" s="16">
        <f t="shared" si="171"/>
        <v>-1255579420.02</v>
      </c>
      <c r="M728" s="16">
        <f t="shared" si="171"/>
        <v>-973205124.52999997</v>
      </c>
      <c r="N728" s="16">
        <f t="shared" si="171"/>
        <v>-1020025267.05</v>
      </c>
      <c r="O728" s="16">
        <f t="shared" si="171"/>
        <v>-1045163956.0999999</v>
      </c>
      <c r="P728" s="16">
        <f t="shared" si="171"/>
        <v>-1057001858.4599998</v>
      </c>
      <c r="Q728" s="16">
        <f t="shared" si="171"/>
        <v>-1074129954.8099999</v>
      </c>
      <c r="R728" s="16">
        <f t="shared" si="171"/>
        <v>-1075546313.0858335</v>
      </c>
      <c r="Y728" s="52"/>
      <c r="Z728" s="52"/>
      <c r="AA728" s="52"/>
    </row>
    <row r="729" spans="1:31" ht="13.5" thickTop="1">
      <c r="Y729" s="51"/>
      <c r="Z729" s="51"/>
      <c r="AA729" s="51"/>
    </row>
    <row r="730" spans="1:31">
      <c r="Y730" s="51"/>
      <c r="Z730" s="51"/>
      <c r="AA730" s="51"/>
    </row>
    <row r="731" spans="1:31">
      <c r="D731" s="80" t="s">
        <v>1043</v>
      </c>
      <c r="E731" s="49">
        <f t="shared" ref="E731:R731" si="172">E728+E406</f>
        <v>0</v>
      </c>
      <c r="F731" s="49">
        <f t="shared" si="172"/>
        <v>0</v>
      </c>
      <c r="G731" s="49">
        <f t="shared" si="172"/>
        <v>0</v>
      </c>
      <c r="H731" s="49">
        <f t="shared" si="172"/>
        <v>0</v>
      </c>
      <c r="I731" s="49">
        <f t="shared" si="172"/>
        <v>0</v>
      </c>
      <c r="J731" s="49">
        <f t="shared" si="172"/>
        <v>0</v>
      </c>
      <c r="K731" s="49">
        <f t="shared" si="172"/>
        <v>0</v>
      </c>
      <c r="L731" s="49">
        <f t="shared" si="172"/>
        <v>0</v>
      </c>
      <c r="M731" s="49">
        <f t="shared" si="172"/>
        <v>0</v>
      </c>
      <c r="N731" s="49">
        <f t="shared" si="172"/>
        <v>0</v>
      </c>
      <c r="O731" s="49">
        <f t="shared" si="172"/>
        <v>0</v>
      </c>
      <c r="P731" s="49">
        <f t="shared" si="172"/>
        <v>0</v>
      </c>
      <c r="Q731" s="49">
        <f t="shared" si="172"/>
        <v>0</v>
      </c>
      <c r="R731" s="49">
        <f t="shared" si="172"/>
        <v>0</v>
      </c>
      <c r="T731" s="50">
        <f>SUM(T10:T726)</f>
        <v>135263962.98624998</v>
      </c>
      <c r="U731" s="50">
        <f>SUM(U10:U726)</f>
        <v>-109542944.62833336</v>
      </c>
      <c r="V731" s="50">
        <f>SUM(V10:V726)</f>
        <v>-693911718.92083323</v>
      </c>
      <c r="W731" s="50">
        <f>SUM(W10:W726)</f>
        <v>668190700.56291652</v>
      </c>
      <c r="Y731" s="52">
        <f t="shared" ref="Y731:AD731" si="173">SUM(Y10:Y726)</f>
        <v>422728413.71444792</v>
      </c>
      <c r="Z731" s="52">
        <f t="shared" si="173"/>
        <v>139774751.95638549</v>
      </c>
      <c r="AA731" s="52">
        <f t="shared" si="173"/>
        <v>0</v>
      </c>
      <c r="AB731" s="50">
        <f t="shared" si="173"/>
        <v>105687534.89208336</v>
      </c>
      <c r="AC731" s="50">
        <f t="shared" si="173"/>
        <v>-693911718.92083323</v>
      </c>
      <c r="AD731" s="50">
        <f t="shared" si="173"/>
        <v>25721018.357916623</v>
      </c>
      <c r="AE731" s="49"/>
    </row>
    <row r="732" spans="1:31">
      <c r="D732" s="25" t="s">
        <v>487</v>
      </c>
      <c r="U732" s="50">
        <f>+T731+U731</f>
        <v>25721018.357916623</v>
      </c>
      <c r="AC732" s="49">
        <f>+AB731+Z731+Y731</f>
        <v>668190700.56291676</v>
      </c>
    </row>
    <row r="733" spans="1:31">
      <c r="W733" s="49"/>
      <c r="Y733" s="49"/>
      <c r="AD733" s="49"/>
    </row>
    <row r="734" spans="1:31">
      <c r="D734" s="25" t="s">
        <v>488</v>
      </c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Y734" s="53">
        <f>+Y731/AC732</f>
        <v>0.63264635882888021</v>
      </c>
      <c r="Z734" s="53">
        <f>+Z731/AC732</f>
        <v>0.20918392285111476</v>
      </c>
      <c r="AA734" s="64" t="s">
        <v>479</v>
      </c>
      <c r="AB734" s="64">
        <f>+AD731/-AC731</f>
        <v>3.7066701219454511E-2</v>
      </c>
    </row>
    <row r="735" spans="1:31">
      <c r="U735" s="49"/>
    </row>
    <row r="736" spans="1:31">
      <c r="D736" s="25" t="s">
        <v>489</v>
      </c>
      <c r="Y736" s="54">
        <f>Y734*AD731</f>
        <v>16272308.609506736</v>
      </c>
      <c r="Z736" s="63">
        <f>+AD731*Z734</f>
        <v>5380423.5198345371</v>
      </c>
      <c r="AA736" s="51"/>
      <c r="AB736" s="51">
        <f>+U732*AB734</f>
        <v>953393.30253300001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E736"/>
  <sheetViews>
    <sheetView zoomScaleNormal="100" workbookViewId="0">
      <pane xSplit="4" ySplit="9" topLeftCell="V720" activePane="bottomRight" state="frozen"/>
      <selection activeCell="D749" sqref="D749"/>
      <selection pane="topRight" activeCell="D749" sqref="D749"/>
      <selection pane="bottomLeft" activeCell="D749" sqref="D749"/>
      <selection pane="bottomRight" activeCell="D749" sqref="D749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335</v>
      </c>
      <c r="K2" s="24" t="s">
        <v>335</v>
      </c>
      <c r="L2" s="24" t="s">
        <v>335</v>
      </c>
      <c r="M2" s="24" t="s">
        <v>335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276</v>
      </c>
      <c r="F5" s="14" t="s">
        <v>277</v>
      </c>
      <c r="G5" s="14" t="s">
        <v>278</v>
      </c>
      <c r="H5" s="14" t="s">
        <v>279</v>
      </c>
      <c r="I5" s="14" t="s">
        <v>9</v>
      </c>
      <c r="J5" s="14" t="s">
        <v>280</v>
      </c>
      <c r="K5" s="14" t="s">
        <v>281</v>
      </c>
      <c r="L5" s="14" t="s">
        <v>282</v>
      </c>
      <c r="M5" s="14" t="s">
        <v>92</v>
      </c>
      <c r="N5" s="14" t="s">
        <v>143</v>
      </c>
      <c r="O5" s="14" t="s">
        <v>179</v>
      </c>
      <c r="P5" s="14" t="s">
        <v>180</v>
      </c>
      <c r="Q5" s="14" t="s">
        <v>276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1040</v>
      </c>
      <c r="F9" s="23" t="s">
        <v>1041</v>
      </c>
      <c r="G9" s="23" t="s">
        <v>1042</v>
      </c>
      <c r="H9" s="23" t="s">
        <v>954</v>
      </c>
      <c r="I9" s="23" t="s">
        <v>956</v>
      </c>
      <c r="J9" s="23" t="s">
        <v>957</v>
      </c>
      <c r="K9" s="23" t="s">
        <v>958</v>
      </c>
      <c r="L9" s="23" t="s">
        <v>962</v>
      </c>
      <c r="M9" s="23" t="s">
        <v>965</v>
      </c>
      <c r="N9" s="23" t="s">
        <v>984</v>
      </c>
      <c r="O9" s="23" t="s">
        <v>991</v>
      </c>
      <c r="P9" s="23" t="s">
        <v>994</v>
      </c>
      <c r="Q9" s="23" t="s">
        <v>995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1096282634.4200001</v>
      </c>
      <c r="F10" s="45">
        <v>1106761076.78</v>
      </c>
      <c r="G10" s="45">
        <v>1106666508.03</v>
      </c>
      <c r="H10" s="45">
        <v>1111171887.8699999</v>
      </c>
      <c r="I10" s="45">
        <v>1114472874.1199999</v>
      </c>
      <c r="J10" s="45">
        <v>1116166185.8599999</v>
      </c>
      <c r="K10" s="45">
        <v>1116932697.9000001</v>
      </c>
      <c r="L10" s="45">
        <v>1118156214.0899999</v>
      </c>
      <c r="M10" s="45">
        <v>1181190214.3099999</v>
      </c>
      <c r="N10" s="45">
        <v>1176359415.3699999</v>
      </c>
      <c r="O10" s="45">
        <v>1176536981.45</v>
      </c>
      <c r="P10" s="45">
        <v>1180217523.51</v>
      </c>
      <c r="Q10" s="45">
        <v>1188366509.1600001</v>
      </c>
      <c r="R10" s="47">
        <f>((E10+Q10)+((F10+G10+H10+I10+J10+K10+L10+M10+N10+O10+P10)*2))/24</f>
        <v>1137246345.9233332</v>
      </c>
      <c r="T10" s="49"/>
      <c r="W10" s="49">
        <f>+R10</f>
        <v>1137246345.9233332</v>
      </c>
      <c r="Y10" s="67">
        <f>+R10*$Z$4</f>
        <v>851683788.46198428</v>
      </c>
      <c r="Z10" s="67">
        <f>+R10*$Z$5</f>
        <v>285562557.46134895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26337831.030000001</v>
      </c>
      <c r="J12" s="45">
        <v>26337831.030000001</v>
      </c>
      <c r="K12" s="45">
        <v>26337831.030000001</v>
      </c>
      <c r="L12" s="45">
        <v>26337831.030000001</v>
      </c>
      <c r="M12" s="45">
        <v>29198499.489999998</v>
      </c>
      <c r="N12" s="45">
        <v>29198499.489999998</v>
      </c>
      <c r="O12" s="45">
        <v>29198499.489999998</v>
      </c>
      <c r="P12" s="45">
        <v>29198499.18</v>
      </c>
      <c r="Q12" s="45">
        <v>29198499.18</v>
      </c>
      <c r="R12" s="47">
        <f t="shared" si="0"/>
        <v>27410581.663750004</v>
      </c>
      <c r="T12" s="49"/>
      <c r="W12" s="49">
        <f t="shared" si="1"/>
        <v>27410581.663750004</v>
      </c>
      <c r="Y12" s="67">
        <f t="shared" si="2"/>
        <v>20527784.607982378</v>
      </c>
      <c r="Z12" s="67">
        <f t="shared" si="3"/>
        <v>6882797.0557676256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1423907.27</v>
      </c>
      <c r="P13" s="45">
        <v>1423907.27</v>
      </c>
      <c r="Q13" s="45">
        <v>1423907.27</v>
      </c>
      <c r="R13" s="47">
        <f t="shared" si="0"/>
        <v>296647.34791666665</v>
      </c>
      <c r="T13" s="49"/>
      <c r="W13" s="49">
        <f t="shared" si="1"/>
        <v>296647.34791666665</v>
      </c>
      <c r="Y13" s="67">
        <f t="shared" si="2"/>
        <v>222159.19885479167</v>
      </c>
      <c r="Z13" s="67">
        <f t="shared" si="3"/>
        <v>74488.149061874996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44539367.369999997</v>
      </c>
      <c r="F14" s="45">
        <v>37085700.079999998</v>
      </c>
      <c r="G14" s="45">
        <v>41528661.189999998</v>
      </c>
      <c r="H14" s="45">
        <v>42658430.850000001</v>
      </c>
      <c r="I14" s="45">
        <v>49067844.539999999</v>
      </c>
      <c r="J14" s="45">
        <v>54532434.450000003</v>
      </c>
      <c r="K14" s="45">
        <v>61047627.030000001</v>
      </c>
      <c r="L14" s="45">
        <v>71392210.099999994</v>
      </c>
      <c r="M14" s="45">
        <v>50743909.159999996</v>
      </c>
      <c r="N14" s="45">
        <v>51342915.100000001</v>
      </c>
      <c r="O14" s="45">
        <v>52880679.960000001</v>
      </c>
      <c r="P14" s="45">
        <v>52611421.359999999</v>
      </c>
      <c r="Q14" s="45">
        <v>47864645.049999997</v>
      </c>
      <c r="R14" s="47">
        <f>((E14+Q14)+((F14+G14+H14+I14+J14+K14+L14+M14+N14+O14+P14)*2))/24</f>
        <v>50924486.669166662</v>
      </c>
      <c r="T14" s="49"/>
      <c r="W14" s="49">
        <f>+R14</f>
        <v>50924486.669166662</v>
      </c>
      <c r="Y14" s="67">
        <f>+R14*$Z$4</f>
        <v>38137348.066538915</v>
      </c>
      <c r="Z14" s="67">
        <f>+R14*$Z$5</f>
        <v>12787138.602627749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36218296.920000002</v>
      </c>
      <c r="F15" s="45">
        <v>39403558.780000001</v>
      </c>
      <c r="G15" s="45">
        <v>41645401.909999996</v>
      </c>
      <c r="H15" s="45">
        <v>44013560.740000002</v>
      </c>
      <c r="I15" s="45">
        <v>42738936.82</v>
      </c>
      <c r="J15" s="45">
        <v>45009545.090000004</v>
      </c>
      <c r="K15" s="45">
        <v>48549183.509999998</v>
      </c>
      <c r="L15" s="45">
        <v>42890821.390000001</v>
      </c>
      <c r="M15" s="45">
        <v>7469181.9500000002</v>
      </c>
      <c r="N15" s="45">
        <v>7841410.9199999999</v>
      </c>
      <c r="O15" s="45">
        <v>9127816.8300000001</v>
      </c>
      <c r="P15" s="45">
        <v>9918565.6999999993</v>
      </c>
      <c r="Q15" s="45">
        <v>11427308.300000001</v>
      </c>
      <c r="R15" s="47">
        <f>((E15+Q15)+((F15+G15+H15+I15+J15+K15+L15+M15+N15+O15+P15)*2))/24</f>
        <v>30202565.520833332</v>
      </c>
      <c r="T15" s="49"/>
      <c r="W15" s="49">
        <f>+R15</f>
        <v>30202565.520833332</v>
      </c>
      <c r="Y15" s="51"/>
      <c r="Z15" s="51"/>
      <c r="AA15" s="51"/>
      <c r="AB15" s="49">
        <f>+R15</f>
        <v>30202565.520833332</v>
      </c>
    </row>
    <row r="16" spans="1:30">
      <c r="D16" s="41" t="s">
        <v>7</v>
      </c>
      <c r="E16" s="46">
        <f t="shared" ref="E16:R16" si="4">SUM(E10:E15)</f>
        <v>1203378129.74</v>
      </c>
      <c r="F16" s="46">
        <f t="shared" si="4"/>
        <v>1209588166.6699998</v>
      </c>
      <c r="G16" s="46">
        <f t="shared" si="4"/>
        <v>1216178402.1600001</v>
      </c>
      <c r="H16" s="46">
        <f t="shared" si="4"/>
        <v>1224181710.4899998</v>
      </c>
      <c r="I16" s="46">
        <f t="shared" si="4"/>
        <v>1232617486.5099998</v>
      </c>
      <c r="J16" s="46">
        <f t="shared" si="4"/>
        <v>1242045996.4299998</v>
      </c>
      <c r="K16" s="46">
        <f t="shared" si="4"/>
        <v>1252867339.47</v>
      </c>
      <c r="L16" s="46">
        <f t="shared" si="4"/>
        <v>1258777076.6099999</v>
      </c>
      <c r="M16" s="46">
        <f t="shared" si="4"/>
        <v>1268601804.9100001</v>
      </c>
      <c r="N16" s="46">
        <f t="shared" si="4"/>
        <v>1264742240.8799999</v>
      </c>
      <c r="O16" s="46">
        <f t="shared" si="4"/>
        <v>1269167885</v>
      </c>
      <c r="P16" s="46">
        <f t="shared" si="4"/>
        <v>1273369917.02</v>
      </c>
      <c r="Q16" s="46">
        <f t="shared" si="4"/>
        <v>1278280868.96</v>
      </c>
      <c r="R16" s="46">
        <f t="shared" si="4"/>
        <v>1246080627.1249995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2171725.64</v>
      </c>
      <c r="F18" s="45">
        <v>2124432.2599999998</v>
      </c>
      <c r="G18" s="45">
        <v>2435076.1800000002</v>
      </c>
      <c r="H18" s="45">
        <v>2511885.7999999998</v>
      </c>
      <c r="I18" s="45">
        <v>2379960.7599999998</v>
      </c>
      <c r="J18" s="45">
        <v>2392018.02</v>
      </c>
      <c r="K18" s="45">
        <v>2216441.59</v>
      </c>
      <c r="L18" s="45">
        <v>2630635.06</v>
      </c>
      <c r="M18" s="45">
        <v>361121.20999999897</v>
      </c>
      <c r="N18" s="45">
        <v>1109909.78</v>
      </c>
      <c r="O18" s="45">
        <v>1231080.96</v>
      </c>
      <c r="P18" s="45">
        <v>1135493.18</v>
      </c>
      <c r="Q18" s="45">
        <v>1158170.32</v>
      </c>
      <c r="R18" s="47">
        <f>((E18+Q18)+((F18+G18+H18+I18+J18+K18+L18+M18+N18+O18+P18)*2))/24</f>
        <v>1849416.8983333334</v>
      </c>
      <c r="T18" s="49"/>
      <c r="W18" s="49">
        <f>+R18</f>
        <v>1849416.8983333334</v>
      </c>
      <c r="Y18" s="67">
        <f>+R18*$Z$4</f>
        <v>1385028.3151618335</v>
      </c>
      <c r="Z18" s="67">
        <f>+R18*$Z$5</f>
        <v>464388.58317150001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-347341216.80000001</v>
      </c>
      <c r="F19" s="45">
        <v>-348722827.23000002</v>
      </c>
      <c r="G19" s="45">
        <v>-350113767.22000003</v>
      </c>
      <c r="H19" s="45">
        <v>-351786312.51999998</v>
      </c>
      <c r="I19" s="45">
        <v>-353632615.36000001</v>
      </c>
      <c r="J19" s="45">
        <v>-355573536.50999999</v>
      </c>
      <c r="K19" s="45">
        <v>-357480153.54000002</v>
      </c>
      <c r="L19" s="45">
        <v>-359513297.08999997</v>
      </c>
      <c r="M19" s="45">
        <v>-360812241.13</v>
      </c>
      <c r="N19" s="45">
        <v>-355196599.49000001</v>
      </c>
      <c r="O19" s="45">
        <v>-356993403.43000001</v>
      </c>
      <c r="P19" s="45">
        <v>-358315459.63</v>
      </c>
      <c r="Q19" s="45">
        <v>-359536352.63</v>
      </c>
      <c r="R19" s="47">
        <f>((E19+Q19)+((F19+G19+H19+I19+J19+K19+L19+M19+N19+O19+P19)*2))/24</f>
        <v>-355131583.15541667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5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-4810723.54</v>
      </c>
      <c r="F21" s="45">
        <v>-4841102.97</v>
      </c>
      <c r="G21" s="45">
        <v>-4871482.4000000004</v>
      </c>
      <c r="H21" s="45">
        <v>-4901861.76</v>
      </c>
      <c r="I21" s="45">
        <v>-4932241.1500000004</v>
      </c>
      <c r="J21" s="45">
        <v>-4962620.5599999996</v>
      </c>
      <c r="K21" s="45">
        <v>-4993000.04</v>
      </c>
      <c r="L21" s="45">
        <v>-5023379.4400000004</v>
      </c>
      <c r="M21" s="45">
        <v>-5068199.03</v>
      </c>
      <c r="N21" s="45">
        <v>-5098578.41</v>
      </c>
      <c r="O21" s="45">
        <v>-5128957.82</v>
      </c>
      <c r="P21" s="45">
        <v>-5126337.4400000004</v>
      </c>
      <c r="Q21" s="45">
        <v>-5160014.2300000004</v>
      </c>
      <c r="R21" s="47">
        <f t="shared" si="5"/>
        <v>-4994427.4920833334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-21863028.780000001</v>
      </c>
      <c r="F22" s="45">
        <v>-22162839.98</v>
      </c>
      <c r="G22" s="45">
        <v>-22461871.149999999</v>
      </c>
      <c r="H22" s="45">
        <v>-22763624.890000001</v>
      </c>
      <c r="I22" s="45">
        <v>-23065432.120000001</v>
      </c>
      <c r="J22" s="45">
        <v>-23367182.390000001</v>
      </c>
      <c r="K22" s="45">
        <v>-23656494.52</v>
      </c>
      <c r="L22" s="45">
        <v>-23922460.760000002</v>
      </c>
      <c r="M22" s="45">
        <v>-24188839.18</v>
      </c>
      <c r="N22" s="45">
        <v>-24776811.420000002</v>
      </c>
      <c r="O22" s="45">
        <v>-25095271.719999999</v>
      </c>
      <c r="P22" s="45">
        <v>-25413841.649999999</v>
      </c>
      <c r="Q22" s="45">
        <v>-25732600.300000001</v>
      </c>
      <c r="R22" s="47">
        <f>((E22+Q22)+((F22+G22+H22+I22+J22+K22+L22+M22+N22+O22+P22)*2))/24</f>
        <v>-23722707.026666671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R24" si="6">SUM(E18:E23)</f>
        <v>-371843243.48000002</v>
      </c>
      <c r="F24" s="37">
        <f t="shared" si="6"/>
        <v>-373602337.92000008</v>
      </c>
      <c r="G24" s="37">
        <f t="shared" si="6"/>
        <v>-375012044.58999997</v>
      </c>
      <c r="H24" s="37">
        <f t="shared" si="6"/>
        <v>-376939913.36999995</v>
      </c>
      <c r="I24" s="37">
        <f t="shared" si="6"/>
        <v>-379250327.87</v>
      </c>
      <c r="J24" s="37">
        <f t="shared" si="6"/>
        <v>-381511321.44</v>
      </c>
      <c r="K24" s="37">
        <f t="shared" si="6"/>
        <v>-383913206.51000005</v>
      </c>
      <c r="L24" s="37">
        <f t="shared" si="6"/>
        <v>-385828502.22999996</v>
      </c>
      <c r="M24" s="37">
        <f t="shared" si="6"/>
        <v>-389708158.13</v>
      </c>
      <c r="N24" s="37">
        <f t="shared" si="6"/>
        <v>-383962079.54000008</v>
      </c>
      <c r="O24" s="37">
        <f t="shared" si="6"/>
        <v>-385986552.00999999</v>
      </c>
      <c r="P24" s="37">
        <f t="shared" si="6"/>
        <v>-387720145.53999996</v>
      </c>
      <c r="Q24" s="37">
        <f t="shared" si="6"/>
        <v>-389270796.84000003</v>
      </c>
      <c r="R24" s="37">
        <f t="shared" si="6"/>
        <v>-381999300.77583337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-1159323.19</v>
      </c>
      <c r="F26" s="45">
        <v>-1117791.93</v>
      </c>
      <c r="G26" s="45">
        <v>-1138745.76</v>
      </c>
      <c r="H26" s="45">
        <v>-1160109.51</v>
      </c>
      <c r="I26" s="45">
        <v>-1147859.24</v>
      </c>
      <c r="J26" s="45">
        <v>-1116022.25</v>
      </c>
      <c r="K26" s="45">
        <v>-1135830.5</v>
      </c>
      <c r="L26" s="45">
        <v>-1158006.53</v>
      </c>
      <c r="M26" s="45">
        <v>-952412.58</v>
      </c>
      <c r="N26" s="45">
        <v>-954911.45</v>
      </c>
      <c r="O26" s="45">
        <v>-987475.79</v>
      </c>
      <c r="P26" s="45">
        <v>-1012318.21</v>
      </c>
      <c r="Q26" s="45">
        <v>-994452.33</v>
      </c>
      <c r="R26" s="47">
        <f>((E26+Q26)+((F26+G26+H26+I26+J26+K26+L26+M26+N26+O26+P26)*2))/24</f>
        <v>-1079864.2925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-143526787.02000001</v>
      </c>
      <c r="F27" s="45">
        <v>-143859470.31999999</v>
      </c>
      <c r="G27" s="45">
        <v>-144406051.34999999</v>
      </c>
      <c r="H27" s="45">
        <v>-144717228.87</v>
      </c>
      <c r="I27" s="45">
        <v>-144858065.99000001</v>
      </c>
      <c r="J27" s="45">
        <v>-145245081.83000001</v>
      </c>
      <c r="K27" s="45">
        <v>-145730762.49000001</v>
      </c>
      <c r="L27" s="45">
        <v>-146162343.5</v>
      </c>
      <c r="M27" s="45">
        <v>-145311809.69999999</v>
      </c>
      <c r="N27" s="45">
        <v>-146165291.44</v>
      </c>
      <c r="O27" s="45">
        <v>-146997090.16999999</v>
      </c>
      <c r="P27" s="45">
        <v>-147734746.78999999</v>
      </c>
      <c r="Q27" s="45">
        <v>-148628385.25999999</v>
      </c>
      <c r="R27" s="47">
        <f>((E27+Q27)+((F27+G27+H27+I27+J27+K27+L27+M27+N27+O27+P27)*2))/24</f>
        <v>-145605460.71583334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7">+E26+E27</f>
        <v>-144686110.21000001</v>
      </c>
      <c r="F28" s="38">
        <f t="shared" si="7"/>
        <v>-144977262.25</v>
      </c>
      <c r="G28" s="38">
        <f t="shared" si="7"/>
        <v>-145544797.10999998</v>
      </c>
      <c r="H28" s="38">
        <f t="shared" si="7"/>
        <v>-145877338.38</v>
      </c>
      <c r="I28" s="38">
        <f t="shared" si="7"/>
        <v>-146005925.23000002</v>
      </c>
      <c r="J28" s="38">
        <f t="shared" si="7"/>
        <v>-146361104.08000001</v>
      </c>
      <c r="K28" s="38">
        <f t="shared" si="7"/>
        <v>-146866592.99000001</v>
      </c>
      <c r="L28" s="38">
        <f t="shared" si="7"/>
        <v>-147320350.03</v>
      </c>
      <c r="M28" s="38">
        <f t="shared" si="7"/>
        <v>-146264222.28</v>
      </c>
      <c r="N28" s="38">
        <f t="shared" si="7"/>
        <v>-147120202.88999999</v>
      </c>
      <c r="O28" s="38">
        <f t="shared" si="7"/>
        <v>-147984565.95999998</v>
      </c>
      <c r="P28" s="38">
        <f t="shared" si="7"/>
        <v>-148747065</v>
      </c>
      <c r="Q28" s="38">
        <f t="shared" si="7"/>
        <v>-149622837.59</v>
      </c>
      <c r="R28" s="38">
        <f t="shared" si="7"/>
        <v>-146685325.00833333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8">+E28+E24</f>
        <v>-516529353.69000006</v>
      </c>
      <c r="F30" s="39">
        <f t="shared" si="8"/>
        <v>-518579600.17000008</v>
      </c>
      <c r="G30" s="39">
        <f t="shared" si="8"/>
        <v>-520556841.69999993</v>
      </c>
      <c r="H30" s="39">
        <f t="shared" si="8"/>
        <v>-522817251.74999994</v>
      </c>
      <c r="I30" s="39">
        <f t="shared" si="8"/>
        <v>-525256253.10000002</v>
      </c>
      <c r="J30" s="39">
        <f t="shared" si="8"/>
        <v>-527872425.51999998</v>
      </c>
      <c r="K30" s="39">
        <f t="shared" si="8"/>
        <v>-530779799.50000006</v>
      </c>
      <c r="L30" s="39">
        <f t="shared" si="8"/>
        <v>-533148852.25999999</v>
      </c>
      <c r="M30" s="39">
        <f t="shared" si="8"/>
        <v>-535972380.40999997</v>
      </c>
      <c r="N30" s="39">
        <f t="shared" si="8"/>
        <v>-531082282.43000007</v>
      </c>
      <c r="O30" s="39">
        <f t="shared" si="8"/>
        <v>-533971117.96999997</v>
      </c>
      <c r="P30" s="39">
        <f t="shared" si="8"/>
        <v>-536467210.53999996</v>
      </c>
      <c r="Q30" s="39">
        <f t="shared" si="8"/>
        <v>-538893634.43000007</v>
      </c>
      <c r="R30" s="39">
        <f t="shared" si="8"/>
        <v>-528684625.78416669</v>
      </c>
      <c r="W30" s="49">
        <f>+R30-R18</f>
        <v>-530534042.6825</v>
      </c>
      <c r="Y30" s="67">
        <f>SUM(R30-R18)*$Z$4</f>
        <v>-397316944.56492424</v>
      </c>
      <c r="Z30" s="67">
        <f>SUM(R30-R18)*$Z$5</f>
        <v>-133217098.11757575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9">+E16+E30</f>
        <v>686848776.04999995</v>
      </c>
      <c r="F32" s="9">
        <f t="shared" si="9"/>
        <v>691008566.49999976</v>
      </c>
      <c r="G32" s="9">
        <f t="shared" si="9"/>
        <v>695621560.46000016</v>
      </c>
      <c r="H32" s="9">
        <f t="shared" si="9"/>
        <v>701364458.73999977</v>
      </c>
      <c r="I32" s="9">
        <f t="shared" si="9"/>
        <v>707361233.40999973</v>
      </c>
      <c r="J32" s="9">
        <f t="shared" si="9"/>
        <v>714173570.90999985</v>
      </c>
      <c r="K32" s="9">
        <f t="shared" si="9"/>
        <v>722087539.97000003</v>
      </c>
      <c r="L32" s="9">
        <f t="shared" si="9"/>
        <v>725628224.3499999</v>
      </c>
      <c r="M32" s="9">
        <f t="shared" si="9"/>
        <v>732629424.50000012</v>
      </c>
      <c r="N32" s="9">
        <f t="shared" si="9"/>
        <v>733659958.44999981</v>
      </c>
      <c r="O32" s="9">
        <f t="shared" si="9"/>
        <v>735196767.02999997</v>
      </c>
      <c r="P32" s="9">
        <f t="shared" si="9"/>
        <v>736902706.48000002</v>
      </c>
      <c r="Q32" s="9">
        <f t="shared" si="9"/>
        <v>739387234.52999997</v>
      </c>
      <c r="R32" s="9">
        <f t="shared" si="9"/>
        <v>717396001.34083283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530446.56999999995</v>
      </c>
      <c r="F39" s="45">
        <v>530484.14</v>
      </c>
      <c r="G39" s="45">
        <v>530509.41</v>
      </c>
      <c r="H39" s="45">
        <v>530530.28</v>
      </c>
      <c r="I39" s="45">
        <v>530538.11</v>
      </c>
      <c r="J39" s="45">
        <v>530542.47</v>
      </c>
      <c r="K39" s="45">
        <v>530546.98</v>
      </c>
      <c r="L39" s="45">
        <v>530551.34</v>
      </c>
      <c r="M39" s="45">
        <v>530557.93999999994</v>
      </c>
      <c r="N39" s="45">
        <v>530562.44999999995</v>
      </c>
      <c r="O39" s="45">
        <v>531010.27</v>
      </c>
      <c r="P39" s="45">
        <v>3341740.85</v>
      </c>
      <c r="Q39" s="45">
        <v>3341745.21</v>
      </c>
      <c r="R39" s="47">
        <f>((E39+Q39)+((F39+G39+H39+I39+J39+K39+L39+M39+N39+O39+P39)*2))/24</f>
        <v>881972.51083333336</v>
      </c>
      <c r="T39" s="49"/>
      <c r="W39" s="49">
        <f>+R39</f>
        <v>881972.51083333336</v>
      </c>
      <c r="Y39" s="51"/>
      <c r="Z39" s="51"/>
      <c r="AA39" s="51"/>
      <c r="AB39" s="49">
        <f>+R39</f>
        <v>881972.51083333336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11558794.199999999</v>
      </c>
      <c r="F40" s="45">
        <v>11679450.689999999</v>
      </c>
      <c r="G40" s="45">
        <v>11782103.310000001</v>
      </c>
      <c r="H40" s="45">
        <v>11898197.6</v>
      </c>
      <c r="I40" s="45">
        <v>11968468.01</v>
      </c>
      <c r="J40" s="45">
        <v>12097438.98</v>
      </c>
      <c r="K40" s="45">
        <v>12051098.880000001</v>
      </c>
      <c r="L40" s="45">
        <v>12213349.59</v>
      </c>
      <c r="M40" s="45">
        <v>12327925.800000001</v>
      </c>
      <c r="N40" s="45">
        <v>12313260.26</v>
      </c>
      <c r="O40" s="45">
        <v>12334603.68</v>
      </c>
      <c r="P40" s="45">
        <v>10148672.5</v>
      </c>
      <c r="Q40" s="45">
        <v>10252301.76</v>
      </c>
      <c r="R40" s="47">
        <f>((E40+Q40)+((F40+G40+H40+I40+J40+K40+L40+M40+N40+O40+P40)*2))/24</f>
        <v>11810009.773333333</v>
      </c>
      <c r="T40" s="49"/>
      <c r="W40" s="49">
        <f>+R40</f>
        <v>11810009.773333333</v>
      </c>
      <c r="Y40" s="51"/>
      <c r="Z40" s="51"/>
      <c r="AA40" s="51"/>
      <c r="AB40" s="49">
        <f>+R40</f>
        <v>11810009.773333333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0">((E41+Q41)+((F41+G41+H41+I41+J41+K41+L41+M41+N41+O41+P41)*2))/24</f>
        <v>0</v>
      </c>
      <c r="T41" s="49"/>
      <c r="W41" s="49">
        <f t="shared" ref="W41:W42" si="11">+R41</f>
        <v>0</v>
      </c>
      <c r="Y41" s="51"/>
      <c r="Z41" s="51"/>
      <c r="AA41" s="51"/>
      <c r="AB41" s="49">
        <f t="shared" ref="AB41:AB42" si="12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2307.6799999999998</v>
      </c>
      <c r="P42" s="45">
        <v>4675.28</v>
      </c>
      <c r="Q42" s="45">
        <v>8076.88</v>
      </c>
      <c r="R42" s="47">
        <f t="shared" si="10"/>
        <v>918.44999999999993</v>
      </c>
      <c r="T42" s="49"/>
      <c r="W42" s="49">
        <f t="shared" si="11"/>
        <v>918.44999999999993</v>
      </c>
      <c r="Y42" s="51"/>
      <c r="Z42" s="51"/>
      <c r="AA42" s="51"/>
      <c r="AB42" s="49">
        <f t="shared" si="12"/>
        <v>918.44999999999993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59.92</v>
      </c>
      <c r="R43" s="47">
        <f>((E43+Q43)+((F43+G43+H43+I43+J43+K43+L43+M43+N43+O43+P43)*2))/24</f>
        <v>2.4966666666666666</v>
      </c>
      <c r="T43" s="49"/>
      <c r="W43" s="49">
        <f>+R43</f>
        <v>2.4966666666666666</v>
      </c>
      <c r="Y43" s="51"/>
      <c r="Z43" s="51"/>
      <c r="AA43" s="51"/>
      <c r="AB43" s="49">
        <f>+R43</f>
        <v>2.4966666666666666</v>
      </c>
    </row>
    <row r="44" spans="1:30">
      <c r="D44" s="3" t="s">
        <v>31</v>
      </c>
      <c r="E44" s="46">
        <f t="shared" ref="E44:R44" si="13">SUM(E37:E43)</f>
        <v>12287205.279999999</v>
      </c>
      <c r="F44" s="46">
        <f t="shared" si="13"/>
        <v>12407899.34</v>
      </c>
      <c r="G44" s="46">
        <f t="shared" si="13"/>
        <v>12510577.23</v>
      </c>
      <c r="H44" s="46">
        <f t="shared" si="13"/>
        <v>12626692.390000001</v>
      </c>
      <c r="I44" s="46">
        <f t="shared" si="13"/>
        <v>12696970.629999999</v>
      </c>
      <c r="J44" s="46">
        <f t="shared" si="13"/>
        <v>12825945.960000001</v>
      </c>
      <c r="K44" s="46">
        <f t="shared" si="13"/>
        <v>12779610.370000001</v>
      </c>
      <c r="L44" s="46">
        <f t="shared" si="13"/>
        <v>12941865.439999999</v>
      </c>
      <c r="M44" s="46">
        <f t="shared" si="13"/>
        <v>13056448.25</v>
      </c>
      <c r="N44" s="46">
        <f t="shared" si="13"/>
        <v>13041787.219999999</v>
      </c>
      <c r="O44" s="46">
        <f t="shared" si="13"/>
        <v>13065886.139999999</v>
      </c>
      <c r="P44" s="46">
        <f t="shared" si="13"/>
        <v>13693053.139999999</v>
      </c>
      <c r="Q44" s="46">
        <f t="shared" si="13"/>
        <v>13800148.280000001</v>
      </c>
      <c r="R44" s="46">
        <f t="shared" si="13"/>
        <v>12890867.740833333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921642.42</v>
      </c>
      <c r="F46" s="45">
        <v>477302.11</v>
      </c>
      <c r="G46" s="45">
        <v>1013780.38</v>
      </c>
      <c r="H46" s="45">
        <v>337570.22</v>
      </c>
      <c r="I46" s="45">
        <v>576204.07999999996</v>
      </c>
      <c r="J46" s="45">
        <v>-119686.53</v>
      </c>
      <c r="K46" s="45">
        <v>500818.9</v>
      </c>
      <c r="L46" s="45">
        <v>339528.83</v>
      </c>
      <c r="M46" s="45">
        <v>2523372.85</v>
      </c>
      <c r="N46" s="45">
        <v>2216024.09</v>
      </c>
      <c r="O46" s="45">
        <v>2192038.92</v>
      </c>
      <c r="P46" s="45">
        <v>2361086.4300000002</v>
      </c>
      <c r="Q46" s="45">
        <v>1272920.22</v>
      </c>
      <c r="R46" s="47">
        <f t="shared" ref="R46:R56" si="14">((E46+Q46)+((F46+G46+H46+I46+J46+K46+L46+M46+N46+O46+P46)*2))/24</f>
        <v>1126276.8</v>
      </c>
      <c r="T46" s="49">
        <f t="shared" ref="T46:T56" si="15">+R46</f>
        <v>1126276.8</v>
      </c>
      <c r="Y46" s="51"/>
      <c r="Z46" s="51"/>
      <c r="AA46" s="51"/>
      <c r="AD46" s="49">
        <f t="shared" ref="AD46:AD56" si="16">+R46</f>
        <v>1126276.8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-1303301.01</v>
      </c>
      <c r="F47" s="45">
        <v>-706920.61</v>
      </c>
      <c r="G47" s="45">
        <v>-617300.66</v>
      </c>
      <c r="H47" s="45">
        <v>-613702.06999999995</v>
      </c>
      <c r="I47" s="45">
        <v>-456273.33</v>
      </c>
      <c r="J47" s="45">
        <v>-755930</v>
      </c>
      <c r="K47" s="45">
        <v>-862685.39</v>
      </c>
      <c r="L47" s="45">
        <v>-537742.41</v>
      </c>
      <c r="M47" s="45">
        <v>-852173.71</v>
      </c>
      <c r="N47" s="45">
        <v>-1380188.62</v>
      </c>
      <c r="O47" s="45">
        <v>-2239549.2000000002</v>
      </c>
      <c r="P47" s="45">
        <v>-1111225.6399999999</v>
      </c>
      <c r="Q47" s="45">
        <v>-1973128.15</v>
      </c>
      <c r="R47" s="47">
        <f t="shared" si="14"/>
        <v>-980992.18500000006</v>
      </c>
      <c r="T47" s="49">
        <f t="shared" si="15"/>
        <v>-980992.18500000006</v>
      </c>
      <c r="U47" s="49"/>
      <c r="Y47" s="51"/>
      <c r="Z47" s="51"/>
      <c r="AA47" s="51"/>
      <c r="AD47" s="49">
        <f t="shared" si="16"/>
        <v>-980992.18500000006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-573.24</v>
      </c>
      <c r="K48" s="45">
        <v>0</v>
      </c>
      <c r="L48" s="45">
        <v>0</v>
      </c>
      <c r="M48" s="45">
        <v>0</v>
      </c>
      <c r="N48" s="45">
        <v>1543422</v>
      </c>
      <c r="O48" s="45">
        <v>-8359.2600000000093</v>
      </c>
      <c r="P48" s="45">
        <v>-11499.5</v>
      </c>
      <c r="Q48" s="45">
        <v>-16461.41</v>
      </c>
      <c r="R48" s="47">
        <f t="shared" si="14"/>
        <v>126229.94124999999</v>
      </c>
      <c r="T48" s="49">
        <f t="shared" si="15"/>
        <v>126229.94124999999</v>
      </c>
      <c r="U48" s="49"/>
      <c r="Y48" s="51"/>
      <c r="Z48" s="51"/>
      <c r="AA48" s="51"/>
      <c r="AD48" s="49">
        <f t="shared" si="16"/>
        <v>126229.94124999999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517631.63</v>
      </c>
      <c r="F49" s="45">
        <v>428284.07</v>
      </c>
      <c r="G49" s="45">
        <v>2003822.76</v>
      </c>
      <c r="H49" s="45">
        <v>506054.96</v>
      </c>
      <c r="I49" s="45">
        <v>380663.68</v>
      </c>
      <c r="J49" s="45">
        <v>281672.58</v>
      </c>
      <c r="K49" s="45">
        <v>2833374.09</v>
      </c>
      <c r="L49" s="45">
        <v>591846.66</v>
      </c>
      <c r="M49" s="45">
        <v>2157006.89</v>
      </c>
      <c r="N49" s="45">
        <v>-1569885.42</v>
      </c>
      <c r="O49" s="45">
        <v>757680.1</v>
      </c>
      <c r="P49" s="45">
        <v>937787.48</v>
      </c>
      <c r="Q49" s="45">
        <v>1391049.63</v>
      </c>
      <c r="R49" s="47">
        <f t="shared" si="14"/>
        <v>855220.70666666667</v>
      </c>
      <c r="T49" s="49">
        <f t="shared" si="15"/>
        <v>855220.70666666667</v>
      </c>
      <c r="U49" s="49"/>
      <c r="Y49" s="51"/>
      <c r="Z49" s="51"/>
      <c r="AA49" s="51"/>
      <c r="AD49" s="49">
        <f t="shared" si="16"/>
        <v>855220.70666666667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4"/>
        <v>0</v>
      </c>
      <c r="T50" s="49">
        <f t="shared" si="15"/>
        <v>0</v>
      </c>
      <c r="U50" s="49"/>
      <c r="Y50" s="51"/>
      <c r="Z50" s="51"/>
      <c r="AA50" s="51"/>
      <c r="AD50" s="49">
        <f t="shared" si="16"/>
        <v>0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4"/>
        <v>0</v>
      </c>
      <c r="T51" s="49">
        <f t="shared" si="15"/>
        <v>0</v>
      </c>
      <c r="Y51" s="51"/>
      <c r="Z51" s="51"/>
      <c r="AA51" s="51"/>
      <c r="AD51" s="49">
        <f t="shared" si="16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4"/>
        <v>0</v>
      </c>
      <c r="T52" s="49">
        <f t="shared" si="15"/>
        <v>0</v>
      </c>
      <c r="U52" s="49"/>
      <c r="Y52" s="51"/>
      <c r="Z52" s="51"/>
      <c r="AA52" s="51"/>
      <c r="AD52" s="49">
        <f t="shared" si="16"/>
        <v>0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4"/>
        <v>0</v>
      </c>
      <c r="T53" s="49">
        <f t="shared" si="15"/>
        <v>0</v>
      </c>
      <c r="U53" s="49"/>
      <c r="Y53" s="51"/>
      <c r="Z53" s="51"/>
      <c r="AA53" s="51"/>
      <c r="AD53" s="49">
        <f t="shared" si="16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4"/>
        <v>0</v>
      </c>
      <c r="T54" s="49">
        <f t="shared" si="15"/>
        <v>0</v>
      </c>
      <c r="U54" s="49"/>
      <c r="Y54" s="51"/>
      <c r="Z54" s="51"/>
      <c r="AA54" s="51"/>
      <c r="AD54" s="49">
        <f t="shared" si="16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4"/>
        <v>0</v>
      </c>
      <c r="T55" s="49">
        <f t="shared" si="15"/>
        <v>0</v>
      </c>
      <c r="U55" s="49"/>
      <c r="Y55" s="51"/>
      <c r="Z55" s="51"/>
      <c r="AA55" s="51"/>
      <c r="AD55" s="49">
        <f t="shared" si="16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4"/>
        <v>0</v>
      </c>
      <c r="T56" s="49">
        <f t="shared" si="15"/>
        <v>0</v>
      </c>
      <c r="U56" s="49"/>
      <c r="Y56" s="51"/>
      <c r="Z56" s="51"/>
      <c r="AA56" s="51"/>
      <c r="AD56" s="49">
        <f t="shared" si="16"/>
        <v>0</v>
      </c>
    </row>
    <row r="57" spans="1:30">
      <c r="D57" s="3" t="s">
        <v>35</v>
      </c>
      <c r="E57" s="46">
        <f t="shared" ref="E57:R57" si="17">SUM(E46:E56)</f>
        <v>135973.04000000004</v>
      </c>
      <c r="F57" s="46">
        <f t="shared" si="17"/>
        <v>198665.57</v>
      </c>
      <c r="G57" s="46">
        <f t="shared" si="17"/>
        <v>2400302.48</v>
      </c>
      <c r="H57" s="46">
        <f t="shared" si="17"/>
        <v>229923.11000000004</v>
      </c>
      <c r="I57" s="46">
        <f t="shared" si="17"/>
        <v>500594.42999999993</v>
      </c>
      <c r="J57" s="46">
        <f t="shared" si="17"/>
        <v>-594517.18999999994</v>
      </c>
      <c r="K57" s="46">
        <f t="shared" si="17"/>
        <v>2471507.5999999996</v>
      </c>
      <c r="L57" s="46">
        <f t="shared" si="17"/>
        <v>393633.08</v>
      </c>
      <c r="M57" s="46">
        <f t="shared" si="17"/>
        <v>3828206.0300000003</v>
      </c>
      <c r="N57" s="46">
        <f t="shared" si="17"/>
        <v>809372.04999999981</v>
      </c>
      <c r="O57" s="46">
        <f t="shared" si="17"/>
        <v>701810.55999999971</v>
      </c>
      <c r="P57" s="46">
        <f t="shared" si="17"/>
        <v>2176148.7700000005</v>
      </c>
      <c r="Q57" s="46">
        <f t="shared" si="17"/>
        <v>674380.28999999992</v>
      </c>
      <c r="R57" s="46">
        <f t="shared" si="17"/>
        <v>1126735.2629166667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:K61" si="18">SUM(E59:E60)</f>
        <v>0</v>
      </c>
      <c r="F61" s="46">
        <f t="shared" si="18"/>
        <v>0</v>
      </c>
      <c r="G61" s="46">
        <f t="shared" si="18"/>
        <v>0</v>
      </c>
      <c r="H61" s="46">
        <f t="shared" si="18"/>
        <v>0</v>
      </c>
      <c r="I61" s="46">
        <f t="shared" si="18"/>
        <v>0</v>
      </c>
      <c r="J61" s="46">
        <f t="shared" si="18"/>
        <v>0</v>
      </c>
      <c r="K61" s="46">
        <f t="shared" si="18"/>
        <v>0</v>
      </c>
      <c r="L61" s="46">
        <f t="shared" ref="L61:R61" si="19">SUM(L59:L60)</f>
        <v>0</v>
      </c>
      <c r="M61" s="46">
        <f t="shared" si="19"/>
        <v>0</v>
      </c>
      <c r="N61" s="46">
        <f t="shared" si="19"/>
        <v>0</v>
      </c>
      <c r="O61" s="46">
        <f t="shared" si="19"/>
        <v>0</v>
      </c>
      <c r="P61" s="46">
        <f t="shared" si="19"/>
        <v>0</v>
      </c>
      <c r="Q61" s="46">
        <f t="shared" si="19"/>
        <v>0</v>
      </c>
      <c r="R61" s="46">
        <f t="shared" si="19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-11419.42</v>
      </c>
      <c r="F63" s="45">
        <v>-6012.8700000000099</v>
      </c>
      <c r="G63" s="45">
        <v>-27315.7</v>
      </c>
      <c r="H63" s="45">
        <v>-5467.7700000000104</v>
      </c>
      <c r="I63" s="45">
        <v>-47631.63</v>
      </c>
      <c r="J63" s="45">
        <v>-9926.48</v>
      </c>
      <c r="K63" s="45">
        <v>-15549.33</v>
      </c>
      <c r="L63" s="45">
        <v>-10545.98</v>
      </c>
      <c r="M63" s="45">
        <v>-24214.47</v>
      </c>
      <c r="N63" s="45">
        <v>-20695.169999999998</v>
      </c>
      <c r="O63" s="45">
        <v>-6339.37</v>
      </c>
      <c r="P63" s="45">
        <v>-21310.1</v>
      </c>
      <c r="Q63" s="45">
        <v>-13602.01</v>
      </c>
      <c r="R63" s="47">
        <f t="shared" ref="R63:R79" si="20">((E63+Q63)+((F63+G63+H63+I63+J63+K63+L63+M63+N63+O63+P63)*2))/24</f>
        <v>-17293.298750000002</v>
      </c>
      <c r="T63" s="49">
        <f t="shared" ref="T63:T79" si="21">+R63</f>
        <v>-17293.298750000002</v>
      </c>
      <c r="U63" s="49"/>
      <c r="Y63" s="51"/>
      <c r="Z63" s="51"/>
      <c r="AA63" s="51"/>
      <c r="AD63" s="49">
        <f>+R63</f>
        <v>-17293.298750000002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182991.06</v>
      </c>
      <c r="F64" s="45">
        <v>604480.79</v>
      </c>
      <c r="G64" s="45">
        <v>1252449.79</v>
      </c>
      <c r="H64" s="45">
        <v>915335.33</v>
      </c>
      <c r="I64" s="45">
        <v>809436.86</v>
      </c>
      <c r="J64" s="45">
        <v>1782798.65</v>
      </c>
      <c r="K64" s="45">
        <v>1433647.07</v>
      </c>
      <c r="L64" s="45">
        <v>1786995.48</v>
      </c>
      <c r="M64" s="45">
        <v>1434094.23</v>
      </c>
      <c r="N64" s="45">
        <v>1385664.89</v>
      </c>
      <c r="O64" s="45">
        <v>1746852.88</v>
      </c>
      <c r="P64" s="45">
        <v>2524138.15</v>
      </c>
      <c r="Q64" s="45">
        <v>1319839.78</v>
      </c>
      <c r="R64" s="47">
        <f t="shared" si="20"/>
        <v>1368942.4616666669</v>
      </c>
      <c r="T64" s="49">
        <f t="shared" si="21"/>
        <v>1368942.4616666669</v>
      </c>
      <c r="U64" s="49"/>
      <c r="Y64" s="51"/>
      <c r="Z64" s="51"/>
      <c r="AA64" s="51"/>
      <c r="AD64" s="49">
        <f>+R64</f>
        <v>1368942.4616666669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0"/>
        <v>0</v>
      </c>
      <c r="T65" s="49">
        <f t="shared" si="21"/>
        <v>0</v>
      </c>
      <c r="U65" s="49"/>
      <c r="Y65" s="51"/>
      <c r="Z65" s="51"/>
      <c r="AA65" s="51"/>
      <c r="AD65" s="49">
        <f t="shared" ref="AD65:AD66" si="22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0"/>
        <v>0</v>
      </c>
      <c r="T66" s="49">
        <f t="shared" si="21"/>
        <v>0</v>
      </c>
      <c r="U66" s="49"/>
      <c r="Y66" s="51"/>
      <c r="Z66" s="51"/>
      <c r="AA66" s="51"/>
      <c r="AD66" s="49">
        <f t="shared" si="22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-1908.26</v>
      </c>
      <c r="F67" s="45">
        <v>-1908.63</v>
      </c>
      <c r="G67" s="45">
        <v>-1908.63</v>
      </c>
      <c r="H67" s="45">
        <v>-1908.63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0"/>
        <v>-1908.6145833333339</v>
      </c>
      <c r="T67" s="49">
        <f t="shared" si="21"/>
        <v>-1908.6145833333339</v>
      </c>
      <c r="U67" s="49"/>
      <c r="V67" s="49"/>
      <c r="Y67" s="51"/>
      <c r="Z67" s="51"/>
      <c r="AA67" s="51"/>
      <c r="AD67" s="49">
        <f>+R67</f>
        <v>-1908.6145833333339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274.64</v>
      </c>
      <c r="F68" s="45">
        <v>759.85</v>
      </c>
      <c r="G68" s="45">
        <v>271.92</v>
      </c>
      <c r="H68" s="45">
        <v>683.39</v>
      </c>
      <c r="I68" s="45">
        <v>238</v>
      </c>
      <c r="J68" s="45">
        <v>324.86</v>
      </c>
      <c r="K68" s="45">
        <v>128.31</v>
      </c>
      <c r="L68" s="45">
        <v>183.76</v>
      </c>
      <c r="M68" s="45">
        <v>14.1099999999999</v>
      </c>
      <c r="N68" s="45">
        <v>87.19</v>
      </c>
      <c r="O68" s="45">
        <v>293.11</v>
      </c>
      <c r="P68" s="45">
        <v>144.32</v>
      </c>
      <c r="Q68" s="45">
        <v>114.82</v>
      </c>
      <c r="R68" s="47">
        <f t="shared" si="20"/>
        <v>276.96250000000003</v>
      </c>
      <c r="T68" s="49">
        <f t="shared" si="21"/>
        <v>276.96250000000003</v>
      </c>
      <c r="U68" s="49"/>
      <c r="Y68" s="51"/>
      <c r="Z68" s="51"/>
      <c r="AA68" s="51"/>
      <c r="AD68" s="49">
        <f>+R68</f>
        <v>276.96250000000003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8084.01</v>
      </c>
      <c r="F69" s="45">
        <v>8148.05</v>
      </c>
      <c r="G69" s="45">
        <v>8084.01</v>
      </c>
      <c r="H69" s="45">
        <v>8084.01</v>
      </c>
      <c r="I69" s="45">
        <v>8084.01</v>
      </c>
      <c r="J69" s="45">
        <v>8084.01</v>
      </c>
      <c r="K69" s="45">
        <v>8084.01</v>
      </c>
      <c r="L69" s="45">
        <v>8084.01</v>
      </c>
      <c r="M69" s="45">
        <v>18914.39</v>
      </c>
      <c r="N69" s="45">
        <v>18914.39</v>
      </c>
      <c r="O69" s="45">
        <v>8084.01</v>
      </c>
      <c r="P69" s="45">
        <v>8084.01</v>
      </c>
      <c r="Q69" s="45">
        <v>14484.01</v>
      </c>
      <c r="R69" s="47">
        <f t="shared" si="20"/>
        <v>10161.076666666666</v>
      </c>
      <c r="T69" s="49">
        <f t="shared" si="21"/>
        <v>10161.076666666666</v>
      </c>
      <c r="U69" s="49"/>
      <c r="Y69" s="51"/>
      <c r="Z69" s="51"/>
      <c r="AA69" s="51"/>
      <c r="AD69" s="49">
        <f>+R69</f>
        <v>10161.076666666666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7">
        <f t="shared" si="20"/>
        <v>0</v>
      </c>
      <c r="T70" s="49">
        <f t="shared" si="21"/>
        <v>0</v>
      </c>
      <c r="U70" s="49"/>
      <c r="Y70" s="51"/>
      <c r="Z70" s="51"/>
      <c r="AA70" s="51"/>
      <c r="AD70" s="49">
        <f>+R70</f>
        <v>0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0</v>
      </c>
      <c r="F71" s="45">
        <v>0</v>
      </c>
      <c r="G71" s="45">
        <v>0</v>
      </c>
      <c r="H71" s="45">
        <v>3942514.35</v>
      </c>
      <c r="I71" s="45">
        <v>5267126.2300000004</v>
      </c>
      <c r="J71" s="45">
        <v>7602542.7800000003</v>
      </c>
      <c r="K71" s="45">
        <v>7328243.0499999998</v>
      </c>
      <c r="L71" s="45">
        <v>5185959.7</v>
      </c>
      <c r="M71" s="45">
        <v>9.3132257461547893E-10</v>
      </c>
      <c r="N71" s="45">
        <v>0</v>
      </c>
      <c r="O71" s="45">
        <v>0</v>
      </c>
      <c r="P71" s="45">
        <v>0</v>
      </c>
      <c r="Q71" s="45">
        <v>0</v>
      </c>
      <c r="R71" s="47">
        <f t="shared" si="20"/>
        <v>2443865.5091666668</v>
      </c>
      <c r="T71" s="49">
        <f t="shared" si="21"/>
        <v>2443865.5091666668</v>
      </c>
      <c r="U71" s="49"/>
      <c r="Y71" s="51"/>
      <c r="Z71" s="51"/>
      <c r="AA71" s="51"/>
      <c r="AD71" s="49">
        <f t="shared" ref="AD71:AD74" si="23">+R71</f>
        <v>2443865.5091666668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7">
        <f t="shared" si="20"/>
        <v>0</v>
      </c>
      <c r="T72" s="49">
        <f t="shared" si="21"/>
        <v>0</v>
      </c>
      <c r="U72" s="49"/>
      <c r="Y72" s="51"/>
      <c r="Z72" s="51"/>
      <c r="AA72" s="51"/>
      <c r="AD72" s="49">
        <f t="shared" si="23"/>
        <v>0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0</v>
      </c>
      <c r="F73" s="45">
        <v>0</v>
      </c>
      <c r="G73" s="45">
        <v>0</v>
      </c>
      <c r="H73" s="45">
        <v>-128355.2</v>
      </c>
      <c r="I73" s="45">
        <v>-128355.2</v>
      </c>
      <c r="J73" s="45">
        <v>-110576.21</v>
      </c>
      <c r="K73" s="45">
        <v>-110576.21</v>
      </c>
      <c r="L73" s="45">
        <v>-86189.01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7">
        <f>((E73+Q73)+((F73+G73+H73+I73+J73+K73+L73+M73+N73+O73+P73)*2))/24</f>
        <v>-47004.319166666661</v>
      </c>
      <c r="T73" s="49">
        <f>+R73</f>
        <v>-47004.319166666661</v>
      </c>
      <c r="U73" s="49"/>
      <c r="Y73" s="51"/>
      <c r="Z73" s="51"/>
      <c r="AA73" s="51"/>
      <c r="AD73" s="49">
        <f>+R73</f>
        <v>-47004.319166666661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0</v>
      </c>
      <c r="F74" s="45">
        <v>0</v>
      </c>
      <c r="G74" s="45">
        <v>0</v>
      </c>
      <c r="H74" s="45">
        <v>418499.47</v>
      </c>
      <c r="I74" s="45">
        <v>533483.42000000004</v>
      </c>
      <c r="J74" s="45">
        <v>708650.39</v>
      </c>
      <c r="K74" s="45">
        <v>685132.24</v>
      </c>
      <c r="L74" s="45">
        <v>498244.93</v>
      </c>
      <c r="M74" s="45">
        <v>-1.16415321826935E-10</v>
      </c>
      <c r="N74" s="45">
        <v>0</v>
      </c>
      <c r="O74" s="45">
        <v>0</v>
      </c>
      <c r="P74" s="45">
        <v>0</v>
      </c>
      <c r="Q74" s="45">
        <v>0</v>
      </c>
      <c r="R74" s="47">
        <f t="shared" si="20"/>
        <v>237000.87083333335</v>
      </c>
      <c r="T74" s="49">
        <f t="shared" si="21"/>
        <v>237000.87083333335</v>
      </c>
      <c r="U74" s="49"/>
      <c r="Y74" s="51"/>
      <c r="Z74" s="51"/>
      <c r="AA74" s="51"/>
      <c r="AD74" s="49">
        <f t="shared" si="23"/>
        <v>237000.87083333335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0"/>
        <v>0</v>
      </c>
      <c r="T75" s="49">
        <f t="shared" si="21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3889865.78</v>
      </c>
      <c r="F76" s="45">
        <v>2146984.46</v>
      </c>
      <c r="G76" s="45">
        <v>1728655.19</v>
      </c>
      <c r="H76" s="45">
        <v>1151049.3999999999</v>
      </c>
      <c r="I76" s="45">
        <v>577180.97</v>
      </c>
      <c r="J76" s="45">
        <v>490255.71</v>
      </c>
      <c r="K76" s="45">
        <v>488631.43</v>
      </c>
      <c r="L76" s="45">
        <v>2084360.55</v>
      </c>
      <c r="M76" s="45">
        <v>4526229.6500000004</v>
      </c>
      <c r="N76" s="45">
        <v>5740202.6699999999</v>
      </c>
      <c r="O76" s="45">
        <v>6036127.29</v>
      </c>
      <c r="P76" s="45">
        <v>5309476.5</v>
      </c>
      <c r="Q76" s="45">
        <v>4037487.84</v>
      </c>
      <c r="R76" s="47">
        <f t="shared" si="20"/>
        <v>2853569.2191666667</v>
      </c>
      <c r="T76" s="49">
        <f t="shared" si="21"/>
        <v>2853569.2191666667</v>
      </c>
      <c r="U76" s="49"/>
      <c r="Y76" s="51"/>
      <c r="Z76" s="51"/>
      <c r="AA76" s="51"/>
      <c r="AD76" s="49">
        <f t="shared" ref="AD76:AD79" si="24">+R76</f>
        <v>2853569.2191666667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47706.63</v>
      </c>
      <c r="F77" s="45">
        <v>48633.25</v>
      </c>
      <c r="G77" s="45">
        <v>12796.47</v>
      </c>
      <c r="H77" s="45">
        <v>57618.32</v>
      </c>
      <c r="I77" s="45">
        <v>34489.83</v>
      </c>
      <c r="J77" s="45">
        <v>75705.55</v>
      </c>
      <c r="K77" s="45">
        <v>21093.439999999999</v>
      </c>
      <c r="L77" s="45">
        <v>292235.65000000002</v>
      </c>
      <c r="M77" s="45">
        <v>30899.66</v>
      </c>
      <c r="N77" s="45">
        <v>20959</v>
      </c>
      <c r="O77" s="45">
        <v>83372</v>
      </c>
      <c r="P77" s="45">
        <v>66364.740000000005</v>
      </c>
      <c r="Q77" s="45">
        <v>43903.040000000001</v>
      </c>
      <c r="R77" s="47">
        <f t="shared" si="20"/>
        <v>65831.062083333338</v>
      </c>
      <c r="T77" s="49">
        <f t="shared" si="21"/>
        <v>65831.062083333338</v>
      </c>
      <c r="U77" s="49"/>
      <c r="Y77" s="51"/>
      <c r="Z77" s="51"/>
      <c r="AA77" s="51"/>
      <c r="AD77" s="49">
        <f t="shared" si="24"/>
        <v>65831.062083333338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14378818.77</v>
      </c>
      <c r="F78" s="45">
        <v>9218856.0700000003</v>
      </c>
      <c r="G78" s="45">
        <v>6580430.3600000003</v>
      </c>
      <c r="H78" s="45">
        <v>5594880.4100000001</v>
      </c>
      <c r="I78" s="45">
        <v>2545328.66</v>
      </c>
      <c r="J78" s="45">
        <v>1728277.3</v>
      </c>
      <c r="K78" s="45">
        <v>1529001.3</v>
      </c>
      <c r="L78" s="45">
        <v>6471737.1100000003</v>
      </c>
      <c r="M78" s="45">
        <v>13408823.939999999</v>
      </c>
      <c r="N78" s="45">
        <v>18101880.379999999</v>
      </c>
      <c r="O78" s="45">
        <v>21396977.559999999</v>
      </c>
      <c r="P78" s="45">
        <v>18384667.02</v>
      </c>
      <c r="Q78" s="45">
        <v>14375404.67</v>
      </c>
      <c r="R78" s="47">
        <f t="shared" si="20"/>
        <v>9944830.9858333338</v>
      </c>
      <c r="T78" s="49">
        <f t="shared" si="21"/>
        <v>9944830.9858333338</v>
      </c>
      <c r="U78" s="49"/>
      <c r="Y78" s="51"/>
      <c r="Z78" s="51"/>
      <c r="AA78" s="51"/>
      <c r="AD78" s="49">
        <f t="shared" si="24"/>
        <v>9944830.9858333338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233407.28</v>
      </c>
      <c r="F79" s="55">
        <v>327060.17</v>
      </c>
      <c r="G79" s="55">
        <v>244827.69</v>
      </c>
      <c r="H79" s="55">
        <v>206276.3</v>
      </c>
      <c r="I79" s="55">
        <v>180169.08</v>
      </c>
      <c r="J79" s="55">
        <v>236409.73</v>
      </c>
      <c r="K79" s="55">
        <v>252521.38</v>
      </c>
      <c r="L79" s="55">
        <v>1372894.86</v>
      </c>
      <c r="M79" s="55">
        <v>288410.87</v>
      </c>
      <c r="N79" s="55">
        <v>212072.06</v>
      </c>
      <c r="O79" s="55">
        <v>342360.49</v>
      </c>
      <c r="P79" s="55">
        <v>120255.26</v>
      </c>
      <c r="Q79" s="55">
        <v>249902.77</v>
      </c>
      <c r="R79" s="56">
        <f t="shared" si="20"/>
        <v>335409.4095833333</v>
      </c>
      <c r="T79" s="49">
        <f t="shared" si="21"/>
        <v>335409.4095833333</v>
      </c>
      <c r="U79" s="49"/>
      <c r="Y79" s="51"/>
      <c r="Z79" s="51"/>
      <c r="AA79" s="51"/>
      <c r="AD79" s="49">
        <f t="shared" si="24"/>
        <v>335409.4095833333</v>
      </c>
    </row>
    <row r="80" spans="1:30">
      <c r="D80" s="3" t="s">
        <v>42</v>
      </c>
      <c r="E80" s="45">
        <f t="shared" ref="E80:J80" si="25">SUM(E63:E79)</f>
        <v>18727820.490000002</v>
      </c>
      <c r="F80" s="45">
        <f t="shared" si="25"/>
        <v>12347001.140000001</v>
      </c>
      <c r="G80" s="45">
        <f t="shared" si="25"/>
        <v>9798291.0999999996</v>
      </c>
      <c r="H80" s="45">
        <f t="shared" si="25"/>
        <v>12159209.380000001</v>
      </c>
      <c r="I80" s="45">
        <f t="shared" si="25"/>
        <v>9777641.5999999996</v>
      </c>
      <c r="J80" s="45">
        <f t="shared" si="25"/>
        <v>12510637.660000004</v>
      </c>
      <c r="K80" s="45">
        <f t="shared" ref="K80:R80" si="26">SUM(K63:K79)</f>
        <v>11618448.060000001</v>
      </c>
      <c r="L80" s="45">
        <f t="shared" si="26"/>
        <v>17602052.43</v>
      </c>
      <c r="M80" s="45">
        <f t="shared" si="26"/>
        <v>19681263.750000004</v>
      </c>
      <c r="N80" s="45">
        <f t="shared" si="26"/>
        <v>25457176.779999997</v>
      </c>
      <c r="O80" s="45">
        <f t="shared" si="26"/>
        <v>29605819.339999996</v>
      </c>
      <c r="P80" s="45">
        <f t="shared" si="26"/>
        <v>26389911.27</v>
      </c>
      <c r="Q80" s="45">
        <f t="shared" si="26"/>
        <v>20025626.289999999</v>
      </c>
      <c r="R80" s="45">
        <f t="shared" si="26"/>
        <v>17193681.324999999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27">((E82+Q82)+((F82+G82+H82+I82+J82+K82+L82+M82+N82+O82+P82)*2))/24</f>
        <v>0</v>
      </c>
      <c r="T82" s="49">
        <f t="shared" ref="T82:T83" si="28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27"/>
        <v>0</v>
      </c>
      <c r="T83" s="49">
        <f t="shared" si="28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31360.13</v>
      </c>
      <c r="K85" s="45">
        <v>31360.13</v>
      </c>
      <c r="L85" s="45">
        <v>8452.1200000000008</v>
      </c>
      <c r="M85" s="45">
        <v>1.8189894035458601E-12</v>
      </c>
      <c r="N85" s="45">
        <v>0</v>
      </c>
      <c r="O85" s="45">
        <v>0</v>
      </c>
      <c r="P85" s="45">
        <v>0</v>
      </c>
      <c r="Q85" s="45">
        <v>0</v>
      </c>
      <c r="R85" s="47">
        <f t="shared" ref="R85:R93" si="29">((E85+Q85)+((F85+G85+H85+I85+J85+K85+L85+M85+N85+O85+P85)*2))/24</f>
        <v>5931.0316666666668</v>
      </c>
      <c r="W85" s="49">
        <f t="shared" ref="W85:W93" si="30">+R85</f>
        <v>5931.0316666666668</v>
      </c>
      <c r="Y85" s="51"/>
      <c r="Z85" s="51"/>
      <c r="AA85" s="51"/>
      <c r="AB85" s="49">
        <f t="shared" ref="AB85:AB93" si="31">+R85</f>
        <v>5931.0316666666668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9500.5799999999908</v>
      </c>
      <c r="F86" s="45">
        <v>9500.5799999999908</v>
      </c>
      <c r="G86" s="45">
        <v>179016.37</v>
      </c>
      <c r="H86" s="45">
        <v>176006.51</v>
      </c>
      <c r="I86" s="45">
        <v>287578.21999999997</v>
      </c>
      <c r="J86" s="45">
        <v>5.8207660913467401E-11</v>
      </c>
      <c r="K86" s="45">
        <v>5.8207660913467401E-11</v>
      </c>
      <c r="L86" s="45">
        <v>76906.220000000103</v>
      </c>
      <c r="M86" s="45">
        <v>223678.02</v>
      </c>
      <c r="N86" s="45">
        <v>220044.53</v>
      </c>
      <c r="O86" s="45">
        <v>220044.53</v>
      </c>
      <c r="P86" s="45">
        <v>167020.67000000001</v>
      </c>
      <c r="Q86" s="45">
        <v>166854.94</v>
      </c>
      <c r="R86" s="47">
        <f t="shared" si="29"/>
        <v>137331.11749999999</v>
      </c>
      <c r="T86" s="49"/>
      <c r="W86" s="49">
        <f t="shared" si="30"/>
        <v>137331.11749999999</v>
      </c>
      <c r="Y86" s="51"/>
      <c r="Z86" s="51"/>
      <c r="AA86" s="51"/>
      <c r="AB86" s="49">
        <f t="shared" si="31"/>
        <v>137331.11749999999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7920.25</v>
      </c>
      <c r="R87" s="47">
        <f t="shared" si="29"/>
        <v>330.01041666666669</v>
      </c>
      <c r="T87" s="49"/>
      <c r="W87" s="49">
        <f t="shared" si="30"/>
        <v>330.01041666666669</v>
      </c>
      <c r="Y87" s="51"/>
      <c r="Z87" s="51"/>
      <c r="AA87" s="51"/>
      <c r="AB87" s="49">
        <f t="shared" si="31"/>
        <v>330.01041666666669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13116</v>
      </c>
      <c r="F88" s="45">
        <v>6558</v>
      </c>
      <c r="G88" s="45">
        <v>6558</v>
      </c>
      <c r="H88" s="45">
        <v>6558</v>
      </c>
      <c r="I88" s="45">
        <v>0</v>
      </c>
      <c r="J88" s="45">
        <v>-6558</v>
      </c>
      <c r="K88" s="45">
        <v>0</v>
      </c>
      <c r="L88" s="45">
        <v>-6558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29"/>
        <v>1093</v>
      </c>
      <c r="T88" s="49"/>
      <c r="W88" s="49">
        <f t="shared" si="30"/>
        <v>1093</v>
      </c>
      <c r="Y88" s="51"/>
      <c r="Z88" s="51"/>
      <c r="AA88" s="51"/>
      <c r="AB88" s="49">
        <f t="shared" si="31"/>
        <v>1093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29"/>
        <v>0</v>
      </c>
      <c r="T89" s="49"/>
      <c r="W89" s="49">
        <f t="shared" si="30"/>
        <v>0</v>
      </c>
      <c r="Y89" s="51"/>
      <c r="Z89" s="51"/>
      <c r="AA89" s="51"/>
      <c r="AB89" s="49">
        <f t="shared" si="31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8452.1200000000008</v>
      </c>
      <c r="K90" s="45">
        <v>173092.12</v>
      </c>
      <c r="L90" s="45">
        <v>196000.13</v>
      </c>
      <c r="M90" s="45">
        <v>0</v>
      </c>
      <c r="N90" s="45">
        <v>0</v>
      </c>
      <c r="O90" s="45">
        <v>0</v>
      </c>
      <c r="P90" s="45">
        <v>54064.97</v>
      </c>
      <c r="Q90" s="45">
        <v>54064.97</v>
      </c>
      <c r="R90" s="47">
        <f t="shared" si="29"/>
        <v>38220.152083333327</v>
      </c>
      <c r="T90" s="49"/>
      <c r="W90" s="49">
        <f t="shared" si="30"/>
        <v>38220.152083333327</v>
      </c>
      <c r="Y90" s="51"/>
      <c r="Z90" s="51"/>
      <c r="AA90" s="51"/>
      <c r="AB90" s="49">
        <f t="shared" si="31"/>
        <v>38220.152083333327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-284.52999999999997</v>
      </c>
      <c r="M91" s="45">
        <v>-284.52999999999997</v>
      </c>
      <c r="N91" s="45">
        <v>-284.52999999999997</v>
      </c>
      <c r="O91" s="45">
        <v>-284.52999999999997</v>
      </c>
      <c r="P91" s="45">
        <v>0</v>
      </c>
      <c r="Q91" s="45">
        <v>0</v>
      </c>
      <c r="R91" s="47">
        <f t="shared" si="29"/>
        <v>-94.84333333333332</v>
      </c>
      <c r="T91" s="49"/>
      <c r="W91" s="49">
        <f t="shared" si="30"/>
        <v>-94.84333333333332</v>
      </c>
      <c r="Y91" s="51"/>
      <c r="Z91" s="51"/>
      <c r="AA91" s="51"/>
      <c r="AB91" s="49">
        <f t="shared" si="31"/>
        <v>-94.84333333333332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18085.240000000002</v>
      </c>
      <c r="F92" s="45">
        <v>18085.240000000002</v>
      </c>
      <c r="G92" s="45">
        <v>18085.240000000002</v>
      </c>
      <c r="H92" s="45">
        <v>18085.240000000002</v>
      </c>
      <c r="I92" s="45">
        <v>18085.240000000002</v>
      </c>
      <c r="J92" s="45">
        <v>18085.240000000002</v>
      </c>
      <c r="K92" s="45">
        <v>0</v>
      </c>
      <c r="L92" s="45">
        <v>18611.349999999999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7">
        <f t="shared" si="29"/>
        <v>9840.0141666666677</v>
      </c>
      <c r="T92" s="49"/>
      <c r="W92" s="49">
        <f t="shared" si="30"/>
        <v>9840.0141666666677</v>
      </c>
      <c r="Y92" s="51"/>
      <c r="Z92" s="51"/>
      <c r="AA92" s="51"/>
      <c r="AB92" s="49">
        <f t="shared" si="31"/>
        <v>9840.0141666666677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7">
        <f t="shared" si="29"/>
        <v>0</v>
      </c>
      <c r="T93" s="49"/>
      <c r="W93" s="49">
        <f t="shared" si="30"/>
        <v>0</v>
      </c>
      <c r="Y93" s="51"/>
      <c r="Z93" s="51"/>
      <c r="AA93" s="51"/>
      <c r="AB93" s="49">
        <f t="shared" si="31"/>
        <v>0</v>
      </c>
    </row>
    <row r="94" spans="1:28">
      <c r="D94" s="3" t="s">
        <v>55</v>
      </c>
      <c r="E94" s="46">
        <f t="shared" ref="E94:R94" si="32">SUM(E82:E93)</f>
        <v>40701.819999999992</v>
      </c>
      <c r="F94" s="46">
        <f t="shared" si="32"/>
        <v>34143.819999999992</v>
      </c>
      <c r="G94" s="46">
        <f t="shared" si="32"/>
        <v>203659.61</v>
      </c>
      <c r="H94" s="46">
        <f t="shared" si="32"/>
        <v>200649.75</v>
      </c>
      <c r="I94" s="46">
        <f t="shared" si="32"/>
        <v>305663.45999999996</v>
      </c>
      <c r="J94" s="46">
        <f t="shared" si="32"/>
        <v>51339.490000000063</v>
      </c>
      <c r="K94" s="46">
        <f t="shared" si="32"/>
        <v>204452.25000000006</v>
      </c>
      <c r="L94" s="46">
        <f t="shared" si="32"/>
        <v>293127.29000000004</v>
      </c>
      <c r="M94" s="46">
        <f t="shared" si="32"/>
        <v>223393.49</v>
      </c>
      <c r="N94" s="46">
        <f t="shared" si="32"/>
        <v>219760</v>
      </c>
      <c r="O94" s="46">
        <f t="shared" si="32"/>
        <v>219760</v>
      </c>
      <c r="P94" s="46">
        <f t="shared" si="32"/>
        <v>221085.64</v>
      </c>
      <c r="Q94" s="46">
        <f t="shared" si="32"/>
        <v>228840.16</v>
      </c>
      <c r="R94" s="46">
        <f t="shared" si="32"/>
        <v>192650.48249999998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3">+E96+E94+E80</f>
        <v>18768522.310000002</v>
      </c>
      <c r="F98" s="45">
        <f t="shared" si="33"/>
        <v>12381144.960000001</v>
      </c>
      <c r="G98" s="45">
        <f t="shared" si="33"/>
        <v>10001950.709999999</v>
      </c>
      <c r="H98" s="45">
        <f t="shared" si="33"/>
        <v>12359859.130000001</v>
      </c>
      <c r="I98" s="45">
        <f t="shared" si="33"/>
        <v>10083305.059999999</v>
      </c>
      <c r="J98" s="45">
        <f t="shared" si="33"/>
        <v>12561977.150000004</v>
      </c>
      <c r="K98" s="45">
        <f t="shared" si="33"/>
        <v>11822900.310000001</v>
      </c>
      <c r="L98" s="45">
        <f t="shared" si="33"/>
        <v>17895179.719999999</v>
      </c>
      <c r="M98" s="45">
        <f t="shared" si="33"/>
        <v>19904657.240000002</v>
      </c>
      <c r="N98" s="45">
        <f t="shared" si="33"/>
        <v>25676936.779999997</v>
      </c>
      <c r="O98" s="45">
        <f t="shared" si="33"/>
        <v>29825579.339999996</v>
      </c>
      <c r="P98" s="45">
        <f t="shared" si="33"/>
        <v>26610996.91</v>
      </c>
      <c r="Q98" s="45">
        <f t="shared" si="33"/>
        <v>20254466.449999999</v>
      </c>
      <c r="R98" s="45">
        <f t="shared" si="33"/>
        <v>17386331.807500001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-15000</v>
      </c>
      <c r="F100" s="45">
        <v>-15000</v>
      </c>
      <c r="G100" s="45">
        <v>-15000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4">((E100+Q100)+((F100+G100+H100+I100+J100+K100+L100+M100+N100+O100+P100)*2))/24</f>
        <v>-15000</v>
      </c>
      <c r="T100" s="49">
        <f t="shared" ref="T100:T118" si="35">+R100</f>
        <v>-15000</v>
      </c>
      <c r="Y100" s="51"/>
      <c r="Z100" s="51"/>
      <c r="AA100" s="51"/>
      <c r="AD100" s="49">
        <f t="shared" ref="AD100:AD118" si="36">+R100</f>
        <v>-15000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5105</v>
      </c>
      <c r="F101" s="45">
        <v>5105</v>
      </c>
      <c r="G101" s="45">
        <v>5105</v>
      </c>
      <c r="H101" s="45">
        <v>5105</v>
      </c>
      <c r="I101" s="45">
        <v>5105</v>
      </c>
      <c r="J101" s="45">
        <v>5105</v>
      </c>
      <c r="K101" s="45">
        <v>11564.29</v>
      </c>
      <c r="L101" s="45">
        <v>11564.29</v>
      </c>
      <c r="M101" s="45">
        <v>15785.61</v>
      </c>
      <c r="N101" s="45">
        <v>0</v>
      </c>
      <c r="O101" s="45">
        <v>61132.28</v>
      </c>
      <c r="P101" s="45">
        <v>61132.28</v>
      </c>
      <c r="Q101" s="45">
        <v>61977.9</v>
      </c>
      <c r="R101" s="47">
        <f t="shared" si="34"/>
        <v>18353.766666666666</v>
      </c>
      <c r="T101" s="49">
        <f t="shared" si="35"/>
        <v>18353.766666666666</v>
      </c>
      <c r="Y101" s="51"/>
      <c r="Z101" s="51"/>
      <c r="AA101" s="51"/>
      <c r="AD101" s="49">
        <f t="shared" si="36"/>
        <v>18353.766666666666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34"/>
        <v>0</v>
      </c>
      <c r="T102" s="49">
        <f t="shared" si="35"/>
        <v>0</v>
      </c>
      <c r="Y102" s="51"/>
      <c r="Z102" s="51"/>
      <c r="AA102" s="51"/>
      <c r="AD102" s="49">
        <f t="shared" si="36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-15785.61</v>
      </c>
      <c r="N103" s="31">
        <v>0</v>
      </c>
      <c r="O103" s="31">
        <v>-61132.28</v>
      </c>
      <c r="P103" s="31">
        <v>-61132.28</v>
      </c>
      <c r="Q103" s="31">
        <v>-61132.28</v>
      </c>
      <c r="R103" s="35">
        <f t="shared" si="34"/>
        <v>-14051.359166666667</v>
      </c>
      <c r="T103" s="49">
        <f t="shared" si="35"/>
        <v>-14051.359166666667</v>
      </c>
      <c r="Y103" s="51"/>
      <c r="Z103" s="51"/>
      <c r="AA103" s="51"/>
      <c r="AD103" s="49">
        <f t="shared" si="36"/>
        <v>-14051.359166666667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-128198.71</v>
      </c>
      <c r="F104" s="45">
        <v>-128198.71</v>
      </c>
      <c r="G104" s="45">
        <v>-128198.71</v>
      </c>
      <c r="H104" s="45">
        <v>-128198.71</v>
      </c>
      <c r="I104" s="45">
        <v>-128198.71</v>
      </c>
      <c r="J104" s="45">
        <v>-128198.71</v>
      </c>
      <c r="K104" s="45">
        <v>-128198.71</v>
      </c>
      <c r="L104" s="45">
        <v>-128198.71</v>
      </c>
      <c r="M104" s="45">
        <v>-128198.71</v>
      </c>
      <c r="N104" s="45">
        <v>-300989.82</v>
      </c>
      <c r="O104" s="45">
        <v>-300989.82</v>
      </c>
      <c r="P104" s="45">
        <v>-300989.82</v>
      </c>
      <c r="Q104" s="45">
        <v>-300989.82</v>
      </c>
      <c r="R104" s="47">
        <f t="shared" si="34"/>
        <v>-178596.11708333335</v>
      </c>
      <c r="T104" s="49">
        <f t="shared" si="35"/>
        <v>-178596.11708333335</v>
      </c>
      <c r="Y104" s="51"/>
      <c r="Z104" s="51"/>
      <c r="AA104" s="51"/>
      <c r="AD104" s="49">
        <f t="shared" si="36"/>
        <v>-178596.11708333335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54634.99</v>
      </c>
      <c r="F105" s="45">
        <v>75461.34</v>
      </c>
      <c r="G105" s="45">
        <v>101498.04</v>
      </c>
      <c r="H105" s="45">
        <v>138389.54</v>
      </c>
      <c r="I105" s="45">
        <v>151777.60999999999</v>
      </c>
      <c r="J105" s="45">
        <v>166632.99</v>
      </c>
      <c r="K105" s="45">
        <v>187630.14</v>
      </c>
      <c r="L105" s="45">
        <v>201301.82</v>
      </c>
      <c r="M105" s="45">
        <v>215926.51</v>
      </c>
      <c r="N105" s="45">
        <v>9332.3300000000199</v>
      </c>
      <c r="O105" s="45">
        <v>28520.76</v>
      </c>
      <c r="P105" s="45">
        <v>46340.59</v>
      </c>
      <c r="Q105" s="45">
        <v>59645.56</v>
      </c>
      <c r="R105" s="47">
        <f t="shared" si="34"/>
        <v>114995.99541666667</v>
      </c>
      <c r="T105" s="49">
        <f t="shared" si="35"/>
        <v>114995.99541666667</v>
      </c>
      <c r="Y105" s="51"/>
      <c r="Z105" s="51"/>
      <c r="AA105" s="51"/>
      <c r="AD105" s="49">
        <f t="shared" si="36"/>
        <v>114995.99541666667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-21679.17</v>
      </c>
      <c r="F106" s="45">
        <v>-28204.98</v>
      </c>
      <c r="G106" s="45">
        <v>-31880.6</v>
      </c>
      <c r="H106" s="45">
        <v>-35293.410000000003</v>
      </c>
      <c r="I106" s="45">
        <v>-41287.040000000001</v>
      </c>
      <c r="J106" s="45">
        <v>-47341.55</v>
      </c>
      <c r="K106" s="45">
        <v>-55390.2</v>
      </c>
      <c r="L106" s="45">
        <v>-59973.43</v>
      </c>
      <c r="M106" s="45">
        <v>-63995.82</v>
      </c>
      <c r="N106" s="45">
        <v>-6183.26</v>
      </c>
      <c r="O106" s="45">
        <v>-9292.69</v>
      </c>
      <c r="P106" s="45">
        <v>-13574.66</v>
      </c>
      <c r="Q106" s="45">
        <v>-20944.62</v>
      </c>
      <c r="R106" s="47">
        <f t="shared" si="34"/>
        <v>-34477.46125</v>
      </c>
      <c r="T106" s="49">
        <f t="shared" si="35"/>
        <v>-34477.46125</v>
      </c>
      <c r="Y106" s="51"/>
      <c r="Z106" s="51"/>
      <c r="AA106" s="51"/>
      <c r="AD106" s="49">
        <f t="shared" si="36"/>
        <v>-34477.46125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-77966.87</v>
      </c>
      <c r="F107" s="45">
        <v>-75789.98</v>
      </c>
      <c r="G107" s="45">
        <v>-87890.8</v>
      </c>
      <c r="H107" s="45">
        <v>-108306.85</v>
      </c>
      <c r="I107" s="45">
        <v>-103574.31</v>
      </c>
      <c r="J107" s="45">
        <v>-191267.21</v>
      </c>
      <c r="K107" s="45">
        <v>-200357.72</v>
      </c>
      <c r="L107" s="45">
        <v>-221664.12</v>
      </c>
      <c r="M107" s="45">
        <v>-324721.8</v>
      </c>
      <c r="N107" s="45">
        <v>-18918.87</v>
      </c>
      <c r="O107" s="45">
        <v>-39534.74</v>
      </c>
      <c r="P107" s="45">
        <v>-47405.2</v>
      </c>
      <c r="Q107" s="45">
        <v>-42362.95</v>
      </c>
      <c r="R107" s="47">
        <f t="shared" si="34"/>
        <v>-123299.70916666667</v>
      </c>
      <c r="T107" s="49">
        <f t="shared" si="35"/>
        <v>-123299.70916666667</v>
      </c>
      <c r="Y107" s="51"/>
      <c r="Z107" s="51"/>
      <c r="AA107" s="51"/>
      <c r="AD107" s="49">
        <f t="shared" si="36"/>
        <v>-123299.70916666667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-7449</v>
      </c>
      <c r="F108" s="45">
        <v>-7449</v>
      </c>
      <c r="G108" s="45">
        <v>-7449</v>
      </c>
      <c r="H108" s="45">
        <v>-7449</v>
      </c>
      <c r="I108" s="45">
        <v>-7449</v>
      </c>
      <c r="J108" s="45">
        <v>-7449</v>
      </c>
      <c r="K108" s="45">
        <v>-7449</v>
      </c>
      <c r="L108" s="45">
        <v>-7449</v>
      </c>
      <c r="M108" s="45">
        <v>-7449</v>
      </c>
      <c r="N108" s="45">
        <v>-1918.96</v>
      </c>
      <c r="O108" s="45">
        <v>-1918.96</v>
      </c>
      <c r="P108" s="45">
        <v>-1918.96</v>
      </c>
      <c r="Q108" s="45">
        <v>-1918.96</v>
      </c>
      <c r="R108" s="47">
        <f t="shared" si="34"/>
        <v>-5836.0716666666667</v>
      </c>
      <c r="T108" s="49">
        <f t="shared" si="35"/>
        <v>-5836.0716666666667</v>
      </c>
      <c r="Y108" s="51"/>
      <c r="Z108" s="51"/>
      <c r="AA108" s="51"/>
      <c r="AD108" s="49">
        <f t="shared" si="36"/>
        <v>-5836.0716666666667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0</v>
      </c>
      <c r="F109" s="45">
        <v>0</v>
      </c>
      <c r="G109" s="45">
        <v>5</v>
      </c>
      <c r="H109" s="45">
        <v>5</v>
      </c>
      <c r="I109" s="45">
        <v>5</v>
      </c>
      <c r="J109" s="45">
        <v>5</v>
      </c>
      <c r="K109" s="45">
        <v>5</v>
      </c>
      <c r="L109" s="45">
        <v>5</v>
      </c>
      <c r="M109" s="45">
        <v>5</v>
      </c>
      <c r="N109" s="45">
        <v>0</v>
      </c>
      <c r="O109" s="45">
        <v>0</v>
      </c>
      <c r="P109" s="45">
        <v>0</v>
      </c>
      <c r="Q109" s="45">
        <v>0</v>
      </c>
      <c r="R109" s="47">
        <f t="shared" si="34"/>
        <v>2.9166666666666665</v>
      </c>
      <c r="T109" s="49">
        <f t="shared" si="35"/>
        <v>2.9166666666666665</v>
      </c>
      <c r="Y109" s="51"/>
      <c r="Z109" s="51"/>
      <c r="AA109" s="51"/>
      <c r="AD109" s="49">
        <f t="shared" si="36"/>
        <v>2.9166666666666665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5525.04</v>
      </c>
      <c r="N110" s="45">
        <v>0</v>
      </c>
      <c r="O110" s="45">
        <v>0</v>
      </c>
      <c r="P110" s="45">
        <v>0</v>
      </c>
      <c r="Q110" s="45">
        <v>0</v>
      </c>
      <c r="R110" s="47">
        <f t="shared" si="34"/>
        <v>460.42</v>
      </c>
      <c r="T110" s="49">
        <f t="shared" si="35"/>
        <v>460.42</v>
      </c>
      <c r="Y110" s="51"/>
      <c r="Z110" s="51"/>
      <c r="AA110" s="51"/>
      <c r="AD110" s="49">
        <f t="shared" si="36"/>
        <v>460.42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-340156.45</v>
      </c>
      <c r="G111" s="45">
        <v>-340156.45</v>
      </c>
      <c r="H111" s="45">
        <v>-340156.45</v>
      </c>
      <c r="I111" s="45">
        <v>-340156.45</v>
      </c>
      <c r="J111" s="45">
        <v>-340156.45</v>
      </c>
      <c r="K111" s="45">
        <v>-340156.45</v>
      </c>
      <c r="L111" s="45">
        <v>-340156.45</v>
      </c>
      <c r="M111" s="45">
        <v>-340156.45</v>
      </c>
      <c r="N111" s="45">
        <v>-925523.64</v>
      </c>
      <c r="O111" s="45">
        <v>-925523.64</v>
      </c>
      <c r="P111" s="45">
        <v>-925523.64</v>
      </c>
      <c r="Q111" s="45">
        <v>-925523.64</v>
      </c>
      <c r="R111" s="47">
        <f t="shared" si="34"/>
        <v>-510888.54708333331</v>
      </c>
      <c r="T111" s="49">
        <f t="shared" si="35"/>
        <v>-510888.54708333331</v>
      </c>
      <c r="Y111" s="51"/>
      <c r="Z111" s="51"/>
      <c r="AA111" s="51"/>
      <c r="AD111" s="49">
        <f t="shared" si="36"/>
        <v>-510888.54708333331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148602.35999999999</v>
      </c>
      <c r="F112" s="45">
        <v>214618.4</v>
      </c>
      <c r="G112" s="45">
        <v>306599.77</v>
      </c>
      <c r="H112" s="45">
        <v>391144.84</v>
      </c>
      <c r="I112" s="45">
        <v>436571.16</v>
      </c>
      <c r="J112" s="45">
        <v>471108.29</v>
      </c>
      <c r="K112" s="45">
        <v>502403.61</v>
      </c>
      <c r="L112" s="45">
        <v>537962.71</v>
      </c>
      <c r="M112" s="45">
        <v>573545.80000000005</v>
      </c>
      <c r="N112" s="45">
        <v>37155.460000000101</v>
      </c>
      <c r="O112" s="45">
        <v>82552.110000000102</v>
      </c>
      <c r="P112" s="45">
        <v>138036.63</v>
      </c>
      <c r="Q112" s="45">
        <v>177197.69</v>
      </c>
      <c r="R112" s="47">
        <f t="shared" si="34"/>
        <v>321216.56708333333</v>
      </c>
      <c r="T112" s="49">
        <f t="shared" si="35"/>
        <v>321216.56708333333</v>
      </c>
      <c r="Y112" s="51"/>
      <c r="Z112" s="51"/>
      <c r="AA112" s="51"/>
      <c r="AD112" s="49">
        <f t="shared" si="36"/>
        <v>321216.56708333333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-64881.17</v>
      </c>
      <c r="F113" s="45">
        <v>-82424.37</v>
      </c>
      <c r="G113" s="45">
        <v>-93313.93</v>
      </c>
      <c r="H113" s="45">
        <v>-113128.74</v>
      </c>
      <c r="I113" s="45">
        <v>-125703.3</v>
      </c>
      <c r="J113" s="45">
        <v>-140796.48000000001</v>
      </c>
      <c r="K113" s="45">
        <v>-159806.22</v>
      </c>
      <c r="L113" s="45">
        <v>-175045.94</v>
      </c>
      <c r="M113" s="45">
        <v>-186454.91</v>
      </c>
      <c r="N113" s="45">
        <v>-9645.20999999999</v>
      </c>
      <c r="O113" s="45">
        <v>-19271.98</v>
      </c>
      <c r="P113" s="45">
        <v>-31703.56</v>
      </c>
      <c r="Q113" s="45">
        <v>-53178.35</v>
      </c>
      <c r="R113" s="47">
        <f t="shared" si="34"/>
        <v>-99693.7</v>
      </c>
      <c r="T113" s="49">
        <f t="shared" si="35"/>
        <v>-99693.7</v>
      </c>
      <c r="Y113" s="51"/>
      <c r="Z113" s="51"/>
      <c r="AA113" s="51"/>
      <c r="AD113" s="49">
        <f t="shared" si="36"/>
        <v>-99693.7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-304482.17</v>
      </c>
      <c r="F114" s="45">
        <v>-299105.75</v>
      </c>
      <c r="G114" s="45">
        <v>-323704.90999999997</v>
      </c>
      <c r="H114" s="45">
        <v>-323857.36</v>
      </c>
      <c r="I114" s="45">
        <v>-317181.03999999998</v>
      </c>
      <c r="J114" s="45">
        <v>-554610.69999999995</v>
      </c>
      <c r="K114" s="45">
        <v>-541155.49</v>
      </c>
      <c r="L114" s="45">
        <v>-636733.51</v>
      </c>
      <c r="M114" s="45">
        <v>-972458.08</v>
      </c>
      <c r="N114" s="45">
        <v>-115024.67</v>
      </c>
      <c r="O114" s="45">
        <v>-275626.05</v>
      </c>
      <c r="P114" s="45">
        <v>-319831.96999999997</v>
      </c>
      <c r="Q114" s="45">
        <v>-298766.8</v>
      </c>
      <c r="R114" s="47">
        <f t="shared" si="34"/>
        <v>-415076.16791666666</v>
      </c>
      <c r="T114" s="49">
        <f t="shared" si="35"/>
        <v>-415076.16791666666</v>
      </c>
      <c r="Y114" s="51"/>
      <c r="Z114" s="51"/>
      <c r="AA114" s="51"/>
      <c r="AD114" s="49">
        <f t="shared" si="36"/>
        <v>-415076.16791666666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-22551</v>
      </c>
      <c r="F115" s="45">
        <v>-22551</v>
      </c>
      <c r="G115" s="45">
        <v>-22551</v>
      </c>
      <c r="H115" s="45">
        <v>-22551</v>
      </c>
      <c r="I115" s="45">
        <v>-22551</v>
      </c>
      <c r="J115" s="45">
        <v>-22551</v>
      </c>
      <c r="K115" s="45">
        <v>-22551</v>
      </c>
      <c r="L115" s="45">
        <v>-22551</v>
      </c>
      <c r="M115" s="45">
        <v>-22551</v>
      </c>
      <c r="N115" s="45">
        <v>-28081.040000000001</v>
      </c>
      <c r="O115" s="45">
        <v>-28081.040000000001</v>
      </c>
      <c r="P115" s="45">
        <v>-28081.040000000001</v>
      </c>
      <c r="Q115" s="45">
        <v>-28081.040000000001</v>
      </c>
      <c r="R115" s="47">
        <f t="shared" si="34"/>
        <v>-24163.928333333333</v>
      </c>
      <c r="T115" s="49">
        <f t="shared" si="35"/>
        <v>-24163.928333333333</v>
      </c>
      <c r="Y115" s="51"/>
      <c r="Z115" s="51"/>
      <c r="AA115" s="51"/>
      <c r="AD115" s="49">
        <f t="shared" si="36"/>
        <v>-24163.928333333333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429.47000000000099</v>
      </c>
      <c r="F116" s="45">
        <v>429.47000000000099</v>
      </c>
      <c r="G116" s="45">
        <v>429.47000000000099</v>
      </c>
      <c r="H116" s="45">
        <v>429.47000000000099</v>
      </c>
      <c r="I116" s="45">
        <v>429.47000000000099</v>
      </c>
      <c r="J116" s="45">
        <v>429.47000000000099</v>
      </c>
      <c r="K116" s="45">
        <v>429.47000000000099</v>
      </c>
      <c r="L116" s="45">
        <v>429.47000000000099</v>
      </c>
      <c r="M116" s="45">
        <v>-5566.04</v>
      </c>
      <c r="N116" s="45">
        <v>0</v>
      </c>
      <c r="O116" s="45">
        <v>0</v>
      </c>
      <c r="P116" s="45">
        <v>0</v>
      </c>
      <c r="Q116" s="45">
        <v>-1398.95</v>
      </c>
      <c r="R116" s="47">
        <f t="shared" si="34"/>
        <v>-253.70749999999938</v>
      </c>
      <c r="T116" s="49">
        <f t="shared" si="35"/>
        <v>-253.70749999999938</v>
      </c>
      <c r="Y116" s="51"/>
      <c r="Z116" s="51"/>
      <c r="AA116" s="51"/>
      <c r="AD116" s="49">
        <f t="shared" si="36"/>
        <v>-253.70749999999938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-180.6</v>
      </c>
      <c r="F117" s="45">
        <v>-180.6</v>
      </c>
      <c r="G117" s="45">
        <v>-180.6</v>
      </c>
      <c r="H117" s="45">
        <v>-180.6</v>
      </c>
      <c r="I117" s="45">
        <v>-180.6</v>
      </c>
      <c r="J117" s="45">
        <v>-180.6</v>
      </c>
      <c r="K117" s="45">
        <v>-180.6</v>
      </c>
      <c r="L117" s="45">
        <v>-180.6</v>
      </c>
      <c r="M117" s="45">
        <v>-180.6</v>
      </c>
      <c r="N117" s="45">
        <v>0</v>
      </c>
      <c r="O117" s="45">
        <v>0</v>
      </c>
      <c r="P117" s="45">
        <v>0</v>
      </c>
      <c r="Q117" s="45">
        <v>0</v>
      </c>
      <c r="R117" s="47">
        <f t="shared" si="34"/>
        <v>-127.92499999999997</v>
      </c>
      <c r="T117" s="49">
        <f t="shared" si="35"/>
        <v>-127.92499999999997</v>
      </c>
      <c r="Y117" s="51"/>
      <c r="Z117" s="51"/>
      <c r="AA117" s="51"/>
      <c r="AD117" s="49">
        <f t="shared" si="36"/>
        <v>-127.92499999999997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216.6</v>
      </c>
      <c r="N118" s="55">
        <v>0</v>
      </c>
      <c r="O118" s="55">
        <v>0</v>
      </c>
      <c r="P118" s="55">
        <v>0</v>
      </c>
      <c r="Q118" s="55">
        <v>0</v>
      </c>
      <c r="R118" s="56">
        <f t="shared" si="34"/>
        <v>18.05</v>
      </c>
      <c r="T118" s="49">
        <f t="shared" si="35"/>
        <v>18.05</v>
      </c>
      <c r="Y118" s="51"/>
      <c r="Z118" s="51"/>
      <c r="AA118" s="51"/>
      <c r="AD118" s="49">
        <f t="shared" si="36"/>
        <v>18.05</v>
      </c>
    </row>
    <row r="119" spans="1:30">
      <c r="D119" s="3" t="s">
        <v>62</v>
      </c>
      <c r="E119" s="31">
        <f t="shared" ref="E119:R119" si="37">SUM(E100:E118)</f>
        <v>-773773.32</v>
      </c>
      <c r="F119" s="31">
        <f t="shared" si="37"/>
        <v>-703446.63</v>
      </c>
      <c r="G119" s="31">
        <f t="shared" si="37"/>
        <v>-636688.72</v>
      </c>
      <c r="H119" s="31">
        <f t="shared" si="37"/>
        <v>-559048.2699999999</v>
      </c>
      <c r="I119" s="31">
        <f t="shared" si="37"/>
        <v>-507393.21</v>
      </c>
      <c r="J119" s="31">
        <f t="shared" si="37"/>
        <v>-804270.95000000007</v>
      </c>
      <c r="K119" s="31">
        <f t="shared" si="37"/>
        <v>-768212.88</v>
      </c>
      <c r="L119" s="31">
        <f t="shared" si="37"/>
        <v>-855689.47000000009</v>
      </c>
      <c r="M119" s="31">
        <f t="shared" si="37"/>
        <v>-1271513.46</v>
      </c>
      <c r="N119" s="31">
        <f t="shared" si="37"/>
        <v>-1374797.6799999997</v>
      </c>
      <c r="O119" s="31">
        <f t="shared" si="37"/>
        <v>-1504166.05</v>
      </c>
      <c r="P119" s="31">
        <f t="shared" si="37"/>
        <v>-1499651.6300000001</v>
      </c>
      <c r="Q119" s="31">
        <f t="shared" si="37"/>
        <v>-1450476.2600000002</v>
      </c>
      <c r="R119" s="31">
        <f t="shared" si="37"/>
        <v>-966416.97833333339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R121" si="38">+E98+E119</f>
        <v>17994748.990000002</v>
      </c>
      <c r="F121" s="46">
        <f t="shared" si="38"/>
        <v>11677698.33</v>
      </c>
      <c r="G121" s="46">
        <f t="shared" si="38"/>
        <v>9365261.9899999984</v>
      </c>
      <c r="H121" s="46">
        <f t="shared" si="38"/>
        <v>11800810.860000001</v>
      </c>
      <c r="I121" s="46">
        <f t="shared" si="38"/>
        <v>9575911.8499999978</v>
      </c>
      <c r="J121" s="46">
        <f t="shared" si="38"/>
        <v>11757706.200000005</v>
      </c>
      <c r="K121" s="46">
        <f t="shared" si="38"/>
        <v>11054687.43</v>
      </c>
      <c r="L121" s="46">
        <f t="shared" si="38"/>
        <v>17039490.25</v>
      </c>
      <c r="M121" s="46">
        <f t="shared" si="38"/>
        <v>18633143.780000001</v>
      </c>
      <c r="N121" s="46">
        <f t="shared" si="38"/>
        <v>24302139.099999998</v>
      </c>
      <c r="O121" s="46">
        <f t="shared" si="38"/>
        <v>28321413.289999995</v>
      </c>
      <c r="P121" s="46">
        <f t="shared" si="38"/>
        <v>25111345.280000001</v>
      </c>
      <c r="Q121" s="46">
        <f t="shared" si="38"/>
        <v>18803990.189999998</v>
      </c>
      <c r="R121" s="46">
        <f t="shared" si="38"/>
        <v>16419914.829166668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1026641.43</v>
      </c>
      <c r="F123" s="45">
        <v>1065613.24</v>
      </c>
      <c r="G123" s="45">
        <v>1136114.08</v>
      </c>
      <c r="H123" s="45">
        <v>1023403.43</v>
      </c>
      <c r="I123" s="45">
        <v>803830.27</v>
      </c>
      <c r="J123" s="45">
        <v>839752.87</v>
      </c>
      <c r="K123" s="45">
        <v>742786.37</v>
      </c>
      <c r="L123" s="45">
        <v>738621.33</v>
      </c>
      <c r="M123" s="45">
        <v>838523.46</v>
      </c>
      <c r="N123" s="45">
        <v>805421.26</v>
      </c>
      <c r="O123" s="45">
        <v>801726.35</v>
      </c>
      <c r="P123" s="45">
        <v>777100.99</v>
      </c>
      <c r="Q123" s="45">
        <v>712474.9</v>
      </c>
      <c r="R123" s="47">
        <f t="shared" ref="R123:R147" si="39">((E123+Q123)+((F123+G123+H123+I123+J123+K123+L123+M123+N123+O123+P123)*2))/24</f>
        <v>870204.31791666674</v>
      </c>
      <c r="T123" s="49">
        <f t="shared" ref="T123:T147" si="40">+R123</f>
        <v>870204.31791666674</v>
      </c>
      <c r="Y123" s="51"/>
      <c r="Z123" s="51"/>
      <c r="AA123" s="51"/>
      <c r="AD123" s="49">
        <f t="shared" ref="AD123:AD147" si="41">+R123</f>
        <v>870204.31791666674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321627.53999999998</v>
      </c>
      <c r="F124" s="45">
        <v>321733.58</v>
      </c>
      <c r="G124" s="45">
        <v>321116.03999999998</v>
      </c>
      <c r="H124" s="45">
        <v>353561.54</v>
      </c>
      <c r="I124" s="45">
        <v>348070.69</v>
      </c>
      <c r="J124" s="45">
        <v>350204.64</v>
      </c>
      <c r="K124" s="45">
        <v>349576.85</v>
      </c>
      <c r="L124" s="45">
        <v>349501.81</v>
      </c>
      <c r="M124" s="45">
        <v>348607.83</v>
      </c>
      <c r="N124" s="45">
        <v>336447</v>
      </c>
      <c r="O124" s="45">
        <v>336505.27</v>
      </c>
      <c r="P124" s="45">
        <v>335769.68</v>
      </c>
      <c r="Q124" s="45">
        <v>336652.46</v>
      </c>
      <c r="R124" s="47">
        <f t="shared" si="39"/>
        <v>340019.57750000001</v>
      </c>
      <c r="T124" s="49">
        <f t="shared" si="40"/>
        <v>340019.57750000001</v>
      </c>
      <c r="Y124" s="51"/>
      <c r="Z124" s="51"/>
      <c r="AA124" s="51"/>
      <c r="AD124" s="49">
        <f t="shared" si="41"/>
        <v>340019.57750000001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753007.36</v>
      </c>
      <c r="F125" s="45">
        <v>782067.7</v>
      </c>
      <c r="G125" s="45">
        <v>737223.49</v>
      </c>
      <c r="H125" s="45">
        <v>754534.08</v>
      </c>
      <c r="I125" s="45">
        <v>767089.59</v>
      </c>
      <c r="J125" s="45">
        <v>773243.75</v>
      </c>
      <c r="K125" s="45">
        <v>639862.42000000004</v>
      </c>
      <c r="L125" s="45">
        <v>602465.01</v>
      </c>
      <c r="M125" s="45">
        <v>536867.38</v>
      </c>
      <c r="N125" s="45">
        <v>527256.5</v>
      </c>
      <c r="O125" s="45">
        <v>545265.25</v>
      </c>
      <c r="P125" s="45">
        <v>545275.87</v>
      </c>
      <c r="Q125" s="45">
        <v>551247.93999999994</v>
      </c>
      <c r="R125" s="47">
        <f t="shared" si="39"/>
        <v>655273.22416666662</v>
      </c>
      <c r="T125" s="49">
        <f t="shared" si="40"/>
        <v>655273.22416666662</v>
      </c>
      <c r="Y125" s="51"/>
      <c r="Z125" s="51"/>
      <c r="AA125" s="51"/>
      <c r="AD125" s="49">
        <f t="shared" si="41"/>
        <v>655273.22416666662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566251.30000000005</v>
      </c>
      <c r="F126" s="45">
        <v>728740.63</v>
      </c>
      <c r="G126" s="45">
        <v>722988.8</v>
      </c>
      <c r="H126" s="45">
        <v>699594.36</v>
      </c>
      <c r="I126" s="45">
        <v>598917.47</v>
      </c>
      <c r="J126" s="45">
        <v>638594.02</v>
      </c>
      <c r="K126" s="45">
        <v>695467</v>
      </c>
      <c r="L126" s="45">
        <v>644298.36</v>
      </c>
      <c r="M126" s="45">
        <v>616072.66</v>
      </c>
      <c r="N126" s="45">
        <v>650977.96</v>
      </c>
      <c r="O126" s="45">
        <v>631269.37</v>
      </c>
      <c r="P126" s="45">
        <v>665210.46</v>
      </c>
      <c r="Q126" s="45">
        <v>586713.12</v>
      </c>
      <c r="R126" s="47">
        <f t="shared" si="39"/>
        <v>655717.77500000002</v>
      </c>
      <c r="T126" s="49">
        <f t="shared" si="40"/>
        <v>655717.77500000002</v>
      </c>
      <c r="Y126" s="51"/>
      <c r="Z126" s="51"/>
      <c r="AA126" s="51"/>
      <c r="AD126" s="49">
        <f t="shared" si="41"/>
        <v>655717.77500000002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456165.28</v>
      </c>
      <c r="F127" s="45">
        <v>462202.56</v>
      </c>
      <c r="G127" s="45">
        <v>491746.08</v>
      </c>
      <c r="H127" s="45">
        <v>565725.46</v>
      </c>
      <c r="I127" s="45">
        <v>611580.24</v>
      </c>
      <c r="J127" s="45">
        <v>646793.18000000005</v>
      </c>
      <c r="K127" s="45">
        <v>624871.37</v>
      </c>
      <c r="L127" s="45">
        <v>589435.04</v>
      </c>
      <c r="M127" s="45">
        <v>512563.57</v>
      </c>
      <c r="N127" s="45">
        <v>512678.99</v>
      </c>
      <c r="O127" s="45">
        <v>511109.7</v>
      </c>
      <c r="P127" s="45">
        <v>514904.42</v>
      </c>
      <c r="Q127" s="45">
        <v>536253.4</v>
      </c>
      <c r="R127" s="47">
        <f t="shared" si="39"/>
        <v>544984.99583333335</v>
      </c>
      <c r="T127" s="49">
        <f t="shared" si="40"/>
        <v>544984.99583333335</v>
      </c>
      <c r="Y127" s="51"/>
      <c r="Z127" s="51"/>
      <c r="AA127" s="51"/>
      <c r="AD127" s="49">
        <f t="shared" si="41"/>
        <v>544984.99583333335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95641.11</v>
      </c>
      <c r="F128" s="45">
        <v>94599.58</v>
      </c>
      <c r="G128" s="45">
        <v>91228.24</v>
      </c>
      <c r="H128" s="45">
        <v>91636.4</v>
      </c>
      <c r="I128" s="45">
        <v>91124.71</v>
      </c>
      <c r="J128" s="45">
        <v>91094.399999999994</v>
      </c>
      <c r="K128" s="45">
        <v>96983.38</v>
      </c>
      <c r="L128" s="45">
        <v>96941.57</v>
      </c>
      <c r="M128" s="45">
        <v>99132.08</v>
      </c>
      <c r="N128" s="45">
        <v>99132.08</v>
      </c>
      <c r="O128" s="45">
        <v>98249.21</v>
      </c>
      <c r="P128" s="45">
        <v>97432.960000000006</v>
      </c>
      <c r="Q128" s="45">
        <v>93450.49</v>
      </c>
      <c r="R128" s="47">
        <f t="shared" si="39"/>
        <v>95175.034166666665</v>
      </c>
      <c r="T128" s="49">
        <f t="shared" si="40"/>
        <v>95175.034166666665</v>
      </c>
      <c r="Y128" s="51"/>
      <c r="Z128" s="51"/>
      <c r="AA128" s="51"/>
      <c r="AD128" s="49">
        <f t="shared" si="41"/>
        <v>95175.034166666665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319662.76</v>
      </c>
      <c r="F129" s="45">
        <v>314075.96999999997</v>
      </c>
      <c r="G129" s="45">
        <v>313667.55</v>
      </c>
      <c r="H129" s="45">
        <v>356694.95</v>
      </c>
      <c r="I129" s="45">
        <v>373421.02</v>
      </c>
      <c r="J129" s="45">
        <v>336424.47</v>
      </c>
      <c r="K129" s="45">
        <v>300765.96000000002</v>
      </c>
      <c r="L129" s="45">
        <v>243296.42</v>
      </c>
      <c r="M129" s="45">
        <v>395535.87</v>
      </c>
      <c r="N129" s="45">
        <v>314496.84999999998</v>
      </c>
      <c r="O129" s="45">
        <v>321489.48</v>
      </c>
      <c r="P129" s="45">
        <v>278813.62</v>
      </c>
      <c r="Q129" s="45">
        <v>307016.89</v>
      </c>
      <c r="R129" s="47">
        <f t="shared" si="39"/>
        <v>321835.16541666671</v>
      </c>
      <c r="T129" s="49">
        <f t="shared" si="40"/>
        <v>321835.16541666671</v>
      </c>
      <c r="Y129" s="51"/>
      <c r="Z129" s="51"/>
      <c r="AA129" s="51"/>
      <c r="AD129" s="49">
        <f t="shared" si="41"/>
        <v>321835.16541666671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356380.19</v>
      </c>
      <c r="F130" s="45">
        <v>357468.43</v>
      </c>
      <c r="G130" s="45">
        <v>358331.38</v>
      </c>
      <c r="H130" s="45">
        <v>355069.46</v>
      </c>
      <c r="I130" s="45">
        <v>366101.08</v>
      </c>
      <c r="J130" s="45">
        <v>257116.02</v>
      </c>
      <c r="K130" s="45">
        <v>285835.65999999997</v>
      </c>
      <c r="L130" s="45">
        <v>284281.18</v>
      </c>
      <c r="M130" s="45">
        <v>315890.34999999998</v>
      </c>
      <c r="N130" s="45">
        <v>312504.11</v>
      </c>
      <c r="O130" s="45">
        <v>302783.69</v>
      </c>
      <c r="P130" s="45">
        <v>324260.46000000002</v>
      </c>
      <c r="Q130" s="45">
        <v>337906.42</v>
      </c>
      <c r="R130" s="47">
        <f t="shared" si="39"/>
        <v>322232.09375</v>
      </c>
      <c r="T130" s="49">
        <f t="shared" si="40"/>
        <v>322232.09375</v>
      </c>
      <c r="Y130" s="51"/>
      <c r="Z130" s="51"/>
      <c r="AA130" s="51"/>
      <c r="AD130" s="49">
        <f t="shared" si="41"/>
        <v>322232.09375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355401.4</v>
      </c>
      <c r="F131" s="45">
        <v>145125.16</v>
      </c>
      <c r="G131" s="45">
        <v>129182.28</v>
      </c>
      <c r="H131" s="45">
        <v>168330.71</v>
      </c>
      <c r="I131" s="45">
        <v>143175.16</v>
      </c>
      <c r="J131" s="45">
        <v>169509.3</v>
      </c>
      <c r="K131" s="45">
        <v>158741.06</v>
      </c>
      <c r="L131" s="45">
        <v>163936.69</v>
      </c>
      <c r="M131" s="45">
        <v>163671.53</v>
      </c>
      <c r="N131" s="45">
        <v>161967.92000000001</v>
      </c>
      <c r="O131" s="45">
        <v>163388.82</v>
      </c>
      <c r="P131" s="45">
        <v>158930.01999999999</v>
      </c>
      <c r="Q131" s="45">
        <v>145231.37</v>
      </c>
      <c r="R131" s="47">
        <f t="shared" si="39"/>
        <v>164689.58625000002</v>
      </c>
      <c r="T131" s="49">
        <f t="shared" si="40"/>
        <v>164689.58625000002</v>
      </c>
      <c r="Y131" s="51"/>
      <c r="Z131" s="51"/>
      <c r="AA131" s="51"/>
      <c r="AD131" s="49">
        <f t="shared" si="41"/>
        <v>164689.58625000002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733574.74</v>
      </c>
      <c r="F132" s="45">
        <v>671975.43</v>
      </c>
      <c r="G132" s="45">
        <v>697675.63</v>
      </c>
      <c r="H132" s="45">
        <v>695593.23</v>
      </c>
      <c r="I132" s="45">
        <v>640387.6</v>
      </c>
      <c r="J132" s="45">
        <v>680965.99</v>
      </c>
      <c r="K132" s="45">
        <v>648988.14</v>
      </c>
      <c r="L132" s="45">
        <v>517961.54</v>
      </c>
      <c r="M132" s="45">
        <v>521911.43</v>
      </c>
      <c r="N132" s="45">
        <v>524180.69</v>
      </c>
      <c r="O132" s="45">
        <v>523557.41</v>
      </c>
      <c r="P132" s="45">
        <v>534850.93000000005</v>
      </c>
      <c r="Q132" s="45">
        <v>528537.36</v>
      </c>
      <c r="R132" s="47">
        <f t="shared" si="39"/>
        <v>607425.33916666661</v>
      </c>
      <c r="T132" s="49">
        <f t="shared" si="40"/>
        <v>607425.33916666661</v>
      </c>
      <c r="Y132" s="51"/>
      <c r="Z132" s="51"/>
      <c r="AA132" s="51"/>
      <c r="AD132" s="49">
        <f t="shared" si="41"/>
        <v>607425.33916666661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770.27</v>
      </c>
      <c r="F133" s="45">
        <v>0</v>
      </c>
      <c r="G133" s="45">
        <v>-0.01</v>
      </c>
      <c r="H133" s="45">
        <v>-0.01</v>
      </c>
      <c r="I133" s="45">
        <v>-0.01</v>
      </c>
      <c r="J133" s="45">
        <v>9126.7000000000007</v>
      </c>
      <c r="K133" s="45">
        <v>-68.360000000000596</v>
      </c>
      <c r="L133" s="45">
        <v>-2.0000000000578701E-2</v>
      </c>
      <c r="M133" s="45">
        <v>-5.7866558766939095E-13</v>
      </c>
      <c r="N133" s="45">
        <v>0</v>
      </c>
      <c r="O133" s="45">
        <v>0</v>
      </c>
      <c r="P133" s="45">
        <v>0</v>
      </c>
      <c r="Q133" s="45">
        <v>0</v>
      </c>
      <c r="R133" s="47">
        <f t="shared" si="39"/>
        <v>786.95208333333323</v>
      </c>
      <c r="T133" s="49">
        <f t="shared" si="40"/>
        <v>786.95208333333323</v>
      </c>
      <c r="Y133" s="51"/>
      <c r="Z133" s="51"/>
      <c r="AA133" s="51"/>
      <c r="AD133" s="49">
        <f t="shared" si="41"/>
        <v>786.95208333333323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314658.51</v>
      </c>
      <c r="F134" s="45">
        <v>312283.11</v>
      </c>
      <c r="G134" s="45">
        <v>307853.52</v>
      </c>
      <c r="H134" s="45">
        <v>320917.71000000002</v>
      </c>
      <c r="I134" s="45">
        <v>293037.65000000002</v>
      </c>
      <c r="J134" s="45">
        <v>291743.63</v>
      </c>
      <c r="K134" s="45">
        <v>296334.49</v>
      </c>
      <c r="L134" s="45">
        <v>318175.26</v>
      </c>
      <c r="M134" s="45">
        <v>309707.19</v>
      </c>
      <c r="N134" s="45">
        <v>303012.90000000002</v>
      </c>
      <c r="O134" s="45">
        <v>307390.95</v>
      </c>
      <c r="P134" s="45">
        <v>328757.59000000003</v>
      </c>
      <c r="Q134" s="45">
        <v>364458.39</v>
      </c>
      <c r="R134" s="47">
        <f t="shared" si="39"/>
        <v>310731.03750000003</v>
      </c>
      <c r="T134" s="49">
        <f t="shared" si="40"/>
        <v>310731.03750000003</v>
      </c>
      <c r="Y134" s="51"/>
      <c r="Z134" s="51"/>
      <c r="AA134" s="51"/>
      <c r="AD134" s="49">
        <f t="shared" si="41"/>
        <v>310731.03750000003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239631.4</v>
      </c>
      <c r="F135" s="45">
        <v>225047.65</v>
      </c>
      <c r="G135" s="45">
        <v>220321.14</v>
      </c>
      <c r="H135" s="45">
        <v>217847.05</v>
      </c>
      <c r="I135" s="45">
        <v>218577.96</v>
      </c>
      <c r="J135" s="45">
        <v>217039.55</v>
      </c>
      <c r="K135" s="45">
        <v>234465.33</v>
      </c>
      <c r="L135" s="45">
        <v>241585.06</v>
      </c>
      <c r="M135" s="45">
        <v>247272.13</v>
      </c>
      <c r="N135" s="45">
        <v>246645.34</v>
      </c>
      <c r="O135" s="45">
        <v>241760.04</v>
      </c>
      <c r="P135" s="45">
        <v>241369.97</v>
      </c>
      <c r="Q135" s="45">
        <v>237157.73</v>
      </c>
      <c r="R135" s="47">
        <f t="shared" si="39"/>
        <v>232527.14875000002</v>
      </c>
      <c r="T135" s="49">
        <f t="shared" si="40"/>
        <v>232527.14875000002</v>
      </c>
      <c r="Y135" s="51"/>
      <c r="Z135" s="51"/>
      <c r="AA135" s="51"/>
      <c r="AD135" s="49">
        <f t="shared" si="41"/>
        <v>232527.14875000002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139544.88</v>
      </c>
      <c r="F136" s="45">
        <v>144848.72</v>
      </c>
      <c r="G136" s="45">
        <v>145110.88</v>
      </c>
      <c r="H136" s="45">
        <v>153617.29</v>
      </c>
      <c r="I136" s="45">
        <v>164913.60999999999</v>
      </c>
      <c r="J136" s="45">
        <v>374702.56</v>
      </c>
      <c r="K136" s="45">
        <v>378283.61</v>
      </c>
      <c r="L136" s="45">
        <v>162952.39000000001</v>
      </c>
      <c r="M136" s="45">
        <v>132183.98000000001</v>
      </c>
      <c r="N136" s="45">
        <v>141124.78</v>
      </c>
      <c r="O136" s="45">
        <v>143260.04999999999</v>
      </c>
      <c r="P136" s="45">
        <v>142249.39000000001</v>
      </c>
      <c r="Q136" s="45">
        <v>153379.96</v>
      </c>
      <c r="R136" s="47">
        <f t="shared" si="39"/>
        <v>185809.14</v>
      </c>
      <c r="T136" s="49">
        <f t="shared" si="40"/>
        <v>185809.14</v>
      </c>
      <c r="Y136" s="51"/>
      <c r="Z136" s="51"/>
      <c r="AA136" s="51"/>
      <c r="AD136" s="49">
        <f t="shared" si="41"/>
        <v>185809.14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55217.42</v>
      </c>
      <c r="F137" s="45">
        <v>57467.25</v>
      </c>
      <c r="G137" s="45">
        <v>56828.87</v>
      </c>
      <c r="H137" s="45">
        <v>57221.83</v>
      </c>
      <c r="I137" s="45">
        <v>56493.03</v>
      </c>
      <c r="J137" s="45">
        <v>55175.94</v>
      </c>
      <c r="K137" s="45">
        <v>54228.62</v>
      </c>
      <c r="L137" s="45">
        <v>59093.08</v>
      </c>
      <c r="M137" s="45">
        <v>58614.74</v>
      </c>
      <c r="N137" s="45">
        <v>58314.7</v>
      </c>
      <c r="O137" s="45">
        <v>63566.85</v>
      </c>
      <c r="P137" s="45">
        <v>63249.02</v>
      </c>
      <c r="Q137" s="45">
        <v>64463.67</v>
      </c>
      <c r="R137" s="47">
        <f t="shared" si="39"/>
        <v>58341.20625000001</v>
      </c>
      <c r="T137" s="49">
        <f t="shared" si="40"/>
        <v>58341.20625000001</v>
      </c>
      <c r="Y137" s="51"/>
      <c r="Z137" s="51"/>
      <c r="AA137" s="51"/>
      <c r="AD137" s="49">
        <f t="shared" si="41"/>
        <v>58341.20625000001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383316.75</v>
      </c>
      <c r="F138" s="45">
        <v>407066.73</v>
      </c>
      <c r="G138" s="45">
        <v>387437.63</v>
      </c>
      <c r="H138" s="45">
        <v>391986.01</v>
      </c>
      <c r="I138" s="45">
        <v>385070.01</v>
      </c>
      <c r="J138" s="45">
        <v>399936.78</v>
      </c>
      <c r="K138" s="45">
        <v>395975.98</v>
      </c>
      <c r="L138" s="45">
        <v>385246.13</v>
      </c>
      <c r="M138" s="45">
        <v>383543.8</v>
      </c>
      <c r="N138" s="45">
        <v>353386.37</v>
      </c>
      <c r="O138" s="45">
        <v>353570.78</v>
      </c>
      <c r="P138" s="45">
        <v>348611.31</v>
      </c>
      <c r="Q138" s="45">
        <v>489073.73</v>
      </c>
      <c r="R138" s="47">
        <f t="shared" si="39"/>
        <v>385668.89749999996</v>
      </c>
      <c r="T138" s="49">
        <f t="shared" si="40"/>
        <v>385668.89749999996</v>
      </c>
      <c r="Y138" s="51"/>
      <c r="Z138" s="51"/>
      <c r="AA138" s="51"/>
      <c r="AD138" s="49">
        <f t="shared" si="41"/>
        <v>385668.89749999996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0</v>
      </c>
      <c r="F139" s="45">
        <v>0</v>
      </c>
      <c r="G139" s="45">
        <v>0</v>
      </c>
      <c r="H139" s="45">
        <v>0</v>
      </c>
      <c r="I139" s="45">
        <v>-0.01</v>
      </c>
      <c r="J139" s="45">
        <v>-0.01</v>
      </c>
      <c r="K139" s="45">
        <v>-0.01</v>
      </c>
      <c r="L139" s="45">
        <v>-0.01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7">
        <f t="shared" si="39"/>
        <v>-3.3333333333333335E-3</v>
      </c>
      <c r="T139" s="49">
        <f t="shared" si="40"/>
        <v>-3.3333333333333335E-3</v>
      </c>
      <c r="Y139" s="51"/>
      <c r="Z139" s="51"/>
      <c r="AA139" s="51"/>
      <c r="AD139" s="49">
        <f t="shared" si="41"/>
        <v>-3.3333333333333335E-3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359206.67</v>
      </c>
      <c r="F140" s="45">
        <v>359206.99</v>
      </c>
      <c r="G140" s="45">
        <v>369993.59</v>
      </c>
      <c r="H140" s="45">
        <v>327579.96999999997</v>
      </c>
      <c r="I140" s="45">
        <v>327579.96999999997</v>
      </c>
      <c r="J140" s="45">
        <v>431265.29</v>
      </c>
      <c r="K140" s="45">
        <v>402327.86</v>
      </c>
      <c r="L140" s="45">
        <v>402327.86</v>
      </c>
      <c r="M140" s="45">
        <v>402327.86</v>
      </c>
      <c r="N140" s="45">
        <v>294795.90999999997</v>
      </c>
      <c r="O140" s="45">
        <v>295543.87</v>
      </c>
      <c r="P140" s="45">
        <v>395041.4</v>
      </c>
      <c r="Q140" s="45">
        <v>352369.06</v>
      </c>
      <c r="R140" s="47">
        <f t="shared" si="39"/>
        <v>363648.20291666663</v>
      </c>
      <c r="T140" s="49">
        <f t="shared" si="40"/>
        <v>363648.20291666663</v>
      </c>
      <c r="Y140" s="51"/>
      <c r="Z140" s="51"/>
      <c r="AA140" s="51"/>
      <c r="AD140" s="49">
        <f t="shared" si="41"/>
        <v>363648.20291666663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39"/>
        <v>0</v>
      </c>
      <c r="T141" s="49">
        <f t="shared" si="40"/>
        <v>0</v>
      </c>
      <c r="Y141" s="51"/>
      <c r="Z141" s="51"/>
      <c r="AA141" s="51"/>
      <c r="AD141" s="49">
        <f t="shared" si="41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9310.8799999999992</v>
      </c>
      <c r="F142" s="45">
        <v>11381.38</v>
      </c>
      <c r="G142" s="45">
        <v>12108.12</v>
      </c>
      <c r="H142" s="45">
        <v>15200.03</v>
      </c>
      <c r="I142" s="45">
        <v>16448.64</v>
      </c>
      <c r="J142" s="45">
        <v>19954.2</v>
      </c>
      <c r="K142" s="45">
        <v>21422.04</v>
      </c>
      <c r="L142" s="45">
        <v>22693.34</v>
      </c>
      <c r="M142" s="45">
        <v>0</v>
      </c>
      <c r="N142" s="45">
        <v>2185.2600000000002</v>
      </c>
      <c r="O142" s="45">
        <v>2808.18</v>
      </c>
      <c r="P142" s="45">
        <v>3415.14</v>
      </c>
      <c r="Q142" s="45">
        <v>3828.57</v>
      </c>
      <c r="R142" s="47">
        <f t="shared" si="39"/>
        <v>11182.171249999999</v>
      </c>
      <c r="T142" s="49">
        <f t="shared" si="40"/>
        <v>11182.171249999999</v>
      </c>
      <c r="Y142" s="51"/>
      <c r="Z142" s="51"/>
      <c r="AA142" s="51"/>
      <c r="AD142" s="49">
        <f t="shared" si="41"/>
        <v>11182.171249999999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0</v>
      </c>
      <c r="F143" s="45">
        <v>16467.55</v>
      </c>
      <c r="G143" s="45">
        <v>0</v>
      </c>
      <c r="H143" s="45">
        <v>10179.77</v>
      </c>
      <c r="I143" s="45">
        <v>0</v>
      </c>
      <c r="J143" s="45">
        <v>0</v>
      </c>
      <c r="K143" s="45">
        <v>2657.77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7">
        <f t="shared" si="39"/>
        <v>2442.0908333333332</v>
      </c>
      <c r="T143" s="49">
        <f t="shared" si="40"/>
        <v>2442.0908333333332</v>
      </c>
      <c r="Y143" s="51"/>
      <c r="Z143" s="51"/>
      <c r="AA143" s="51"/>
      <c r="AD143" s="49">
        <f t="shared" si="41"/>
        <v>2442.0908333333332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-628.08000000000004</v>
      </c>
      <c r="F144" s="45">
        <v>-579.9</v>
      </c>
      <c r="G144" s="45">
        <v>14096.36</v>
      </c>
      <c r="H144" s="45">
        <v>15561.79</v>
      </c>
      <c r="I144" s="45">
        <v>18480.18</v>
      </c>
      <c r="J144" s="45">
        <v>18503.55</v>
      </c>
      <c r="K144" s="45">
        <v>19963.8</v>
      </c>
      <c r="L144" s="45">
        <v>108871.14</v>
      </c>
      <c r="M144" s="45">
        <v>0</v>
      </c>
      <c r="N144" s="45">
        <v>3088.08</v>
      </c>
      <c r="O144" s="45">
        <v>2072.1</v>
      </c>
      <c r="P144" s="45">
        <v>2072.1</v>
      </c>
      <c r="Q144" s="45">
        <v>18436.29</v>
      </c>
      <c r="R144" s="47">
        <f t="shared" si="39"/>
        <v>17586.108749999999</v>
      </c>
      <c r="T144" s="49">
        <f t="shared" si="40"/>
        <v>17586.108749999999</v>
      </c>
      <c r="Y144" s="51"/>
      <c r="Z144" s="51"/>
      <c r="AA144" s="51"/>
      <c r="AD144" s="49">
        <f t="shared" si="41"/>
        <v>17586.108749999999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178907.65</v>
      </c>
      <c r="F145" s="45">
        <v>1063.3200000000099</v>
      </c>
      <c r="G145" s="45">
        <v>7.0485839387401898E-12</v>
      </c>
      <c r="H145" s="45">
        <v>115860.58</v>
      </c>
      <c r="I145" s="45">
        <v>187142.59</v>
      </c>
      <c r="J145" s="45">
        <v>249999.72</v>
      </c>
      <c r="K145" s="45">
        <v>403622.03</v>
      </c>
      <c r="L145" s="45">
        <v>561446.74</v>
      </c>
      <c r="M145" s="45">
        <v>704148.41</v>
      </c>
      <c r="N145" s="45">
        <v>395860.73</v>
      </c>
      <c r="O145" s="45">
        <v>5.8207660913467401E-11</v>
      </c>
      <c r="P145" s="45">
        <v>145813.76999999999</v>
      </c>
      <c r="Q145" s="45">
        <v>458684.34</v>
      </c>
      <c r="R145" s="47">
        <f t="shared" si="39"/>
        <v>256979.4904166667</v>
      </c>
      <c r="T145" s="49">
        <f t="shared" si="40"/>
        <v>256979.4904166667</v>
      </c>
      <c r="Y145" s="51"/>
      <c r="Z145" s="51"/>
      <c r="AA145" s="51"/>
      <c r="AD145" s="49">
        <f t="shared" si="41"/>
        <v>256979.4904166667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200374.17</v>
      </c>
      <c r="F146" s="45">
        <v>216793.27</v>
      </c>
      <c r="G146" s="45">
        <v>37899.22</v>
      </c>
      <c r="H146" s="45">
        <v>58556.639999999999</v>
      </c>
      <c r="I146" s="45">
        <v>83723.56</v>
      </c>
      <c r="J146" s="45">
        <v>114006.99</v>
      </c>
      <c r="K146" s="45">
        <v>21946.95</v>
      </c>
      <c r="L146" s="45">
        <v>52377.72</v>
      </c>
      <c r="M146" s="45">
        <v>85356.52</v>
      </c>
      <c r="N146" s="45">
        <v>22170.59</v>
      </c>
      <c r="O146" s="45">
        <v>51489.86</v>
      </c>
      <c r="P146" s="45">
        <v>75895.759999999995</v>
      </c>
      <c r="Q146" s="45">
        <v>103857.31</v>
      </c>
      <c r="R146" s="47">
        <f t="shared" si="39"/>
        <v>81027.735000000001</v>
      </c>
      <c r="T146" s="49">
        <f t="shared" si="40"/>
        <v>81027.735000000001</v>
      </c>
      <c r="Y146" s="51"/>
      <c r="Z146" s="51"/>
      <c r="AA146" s="51"/>
      <c r="AD146" s="49">
        <f t="shared" si="41"/>
        <v>81027.735000000001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1069556.97</v>
      </c>
      <c r="F147" s="45">
        <v>1141243.19</v>
      </c>
      <c r="G147" s="45">
        <v>1375417.96</v>
      </c>
      <c r="H147" s="45">
        <v>1825729.27</v>
      </c>
      <c r="I147" s="45">
        <v>1800562.35</v>
      </c>
      <c r="J147" s="45">
        <v>1946410.87</v>
      </c>
      <c r="K147" s="45">
        <v>2071749.67</v>
      </c>
      <c r="L147" s="45">
        <v>2041318.9</v>
      </c>
      <c r="M147" s="45">
        <v>2008340.1</v>
      </c>
      <c r="N147" s="45">
        <v>2096782.82</v>
      </c>
      <c r="O147" s="45">
        <v>1513348.55</v>
      </c>
      <c r="P147" s="45">
        <v>1488942.65</v>
      </c>
      <c r="Q147" s="45">
        <v>1460981.1</v>
      </c>
      <c r="R147" s="47">
        <f t="shared" si="39"/>
        <v>1714592.9470833333</v>
      </c>
      <c r="T147" s="49">
        <f t="shared" si="40"/>
        <v>1714592.9470833333</v>
      </c>
      <c r="Y147" s="51"/>
      <c r="Z147" s="51"/>
      <c r="AA147" s="51"/>
      <c r="AD147" s="49">
        <f t="shared" si="41"/>
        <v>1714592.9470833333</v>
      </c>
    </row>
    <row r="148" spans="1:30">
      <c r="D148" s="41" t="s">
        <v>73</v>
      </c>
      <c r="E148" s="46">
        <f t="shared" ref="E148:R148" si="42">SUM(E123:E147)</f>
        <v>7934220.5999999996</v>
      </c>
      <c r="F148" s="46">
        <f t="shared" si="42"/>
        <v>7835891.5399999991</v>
      </c>
      <c r="G148" s="46">
        <f t="shared" si="42"/>
        <v>7926340.8499999996</v>
      </c>
      <c r="H148" s="46">
        <f t="shared" si="42"/>
        <v>8574401.5499999989</v>
      </c>
      <c r="I148" s="46">
        <f t="shared" si="42"/>
        <v>8295727.3599999994</v>
      </c>
      <c r="J148" s="46">
        <f t="shared" si="42"/>
        <v>8911564.4100000001</v>
      </c>
      <c r="K148" s="46">
        <f t="shared" si="42"/>
        <v>8846787.9900000021</v>
      </c>
      <c r="L148" s="46">
        <f t="shared" si="42"/>
        <v>8586826.5399999991</v>
      </c>
      <c r="M148" s="46">
        <f t="shared" si="42"/>
        <v>8680270.8900000006</v>
      </c>
      <c r="N148" s="46">
        <f t="shared" si="42"/>
        <v>8162430.8400000017</v>
      </c>
      <c r="O148" s="46">
        <f t="shared" si="42"/>
        <v>7210155.7799999993</v>
      </c>
      <c r="P148" s="46">
        <f t="shared" si="42"/>
        <v>7467967.5099999979</v>
      </c>
      <c r="Q148" s="46">
        <f t="shared" si="42"/>
        <v>7842174.5</v>
      </c>
      <c r="R148" s="46">
        <f t="shared" si="42"/>
        <v>8198880.2341666659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879283.15</v>
      </c>
      <c r="F150" s="45">
        <v>759621.1</v>
      </c>
      <c r="G150" s="45">
        <v>665331.66</v>
      </c>
      <c r="H150" s="45">
        <v>545669.61</v>
      </c>
      <c r="I150" s="45">
        <v>419280.05</v>
      </c>
      <c r="J150" s="45">
        <v>312127.48</v>
      </c>
      <c r="K150" s="45">
        <v>198995.66</v>
      </c>
      <c r="L150" s="45">
        <v>299824.02</v>
      </c>
      <c r="M150" s="45">
        <v>182791.93</v>
      </c>
      <c r="N150" s="45">
        <v>1370679.08</v>
      </c>
      <c r="O150" s="45">
        <v>1280030.31</v>
      </c>
      <c r="P150" s="45">
        <v>1177753.79</v>
      </c>
      <c r="Q150" s="45">
        <v>1045178.8</v>
      </c>
      <c r="R150" s="47">
        <f t="shared" ref="R150:R166" si="43">((E150+Q150)+((F150+G150+H150+I150+J150+K150+L150+M150+N150+O150+P150)*2))/24</f>
        <v>681194.63875000004</v>
      </c>
      <c r="T150" s="49">
        <f t="shared" ref="T150:T166" si="44">+R150</f>
        <v>681194.63875000004</v>
      </c>
      <c r="Y150" s="51"/>
      <c r="Z150" s="51"/>
      <c r="AA150" s="51"/>
      <c r="AD150" s="49">
        <f t="shared" ref="AD150:AD166" si="45">+R150</f>
        <v>681194.63875000004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43"/>
        <v>0</v>
      </c>
      <c r="T151" s="49">
        <f t="shared" si="44"/>
        <v>0</v>
      </c>
      <c r="Y151" s="51"/>
      <c r="Z151" s="51"/>
      <c r="AA151" s="51"/>
      <c r="AD151" s="49">
        <f t="shared" si="45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5308.07</v>
      </c>
      <c r="M152" s="45">
        <v>211022.38</v>
      </c>
      <c r="N152" s="45">
        <v>0</v>
      </c>
      <c r="O152" s="45">
        <v>0</v>
      </c>
      <c r="P152" s="45">
        <v>0</v>
      </c>
      <c r="Q152" s="45">
        <v>0</v>
      </c>
      <c r="R152" s="47">
        <f t="shared" si="43"/>
        <v>18027.537500000002</v>
      </c>
      <c r="T152" s="49">
        <f t="shared" si="44"/>
        <v>18027.537500000002</v>
      </c>
      <c r="Y152" s="51"/>
      <c r="Z152" s="51"/>
      <c r="AA152" s="51"/>
      <c r="AD152" s="49">
        <f t="shared" si="45"/>
        <v>18027.537500000002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3"/>
        <v>0</v>
      </c>
      <c r="T153" s="49">
        <f t="shared" si="44"/>
        <v>0</v>
      </c>
      <c r="Y153" s="51"/>
      <c r="Z153" s="51"/>
      <c r="AA153" s="51"/>
      <c r="AD153" s="49">
        <f t="shared" si="45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43"/>
        <v>0</v>
      </c>
      <c r="T154" s="49">
        <f t="shared" si="44"/>
        <v>0</v>
      </c>
      <c r="Y154" s="51"/>
      <c r="Z154" s="51"/>
      <c r="AA154" s="51"/>
      <c r="AD154" s="49">
        <f t="shared" si="45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43"/>
        <v>0</v>
      </c>
      <c r="T155" s="49">
        <f t="shared" si="44"/>
        <v>0</v>
      </c>
      <c r="Y155" s="51"/>
      <c r="Z155" s="51"/>
      <c r="AA155" s="51"/>
      <c r="AD155" s="49">
        <f t="shared" si="45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964243.43</v>
      </c>
      <c r="F156" s="45">
        <v>1506918.3</v>
      </c>
      <c r="G156" s="45">
        <v>1930841.53</v>
      </c>
      <c r="H156" s="45">
        <v>2449205.9500000002</v>
      </c>
      <c r="I156" s="45">
        <v>3019442.62</v>
      </c>
      <c r="J156" s="45">
        <v>3359964.43</v>
      </c>
      <c r="K156" s="45">
        <v>2968197.33</v>
      </c>
      <c r="L156" s="45">
        <v>2824385.07</v>
      </c>
      <c r="M156" s="45">
        <v>2990098.25</v>
      </c>
      <c r="N156" s="45">
        <v>3210234.06</v>
      </c>
      <c r="O156" s="45">
        <v>975792.04</v>
      </c>
      <c r="P156" s="45">
        <v>51004.51</v>
      </c>
      <c r="Q156" s="45">
        <v>199707.71</v>
      </c>
      <c r="R156" s="47">
        <f t="shared" si="43"/>
        <v>2155671.6383333332</v>
      </c>
      <c r="T156" s="49">
        <f t="shared" si="44"/>
        <v>2155671.6383333332</v>
      </c>
      <c r="Y156" s="51"/>
      <c r="Z156" s="51"/>
      <c r="AA156" s="51"/>
      <c r="AD156" s="49">
        <f t="shared" si="45"/>
        <v>2155671.6383333332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46628.33</v>
      </c>
      <c r="L157" s="45">
        <v>46628.33</v>
      </c>
      <c r="M157" s="45">
        <v>243628.33</v>
      </c>
      <c r="N157" s="45">
        <v>46628.33</v>
      </c>
      <c r="O157" s="45">
        <v>-1.45519152283669E-11</v>
      </c>
      <c r="P157" s="45">
        <v>-1.45519152283669E-11</v>
      </c>
      <c r="Q157" s="45">
        <v>-1.45519152283669E-11</v>
      </c>
      <c r="R157" s="47">
        <f t="shared" si="43"/>
        <v>31959.443333333333</v>
      </c>
      <c r="T157" s="49">
        <f t="shared" si="44"/>
        <v>31959.443333333333</v>
      </c>
      <c r="Y157" s="51"/>
      <c r="Z157" s="51"/>
      <c r="AA157" s="51"/>
      <c r="AD157" s="49">
        <f t="shared" si="45"/>
        <v>31959.443333333333</v>
      </c>
    </row>
    <row r="158" spans="1:30">
      <c r="A158" s="6" t="s">
        <v>284</v>
      </c>
      <c r="B158" s="6" t="s">
        <v>76</v>
      </c>
      <c r="C158" s="6" t="s">
        <v>108</v>
      </c>
      <c r="D158" s="11" t="s">
        <v>1034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43"/>
        <v>0</v>
      </c>
      <c r="T158" s="49">
        <f t="shared" si="44"/>
        <v>0</v>
      </c>
      <c r="Y158" s="51"/>
      <c r="Z158" s="51"/>
      <c r="AA158" s="51"/>
      <c r="AD158" s="49">
        <f t="shared" si="45"/>
        <v>0</v>
      </c>
    </row>
    <row r="159" spans="1:30">
      <c r="A159" s="6" t="s">
        <v>284</v>
      </c>
      <c r="B159" s="6" t="s">
        <v>80</v>
      </c>
      <c r="C159" s="6" t="s">
        <v>83</v>
      </c>
      <c r="D159" s="41" t="s">
        <v>81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7">
        <f t="shared" si="43"/>
        <v>0</v>
      </c>
      <c r="T159" s="49">
        <f t="shared" si="44"/>
        <v>0</v>
      </c>
      <c r="Y159" s="51"/>
      <c r="Z159" s="51"/>
      <c r="AA159" s="51"/>
      <c r="AD159" s="49">
        <f t="shared" si="45"/>
        <v>0</v>
      </c>
    </row>
    <row r="160" spans="1:30">
      <c r="A160" s="6" t="s">
        <v>284</v>
      </c>
      <c r="B160" s="6" t="s">
        <v>82</v>
      </c>
      <c r="C160" s="6" t="s">
        <v>83</v>
      </c>
      <c r="D160" s="41" t="s">
        <v>84</v>
      </c>
      <c r="E160" s="45">
        <v>155625.42000000001</v>
      </c>
      <c r="F160" s="45">
        <v>63020.27</v>
      </c>
      <c r="G160" s="45">
        <v>2.18278728425503E-11</v>
      </c>
      <c r="H160" s="45">
        <v>17094.080000000002</v>
      </c>
      <c r="I160" s="45">
        <v>126114.47</v>
      </c>
      <c r="J160" s="45">
        <v>246339.07</v>
      </c>
      <c r="K160" s="45">
        <v>595127.11</v>
      </c>
      <c r="L160" s="45">
        <v>0</v>
      </c>
      <c r="M160" s="45">
        <v>0</v>
      </c>
      <c r="N160" s="45">
        <v>0</v>
      </c>
      <c r="O160" s="45">
        <v>83109.149999999994</v>
      </c>
      <c r="P160" s="45">
        <v>81416</v>
      </c>
      <c r="Q160" s="45">
        <v>334281</v>
      </c>
      <c r="R160" s="47">
        <f t="shared" si="43"/>
        <v>121431.11333333333</v>
      </c>
      <c r="T160" s="61">
        <f t="shared" si="44"/>
        <v>121431.11333333333</v>
      </c>
      <c r="Y160" s="51"/>
      <c r="Z160" s="51"/>
      <c r="AA160" s="51"/>
      <c r="AD160" s="49">
        <f t="shared" si="45"/>
        <v>121431.11333333333</v>
      </c>
    </row>
    <row r="161" spans="1:30">
      <c r="A161" s="6" t="s">
        <v>293</v>
      </c>
      <c r="B161" s="6" t="s">
        <v>76</v>
      </c>
      <c r="C161" s="6" t="s">
        <v>83</v>
      </c>
      <c r="D161" s="41" t="s">
        <v>601</v>
      </c>
      <c r="E161" s="45">
        <v>163017.59</v>
      </c>
      <c r="F161" s="45">
        <v>142640.39000000001</v>
      </c>
      <c r="G161" s="45">
        <v>122263.19</v>
      </c>
      <c r="H161" s="45">
        <v>101885.99</v>
      </c>
      <c r="I161" s="45">
        <v>81508.789999999994</v>
      </c>
      <c r="J161" s="45">
        <v>61131.59</v>
      </c>
      <c r="K161" s="45">
        <v>40754.39</v>
      </c>
      <c r="L161" s="45">
        <v>20377.189999999999</v>
      </c>
      <c r="M161" s="45">
        <v>-1.00000000311411E-2</v>
      </c>
      <c r="N161" s="45">
        <v>-0.01</v>
      </c>
      <c r="O161" s="45">
        <v>-0.01</v>
      </c>
      <c r="P161" s="45">
        <v>205714.97</v>
      </c>
      <c r="Q161" s="45">
        <v>182857.75</v>
      </c>
      <c r="R161" s="47">
        <f t="shared" si="43"/>
        <v>79101.17833333333</v>
      </c>
      <c r="T161" s="49">
        <f t="shared" si="44"/>
        <v>79101.17833333333</v>
      </c>
      <c r="Y161" s="51"/>
      <c r="Z161" s="51"/>
      <c r="AA161" s="51"/>
      <c r="AD161" s="49">
        <f t="shared" si="45"/>
        <v>79101.17833333333</v>
      </c>
    </row>
    <row r="162" spans="1:30">
      <c r="A162" s="6" t="s">
        <v>293</v>
      </c>
      <c r="B162" s="6" t="s">
        <v>76</v>
      </c>
      <c r="C162" s="6" t="s">
        <v>67</v>
      </c>
      <c r="D162" s="41" t="s">
        <v>602</v>
      </c>
      <c r="E162" s="45">
        <v>6077.82</v>
      </c>
      <c r="F162" s="45">
        <v>4.0000000002692097E-2</v>
      </c>
      <c r="G162" s="45">
        <v>72172.259999999995</v>
      </c>
      <c r="H162" s="45">
        <v>65611.100000000006</v>
      </c>
      <c r="I162" s="45">
        <v>59049.99</v>
      </c>
      <c r="J162" s="45">
        <v>52488.88</v>
      </c>
      <c r="K162" s="45">
        <v>45927.77</v>
      </c>
      <c r="L162" s="45">
        <v>39366.660000000003</v>
      </c>
      <c r="M162" s="45">
        <v>32805.550000000003</v>
      </c>
      <c r="N162" s="45">
        <v>26244.44</v>
      </c>
      <c r="O162" s="45">
        <v>19683.330000000002</v>
      </c>
      <c r="P162" s="45">
        <v>13122.22</v>
      </c>
      <c r="Q162" s="45">
        <v>6561.11</v>
      </c>
      <c r="R162" s="47">
        <f t="shared" si="43"/>
        <v>36065.975416666675</v>
      </c>
      <c r="T162" s="49">
        <f t="shared" si="44"/>
        <v>36065.975416666675</v>
      </c>
      <c r="Y162" s="51"/>
      <c r="Z162" s="51"/>
      <c r="AA162" s="51"/>
      <c r="AD162" s="49">
        <f t="shared" si="45"/>
        <v>36065.975416666675</v>
      </c>
    </row>
    <row r="163" spans="1:30">
      <c r="A163" s="6" t="s">
        <v>293</v>
      </c>
      <c r="B163" s="6" t="s">
        <v>76</v>
      </c>
      <c r="C163" s="6" t="s">
        <v>113</v>
      </c>
      <c r="D163" s="41" t="s">
        <v>603</v>
      </c>
      <c r="E163" s="45">
        <v>313052</v>
      </c>
      <c r="F163" s="45">
        <v>156526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1284577</v>
      </c>
      <c r="M163" s="45">
        <v>1101066</v>
      </c>
      <c r="N163" s="45">
        <v>917555</v>
      </c>
      <c r="O163" s="45">
        <v>734044</v>
      </c>
      <c r="P163" s="45">
        <v>550533</v>
      </c>
      <c r="Q163" s="45">
        <v>367022</v>
      </c>
      <c r="R163" s="47">
        <f t="shared" si="43"/>
        <v>423694.83333333331</v>
      </c>
      <c r="T163" s="49">
        <f t="shared" si="44"/>
        <v>423694.83333333331</v>
      </c>
      <c r="Y163" s="51"/>
      <c r="Z163" s="51"/>
      <c r="AA163" s="51"/>
      <c r="AD163" s="49">
        <f t="shared" si="45"/>
        <v>423694.83333333331</v>
      </c>
    </row>
    <row r="164" spans="1:30">
      <c r="A164" s="6" t="s">
        <v>293</v>
      </c>
      <c r="B164" s="6" t="s">
        <v>76</v>
      </c>
      <c r="C164" s="6" t="s">
        <v>100</v>
      </c>
      <c r="D164" s="11" t="s">
        <v>600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7">
        <f t="shared" si="43"/>
        <v>0</v>
      </c>
      <c r="T164" s="49">
        <f t="shared" si="44"/>
        <v>0</v>
      </c>
      <c r="Y164" s="51"/>
      <c r="Z164" s="51"/>
      <c r="AA164" s="51"/>
      <c r="AD164" s="49">
        <f t="shared" si="45"/>
        <v>0</v>
      </c>
    </row>
    <row r="165" spans="1:30">
      <c r="A165" s="6" t="s">
        <v>293</v>
      </c>
      <c r="B165" s="6" t="s">
        <v>79</v>
      </c>
      <c r="C165" s="6" t="s">
        <v>318</v>
      </c>
      <c r="D165" s="41" t="s">
        <v>605</v>
      </c>
      <c r="E165" s="45">
        <v>0</v>
      </c>
      <c r="F165" s="45">
        <v>0</v>
      </c>
      <c r="G165" s="45">
        <v>84.69</v>
      </c>
      <c r="H165" s="45">
        <v>0</v>
      </c>
      <c r="I165" s="45">
        <v>0</v>
      </c>
      <c r="J165" s="45">
        <v>0</v>
      </c>
      <c r="K165" s="45">
        <v>0</v>
      </c>
      <c r="L165" s="45">
        <v>68260.69</v>
      </c>
      <c r="M165" s="45">
        <v>140934.53</v>
      </c>
      <c r="N165" s="45">
        <v>106778.56</v>
      </c>
      <c r="O165" s="45">
        <v>40385.129999999997</v>
      </c>
      <c r="P165" s="45">
        <v>7.2759576141834308E-12</v>
      </c>
      <c r="Q165" s="45">
        <v>7.2759576141834308E-12</v>
      </c>
      <c r="R165" s="47">
        <f t="shared" si="43"/>
        <v>29703.633333333331</v>
      </c>
      <c r="T165" s="49">
        <f t="shared" si="44"/>
        <v>29703.633333333331</v>
      </c>
      <c r="Y165" s="51"/>
      <c r="Z165" s="51"/>
      <c r="AA165" s="51"/>
      <c r="AD165" s="49">
        <f t="shared" si="45"/>
        <v>29703.633333333331</v>
      </c>
    </row>
    <row r="166" spans="1:30">
      <c r="A166" s="6" t="s">
        <v>294</v>
      </c>
      <c r="B166" s="6" t="s">
        <v>79</v>
      </c>
      <c r="C166" s="6" t="s">
        <v>319</v>
      </c>
      <c r="D166" s="41" t="s">
        <v>605</v>
      </c>
      <c r="E166" s="45">
        <v>0</v>
      </c>
      <c r="F166" s="45">
        <v>0</v>
      </c>
      <c r="G166" s="45">
        <v>306.37</v>
      </c>
      <c r="H166" s="45">
        <v>0</v>
      </c>
      <c r="I166" s="45">
        <v>0</v>
      </c>
      <c r="J166" s="45">
        <v>0</v>
      </c>
      <c r="K166" s="45">
        <v>0</v>
      </c>
      <c r="L166" s="45">
        <v>246304.71</v>
      </c>
      <c r="M166" s="45">
        <v>418063.31</v>
      </c>
      <c r="N166" s="45">
        <v>316744.23</v>
      </c>
      <c r="O166" s="45">
        <v>119797.04</v>
      </c>
      <c r="P166" s="45">
        <v>-1.45519152283669E-11</v>
      </c>
      <c r="Q166" s="45">
        <v>-1.45519152283669E-11</v>
      </c>
      <c r="R166" s="47">
        <f t="shared" si="43"/>
        <v>91767.971666666665</v>
      </c>
      <c r="T166" s="49">
        <f t="shared" si="44"/>
        <v>91767.971666666665</v>
      </c>
      <c r="Y166" s="51"/>
      <c r="Z166" s="51"/>
      <c r="AA166" s="51"/>
      <c r="AD166" s="49">
        <f t="shared" si="45"/>
        <v>91767.971666666665</v>
      </c>
    </row>
    <row r="167" spans="1:30">
      <c r="D167" s="41" t="s">
        <v>85</v>
      </c>
      <c r="E167" s="46">
        <f t="shared" ref="E167:L167" si="46">SUM(E150:E166)</f>
        <v>2481299.4099999997</v>
      </c>
      <c r="F167" s="46">
        <f t="shared" si="46"/>
        <v>2628726.1</v>
      </c>
      <c r="G167" s="46">
        <f t="shared" si="46"/>
        <v>2790999.6999999997</v>
      </c>
      <c r="H167" s="46">
        <f t="shared" si="46"/>
        <v>3179466.7300000004</v>
      </c>
      <c r="I167" s="46">
        <f t="shared" si="46"/>
        <v>3705395.9200000004</v>
      </c>
      <c r="J167" s="46">
        <f t="shared" si="46"/>
        <v>4032051.4499999997</v>
      </c>
      <c r="K167" s="46">
        <f t="shared" si="46"/>
        <v>3895630.5900000003</v>
      </c>
      <c r="L167" s="46">
        <f t="shared" si="46"/>
        <v>4835031.74</v>
      </c>
      <c r="M167" s="46">
        <f t="shared" ref="M167:R167" si="47">SUM(M150:M166)</f>
        <v>5320410.2699999996</v>
      </c>
      <c r="N167" s="46">
        <f t="shared" si="47"/>
        <v>5994863.6900000013</v>
      </c>
      <c r="O167" s="46">
        <f t="shared" si="47"/>
        <v>3252840.99</v>
      </c>
      <c r="P167" s="46">
        <f t="shared" si="47"/>
        <v>2079544.49</v>
      </c>
      <c r="Q167" s="46">
        <f t="shared" si="47"/>
        <v>2135608.37</v>
      </c>
      <c r="R167" s="46">
        <f t="shared" si="47"/>
        <v>3668617.9633333334</v>
      </c>
      <c r="Y167" s="51"/>
      <c r="Z167" s="51"/>
      <c r="AA167" s="51"/>
    </row>
    <row r="168" spans="1:30">
      <c r="D168" s="3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7"/>
      <c r="Y168" s="51"/>
      <c r="Z168" s="51"/>
      <c r="AA168" s="51"/>
    </row>
    <row r="169" spans="1:30">
      <c r="A169" s="6" t="s">
        <v>293</v>
      </c>
      <c r="B169" s="6" t="s">
        <v>86</v>
      </c>
      <c r="C169" s="6" t="s">
        <v>83</v>
      </c>
      <c r="D169" s="41" t="s">
        <v>606</v>
      </c>
      <c r="E169" s="45">
        <v>1038413.91</v>
      </c>
      <c r="F169" s="45">
        <v>676837.24</v>
      </c>
      <c r="G169" s="45">
        <v>381264</v>
      </c>
      <c r="H169" s="45">
        <v>212937.1</v>
      </c>
      <c r="I169" s="45">
        <v>360105.41</v>
      </c>
      <c r="J169" s="45">
        <v>528249.82999999996</v>
      </c>
      <c r="K169" s="45">
        <v>1688408</v>
      </c>
      <c r="L169" s="45">
        <v>3602492.96</v>
      </c>
      <c r="M169" s="45">
        <v>4079218.54</v>
      </c>
      <c r="N169" s="45">
        <v>3907535.72</v>
      </c>
      <c r="O169" s="45">
        <v>4224990.29</v>
      </c>
      <c r="P169" s="45">
        <v>2544711.04</v>
      </c>
      <c r="Q169" s="45">
        <v>1103928.83</v>
      </c>
      <c r="R169" s="47">
        <f t="shared" ref="R169:R178" si="48">((E169+Q169)+((F169+G169+H169+I169+J169+K169+L169+M169+N169+O169+P169)*2))/24</f>
        <v>1939826.7916666667</v>
      </c>
      <c r="T169" s="49">
        <f t="shared" ref="T169:T178" si="49">+R169</f>
        <v>1939826.7916666667</v>
      </c>
      <c r="Y169" s="51"/>
      <c r="Z169" s="51"/>
      <c r="AA169" s="51"/>
      <c r="AD169" s="49">
        <f t="shared" ref="AD169:AD178" si="50">+R169</f>
        <v>1939826.7916666667</v>
      </c>
    </row>
    <row r="170" spans="1:30">
      <c r="A170" s="6" t="s">
        <v>293</v>
      </c>
      <c r="B170" s="6" t="s">
        <v>86</v>
      </c>
      <c r="C170" s="6" t="s">
        <v>67</v>
      </c>
      <c r="D170" s="41" t="s">
        <v>607</v>
      </c>
      <c r="E170" s="45">
        <v>613721.06999999995</v>
      </c>
      <c r="F170" s="45">
        <v>388932.67</v>
      </c>
      <c r="G170" s="45">
        <v>248679.44</v>
      </c>
      <c r="H170" s="45">
        <v>180384.34</v>
      </c>
      <c r="I170" s="45">
        <v>282733.32</v>
      </c>
      <c r="J170" s="45">
        <v>401064.62</v>
      </c>
      <c r="K170" s="45">
        <v>1092583.6299999999</v>
      </c>
      <c r="L170" s="45">
        <v>2059195.74</v>
      </c>
      <c r="M170" s="45">
        <v>2341346.5099999998</v>
      </c>
      <c r="N170" s="45">
        <v>2130978.17</v>
      </c>
      <c r="O170" s="45">
        <v>2312768.06</v>
      </c>
      <c r="P170" s="45">
        <v>1498319.09</v>
      </c>
      <c r="Q170" s="45">
        <v>674081.84</v>
      </c>
      <c r="R170" s="47">
        <f t="shared" si="48"/>
        <v>1131740.5870833334</v>
      </c>
      <c r="T170" s="49">
        <f t="shared" si="49"/>
        <v>1131740.5870833334</v>
      </c>
      <c r="Y170" s="51"/>
      <c r="Z170" s="51"/>
      <c r="AA170" s="51"/>
      <c r="AD170" s="49">
        <f t="shared" si="50"/>
        <v>1131740.5870833334</v>
      </c>
    </row>
    <row r="171" spans="1:30">
      <c r="A171" s="6" t="s">
        <v>293</v>
      </c>
      <c r="B171" s="6" t="s">
        <v>86</v>
      </c>
      <c r="C171" s="6" t="s">
        <v>113</v>
      </c>
      <c r="D171" s="41" t="s">
        <v>608</v>
      </c>
      <c r="E171" s="45">
        <v>5051.95</v>
      </c>
      <c r="F171" s="45">
        <v>3806.89</v>
      </c>
      <c r="G171" s="45">
        <v>3200.73</v>
      </c>
      <c r="H171" s="45">
        <v>2875.87</v>
      </c>
      <c r="I171" s="45">
        <v>2895.93</v>
      </c>
      <c r="J171" s="45">
        <v>3123.14</v>
      </c>
      <c r="K171" s="45">
        <v>92042.91</v>
      </c>
      <c r="L171" s="45">
        <v>51771.42</v>
      </c>
      <c r="M171" s="45">
        <v>9017.9700000000103</v>
      </c>
      <c r="N171" s="45">
        <v>8632.33</v>
      </c>
      <c r="O171" s="45">
        <v>8389.57</v>
      </c>
      <c r="P171" s="45">
        <v>6987.1</v>
      </c>
      <c r="Q171" s="45">
        <v>5213.4399999999996</v>
      </c>
      <c r="R171" s="47">
        <f t="shared" si="48"/>
        <v>16489.712916666667</v>
      </c>
      <c r="T171" s="49">
        <f t="shared" si="49"/>
        <v>16489.712916666667</v>
      </c>
      <c r="Y171" s="51"/>
      <c r="Z171" s="51"/>
      <c r="AA171" s="51"/>
      <c r="AD171" s="49">
        <f t="shared" si="50"/>
        <v>16489.712916666667</v>
      </c>
    </row>
    <row r="172" spans="1:30">
      <c r="A172" s="6" t="s">
        <v>293</v>
      </c>
      <c r="B172" s="6" t="s">
        <v>87</v>
      </c>
      <c r="C172" s="6" t="s">
        <v>113</v>
      </c>
      <c r="D172" s="41" t="s">
        <v>609</v>
      </c>
      <c r="E172" s="45">
        <v>207494.58</v>
      </c>
      <c r="F172" s="45">
        <v>225318.24</v>
      </c>
      <c r="G172" s="45">
        <v>225012.68</v>
      </c>
      <c r="H172" s="45">
        <v>232203.74</v>
      </c>
      <c r="I172" s="45">
        <v>238335.27</v>
      </c>
      <c r="J172" s="45">
        <v>241295.2</v>
      </c>
      <c r="K172" s="45">
        <v>258534.7</v>
      </c>
      <c r="L172" s="45">
        <v>238132.3</v>
      </c>
      <c r="M172" s="45">
        <v>258966.5</v>
      </c>
      <c r="N172" s="45">
        <v>264554.08</v>
      </c>
      <c r="O172" s="45">
        <v>252742.22</v>
      </c>
      <c r="P172" s="45">
        <v>269787.93</v>
      </c>
      <c r="Q172" s="45">
        <v>256211.27</v>
      </c>
      <c r="R172" s="47">
        <f t="shared" si="48"/>
        <v>244727.98208333334</v>
      </c>
      <c r="T172" s="49">
        <f t="shared" si="49"/>
        <v>244727.98208333334</v>
      </c>
      <c r="Y172" s="51"/>
      <c r="Z172" s="51"/>
      <c r="AA172" s="51"/>
      <c r="AD172" s="49">
        <f t="shared" si="50"/>
        <v>244727.98208333334</v>
      </c>
    </row>
    <row r="173" spans="1:30">
      <c r="A173" s="6" t="s">
        <v>293</v>
      </c>
      <c r="B173" s="6" t="s">
        <v>87</v>
      </c>
      <c r="C173" s="6" t="s">
        <v>69</v>
      </c>
      <c r="D173" s="41" t="s">
        <v>610</v>
      </c>
      <c r="E173" s="45">
        <v>115027.92</v>
      </c>
      <c r="F173" s="45">
        <v>94635</v>
      </c>
      <c r="G173" s="45">
        <v>108217.71</v>
      </c>
      <c r="H173" s="45">
        <v>108596.33</v>
      </c>
      <c r="I173" s="45">
        <v>123969.04</v>
      </c>
      <c r="J173" s="45">
        <v>127546.4</v>
      </c>
      <c r="K173" s="45">
        <v>123097.9</v>
      </c>
      <c r="L173" s="45">
        <v>109894.87</v>
      </c>
      <c r="M173" s="45">
        <v>112953.62</v>
      </c>
      <c r="N173" s="45">
        <v>110230.61</v>
      </c>
      <c r="O173" s="45">
        <v>114962.83</v>
      </c>
      <c r="P173" s="45">
        <v>123938.84</v>
      </c>
      <c r="Q173" s="45">
        <v>117709.32</v>
      </c>
      <c r="R173" s="47">
        <f t="shared" si="48"/>
        <v>114534.31416666666</v>
      </c>
      <c r="T173" s="49">
        <f t="shared" si="49"/>
        <v>114534.31416666666</v>
      </c>
      <c r="Y173" s="51"/>
      <c r="Z173" s="51"/>
      <c r="AA173" s="51"/>
      <c r="AD173" s="49">
        <f t="shared" si="50"/>
        <v>114534.31416666666</v>
      </c>
    </row>
    <row r="174" spans="1:30">
      <c r="A174" s="6" t="s">
        <v>294</v>
      </c>
      <c r="B174" s="6" t="s">
        <v>86</v>
      </c>
      <c r="C174" s="6" t="s">
        <v>83</v>
      </c>
      <c r="D174" s="41" t="s">
        <v>606</v>
      </c>
      <c r="E174" s="45">
        <v>3335477.63</v>
      </c>
      <c r="F174" s="45">
        <v>2057299.22</v>
      </c>
      <c r="G174" s="45">
        <v>1104056.74</v>
      </c>
      <c r="H174" s="45">
        <v>723502.78</v>
      </c>
      <c r="I174" s="45">
        <v>1188168.02</v>
      </c>
      <c r="J174" s="45">
        <v>1704191.24</v>
      </c>
      <c r="K174" s="45">
        <v>5398890.3700000001</v>
      </c>
      <c r="L174" s="45">
        <v>11271031.82</v>
      </c>
      <c r="M174" s="45">
        <v>12043489.82</v>
      </c>
      <c r="N174" s="45">
        <v>11538728.52</v>
      </c>
      <c r="O174" s="45">
        <v>12474275.67</v>
      </c>
      <c r="P174" s="45">
        <v>8089904.46</v>
      </c>
      <c r="Q174" s="45">
        <v>3348157.44</v>
      </c>
      <c r="R174" s="47">
        <f t="shared" si="48"/>
        <v>5911279.6829166664</v>
      </c>
      <c r="T174" s="49">
        <f t="shared" si="49"/>
        <v>5911279.6829166664</v>
      </c>
      <c r="Y174" s="51"/>
      <c r="Z174" s="51"/>
      <c r="AA174" s="51"/>
      <c r="AD174" s="49">
        <f t="shared" si="50"/>
        <v>5911279.6829166664</v>
      </c>
    </row>
    <row r="175" spans="1:30">
      <c r="A175" s="6" t="s">
        <v>294</v>
      </c>
      <c r="B175" s="6" t="s">
        <v>86</v>
      </c>
      <c r="C175" s="6" t="s">
        <v>67</v>
      </c>
      <c r="D175" s="41" t="s">
        <v>607</v>
      </c>
      <c r="E175" s="45">
        <v>2469148.2400000002</v>
      </c>
      <c r="F175" s="45">
        <v>1660539.17</v>
      </c>
      <c r="G175" s="45">
        <v>919534.84</v>
      </c>
      <c r="H175" s="45">
        <v>664126.59</v>
      </c>
      <c r="I175" s="45">
        <v>1248882.07</v>
      </c>
      <c r="J175" s="45">
        <v>1782254.23</v>
      </c>
      <c r="K175" s="45">
        <v>4973893.0199999996</v>
      </c>
      <c r="L175" s="45">
        <v>7134095.25</v>
      </c>
      <c r="M175" s="45">
        <v>7937370.2199999997</v>
      </c>
      <c r="N175" s="45">
        <v>7647688.1299999999</v>
      </c>
      <c r="O175" s="45">
        <v>8199937.5999999996</v>
      </c>
      <c r="P175" s="45">
        <v>5480595.7000000002</v>
      </c>
      <c r="Q175" s="45">
        <v>2304513.4300000002</v>
      </c>
      <c r="R175" s="47">
        <f t="shared" si="48"/>
        <v>4169645.6379166674</v>
      </c>
      <c r="T175" s="49">
        <f t="shared" si="49"/>
        <v>4169645.6379166674</v>
      </c>
      <c r="Y175" s="51"/>
      <c r="Z175" s="51"/>
      <c r="AA175" s="51"/>
      <c r="AD175" s="49">
        <f t="shared" si="50"/>
        <v>4169645.6379166674</v>
      </c>
    </row>
    <row r="176" spans="1:30">
      <c r="A176" s="6" t="s">
        <v>294</v>
      </c>
      <c r="B176" s="6" t="s">
        <v>86</v>
      </c>
      <c r="C176" s="6" t="s">
        <v>113</v>
      </c>
      <c r="D176" s="41" t="s">
        <v>608</v>
      </c>
      <c r="E176" s="45">
        <v>1021517.42</v>
      </c>
      <c r="F176" s="45">
        <v>725707.29</v>
      </c>
      <c r="G176" s="45">
        <v>551192.22</v>
      </c>
      <c r="H176" s="45">
        <v>522627.66</v>
      </c>
      <c r="I176" s="45">
        <v>492969.85</v>
      </c>
      <c r="J176" s="45">
        <v>478432.73</v>
      </c>
      <c r="K176" s="45">
        <v>150025.57999999999</v>
      </c>
      <c r="L176" s="45">
        <v>208091.36</v>
      </c>
      <c r="M176" s="45">
        <v>291088.88</v>
      </c>
      <c r="N176" s="45">
        <v>242680.47</v>
      </c>
      <c r="O176" s="45">
        <v>232924.7</v>
      </c>
      <c r="P176" s="45">
        <v>205201.81</v>
      </c>
      <c r="Q176" s="45">
        <v>151133.28</v>
      </c>
      <c r="R176" s="47">
        <f t="shared" si="48"/>
        <v>390605.65833333338</v>
      </c>
      <c r="T176" s="49">
        <f t="shared" si="49"/>
        <v>390605.65833333338</v>
      </c>
      <c r="Y176" s="51"/>
      <c r="Z176" s="51"/>
      <c r="AA176" s="51"/>
      <c r="AD176" s="49">
        <f t="shared" si="50"/>
        <v>390605.65833333338</v>
      </c>
    </row>
    <row r="177" spans="1:30">
      <c r="A177" s="6" t="s">
        <v>294</v>
      </c>
      <c r="B177" s="6" t="s">
        <v>87</v>
      </c>
      <c r="C177" s="1" t="s">
        <v>113</v>
      </c>
      <c r="D177" s="41" t="s">
        <v>609</v>
      </c>
      <c r="E177" s="45">
        <v>1277363.6599999999</v>
      </c>
      <c r="F177" s="45">
        <v>1246256.5</v>
      </c>
      <c r="G177" s="45">
        <v>1271629.31</v>
      </c>
      <c r="H177" s="45">
        <v>1276341.43</v>
      </c>
      <c r="I177" s="45">
        <v>1318001.51</v>
      </c>
      <c r="J177" s="45">
        <v>1390882.26</v>
      </c>
      <c r="K177" s="45">
        <v>1507856.02</v>
      </c>
      <c r="L177" s="45">
        <v>1525325.79</v>
      </c>
      <c r="M177" s="45">
        <v>1517775.64</v>
      </c>
      <c r="N177" s="45">
        <v>1526435.8400000001</v>
      </c>
      <c r="O177" s="45">
        <v>1480142.59</v>
      </c>
      <c r="P177" s="45">
        <v>1522791.73</v>
      </c>
      <c r="Q177" s="45">
        <v>1451791.46</v>
      </c>
      <c r="R177" s="47">
        <f t="shared" si="48"/>
        <v>1412334.6816666666</v>
      </c>
      <c r="T177" s="49">
        <f t="shared" si="49"/>
        <v>1412334.6816666666</v>
      </c>
      <c r="Y177" s="51"/>
      <c r="Z177" s="51"/>
      <c r="AA177" s="51"/>
      <c r="AD177" s="49">
        <f t="shared" si="50"/>
        <v>1412334.6816666666</v>
      </c>
    </row>
    <row r="178" spans="1:30">
      <c r="A178" s="6" t="s">
        <v>294</v>
      </c>
      <c r="B178" s="6" t="s">
        <v>87</v>
      </c>
      <c r="C178" s="6" t="s">
        <v>69</v>
      </c>
      <c r="D178" s="41" t="s">
        <v>610</v>
      </c>
      <c r="E178" s="45">
        <v>816356.38</v>
      </c>
      <c r="F178" s="45">
        <v>580806.77</v>
      </c>
      <c r="G178" s="45">
        <v>559599.07999999996</v>
      </c>
      <c r="H178" s="45">
        <v>695780.16</v>
      </c>
      <c r="I178" s="45">
        <v>841880.73</v>
      </c>
      <c r="J178" s="45">
        <v>891485.2</v>
      </c>
      <c r="K178" s="45">
        <v>714401.69</v>
      </c>
      <c r="L178" s="45">
        <v>632811.80000000005</v>
      </c>
      <c r="M178" s="45">
        <v>775920.99</v>
      </c>
      <c r="N178" s="45">
        <v>701956.39</v>
      </c>
      <c r="O178" s="45">
        <v>704778.66</v>
      </c>
      <c r="P178" s="45">
        <v>869972.05</v>
      </c>
      <c r="Q178" s="45">
        <v>772558.18</v>
      </c>
      <c r="R178" s="47">
        <f t="shared" si="48"/>
        <v>730320.9</v>
      </c>
      <c r="T178" s="49">
        <f t="shared" si="49"/>
        <v>730320.9</v>
      </c>
      <c r="Y178" s="51"/>
      <c r="Z178" s="51"/>
      <c r="AA178" s="51"/>
      <c r="AD178" s="49">
        <f t="shared" si="50"/>
        <v>730320.9</v>
      </c>
    </row>
    <row r="179" spans="1:30">
      <c r="D179" s="41" t="s">
        <v>88</v>
      </c>
      <c r="E179" s="46">
        <f t="shared" ref="E179:Q179" si="51">SUM(E169:E178)</f>
        <v>10899572.760000002</v>
      </c>
      <c r="F179" s="46">
        <f t="shared" si="51"/>
        <v>7660138.9900000002</v>
      </c>
      <c r="G179" s="46">
        <f t="shared" si="51"/>
        <v>5372386.75</v>
      </c>
      <c r="H179" s="46">
        <f t="shared" si="51"/>
        <v>4619376</v>
      </c>
      <c r="I179" s="46">
        <f t="shared" si="51"/>
        <v>6097941.1500000004</v>
      </c>
      <c r="J179" s="46">
        <f t="shared" si="51"/>
        <v>7548524.8500000006</v>
      </c>
      <c r="K179" s="46">
        <f t="shared" si="51"/>
        <v>15999733.819999998</v>
      </c>
      <c r="L179" s="46">
        <f t="shared" si="51"/>
        <v>26832843.309999999</v>
      </c>
      <c r="M179" s="46">
        <f t="shared" si="51"/>
        <v>29367148.689999998</v>
      </c>
      <c r="N179" s="46">
        <f t="shared" si="51"/>
        <v>28079420.259999998</v>
      </c>
      <c r="O179" s="46">
        <f t="shared" si="51"/>
        <v>30005912.190000001</v>
      </c>
      <c r="P179" s="46">
        <f t="shared" si="51"/>
        <v>20612209.75</v>
      </c>
      <c r="Q179" s="46">
        <f t="shared" si="51"/>
        <v>10185298.49</v>
      </c>
      <c r="R179" s="46">
        <f>SUM(R169:R178)</f>
        <v>16061505.94875</v>
      </c>
      <c r="Y179" s="51"/>
      <c r="Z179" s="51"/>
      <c r="AA179" s="51"/>
    </row>
    <row r="180" spans="1:30">
      <c r="D180" s="3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7"/>
      <c r="Y180" s="51"/>
      <c r="Z180" s="51"/>
      <c r="AA180" s="51"/>
    </row>
    <row r="181" spans="1:30">
      <c r="A181" s="6" t="s">
        <v>284</v>
      </c>
      <c r="B181" s="6" t="s">
        <v>89</v>
      </c>
      <c r="C181" s="6" t="s">
        <v>440</v>
      </c>
      <c r="D181" s="41" t="s">
        <v>612</v>
      </c>
      <c r="E181" s="45">
        <v>-67434.539999999994</v>
      </c>
      <c r="F181" s="45">
        <v>-66472.63</v>
      </c>
      <c r="G181" s="45">
        <v>-65510.73</v>
      </c>
      <c r="H181" s="45">
        <v>-64548.83</v>
      </c>
      <c r="I181" s="45">
        <v>-63586.93</v>
      </c>
      <c r="J181" s="45">
        <v>-62625.02</v>
      </c>
      <c r="K181" s="45">
        <v>-61663.12</v>
      </c>
      <c r="L181" s="45">
        <v>-60701.21</v>
      </c>
      <c r="M181" s="45">
        <v>-59739.33</v>
      </c>
      <c r="N181" s="45">
        <v>-59739.33</v>
      </c>
      <c r="O181" s="45">
        <v>-57815.51</v>
      </c>
      <c r="P181" s="45">
        <v>-56853.599999999999</v>
      </c>
      <c r="Q181" s="45">
        <v>-55891.7</v>
      </c>
      <c r="R181" s="47">
        <f t="shared" ref="R181:R197" si="52">((E181+Q181)+((F181+G181+H181+I181+J181+K181+L181+M181+N181+O181+P181)*2))/24</f>
        <v>-61743.28</v>
      </c>
      <c r="W181" s="49">
        <f>+R181</f>
        <v>-61743.28</v>
      </c>
      <c r="Y181" s="51"/>
      <c r="Z181" s="51"/>
      <c r="AA181" s="51"/>
      <c r="AB181" s="49">
        <f>+W181</f>
        <v>-61743.28</v>
      </c>
    </row>
    <row r="182" spans="1:30">
      <c r="A182" s="6" t="s">
        <v>284</v>
      </c>
      <c r="B182" s="6" t="s">
        <v>89</v>
      </c>
      <c r="C182" s="6" t="s">
        <v>441</v>
      </c>
      <c r="D182" s="41" t="s">
        <v>611</v>
      </c>
      <c r="E182" s="45">
        <v>-255493.81</v>
      </c>
      <c r="F182" s="45">
        <v>-251827.57</v>
      </c>
      <c r="G182" s="45">
        <v>-248161.3</v>
      </c>
      <c r="H182" s="45">
        <v>-244495.04</v>
      </c>
      <c r="I182" s="45">
        <v>-240828.75</v>
      </c>
      <c r="J182" s="45">
        <v>-237162.53</v>
      </c>
      <c r="K182" s="45">
        <v>-233496.28</v>
      </c>
      <c r="L182" s="45">
        <v>-229830.02</v>
      </c>
      <c r="M182" s="45">
        <v>-226163.76</v>
      </c>
      <c r="N182" s="45">
        <v>-226163.73</v>
      </c>
      <c r="O182" s="45">
        <v>-218831.22</v>
      </c>
      <c r="P182" s="45">
        <v>-215164.92</v>
      </c>
      <c r="Q182" s="45">
        <v>-211498.7</v>
      </c>
      <c r="R182" s="47">
        <f t="shared" si="52"/>
        <v>-233801.78125</v>
      </c>
      <c r="W182" s="49">
        <f>+R182</f>
        <v>-233801.78125</v>
      </c>
      <c r="Y182" s="51"/>
      <c r="Z182" s="51"/>
      <c r="AA182" s="51"/>
      <c r="AB182" s="49">
        <f>+W182</f>
        <v>-233801.78125</v>
      </c>
    </row>
    <row r="183" spans="1:30">
      <c r="A183" s="6" t="s">
        <v>284</v>
      </c>
      <c r="B183" s="6" t="s">
        <v>89</v>
      </c>
      <c r="C183" s="6" t="s">
        <v>499</v>
      </c>
      <c r="D183" s="41" t="s">
        <v>613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7">
        <f t="shared" si="52"/>
        <v>0</v>
      </c>
      <c r="W183" s="49">
        <f>+R183</f>
        <v>0</v>
      </c>
      <c r="Y183" s="67">
        <f>+R183*$Z$4</f>
        <v>0</v>
      </c>
      <c r="Z183" s="67">
        <f>+R183*$Z$5</f>
        <v>0</v>
      </c>
      <c r="AA183" s="51"/>
      <c r="AB183" s="49"/>
    </row>
    <row r="184" spans="1:30">
      <c r="A184" s="6" t="s">
        <v>284</v>
      </c>
      <c r="B184" s="6" t="s">
        <v>89</v>
      </c>
      <c r="C184" s="6" t="s">
        <v>500</v>
      </c>
      <c r="D184" s="41" t="s">
        <v>614</v>
      </c>
      <c r="E184" s="45">
        <v>1403473.73</v>
      </c>
      <c r="F184" s="45">
        <v>1404055.22</v>
      </c>
      <c r="G184" s="45">
        <v>1406254.74</v>
      </c>
      <c r="H184" s="45">
        <v>1407105.91</v>
      </c>
      <c r="I184" s="45">
        <v>1407957.08</v>
      </c>
      <c r="J184" s="45">
        <v>1408808.24</v>
      </c>
      <c r="K184" s="45">
        <v>1409659.41</v>
      </c>
      <c r="L184" s="45">
        <v>1410510.56</v>
      </c>
      <c r="M184" s="45">
        <v>953296.83</v>
      </c>
      <c r="N184" s="45">
        <v>948046.85</v>
      </c>
      <c r="O184" s="45">
        <v>942796.86</v>
      </c>
      <c r="P184" s="45">
        <v>939264.75</v>
      </c>
      <c r="Q184" s="45">
        <v>935031.19</v>
      </c>
      <c r="R184" s="47">
        <f t="shared" si="52"/>
        <v>1233917.4091666667</v>
      </c>
      <c r="W184" s="49">
        <f>+R184</f>
        <v>1233917.4091666667</v>
      </c>
      <c r="Y184" s="51"/>
      <c r="Z184" s="51"/>
      <c r="AA184" s="51"/>
      <c r="AB184" s="49">
        <f>+W184</f>
        <v>1233917.4091666667</v>
      </c>
    </row>
    <row r="185" spans="1:30">
      <c r="A185" s="6" t="s">
        <v>284</v>
      </c>
      <c r="B185" s="6" t="s">
        <v>89</v>
      </c>
      <c r="C185" s="6" t="s">
        <v>321</v>
      </c>
      <c r="D185" s="41" t="s">
        <v>615</v>
      </c>
      <c r="E185" s="45">
        <v>3713036.48</v>
      </c>
      <c r="F185" s="45">
        <v>3666632.76</v>
      </c>
      <c r="G185" s="45">
        <v>3584178.43</v>
      </c>
      <c r="H185" s="45">
        <v>3536018.51</v>
      </c>
      <c r="I185" s="45">
        <v>3496599.13</v>
      </c>
      <c r="J185" s="45">
        <v>5798605.25</v>
      </c>
      <c r="K185" s="45">
        <v>5842695.25</v>
      </c>
      <c r="L185" s="45">
        <v>5780985.6799999997</v>
      </c>
      <c r="M185" s="45">
        <v>6428812.5300000003</v>
      </c>
      <c r="N185" s="45">
        <v>6384654.3700000001</v>
      </c>
      <c r="O185" s="45">
        <v>6343157.7699999996</v>
      </c>
      <c r="P185" s="45">
        <v>6323038.3499999996</v>
      </c>
      <c r="Q185" s="45">
        <v>6349481.5700000003</v>
      </c>
      <c r="R185" s="47">
        <f t="shared" si="52"/>
        <v>5184719.7545833327</v>
      </c>
      <c r="T185" s="49">
        <f t="shared" ref="T185:T193" si="53">+R185</f>
        <v>5184719.7545833327</v>
      </c>
      <c r="Y185" s="51"/>
      <c r="Z185" s="51"/>
      <c r="AA185" s="51"/>
      <c r="AD185" s="49">
        <f>+R185</f>
        <v>5184719.7545833327</v>
      </c>
    </row>
    <row r="186" spans="1:30">
      <c r="A186" s="6" t="s">
        <v>284</v>
      </c>
      <c r="B186" s="6" t="s">
        <v>89</v>
      </c>
      <c r="C186" s="6" t="s">
        <v>322</v>
      </c>
      <c r="D186" s="41" t="s">
        <v>616</v>
      </c>
      <c r="E186" s="45">
        <v>1197725.3</v>
      </c>
      <c r="F186" s="45">
        <v>1178302.1599999999</v>
      </c>
      <c r="G186" s="45">
        <v>1172011.58</v>
      </c>
      <c r="H186" s="45">
        <v>1157847.96</v>
      </c>
      <c r="I186" s="45">
        <v>1181461.05</v>
      </c>
      <c r="J186" s="45">
        <v>1341764.53</v>
      </c>
      <c r="K186" s="45">
        <v>1399994.64</v>
      </c>
      <c r="L186" s="45">
        <v>1379131.5</v>
      </c>
      <c r="M186" s="45">
        <v>1552823.13</v>
      </c>
      <c r="N186" s="45">
        <v>1548399.41</v>
      </c>
      <c r="O186" s="45">
        <v>1257947.25</v>
      </c>
      <c r="P186" s="45">
        <v>1244157.55</v>
      </c>
      <c r="Q186" s="45">
        <v>1242967.08</v>
      </c>
      <c r="R186" s="47">
        <f t="shared" si="52"/>
        <v>1302848.9125000001</v>
      </c>
      <c r="T186" s="49">
        <f t="shared" si="53"/>
        <v>1302848.9125000001</v>
      </c>
      <c r="Y186" s="51"/>
      <c r="Z186" s="51"/>
      <c r="AA186" s="51"/>
      <c r="AD186" s="49">
        <f>+R186</f>
        <v>1302848.9125000001</v>
      </c>
    </row>
    <row r="187" spans="1:30">
      <c r="A187" s="6" t="s">
        <v>293</v>
      </c>
      <c r="B187" s="6" t="s">
        <v>89</v>
      </c>
      <c r="C187" s="6" t="s">
        <v>443</v>
      </c>
      <c r="D187" s="41" t="s">
        <v>617</v>
      </c>
      <c r="E187" s="45">
        <v>-5902.27</v>
      </c>
      <c r="F187" s="45">
        <v>-5818.08</v>
      </c>
      <c r="G187" s="45">
        <v>-5733.89</v>
      </c>
      <c r="H187" s="45">
        <v>-5649.7</v>
      </c>
      <c r="I187" s="45">
        <v>-5565.51</v>
      </c>
      <c r="J187" s="45">
        <v>-5481.32</v>
      </c>
      <c r="K187" s="45">
        <v>-5397.13</v>
      </c>
      <c r="L187" s="45">
        <v>-5312.94</v>
      </c>
      <c r="M187" s="45">
        <v>-5228.75</v>
      </c>
      <c r="N187" s="45">
        <v>-5228.75</v>
      </c>
      <c r="O187" s="45">
        <v>-5060.3599999999997</v>
      </c>
      <c r="P187" s="45">
        <v>-4976.17</v>
      </c>
      <c r="Q187" s="45">
        <v>-4891.9799999999996</v>
      </c>
      <c r="R187" s="47">
        <f t="shared" si="52"/>
        <v>-5404.1437500000002</v>
      </c>
      <c r="W187" s="49">
        <f>+R187</f>
        <v>-5404.1437500000002</v>
      </c>
      <c r="Y187" s="51"/>
      <c r="Z187" s="51"/>
      <c r="AA187" s="51"/>
      <c r="AB187" s="49">
        <f>+W187</f>
        <v>-5404.1437500000002</v>
      </c>
    </row>
    <row r="188" spans="1:30">
      <c r="A188" s="6" t="s">
        <v>293</v>
      </c>
      <c r="B188" s="6" t="s">
        <v>89</v>
      </c>
      <c r="C188" s="6" t="s">
        <v>444</v>
      </c>
      <c r="D188" s="41" t="s">
        <v>618</v>
      </c>
      <c r="E188" s="45">
        <v>1811.51</v>
      </c>
      <c r="F188" s="45">
        <v>1763.83</v>
      </c>
      <c r="G188" s="45">
        <v>1716.16</v>
      </c>
      <c r="H188" s="45">
        <v>1668.52</v>
      </c>
      <c r="I188" s="45">
        <v>1620.85</v>
      </c>
      <c r="J188" s="45">
        <v>1573.14</v>
      </c>
      <c r="K188" s="45">
        <v>1525.47</v>
      </c>
      <c r="L188" s="45">
        <v>1477.78</v>
      </c>
      <c r="M188" s="45">
        <v>1430.13</v>
      </c>
      <c r="N188" s="45">
        <v>1430.15</v>
      </c>
      <c r="O188" s="45">
        <v>1334.77</v>
      </c>
      <c r="P188" s="45">
        <v>1287.1099999999999</v>
      </c>
      <c r="Q188" s="45">
        <v>1239.45</v>
      </c>
      <c r="R188" s="47">
        <f t="shared" si="52"/>
        <v>1529.4491666666665</v>
      </c>
      <c r="W188" s="49">
        <f>+R188</f>
        <v>1529.4491666666665</v>
      </c>
      <c r="Y188" s="51"/>
      <c r="Z188" s="51"/>
      <c r="AA188" s="51"/>
      <c r="AB188" s="49">
        <f>+W188</f>
        <v>1529.4491666666665</v>
      </c>
    </row>
    <row r="189" spans="1:30">
      <c r="A189" s="6" t="s">
        <v>293</v>
      </c>
      <c r="B189" s="6" t="s">
        <v>89</v>
      </c>
      <c r="C189" s="6" t="s">
        <v>502</v>
      </c>
      <c r="D189" s="41" t="s">
        <v>619</v>
      </c>
      <c r="E189" s="45">
        <v>55452.9</v>
      </c>
      <c r="F189" s="45">
        <v>55452.9</v>
      </c>
      <c r="G189" s="45">
        <v>55522.559999999998</v>
      </c>
      <c r="H189" s="45">
        <v>55522.559999999998</v>
      </c>
      <c r="I189" s="45">
        <v>55526.239999999998</v>
      </c>
      <c r="J189" s="45">
        <v>55255.59</v>
      </c>
      <c r="K189" s="45">
        <v>55255.59</v>
      </c>
      <c r="L189" s="45">
        <v>55249.65</v>
      </c>
      <c r="M189" s="45">
        <v>55249.65</v>
      </c>
      <c r="N189" s="45">
        <v>55273.72</v>
      </c>
      <c r="O189" s="45">
        <v>55293.8</v>
      </c>
      <c r="P189" s="45">
        <v>55432.72</v>
      </c>
      <c r="Q189" s="45">
        <v>55432.72</v>
      </c>
      <c r="R189" s="47">
        <f t="shared" si="52"/>
        <v>55373.14916666667</v>
      </c>
      <c r="W189" s="49">
        <f>+R189</f>
        <v>55373.14916666667</v>
      </c>
      <c r="Y189" s="51"/>
      <c r="Z189" s="49">
        <f>+W189</f>
        <v>55373.14916666667</v>
      </c>
      <c r="AA189" s="51"/>
    </row>
    <row r="190" spans="1:30">
      <c r="A190" s="6" t="s">
        <v>293</v>
      </c>
      <c r="B190" s="6" t="s">
        <v>89</v>
      </c>
      <c r="C190" s="6" t="s">
        <v>503</v>
      </c>
      <c r="D190" s="41" t="s">
        <v>620</v>
      </c>
      <c r="E190" s="45">
        <v>-1811.51</v>
      </c>
      <c r="F190" s="45">
        <v>-1763.84</v>
      </c>
      <c r="G190" s="45">
        <v>-1716.16</v>
      </c>
      <c r="H190" s="45">
        <v>-1668.49</v>
      </c>
      <c r="I190" s="45">
        <v>-1620.82</v>
      </c>
      <c r="J190" s="45">
        <v>-1573.15</v>
      </c>
      <c r="K190" s="45">
        <v>-1525.48</v>
      </c>
      <c r="L190" s="45">
        <v>-1477.81</v>
      </c>
      <c r="M190" s="45">
        <v>-1430.13</v>
      </c>
      <c r="N190" s="45">
        <v>-1430.13</v>
      </c>
      <c r="O190" s="45">
        <v>-1334.79</v>
      </c>
      <c r="P190" s="45">
        <v>-1287.1199999999999</v>
      </c>
      <c r="Q190" s="45">
        <v>-1239.45</v>
      </c>
      <c r="R190" s="47">
        <f t="shared" si="52"/>
        <v>-1529.4499999999998</v>
      </c>
      <c r="W190" s="49">
        <f>+R190</f>
        <v>-1529.4499999999998</v>
      </c>
      <c r="Y190" s="51"/>
      <c r="Z190" s="49">
        <f>+W190</f>
        <v>-1529.4499999999998</v>
      </c>
      <c r="AA190" s="51"/>
    </row>
    <row r="191" spans="1:30">
      <c r="A191" s="6" t="s">
        <v>293</v>
      </c>
      <c r="B191" s="6" t="s">
        <v>89</v>
      </c>
      <c r="C191" s="6" t="s">
        <v>504</v>
      </c>
      <c r="D191" s="41" t="s">
        <v>621</v>
      </c>
      <c r="E191" s="45">
        <v>122840.4</v>
      </c>
      <c r="F191" s="45">
        <v>122891.29</v>
      </c>
      <c r="G191" s="45">
        <v>123083.81</v>
      </c>
      <c r="H191" s="45">
        <v>123158.3</v>
      </c>
      <c r="I191" s="45">
        <v>123232.8</v>
      </c>
      <c r="J191" s="45">
        <v>123307.3</v>
      </c>
      <c r="K191" s="45">
        <v>123381.81</v>
      </c>
      <c r="L191" s="45">
        <v>123456.3</v>
      </c>
      <c r="M191" s="45">
        <v>83438.23</v>
      </c>
      <c r="N191" s="45">
        <v>82978.73</v>
      </c>
      <c r="O191" s="45">
        <v>82519.22</v>
      </c>
      <c r="P191" s="45">
        <v>82210.06</v>
      </c>
      <c r="Q191" s="45">
        <v>81839.520000000004</v>
      </c>
      <c r="R191" s="47">
        <f t="shared" si="52"/>
        <v>107999.8175</v>
      </c>
      <c r="W191" s="49">
        <f>+R191</f>
        <v>107999.8175</v>
      </c>
      <c r="Y191" s="51"/>
      <c r="Z191" s="51"/>
      <c r="AA191" s="51"/>
      <c r="AB191" s="49">
        <f>+W191</f>
        <v>107999.8175</v>
      </c>
    </row>
    <row r="192" spans="1:30">
      <c r="A192" s="6" t="s">
        <v>293</v>
      </c>
      <c r="B192" s="6" t="s">
        <v>89</v>
      </c>
      <c r="C192" s="6" t="s">
        <v>323</v>
      </c>
      <c r="D192" s="41" t="s">
        <v>622</v>
      </c>
      <c r="E192" s="45">
        <v>324987.09999999998</v>
      </c>
      <c r="F192" s="45">
        <v>320925.57</v>
      </c>
      <c r="G192" s="45">
        <v>313708.68</v>
      </c>
      <c r="H192" s="45">
        <v>309493.43</v>
      </c>
      <c r="I192" s="45">
        <v>306043.21000000002</v>
      </c>
      <c r="J192" s="45">
        <v>507528.53</v>
      </c>
      <c r="K192" s="45">
        <v>511387.55</v>
      </c>
      <c r="L192" s="45">
        <v>505986.37</v>
      </c>
      <c r="M192" s="45">
        <v>562688.04</v>
      </c>
      <c r="N192" s="45">
        <v>558823.04</v>
      </c>
      <c r="O192" s="45">
        <v>555191.01</v>
      </c>
      <c r="P192" s="45">
        <v>553430.04</v>
      </c>
      <c r="Q192" s="45">
        <v>555744.5</v>
      </c>
      <c r="R192" s="47">
        <f t="shared" si="52"/>
        <v>453797.60583333328</v>
      </c>
      <c r="T192" s="49">
        <f t="shared" si="53"/>
        <v>453797.60583333328</v>
      </c>
      <c r="Y192" s="51"/>
      <c r="Z192" s="51"/>
      <c r="AA192" s="51"/>
      <c r="AD192" s="49">
        <f>+R192</f>
        <v>453797.60583333328</v>
      </c>
    </row>
    <row r="193" spans="1:30">
      <c r="A193" s="6" t="s">
        <v>293</v>
      </c>
      <c r="B193" s="6" t="s">
        <v>89</v>
      </c>
      <c r="C193" s="6" t="s">
        <v>324</v>
      </c>
      <c r="D193" s="41" t="s">
        <v>623</v>
      </c>
      <c r="E193" s="45">
        <v>104832.07</v>
      </c>
      <c r="F193" s="45">
        <v>103132.03</v>
      </c>
      <c r="G193" s="45">
        <v>102581.46</v>
      </c>
      <c r="H193" s="45">
        <v>101341.75</v>
      </c>
      <c r="I193" s="45">
        <v>103408.52</v>
      </c>
      <c r="J193" s="45">
        <v>117439.24</v>
      </c>
      <c r="K193" s="45">
        <v>122535.89</v>
      </c>
      <c r="L193" s="45">
        <v>120709.85</v>
      </c>
      <c r="M193" s="45">
        <v>135912.37</v>
      </c>
      <c r="N193" s="45">
        <v>135525.17000000001</v>
      </c>
      <c r="O193" s="45">
        <v>110103.07</v>
      </c>
      <c r="P193" s="45">
        <v>108896.12</v>
      </c>
      <c r="Q193" s="45">
        <v>108791.9</v>
      </c>
      <c r="R193" s="47">
        <f t="shared" si="52"/>
        <v>114033.12125000003</v>
      </c>
      <c r="T193" s="49">
        <f t="shared" si="53"/>
        <v>114033.12125000003</v>
      </c>
      <c r="Y193" s="51"/>
      <c r="Z193" s="51"/>
      <c r="AA193" s="51"/>
      <c r="AD193" s="49">
        <f>+R193</f>
        <v>114033.12125000003</v>
      </c>
    </row>
    <row r="194" spans="1:30">
      <c r="A194" s="6" t="s">
        <v>293</v>
      </c>
      <c r="B194" s="6" t="s">
        <v>89</v>
      </c>
      <c r="C194" s="6" t="s">
        <v>499</v>
      </c>
      <c r="D194" s="41" t="s">
        <v>613</v>
      </c>
      <c r="E194" s="45">
        <v>46288.52</v>
      </c>
      <c r="F194" s="45">
        <v>46288.52</v>
      </c>
      <c r="G194" s="45">
        <v>48283.42</v>
      </c>
      <c r="H194" s="45">
        <v>48283.42</v>
      </c>
      <c r="I194" s="45">
        <v>48325.5</v>
      </c>
      <c r="J194" s="45">
        <v>47290.23</v>
      </c>
      <c r="K194" s="45">
        <v>47290.23</v>
      </c>
      <c r="L194" s="45">
        <v>47222.39</v>
      </c>
      <c r="M194" s="45">
        <v>47222.39</v>
      </c>
      <c r="N194" s="45">
        <v>47222.39</v>
      </c>
      <c r="O194" s="45">
        <v>47451.75</v>
      </c>
      <c r="P194" s="45">
        <v>49038.94</v>
      </c>
      <c r="Q194" s="45">
        <v>49038.94</v>
      </c>
      <c r="R194" s="47">
        <f t="shared" si="52"/>
        <v>47631.909166666672</v>
      </c>
      <c r="W194" s="49">
        <f>+R194</f>
        <v>47631.909166666672</v>
      </c>
      <c r="Y194" s="51"/>
      <c r="Z194" s="49">
        <f>+W194</f>
        <v>47631.909166666672</v>
      </c>
      <c r="AA194" s="51"/>
    </row>
    <row r="195" spans="1:30">
      <c r="A195" s="6" t="s">
        <v>293</v>
      </c>
      <c r="B195" s="6" t="s">
        <v>89</v>
      </c>
      <c r="C195" s="6" t="s">
        <v>501</v>
      </c>
      <c r="D195" s="41" t="s">
        <v>624</v>
      </c>
      <c r="E195" s="45">
        <v>43627.31</v>
      </c>
      <c r="F195" s="45">
        <v>42263.96</v>
      </c>
      <c r="G195" s="45">
        <v>40900.6</v>
      </c>
      <c r="H195" s="45">
        <v>39537.25</v>
      </c>
      <c r="I195" s="45">
        <v>38173.9</v>
      </c>
      <c r="J195" s="45">
        <v>36810.54</v>
      </c>
      <c r="K195" s="45">
        <v>35447.19</v>
      </c>
      <c r="L195" s="45">
        <v>34083.839999999997</v>
      </c>
      <c r="M195" s="45">
        <v>32720.48</v>
      </c>
      <c r="N195" s="45">
        <v>32720.48</v>
      </c>
      <c r="O195" s="45">
        <v>29993.78</v>
      </c>
      <c r="P195" s="45">
        <v>28630.42</v>
      </c>
      <c r="Q195" s="45">
        <v>27267.07</v>
      </c>
      <c r="R195" s="47">
        <f t="shared" si="52"/>
        <v>35560.802499999998</v>
      </c>
      <c r="W195" s="49">
        <f>+R195</f>
        <v>35560.802499999998</v>
      </c>
      <c r="Y195" s="51"/>
      <c r="Z195" s="49">
        <f>+W195</f>
        <v>35560.802499999998</v>
      </c>
      <c r="AA195" s="51"/>
    </row>
    <row r="196" spans="1:30">
      <c r="A196" s="6" t="s">
        <v>294</v>
      </c>
      <c r="B196" s="6" t="s">
        <v>89</v>
      </c>
      <c r="C196" s="6" t="s">
        <v>499</v>
      </c>
      <c r="D196" s="41" t="s">
        <v>613</v>
      </c>
      <c r="E196" s="45">
        <v>587270.96</v>
      </c>
      <c r="F196" s="45">
        <v>587270.96</v>
      </c>
      <c r="G196" s="45">
        <v>586071.85</v>
      </c>
      <c r="H196" s="45">
        <v>586071.85</v>
      </c>
      <c r="I196" s="45">
        <v>586071.85</v>
      </c>
      <c r="J196" s="45">
        <v>584014.9</v>
      </c>
      <c r="K196" s="45">
        <v>584014.9</v>
      </c>
      <c r="L196" s="45">
        <v>584014.9</v>
      </c>
      <c r="M196" s="45">
        <v>584014.9</v>
      </c>
      <c r="N196" s="45">
        <v>584289.93999999994</v>
      </c>
      <c r="O196" s="45">
        <v>584289.93999999994</v>
      </c>
      <c r="P196" s="45">
        <v>584289.93999999994</v>
      </c>
      <c r="Q196" s="45">
        <v>584289.93999999994</v>
      </c>
      <c r="R196" s="47">
        <f t="shared" si="52"/>
        <v>585016.36499999999</v>
      </c>
      <c r="W196" s="49">
        <f>+R196</f>
        <v>585016.36499999999</v>
      </c>
      <c r="Y196" s="49">
        <f>+W196</f>
        <v>585016.36499999999</v>
      </c>
      <c r="Z196" s="51"/>
      <c r="AA196" s="51"/>
    </row>
    <row r="197" spans="1:30">
      <c r="A197" s="6" t="s">
        <v>294</v>
      </c>
      <c r="B197" s="6" t="s">
        <v>89</v>
      </c>
      <c r="C197" s="6" t="s">
        <v>501</v>
      </c>
      <c r="D197" s="41" t="s">
        <v>624</v>
      </c>
      <c r="E197" s="45">
        <v>211866.53</v>
      </c>
      <c r="F197" s="45">
        <v>209563.63</v>
      </c>
      <c r="G197" s="45">
        <v>207260.74</v>
      </c>
      <c r="H197" s="45">
        <v>204957.84</v>
      </c>
      <c r="I197" s="45">
        <v>202654.94</v>
      </c>
      <c r="J197" s="45">
        <v>200352.05</v>
      </c>
      <c r="K197" s="45">
        <v>198049.15</v>
      </c>
      <c r="L197" s="45">
        <v>195746.25</v>
      </c>
      <c r="M197" s="45">
        <v>193443.36</v>
      </c>
      <c r="N197" s="45">
        <v>193443.36</v>
      </c>
      <c r="O197" s="45">
        <v>188837.56</v>
      </c>
      <c r="P197" s="45">
        <v>186534.67</v>
      </c>
      <c r="Q197" s="45">
        <v>184231.77</v>
      </c>
      <c r="R197" s="47">
        <f t="shared" si="52"/>
        <v>198241.05833333332</v>
      </c>
      <c r="W197" s="49">
        <f>+R197</f>
        <v>198241.05833333332</v>
      </c>
      <c r="Y197" s="49">
        <f>+W197</f>
        <v>198241.05833333332</v>
      </c>
      <c r="Z197" s="51"/>
      <c r="AA197" s="51"/>
    </row>
    <row r="198" spans="1:30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7"/>
      <c r="Y198" s="51"/>
      <c r="Z198" s="51"/>
      <c r="AA198" s="51"/>
    </row>
    <row r="199" spans="1:30">
      <c r="A199" s="25" t="s">
        <v>293</v>
      </c>
      <c r="B199" s="6" t="s">
        <v>90</v>
      </c>
      <c r="C199" s="6" t="s">
        <v>67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30">
      <c r="A200" s="25" t="s">
        <v>293</v>
      </c>
      <c r="B200" s="6" t="s">
        <v>90</v>
      </c>
      <c r="C200" s="6" t="s">
        <v>417</v>
      </c>
      <c r="D200" s="41" t="s">
        <v>1026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7">
        <f t="shared" ref="R200:R208" si="54">((E200+Q200)+((F200+G200+H200+I200+J200+K200+L200+M200+N200+O200+P200)*2))/24</f>
        <v>0</v>
      </c>
      <c r="T200" s="49"/>
      <c r="W200" s="49">
        <f t="shared" ref="W200:W208" si="55">+R200</f>
        <v>0</v>
      </c>
      <c r="Y200" s="51"/>
      <c r="Z200" s="51"/>
      <c r="AA200" s="51"/>
      <c r="AB200" s="49">
        <f t="shared" ref="AB200:AB208" si="56">+R200</f>
        <v>0</v>
      </c>
    </row>
    <row r="201" spans="1:30">
      <c r="A201" s="25" t="s">
        <v>293</v>
      </c>
      <c r="B201" s="6" t="s">
        <v>90</v>
      </c>
      <c r="C201" s="6" t="s">
        <v>418</v>
      </c>
      <c r="D201" s="41" t="s">
        <v>1027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7">
        <f t="shared" si="54"/>
        <v>0</v>
      </c>
      <c r="T201" s="49"/>
      <c r="W201" s="49">
        <f t="shared" si="55"/>
        <v>0</v>
      </c>
      <c r="Y201" s="51"/>
      <c r="Z201" s="51"/>
      <c r="AA201" s="51"/>
      <c r="AB201" s="49">
        <f t="shared" si="56"/>
        <v>0</v>
      </c>
    </row>
    <row r="202" spans="1:30">
      <c r="A202" s="25" t="s">
        <v>293</v>
      </c>
      <c r="B202" s="6" t="s">
        <v>90</v>
      </c>
      <c r="C202" s="6" t="s">
        <v>419</v>
      </c>
      <c r="D202" s="41" t="s">
        <v>1028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7">
        <f t="shared" si="54"/>
        <v>0</v>
      </c>
      <c r="T202" s="49"/>
      <c r="W202" s="49">
        <f t="shared" si="55"/>
        <v>0</v>
      </c>
      <c r="Y202" s="51"/>
      <c r="Z202" s="51"/>
      <c r="AA202" s="51"/>
      <c r="AB202" s="49">
        <f t="shared" si="56"/>
        <v>0</v>
      </c>
    </row>
    <row r="203" spans="1:30">
      <c r="A203" s="25" t="s">
        <v>293</v>
      </c>
      <c r="B203" s="6" t="s">
        <v>90</v>
      </c>
      <c r="C203" s="6" t="s">
        <v>420</v>
      </c>
      <c r="D203" s="41" t="s">
        <v>1029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54"/>
        <v>0</v>
      </c>
      <c r="T203" s="49"/>
      <c r="W203" s="49">
        <f t="shared" si="55"/>
        <v>0</v>
      </c>
      <c r="Y203" s="51"/>
      <c r="Z203" s="51"/>
      <c r="AA203" s="51"/>
      <c r="AB203" s="49">
        <f t="shared" si="56"/>
        <v>0</v>
      </c>
    </row>
    <row r="204" spans="1:30">
      <c r="A204" s="25" t="s">
        <v>294</v>
      </c>
      <c r="B204" s="6" t="s">
        <v>90</v>
      </c>
      <c r="C204" s="6" t="s">
        <v>83</v>
      </c>
      <c r="D204" s="41" t="s">
        <v>625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54"/>
        <v>0</v>
      </c>
      <c r="T204" s="49"/>
      <c r="W204" s="49">
        <f t="shared" si="55"/>
        <v>0</v>
      </c>
      <c r="Y204" s="51"/>
      <c r="Z204" s="51"/>
      <c r="AA204" s="51"/>
      <c r="AB204" s="49">
        <f t="shared" si="56"/>
        <v>0</v>
      </c>
    </row>
    <row r="205" spans="1:30">
      <c r="A205" s="25" t="s">
        <v>294</v>
      </c>
      <c r="B205" s="6" t="s">
        <v>90</v>
      </c>
      <c r="C205" s="6" t="s">
        <v>423</v>
      </c>
      <c r="D205" s="41" t="s">
        <v>1026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7">
        <f t="shared" si="54"/>
        <v>0</v>
      </c>
      <c r="T205" s="49"/>
      <c r="W205" s="49">
        <f t="shared" si="55"/>
        <v>0</v>
      </c>
      <c r="Y205" s="51"/>
      <c r="Z205" s="51"/>
      <c r="AA205" s="51"/>
      <c r="AB205" s="49">
        <f t="shared" si="56"/>
        <v>0</v>
      </c>
    </row>
    <row r="206" spans="1:30">
      <c r="A206" s="25" t="s">
        <v>294</v>
      </c>
      <c r="B206" s="6" t="s">
        <v>90</v>
      </c>
      <c r="C206" s="6" t="s">
        <v>424</v>
      </c>
      <c r="D206" s="41" t="s">
        <v>1027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7">
        <f t="shared" si="54"/>
        <v>0</v>
      </c>
      <c r="T206" s="49"/>
      <c r="W206" s="49">
        <f t="shared" si="55"/>
        <v>0</v>
      </c>
      <c r="Y206" s="51"/>
      <c r="Z206" s="51"/>
      <c r="AA206" s="51"/>
      <c r="AB206" s="49">
        <f t="shared" si="56"/>
        <v>0</v>
      </c>
    </row>
    <row r="207" spans="1:30">
      <c r="A207" s="25" t="s">
        <v>294</v>
      </c>
      <c r="B207" s="6" t="s">
        <v>90</v>
      </c>
      <c r="C207" s="6" t="s">
        <v>425</v>
      </c>
      <c r="D207" s="41" t="s">
        <v>1028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7">
        <f t="shared" si="54"/>
        <v>0</v>
      </c>
      <c r="T207" s="49"/>
      <c r="W207" s="49">
        <f t="shared" si="55"/>
        <v>0</v>
      </c>
      <c r="Y207" s="51"/>
      <c r="Z207" s="51"/>
      <c r="AA207" s="51"/>
      <c r="AB207" s="49">
        <f t="shared" si="56"/>
        <v>0</v>
      </c>
    </row>
    <row r="208" spans="1:30">
      <c r="A208" s="25" t="s">
        <v>294</v>
      </c>
      <c r="B208" s="6" t="s">
        <v>90</v>
      </c>
      <c r="C208" s="6" t="s">
        <v>877</v>
      </c>
      <c r="D208" s="41" t="s">
        <v>1030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7">
        <f t="shared" si="54"/>
        <v>0</v>
      </c>
      <c r="T208" s="49"/>
      <c r="W208" s="49">
        <f t="shared" si="55"/>
        <v>0</v>
      </c>
      <c r="Y208" s="51"/>
      <c r="Z208" s="51"/>
      <c r="AA208" s="51"/>
      <c r="AB208" s="49">
        <f t="shared" si="56"/>
        <v>0</v>
      </c>
    </row>
    <row r="209" spans="1:29">
      <c r="A209" s="25" t="s">
        <v>294</v>
      </c>
      <c r="B209" s="6" t="s">
        <v>90</v>
      </c>
      <c r="C209" s="6" t="s">
        <v>420</v>
      </c>
      <c r="D209" s="41" t="s">
        <v>1029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7">
        <f>((E209+Q209)+((F209+G209+H209+I209+J209+K209+L209+M209+N209+O209+P209)*2))/24</f>
        <v>0</v>
      </c>
      <c r="T209" s="49"/>
      <c r="W209" s="49">
        <f>+R209</f>
        <v>0</v>
      </c>
      <c r="Y209" s="51"/>
      <c r="Z209" s="51"/>
      <c r="AA209" s="51"/>
      <c r="AB209" s="49">
        <f>+R209</f>
        <v>0</v>
      </c>
    </row>
    <row r="210" spans="1:29">
      <c r="D210" s="3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7"/>
      <c r="Y210" s="51"/>
      <c r="Z210" s="51"/>
      <c r="AA210" s="51"/>
    </row>
    <row r="211" spans="1:29">
      <c r="A211" s="6" t="s">
        <v>284</v>
      </c>
      <c r="B211" s="1" t="s">
        <v>91</v>
      </c>
      <c r="C211" s="6" t="s">
        <v>92</v>
      </c>
      <c r="D211" s="41" t="s">
        <v>93</v>
      </c>
      <c r="E211" s="45">
        <v>49512.21</v>
      </c>
      <c r="F211" s="45">
        <v>48952.75</v>
      </c>
      <c r="G211" s="45">
        <v>48393.29</v>
      </c>
      <c r="H211" s="45">
        <v>47833.83</v>
      </c>
      <c r="I211" s="45">
        <v>47274.37</v>
      </c>
      <c r="J211" s="45">
        <v>46714.91</v>
      </c>
      <c r="K211" s="45">
        <v>46155.45</v>
      </c>
      <c r="L211" s="45">
        <v>45595.99</v>
      </c>
      <c r="M211" s="45">
        <v>45036.53</v>
      </c>
      <c r="N211" s="45">
        <v>44477.07</v>
      </c>
      <c r="O211" s="45">
        <v>43917.61</v>
      </c>
      <c r="P211" s="45">
        <v>43358.15</v>
      </c>
      <c r="Q211" s="45">
        <v>42798.69</v>
      </c>
      <c r="R211" s="47">
        <f t="shared" ref="R211:R228" si="57">((E211+Q211)+((F211+G211+H211+I211+J211+K211+L211+M211+N211+O211+P211)*2))/24</f>
        <v>46155.450000000004</v>
      </c>
      <c r="T211" s="49"/>
      <c r="V211" s="49">
        <f t="shared" ref="V211:V228" si="58">+R211</f>
        <v>46155.450000000004</v>
      </c>
      <c r="Y211" s="51"/>
      <c r="Z211" s="51"/>
      <c r="AA211" s="51"/>
      <c r="AC211" s="49">
        <f t="shared" ref="AC211:AC228" si="59">+R211</f>
        <v>46155.450000000004</v>
      </c>
    </row>
    <row r="212" spans="1:29">
      <c r="A212" s="6" t="s">
        <v>284</v>
      </c>
      <c r="B212" s="1" t="s">
        <v>91</v>
      </c>
      <c r="C212" s="6" t="s">
        <v>94</v>
      </c>
      <c r="D212" s="41" t="s">
        <v>95</v>
      </c>
      <c r="E212" s="45">
        <v>44476.22</v>
      </c>
      <c r="F212" s="45">
        <v>44056.62</v>
      </c>
      <c r="G212" s="45">
        <v>43637.02</v>
      </c>
      <c r="H212" s="45">
        <v>43217.42</v>
      </c>
      <c r="I212" s="45">
        <v>42797.82</v>
      </c>
      <c r="J212" s="45">
        <v>42378.22</v>
      </c>
      <c r="K212" s="45">
        <v>41958.62</v>
      </c>
      <c r="L212" s="45">
        <v>41539.019999999997</v>
      </c>
      <c r="M212" s="45">
        <v>41119.42</v>
      </c>
      <c r="N212" s="45">
        <v>40699.82</v>
      </c>
      <c r="O212" s="45">
        <v>40280.22</v>
      </c>
      <c r="P212" s="45">
        <v>39860.620000000003</v>
      </c>
      <c r="Q212" s="45">
        <v>39441.019999999997</v>
      </c>
      <c r="R212" s="47">
        <f t="shared" si="57"/>
        <v>41958.619999999995</v>
      </c>
      <c r="T212" s="49"/>
      <c r="V212" s="49">
        <f t="shared" si="58"/>
        <v>41958.619999999995</v>
      </c>
      <c r="Y212" s="51"/>
      <c r="Z212" s="51"/>
      <c r="AA212" s="51"/>
      <c r="AC212" s="49">
        <f t="shared" si="59"/>
        <v>41958.619999999995</v>
      </c>
    </row>
    <row r="213" spans="1:29">
      <c r="A213" s="6" t="s">
        <v>284</v>
      </c>
      <c r="B213" s="1" t="s">
        <v>91</v>
      </c>
      <c r="C213" s="6" t="s">
        <v>96</v>
      </c>
      <c r="D213" s="41" t="s">
        <v>97</v>
      </c>
      <c r="E213" s="45">
        <v>777260.98</v>
      </c>
      <c r="F213" s="45">
        <v>772869.68</v>
      </c>
      <c r="G213" s="45">
        <v>768478.37</v>
      </c>
      <c r="H213" s="45">
        <v>764087.07</v>
      </c>
      <c r="I213" s="45">
        <v>759287.9</v>
      </c>
      <c r="J213" s="45">
        <v>754898.95</v>
      </c>
      <c r="K213" s="45">
        <v>750510</v>
      </c>
      <c r="L213" s="45">
        <v>-3.4924596548080398E-10</v>
      </c>
      <c r="M213" s="45">
        <v>-3.4924596548080398E-10</v>
      </c>
      <c r="N213" s="45">
        <v>0</v>
      </c>
      <c r="O213" s="45">
        <v>0</v>
      </c>
      <c r="P213" s="45">
        <v>0</v>
      </c>
      <c r="Q213" s="45">
        <v>0</v>
      </c>
      <c r="R213" s="47">
        <f t="shared" si="57"/>
        <v>413230.20500000002</v>
      </c>
      <c r="T213" s="49"/>
      <c r="V213" s="49">
        <f t="shared" si="58"/>
        <v>413230.20500000002</v>
      </c>
      <c r="Y213" s="51"/>
      <c r="Z213" s="51"/>
      <c r="AA213" s="51"/>
      <c r="AC213" s="49">
        <f t="shared" si="59"/>
        <v>413230.20500000002</v>
      </c>
    </row>
    <row r="214" spans="1:29">
      <c r="A214" s="6" t="s">
        <v>284</v>
      </c>
      <c r="B214" s="1" t="s">
        <v>91</v>
      </c>
      <c r="C214" s="6" t="s">
        <v>98</v>
      </c>
      <c r="D214" s="41" t="s">
        <v>99</v>
      </c>
      <c r="E214" s="45">
        <v>3727.52</v>
      </c>
      <c r="F214" s="45">
        <v>2379.46</v>
      </c>
      <c r="G214" s="45">
        <v>1031.4000000000001</v>
      </c>
      <c r="H214" s="45">
        <v>1.8189894035458601E-12</v>
      </c>
      <c r="I214" s="45">
        <v>1.8189894035458601E-12</v>
      </c>
      <c r="J214" s="45">
        <v>1.8189894035458601E-12</v>
      </c>
      <c r="K214" s="45">
        <v>1.8189894035458601E-12</v>
      </c>
      <c r="L214" s="45">
        <v>1.8189894035458601E-12</v>
      </c>
      <c r="M214" s="45">
        <v>1.8189894035458601E-12</v>
      </c>
      <c r="N214" s="45">
        <v>0</v>
      </c>
      <c r="O214" s="45">
        <v>0</v>
      </c>
      <c r="P214" s="45">
        <v>0</v>
      </c>
      <c r="Q214" s="45">
        <v>0</v>
      </c>
      <c r="R214" s="47">
        <f t="shared" si="57"/>
        <v>439.55166666666759</v>
      </c>
      <c r="T214" s="49"/>
      <c r="V214" s="49">
        <f t="shared" si="58"/>
        <v>439.55166666666759</v>
      </c>
      <c r="Y214" s="51"/>
      <c r="Z214" s="51"/>
      <c r="AA214" s="51"/>
      <c r="AC214" s="49">
        <f t="shared" si="59"/>
        <v>439.55166666666759</v>
      </c>
    </row>
    <row r="215" spans="1:29">
      <c r="A215" s="6" t="s">
        <v>284</v>
      </c>
      <c r="B215" s="1" t="s">
        <v>91</v>
      </c>
      <c r="C215" s="6" t="s">
        <v>100</v>
      </c>
      <c r="D215" s="41" t="s">
        <v>101</v>
      </c>
      <c r="E215" s="45">
        <v>130845.08</v>
      </c>
      <c r="F215" s="45">
        <v>130197.58</v>
      </c>
      <c r="G215" s="45">
        <v>129550.08</v>
      </c>
      <c r="H215" s="45">
        <v>128902.58</v>
      </c>
      <c r="I215" s="45">
        <v>128255.08</v>
      </c>
      <c r="J215" s="45">
        <v>127607.58</v>
      </c>
      <c r="K215" s="45">
        <v>126960.08</v>
      </c>
      <c r="L215" s="45">
        <v>126312.58</v>
      </c>
      <c r="M215" s="45">
        <v>125665.08</v>
      </c>
      <c r="N215" s="45">
        <v>125017.58</v>
      </c>
      <c r="O215" s="45">
        <v>124370.08</v>
      </c>
      <c r="P215" s="45">
        <v>123722.58</v>
      </c>
      <c r="Q215" s="45">
        <v>123075.08</v>
      </c>
      <c r="R215" s="47">
        <f t="shared" si="57"/>
        <v>126960.08000000002</v>
      </c>
      <c r="T215" s="49"/>
      <c r="V215" s="49">
        <f t="shared" si="58"/>
        <v>126960.08000000002</v>
      </c>
      <c r="Y215" s="51"/>
      <c r="Z215" s="51"/>
      <c r="AA215" s="51"/>
      <c r="AC215" s="49">
        <f t="shared" si="59"/>
        <v>126960.08000000002</v>
      </c>
    </row>
    <row r="216" spans="1:29">
      <c r="A216" s="6" t="s">
        <v>284</v>
      </c>
      <c r="B216" s="1" t="s">
        <v>91</v>
      </c>
      <c r="C216" s="6" t="s">
        <v>102</v>
      </c>
      <c r="D216" s="27" t="s">
        <v>103</v>
      </c>
      <c r="E216" s="45">
        <v>66065.87</v>
      </c>
      <c r="F216" s="45">
        <v>65017.2</v>
      </c>
      <c r="G216" s="45">
        <v>63968.53</v>
      </c>
      <c r="H216" s="45">
        <v>62919.86</v>
      </c>
      <c r="I216" s="45">
        <v>61871.19</v>
      </c>
      <c r="J216" s="45">
        <v>60822.52</v>
      </c>
      <c r="K216" s="45">
        <v>59773.85</v>
      </c>
      <c r="L216" s="45">
        <v>58725.18</v>
      </c>
      <c r="M216" s="45">
        <v>57676.51</v>
      </c>
      <c r="N216" s="45">
        <v>56627.839999999997</v>
      </c>
      <c r="O216" s="45">
        <v>55579.17</v>
      </c>
      <c r="P216" s="45">
        <v>54530.5</v>
      </c>
      <c r="Q216" s="45">
        <v>53481.83</v>
      </c>
      <c r="R216" s="47">
        <f t="shared" si="57"/>
        <v>59773.85</v>
      </c>
      <c r="T216" s="49"/>
      <c r="V216" s="49">
        <f t="shared" si="58"/>
        <v>59773.85</v>
      </c>
      <c r="Y216" s="51"/>
      <c r="Z216" s="51"/>
      <c r="AA216" s="51"/>
      <c r="AC216" s="49">
        <f t="shared" si="59"/>
        <v>59773.85</v>
      </c>
    </row>
    <row r="217" spans="1:29">
      <c r="A217" s="6" t="s">
        <v>284</v>
      </c>
      <c r="B217" s="1" t="s">
        <v>91</v>
      </c>
      <c r="C217" s="6" t="s">
        <v>104</v>
      </c>
      <c r="D217" s="27" t="s">
        <v>105</v>
      </c>
      <c r="E217" s="45">
        <v>83054.61</v>
      </c>
      <c r="F217" s="45">
        <v>82215.679999999993</v>
      </c>
      <c r="G217" s="45">
        <v>81376.75</v>
      </c>
      <c r="H217" s="45">
        <v>80537.820000000094</v>
      </c>
      <c r="I217" s="45">
        <v>79698.890000000101</v>
      </c>
      <c r="J217" s="45">
        <v>78859.960000000094</v>
      </c>
      <c r="K217" s="45">
        <v>78021.030000000101</v>
      </c>
      <c r="L217" s="45">
        <v>77182.100000000093</v>
      </c>
      <c r="M217" s="45">
        <v>76343.1700000001</v>
      </c>
      <c r="N217" s="45">
        <v>75504.240000000005</v>
      </c>
      <c r="O217" s="45">
        <v>74665.31</v>
      </c>
      <c r="P217" s="45">
        <v>73826.38</v>
      </c>
      <c r="Q217" s="45">
        <v>72987.45</v>
      </c>
      <c r="R217" s="47">
        <f t="shared" si="57"/>
        <v>78021.030000000057</v>
      </c>
      <c r="T217" s="49"/>
      <c r="V217" s="49">
        <f t="shared" si="58"/>
        <v>78021.030000000057</v>
      </c>
      <c r="Y217" s="51"/>
      <c r="Z217" s="51"/>
      <c r="AA217" s="51"/>
      <c r="AC217" s="49">
        <f t="shared" si="59"/>
        <v>78021.030000000057</v>
      </c>
    </row>
    <row r="218" spans="1:29">
      <c r="A218" s="6" t="s">
        <v>284</v>
      </c>
      <c r="B218" s="1" t="s">
        <v>91</v>
      </c>
      <c r="C218" s="6" t="s">
        <v>77</v>
      </c>
      <c r="D218" s="27" t="s">
        <v>106</v>
      </c>
      <c r="E218" s="45">
        <v>323187.03999999998</v>
      </c>
      <c r="F218" s="45">
        <v>316591.39</v>
      </c>
      <c r="G218" s="45">
        <v>309995.74</v>
      </c>
      <c r="H218" s="45">
        <v>303400.09000000003</v>
      </c>
      <c r="I218" s="45">
        <v>296804.44</v>
      </c>
      <c r="J218" s="45">
        <v>290208.78999999998</v>
      </c>
      <c r="K218" s="45">
        <v>283613.14</v>
      </c>
      <c r="L218" s="45">
        <v>277017.49</v>
      </c>
      <c r="M218" s="45">
        <v>270421.84000000003</v>
      </c>
      <c r="N218" s="45">
        <v>263826.19</v>
      </c>
      <c r="O218" s="45">
        <v>257230.54</v>
      </c>
      <c r="P218" s="45">
        <v>250634.89</v>
      </c>
      <c r="Q218" s="45">
        <v>244039.24</v>
      </c>
      <c r="R218" s="47">
        <f t="shared" si="57"/>
        <v>283613.14</v>
      </c>
      <c r="T218" s="49"/>
      <c r="V218" s="49">
        <f t="shared" si="58"/>
        <v>283613.14</v>
      </c>
      <c r="Y218" s="51"/>
      <c r="Z218" s="51"/>
      <c r="AA218" s="51"/>
      <c r="AC218" s="49">
        <f t="shared" si="59"/>
        <v>283613.14</v>
      </c>
    </row>
    <row r="219" spans="1:29">
      <c r="A219" s="6" t="s">
        <v>284</v>
      </c>
      <c r="B219" s="1" t="s">
        <v>91</v>
      </c>
      <c r="C219" s="6" t="s">
        <v>107</v>
      </c>
      <c r="D219" s="27" t="s">
        <v>626</v>
      </c>
      <c r="E219" s="45">
        <v>51005</v>
      </c>
      <c r="F219" s="45">
        <v>50831.51</v>
      </c>
      <c r="G219" s="45">
        <v>50658.02</v>
      </c>
      <c r="H219" s="45">
        <v>50484.53</v>
      </c>
      <c r="I219" s="45">
        <v>50311.040000000001</v>
      </c>
      <c r="J219" s="45">
        <v>50137.55</v>
      </c>
      <c r="K219" s="45">
        <v>49964.06</v>
      </c>
      <c r="L219" s="45">
        <v>49790.57</v>
      </c>
      <c r="M219" s="45">
        <v>49617.08</v>
      </c>
      <c r="N219" s="45">
        <v>49443.59</v>
      </c>
      <c r="O219" s="45">
        <v>49270.1</v>
      </c>
      <c r="P219" s="45">
        <v>49096.61</v>
      </c>
      <c r="Q219" s="45">
        <v>48923.12</v>
      </c>
      <c r="R219" s="47">
        <f t="shared" si="57"/>
        <v>49964.06</v>
      </c>
      <c r="T219" s="49"/>
      <c r="V219" s="49">
        <f t="shared" si="58"/>
        <v>49964.06</v>
      </c>
      <c r="Y219" s="51"/>
      <c r="Z219" s="51"/>
      <c r="AA219" s="51"/>
      <c r="AC219" s="49">
        <f t="shared" si="59"/>
        <v>49964.06</v>
      </c>
    </row>
    <row r="220" spans="1:29">
      <c r="A220" s="6" t="s">
        <v>284</v>
      </c>
      <c r="B220" s="1" t="s">
        <v>91</v>
      </c>
      <c r="C220" s="6" t="s">
        <v>108</v>
      </c>
      <c r="D220" s="27" t="s">
        <v>627</v>
      </c>
      <c r="E220" s="45">
        <v>52703.54</v>
      </c>
      <c r="F220" s="45">
        <v>52576.24</v>
      </c>
      <c r="G220" s="45">
        <v>52448.94</v>
      </c>
      <c r="H220" s="45">
        <v>52321.64</v>
      </c>
      <c r="I220" s="45">
        <v>52194.34</v>
      </c>
      <c r="J220" s="45">
        <v>52067.040000000001</v>
      </c>
      <c r="K220" s="45">
        <v>51939.74</v>
      </c>
      <c r="L220" s="45">
        <v>51812.44</v>
      </c>
      <c r="M220" s="45">
        <v>51685.14</v>
      </c>
      <c r="N220" s="45">
        <v>51557.84</v>
      </c>
      <c r="O220" s="45">
        <v>51430.54</v>
      </c>
      <c r="P220" s="45">
        <v>51303.24</v>
      </c>
      <c r="Q220" s="45">
        <v>51175.94</v>
      </c>
      <c r="R220" s="47">
        <f t="shared" si="57"/>
        <v>51939.74</v>
      </c>
      <c r="T220" s="49"/>
      <c r="V220" s="49">
        <f t="shared" si="58"/>
        <v>51939.74</v>
      </c>
      <c r="Y220" s="51"/>
      <c r="Z220" s="51"/>
      <c r="AA220" s="51"/>
      <c r="AC220" s="49">
        <f t="shared" si="59"/>
        <v>51939.74</v>
      </c>
    </row>
    <row r="221" spans="1:29">
      <c r="A221" s="6" t="s">
        <v>284</v>
      </c>
      <c r="B221" s="1" t="s">
        <v>91</v>
      </c>
      <c r="C221" s="6" t="s">
        <v>109</v>
      </c>
      <c r="D221" s="27" t="s">
        <v>628</v>
      </c>
      <c r="E221" s="45">
        <v>51351.98</v>
      </c>
      <c r="F221" s="45">
        <v>51178.49</v>
      </c>
      <c r="G221" s="45">
        <v>51005</v>
      </c>
      <c r="H221" s="45">
        <v>50831.51</v>
      </c>
      <c r="I221" s="45">
        <v>50658.02</v>
      </c>
      <c r="J221" s="45">
        <v>50484.53</v>
      </c>
      <c r="K221" s="45">
        <v>50311.040000000001</v>
      </c>
      <c r="L221" s="45">
        <v>50137.55</v>
      </c>
      <c r="M221" s="45">
        <v>49964.06</v>
      </c>
      <c r="N221" s="45">
        <v>49790.57</v>
      </c>
      <c r="O221" s="45">
        <v>49617.08</v>
      </c>
      <c r="P221" s="45">
        <v>49443.59</v>
      </c>
      <c r="Q221" s="45">
        <v>49270.1</v>
      </c>
      <c r="R221" s="47">
        <f t="shared" si="57"/>
        <v>50311.040000000001</v>
      </c>
      <c r="T221" s="49"/>
      <c r="V221" s="49">
        <f t="shared" si="58"/>
        <v>50311.040000000001</v>
      </c>
      <c r="Y221" s="51"/>
      <c r="Z221" s="51"/>
      <c r="AA221" s="51"/>
      <c r="AC221" s="49">
        <f t="shared" si="59"/>
        <v>50311.040000000001</v>
      </c>
    </row>
    <row r="222" spans="1:29">
      <c r="A222" s="6" t="s">
        <v>284</v>
      </c>
      <c r="B222" s="1" t="s">
        <v>91</v>
      </c>
      <c r="C222" s="6" t="s">
        <v>110</v>
      </c>
      <c r="D222" s="27" t="s">
        <v>629</v>
      </c>
      <c r="E222" s="45">
        <v>52958.14</v>
      </c>
      <c r="F222" s="45">
        <v>52830.84</v>
      </c>
      <c r="G222" s="45">
        <v>52703.54</v>
      </c>
      <c r="H222" s="45">
        <v>52576.24</v>
      </c>
      <c r="I222" s="45">
        <v>52448.94</v>
      </c>
      <c r="J222" s="45">
        <v>52321.64</v>
      </c>
      <c r="K222" s="45">
        <v>52194.34</v>
      </c>
      <c r="L222" s="45">
        <v>52067.040000000001</v>
      </c>
      <c r="M222" s="45">
        <v>51939.74</v>
      </c>
      <c r="N222" s="45">
        <v>51812.44</v>
      </c>
      <c r="O222" s="45">
        <v>51685.14</v>
      </c>
      <c r="P222" s="45">
        <v>51557.84</v>
      </c>
      <c r="Q222" s="45">
        <v>51430.54</v>
      </c>
      <c r="R222" s="47">
        <f t="shared" si="57"/>
        <v>52194.34</v>
      </c>
      <c r="T222" s="49"/>
      <c r="V222" s="49">
        <f t="shared" si="58"/>
        <v>52194.34</v>
      </c>
      <c r="Y222" s="51"/>
      <c r="Z222" s="51"/>
      <c r="AA222" s="51"/>
      <c r="AC222" s="49">
        <f t="shared" si="59"/>
        <v>52194.34</v>
      </c>
    </row>
    <row r="223" spans="1:29">
      <c r="A223" s="6" t="s">
        <v>284</v>
      </c>
      <c r="B223" s="1" t="s">
        <v>91</v>
      </c>
      <c r="C223" s="6" t="s">
        <v>893</v>
      </c>
      <c r="D223" s="27" t="s">
        <v>903</v>
      </c>
      <c r="E223" s="45">
        <v>116683.98</v>
      </c>
      <c r="F223" s="45">
        <v>115613.49</v>
      </c>
      <c r="G223" s="45">
        <v>114543</v>
      </c>
      <c r="H223" s="45">
        <v>113472.51</v>
      </c>
      <c r="I223" s="45">
        <v>112402.02</v>
      </c>
      <c r="J223" s="45">
        <v>111331.53</v>
      </c>
      <c r="K223" s="45">
        <v>110261.04</v>
      </c>
      <c r="L223" s="45">
        <v>109190.55</v>
      </c>
      <c r="M223" s="45">
        <v>108120.06</v>
      </c>
      <c r="N223" s="45">
        <v>107049.57</v>
      </c>
      <c r="O223" s="45">
        <v>105979.08</v>
      </c>
      <c r="P223" s="45">
        <v>104908.59</v>
      </c>
      <c r="Q223" s="45">
        <v>103838.1</v>
      </c>
      <c r="R223" s="47">
        <f t="shared" si="57"/>
        <v>110261.04000000004</v>
      </c>
      <c r="T223" s="49"/>
      <c r="V223" s="49">
        <f t="shared" si="58"/>
        <v>110261.04000000004</v>
      </c>
      <c r="Y223" s="51"/>
      <c r="Z223" s="51"/>
      <c r="AA223" s="51"/>
      <c r="AC223" s="49">
        <f t="shared" si="59"/>
        <v>110261.04000000004</v>
      </c>
    </row>
    <row r="224" spans="1:29">
      <c r="A224" s="6" t="s">
        <v>284</v>
      </c>
      <c r="B224" s="1" t="s">
        <v>91</v>
      </c>
      <c r="C224" s="6" t="s">
        <v>889</v>
      </c>
      <c r="D224" s="27" t="s">
        <v>904</v>
      </c>
      <c r="E224" s="45">
        <v>96487.27</v>
      </c>
      <c r="F224" s="45">
        <v>95916.34</v>
      </c>
      <c r="G224" s="45">
        <v>95345.41</v>
      </c>
      <c r="H224" s="45">
        <v>94774.480000000098</v>
      </c>
      <c r="I224" s="45">
        <v>94203.550000000105</v>
      </c>
      <c r="J224" s="45">
        <v>93632.620000000097</v>
      </c>
      <c r="K224" s="45">
        <v>93061.690000000104</v>
      </c>
      <c r="L224" s="45">
        <v>92490.760000000097</v>
      </c>
      <c r="M224" s="45">
        <v>91919.830000000104</v>
      </c>
      <c r="N224" s="45">
        <v>91348.9</v>
      </c>
      <c r="O224" s="45">
        <v>90777.97</v>
      </c>
      <c r="P224" s="45">
        <v>90207.039999999994</v>
      </c>
      <c r="Q224" s="45">
        <v>89636.11</v>
      </c>
      <c r="R224" s="47">
        <f t="shared" si="57"/>
        <v>93061.690000000061</v>
      </c>
      <c r="T224" s="49"/>
      <c r="V224" s="49">
        <f t="shared" si="58"/>
        <v>93061.690000000061</v>
      </c>
      <c r="Y224" s="51"/>
      <c r="Z224" s="51"/>
      <c r="AA224" s="51"/>
      <c r="AC224" s="49">
        <f t="shared" si="59"/>
        <v>93061.690000000061</v>
      </c>
    </row>
    <row r="225" spans="1:30">
      <c r="A225" s="6" t="s">
        <v>284</v>
      </c>
      <c r="B225" s="1" t="s">
        <v>91</v>
      </c>
      <c r="C225" s="6" t="s">
        <v>890</v>
      </c>
      <c r="D225" s="27" t="s">
        <v>905</v>
      </c>
      <c r="E225" s="45">
        <v>149441.04</v>
      </c>
      <c r="F225" s="45">
        <v>149012.84</v>
      </c>
      <c r="G225" s="45">
        <v>148584.64000000001</v>
      </c>
      <c r="H225" s="45">
        <v>148156.44</v>
      </c>
      <c r="I225" s="45">
        <v>147728.24</v>
      </c>
      <c r="J225" s="45">
        <v>147300.04</v>
      </c>
      <c r="K225" s="45">
        <v>146871.84</v>
      </c>
      <c r="L225" s="45">
        <v>146443.64000000001</v>
      </c>
      <c r="M225" s="45">
        <v>146015.44</v>
      </c>
      <c r="N225" s="45">
        <v>145587.24</v>
      </c>
      <c r="O225" s="45">
        <v>145159.04000000001</v>
      </c>
      <c r="P225" s="45">
        <v>144730.84</v>
      </c>
      <c r="Q225" s="45">
        <v>144302.64000000001</v>
      </c>
      <c r="R225" s="47">
        <f t="shared" si="57"/>
        <v>146871.84</v>
      </c>
      <c r="T225" s="49"/>
      <c r="V225" s="49">
        <f t="shared" si="58"/>
        <v>146871.84</v>
      </c>
      <c r="Y225" s="51"/>
      <c r="Z225" s="51"/>
      <c r="AA225" s="51"/>
      <c r="AC225" s="49">
        <f t="shared" si="59"/>
        <v>146871.84</v>
      </c>
    </row>
    <row r="226" spans="1:30">
      <c r="A226" s="6" t="s">
        <v>284</v>
      </c>
      <c r="B226" s="1" t="s">
        <v>91</v>
      </c>
      <c r="C226" s="6" t="s">
        <v>406</v>
      </c>
      <c r="D226" s="27" t="s">
        <v>948</v>
      </c>
      <c r="E226" s="45">
        <v>0</v>
      </c>
      <c r="F226" s="45">
        <v>21000</v>
      </c>
      <c r="G226" s="45">
        <v>116381.72</v>
      </c>
      <c r="H226" s="45">
        <v>128843.94</v>
      </c>
      <c r="I226" s="45">
        <v>128484.04</v>
      </c>
      <c r="J226" s="45">
        <v>128124.14</v>
      </c>
      <c r="K226" s="45">
        <v>127764.24</v>
      </c>
      <c r="L226" s="45">
        <v>127404.34</v>
      </c>
      <c r="M226" s="45">
        <v>127044.44</v>
      </c>
      <c r="N226" s="45">
        <v>126684.54</v>
      </c>
      <c r="O226" s="45">
        <v>126324.64</v>
      </c>
      <c r="P226" s="45">
        <v>125964.74</v>
      </c>
      <c r="Q226" s="45">
        <v>125604.84</v>
      </c>
      <c r="R226" s="47">
        <f t="shared" si="57"/>
        <v>112235.26666666666</v>
      </c>
      <c r="T226" s="49"/>
      <c r="V226" s="49">
        <f t="shared" si="58"/>
        <v>112235.26666666666</v>
      </c>
      <c r="Y226" s="51"/>
      <c r="Z226" s="51"/>
      <c r="AA226" s="51"/>
      <c r="AC226" s="49">
        <f t="shared" si="59"/>
        <v>112235.26666666666</v>
      </c>
    </row>
    <row r="227" spans="1:30">
      <c r="A227" s="6" t="s">
        <v>284</v>
      </c>
      <c r="B227" s="1" t="s">
        <v>91</v>
      </c>
      <c r="C227" s="6" t="s">
        <v>407</v>
      </c>
      <c r="D227" s="27" t="s">
        <v>949</v>
      </c>
      <c r="E227" s="45">
        <v>0</v>
      </c>
      <c r="F227" s="45">
        <v>14000</v>
      </c>
      <c r="G227" s="45">
        <v>77641.850000000006</v>
      </c>
      <c r="H227" s="45">
        <v>86015.93</v>
      </c>
      <c r="I227" s="45">
        <v>85835.98</v>
      </c>
      <c r="J227" s="45">
        <v>85656.03</v>
      </c>
      <c r="K227" s="45">
        <v>85476.08</v>
      </c>
      <c r="L227" s="45">
        <v>85296.13</v>
      </c>
      <c r="M227" s="45">
        <v>85116.18</v>
      </c>
      <c r="N227" s="45">
        <v>84936.23</v>
      </c>
      <c r="O227" s="45">
        <v>84756.28</v>
      </c>
      <c r="P227" s="45">
        <v>84576.33</v>
      </c>
      <c r="Q227" s="45">
        <v>84396.38</v>
      </c>
      <c r="R227" s="47">
        <f t="shared" si="57"/>
        <v>75125.434166666659</v>
      </c>
      <c r="T227" s="49"/>
      <c r="V227" s="49">
        <f t="shared" si="58"/>
        <v>75125.434166666659</v>
      </c>
      <c r="Y227" s="51"/>
      <c r="Z227" s="51"/>
      <c r="AA227" s="51"/>
      <c r="AC227" s="49">
        <f t="shared" si="59"/>
        <v>75125.434166666659</v>
      </c>
    </row>
    <row r="228" spans="1:30">
      <c r="A228" s="6" t="s">
        <v>284</v>
      </c>
      <c r="B228" s="1" t="s">
        <v>91</v>
      </c>
      <c r="C228" s="6" t="s">
        <v>959</v>
      </c>
      <c r="D228" s="27" t="s">
        <v>960</v>
      </c>
      <c r="E228" s="55">
        <v>0</v>
      </c>
      <c r="F228" s="55">
        <v>0</v>
      </c>
      <c r="G228" s="55">
        <v>0</v>
      </c>
      <c r="H228" s="55">
        <v>0</v>
      </c>
      <c r="I228" s="55">
        <v>0</v>
      </c>
      <c r="J228" s="55">
        <v>0</v>
      </c>
      <c r="K228" s="55">
        <v>122380.51</v>
      </c>
      <c r="L228" s="55">
        <v>132675.96</v>
      </c>
      <c r="M228" s="55">
        <v>144583.67000000001</v>
      </c>
      <c r="N228" s="55">
        <v>144280.56</v>
      </c>
      <c r="O228" s="55">
        <v>143977.45000000001</v>
      </c>
      <c r="P228" s="55">
        <v>143674.34</v>
      </c>
      <c r="Q228" s="55">
        <v>143371.23000000001</v>
      </c>
      <c r="R228" s="56">
        <f t="shared" si="57"/>
        <v>75271.508749999994</v>
      </c>
      <c r="T228" s="49"/>
      <c r="V228" s="49">
        <f t="shared" si="58"/>
        <v>75271.508749999994</v>
      </c>
      <c r="Y228" s="51"/>
      <c r="Z228" s="51"/>
      <c r="AA228" s="51"/>
      <c r="AC228" s="49">
        <f t="shared" si="59"/>
        <v>75271.508749999994</v>
      </c>
    </row>
    <row r="229" spans="1:30">
      <c r="D229" s="28" t="s">
        <v>111</v>
      </c>
      <c r="E229" s="45">
        <f t="shared" ref="E229:R229" si="60">SUM(E211:E228)</f>
        <v>2048760.48</v>
      </c>
      <c r="F229" s="45">
        <f t="shared" si="60"/>
        <v>2065240.11</v>
      </c>
      <c r="G229" s="45">
        <f t="shared" si="60"/>
        <v>2205743.3000000003</v>
      </c>
      <c r="H229" s="45">
        <f t="shared" si="60"/>
        <v>2208375.89</v>
      </c>
      <c r="I229" s="45">
        <f t="shared" si="60"/>
        <v>2190255.8600000003</v>
      </c>
      <c r="J229" s="45">
        <f t="shared" si="60"/>
        <v>2172546.0500000003</v>
      </c>
      <c r="K229" s="45">
        <f t="shared" si="60"/>
        <v>2277216.75</v>
      </c>
      <c r="L229" s="45">
        <f t="shared" si="60"/>
        <v>1523681.3399999999</v>
      </c>
      <c r="M229" s="45">
        <f t="shared" si="60"/>
        <v>1522268.1899999997</v>
      </c>
      <c r="N229" s="45">
        <f t="shared" si="60"/>
        <v>1508644.2200000002</v>
      </c>
      <c r="O229" s="45">
        <f t="shared" si="60"/>
        <v>1495020.2499999998</v>
      </c>
      <c r="P229" s="45">
        <f t="shared" si="60"/>
        <v>1481396.28</v>
      </c>
      <c r="Q229" s="45">
        <f t="shared" si="60"/>
        <v>1467772.31</v>
      </c>
      <c r="R229" s="45">
        <f t="shared" si="60"/>
        <v>1867387.8862500002</v>
      </c>
      <c r="Y229" s="51"/>
      <c r="Z229" s="51"/>
      <c r="AA229" s="51"/>
    </row>
    <row r="230" spans="1:30">
      <c r="D230" s="29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7"/>
      <c r="Y230" s="51"/>
      <c r="Z230" s="51"/>
      <c r="AA230" s="51"/>
    </row>
    <row r="231" spans="1:30">
      <c r="A231" s="6" t="s">
        <v>284</v>
      </c>
      <c r="B231" s="6" t="s">
        <v>112</v>
      </c>
      <c r="C231" s="6" t="s">
        <v>69</v>
      </c>
      <c r="D231" s="41" t="s">
        <v>114</v>
      </c>
      <c r="E231" s="45">
        <v>689672.95</v>
      </c>
      <c r="F231" s="45">
        <v>686258.73</v>
      </c>
      <c r="G231" s="45">
        <v>682844.51</v>
      </c>
      <c r="H231" s="45">
        <v>679430.29</v>
      </c>
      <c r="I231" s="45">
        <v>676016.07</v>
      </c>
      <c r="J231" s="45">
        <v>672601.85</v>
      </c>
      <c r="K231" s="45">
        <v>669187.63</v>
      </c>
      <c r="L231" s="45">
        <v>665773.41</v>
      </c>
      <c r="M231" s="45">
        <v>662359.18999999994</v>
      </c>
      <c r="N231" s="45">
        <v>658944.97</v>
      </c>
      <c r="O231" s="45">
        <v>655530.75</v>
      </c>
      <c r="P231" s="45">
        <v>652116.53</v>
      </c>
      <c r="Q231" s="45">
        <v>648702.31000000006</v>
      </c>
      <c r="R231" s="47">
        <f>((E231+Q231)+((F231+G231+H231+I231+J231+K231+L231+M231+N231+O231+P231)*2))/24</f>
        <v>669187.63</v>
      </c>
      <c r="T231" s="49"/>
      <c r="V231" s="49">
        <f>+R231</f>
        <v>669187.63</v>
      </c>
      <c r="Y231" s="51"/>
      <c r="Z231" s="51"/>
      <c r="AA231" s="51"/>
      <c r="AC231" s="49">
        <f>+R231</f>
        <v>669187.63</v>
      </c>
    </row>
    <row r="232" spans="1:30">
      <c r="A232" s="6" t="s">
        <v>284</v>
      </c>
      <c r="B232" s="6" t="s">
        <v>112</v>
      </c>
      <c r="C232" s="6" t="s">
        <v>390</v>
      </c>
      <c r="D232" s="41" t="s">
        <v>963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751441.23</v>
      </c>
      <c r="M232" s="45">
        <v>752398.69</v>
      </c>
      <c r="N232" s="45">
        <v>750824.63</v>
      </c>
      <c r="O232" s="45">
        <v>749250.57</v>
      </c>
      <c r="P232" s="45">
        <v>747676.51</v>
      </c>
      <c r="Q232" s="45">
        <v>746102.45</v>
      </c>
      <c r="R232" s="47">
        <f>((E232+Q232)+((F232+G232+H232+I232+J232+K232+L232+M232+N232+O232+P232)*2))/24</f>
        <v>343720.23791666667</v>
      </c>
      <c r="T232" s="49"/>
      <c r="V232" s="49">
        <f>+R232</f>
        <v>343720.23791666667</v>
      </c>
      <c r="Y232" s="51"/>
      <c r="Z232" s="51"/>
      <c r="AA232" s="51"/>
      <c r="AC232" s="49">
        <f>+R232</f>
        <v>343720.23791666667</v>
      </c>
    </row>
    <row r="233" spans="1:30">
      <c r="D233" s="41" t="s">
        <v>111</v>
      </c>
      <c r="E233" s="46">
        <f t="shared" ref="E233:F233" si="61">SUM(E231:E232)</f>
        <v>689672.95</v>
      </c>
      <c r="F233" s="46">
        <f t="shared" si="61"/>
        <v>686258.73</v>
      </c>
      <c r="G233" s="46">
        <f t="shared" ref="G233:R233" si="62">SUM(G231:G232)</f>
        <v>682844.51</v>
      </c>
      <c r="H233" s="46">
        <f t="shared" si="62"/>
        <v>679430.29</v>
      </c>
      <c r="I233" s="46">
        <f t="shared" si="62"/>
        <v>676016.07</v>
      </c>
      <c r="J233" s="46">
        <f t="shared" si="62"/>
        <v>672601.85</v>
      </c>
      <c r="K233" s="46">
        <f t="shared" si="62"/>
        <v>669187.63</v>
      </c>
      <c r="L233" s="46">
        <f t="shared" si="62"/>
        <v>1417214.6400000001</v>
      </c>
      <c r="M233" s="46">
        <f t="shared" si="62"/>
        <v>1414757.88</v>
      </c>
      <c r="N233" s="46">
        <f t="shared" si="62"/>
        <v>1409769.6</v>
      </c>
      <c r="O233" s="46">
        <f t="shared" si="62"/>
        <v>1404781.3199999998</v>
      </c>
      <c r="P233" s="46">
        <f t="shared" si="62"/>
        <v>1399793.04</v>
      </c>
      <c r="Q233" s="46">
        <f t="shared" si="62"/>
        <v>1394804.76</v>
      </c>
      <c r="R233" s="46">
        <f t="shared" si="62"/>
        <v>1012907.8679166667</v>
      </c>
      <c r="Y233" s="51"/>
      <c r="Z233" s="51"/>
      <c r="AA233" s="51"/>
    </row>
    <row r="234" spans="1:30">
      <c r="D234" s="3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7"/>
      <c r="Y234" s="51"/>
      <c r="Z234" s="51"/>
      <c r="AA234" s="51"/>
    </row>
    <row r="235" spans="1:30">
      <c r="A235" s="6" t="s">
        <v>284</v>
      </c>
      <c r="B235" s="6" t="s">
        <v>82</v>
      </c>
      <c r="C235" s="6" t="s">
        <v>67</v>
      </c>
      <c r="D235" s="41" t="s">
        <v>115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31398.87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ref="R235:R298" si="63">((E235+Q235)+((F235+G235+H235+I235+J235+K235+L235+M235+N235+O235+P235)*2))/24</f>
        <v>2616.5724999999998</v>
      </c>
      <c r="T235" s="61">
        <f t="shared" ref="T235:T278" si="64">+R235</f>
        <v>2616.5724999999998</v>
      </c>
      <c r="Y235" s="51"/>
      <c r="Z235" s="51"/>
      <c r="AA235" s="51"/>
      <c r="AD235" s="49">
        <f t="shared" ref="AD235:AD279" si="65">+R235</f>
        <v>2616.5724999999998</v>
      </c>
    </row>
    <row r="236" spans="1:30">
      <c r="A236" s="6" t="s">
        <v>284</v>
      </c>
      <c r="B236" s="6" t="s">
        <v>494</v>
      </c>
      <c r="C236" s="6" t="s">
        <v>2</v>
      </c>
      <c r="D236" s="41" t="s">
        <v>495</v>
      </c>
      <c r="E236" s="45">
        <v>0</v>
      </c>
      <c r="F236" s="45">
        <v>0</v>
      </c>
      <c r="G236" s="45">
        <v>0</v>
      </c>
      <c r="H236" s="45">
        <v>21049.22</v>
      </c>
      <c r="I236" s="45">
        <v>73748.81</v>
      </c>
      <c r="J236" s="45">
        <v>77811.31</v>
      </c>
      <c r="K236" s="45">
        <v>181507.58</v>
      </c>
      <c r="L236" s="45">
        <v>181507.58</v>
      </c>
      <c r="M236" s="45">
        <v>2.91038304567337E-11</v>
      </c>
      <c r="N236" s="45">
        <v>3003.46</v>
      </c>
      <c r="O236" s="45">
        <v>3003.46</v>
      </c>
      <c r="P236" s="45">
        <v>3003.46</v>
      </c>
      <c r="Q236" s="45">
        <v>3003.46</v>
      </c>
      <c r="R236" s="47">
        <f t="shared" si="63"/>
        <v>45511.384166666656</v>
      </c>
      <c r="T236" s="49">
        <f t="shared" si="64"/>
        <v>45511.384166666656</v>
      </c>
      <c r="Y236" s="51"/>
      <c r="Z236" s="51"/>
      <c r="AA236" s="51"/>
      <c r="AD236" s="49">
        <f t="shared" si="65"/>
        <v>45511.384166666656</v>
      </c>
    </row>
    <row r="237" spans="1:30">
      <c r="A237" s="6" t="s">
        <v>284</v>
      </c>
      <c r="B237" s="6" t="s">
        <v>116</v>
      </c>
      <c r="C237" s="6" t="s">
        <v>326</v>
      </c>
      <c r="D237" s="41" t="s">
        <v>906</v>
      </c>
      <c r="E237" s="45">
        <v>38966901</v>
      </c>
      <c r="F237" s="45">
        <v>38966901</v>
      </c>
      <c r="G237" s="45">
        <v>38966901</v>
      </c>
      <c r="H237" s="45">
        <v>38966901</v>
      </c>
      <c r="I237" s="45">
        <v>38966901</v>
      </c>
      <c r="J237" s="45">
        <v>38966901</v>
      </c>
      <c r="K237" s="45">
        <v>38966901</v>
      </c>
      <c r="L237" s="45">
        <v>38966901</v>
      </c>
      <c r="M237" s="45">
        <v>39212051</v>
      </c>
      <c r="N237" s="45">
        <v>39212051</v>
      </c>
      <c r="O237" s="45">
        <v>39212051</v>
      </c>
      <c r="P237" s="45">
        <v>39212051</v>
      </c>
      <c r="Q237" s="45">
        <v>39212051</v>
      </c>
      <c r="R237" s="47">
        <f t="shared" si="63"/>
        <v>39058832.25</v>
      </c>
      <c r="T237" s="49">
        <f t="shared" si="64"/>
        <v>39058832.25</v>
      </c>
      <c r="Y237" s="51"/>
      <c r="Z237" s="51"/>
      <c r="AA237" s="51"/>
      <c r="AD237" s="49">
        <f t="shared" si="65"/>
        <v>39058832.25</v>
      </c>
    </row>
    <row r="238" spans="1:30">
      <c r="A238" s="6" t="s">
        <v>284</v>
      </c>
      <c r="B238" s="6" t="s">
        <v>116</v>
      </c>
      <c r="C238" s="6" t="s">
        <v>327</v>
      </c>
      <c r="D238" s="41" t="s">
        <v>492</v>
      </c>
      <c r="E238" s="45">
        <v>1045610</v>
      </c>
      <c r="F238" s="45">
        <v>1045610</v>
      </c>
      <c r="G238" s="45">
        <v>1045610</v>
      </c>
      <c r="H238" s="45">
        <v>1045610</v>
      </c>
      <c r="I238" s="45">
        <v>1045610</v>
      </c>
      <c r="J238" s="45">
        <v>1045610</v>
      </c>
      <c r="K238" s="45">
        <v>1045610</v>
      </c>
      <c r="L238" s="45">
        <v>1045610</v>
      </c>
      <c r="M238" s="45">
        <v>1044516</v>
      </c>
      <c r="N238" s="45">
        <v>1044516</v>
      </c>
      <c r="O238" s="45">
        <v>1044516</v>
      </c>
      <c r="P238" s="45">
        <v>1044516</v>
      </c>
      <c r="Q238" s="45">
        <v>1044516</v>
      </c>
      <c r="R238" s="47">
        <f t="shared" si="63"/>
        <v>1045199.75</v>
      </c>
      <c r="T238" s="49">
        <f t="shared" si="64"/>
        <v>1045199.75</v>
      </c>
      <c r="Y238" s="51"/>
      <c r="Z238" s="51"/>
      <c r="AA238" s="51"/>
      <c r="AD238" s="49">
        <f t="shared" si="65"/>
        <v>1045199.75</v>
      </c>
    </row>
    <row r="239" spans="1:30">
      <c r="A239" s="6" t="s">
        <v>284</v>
      </c>
      <c r="B239" s="6" t="s">
        <v>116</v>
      </c>
      <c r="C239" s="6" t="s">
        <v>909</v>
      </c>
      <c r="D239" s="41" t="s">
        <v>910</v>
      </c>
      <c r="E239" s="45">
        <v>-197919</v>
      </c>
      <c r="F239" s="45">
        <v>-197919</v>
      </c>
      <c r="G239" s="45">
        <v>-197919</v>
      </c>
      <c r="H239" s="45">
        <v>-197919</v>
      </c>
      <c r="I239" s="45">
        <v>-197919</v>
      </c>
      <c r="J239" s="45">
        <v>-197919</v>
      </c>
      <c r="K239" s="45">
        <v>-197919</v>
      </c>
      <c r="L239" s="45">
        <v>-197919</v>
      </c>
      <c r="M239" s="45">
        <v>-253608</v>
      </c>
      <c r="N239" s="45">
        <v>-253608</v>
      </c>
      <c r="O239" s="45">
        <v>-253608</v>
      </c>
      <c r="P239" s="45">
        <v>-253608</v>
      </c>
      <c r="Q239" s="45">
        <v>-253608</v>
      </c>
      <c r="R239" s="47">
        <f t="shared" si="63"/>
        <v>-218802.375</v>
      </c>
      <c r="T239" s="49">
        <f t="shared" si="64"/>
        <v>-218802.375</v>
      </c>
      <c r="Y239" s="51"/>
      <c r="Z239" s="51"/>
      <c r="AA239" s="51"/>
      <c r="AD239" s="49">
        <f t="shared" si="65"/>
        <v>-218802.375</v>
      </c>
    </row>
    <row r="240" spans="1:30">
      <c r="A240" s="6" t="s">
        <v>284</v>
      </c>
      <c r="B240" s="6" t="s">
        <v>116</v>
      </c>
      <c r="C240" s="6" t="s">
        <v>907</v>
      </c>
      <c r="D240" s="41" t="s">
        <v>908</v>
      </c>
      <c r="E240" s="45">
        <v>1644093</v>
      </c>
      <c r="F240" s="45">
        <v>1644093</v>
      </c>
      <c r="G240" s="45">
        <v>1644093</v>
      </c>
      <c r="H240" s="45">
        <v>1644093</v>
      </c>
      <c r="I240" s="45">
        <v>1644093</v>
      </c>
      <c r="J240" s="45">
        <v>1644093</v>
      </c>
      <c r="K240" s="45">
        <v>1644093</v>
      </c>
      <c r="L240" s="45">
        <v>1644093</v>
      </c>
      <c r="M240" s="45">
        <v>2115746</v>
      </c>
      <c r="N240" s="45">
        <v>2115746</v>
      </c>
      <c r="O240" s="45">
        <v>2115746</v>
      </c>
      <c r="P240" s="45">
        <v>2115746</v>
      </c>
      <c r="Q240" s="45">
        <v>2115746</v>
      </c>
      <c r="R240" s="47">
        <f t="shared" si="63"/>
        <v>1820962.875</v>
      </c>
      <c r="T240" s="49">
        <f t="shared" si="64"/>
        <v>1820962.875</v>
      </c>
      <c r="Y240" s="51"/>
      <c r="Z240" s="51"/>
      <c r="AA240" s="51"/>
      <c r="AD240" s="49">
        <f t="shared" si="65"/>
        <v>1820962.875</v>
      </c>
    </row>
    <row r="241" spans="1:30">
      <c r="A241" s="6" t="s">
        <v>293</v>
      </c>
      <c r="B241" s="6" t="s">
        <v>116</v>
      </c>
      <c r="C241" s="6" t="s">
        <v>325</v>
      </c>
      <c r="D241" s="41" t="s">
        <v>631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63"/>
        <v>0</v>
      </c>
      <c r="T241" s="49">
        <f t="shared" si="64"/>
        <v>0</v>
      </c>
      <c r="Y241" s="51"/>
      <c r="Z241" s="51"/>
      <c r="AA241" s="51"/>
      <c r="AD241" s="49">
        <f t="shared" si="65"/>
        <v>0</v>
      </c>
    </row>
    <row r="242" spans="1:30">
      <c r="A242" s="6" t="s">
        <v>293</v>
      </c>
      <c r="B242" s="6" t="s">
        <v>116</v>
      </c>
      <c r="C242" s="6" t="s">
        <v>493</v>
      </c>
      <c r="D242" s="41" t="s">
        <v>630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63"/>
        <v>0</v>
      </c>
      <c r="T242" s="49">
        <f t="shared" si="64"/>
        <v>0</v>
      </c>
      <c r="Y242" s="51"/>
      <c r="Z242" s="51"/>
      <c r="AA242" s="51"/>
      <c r="AD242" s="49">
        <f t="shared" si="65"/>
        <v>0</v>
      </c>
    </row>
    <row r="243" spans="1:30">
      <c r="A243" s="6" t="s">
        <v>293</v>
      </c>
      <c r="B243" s="6" t="s">
        <v>116</v>
      </c>
      <c r="C243" s="6" t="s">
        <v>939</v>
      </c>
      <c r="D243" s="41" t="s">
        <v>940</v>
      </c>
      <c r="E243" s="45">
        <v>75000</v>
      </c>
      <c r="F243" s="45">
        <v>75000</v>
      </c>
      <c r="G243" s="45">
        <v>150000</v>
      </c>
      <c r="H243" s="45">
        <v>150000</v>
      </c>
      <c r="I243" s="45">
        <v>150000</v>
      </c>
      <c r="J243" s="45">
        <v>225000</v>
      </c>
      <c r="K243" s="45">
        <v>231200.13</v>
      </c>
      <c r="L243" s="45">
        <v>231951</v>
      </c>
      <c r="M243" s="45">
        <v>308383.19</v>
      </c>
      <c r="N243" s="45">
        <v>310287.31</v>
      </c>
      <c r="O243" s="45">
        <v>312017.78000000003</v>
      </c>
      <c r="P243" s="45">
        <v>313843.95</v>
      </c>
      <c r="Q243" s="45">
        <v>315667.94</v>
      </c>
      <c r="R243" s="47">
        <f t="shared" si="63"/>
        <v>221084.77750000005</v>
      </c>
      <c r="T243" s="49">
        <f t="shared" si="64"/>
        <v>221084.77750000005</v>
      </c>
      <c r="Y243" s="51"/>
      <c r="Z243" s="51"/>
      <c r="AA243" s="51"/>
      <c r="AD243" s="49">
        <f t="shared" si="65"/>
        <v>221084.77750000005</v>
      </c>
    </row>
    <row r="244" spans="1:30">
      <c r="A244" s="6" t="s">
        <v>293</v>
      </c>
      <c r="B244" s="6" t="s">
        <v>116</v>
      </c>
      <c r="C244" s="6" t="s">
        <v>968</v>
      </c>
      <c r="D244" s="41" t="s">
        <v>1007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160988.04999999999</v>
      </c>
      <c r="N244" s="45">
        <v>140537.39000000001</v>
      </c>
      <c r="O244" s="45">
        <v>128227.95</v>
      </c>
      <c r="P244" s="45">
        <v>109917.12</v>
      </c>
      <c r="Q244" s="45">
        <v>88971.48</v>
      </c>
      <c r="R244" s="47">
        <f t="shared" si="63"/>
        <v>48679.6875</v>
      </c>
      <c r="T244" s="49">
        <f t="shared" si="64"/>
        <v>48679.6875</v>
      </c>
      <c r="Y244" s="51"/>
      <c r="Z244" s="51"/>
      <c r="AA244" s="51"/>
      <c r="AD244" s="49">
        <f t="shared" si="65"/>
        <v>48679.6875</v>
      </c>
    </row>
    <row r="245" spans="1:30">
      <c r="A245" s="6" t="s">
        <v>293</v>
      </c>
      <c r="B245" s="6" t="s">
        <v>116</v>
      </c>
      <c r="C245" s="6" t="s">
        <v>1000</v>
      </c>
      <c r="D245" s="41" t="s">
        <v>1001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159100.89000000001</v>
      </c>
      <c r="R245" s="47">
        <f t="shared" si="63"/>
        <v>6629.2037500000006</v>
      </c>
      <c r="T245" s="49">
        <f t="shared" si="64"/>
        <v>6629.2037500000006</v>
      </c>
      <c r="Y245" s="51"/>
      <c r="Z245" s="51"/>
      <c r="AA245" s="51"/>
      <c r="AD245" s="49">
        <f t="shared" si="65"/>
        <v>6629.2037500000006</v>
      </c>
    </row>
    <row r="246" spans="1:30">
      <c r="A246" s="6" t="s">
        <v>293</v>
      </c>
      <c r="B246" s="6" t="s">
        <v>116</v>
      </c>
      <c r="C246" s="6" t="s">
        <v>1009</v>
      </c>
      <c r="D246" s="41" t="s">
        <v>1008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3"/>
        <v>0</v>
      </c>
      <c r="T246" s="49">
        <f t="shared" si="64"/>
        <v>0</v>
      </c>
      <c r="Y246" s="51"/>
      <c r="Z246" s="51"/>
      <c r="AA246" s="51"/>
      <c r="AD246" s="49">
        <f t="shared" si="65"/>
        <v>0</v>
      </c>
    </row>
    <row r="247" spans="1:30">
      <c r="A247" s="6" t="s">
        <v>294</v>
      </c>
      <c r="B247" s="6" t="s">
        <v>116</v>
      </c>
      <c r="C247" s="6" t="s">
        <v>326</v>
      </c>
      <c r="D247" s="41" t="s">
        <v>906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3"/>
        <v>0</v>
      </c>
      <c r="T247" s="49">
        <f t="shared" si="64"/>
        <v>0</v>
      </c>
      <c r="Y247" s="51"/>
      <c r="Z247" s="51"/>
      <c r="AA247" s="51"/>
      <c r="AD247" s="49">
        <f t="shared" si="65"/>
        <v>0</v>
      </c>
    </row>
    <row r="248" spans="1:30">
      <c r="A248" s="6" t="s">
        <v>294</v>
      </c>
      <c r="B248" s="6" t="s">
        <v>116</v>
      </c>
      <c r="C248" s="6" t="s">
        <v>327</v>
      </c>
      <c r="D248" s="41" t="s">
        <v>492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3"/>
        <v>0</v>
      </c>
      <c r="T248" s="49">
        <f t="shared" si="64"/>
        <v>0</v>
      </c>
      <c r="Y248" s="51"/>
      <c r="Z248" s="51"/>
      <c r="AA248" s="51"/>
      <c r="AD248" s="49">
        <f t="shared" si="65"/>
        <v>0</v>
      </c>
    </row>
    <row r="249" spans="1:30">
      <c r="A249" s="6" t="s">
        <v>294</v>
      </c>
      <c r="B249" s="6" t="s">
        <v>116</v>
      </c>
      <c r="C249" s="6" t="s">
        <v>909</v>
      </c>
      <c r="D249" s="41" t="s">
        <v>910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3"/>
        <v>0</v>
      </c>
      <c r="T249" s="49">
        <f t="shared" si="64"/>
        <v>0</v>
      </c>
      <c r="Y249" s="51"/>
      <c r="Z249" s="51"/>
      <c r="AA249" s="51"/>
      <c r="AD249" s="49">
        <f t="shared" si="65"/>
        <v>0</v>
      </c>
    </row>
    <row r="250" spans="1:30">
      <c r="A250" s="6" t="s">
        <v>294</v>
      </c>
      <c r="B250" s="6" t="s">
        <v>116</v>
      </c>
      <c r="C250" s="6" t="s">
        <v>907</v>
      </c>
      <c r="D250" s="41" t="s">
        <v>908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3"/>
        <v>0</v>
      </c>
      <c r="T250" s="49">
        <f t="shared" si="64"/>
        <v>0</v>
      </c>
      <c r="Y250" s="51"/>
      <c r="Z250" s="51"/>
      <c r="AA250" s="51"/>
      <c r="AD250" s="49">
        <f t="shared" si="65"/>
        <v>0</v>
      </c>
    </row>
    <row r="251" spans="1:30">
      <c r="A251" s="6" t="s">
        <v>294</v>
      </c>
      <c r="B251" s="6" t="s">
        <v>116</v>
      </c>
      <c r="C251" s="6" t="s">
        <v>510</v>
      </c>
      <c r="D251" s="41" t="s">
        <v>633</v>
      </c>
      <c r="E251" s="45">
        <v>596119.6</v>
      </c>
      <c r="F251" s="45">
        <v>652961.25</v>
      </c>
      <c r="G251" s="45">
        <v>770580.47999999998</v>
      </c>
      <c r="H251" s="45">
        <v>863362.8</v>
      </c>
      <c r="I251" s="45">
        <v>950414.91</v>
      </c>
      <c r="J251" s="45">
        <v>1020386.3</v>
      </c>
      <c r="K251" s="45">
        <v>1165748.8500000001</v>
      </c>
      <c r="L251" s="45">
        <v>349981.48</v>
      </c>
      <c r="M251" s="45">
        <v>395851.5</v>
      </c>
      <c r="N251" s="45">
        <v>450693.42</v>
      </c>
      <c r="O251" s="45">
        <v>520590.93</v>
      </c>
      <c r="P251" s="45">
        <v>633631.4</v>
      </c>
      <c r="Q251" s="45">
        <v>659123.98</v>
      </c>
      <c r="R251" s="47">
        <f t="shared" si="63"/>
        <v>700152.09249999991</v>
      </c>
      <c r="W251" s="49">
        <f>+R251</f>
        <v>700152.09249999991</v>
      </c>
      <c r="Y251" s="51"/>
      <c r="Z251" s="51"/>
      <c r="AA251" s="51"/>
      <c r="AB251" s="49">
        <f>+R251</f>
        <v>700152.09249999991</v>
      </c>
    </row>
    <row r="252" spans="1:30">
      <c r="A252" s="6" t="s">
        <v>294</v>
      </c>
      <c r="B252" s="6" t="s">
        <v>116</v>
      </c>
      <c r="C252" s="6" t="s">
        <v>511</v>
      </c>
      <c r="D252" s="41" t="s">
        <v>632</v>
      </c>
      <c r="E252" s="45">
        <v>810426.24</v>
      </c>
      <c r="F252" s="45">
        <v>875916.36</v>
      </c>
      <c r="G252" s="45">
        <v>900494.55</v>
      </c>
      <c r="H252" s="45">
        <v>971455.86</v>
      </c>
      <c r="I252" s="45">
        <v>1039049.29</v>
      </c>
      <c r="J252" s="45">
        <v>1089035.4099999999</v>
      </c>
      <c r="K252" s="45">
        <v>1092041.45</v>
      </c>
      <c r="L252" s="45">
        <v>165652.1</v>
      </c>
      <c r="M252" s="45">
        <v>199854.33</v>
      </c>
      <c r="N252" s="45">
        <v>265861.94</v>
      </c>
      <c r="O252" s="45">
        <v>266524.77</v>
      </c>
      <c r="P252" s="45">
        <v>354488.7</v>
      </c>
      <c r="Q252" s="45">
        <v>422193.5</v>
      </c>
      <c r="R252" s="47">
        <f t="shared" si="63"/>
        <v>653057.05250000011</v>
      </c>
      <c r="W252" s="49">
        <f>+R252</f>
        <v>653057.05250000011</v>
      </c>
      <c r="Y252" s="51"/>
      <c r="Z252" s="51"/>
      <c r="AA252" s="51"/>
      <c r="AB252" s="49">
        <f>+R252</f>
        <v>653057.05250000011</v>
      </c>
    </row>
    <row r="253" spans="1:30">
      <c r="A253" s="6" t="s">
        <v>294</v>
      </c>
      <c r="B253" s="6" t="s">
        <v>116</v>
      </c>
      <c r="C253" s="6" t="s">
        <v>512</v>
      </c>
      <c r="D253" s="41" t="s">
        <v>634</v>
      </c>
      <c r="E253" s="45">
        <v>2028891.11</v>
      </c>
      <c r="F253" s="45">
        <v>2196455.69</v>
      </c>
      <c r="G253" s="45">
        <v>2396974.2999999998</v>
      </c>
      <c r="H253" s="45">
        <v>2474906.94</v>
      </c>
      <c r="I253" s="45">
        <v>2556048.31</v>
      </c>
      <c r="J253" s="45">
        <v>2715173.78</v>
      </c>
      <c r="K253" s="45">
        <v>2939906.89</v>
      </c>
      <c r="L253" s="45">
        <v>557664.93000000005</v>
      </c>
      <c r="M253" s="45">
        <v>672490.62</v>
      </c>
      <c r="N253" s="45">
        <v>803898.99</v>
      </c>
      <c r="O253" s="45">
        <v>1099233.55</v>
      </c>
      <c r="P253" s="45">
        <v>1369598.1</v>
      </c>
      <c r="Q253" s="45">
        <v>1563737.85</v>
      </c>
      <c r="R253" s="47">
        <f t="shared" si="63"/>
        <v>1798222.2150000001</v>
      </c>
      <c r="W253" s="49">
        <f>+R253</f>
        <v>1798222.2150000001</v>
      </c>
      <c r="Y253" s="51"/>
      <c r="Z253" s="51"/>
      <c r="AA253" s="51"/>
      <c r="AB253" s="49">
        <f>+R253</f>
        <v>1798222.2150000001</v>
      </c>
    </row>
    <row r="254" spans="1:30">
      <c r="A254" s="6" t="s">
        <v>294</v>
      </c>
      <c r="B254" s="6" t="s">
        <v>116</v>
      </c>
      <c r="C254" s="6" t="s">
        <v>513</v>
      </c>
      <c r="D254" s="41" t="s">
        <v>635</v>
      </c>
      <c r="E254" s="45">
        <v>1722909.66</v>
      </c>
      <c r="F254" s="45">
        <v>2021894.7</v>
      </c>
      <c r="G254" s="45">
        <v>2246567.7000000002</v>
      </c>
      <c r="H254" s="45">
        <v>2398542.69</v>
      </c>
      <c r="I254" s="45">
        <v>2487928.96</v>
      </c>
      <c r="J254" s="45">
        <v>2693570.72</v>
      </c>
      <c r="K254" s="45">
        <v>2878941.41</v>
      </c>
      <c r="L254" s="45">
        <v>602434.58000000101</v>
      </c>
      <c r="M254" s="45">
        <v>758750.66</v>
      </c>
      <c r="N254" s="45">
        <v>1043133.82</v>
      </c>
      <c r="O254" s="45">
        <v>1320854.46</v>
      </c>
      <c r="P254" s="45">
        <v>1724210.09</v>
      </c>
      <c r="Q254" s="45">
        <v>1934955.66</v>
      </c>
      <c r="R254" s="47">
        <f t="shared" si="63"/>
        <v>1833813.5375000003</v>
      </c>
      <c r="W254" s="49">
        <f>+R254</f>
        <v>1833813.5375000003</v>
      </c>
      <c r="Y254" s="51"/>
      <c r="Z254" s="51"/>
      <c r="AA254" s="51"/>
      <c r="AB254" s="49">
        <f>+R254</f>
        <v>1833813.5375000003</v>
      </c>
    </row>
    <row r="255" spans="1:30">
      <c r="A255" s="6" t="s">
        <v>294</v>
      </c>
      <c r="B255" s="6" t="s">
        <v>116</v>
      </c>
      <c r="C255" s="6" t="s">
        <v>514</v>
      </c>
      <c r="D255" s="41" t="s">
        <v>636</v>
      </c>
      <c r="E255" s="45">
        <v>1315316.24</v>
      </c>
      <c r="F255" s="45">
        <v>1039942.85</v>
      </c>
      <c r="G255" s="45">
        <v>826457.84</v>
      </c>
      <c r="H255" s="45">
        <v>618338.59</v>
      </c>
      <c r="I255" s="45">
        <v>420027.35</v>
      </c>
      <c r="J255" s="45">
        <v>205249.52</v>
      </c>
      <c r="K255" s="45">
        <v>-230085.94</v>
      </c>
      <c r="L255" s="45">
        <v>5837826.0499999998</v>
      </c>
      <c r="M255" s="45">
        <v>4952099.62</v>
      </c>
      <c r="N255" s="45">
        <v>4084621.47</v>
      </c>
      <c r="O255" s="45">
        <v>3199331.96</v>
      </c>
      <c r="P255" s="45">
        <v>2496580.29</v>
      </c>
      <c r="Q255" s="45">
        <v>2087935.94</v>
      </c>
      <c r="R255" s="47">
        <f t="shared" si="63"/>
        <v>2096001.3074999999</v>
      </c>
      <c r="W255" s="49">
        <f>+R255</f>
        <v>2096001.3074999999</v>
      </c>
      <c r="Y255" s="51"/>
      <c r="Z255" s="51"/>
      <c r="AA255" s="51"/>
      <c r="AB255" s="49">
        <f>+R255</f>
        <v>2096001.3074999999</v>
      </c>
    </row>
    <row r="256" spans="1:30">
      <c r="A256" s="6" t="s">
        <v>284</v>
      </c>
      <c r="B256" s="6" t="s">
        <v>117</v>
      </c>
      <c r="C256" s="6" t="s">
        <v>328</v>
      </c>
      <c r="D256" s="41" t="s">
        <v>637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3"/>
        <v>0</v>
      </c>
      <c r="T256" s="49">
        <f t="shared" si="64"/>
        <v>0</v>
      </c>
      <c r="Y256" s="51"/>
      <c r="Z256" s="51"/>
      <c r="AA256" s="51"/>
      <c r="AD256" s="49">
        <f t="shared" si="65"/>
        <v>0</v>
      </c>
    </row>
    <row r="257" spans="1:30">
      <c r="A257" s="6" t="s">
        <v>284</v>
      </c>
      <c r="B257" s="6" t="s">
        <v>117</v>
      </c>
      <c r="C257" s="1" t="s">
        <v>329</v>
      </c>
      <c r="D257" s="41" t="s">
        <v>649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3"/>
        <v>0</v>
      </c>
      <c r="T257" s="49">
        <f t="shared" si="64"/>
        <v>0</v>
      </c>
      <c r="Y257" s="51"/>
      <c r="Z257" s="51"/>
      <c r="AA257" s="51"/>
      <c r="AD257" s="49">
        <f t="shared" si="65"/>
        <v>0</v>
      </c>
    </row>
    <row r="258" spans="1:30">
      <c r="A258" s="6" t="s">
        <v>284</v>
      </c>
      <c r="B258" s="6" t="s">
        <v>117</v>
      </c>
      <c r="C258" s="6" t="s">
        <v>330</v>
      </c>
      <c r="D258" s="41" t="s">
        <v>650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3"/>
        <v>0</v>
      </c>
      <c r="T258" s="49">
        <f t="shared" si="64"/>
        <v>0</v>
      </c>
      <c r="Y258" s="51"/>
      <c r="Z258" s="51"/>
      <c r="AA258" s="51"/>
      <c r="AD258" s="49">
        <f t="shared" si="65"/>
        <v>0</v>
      </c>
    </row>
    <row r="259" spans="1:30">
      <c r="A259" s="6" t="s">
        <v>284</v>
      </c>
      <c r="B259" s="6" t="s">
        <v>117</v>
      </c>
      <c r="C259" s="6" t="s">
        <v>331</v>
      </c>
      <c r="D259" s="41" t="s">
        <v>638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3"/>
        <v>0</v>
      </c>
      <c r="T259" s="49">
        <f t="shared" si="64"/>
        <v>0</v>
      </c>
      <c r="Y259" s="51"/>
      <c r="Z259" s="51"/>
      <c r="AA259" s="51"/>
      <c r="AD259" s="49">
        <f t="shared" si="65"/>
        <v>0</v>
      </c>
    </row>
    <row r="260" spans="1:30">
      <c r="A260" s="6" t="s">
        <v>284</v>
      </c>
      <c r="B260" s="6" t="s">
        <v>117</v>
      </c>
      <c r="C260" s="6" t="s">
        <v>332</v>
      </c>
      <c r="D260" s="41" t="s">
        <v>651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3"/>
        <v>0</v>
      </c>
      <c r="T260" s="49">
        <f t="shared" si="64"/>
        <v>0</v>
      </c>
      <c r="Y260" s="51"/>
      <c r="Z260" s="51"/>
      <c r="AA260" s="51"/>
      <c r="AD260" s="49">
        <f t="shared" si="65"/>
        <v>0</v>
      </c>
    </row>
    <row r="261" spans="1:30">
      <c r="A261" s="6" t="s">
        <v>284</v>
      </c>
      <c r="B261" s="6" t="s">
        <v>117</v>
      </c>
      <c r="C261" s="6" t="s">
        <v>333</v>
      </c>
      <c r="D261" s="41" t="s">
        <v>652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3"/>
        <v>0</v>
      </c>
      <c r="T261" s="49">
        <f t="shared" si="64"/>
        <v>0</v>
      </c>
      <c r="Y261" s="51"/>
      <c r="Z261" s="51"/>
      <c r="AA261" s="51"/>
      <c r="AD261" s="49">
        <f t="shared" si="65"/>
        <v>0</v>
      </c>
    </row>
    <row r="262" spans="1:30">
      <c r="A262" s="6" t="s">
        <v>284</v>
      </c>
      <c r="B262" s="6" t="s">
        <v>117</v>
      </c>
      <c r="C262" s="6" t="s">
        <v>334</v>
      </c>
      <c r="D262" s="41" t="s">
        <v>639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3"/>
        <v>0</v>
      </c>
      <c r="T262" s="49">
        <f t="shared" si="64"/>
        <v>0</v>
      </c>
      <c r="Y262" s="51"/>
      <c r="Z262" s="51"/>
      <c r="AA262" s="51"/>
      <c r="AD262" s="49">
        <f t="shared" si="65"/>
        <v>0</v>
      </c>
    </row>
    <row r="263" spans="1:30">
      <c r="A263" s="6" t="s">
        <v>284</v>
      </c>
      <c r="B263" s="6" t="s">
        <v>117</v>
      </c>
      <c r="C263" s="6" t="s">
        <v>27</v>
      </c>
      <c r="D263" s="41" t="s">
        <v>653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63"/>
        <v>0</v>
      </c>
      <c r="T263" s="49">
        <f t="shared" si="64"/>
        <v>0</v>
      </c>
      <c r="Y263" s="51"/>
      <c r="Z263" s="51"/>
      <c r="AA263" s="51"/>
      <c r="AD263" s="49">
        <f t="shared" si="65"/>
        <v>0</v>
      </c>
    </row>
    <row r="264" spans="1:30">
      <c r="A264" s="6" t="s">
        <v>284</v>
      </c>
      <c r="B264" s="6" t="s">
        <v>117</v>
      </c>
      <c r="C264" s="1" t="s">
        <v>335</v>
      </c>
      <c r="D264" s="41" t="s">
        <v>654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63"/>
        <v>0</v>
      </c>
      <c r="T264" s="49">
        <f t="shared" si="64"/>
        <v>0</v>
      </c>
      <c r="Y264" s="51"/>
      <c r="Z264" s="51"/>
      <c r="AA264" s="51"/>
      <c r="AD264" s="49">
        <f t="shared" si="65"/>
        <v>0</v>
      </c>
    </row>
    <row r="265" spans="1:30">
      <c r="A265" s="6" t="s">
        <v>284</v>
      </c>
      <c r="B265" s="6" t="s">
        <v>117</v>
      </c>
      <c r="C265" s="6" t="s">
        <v>184</v>
      </c>
      <c r="D265" s="41" t="s">
        <v>640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63"/>
        <v>0</v>
      </c>
      <c r="T265" s="49">
        <f t="shared" si="64"/>
        <v>0</v>
      </c>
      <c r="Y265" s="51"/>
      <c r="Z265" s="51"/>
      <c r="AA265" s="51"/>
      <c r="AD265" s="49">
        <f t="shared" si="65"/>
        <v>0</v>
      </c>
    </row>
    <row r="266" spans="1:30">
      <c r="A266" s="6" t="s">
        <v>284</v>
      </c>
      <c r="B266" s="6" t="s">
        <v>117</v>
      </c>
      <c r="C266" s="6" t="s">
        <v>336</v>
      </c>
      <c r="D266" s="41" t="s">
        <v>641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63"/>
        <v>0</v>
      </c>
      <c r="T266" s="49">
        <f t="shared" si="64"/>
        <v>0</v>
      </c>
      <c r="Y266" s="51"/>
      <c r="Z266" s="51"/>
      <c r="AA266" s="51"/>
      <c r="AD266" s="49">
        <f t="shared" si="65"/>
        <v>0</v>
      </c>
    </row>
    <row r="267" spans="1:30">
      <c r="A267" s="6" t="s">
        <v>284</v>
      </c>
      <c r="B267" s="6" t="s">
        <v>117</v>
      </c>
      <c r="C267" s="6" t="s">
        <v>337</v>
      </c>
      <c r="D267" s="41" t="s">
        <v>655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63"/>
        <v>0</v>
      </c>
      <c r="T267" s="49">
        <f t="shared" si="64"/>
        <v>0</v>
      </c>
      <c r="Y267" s="51"/>
      <c r="Z267" s="51"/>
      <c r="AA267" s="51"/>
      <c r="AD267" s="49">
        <f t="shared" si="65"/>
        <v>0</v>
      </c>
    </row>
    <row r="268" spans="1:30">
      <c r="A268" s="6" t="s">
        <v>284</v>
      </c>
      <c r="B268" s="6" t="s">
        <v>117</v>
      </c>
      <c r="C268" s="6" t="s">
        <v>234</v>
      </c>
      <c r="D268" s="41" t="s">
        <v>642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63"/>
        <v>0</v>
      </c>
      <c r="T268" s="49">
        <f t="shared" si="64"/>
        <v>0</v>
      </c>
      <c r="Y268" s="51"/>
      <c r="Z268" s="51"/>
      <c r="AA268" s="51"/>
      <c r="AD268" s="49">
        <f t="shared" si="65"/>
        <v>0</v>
      </c>
    </row>
    <row r="269" spans="1:30">
      <c r="A269" s="6" t="s">
        <v>284</v>
      </c>
      <c r="B269" s="6" t="s">
        <v>117</v>
      </c>
      <c r="C269" s="6" t="s">
        <v>312</v>
      </c>
      <c r="D269" s="41" t="s">
        <v>643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63"/>
        <v>0</v>
      </c>
      <c r="T269" s="49">
        <f t="shared" si="64"/>
        <v>0</v>
      </c>
      <c r="Y269" s="51"/>
      <c r="Z269" s="51"/>
      <c r="AA269" s="51"/>
      <c r="AD269" s="49">
        <f t="shared" si="65"/>
        <v>0</v>
      </c>
    </row>
    <row r="270" spans="1:30">
      <c r="A270" s="6" t="s">
        <v>284</v>
      </c>
      <c r="B270" s="6" t="s">
        <v>117</v>
      </c>
      <c r="C270" s="6" t="s">
        <v>338</v>
      </c>
      <c r="D270" s="41" t="s">
        <v>644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63"/>
        <v>0</v>
      </c>
      <c r="T270" s="49">
        <f t="shared" si="64"/>
        <v>0</v>
      </c>
      <c r="Y270" s="51"/>
      <c r="Z270" s="51"/>
      <c r="AA270" s="51"/>
      <c r="AD270" s="49">
        <f t="shared" si="65"/>
        <v>0</v>
      </c>
    </row>
    <row r="271" spans="1:30">
      <c r="A271" s="6" t="s">
        <v>284</v>
      </c>
      <c r="B271" s="6" t="s">
        <v>117</v>
      </c>
      <c r="C271" s="6" t="s">
        <v>339</v>
      </c>
      <c r="D271" s="41" t="s">
        <v>645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63"/>
        <v>0</v>
      </c>
      <c r="T271" s="49">
        <f t="shared" si="64"/>
        <v>0</v>
      </c>
      <c r="Y271" s="51"/>
      <c r="Z271" s="51"/>
      <c r="AA271" s="51"/>
      <c r="AD271" s="49">
        <f t="shared" si="65"/>
        <v>0</v>
      </c>
    </row>
    <row r="272" spans="1:30">
      <c r="A272" s="6" t="s">
        <v>284</v>
      </c>
      <c r="B272" s="6" t="s">
        <v>117</v>
      </c>
      <c r="C272" s="1" t="s">
        <v>340</v>
      </c>
      <c r="D272" s="41" t="s">
        <v>656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63"/>
        <v>0</v>
      </c>
      <c r="T272" s="49">
        <f t="shared" si="64"/>
        <v>0</v>
      </c>
      <c r="Y272" s="51"/>
      <c r="Z272" s="51"/>
      <c r="AA272" s="51"/>
      <c r="AD272" s="49">
        <f t="shared" si="65"/>
        <v>0</v>
      </c>
    </row>
    <row r="273" spans="1:30">
      <c r="A273" s="6" t="s">
        <v>284</v>
      </c>
      <c r="B273" s="6" t="s">
        <v>117</v>
      </c>
      <c r="C273" s="6" t="s">
        <v>341</v>
      </c>
      <c r="D273" s="41" t="s">
        <v>657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63"/>
        <v>0</v>
      </c>
      <c r="T273" s="49">
        <f t="shared" si="64"/>
        <v>0</v>
      </c>
      <c r="Y273" s="51"/>
      <c r="Z273" s="51"/>
      <c r="AA273" s="51"/>
      <c r="AD273" s="49">
        <f t="shared" si="65"/>
        <v>0</v>
      </c>
    </row>
    <row r="274" spans="1:30">
      <c r="A274" s="6" t="s">
        <v>284</v>
      </c>
      <c r="B274" s="6" t="s">
        <v>117</v>
      </c>
      <c r="C274" s="6" t="s">
        <v>985</v>
      </c>
      <c r="D274" s="41" t="s">
        <v>986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si="63"/>
        <v>0</v>
      </c>
      <c r="T274" s="49">
        <f t="shared" si="64"/>
        <v>0</v>
      </c>
      <c r="Y274" s="51"/>
      <c r="Z274" s="51"/>
      <c r="AA274" s="51"/>
      <c r="AD274" s="49">
        <f t="shared" si="65"/>
        <v>0</v>
      </c>
    </row>
    <row r="275" spans="1:30">
      <c r="A275" s="6" t="s">
        <v>284</v>
      </c>
      <c r="B275" s="6" t="s">
        <v>117</v>
      </c>
      <c r="C275" s="6" t="s">
        <v>227</v>
      </c>
      <c r="D275" s="41" t="s">
        <v>646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63"/>
        <v>0</v>
      </c>
      <c r="T275" s="49">
        <f t="shared" si="64"/>
        <v>0</v>
      </c>
      <c r="Y275" s="51"/>
      <c r="Z275" s="51"/>
      <c r="AA275" s="51"/>
      <c r="AD275" s="49">
        <f t="shared" si="65"/>
        <v>0</v>
      </c>
    </row>
    <row r="276" spans="1:30">
      <c r="A276" s="6" t="s">
        <v>284</v>
      </c>
      <c r="B276" s="6" t="s">
        <v>117</v>
      </c>
      <c r="C276" s="6" t="s">
        <v>342</v>
      </c>
      <c r="D276" s="41" t="s">
        <v>647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63"/>
        <v>0</v>
      </c>
      <c r="T276" s="49">
        <f t="shared" si="64"/>
        <v>0</v>
      </c>
      <c r="Y276" s="51"/>
      <c r="Z276" s="51"/>
      <c r="AA276" s="51"/>
      <c r="AD276" s="49">
        <f t="shared" si="65"/>
        <v>0</v>
      </c>
    </row>
    <row r="277" spans="1:30">
      <c r="A277" s="6" t="s">
        <v>284</v>
      </c>
      <c r="B277" s="6" t="s">
        <v>117</v>
      </c>
      <c r="C277" s="6" t="s">
        <v>226</v>
      </c>
      <c r="D277" s="41" t="s">
        <v>648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7">
        <f t="shared" si="63"/>
        <v>0</v>
      </c>
      <c r="T277" s="49">
        <f t="shared" si="64"/>
        <v>0</v>
      </c>
      <c r="Y277" s="51"/>
      <c r="Z277" s="51"/>
      <c r="AA277" s="51"/>
      <c r="AD277" s="49">
        <f t="shared" si="65"/>
        <v>0</v>
      </c>
    </row>
    <row r="278" spans="1:30">
      <c r="A278" s="6" t="s">
        <v>2</v>
      </c>
      <c r="B278" s="40" t="s">
        <v>881</v>
      </c>
      <c r="C278" s="25" t="s">
        <v>2</v>
      </c>
      <c r="D278" s="41" t="s">
        <v>118</v>
      </c>
      <c r="E278" s="45">
        <v>259181.09</v>
      </c>
      <c r="F278" s="45">
        <v>229099.37</v>
      </c>
      <c r="G278" s="45">
        <v>174782.67</v>
      </c>
      <c r="H278" s="45">
        <v>82168.039999999994</v>
      </c>
      <c r="I278" s="45">
        <v>-74211.289999999906</v>
      </c>
      <c r="J278" s="45">
        <v>-69592.879999999903</v>
      </c>
      <c r="K278" s="45">
        <v>-142374.1</v>
      </c>
      <c r="L278" s="45">
        <v>-95839.039999999906</v>
      </c>
      <c r="M278" s="45">
        <v>43665.620000000097</v>
      </c>
      <c r="N278" s="45">
        <v>-68812.460000000006</v>
      </c>
      <c r="O278" s="45">
        <v>12648.4</v>
      </c>
      <c r="P278" s="45">
        <v>-11373.25</v>
      </c>
      <c r="Q278" s="45">
        <v>-4487.8899999999903</v>
      </c>
      <c r="R278" s="47">
        <f t="shared" si="63"/>
        <v>17292.3066666667</v>
      </c>
      <c r="T278" s="49">
        <f t="shared" si="64"/>
        <v>17292.3066666667</v>
      </c>
      <c r="Y278" s="51"/>
      <c r="Z278" s="51"/>
      <c r="AA278" s="51"/>
      <c r="AD278" s="49">
        <f t="shared" si="65"/>
        <v>17292.3066666667</v>
      </c>
    </row>
    <row r="279" spans="1:30">
      <c r="A279" s="6" t="s">
        <v>284</v>
      </c>
      <c r="B279" s="6" t="s">
        <v>79</v>
      </c>
      <c r="C279" s="6" t="s">
        <v>344</v>
      </c>
      <c r="D279" s="41" t="s">
        <v>658</v>
      </c>
      <c r="E279" s="45">
        <v>4637270.0999999996</v>
      </c>
      <c r="F279" s="45">
        <v>4677566.76</v>
      </c>
      <c r="G279" s="45">
        <v>4664730.5999999996</v>
      </c>
      <c r="H279" s="45">
        <v>4692179.03</v>
      </c>
      <c r="I279" s="45">
        <v>4722965.67</v>
      </c>
      <c r="J279" s="45">
        <v>4748100.4000000004</v>
      </c>
      <c r="K279" s="45">
        <v>4778452.43</v>
      </c>
      <c r="L279" s="45">
        <v>4809135.92</v>
      </c>
      <c r="M279" s="45">
        <v>4381078.18</v>
      </c>
      <c r="N279" s="45">
        <v>4424757.5</v>
      </c>
      <c r="O279" s="45">
        <v>4468778.0199999996</v>
      </c>
      <c r="P279" s="45">
        <v>4512822.3600000003</v>
      </c>
      <c r="Q279" s="45">
        <v>4555865.76</v>
      </c>
      <c r="R279" s="47">
        <f t="shared" si="63"/>
        <v>4623094.5666666673</v>
      </c>
      <c r="T279" s="49">
        <f>+R279</f>
        <v>4623094.5666666673</v>
      </c>
      <c r="Y279" s="51"/>
      <c r="Z279" s="51"/>
      <c r="AA279" s="51"/>
      <c r="AD279" s="49">
        <f t="shared" si="65"/>
        <v>4623094.5666666673</v>
      </c>
    </row>
    <row r="280" spans="1:30">
      <c r="A280" s="6" t="s">
        <v>293</v>
      </c>
      <c r="B280" s="6" t="s">
        <v>79</v>
      </c>
      <c r="C280" s="6" t="s">
        <v>355</v>
      </c>
      <c r="D280" s="41" t="s">
        <v>659</v>
      </c>
      <c r="E280" s="45">
        <v>13413.43</v>
      </c>
      <c r="F280" s="45">
        <v>9371.7199999999993</v>
      </c>
      <c r="G280" s="45">
        <v>6225.95</v>
      </c>
      <c r="H280" s="45">
        <v>4077.33</v>
      </c>
      <c r="I280" s="45">
        <v>2564.67</v>
      </c>
      <c r="J280" s="45">
        <v>871.26000000000499</v>
      </c>
      <c r="K280" s="45">
        <v>-1592.06</v>
      </c>
      <c r="L280" s="45">
        <v>47049.75</v>
      </c>
      <c r="M280" s="45">
        <v>39273.85</v>
      </c>
      <c r="N280" s="45">
        <v>30960.62</v>
      </c>
      <c r="O280" s="45">
        <v>23417.439999999999</v>
      </c>
      <c r="P280" s="45">
        <v>15846.86</v>
      </c>
      <c r="Q280" s="45">
        <v>10490.57</v>
      </c>
      <c r="R280" s="47">
        <f t="shared" si="63"/>
        <v>15834.949166666667</v>
      </c>
      <c r="T280" s="49"/>
      <c r="W280" s="61">
        <f t="shared" ref="W280:W286" si="66">+R280</f>
        <v>15834.949166666667</v>
      </c>
      <c r="Y280" s="51"/>
      <c r="Z280" s="51"/>
      <c r="AA280" s="51"/>
      <c r="AB280" s="61">
        <f>+R280</f>
        <v>15834.949166666667</v>
      </c>
      <c r="AD280" s="49"/>
    </row>
    <row r="281" spans="1:30">
      <c r="A281" s="6" t="s">
        <v>293</v>
      </c>
      <c r="B281" s="6" t="s">
        <v>79</v>
      </c>
      <c r="C281" s="6" t="s">
        <v>347</v>
      </c>
      <c r="D281" s="41" t="s">
        <v>660</v>
      </c>
      <c r="E281" s="45">
        <v>51929.89</v>
      </c>
      <c r="F281" s="45">
        <v>52250.53</v>
      </c>
      <c r="G281" s="45">
        <v>52562.74</v>
      </c>
      <c r="H281" s="45">
        <v>52887.29</v>
      </c>
      <c r="I281" s="45">
        <v>53213.84</v>
      </c>
      <c r="J281" s="45">
        <v>53531.81</v>
      </c>
      <c r="K281" s="45">
        <v>53862.34</v>
      </c>
      <c r="L281" s="45">
        <v>11099.99</v>
      </c>
      <c r="M281" s="45">
        <v>11832.53</v>
      </c>
      <c r="N281" s="45">
        <v>51405.59</v>
      </c>
      <c r="O281" s="45">
        <v>51692.28</v>
      </c>
      <c r="P281" s="45">
        <v>51994.82</v>
      </c>
      <c r="Q281" s="45">
        <v>52297</v>
      </c>
      <c r="R281" s="47">
        <f t="shared" si="63"/>
        <v>45703.933749999997</v>
      </c>
      <c r="T281" s="49"/>
      <c r="W281" s="61">
        <f t="shared" si="66"/>
        <v>45703.933749999997</v>
      </c>
      <c r="Y281" s="51"/>
      <c r="Z281" s="51"/>
      <c r="AA281" s="51"/>
      <c r="AB281" s="61">
        <f>+R281</f>
        <v>45703.933749999997</v>
      </c>
      <c r="AD281" s="49"/>
    </row>
    <row r="282" spans="1:30">
      <c r="A282" s="6" t="s">
        <v>293</v>
      </c>
      <c r="B282" s="6" t="s">
        <v>79</v>
      </c>
      <c r="C282" s="6" t="s">
        <v>356</v>
      </c>
      <c r="D282" s="41" t="s">
        <v>661</v>
      </c>
      <c r="E282" s="45">
        <v>19319</v>
      </c>
      <c r="F282" s="45">
        <v>16015.41</v>
      </c>
      <c r="G282" s="45">
        <v>12917.85</v>
      </c>
      <c r="H282" s="45">
        <v>9565.32</v>
      </c>
      <c r="I282" s="45">
        <v>5943.07</v>
      </c>
      <c r="J282" s="45">
        <v>2133.96</v>
      </c>
      <c r="K282" s="45">
        <v>-2339.1</v>
      </c>
      <c r="L282" s="45">
        <v>27231.14</v>
      </c>
      <c r="M282" s="45">
        <v>24225.97</v>
      </c>
      <c r="N282" s="45">
        <v>21269.94</v>
      </c>
      <c r="O282" s="45">
        <v>18521.11</v>
      </c>
      <c r="P282" s="45">
        <v>15735.58</v>
      </c>
      <c r="Q282" s="45">
        <v>13178.47</v>
      </c>
      <c r="R282" s="47">
        <f t="shared" si="63"/>
        <v>13955.748749999999</v>
      </c>
      <c r="T282" s="49"/>
      <c r="W282" s="61">
        <f t="shared" si="66"/>
        <v>13955.748749999999</v>
      </c>
      <c r="Y282" s="51"/>
      <c r="Z282" s="51"/>
      <c r="AA282" s="51"/>
      <c r="AB282" s="61">
        <f>+R282</f>
        <v>13955.748749999999</v>
      </c>
      <c r="AD282" s="49"/>
    </row>
    <row r="283" spans="1:30">
      <c r="A283" s="6" t="s">
        <v>293</v>
      </c>
      <c r="B283" s="6" t="s">
        <v>79</v>
      </c>
      <c r="C283" s="6" t="s">
        <v>348</v>
      </c>
      <c r="D283" s="41" t="s">
        <v>660</v>
      </c>
      <c r="E283" s="45">
        <v>31043.71</v>
      </c>
      <c r="F283" s="45">
        <v>31235.39</v>
      </c>
      <c r="G283" s="45">
        <v>31422.03</v>
      </c>
      <c r="H283" s="45">
        <v>31616.05</v>
      </c>
      <c r="I283" s="45">
        <v>31811.26</v>
      </c>
      <c r="J283" s="45">
        <v>32001.34</v>
      </c>
      <c r="K283" s="45">
        <v>39191.449999999997</v>
      </c>
      <c r="L283" s="45">
        <v>28745.29</v>
      </c>
      <c r="M283" s="45">
        <v>28922.78</v>
      </c>
      <c r="N283" s="45">
        <v>29101.360000000001</v>
      </c>
      <c r="O283" s="45">
        <v>29263.66</v>
      </c>
      <c r="P283" s="45">
        <v>29434.94</v>
      </c>
      <c r="Q283" s="45">
        <v>39076.67</v>
      </c>
      <c r="R283" s="47">
        <f t="shared" si="63"/>
        <v>31483.811666666665</v>
      </c>
      <c r="W283" s="49">
        <f t="shared" si="66"/>
        <v>31483.811666666665</v>
      </c>
      <c r="Y283" s="51"/>
      <c r="Z283" s="51"/>
      <c r="AA283" s="51"/>
      <c r="AB283" s="61">
        <f>+R283</f>
        <v>31483.811666666665</v>
      </c>
      <c r="AD283" s="49"/>
    </row>
    <row r="284" spans="1:30">
      <c r="A284" s="6" t="s">
        <v>293</v>
      </c>
      <c r="B284" s="6" t="s">
        <v>79</v>
      </c>
      <c r="C284" s="6" t="s">
        <v>353</v>
      </c>
      <c r="D284" s="41" t="s">
        <v>662</v>
      </c>
      <c r="E284" s="45">
        <v>1120536.71</v>
      </c>
      <c r="F284" s="45">
        <v>1105395.1599999999</v>
      </c>
      <c r="G284" s="45">
        <v>1107151.94</v>
      </c>
      <c r="H284" s="45">
        <v>1045186.25</v>
      </c>
      <c r="I284" s="45">
        <v>1057080.8799999999</v>
      </c>
      <c r="J284" s="45">
        <v>1067009.6299999999</v>
      </c>
      <c r="K284" s="45">
        <v>1076576.47</v>
      </c>
      <c r="L284" s="45">
        <v>1079984.08</v>
      </c>
      <c r="M284" s="45">
        <v>1087376.8799999999</v>
      </c>
      <c r="N284" s="45">
        <v>1094468.9099999999</v>
      </c>
      <c r="O284" s="45">
        <v>1103255.1100000001</v>
      </c>
      <c r="P284" s="45">
        <v>1111138.8999999999</v>
      </c>
      <c r="Q284" s="45">
        <v>1119725.54</v>
      </c>
      <c r="R284" s="47">
        <f t="shared" si="63"/>
        <v>1087896.2779166666</v>
      </c>
      <c r="T284" s="49"/>
      <c r="W284" s="49">
        <f t="shared" si="66"/>
        <v>1087896.2779166666</v>
      </c>
      <c r="Y284" s="51"/>
      <c r="Z284" s="51"/>
      <c r="AA284" s="51"/>
      <c r="AB284" s="49">
        <f>+R284</f>
        <v>1087896.2779166666</v>
      </c>
      <c r="AD284" s="49"/>
    </row>
    <row r="285" spans="1:30">
      <c r="A285" s="6" t="s">
        <v>293</v>
      </c>
      <c r="B285" s="6" t="s">
        <v>79</v>
      </c>
      <c r="C285" s="6" t="s">
        <v>496</v>
      </c>
      <c r="D285" s="41" t="s">
        <v>665</v>
      </c>
      <c r="E285" s="45">
        <v>206536.69</v>
      </c>
      <c r="F285" s="45">
        <v>205101.18</v>
      </c>
      <c r="G285" s="45">
        <v>203968.62</v>
      </c>
      <c r="H285" s="45">
        <v>202991.31</v>
      </c>
      <c r="I285" s="45">
        <v>202151.79</v>
      </c>
      <c r="J285" s="45">
        <v>201180.2</v>
      </c>
      <c r="K285" s="45">
        <v>199837.52</v>
      </c>
      <c r="L285" s="45">
        <v>197364.27</v>
      </c>
      <c r="M285" s="45">
        <v>193065.03</v>
      </c>
      <c r="N285" s="45">
        <v>188594.12</v>
      </c>
      <c r="O285" s="45">
        <v>184482.46</v>
      </c>
      <c r="P285" s="45">
        <v>180330.64</v>
      </c>
      <c r="Q285" s="45">
        <v>177248.61</v>
      </c>
      <c r="R285" s="47">
        <f t="shared" si="63"/>
        <v>195913.31583333333</v>
      </c>
      <c r="W285" s="49">
        <f t="shared" si="66"/>
        <v>195913.31583333333</v>
      </c>
      <c r="Y285" s="51"/>
      <c r="Z285" s="51"/>
      <c r="AA285" s="51"/>
      <c r="AB285" s="49">
        <f>+W285</f>
        <v>195913.31583333333</v>
      </c>
    </row>
    <row r="286" spans="1:30">
      <c r="A286" s="6" t="s">
        <v>293</v>
      </c>
      <c r="B286" s="6" t="s">
        <v>79</v>
      </c>
      <c r="C286" s="6" t="s">
        <v>525</v>
      </c>
      <c r="D286" s="41" t="s">
        <v>672</v>
      </c>
      <c r="E286" s="45">
        <v>372647.64</v>
      </c>
      <c r="F286" s="45">
        <v>356445.57</v>
      </c>
      <c r="G286" s="45">
        <v>340243.5</v>
      </c>
      <c r="H286" s="45">
        <v>324041.43</v>
      </c>
      <c r="I286" s="45">
        <v>307839.35999999999</v>
      </c>
      <c r="J286" s="45">
        <v>291637.28999999998</v>
      </c>
      <c r="K286" s="45">
        <v>275435.21999999997</v>
      </c>
      <c r="L286" s="45">
        <v>259233.15</v>
      </c>
      <c r="M286" s="45">
        <v>243031.08</v>
      </c>
      <c r="N286" s="45">
        <v>226829.01</v>
      </c>
      <c r="O286" s="45">
        <v>210626.94</v>
      </c>
      <c r="P286" s="45">
        <v>194424.87</v>
      </c>
      <c r="Q286" s="45">
        <v>178222.8</v>
      </c>
      <c r="R286" s="47">
        <f t="shared" si="63"/>
        <v>275435.22000000003</v>
      </c>
      <c r="W286" s="49">
        <f t="shared" si="66"/>
        <v>275435.22000000003</v>
      </c>
      <c r="Y286" s="51"/>
      <c r="Z286" s="51"/>
      <c r="AA286" s="51"/>
      <c r="AB286" s="49">
        <f>+W286</f>
        <v>275435.22000000003</v>
      </c>
    </row>
    <row r="287" spans="1:30">
      <c r="A287" s="6" t="s">
        <v>294</v>
      </c>
      <c r="B287" s="6" t="s">
        <v>79</v>
      </c>
      <c r="C287" s="6" t="s">
        <v>357</v>
      </c>
      <c r="D287" s="41" t="s">
        <v>663</v>
      </c>
      <c r="E287" s="45">
        <v>12613727.130000001</v>
      </c>
      <c r="F287" s="45">
        <v>12251417.560000001</v>
      </c>
      <c r="G287" s="45">
        <v>11730364.92</v>
      </c>
      <c r="H287" s="45">
        <v>11736810.35</v>
      </c>
      <c r="I287" s="45">
        <v>11740074.35</v>
      </c>
      <c r="J287" s="45">
        <v>22882143.350000001</v>
      </c>
      <c r="K287" s="45">
        <v>22921917.98</v>
      </c>
      <c r="L287" s="45">
        <v>22617881.359999999</v>
      </c>
      <c r="M287" s="45">
        <v>23161573.359999999</v>
      </c>
      <c r="N287" s="45">
        <v>23161537.359999999</v>
      </c>
      <c r="O287" s="45">
        <v>22718593.309999999</v>
      </c>
      <c r="P287" s="45">
        <v>22729822.809999999</v>
      </c>
      <c r="Q287" s="45">
        <v>22744056.809999999</v>
      </c>
      <c r="R287" s="47">
        <f t="shared" si="63"/>
        <v>18777585.723333336</v>
      </c>
      <c r="T287" s="49">
        <f t="shared" ref="T287:T297" si="67">+R287</f>
        <v>18777585.723333336</v>
      </c>
      <c r="Y287" s="51"/>
      <c r="Z287" s="51"/>
      <c r="AA287" s="51"/>
      <c r="AD287" s="49">
        <f t="shared" ref="AD287:AD297" si="68">+R287</f>
        <v>18777585.723333336</v>
      </c>
    </row>
    <row r="288" spans="1:30">
      <c r="A288" s="6" t="s">
        <v>294</v>
      </c>
      <c r="B288" s="6" t="s">
        <v>79</v>
      </c>
      <c r="C288" s="6" t="s">
        <v>540</v>
      </c>
      <c r="D288" s="41" t="s">
        <v>664</v>
      </c>
      <c r="E288" s="45">
        <v>466500</v>
      </c>
      <c r="F288" s="45">
        <v>466500</v>
      </c>
      <c r="G288" s="45">
        <v>466500</v>
      </c>
      <c r="H288" s="45">
        <v>466500</v>
      </c>
      <c r="I288" s="45">
        <v>466500</v>
      </c>
      <c r="J288" s="45">
        <v>466500</v>
      </c>
      <c r="K288" s="45">
        <v>466500</v>
      </c>
      <c r="L288" s="45">
        <v>466500</v>
      </c>
      <c r="M288" s="45">
        <v>466500</v>
      </c>
      <c r="N288" s="45">
        <v>466500</v>
      </c>
      <c r="O288" s="45">
        <v>466500</v>
      </c>
      <c r="P288" s="45">
        <v>466500</v>
      </c>
      <c r="Q288" s="45">
        <v>466500</v>
      </c>
      <c r="R288" s="47">
        <f t="shared" si="63"/>
        <v>466500</v>
      </c>
      <c r="T288" s="49">
        <f t="shared" si="67"/>
        <v>466500</v>
      </c>
      <c r="Y288" s="51"/>
      <c r="Z288" s="51"/>
      <c r="AA288" s="51"/>
      <c r="AD288" s="49">
        <f t="shared" si="68"/>
        <v>466500</v>
      </c>
    </row>
    <row r="289" spans="1:30">
      <c r="A289" s="6" t="s">
        <v>294</v>
      </c>
      <c r="B289" s="6" t="s">
        <v>79</v>
      </c>
      <c r="C289" s="6" t="s">
        <v>358</v>
      </c>
      <c r="D289" s="41" t="s">
        <v>672</v>
      </c>
      <c r="E289" s="45">
        <v>1825482.35</v>
      </c>
      <c r="F289" s="45">
        <v>2172258.4</v>
      </c>
      <c r="G289" s="45">
        <v>3392241.27</v>
      </c>
      <c r="H289" s="45">
        <v>3707416.3</v>
      </c>
      <c r="I289" s="45">
        <v>4382769.38</v>
      </c>
      <c r="J289" s="45">
        <v>4853893.62</v>
      </c>
      <c r="K289" s="45">
        <v>5674800.3600000003</v>
      </c>
      <c r="L289" s="45">
        <v>6181868.6799999997</v>
      </c>
      <c r="M289" s="45">
        <v>7308127.2699999996</v>
      </c>
      <c r="N289" s="45">
        <v>7117611.3799999999</v>
      </c>
      <c r="O289" s="45">
        <v>7119243.2999999998</v>
      </c>
      <c r="P289" s="45">
        <v>7132573.1900000004</v>
      </c>
      <c r="Q289" s="45">
        <v>7136700.2300000004</v>
      </c>
      <c r="R289" s="47">
        <f t="shared" si="63"/>
        <v>5293657.87</v>
      </c>
      <c r="T289" s="49">
        <f t="shared" si="67"/>
        <v>5293657.87</v>
      </c>
      <c r="Y289" s="51"/>
      <c r="Z289" s="51"/>
      <c r="AA289" s="51"/>
      <c r="AD289" s="49">
        <f t="shared" si="68"/>
        <v>5293657.87</v>
      </c>
    </row>
    <row r="290" spans="1:30">
      <c r="A290" s="6" t="s">
        <v>294</v>
      </c>
      <c r="B290" s="6" t="s">
        <v>79</v>
      </c>
      <c r="C290" s="6" t="s">
        <v>524</v>
      </c>
      <c r="D290" s="41" t="s">
        <v>666</v>
      </c>
      <c r="E290" s="45">
        <v>1085509.71</v>
      </c>
      <c r="F290" s="45">
        <v>1085509.71</v>
      </c>
      <c r="G290" s="45">
        <v>1085509.71</v>
      </c>
      <c r="H290" s="45">
        <v>1085509.71</v>
      </c>
      <c r="I290" s="45">
        <v>1085509.71</v>
      </c>
      <c r="J290" s="45">
        <v>1085509.71</v>
      </c>
      <c r="K290" s="45">
        <v>1085509.71</v>
      </c>
      <c r="L290" s="45">
        <v>1085509.71</v>
      </c>
      <c r="M290" s="45">
        <v>9.3132257461547893E-10</v>
      </c>
      <c r="N290" s="45">
        <v>0</v>
      </c>
      <c r="O290" s="45">
        <v>0</v>
      </c>
      <c r="P290" s="45">
        <v>0</v>
      </c>
      <c r="Q290" s="45">
        <v>0</v>
      </c>
      <c r="R290" s="47">
        <f t="shared" si="63"/>
        <v>678443.56875000009</v>
      </c>
      <c r="T290" s="49">
        <f t="shared" si="67"/>
        <v>678443.56875000009</v>
      </c>
      <c r="Y290" s="51"/>
      <c r="Z290" s="51"/>
      <c r="AA290" s="51"/>
      <c r="AD290" s="49">
        <f t="shared" si="68"/>
        <v>678443.56875000009</v>
      </c>
    </row>
    <row r="291" spans="1:30">
      <c r="A291" s="6" t="s">
        <v>294</v>
      </c>
      <c r="B291" s="6" t="s">
        <v>79</v>
      </c>
      <c r="C291" s="6" t="s">
        <v>526</v>
      </c>
      <c r="D291" s="41" t="s">
        <v>933</v>
      </c>
      <c r="E291" s="45">
        <v>277480.27</v>
      </c>
      <c r="F291" s="45">
        <v>277480.27</v>
      </c>
      <c r="G291" s="45">
        <v>277480.27</v>
      </c>
      <c r="H291" s="45">
        <v>277480.27</v>
      </c>
      <c r="I291" s="45">
        <v>277480.27</v>
      </c>
      <c r="J291" s="45">
        <v>277480.27</v>
      </c>
      <c r="K291" s="45">
        <v>277480.27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7">
        <f t="shared" si="63"/>
        <v>150301.81291666668</v>
      </c>
      <c r="T291" s="49">
        <f t="shared" si="67"/>
        <v>150301.81291666668</v>
      </c>
      <c r="Y291" s="51"/>
      <c r="Z291" s="51"/>
      <c r="AA291" s="51"/>
      <c r="AD291" s="49">
        <f t="shared" si="68"/>
        <v>150301.81291666668</v>
      </c>
    </row>
    <row r="292" spans="1:30">
      <c r="A292" s="6" t="s">
        <v>294</v>
      </c>
      <c r="B292" s="6" t="s">
        <v>79</v>
      </c>
      <c r="C292" s="6" t="s">
        <v>527</v>
      </c>
      <c r="D292" s="41" t="s">
        <v>978</v>
      </c>
      <c r="E292" s="45">
        <v>9588669.1199999992</v>
      </c>
      <c r="F292" s="45">
        <v>9498209.9800000004</v>
      </c>
      <c r="G292" s="45">
        <v>9407750.8399999999</v>
      </c>
      <c r="H292" s="45">
        <v>9317291.6999999993</v>
      </c>
      <c r="I292" s="45">
        <v>9226832.5600000005</v>
      </c>
      <c r="J292" s="45">
        <v>9136373.4199999999</v>
      </c>
      <c r="K292" s="45">
        <v>9045914.2799999993</v>
      </c>
      <c r="L292" s="45">
        <v>8955455.1400000006</v>
      </c>
      <c r="M292" s="45">
        <v>4112454.8599999901</v>
      </c>
      <c r="N292" s="45">
        <v>4067263.05</v>
      </c>
      <c r="O292" s="45">
        <v>4022071.24</v>
      </c>
      <c r="P292" s="45">
        <v>3976879.43</v>
      </c>
      <c r="Q292" s="45">
        <v>3931687.62</v>
      </c>
      <c r="R292" s="47">
        <f t="shared" si="63"/>
        <v>7293889.5724999988</v>
      </c>
      <c r="T292" s="49">
        <f t="shared" si="67"/>
        <v>7293889.5724999988</v>
      </c>
      <c r="Y292" s="51"/>
      <c r="Z292" s="51"/>
      <c r="AA292" s="51"/>
      <c r="AD292" s="49">
        <f t="shared" si="68"/>
        <v>7293889.5724999988</v>
      </c>
    </row>
    <row r="293" spans="1:30">
      <c r="A293" s="6" t="s">
        <v>294</v>
      </c>
      <c r="B293" s="6" t="s">
        <v>79</v>
      </c>
      <c r="C293" s="6" t="s">
        <v>528</v>
      </c>
      <c r="D293" s="41" t="s">
        <v>979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4979406.46</v>
      </c>
      <c r="N293" s="45">
        <v>4934139.13</v>
      </c>
      <c r="O293" s="45">
        <v>4888871.8</v>
      </c>
      <c r="P293" s="45">
        <v>4843604.47</v>
      </c>
      <c r="Q293" s="45">
        <v>4798337.1399999997</v>
      </c>
      <c r="R293" s="47">
        <f t="shared" si="63"/>
        <v>1837099.2024999999</v>
      </c>
      <c r="T293" s="49">
        <f t="shared" si="67"/>
        <v>1837099.2024999999</v>
      </c>
      <c r="Y293" s="51"/>
      <c r="Z293" s="51"/>
      <c r="AA293" s="51"/>
      <c r="AD293" s="49">
        <f t="shared" si="68"/>
        <v>1837099.2024999999</v>
      </c>
    </row>
    <row r="294" spans="1:30">
      <c r="A294" s="6" t="s">
        <v>294</v>
      </c>
      <c r="B294" s="6" t="s">
        <v>79</v>
      </c>
      <c r="C294" s="6" t="s">
        <v>529</v>
      </c>
      <c r="D294" s="41" t="s">
        <v>980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63"/>
        <v>0</v>
      </c>
      <c r="T294" s="49">
        <f t="shared" si="67"/>
        <v>0</v>
      </c>
      <c r="Y294" s="51"/>
      <c r="Z294" s="51"/>
      <c r="AA294" s="51"/>
      <c r="AD294" s="49">
        <f t="shared" si="68"/>
        <v>0</v>
      </c>
    </row>
    <row r="295" spans="1:30">
      <c r="A295" s="6" t="s">
        <v>294</v>
      </c>
      <c r="B295" s="6" t="s">
        <v>79</v>
      </c>
      <c r="C295" s="6" t="s">
        <v>530</v>
      </c>
      <c r="D295" s="41" t="s">
        <v>1010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377288.6</v>
      </c>
      <c r="N295" s="45">
        <v>386892.03</v>
      </c>
      <c r="O295" s="45">
        <v>439009.55</v>
      </c>
      <c r="P295" s="45">
        <v>393227.64</v>
      </c>
      <c r="Q295" s="45">
        <v>328290.26</v>
      </c>
      <c r="R295" s="47">
        <f t="shared" si="63"/>
        <v>146713.57916666663</v>
      </c>
      <c r="T295" s="49">
        <f t="shared" si="67"/>
        <v>146713.57916666663</v>
      </c>
      <c r="Y295" s="51"/>
      <c r="Z295" s="51"/>
      <c r="AA295" s="51"/>
      <c r="AD295" s="49">
        <f t="shared" si="68"/>
        <v>146713.57916666663</v>
      </c>
    </row>
    <row r="296" spans="1:30">
      <c r="A296" s="6" t="s">
        <v>294</v>
      </c>
      <c r="B296" s="6" t="s">
        <v>79</v>
      </c>
      <c r="C296" s="6" t="s">
        <v>879</v>
      </c>
      <c r="D296" s="41" t="s">
        <v>1002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838048.53</v>
      </c>
      <c r="R296" s="47">
        <f t="shared" si="63"/>
        <v>34918.688750000001</v>
      </c>
      <c r="T296" s="49">
        <f t="shared" si="67"/>
        <v>34918.688750000001</v>
      </c>
      <c r="Y296" s="51"/>
      <c r="Z296" s="51"/>
      <c r="AA296" s="51"/>
      <c r="AD296" s="49">
        <f t="shared" si="68"/>
        <v>34918.688750000001</v>
      </c>
    </row>
    <row r="297" spans="1:30">
      <c r="A297" s="6" t="s">
        <v>294</v>
      </c>
      <c r="B297" s="6" t="s">
        <v>79</v>
      </c>
      <c r="C297" s="6" t="s">
        <v>927</v>
      </c>
      <c r="D297" s="41" t="s">
        <v>1011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63"/>
        <v>0</v>
      </c>
      <c r="T297" s="49">
        <f t="shared" si="67"/>
        <v>0</v>
      </c>
      <c r="Y297" s="51"/>
      <c r="Z297" s="51"/>
      <c r="AA297" s="51"/>
      <c r="AD297" s="49">
        <f t="shared" si="68"/>
        <v>0</v>
      </c>
    </row>
    <row r="298" spans="1:30">
      <c r="A298" s="6" t="s">
        <v>293</v>
      </c>
      <c r="B298" s="6" t="s">
        <v>119</v>
      </c>
      <c r="C298" s="6" t="s">
        <v>349</v>
      </c>
      <c r="D298" s="41" t="s">
        <v>667</v>
      </c>
      <c r="E298" s="45">
        <v>666768.72</v>
      </c>
      <c r="F298" s="45">
        <v>841502.84</v>
      </c>
      <c r="G298" s="45">
        <v>866087.21</v>
      </c>
      <c r="H298" s="45">
        <v>871434.88</v>
      </c>
      <c r="I298" s="45">
        <v>876815.57</v>
      </c>
      <c r="J298" s="45">
        <v>999352.27</v>
      </c>
      <c r="K298" s="45">
        <v>1185002.3400000001</v>
      </c>
      <c r="L298" s="45">
        <v>495556.44</v>
      </c>
      <c r="M298" s="45">
        <v>1036900.09</v>
      </c>
      <c r="N298" s="45">
        <v>1403365.26</v>
      </c>
      <c r="O298" s="45">
        <v>1410186.77</v>
      </c>
      <c r="P298" s="45">
        <v>1413336.7</v>
      </c>
      <c r="Q298" s="45">
        <v>1416391.83</v>
      </c>
      <c r="R298" s="47">
        <f t="shared" si="63"/>
        <v>1036760.05375</v>
      </c>
      <c r="T298" s="49"/>
      <c r="W298" s="49">
        <f t="shared" ref="W298:W314" si="69">+R298</f>
        <v>1036760.05375</v>
      </c>
      <c r="Y298" s="51"/>
      <c r="Z298" s="51"/>
      <c r="AA298" s="51"/>
      <c r="AB298" s="49">
        <f t="shared" ref="AB298:AB314" si="70">+R298</f>
        <v>1036760.05375</v>
      </c>
      <c r="AD298" s="49"/>
    </row>
    <row r="299" spans="1:30">
      <c r="A299" s="6" t="s">
        <v>293</v>
      </c>
      <c r="B299" s="6" t="s">
        <v>119</v>
      </c>
      <c r="C299" s="6" t="s">
        <v>350</v>
      </c>
      <c r="D299" s="41" t="s">
        <v>668</v>
      </c>
      <c r="E299" s="45">
        <v>-1388179.25</v>
      </c>
      <c r="F299" s="45">
        <v>-1416973.65</v>
      </c>
      <c r="G299" s="45">
        <v>-1510401.19</v>
      </c>
      <c r="H299" s="45">
        <v>-1549721.35</v>
      </c>
      <c r="I299" s="45">
        <v>-1564874.37</v>
      </c>
      <c r="J299" s="45">
        <v>-1589539.59</v>
      </c>
      <c r="K299" s="45">
        <v>-1670356.03</v>
      </c>
      <c r="L299" s="45">
        <v>-541723.23</v>
      </c>
      <c r="M299" s="45">
        <v>-1071014.79</v>
      </c>
      <c r="N299" s="45">
        <v>-1332322.1499999999</v>
      </c>
      <c r="O299" s="45">
        <v>-1335010.1599999999</v>
      </c>
      <c r="P299" s="45">
        <v>-1337992.17</v>
      </c>
      <c r="Q299" s="45">
        <v>-1340884.43</v>
      </c>
      <c r="R299" s="47">
        <f t="shared" ref="R299:R314" si="71">((E299+Q299)+((F299+G299+H299+I299+J299+K299+L299+M299+N299+O299+P299)*2))/24</f>
        <v>-1357038.3766666667</v>
      </c>
      <c r="T299" s="49"/>
      <c r="W299" s="49">
        <f t="shared" si="69"/>
        <v>-1357038.3766666667</v>
      </c>
      <c r="Y299" s="51"/>
      <c r="Z299" s="51"/>
      <c r="AA299" s="51"/>
      <c r="AB299" s="49">
        <f t="shared" si="70"/>
        <v>-1357038.3766666667</v>
      </c>
      <c r="AD299" s="49"/>
    </row>
    <row r="300" spans="1:30">
      <c r="A300" s="6" t="s">
        <v>293</v>
      </c>
      <c r="B300" s="6" t="s">
        <v>119</v>
      </c>
      <c r="C300" s="6" t="s">
        <v>354</v>
      </c>
      <c r="D300" s="41" t="s">
        <v>669</v>
      </c>
      <c r="E300" s="45">
        <v>-364562.87</v>
      </c>
      <c r="F300" s="45">
        <v>-269901.28999999998</v>
      </c>
      <c r="G300" s="45">
        <v>-195052.15</v>
      </c>
      <c r="H300" s="45">
        <v>-139722.72</v>
      </c>
      <c r="I300" s="45">
        <v>-99554.65</v>
      </c>
      <c r="J300" s="45">
        <v>-54267.93</v>
      </c>
      <c r="K300" s="45">
        <v>8373.3700000000408</v>
      </c>
      <c r="L300" s="45">
        <v>-524432.23</v>
      </c>
      <c r="M300" s="45">
        <v>-434317.89</v>
      </c>
      <c r="N300" s="45">
        <v>-339095.07</v>
      </c>
      <c r="O300" s="45">
        <v>-252001.63</v>
      </c>
      <c r="P300" s="45">
        <v>-163280.99</v>
      </c>
      <c r="Q300" s="45">
        <v>-100612.57</v>
      </c>
      <c r="R300" s="47">
        <f t="shared" si="71"/>
        <v>-224653.40833333341</v>
      </c>
      <c r="T300" s="49"/>
      <c r="W300" s="49">
        <f t="shared" si="69"/>
        <v>-224653.40833333341</v>
      </c>
      <c r="Y300" s="51"/>
      <c r="Z300" s="51"/>
      <c r="AA300" s="51"/>
      <c r="AB300" s="49">
        <f t="shared" si="70"/>
        <v>-224653.40833333341</v>
      </c>
      <c r="AD300" s="49"/>
    </row>
    <row r="301" spans="1:30">
      <c r="A301" s="6" t="s">
        <v>293</v>
      </c>
      <c r="B301" s="6" t="s">
        <v>119</v>
      </c>
      <c r="C301" s="6" t="s">
        <v>525</v>
      </c>
      <c r="D301" s="41" t="s">
        <v>987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-128458.11</v>
      </c>
      <c r="P301" s="45">
        <v>-163905.54</v>
      </c>
      <c r="Q301" s="45">
        <v>-40024.67</v>
      </c>
      <c r="R301" s="47">
        <f t="shared" si="71"/>
        <v>-26031.332083333338</v>
      </c>
      <c r="T301" s="49"/>
      <c r="W301" s="49">
        <f t="shared" si="69"/>
        <v>-26031.332083333338</v>
      </c>
      <c r="Y301" s="51"/>
      <c r="Z301" s="51"/>
      <c r="AA301" s="51"/>
      <c r="AB301" s="49">
        <f t="shared" si="70"/>
        <v>-26031.332083333338</v>
      </c>
      <c r="AD301" s="49"/>
    </row>
    <row r="302" spans="1:30">
      <c r="A302" s="6" t="s">
        <v>293</v>
      </c>
      <c r="B302" s="6" t="s">
        <v>119</v>
      </c>
      <c r="C302" s="6" t="s">
        <v>526</v>
      </c>
      <c r="D302" s="41" t="s">
        <v>988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-170475.56</v>
      </c>
      <c r="P302" s="45">
        <v>-51109.61</v>
      </c>
      <c r="Q302" s="45">
        <v>14620.72</v>
      </c>
      <c r="R302" s="47">
        <f t="shared" si="71"/>
        <v>-17856.234166666665</v>
      </c>
      <c r="T302" s="49"/>
      <c r="W302" s="49">
        <f t="shared" si="69"/>
        <v>-17856.234166666665</v>
      </c>
      <c r="Y302" s="51"/>
      <c r="Z302" s="51"/>
      <c r="AA302" s="51"/>
      <c r="AB302" s="49">
        <f t="shared" si="70"/>
        <v>-17856.234166666665</v>
      </c>
      <c r="AD302" s="49"/>
    </row>
    <row r="303" spans="1:30">
      <c r="A303" s="6" t="s">
        <v>293</v>
      </c>
      <c r="B303" s="6" t="s">
        <v>119</v>
      </c>
      <c r="C303" s="6" t="s">
        <v>527</v>
      </c>
      <c r="D303" s="41" t="s">
        <v>989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-54189.73</v>
      </c>
      <c r="P303" s="45">
        <v>-64016.75</v>
      </c>
      <c r="Q303" s="45">
        <v>-25691.07</v>
      </c>
      <c r="R303" s="47">
        <f t="shared" si="71"/>
        <v>-10921.001250000001</v>
      </c>
      <c r="T303" s="49"/>
      <c r="W303" s="49">
        <f t="shared" si="69"/>
        <v>-10921.001250000001</v>
      </c>
      <c r="Y303" s="51"/>
      <c r="Z303" s="51"/>
      <c r="AA303" s="51"/>
      <c r="AB303" s="49">
        <f t="shared" si="70"/>
        <v>-10921.001250000001</v>
      </c>
      <c r="AD303" s="49"/>
    </row>
    <row r="304" spans="1:30">
      <c r="A304" s="6" t="s">
        <v>293</v>
      </c>
      <c r="B304" s="6" t="s">
        <v>119</v>
      </c>
      <c r="C304" s="6" t="s">
        <v>528</v>
      </c>
      <c r="D304" s="41" t="s">
        <v>990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-69108.490000000005</v>
      </c>
      <c r="P304" s="45">
        <v>-104820.15</v>
      </c>
      <c r="Q304" s="45">
        <v>-70281.14</v>
      </c>
      <c r="R304" s="47">
        <f t="shared" si="71"/>
        <v>-17422.43416666667</v>
      </c>
      <c r="T304" s="49"/>
      <c r="W304" s="49">
        <f t="shared" si="69"/>
        <v>-17422.43416666667</v>
      </c>
      <c r="Y304" s="51"/>
      <c r="Z304" s="51"/>
      <c r="AA304" s="51"/>
      <c r="AB304" s="49">
        <f t="shared" si="70"/>
        <v>-17422.43416666667</v>
      </c>
      <c r="AD304" s="49"/>
    </row>
    <row r="305" spans="1:30">
      <c r="A305" s="6" t="s">
        <v>293</v>
      </c>
      <c r="B305" s="6" t="s">
        <v>119</v>
      </c>
      <c r="C305" s="6" t="s">
        <v>919</v>
      </c>
      <c r="D305" s="41" t="s">
        <v>868</v>
      </c>
      <c r="E305" s="45">
        <v>47788.47</v>
      </c>
      <c r="F305" s="45">
        <v>30404.37</v>
      </c>
      <c r="G305" s="45">
        <v>17452.080000000002</v>
      </c>
      <c r="H305" s="45">
        <v>10475.200000000001</v>
      </c>
      <c r="I305" s="45">
        <v>18302.189999999999</v>
      </c>
      <c r="J305" s="45">
        <v>27144.959999999999</v>
      </c>
      <c r="K305" s="45">
        <v>83489.929999999993</v>
      </c>
      <c r="L305" s="45">
        <v>52375.89</v>
      </c>
      <c r="M305" s="45">
        <v>59244.84</v>
      </c>
      <c r="N305" s="45">
        <v>55519.51</v>
      </c>
      <c r="O305" s="45">
        <v>58478.87</v>
      </c>
      <c r="P305" s="45">
        <v>35997.160000000003</v>
      </c>
      <c r="Q305" s="45">
        <v>15417.4</v>
      </c>
      <c r="R305" s="47">
        <f t="shared" si="71"/>
        <v>40040.661249999997</v>
      </c>
      <c r="T305" s="49"/>
      <c r="W305" s="49">
        <f t="shared" si="69"/>
        <v>40040.661249999997</v>
      </c>
      <c r="Y305" s="51"/>
      <c r="Z305" s="51"/>
      <c r="AA305" s="51"/>
      <c r="AB305" s="49">
        <f t="shared" si="70"/>
        <v>40040.661249999997</v>
      </c>
      <c r="AD305" s="49"/>
    </row>
    <row r="306" spans="1:30">
      <c r="A306" s="6" t="s">
        <v>294</v>
      </c>
      <c r="B306" s="6" t="s">
        <v>119</v>
      </c>
      <c r="C306" s="6" t="s">
        <v>345</v>
      </c>
      <c r="D306" s="41" t="s">
        <v>633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71"/>
        <v>0</v>
      </c>
      <c r="T306" s="49"/>
      <c r="W306" s="49">
        <f t="shared" si="69"/>
        <v>0</v>
      </c>
      <c r="Y306" s="51"/>
      <c r="Z306" s="51"/>
      <c r="AA306" s="51"/>
      <c r="AB306" s="49">
        <f t="shared" si="70"/>
        <v>0</v>
      </c>
      <c r="AD306" s="49"/>
    </row>
    <row r="307" spans="1:30">
      <c r="A307" s="6" t="s">
        <v>294</v>
      </c>
      <c r="B307" s="6" t="s">
        <v>119</v>
      </c>
      <c r="C307" s="6" t="s">
        <v>346</v>
      </c>
      <c r="D307" s="41" t="s">
        <v>632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71"/>
        <v>0</v>
      </c>
      <c r="T307" s="49"/>
      <c r="W307" s="49">
        <f t="shared" si="69"/>
        <v>0</v>
      </c>
      <c r="Y307" s="51"/>
      <c r="Z307" s="51"/>
      <c r="AA307" s="51"/>
      <c r="AB307" s="49">
        <f t="shared" si="70"/>
        <v>0</v>
      </c>
      <c r="AD307" s="49"/>
    </row>
    <row r="308" spans="1:30">
      <c r="A308" s="6" t="s">
        <v>294</v>
      </c>
      <c r="B308" s="6" t="s">
        <v>119</v>
      </c>
      <c r="C308" s="6" t="s">
        <v>347</v>
      </c>
      <c r="D308" s="41" t="s">
        <v>634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71"/>
        <v>0</v>
      </c>
      <c r="T308" s="49"/>
      <c r="W308" s="49">
        <f t="shared" si="69"/>
        <v>0</v>
      </c>
      <c r="Y308" s="51"/>
      <c r="Z308" s="51"/>
      <c r="AA308" s="51"/>
      <c r="AB308" s="49">
        <f t="shared" si="70"/>
        <v>0</v>
      </c>
      <c r="AD308" s="49"/>
    </row>
    <row r="309" spans="1:30">
      <c r="A309" s="6" t="s">
        <v>294</v>
      </c>
      <c r="B309" s="6" t="s">
        <v>119</v>
      </c>
      <c r="C309" s="6" t="s">
        <v>348</v>
      </c>
      <c r="D309" s="41" t="s">
        <v>635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71"/>
        <v>0</v>
      </c>
      <c r="T309" s="49"/>
      <c r="W309" s="49">
        <f t="shared" si="69"/>
        <v>0</v>
      </c>
      <c r="Y309" s="51"/>
      <c r="Z309" s="51"/>
      <c r="AA309" s="51"/>
      <c r="AB309" s="49">
        <f t="shared" si="70"/>
        <v>0</v>
      </c>
      <c r="AD309" s="49"/>
    </row>
    <row r="310" spans="1:30">
      <c r="A310" s="6" t="s">
        <v>294</v>
      </c>
      <c r="B310" s="6" t="s">
        <v>119</v>
      </c>
      <c r="C310" s="6" t="s">
        <v>351</v>
      </c>
      <c r="D310" s="41" t="s">
        <v>670</v>
      </c>
      <c r="E310" s="45">
        <v>-4015237.89</v>
      </c>
      <c r="F310" s="45">
        <v>-3656173.07</v>
      </c>
      <c r="G310" s="45">
        <v>-3488352.04</v>
      </c>
      <c r="H310" s="45">
        <v>-3704434.85</v>
      </c>
      <c r="I310" s="45">
        <v>-4621944.66</v>
      </c>
      <c r="J310" s="45">
        <v>-4204713.67</v>
      </c>
      <c r="K310" s="45">
        <v>-3887257.35</v>
      </c>
      <c r="L310" s="45">
        <v>1635509.13</v>
      </c>
      <c r="M310" s="45">
        <v>3321217.35</v>
      </c>
      <c r="N310" s="45">
        <v>5441476.9100000001</v>
      </c>
      <c r="O310" s="45">
        <v>5027950.6900000004</v>
      </c>
      <c r="P310" s="45">
        <v>4879696.4400000004</v>
      </c>
      <c r="Q310" s="45">
        <v>5855044.2199999997</v>
      </c>
      <c r="R310" s="47">
        <f t="shared" si="71"/>
        <v>-194760.1629166666</v>
      </c>
      <c r="T310" s="49"/>
      <c r="W310" s="49">
        <f t="shared" si="69"/>
        <v>-194760.1629166666</v>
      </c>
      <c r="Y310" s="51"/>
      <c r="Z310" s="51"/>
      <c r="AA310" s="51"/>
      <c r="AB310" s="49">
        <f t="shared" si="70"/>
        <v>-194760.1629166666</v>
      </c>
      <c r="AD310" s="49"/>
    </row>
    <row r="311" spans="1:30">
      <c r="A311" s="6" t="s">
        <v>294</v>
      </c>
      <c r="B311" s="6" t="s">
        <v>119</v>
      </c>
      <c r="C311" s="6" t="s">
        <v>352</v>
      </c>
      <c r="D311" s="41" t="s">
        <v>636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si="71"/>
        <v>0</v>
      </c>
      <c r="T311" s="49"/>
      <c r="W311" s="49">
        <f t="shared" si="69"/>
        <v>0</v>
      </c>
      <c r="Y311" s="51"/>
      <c r="Z311" s="51"/>
      <c r="AA311" s="51"/>
      <c r="AB311" s="49">
        <f t="shared" si="70"/>
        <v>0</v>
      </c>
      <c r="AD311" s="49"/>
    </row>
    <row r="312" spans="1:30">
      <c r="A312" s="6" t="s">
        <v>294</v>
      </c>
      <c r="B312" s="6" t="s">
        <v>119</v>
      </c>
      <c r="C312" s="6" t="s">
        <v>496</v>
      </c>
      <c r="D312" s="41" t="s">
        <v>671</v>
      </c>
      <c r="E312" s="45">
        <v>895490.68</v>
      </c>
      <c r="F312" s="45">
        <v>836084.45</v>
      </c>
      <c r="G312" s="45">
        <v>801089.66</v>
      </c>
      <c r="H312" s="45">
        <v>776781.56</v>
      </c>
      <c r="I312" s="45">
        <v>764839.54</v>
      </c>
      <c r="J312" s="45">
        <v>750775.8</v>
      </c>
      <c r="K312" s="45">
        <v>711085.42</v>
      </c>
      <c r="L312" s="45">
        <v>-3857375.92</v>
      </c>
      <c r="M312" s="45">
        <v>-3355826.44</v>
      </c>
      <c r="N312" s="45">
        <v>-2824423.96</v>
      </c>
      <c r="O312" s="45">
        <v>-2322555.34</v>
      </c>
      <c r="P312" s="45">
        <v>-1778630.37</v>
      </c>
      <c r="Q312" s="45">
        <v>-1396147.72</v>
      </c>
      <c r="R312" s="47">
        <f t="shared" si="71"/>
        <v>-812373.67666666675</v>
      </c>
      <c r="T312" s="49"/>
      <c r="W312" s="49">
        <f t="shared" si="69"/>
        <v>-812373.67666666675</v>
      </c>
      <c r="Y312" s="51"/>
      <c r="Z312" s="51"/>
      <c r="AA312" s="51"/>
      <c r="AB312" s="49">
        <f t="shared" si="70"/>
        <v>-812373.67666666675</v>
      </c>
      <c r="AD312" s="49"/>
    </row>
    <row r="313" spans="1:30">
      <c r="A313" s="6" t="s">
        <v>294</v>
      </c>
      <c r="B313" s="6" t="s">
        <v>119</v>
      </c>
      <c r="C313" s="6" t="s">
        <v>919</v>
      </c>
      <c r="D313" s="41" t="s">
        <v>868</v>
      </c>
      <c r="E313" s="45">
        <v>-52764</v>
      </c>
      <c r="F313" s="45">
        <v>-32680.75</v>
      </c>
      <c r="G313" s="45">
        <v>-17569.73</v>
      </c>
      <c r="H313" s="45">
        <v>-11576.66</v>
      </c>
      <c r="I313" s="45">
        <v>-19158.810000000001</v>
      </c>
      <c r="J313" s="45">
        <v>-27465.18</v>
      </c>
      <c r="K313" s="45">
        <v>-86372.58</v>
      </c>
      <c r="L313" s="45">
        <v>320441.02</v>
      </c>
      <c r="M313" s="45">
        <v>351178.5</v>
      </c>
      <c r="N313" s="45">
        <v>337370.09</v>
      </c>
      <c r="O313" s="45">
        <v>362878.47</v>
      </c>
      <c r="P313" s="45">
        <v>240028.95</v>
      </c>
      <c r="Q313" s="45">
        <v>100503.72</v>
      </c>
      <c r="R313" s="47">
        <f t="shared" si="71"/>
        <v>120078.59833333334</v>
      </c>
      <c r="T313" s="49"/>
      <c r="W313" s="49">
        <f t="shared" si="69"/>
        <v>120078.59833333334</v>
      </c>
      <c r="Y313" s="51"/>
      <c r="Z313" s="51"/>
      <c r="AA313" s="51"/>
      <c r="AB313" s="49">
        <f t="shared" si="70"/>
        <v>120078.59833333334</v>
      </c>
      <c r="AD313" s="49"/>
    </row>
    <row r="314" spans="1:30">
      <c r="A314" s="6" t="s">
        <v>284</v>
      </c>
      <c r="B314" s="6" t="s">
        <v>120</v>
      </c>
      <c r="C314" s="6" t="s">
        <v>83</v>
      </c>
      <c r="D314" s="7" t="s">
        <v>121</v>
      </c>
      <c r="E314" s="45">
        <v>5114217</v>
      </c>
      <c r="F314" s="45">
        <v>5114217</v>
      </c>
      <c r="G314" s="45">
        <v>5114217</v>
      </c>
      <c r="H314" s="45">
        <v>5114217</v>
      </c>
      <c r="I314" s="45">
        <v>5114217</v>
      </c>
      <c r="J314" s="45">
        <v>5114217</v>
      </c>
      <c r="K314" s="45">
        <v>5114217</v>
      </c>
      <c r="L314" s="45">
        <v>5114217</v>
      </c>
      <c r="M314" s="45">
        <v>5343728</v>
      </c>
      <c r="N314" s="45">
        <v>5343728</v>
      </c>
      <c r="O314" s="45">
        <v>5343728</v>
      </c>
      <c r="P314" s="45">
        <v>5343728</v>
      </c>
      <c r="Q314" s="45">
        <v>5343728</v>
      </c>
      <c r="R314" s="47">
        <f t="shared" si="71"/>
        <v>5200283.625</v>
      </c>
      <c r="T314" s="49"/>
      <c r="W314" s="49">
        <f t="shared" si="69"/>
        <v>5200283.625</v>
      </c>
      <c r="Y314" s="51"/>
      <c r="Z314" s="51"/>
      <c r="AA314" s="51"/>
      <c r="AB314" s="49">
        <f t="shared" si="70"/>
        <v>5200283.625</v>
      </c>
      <c r="AD314" s="49"/>
    </row>
    <row r="315" spans="1:30">
      <c r="D315" s="41" t="s">
        <v>122</v>
      </c>
      <c r="E315" s="46">
        <f t="shared" ref="E315:R315" si="72">SUM(E235:E314)</f>
        <v>81480115.549999997</v>
      </c>
      <c r="F315" s="46">
        <f t="shared" si="72"/>
        <v>82201192.75999999</v>
      </c>
      <c r="G315" s="46">
        <f t="shared" si="72"/>
        <v>83291083.61999996</v>
      </c>
      <c r="H315" s="46">
        <f t="shared" si="72"/>
        <v>83359514.539999992</v>
      </c>
      <c r="I315" s="46">
        <f t="shared" si="72"/>
        <v>83093069.959999979</v>
      </c>
      <c r="J315" s="46">
        <f t="shared" si="72"/>
        <v>95560587.949999973</v>
      </c>
      <c r="K315" s="46">
        <f t="shared" si="72"/>
        <v>96925300.240000024</v>
      </c>
      <c r="L315" s="46">
        <f t="shared" si="72"/>
        <v>97751490.259999976</v>
      </c>
      <c r="M315" s="46">
        <f t="shared" si="72"/>
        <v>101276055.09999995</v>
      </c>
      <c r="N315" s="46">
        <f t="shared" si="72"/>
        <v>103438878.93000001</v>
      </c>
      <c r="O315" s="46">
        <f t="shared" si="72"/>
        <v>102596888.25999998</v>
      </c>
      <c r="P315" s="46">
        <f t="shared" si="72"/>
        <v>103015973.03999999</v>
      </c>
      <c r="Q315" s="46">
        <f t="shared" si="72"/>
        <v>105510698.11</v>
      </c>
      <c r="R315" s="46">
        <f t="shared" si="72"/>
        <v>93833786.790833339</v>
      </c>
      <c r="Y315" s="51"/>
      <c r="Z315" s="51"/>
      <c r="AA315" s="51"/>
      <c r="AB315" s="49"/>
    </row>
    <row r="316" spans="1:30" ht="13.5" customHeight="1">
      <c r="D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7"/>
      <c r="Y316" s="51"/>
      <c r="Z316" s="51"/>
      <c r="AA316" s="51"/>
    </row>
    <row r="317" spans="1:30">
      <c r="A317" s="25" t="s">
        <v>2</v>
      </c>
      <c r="B317" s="25" t="s">
        <v>367</v>
      </c>
      <c r="C317" s="25" t="s">
        <v>2</v>
      </c>
      <c r="D317" s="41" t="s">
        <v>123</v>
      </c>
      <c r="E317" s="45">
        <v>80411738.459999993</v>
      </c>
      <c r="F317" s="45">
        <v>88010264.829999998</v>
      </c>
      <c r="G317" s="45">
        <v>93950731.239999995</v>
      </c>
      <c r="H317" s="45">
        <v>99489912.25</v>
      </c>
      <c r="I317" s="45">
        <v>104783251.8</v>
      </c>
      <c r="J317" s="45">
        <v>110558058.02</v>
      </c>
      <c r="K317" s="45">
        <v>122323029.09</v>
      </c>
      <c r="L317" s="45">
        <v>142343326.31</v>
      </c>
      <c r="M317" s="45">
        <v>167715766.99000001</v>
      </c>
      <c r="N317" s="45">
        <v>24530746.34</v>
      </c>
      <c r="O317" s="45">
        <v>49278313.229999997</v>
      </c>
      <c r="P317" s="45">
        <v>68620693.840000004</v>
      </c>
      <c r="Q317" s="45">
        <v>80105727.409999996</v>
      </c>
      <c r="R317" s="47">
        <f t="shared" ref="R317:R320" si="73">((E317+Q317)+((F317+G317+H317+I317+J317+K317+L317+M317+N317+O317+P317)*2))/24</f>
        <v>95988568.90625</v>
      </c>
      <c r="V317" s="49">
        <f>R317</f>
        <v>95988568.90625</v>
      </c>
      <c r="Y317" s="51"/>
      <c r="Z317" s="51"/>
      <c r="AA317" s="51"/>
      <c r="AC317" s="49">
        <f>+R317</f>
        <v>95988568.90625</v>
      </c>
    </row>
    <row r="318" spans="1:30">
      <c r="A318" s="25" t="s">
        <v>2</v>
      </c>
      <c r="B318" s="25" t="s">
        <v>368</v>
      </c>
      <c r="C318" s="25" t="s">
        <v>2</v>
      </c>
      <c r="D318" s="41" t="s">
        <v>124</v>
      </c>
      <c r="E318" s="45">
        <v>19795427.190000001</v>
      </c>
      <c r="F318" s="45">
        <v>23724175.27</v>
      </c>
      <c r="G318" s="45">
        <v>27862939.75</v>
      </c>
      <c r="H318" s="45">
        <v>33458510.98</v>
      </c>
      <c r="I318" s="45">
        <v>37352961.030000001</v>
      </c>
      <c r="J318" s="45">
        <v>42442395.490000002</v>
      </c>
      <c r="K318" s="45">
        <v>47374622.689999998</v>
      </c>
      <c r="L318" s="45">
        <v>52152170.829999998</v>
      </c>
      <c r="M318" s="45">
        <v>58986390.289999999</v>
      </c>
      <c r="N318" s="45">
        <v>6191397.3799999999</v>
      </c>
      <c r="O318" s="45">
        <v>11571755.800000001</v>
      </c>
      <c r="P318" s="45">
        <v>17282193.649999999</v>
      </c>
      <c r="Q318" s="45">
        <v>22472885.789999999</v>
      </c>
      <c r="R318" s="47">
        <f t="shared" si="73"/>
        <v>31627805.804166671</v>
      </c>
      <c r="V318" s="49">
        <f>R318</f>
        <v>31627805.804166671</v>
      </c>
      <c r="Y318" s="51"/>
      <c r="Z318" s="51"/>
      <c r="AA318" s="51"/>
      <c r="AC318" s="49">
        <f>+R318</f>
        <v>31627805.804166671</v>
      </c>
    </row>
    <row r="319" spans="1:30">
      <c r="A319" s="25" t="s">
        <v>2</v>
      </c>
      <c r="B319" s="25" t="s">
        <v>369</v>
      </c>
      <c r="C319" s="25" t="s">
        <v>370</v>
      </c>
      <c r="D319" s="41" t="s">
        <v>125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7">
        <f t="shared" si="73"/>
        <v>0</v>
      </c>
      <c r="V319" s="49">
        <f>R319</f>
        <v>0</v>
      </c>
      <c r="Y319" s="51"/>
      <c r="Z319" s="51"/>
      <c r="AA319" s="51"/>
      <c r="AC319" s="49">
        <f>+R319</f>
        <v>0</v>
      </c>
    </row>
    <row r="320" spans="1:30">
      <c r="A320" s="25" t="s">
        <v>2</v>
      </c>
      <c r="B320" s="25" t="s">
        <v>371</v>
      </c>
      <c r="C320" s="25" t="s">
        <v>2</v>
      </c>
      <c r="D320" s="41" t="s">
        <v>126</v>
      </c>
      <c r="E320" s="45">
        <v>2811283.26</v>
      </c>
      <c r="F320" s="45">
        <v>3508293.6</v>
      </c>
      <c r="G320" s="45">
        <v>4226022.3</v>
      </c>
      <c r="H320" s="45">
        <v>5084707.0999999996</v>
      </c>
      <c r="I320" s="45">
        <v>5820997.25</v>
      </c>
      <c r="J320" s="45">
        <v>6501816.54</v>
      </c>
      <c r="K320" s="45">
        <v>7387945.46</v>
      </c>
      <c r="L320" s="45">
        <v>8022733.1699999999</v>
      </c>
      <c r="M320" s="45">
        <v>8775877.5800000001</v>
      </c>
      <c r="N320" s="45">
        <v>827046.16</v>
      </c>
      <c r="O320" s="45">
        <v>1468373.56</v>
      </c>
      <c r="P320" s="45">
        <v>2261486.13</v>
      </c>
      <c r="Q320" s="45">
        <v>2977358.02</v>
      </c>
      <c r="R320" s="47">
        <f t="shared" si="73"/>
        <v>4731634.9575000005</v>
      </c>
      <c r="V320" s="49">
        <f>R320</f>
        <v>4731634.9575000005</v>
      </c>
      <c r="Y320" s="51"/>
      <c r="Z320" s="51"/>
      <c r="AA320" s="51"/>
      <c r="AC320" s="49">
        <f>+R320</f>
        <v>4731634.9575000005</v>
      </c>
    </row>
    <row r="321" spans="1:29">
      <c r="D321" s="41" t="s">
        <v>127</v>
      </c>
      <c r="E321" s="46">
        <f t="shared" ref="E321:R321" si="74">SUM(E317:E320)</f>
        <v>103018448.91</v>
      </c>
      <c r="F321" s="46">
        <f t="shared" si="74"/>
        <v>115242733.69999999</v>
      </c>
      <c r="G321" s="46">
        <f t="shared" si="74"/>
        <v>126039693.28999999</v>
      </c>
      <c r="H321" s="46">
        <f t="shared" si="74"/>
        <v>138033130.33000001</v>
      </c>
      <c r="I321" s="46">
        <f t="shared" si="74"/>
        <v>147957210.07999998</v>
      </c>
      <c r="J321" s="46">
        <f t="shared" si="74"/>
        <v>159502270.04999998</v>
      </c>
      <c r="K321" s="46">
        <f t="shared" si="74"/>
        <v>177085597.24000001</v>
      </c>
      <c r="L321" s="46">
        <f t="shared" si="74"/>
        <v>202518230.30999997</v>
      </c>
      <c r="M321" s="46">
        <f t="shared" si="74"/>
        <v>235478034.86000001</v>
      </c>
      <c r="N321" s="46">
        <f t="shared" si="74"/>
        <v>31549189.879999999</v>
      </c>
      <c r="O321" s="46">
        <f t="shared" si="74"/>
        <v>62318442.590000004</v>
      </c>
      <c r="P321" s="46">
        <f t="shared" si="74"/>
        <v>88164373.620000005</v>
      </c>
      <c r="Q321" s="46">
        <f t="shared" si="74"/>
        <v>105555971.21999998</v>
      </c>
      <c r="R321" s="46">
        <f t="shared" si="74"/>
        <v>132348009.66791667</v>
      </c>
      <c r="Y321" s="51"/>
      <c r="Z321" s="51"/>
      <c r="AA321" s="51"/>
    </row>
    <row r="322" spans="1:29">
      <c r="D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Y322" s="51"/>
      <c r="Z322" s="51"/>
      <c r="AA322" s="51"/>
    </row>
    <row r="323" spans="1:29">
      <c r="A323" s="6" t="s">
        <v>293</v>
      </c>
      <c r="B323" s="6" t="s">
        <v>128</v>
      </c>
      <c r="D323" s="41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ref="R323:R324" si="75">((E323+Q323)+((F323+G323+H323+I323+J323+K323+L323+M323+N323+O323+P323)*2))/24</f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A324" s="6" t="s">
        <v>294</v>
      </c>
      <c r="B324" s="6" t="s">
        <v>128</v>
      </c>
      <c r="D324" s="41" t="s">
        <v>129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7">
        <f t="shared" si="75"/>
        <v>0</v>
      </c>
      <c r="V324" s="49">
        <f>R324</f>
        <v>0</v>
      </c>
      <c r="Y324" s="51"/>
      <c r="Z324" s="51"/>
      <c r="AA324" s="51"/>
      <c r="AC324" s="49">
        <f>+R324</f>
        <v>0</v>
      </c>
    </row>
    <row r="325" spans="1:29">
      <c r="D325" s="3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7"/>
      <c r="Y325" s="51"/>
      <c r="Z325" s="51"/>
      <c r="AA325" s="51"/>
    </row>
    <row r="326" spans="1:29">
      <c r="A326" s="6" t="s">
        <v>284</v>
      </c>
      <c r="B326" s="6" t="s">
        <v>130</v>
      </c>
      <c r="C326" s="6" t="s">
        <v>913</v>
      </c>
      <c r="D326" s="41" t="s">
        <v>914</v>
      </c>
      <c r="E326" s="45">
        <v>13272</v>
      </c>
      <c r="F326" s="45">
        <v>16590</v>
      </c>
      <c r="G326" s="45">
        <v>22995.46</v>
      </c>
      <c r="H326" s="45">
        <v>25628.85</v>
      </c>
      <c r="I326" s="45">
        <v>28262.240000000002</v>
      </c>
      <c r="J326" s="45">
        <v>30895.63</v>
      </c>
      <c r="K326" s="45">
        <v>33529.019999999997</v>
      </c>
      <c r="L326" s="45">
        <v>36162.410000000003</v>
      </c>
      <c r="M326" s="45">
        <v>38803.06</v>
      </c>
      <c r="N326" s="45">
        <v>2666.72</v>
      </c>
      <c r="O326" s="45">
        <v>5333.44</v>
      </c>
      <c r="P326" s="45">
        <v>8000.16</v>
      </c>
      <c r="Q326" s="45">
        <v>10666.88</v>
      </c>
      <c r="R326" s="47">
        <f t="shared" ref="R326:R341" si="76">((E326+Q326)+((F326+G326+H326+I326+J326+K326+L326+M326+N326+O326+P326)*2))/24</f>
        <v>21736.369166666667</v>
      </c>
      <c r="V326" s="49">
        <f t="shared" ref="V326:V341" si="77">R326</f>
        <v>21736.369166666667</v>
      </c>
      <c r="Y326" s="51"/>
      <c r="Z326" s="51"/>
      <c r="AA326" s="51"/>
      <c r="AC326" s="49">
        <f t="shared" ref="AC326:AC341" si="78">+R326</f>
        <v>21736.369166666667</v>
      </c>
    </row>
    <row r="327" spans="1:29">
      <c r="A327" s="6" t="s">
        <v>284</v>
      </c>
      <c r="B327" s="6" t="s">
        <v>130</v>
      </c>
      <c r="C327" s="6" t="s">
        <v>364</v>
      </c>
      <c r="D327" s="41" t="s">
        <v>674</v>
      </c>
      <c r="E327" s="45">
        <v>47767.28</v>
      </c>
      <c r="F327" s="45">
        <v>69697.279999999999</v>
      </c>
      <c r="G327" s="45">
        <v>87598.33</v>
      </c>
      <c r="H327" s="45">
        <v>105504.33</v>
      </c>
      <c r="I327" s="45">
        <v>135671.32999999999</v>
      </c>
      <c r="J327" s="45">
        <v>155110.32999999999</v>
      </c>
      <c r="K327" s="45">
        <v>174487.45</v>
      </c>
      <c r="L327" s="45">
        <v>193926.45</v>
      </c>
      <c r="M327" s="45">
        <v>213365.45</v>
      </c>
      <c r="N327" s="45">
        <v>17301</v>
      </c>
      <c r="O327" s="45">
        <v>34602</v>
      </c>
      <c r="P327" s="45">
        <v>51903</v>
      </c>
      <c r="Q327" s="45">
        <v>64874.3</v>
      </c>
      <c r="R327" s="47">
        <f t="shared" si="76"/>
        <v>107957.31166666666</v>
      </c>
      <c r="V327" s="49">
        <f t="shared" si="77"/>
        <v>107957.31166666666</v>
      </c>
      <c r="Y327" s="51"/>
      <c r="Z327" s="51"/>
      <c r="AA327" s="51"/>
      <c r="AC327" s="49">
        <f t="shared" si="78"/>
        <v>107957.31166666666</v>
      </c>
    </row>
    <row r="328" spans="1:29">
      <c r="A328" s="6" t="s">
        <v>284</v>
      </c>
      <c r="B328" s="6" t="s">
        <v>130</v>
      </c>
      <c r="C328" s="6" t="s">
        <v>365</v>
      </c>
      <c r="D328" s="41" t="s">
        <v>680</v>
      </c>
      <c r="E328" s="45">
        <v>547.70000000000005</v>
      </c>
      <c r="F328" s="45">
        <v>2671.83</v>
      </c>
      <c r="G328" s="45">
        <v>2778.32</v>
      </c>
      <c r="H328" s="45">
        <v>2778.32</v>
      </c>
      <c r="I328" s="45">
        <v>2778.32</v>
      </c>
      <c r="J328" s="45">
        <v>2778.32</v>
      </c>
      <c r="K328" s="45">
        <v>2778.32</v>
      </c>
      <c r="L328" s="45">
        <v>2790.36</v>
      </c>
      <c r="M328" s="45">
        <v>2969.2</v>
      </c>
      <c r="N328" s="45">
        <v>24.58</v>
      </c>
      <c r="O328" s="45">
        <v>24.58</v>
      </c>
      <c r="P328" s="45">
        <v>24.58</v>
      </c>
      <c r="Q328" s="45">
        <v>24.58</v>
      </c>
      <c r="R328" s="47">
        <f t="shared" si="76"/>
        <v>1890.2391666666672</v>
      </c>
      <c r="V328" s="49">
        <f t="shared" si="77"/>
        <v>1890.2391666666672</v>
      </c>
      <c r="Y328" s="51"/>
      <c r="Z328" s="51"/>
      <c r="AA328" s="51"/>
      <c r="AC328" s="49">
        <f t="shared" si="78"/>
        <v>1890.2391666666672</v>
      </c>
    </row>
    <row r="329" spans="1:29">
      <c r="A329" s="6" t="s">
        <v>293</v>
      </c>
      <c r="B329" s="6" t="s">
        <v>130</v>
      </c>
      <c r="C329" s="6" t="s">
        <v>360</v>
      </c>
      <c r="D329" s="41" t="s">
        <v>673</v>
      </c>
      <c r="E329" s="45">
        <v>71728.92</v>
      </c>
      <c r="F329" s="45">
        <v>92106.12</v>
      </c>
      <c r="G329" s="45">
        <v>112483.32</v>
      </c>
      <c r="H329" s="45">
        <v>132860.51999999999</v>
      </c>
      <c r="I329" s="45">
        <v>153237.72</v>
      </c>
      <c r="J329" s="45">
        <v>173614.92</v>
      </c>
      <c r="K329" s="45">
        <v>193992.12</v>
      </c>
      <c r="L329" s="45">
        <v>214369.32</v>
      </c>
      <c r="M329" s="45">
        <v>234746.52</v>
      </c>
      <c r="N329" s="45">
        <v>20377.2</v>
      </c>
      <c r="O329" s="45">
        <v>40754.400000000001</v>
      </c>
      <c r="P329" s="45">
        <v>63611.61</v>
      </c>
      <c r="Q329" s="45">
        <v>86468.83</v>
      </c>
      <c r="R329" s="47">
        <f t="shared" si="76"/>
        <v>125937.72041666666</v>
      </c>
      <c r="V329" s="49">
        <f t="shared" si="77"/>
        <v>125937.72041666666</v>
      </c>
      <c r="Y329" s="51"/>
      <c r="Z329" s="51"/>
      <c r="AA329" s="51"/>
      <c r="AC329" s="49">
        <f t="shared" si="78"/>
        <v>125937.72041666666</v>
      </c>
    </row>
    <row r="330" spans="1:29">
      <c r="A330" s="6" t="s">
        <v>293</v>
      </c>
      <c r="B330" s="6" t="s">
        <v>130</v>
      </c>
      <c r="C330" s="1" t="s">
        <v>361</v>
      </c>
      <c r="D330" s="41" t="s">
        <v>677</v>
      </c>
      <c r="E330" s="45">
        <v>24311.119999999999</v>
      </c>
      <c r="F330" s="45">
        <v>30388.9</v>
      </c>
      <c r="G330" s="45">
        <v>36466.68</v>
      </c>
      <c r="H330" s="45">
        <v>43027.839999999997</v>
      </c>
      <c r="I330" s="45">
        <v>49588.95</v>
      </c>
      <c r="J330" s="45">
        <v>56150.06</v>
      </c>
      <c r="K330" s="45">
        <v>62711.17</v>
      </c>
      <c r="L330" s="45">
        <v>69272.28</v>
      </c>
      <c r="M330" s="45">
        <v>75833.39</v>
      </c>
      <c r="N330" s="45">
        <v>6561.11</v>
      </c>
      <c r="O330" s="45">
        <v>13122.22</v>
      </c>
      <c r="P330" s="45">
        <v>19683.330000000002</v>
      </c>
      <c r="Q330" s="45">
        <v>26244.44</v>
      </c>
      <c r="R330" s="47">
        <f t="shared" si="76"/>
        <v>40673.642499999994</v>
      </c>
      <c r="V330" s="49">
        <f t="shared" si="77"/>
        <v>40673.642499999994</v>
      </c>
      <c r="Y330" s="51"/>
      <c r="Z330" s="51"/>
      <c r="AA330" s="51"/>
      <c r="AC330" s="49">
        <f t="shared" si="78"/>
        <v>40673.642499999994</v>
      </c>
    </row>
    <row r="331" spans="1:29">
      <c r="A331" s="6" t="s">
        <v>293</v>
      </c>
      <c r="B331" s="6" t="s">
        <v>130</v>
      </c>
      <c r="C331" s="1" t="s">
        <v>362</v>
      </c>
      <c r="D331" s="41" t="s">
        <v>678</v>
      </c>
      <c r="E331" s="45">
        <v>748378.74</v>
      </c>
      <c r="F331" s="45">
        <v>847346.41</v>
      </c>
      <c r="G331" s="45">
        <v>896351.27</v>
      </c>
      <c r="H331" s="45">
        <v>950660.28</v>
      </c>
      <c r="I331" s="45">
        <v>1002800.1</v>
      </c>
      <c r="J331" s="45">
        <v>1059509.3400000001</v>
      </c>
      <c r="K331" s="45">
        <v>1160875.56</v>
      </c>
      <c r="L331" s="45">
        <v>1343662.24</v>
      </c>
      <c r="M331" s="45">
        <v>1594344.8</v>
      </c>
      <c r="N331" s="45">
        <v>244371.46</v>
      </c>
      <c r="O331" s="45">
        <v>485273.38</v>
      </c>
      <c r="P331" s="45">
        <v>674582.6</v>
      </c>
      <c r="Q331" s="45">
        <v>804179.71</v>
      </c>
      <c r="R331" s="47">
        <f t="shared" si="76"/>
        <v>919671.38875000027</v>
      </c>
      <c r="V331" s="49">
        <f t="shared" si="77"/>
        <v>919671.38875000027</v>
      </c>
      <c r="Y331" s="51"/>
      <c r="Z331" s="51"/>
      <c r="AA331" s="51"/>
      <c r="AC331" s="49">
        <f t="shared" si="78"/>
        <v>919671.38875000027</v>
      </c>
    </row>
    <row r="332" spans="1:29">
      <c r="A332" s="6" t="s">
        <v>293</v>
      </c>
      <c r="B332" s="6" t="s">
        <v>130</v>
      </c>
      <c r="C332" s="6" t="s">
        <v>363</v>
      </c>
      <c r="D332" s="41" t="s">
        <v>679</v>
      </c>
      <c r="E332" s="45">
        <v>932071.49</v>
      </c>
      <c r="F332" s="45">
        <v>1034773.01</v>
      </c>
      <c r="G332" s="45">
        <v>1122168.25</v>
      </c>
      <c r="H332" s="45">
        <v>1186256.47</v>
      </c>
      <c r="I332" s="45">
        <v>1236787.5900000001</v>
      </c>
      <c r="J332" s="45">
        <v>1295492.83</v>
      </c>
      <c r="K332" s="45">
        <v>1366301.8</v>
      </c>
      <c r="L332" s="45">
        <v>1511075.27</v>
      </c>
      <c r="M332" s="45">
        <v>1786897.79</v>
      </c>
      <c r="N332" s="45">
        <v>287732.71999999997</v>
      </c>
      <c r="O332" s="45">
        <v>558127.67000000004</v>
      </c>
      <c r="P332" s="45">
        <v>846782.93</v>
      </c>
      <c r="Q332" s="45">
        <v>1059690.57</v>
      </c>
      <c r="R332" s="47">
        <f t="shared" si="76"/>
        <v>1102356.4466666665</v>
      </c>
      <c r="V332" s="49">
        <f t="shared" si="77"/>
        <v>1102356.4466666665</v>
      </c>
      <c r="Y332" s="51"/>
      <c r="Z332" s="51"/>
      <c r="AA332" s="51"/>
      <c r="AC332" s="49">
        <f t="shared" si="78"/>
        <v>1102356.4466666665</v>
      </c>
    </row>
    <row r="333" spans="1:29">
      <c r="A333" s="6" t="s">
        <v>293</v>
      </c>
      <c r="B333" s="6" t="s">
        <v>130</v>
      </c>
      <c r="C333" s="6" t="s">
        <v>364</v>
      </c>
      <c r="D333" s="41" t="s">
        <v>674</v>
      </c>
      <c r="E333" s="45">
        <v>626104</v>
      </c>
      <c r="F333" s="45">
        <v>782630</v>
      </c>
      <c r="G333" s="45">
        <v>939156</v>
      </c>
      <c r="H333" s="45">
        <v>1121537</v>
      </c>
      <c r="I333" s="45">
        <v>1303918</v>
      </c>
      <c r="J333" s="45">
        <v>1486299</v>
      </c>
      <c r="K333" s="45">
        <v>1668680</v>
      </c>
      <c r="L333" s="45">
        <v>1852188.94</v>
      </c>
      <c r="M333" s="45">
        <v>2035699.94</v>
      </c>
      <c r="N333" s="45">
        <v>183511</v>
      </c>
      <c r="O333" s="45">
        <v>367022</v>
      </c>
      <c r="P333" s="45">
        <v>550533</v>
      </c>
      <c r="Q333" s="45">
        <v>734044</v>
      </c>
      <c r="R333" s="47">
        <f t="shared" si="76"/>
        <v>1080937.4066666665</v>
      </c>
      <c r="V333" s="49">
        <f t="shared" si="77"/>
        <v>1080937.4066666665</v>
      </c>
      <c r="Y333" s="51"/>
      <c r="Z333" s="51"/>
      <c r="AA333" s="51"/>
      <c r="AC333" s="49">
        <f t="shared" si="78"/>
        <v>1080937.4066666665</v>
      </c>
    </row>
    <row r="334" spans="1:29">
      <c r="A334" s="6" t="s">
        <v>293</v>
      </c>
      <c r="B334" s="6" t="s">
        <v>130</v>
      </c>
      <c r="C334" s="6" t="s">
        <v>365</v>
      </c>
      <c r="D334" s="41" t="s">
        <v>680</v>
      </c>
      <c r="E334" s="45">
        <v>1161.73</v>
      </c>
      <c r="F334" s="45">
        <v>1716.49</v>
      </c>
      <c r="G334" s="45">
        <v>2058.6999999999998</v>
      </c>
      <c r="H334" s="45">
        <v>2535.41</v>
      </c>
      <c r="I334" s="45">
        <v>2877.91</v>
      </c>
      <c r="J334" s="45">
        <v>3269.78</v>
      </c>
      <c r="K334" s="45">
        <v>29749.75</v>
      </c>
      <c r="L334" s="45">
        <v>30062.42</v>
      </c>
      <c r="M334" s="45">
        <v>30360.12</v>
      </c>
      <c r="N334" s="45">
        <v>226.95</v>
      </c>
      <c r="O334" s="45">
        <v>458.74</v>
      </c>
      <c r="P334" s="45">
        <v>768.06</v>
      </c>
      <c r="Q334" s="45">
        <v>1220.44</v>
      </c>
      <c r="R334" s="47">
        <f t="shared" si="76"/>
        <v>8772.9512500000001</v>
      </c>
      <c r="V334" s="49">
        <f t="shared" si="77"/>
        <v>8772.9512500000001</v>
      </c>
      <c r="Y334" s="51"/>
      <c r="Z334" s="51"/>
      <c r="AA334" s="51"/>
      <c r="AC334" s="49">
        <f t="shared" si="78"/>
        <v>8772.9512500000001</v>
      </c>
    </row>
    <row r="335" spans="1:29">
      <c r="A335" s="6" t="s">
        <v>294</v>
      </c>
      <c r="B335" s="6" t="s">
        <v>130</v>
      </c>
      <c r="C335" s="6" t="s">
        <v>360</v>
      </c>
      <c r="D335" s="41" t="s">
        <v>673</v>
      </c>
      <c r="E335" s="45">
        <v>273861.58</v>
      </c>
      <c r="F335" s="45">
        <v>305814.42</v>
      </c>
      <c r="G335" s="45">
        <v>331531.57</v>
      </c>
      <c r="H335" s="45">
        <v>354221.66</v>
      </c>
      <c r="I335" s="45">
        <v>372988.06</v>
      </c>
      <c r="J335" s="45">
        <v>393235.8</v>
      </c>
      <c r="K335" s="45">
        <v>418259.33</v>
      </c>
      <c r="L335" s="45">
        <v>460791.3</v>
      </c>
      <c r="M335" s="45">
        <v>530154.43000000005</v>
      </c>
      <c r="N335" s="45">
        <v>73488.570000000007</v>
      </c>
      <c r="O335" s="45">
        <v>143026.96</v>
      </c>
      <c r="P335" s="45">
        <v>233092.09</v>
      </c>
      <c r="Q335" s="45">
        <v>287483.71000000002</v>
      </c>
      <c r="R335" s="47">
        <f t="shared" si="76"/>
        <v>324773.06958333327</v>
      </c>
      <c r="V335" s="49">
        <f t="shared" si="77"/>
        <v>324773.06958333327</v>
      </c>
      <c r="Y335" s="51"/>
      <c r="Z335" s="51"/>
      <c r="AA335" s="51"/>
      <c r="AC335" s="49">
        <f t="shared" si="78"/>
        <v>324773.06958333327</v>
      </c>
    </row>
    <row r="336" spans="1:29">
      <c r="A336" s="6" t="s">
        <v>294</v>
      </c>
      <c r="B336" s="6" t="s">
        <v>130</v>
      </c>
      <c r="C336" s="6" t="s">
        <v>59</v>
      </c>
      <c r="D336" s="41" t="s">
        <v>675</v>
      </c>
      <c r="E336" s="45">
        <v>6129398.2300000004</v>
      </c>
      <c r="F336" s="45">
        <v>6770657.9800000004</v>
      </c>
      <c r="G336" s="45">
        <v>7288456.0199999996</v>
      </c>
      <c r="H336" s="45">
        <v>7743127.7699999996</v>
      </c>
      <c r="I336" s="45">
        <v>8119947.6299999999</v>
      </c>
      <c r="J336" s="45">
        <v>8520257.4900000002</v>
      </c>
      <c r="K336" s="45">
        <v>8995199.2799999993</v>
      </c>
      <c r="L336" s="45">
        <v>9916856.1699999999</v>
      </c>
      <c r="M336" s="45">
        <v>11525551.67</v>
      </c>
      <c r="N336" s="45">
        <v>1698425.19</v>
      </c>
      <c r="O336" s="45">
        <v>3299857.9</v>
      </c>
      <c r="P336" s="45">
        <v>5009062.12</v>
      </c>
      <c r="Q336" s="45">
        <v>6194366.0700000003</v>
      </c>
      <c r="R336" s="47">
        <f t="shared" si="76"/>
        <v>7087440.1141666686</v>
      </c>
      <c r="V336" s="49">
        <f t="shared" si="77"/>
        <v>7087440.1141666686</v>
      </c>
      <c r="Y336" s="51"/>
      <c r="Z336" s="51"/>
      <c r="AA336" s="51"/>
      <c r="AC336" s="49">
        <f t="shared" si="78"/>
        <v>7087440.1141666686</v>
      </c>
    </row>
    <row r="337" spans="1:29">
      <c r="A337" s="6" t="s">
        <v>294</v>
      </c>
      <c r="B337" s="6" t="s">
        <v>130</v>
      </c>
      <c r="C337" s="6" t="s">
        <v>60</v>
      </c>
      <c r="D337" s="41" t="s">
        <v>676</v>
      </c>
      <c r="E337" s="45">
        <v>4622244.59</v>
      </c>
      <c r="F337" s="45">
        <v>5133289.0599999996</v>
      </c>
      <c r="G337" s="45">
        <v>5550348.9800000004</v>
      </c>
      <c r="H337" s="45">
        <v>5961923.7699999996</v>
      </c>
      <c r="I337" s="45">
        <v>6365390.9500000002</v>
      </c>
      <c r="J337" s="45">
        <v>6796746.1699999999</v>
      </c>
      <c r="K337" s="45">
        <v>7524905.3300000001</v>
      </c>
      <c r="L337" s="45">
        <v>8651081.5299999993</v>
      </c>
      <c r="M337" s="45">
        <v>10053364.970000001</v>
      </c>
      <c r="N337" s="45">
        <v>1376503.3</v>
      </c>
      <c r="O337" s="45">
        <v>2767346.73</v>
      </c>
      <c r="P337" s="45">
        <v>3920324.47</v>
      </c>
      <c r="Q337" s="45">
        <v>4650676.7</v>
      </c>
      <c r="R337" s="47">
        <f t="shared" si="76"/>
        <v>5728140.4920833325</v>
      </c>
      <c r="V337" s="49">
        <f t="shared" si="77"/>
        <v>5728140.4920833325</v>
      </c>
      <c r="Y337" s="51"/>
      <c r="Z337" s="51"/>
      <c r="AA337" s="51"/>
      <c r="AC337" s="49">
        <f t="shared" si="78"/>
        <v>5728140.4920833325</v>
      </c>
    </row>
    <row r="338" spans="1:29">
      <c r="A338" s="6" t="s">
        <v>294</v>
      </c>
      <c r="B338" s="6" t="s">
        <v>130</v>
      </c>
      <c r="C338" s="6" t="s">
        <v>362</v>
      </c>
      <c r="D338" s="41" t="s">
        <v>678</v>
      </c>
      <c r="E338" s="45">
        <v>132393.57999999999</v>
      </c>
      <c r="F338" s="45">
        <v>150302.01999999999</v>
      </c>
      <c r="G338" s="45">
        <v>162228.9</v>
      </c>
      <c r="H338" s="45">
        <v>173046.44</v>
      </c>
      <c r="I338" s="45">
        <v>180895.11</v>
      </c>
      <c r="J338" s="45">
        <v>189252.9</v>
      </c>
      <c r="K338" s="45">
        <v>198563.96</v>
      </c>
      <c r="L338" s="45">
        <v>216144.55</v>
      </c>
      <c r="M338" s="45">
        <v>249975.58</v>
      </c>
      <c r="N338" s="45">
        <v>32256.01</v>
      </c>
      <c r="O338" s="45">
        <v>64399.19</v>
      </c>
      <c r="P338" s="45">
        <v>102892.65</v>
      </c>
      <c r="Q338" s="45">
        <v>133880.54999999999</v>
      </c>
      <c r="R338" s="47">
        <f t="shared" si="76"/>
        <v>154424.53125</v>
      </c>
      <c r="V338" s="49">
        <f t="shared" si="77"/>
        <v>154424.53125</v>
      </c>
      <c r="Y338" s="51"/>
      <c r="Z338" s="51"/>
      <c r="AA338" s="51"/>
      <c r="AC338" s="49">
        <f t="shared" si="78"/>
        <v>154424.53125</v>
      </c>
    </row>
    <row r="339" spans="1:29">
      <c r="A339" s="6" t="s">
        <v>294</v>
      </c>
      <c r="B339" s="6" t="s">
        <v>130</v>
      </c>
      <c r="C339" s="6" t="s">
        <v>364</v>
      </c>
      <c r="D339" s="41" t="s">
        <v>674</v>
      </c>
      <c r="E339" s="45">
        <v>577198.44999999995</v>
      </c>
      <c r="F339" s="45">
        <v>830599.45</v>
      </c>
      <c r="G339" s="45">
        <v>1028328.29</v>
      </c>
      <c r="H339" s="45">
        <v>1235228.29</v>
      </c>
      <c r="I339" s="45">
        <v>1583797.29</v>
      </c>
      <c r="J339" s="45">
        <v>1808405.29</v>
      </c>
      <c r="K339" s="45">
        <v>2033013.29</v>
      </c>
      <c r="L339" s="45">
        <v>2257621.29</v>
      </c>
      <c r="M339" s="45">
        <v>2482229.29</v>
      </c>
      <c r="N339" s="45">
        <v>238949</v>
      </c>
      <c r="O339" s="45">
        <v>477898</v>
      </c>
      <c r="P339" s="45">
        <v>716847</v>
      </c>
      <c r="Q339" s="45">
        <v>905012.41</v>
      </c>
      <c r="R339" s="47">
        <f t="shared" si="76"/>
        <v>1286168.4924999999</v>
      </c>
      <c r="V339" s="49">
        <f t="shared" si="77"/>
        <v>1286168.4924999999</v>
      </c>
      <c r="Y339" s="51"/>
      <c r="Z339" s="51"/>
      <c r="AA339" s="51"/>
      <c r="AC339" s="49">
        <f t="shared" si="78"/>
        <v>1286168.4924999999</v>
      </c>
    </row>
    <row r="340" spans="1:29">
      <c r="A340" s="6" t="s">
        <v>294</v>
      </c>
      <c r="B340" s="6" t="s">
        <v>130</v>
      </c>
      <c r="C340" s="6" t="s">
        <v>365</v>
      </c>
      <c r="D340" s="41" t="s">
        <v>680</v>
      </c>
      <c r="E340" s="45">
        <v>8796.9599999999991</v>
      </c>
      <c r="F340" s="45">
        <v>9226.66</v>
      </c>
      <c r="G340" s="45">
        <v>10766.27</v>
      </c>
      <c r="H340" s="45">
        <v>-77963.03</v>
      </c>
      <c r="I340" s="45">
        <v>-77532.06</v>
      </c>
      <c r="J340" s="45">
        <v>-58551.97</v>
      </c>
      <c r="K340" s="45">
        <v>-57247.18</v>
      </c>
      <c r="L340" s="45">
        <v>-54967.360000000001</v>
      </c>
      <c r="M340" s="45">
        <v>-50592.21</v>
      </c>
      <c r="N340" s="45">
        <v>481.15</v>
      </c>
      <c r="O340" s="45">
        <v>724.48</v>
      </c>
      <c r="P340" s="45">
        <v>5173.67</v>
      </c>
      <c r="Q340" s="45">
        <v>6089.05</v>
      </c>
      <c r="R340" s="47">
        <f t="shared" si="76"/>
        <v>-28586.547916666666</v>
      </c>
      <c r="V340" s="49">
        <f t="shared" si="77"/>
        <v>-28586.547916666666</v>
      </c>
      <c r="Y340" s="51"/>
      <c r="Z340" s="51"/>
      <c r="AA340" s="51"/>
      <c r="AC340" s="49">
        <f t="shared" si="78"/>
        <v>-28586.547916666666</v>
      </c>
    </row>
    <row r="341" spans="1:29">
      <c r="A341" s="6" t="s">
        <v>2</v>
      </c>
      <c r="B341" s="6" t="s">
        <v>366</v>
      </c>
      <c r="C341" s="6" t="s">
        <v>2</v>
      </c>
      <c r="D341" s="41" t="s">
        <v>131</v>
      </c>
      <c r="E341" s="45">
        <v>817381.03</v>
      </c>
      <c r="F341" s="45">
        <v>1008966.51</v>
      </c>
      <c r="G341" s="45">
        <v>1203311.8899999999</v>
      </c>
      <c r="H341" s="45">
        <v>1404170.63</v>
      </c>
      <c r="I341" s="45">
        <v>1585684.77</v>
      </c>
      <c r="J341" s="45">
        <v>1784368.72</v>
      </c>
      <c r="K341" s="45">
        <v>1987428.32</v>
      </c>
      <c r="L341" s="45">
        <v>2175409.71</v>
      </c>
      <c r="M341" s="45">
        <v>2351148.16</v>
      </c>
      <c r="N341" s="45">
        <v>259115.38</v>
      </c>
      <c r="O341" s="45">
        <v>501515.19</v>
      </c>
      <c r="P341" s="45">
        <v>730296.37</v>
      </c>
      <c r="Q341" s="45">
        <v>919792.36</v>
      </c>
      <c r="R341" s="47">
        <f t="shared" si="76"/>
        <v>1321666.8620833333</v>
      </c>
      <c r="V341" s="49">
        <f t="shared" si="77"/>
        <v>1321666.8620833333</v>
      </c>
      <c r="Y341" s="51"/>
      <c r="Z341" s="51"/>
      <c r="AA341" s="51"/>
      <c r="AC341" s="49">
        <f t="shared" si="78"/>
        <v>1321666.8620833333</v>
      </c>
    </row>
    <row r="342" spans="1:29">
      <c r="A342" s="6"/>
      <c r="B342" s="6"/>
      <c r="C342" s="6"/>
      <c r="D342" s="41" t="s">
        <v>132</v>
      </c>
      <c r="E342" s="46">
        <f t="shared" ref="E342:R342" si="79">SUM(E326:E341)</f>
        <v>15026617.4</v>
      </c>
      <c r="F342" s="46">
        <f t="shared" si="79"/>
        <v>17086776.140000001</v>
      </c>
      <c r="G342" s="46">
        <f t="shared" si="79"/>
        <v>18797028.25</v>
      </c>
      <c r="H342" s="46">
        <f t="shared" si="79"/>
        <v>20364544.549999997</v>
      </c>
      <c r="I342" s="46">
        <f t="shared" si="79"/>
        <v>22047093.91</v>
      </c>
      <c r="J342" s="46">
        <f t="shared" si="79"/>
        <v>23696834.609999999</v>
      </c>
      <c r="K342" s="46">
        <f t="shared" si="79"/>
        <v>25793227.520000003</v>
      </c>
      <c r="L342" s="46">
        <f t="shared" si="79"/>
        <v>28876446.879999999</v>
      </c>
      <c r="M342" s="46">
        <f t="shared" si="79"/>
        <v>33154852.16</v>
      </c>
      <c r="N342" s="46">
        <f t="shared" si="79"/>
        <v>4441991.34</v>
      </c>
      <c r="O342" s="46">
        <f t="shared" si="79"/>
        <v>8759486.8800000008</v>
      </c>
      <c r="P342" s="46">
        <f t="shared" si="79"/>
        <v>12933577.640000001</v>
      </c>
      <c r="Q342" s="46">
        <f t="shared" si="79"/>
        <v>15884714.600000001</v>
      </c>
      <c r="R342" s="46">
        <f t="shared" si="79"/>
        <v>19283960.490000002</v>
      </c>
      <c r="Y342" s="51"/>
      <c r="Z342" s="51"/>
      <c r="AA342" s="51"/>
    </row>
    <row r="343" spans="1:29">
      <c r="D343" s="3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7"/>
      <c r="Y343" s="51"/>
      <c r="Z343" s="51"/>
      <c r="AA343" s="51"/>
    </row>
    <row r="344" spans="1:29">
      <c r="A344" s="6" t="s">
        <v>284</v>
      </c>
      <c r="B344" s="6" t="s">
        <v>133</v>
      </c>
      <c r="D344" s="41" t="s">
        <v>134</v>
      </c>
      <c r="E344" s="45">
        <v>10247492.640000001</v>
      </c>
      <c r="F344" s="45">
        <v>12830612.939999999</v>
      </c>
      <c r="G344" s="45">
        <v>15419057.09</v>
      </c>
      <c r="H344" s="45">
        <v>18020859.960000001</v>
      </c>
      <c r="I344" s="45">
        <v>20637535.760000002</v>
      </c>
      <c r="J344" s="45">
        <v>23270347</v>
      </c>
      <c r="K344" s="45">
        <v>25918672.199999999</v>
      </c>
      <c r="L344" s="45">
        <v>28582313.68</v>
      </c>
      <c r="M344" s="45">
        <v>31270347.91</v>
      </c>
      <c r="N344" s="45">
        <v>2792093.49</v>
      </c>
      <c r="O344" s="45">
        <v>5476803.3399999999</v>
      </c>
      <c r="P344" s="45">
        <v>8167805.6600000001</v>
      </c>
      <c r="Q344" s="45">
        <v>10867432.48</v>
      </c>
      <c r="R344" s="47">
        <f t="shared" ref="R344:R346" si="80">((E344+Q344)+((F344+G344+H344+I344+J344+K344+L344+M344+N344+O344+P344)*2))/24</f>
        <v>16911992.6325</v>
      </c>
      <c r="V344" s="49">
        <f t="shared" ref="V344:V346" si="81">R344</f>
        <v>16911992.6325</v>
      </c>
      <c r="Y344" s="51"/>
      <c r="Z344" s="51"/>
      <c r="AA344" s="51"/>
      <c r="AC344" s="49">
        <f t="shared" ref="AC344:AC346" si="82">+R344</f>
        <v>16911992.6325</v>
      </c>
    </row>
    <row r="345" spans="1:29">
      <c r="A345" s="6" t="s">
        <v>284</v>
      </c>
      <c r="B345" s="6" t="s">
        <v>135</v>
      </c>
      <c r="D345" s="41" t="s">
        <v>681</v>
      </c>
      <c r="E345" s="45">
        <v>1191609.53</v>
      </c>
      <c r="F345" s="45">
        <v>1491420.73</v>
      </c>
      <c r="G345" s="45">
        <v>1790451.9</v>
      </c>
      <c r="H345" s="45">
        <v>2092205.64</v>
      </c>
      <c r="I345" s="45">
        <v>2394012.87</v>
      </c>
      <c r="J345" s="45">
        <v>2695763.14</v>
      </c>
      <c r="K345" s="45">
        <v>2985075.27</v>
      </c>
      <c r="L345" s="45">
        <v>3251041.51</v>
      </c>
      <c r="M345" s="45">
        <v>3517419.93</v>
      </c>
      <c r="N345" s="45">
        <v>587972.24</v>
      </c>
      <c r="O345" s="45">
        <v>906432.54</v>
      </c>
      <c r="P345" s="45">
        <v>1225002.47</v>
      </c>
      <c r="Q345" s="45">
        <v>1543761.12</v>
      </c>
      <c r="R345" s="47">
        <f t="shared" si="80"/>
        <v>2025373.6304166662</v>
      </c>
      <c r="V345" s="49">
        <f t="shared" si="81"/>
        <v>2025373.6304166662</v>
      </c>
      <c r="Y345" s="51"/>
      <c r="Z345" s="51"/>
      <c r="AA345" s="51"/>
      <c r="AC345" s="49">
        <f t="shared" si="82"/>
        <v>2025373.6304166662</v>
      </c>
    </row>
    <row r="346" spans="1:29">
      <c r="A346" s="6" t="s">
        <v>284</v>
      </c>
      <c r="B346" s="1" t="s">
        <v>136</v>
      </c>
      <c r="D346" s="41" t="s">
        <v>137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80"/>
        <v>0</v>
      </c>
      <c r="V346" s="49">
        <f t="shared" si="81"/>
        <v>0</v>
      </c>
      <c r="Y346" s="51"/>
      <c r="Z346" s="51"/>
      <c r="AA346" s="51"/>
      <c r="AC346" s="49">
        <f t="shared" si="82"/>
        <v>0</v>
      </c>
    </row>
    <row r="347" spans="1:29">
      <c r="D347" s="41" t="s">
        <v>138</v>
      </c>
      <c r="E347" s="46">
        <f t="shared" ref="E347:R347" si="83">SUM(E344:E346)</f>
        <v>11439102.17</v>
      </c>
      <c r="F347" s="46">
        <f t="shared" si="83"/>
        <v>14322033.67</v>
      </c>
      <c r="G347" s="46">
        <f t="shared" si="83"/>
        <v>17209508.989999998</v>
      </c>
      <c r="H347" s="46">
        <f t="shared" si="83"/>
        <v>20113065.600000001</v>
      </c>
      <c r="I347" s="46">
        <f t="shared" si="83"/>
        <v>23031548.630000003</v>
      </c>
      <c r="J347" s="46">
        <f t="shared" si="83"/>
        <v>25966110.140000001</v>
      </c>
      <c r="K347" s="46">
        <f t="shared" si="83"/>
        <v>28903747.469999999</v>
      </c>
      <c r="L347" s="46">
        <f t="shared" si="83"/>
        <v>31833355.189999998</v>
      </c>
      <c r="M347" s="46">
        <f t="shared" si="83"/>
        <v>34787767.840000004</v>
      </c>
      <c r="N347" s="46">
        <f t="shared" si="83"/>
        <v>3380065.7300000004</v>
      </c>
      <c r="O347" s="46">
        <f t="shared" si="83"/>
        <v>6383235.8799999999</v>
      </c>
      <c r="P347" s="46">
        <f t="shared" si="83"/>
        <v>9392808.1300000008</v>
      </c>
      <c r="Q347" s="46">
        <f t="shared" si="83"/>
        <v>12411193.600000001</v>
      </c>
      <c r="R347" s="46">
        <f t="shared" si="83"/>
        <v>18937366.262916666</v>
      </c>
      <c r="Y347" s="51"/>
      <c r="Z347" s="51"/>
      <c r="AA347" s="51"/>
    </row>
    <row r="348" spans="1:29">
      <c r="D348" s="3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7"/>
      <c r="Y348" s="51"/>
      <c r="Z348" s="51"/>
      <c r="AA348" s="51"/>
    </row>
    <row r="349" spans="1:29">
      <c r="A349" s="6" t="s">
        <v>284</v>
      </c>
      <c r="B349" s="6" t="s">
        <v>139</v>
      </c>
      <c r="D349" s="41" t="s">
        <v>140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ref="R349:R364" si="84">((E349+Q349)+((F349+G349+H349+I349+J349+K349+L349+M349+N349+O349+P349)*2))/24</f>
        <v>0</v>
      </c>
      <c r="V349" s="49">
        <f t="shared" ref="V349:V364" si="85">R349</f>
        <v>0</v>
      </c>
      <c r="Y349" s="51"/>
      <c r="Z349" s="51"/>
      <c r="AA349" s="51"/>
      <c r="AC349" s="49">
        <f t="shared" ref="AC349:AC364" si="86">+R349</f>
        <v>0</v>
      </c>
    </row>
    <row r="350" spans="1:29">
      <c r="A350" s="6" t="s">
        <v>284</v>
      </c>
      <c r="B350" s="6" t="s">
        <v>141</v>
      </c>
      <c r="C350" s="6" t="s">
        <v>143</v>
      </c>
      <c r="D350" s="5" t="s">
        <v>144</v>
      </c>
      <c r="E350" s="45">
        <v>506288.91</v>
      </c>
      <c r="F350" s="45">
        <v>579140.80000000005</v>
      </c>
      <c r="G350" s="45">
        <v>620019.06000000006</v>
      </c>
      <c r="H350" s="45">
        <v>639514.62</v>
      </c>
      <c r="I350" s="45">
        <v>679468.62</v>
      </c>
      <c r="J350" s="45">
        <v>758430.75</v>
      </c>
      <c r="K350" s="45">
        <v>845594.95</v>
      </c>
      <c r="L350" s="45">
        <v>932601.67</v>
      </c>
      <c r="M350" s="45">
        <v>1014898.94</v>
      </c>
      <c r="N350" s="45">
        <v>65182.81</v>
      </c>
      <c r="O350" s="45">
        <v>127151.21</v>
      </c>
      <c r="P350" s="45">
        <v>182998.52</v>
      </c>
      <c r="Q350" s="45">
        <v>230974.4</v>
      </c>
      <c r="R350" s="47">
        <f t="shared" si="84"/>
        <v>567802.80041666667</v>
      </c>
      <c r="V350" s="49">
        <f t="shared" si="85"/>
        <v>567802.80041666667</v>
      </c>
      <c r="Y350" s="51"/>
      <c r="Z350" s="51"/>
      <c r="AA350" s="51"/>
      <c r="AC350" s="49">
        <f t="shared" si="86"/>
        <v>567802.80041666667</v>
      </c>
    </row>
    <row r="351" spans="1:29">
      <c r="A351" s="6" t="s">
        <v>284</v>
      </c>
      <c r="B351" s="6" t="s">
        <v>141</v>
      </c>
      <c r="C351" s="6" t="s">
        <v>179</v>
      </c>
      <c r="D351" s="5" t="s">
        <v>876</v>
      </c>
      <c r="E351" s="45">
        <v>42013.89</v>
      </c>
      <c r="F351" s="45">
        <v>52777.78</v>
      </c>
      <c r="G351" s="45">
        <v>63194.44</v>
      </c>
      <c r="H351" s="45">
        <v>73958.33</v>
      </c>
      <c r="I351" s="45">
        <v>84722.22</v>
      </c>
      <c r="J351" s="45">
        <v>95138.880000000005</v>
      </c>
      <c r="K351" s="45">
        <v>105902.77</v>
      </c>
      <c r="L351" s="45">
        <v>116319.44</v>
      </c>
      <c r="M351" s="45">
        <v>127083.32</v>
      </c>
      <c r="N351" s="45">
        <v>10763.89</v>
      </c>
      <c r="O351" s="45">
        <v>20486.11</v>
      </c>
      <c r="P351" s="45">
        <v>31250</v>
      </c>
      <c r="Q351" s="45">
        <v>41666.67</v>
      </c>
      <c r="R351" s="47">
        <f t="shared" si="84"/>
        <v>68619.788333333345</v>
      </c>
      <c r="V351" s="49">
        <f t="shared" si="85"/>
        <v>68619.788333333345</v>
      </c>
      <c r="Y351" s="51"/>
      <c r="Z351" s="51"/>
      <c r="AA351" s="51"/>
      <c r="AC351" s="49">
        <f t="shared" si="86"/>
        <v>68619.788333333345</v>
      </c>
    </row>
    <row r="352" spans="1:29">
      <c r="A352" s="6" t="s">
        <v>284</v>
      </c>
      <c r="B352" s="6" t="s">
        <v>141</v>
      </c>
      <c r="D352" s="41" t="s">
        <v>142</v>
      </c>
      <c r="E352" s="45">
        <v>4692145</v>
      </c>
      <c r="F352" s="45">
        <v>5865181.2400000002</v>
      </c>
      <c r="G352" s="45">
        <v>7190717.5</v>
      </c>
      <c r="H352" s="45">
        <v>8516253.75</v>
      </c>
      <c r="I352" s="45">
        <v>9841733.1199999992</v>
      </c>
      <c r="J352" s="45">
        <v>11102087.51</v>
      </c>
      <c r="K352" s="45">
        <v>12362441.880000001</v>
      </c>
      <c r="L352" s="45">
        <v>13586500.199999999</v>
      </c>
      <c r="M352" s="45">
        <v>14810558.539999999</v>
      </c>
      <c r="N352" s="45">
        <v>1224058.3400000001</v>
      </c>
      <c r="O352" s="45">
        <v>2448116.66</v>
      </c>
      <c r="P352" s="45">
        <v>3672175</v>
      </c>
      <c r="Q352" s="45">
        <v>4896233.34</v>
      </c>
      <c r="R352" s="47">
        <f t="shared" si="84"/>
        <v>7951167.7425000006</v>
      </c>
      <c r="V352" s="49">
        <f t="shared" si="85"/>
        <v>7951167.7425000006</v>
      </c>
      <c r="Y352" s="51"/>
      <c r="Z352" s="51"/>
      <c r="AA352" s="51"/>
      <c r="AC352" s="49">
        <f t="shared" si="86"/>
        <v>7951167.7425000006</v>
      </c>
    </row>
    <row r="353" spans="1:29">
      <c r="A353" s="6" t="s">
        <v>284</v>
      </c>
      <c r="B353" s="6" t="s">
        <v>146</v>
      </c>
      <c r="D353" s="41" t="s">
        <v>147</v>
      </c>
      <c r="E353" s="45">
        <v>74081.5</v>
      </c>
      <c r="F353" s="45">
        <v>92601.87</v>
      </c>
      <c r="G353" s="45">
        <v>111608.52</v>
      </c>
      <c r="H353" s="45">
        <v>130405.66</v>
      </c>
      <c r="I353" s="45">
        <v>148525.69</v>
      </c>
      <c r="J353" s="45">
        <v>166235.5</v>
      </c>
      <c r="K353" s="45">
        <v>184200.8</v>
      </c>
      <c r="L353" s="45">
        <v>197821.21</v>
      </c>
      <c r="M353" s="45">
        <v>211496.36</v>
      </c>
      <c r="N353" s="45">
        <v>13623.97</v>
      </c>
      <c r="O353" s="45">
        <v>27247.94</v>
      </c>
      <c r="P353" s="45">
        <v>40871.910000000003</v>
      </c>
      <c r="Q353" s="45">
        <v>54495.88</v>
      </c>
      <c r="R353" s="47">
        <f t="shared" si="84"/>
        <v>115744.00999999997</v>
      </c>
      <c r="V353" s="49">
        <f t="shared" si="85"/>
        <v>115744.00999999997</v>
      </c>
      <c r="Y353" s="51"/>
      <c r="Z353" s="51"/>
      <c r="AA353" s="51"/>
      <c r="AC353" s="49">
        <f t="shared" si="86"/>
        <v>115744.00999999997</v>
      </c>
    </row>
    <row r="354" spans="1:29">
      <c r="A354" s="6" t="s">
        <v>284</v>
      </c>
      <c r="B354" s="6" t="s">
        <v>148</v>
      </c>
      <c r="D354" s="41" t="s">
        <v>682</v>
      </c>
      <c r="E354" s="45">
        <v>13656.88</v>
      </c>
      <c r="F354" s="45">
        <v>17071.099999999999</v>
      </c>
      <c r="G354" s="45">
        <v>20485.32</v>
      </c>
      <c r="H354" s="45">
        <v>23899.54</v>
      </c>
      <c r="I354" s="45">
        <v>27313.759999999998</v>
      </c>
      <c r="J354" s="45">
        <v>30727.98</v>
      </c>
      <c r="K354" s="45">
        <v>34142.199999999997</v>
      </c>
      <c r="L354" s="45">
        <v>39125.19</v>
      </c>
      <c r="M354" s="45">
        <v>44118.75</v>
      </c>
      <c r="N354" s="45">
        <v>4988.28</v>
      </c>
      <c r="O354" s="45">
        <v>9976.56</v>
      </c>
      <c r="P354" s="45">
        <v>14964.84</v>
      </c>
      <c r="Q354" s="45">
        <v>19953.12</v>
      </c>
      <c r="R354" s="47">
        <f t="shared" si="84"/>
        <v>23634.876666666667</v>
      </c>
      <c r="V354" s="49">
        <f t="shared" si="85"/>
        <v>23634.876666666667</v>
      </c>
      <c r="Y354" s="51"/>
      <c r="Z354" s="51"/>
      <c r="AA354" s="51"/>
      <c r="AC354" s="49">
        <f t="shared" si="86"/>
        <v>23634.876666666667</v>
      </c>
    </row>
    <row r="355" spans="1:29">
      <c r="A355" s="6" t="s">
        <v>284</v>
      </c>
      <c r="B355" s="6" t="s">
        <v>145</v>
      </c>
      <c r="C355" s="6" t="s">
        <v>872</v>
      </c>
      <c r="D355" s="41" t="s">
        <v>873</v>
      </c>
      <c r="E355" s="45">
        <v>1050</v>
      </c>
      <c r="F355" s="45">
        <v>1050</v>
      </c>
      <c r="G355" s="45">
        <v>2114</v>
      </c>
      <c r="H355" s="45">
        <v>2114</v>
      </c>
      <c r="I355" s="45">
        <v>2114</v>
      </c>
      <c r="J355" s="45">
        <v>2885</v>
      </c>
      <c r="K355" s="45">
        <v>2885</v>
      </c>
      <c r="L355" s="45">
        <v>2885</v>
      </c>
      <c r="M355" s="45">
        <v>3709</v>
      </c>
      <c r="N355" s="45">
        <v>0</v>
      </c>
      <c r="O355" s="45">
        <v>0</v>
      </c>
      <c r="P355" s="45">
        <v>833</v>
      </c>
      <c r="Q355" s="45">
        <v>833</v>
      </c>
      <c r="R355" s="47">
        <f t="shared" si="84"/>
        <v>1794.2083333333333</v>
      </c>
      <c r="V355" s="49">
        <f t="shared" si="85"/>
        <v>1794.2083333333333</v>
      </c>
      <c r="Y355" s="51"/>
      <c r="Z355" s="51"/>
      <c r="AA355" s="51"/>
      <c r="AC355" s="49">
        <f t="shared" si="86"/>
        <v>1794.2083333333333</v>
      </c>
    </row>
    <row r="356" spans="1:29">
      <c r="A356" s="6" t="s">
        <v>284</v>
      </c>
      <c r="B356" s="6" t="s">
        <v>145</v>
      </c>
      <c r="C356" s="6" t="s">
        <v>869</v>
      </c>
      <c r="D356" s="41" t="s">
        <v>870</v>
      </c>
      <c r="E356" s="45">
        <v>-0.01</v>
      </c>
      <c r="F356" s="45">
        <v>-0.01</v>
      </c>
      <c r="G356" s="45">
        <v>-0.01</v>
      </c>
      <c r="H356" s="45">
        <v>-0.01</v>
      </c>
      <c r="I356" s="45">
        <v>-0.01</v>
      </c>
      <c r="J356" s="45">
        <v>-0.01</v>
      </c>
      <c r="K356" s="45">
        <v>-0.01</v>
      </c>
      <c r="L356" s="45">
        <v>-0.01</v>
      </c>
      <c r="M356" s="45">
        <v>-0.01</v>
      </c>
      <c r="N356" s="45">
        <v>0</v>
      </c>
      <c r="O356" s="45">
        <v>0</v>
      </c>
      <c r="P356" s="45">
        <v>0</v>
      </c>
      <c r="Q356" s="45">
        <v>0</v>
      </c>
      <c r="R356" s="47">
        <f t="shared" si="84"/>
        <v>-7.0833333333333338E-3</v>
      </c>
      <c r="V356" s="49">
        <f t="shared" si="85"/>
        <v>-7.0833333333333338E-3</v>
      </c>
      <c r="Y356" s="51"/>
      <c r="Z356" s="51"/>
      <c r="AA356" s="51"/>
      <c r="AC356" s="49">
        <f t="shared" si="86"/>
        <v>-7.0833333333333338E-3</v>
      </c>
    </row>
    <row r="357" spans="1:29">
      <c r="A357" s="6" t="s">
        <v>284</v>
      </c>
      <c r="B357" s="6" t="s">
        <v>145</v>
      </c>
      <c r="C357" s="6" t="s">
        <v>12</v>
      </c>
      <c r="D357" s="41" t="s">
        <v>683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si="84"/>
        <v>0</v>
      </c>
      <c r="V357" s="49">
        <f t="shared" si="85"/>
        <v>0</v>
      </c>
      <c r="Y357" s="51"/>
      <c r="Z357" s="51"/>
      <c r="AA357" s="51"/>
      <c r="AC357" s="49">
        <f t="shared" si="86"/>
        <v>0</v>
      </c>
    </row>
    <row r="358" spans="1:29">
      <c r="A358" s="6" t="s">
        <v>284</v>
      </c>
      <c r="B358" s="6" t="s">
        <v>145</v>
      </c>
      <c r="C358" s="6" t="s">
        <v>154</v>
      </c>
      <c r="D358" s="41" t="s">
        <v>871</v>
      </c>
      <c r="E358" s="45">
        <v>8444.42</v>
      </c>
      <c r="F358" s="45">
        <v>14937.12</v>
      </c>
      <c r="G358" s="45">
        <v>18135.3</v>
      </c>
      <c r="H358" s="45">
        <v>18135.3</v>
      </c>
      <c r="I358" s="45">
        <v>18135.3</v>
      </c>
      <c r="J358" s="45">
        <v>27285.99</v>
      </c>
      <c r="K358" s="45">
        <v>27468.55</v>
      </c>
      <c r="L358" s="45">
        <v>27285.99</v>
      </c>
      <c r="M358" s="45">
        <v>36361.96</v>
      </c>
      <c r="N358" s="45">
        <v>0</v>
      </c>
      <c r="O358" s="45">
        <v>0</v>
      </c>
      <c r="P358" s="45">
        <v>7558.06</v>
      </c>
      <c r="Q358" s="45">
        <v>7558.06</v>
      </c>
      <c r="R358" s="47">
        <f t="shared" si="84"/>
        <v>16942.067500000001</v>
      </c>
      <c r="V358" s="49">
        <f t="shared" si="85"/>
        <v>16942.067500000001</v>
      </c>
      <c r="Y358" s="51"/>
      <c r="Z358" s="51"/>
      <c r="AA358" s="51"/>
      <c r="AC358" s="49">
        <f t="shared" si="86"/>
        <v>16942.067500000001</v>
      </c>
    </row>
    <row r="359" spans="1:29">
      <c r="A359" s="6" t="s">
        <v>293</v>
      </c>
      <c r="B359" s="6" t="s">
        <v>145</v>
      </c>
      <c r="C359" s="6" t="s">
        <v>372</v>
      </c>
      <c r="D359" s="41" t="s">
        <v>684</v>
      </c>
      <c r="E359" s="45">
        <v>130.78</v>
      </c>
      <c r="F359" s="45">
        <v>252.71</v>
      </c>
      <c r="G359" s="45">
        <v>332.5</v>
      </c>
      <c r="H359" s="45">
        <v>384.72</v>
      </c>
      <c r="I359" s="45">
        <v>458.81</v>
      </c>
      <c r="J359" s="45">
        <v>567.53</v>
      </c>
      <c r="K359" s="45">
        <v>701.8</v>
      </c>
      <c r="L359" s="45">
        <v>788.18</v>
      </c>
      <c r="M359" s="45">
        <v>1386.35</v>
      </c>
      <c r="N359" s="45">
        <v>1.35</v>
      </c>
      <c r="O359" s="45">
        <v>2.52</v>
      </c>
      <c r="P359" s="45">
        <v>3.67</v>
      </c>
      <c r="Q359" s="45">
        <v>4.4400000000000004</v>
      </c>
      <c r="R359" s="47">
        <f t="shared" si="84"/>
        <v>412.3125</v>
      </c>
      <c r="V359" s="49">
        <f t="shared" si="85"/>
        <v>412.3125</v>
      </c>
      <c r="Y359" s="51"/>
      <c r="Z359" s="51"/>
      <c r="AA359" s="51"/>
      <c r="AC359" s="49">
        <f t="shared" si="86"/>
        <v>412.3125</v>
      </c>
    </row>
    <row r="360" spans="1:29">
      <c r="A360" s="6" t="s">
        <v>293</v>
      </c>
      <c r="B360" s="6" t="s">
        <v>145</v>
      </c>
      <c r="C360" s="6" t="s">
        <v>373</v>
      </c>
      <c r="D360" s="41" t="s">
        <v>685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84"/>
        <v>0</v>
      </c>
      <c r="V360" s="49">
        <f t="shared" si="85"/>
        <v>0</v>
      </c>
      <c r="Y360" s="51"/>
      <c r="Z360" s="51"/>
      <c r="AA360" s="51"/>
      <c r="AC360" s="49">
        <f t="shared" si="86"/>
        <v>0</v>
      </c>
    </row>
    <row r="361" spans="1:29">
      <c r="A361" s="6" t="s">
        <v>293</v>
      </c>
      <c r="B361" s="6" t="s">
        <v>145</v>
      </c>
      <c r="C361" s="6" t="s">
        <v>374</v>
      </c>
      <c r="D361" s="41" t="s">
        <v>686</v>
      </c>
      <c r="E361" s="45">
        <v>10234.33</v>
      </c>
      <c r="F361" s="45">
        <v>10234.33</v>
      </c>
      <c r="G361" s="45">
        <v>10234.33</v>
      </c>
      <c r="H361" s="45">
        <v>10234.33</v>
      </c>
      <c r="I361" s="45">
        <v>10234.33</v>
      </c>
      <c r="J361" s="45">
        <v>10234.33</v>
      </c>
      <c r="K361" s="45">
        <v>10234.33</v>
      </c>
      <c r="L361" s="45">
        <v>10234.33</v>
      </c>
      <c r="M361" s="45">
        <v>13347.42</v>
      </c>
      <c r="N361" s="45">
        <v>0</v>
      </c>
      <c r="O361" s="45">
        <v>0</v>
      </c>
      <c r="P361" s="45">
        <v>0</v>
      </c>
      <c r="Q361" s="45">
        <v>0</v>
      </c>
      <c r="R361" s="47">
        <f t="shared" si="84"/>
        <v>7508.7412499999991</v>
      </c>
      <c r="V361" s="49">
        <f t="shared" si="85"/>
        <v>7508.7412499999991</v>
      </c>
      <c r="Y361" s="51"/>
      <c r="Z361" s="51"/>
      <c r="AA361" s="51"/>
      <c r="AC361" s="49">
        <f t="shared" si="86"/>
        <v>7508.7412499999991</v>
      </c>
    </row>
    <row r="362" spans="1:29">
      <c r="A362" s="6" t="s">
        <v>294</v>
      </c>
      <c r="B362" s="6" t="s">
        <v>145</v>
      </c>
      <c r="C362" s="6" t="s">
        <v>372</v>
      </c>
      <c r="D362" s="41" t="s">
        <v>684</v>
      </c>
      <c r="E362" s="45">
        <v>740.81</v>
      </c>
      <c r="F362" s="45">
        <v>1214.43</v>
      </c>
      <c r="G362" s="45">
        <v>1777.6</v>
      </c>
      <c r="H362" s="45">
        <v>2475.8000000000002</v>
      </c>
      <c r="I362" s="45">
        <v>3053.27</v>
      </c>
      <c r="J362" s="45">
        <v>3960.22</v>
      </c>
      <c r="K362" s="45">
        <v>5233.59</v>
      </c>
      <c r="L362" s="45">
        <v>6337.36</v>
      </c>
      <c r="M362" s="45">
        <v>9422.17</v>
      </c>
      <c r="N362" s="45">
        <v>72.010000000000005</v>
      </c>
      <c r="O362" s="45">
        <v>79.47</v>
      </c>
      <c r="P362" s="45">
        <v>91.15</v>
      </c>
      <c r="Q362" s="45">
        <v>99.08</v>
      </c>
      <c r="R362" s="47">
        <f t="shared" si="84"/>
        <v>2844.7512500000007</v>
      </c>
      <c r="V362" s="49">
        <f t="shared" si="85"/>
        <v>2844.7512500000007</v>
      </c>
      <c r="Y362" s="51"/>
      <c r="Z362" s="51"/>
      <c r="AA362" s="51"/>
      <c r="AC362" s="49">
        <f t="shared" si="86"/>
        <v>2844.7512500000007</v>
      </c>
    </row>
    <row r="363" spans="1:29">
      <c r="A363" s="6" t="s">
        <v>294</v>
      </c>
      <c r="B363" s="6" t="s">
        <v>145</v>
      </c>
      <c r="C363" s="6" t="s">
        <v>373</v>
      </c>
      <c r="D363" s="41" t="s">
        <v>685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84"/>
        <v>0</v>
      </c>
      <c r="V363" s="49">
        <f t="shared" si="85"/>
        <v>0</v>
      </c>
      <c r="Y363" s="51"/>
      <c r="Z363" s="51"/>
      <c r="AA363" s="51"/>
      <c r="AC363" s="49">
        <f t="shared" si="86"/>
        <v>0</v>
      </c>
    </row>
    <row r="364" spans="1:29">
      <c r="A364" s="6" t="s">
        <v>294</v>
      </c>
      <c r="B364" s="6" t="s">
        <v>145</v>
      </c>
      <c r="C364" s="6" t="s">
        <v>374</v>
      </c>
      <c r="D364" s="41" t="s">
        <v>686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7">
        <f t="shared" si="84"/>
        <v>0</v>
      </c>
      <c r="V364" s="49">
        <f t="shared" si="85"/>
        <v>0</v>
      </c>
      <c r="Y364" s="51"/>
      <c r="Z364" s="51"/>
      <c r="AA364" s="51"/>
      <c r="AC364" s="49">
        <f t="shared" si="86"/>
        <v>0</v>
      </c>
    </row>
    <row r="365" spans="1:29">
      <c r="D365" s="41" t="s">
        <v>149</v>
      </c>
      <c r="E365" s="46">
        <f t="shared" ref="E365:R365" si="87">SUM(E349:E364)</f>
        <v>5348786.51</v>
      </c>
      <c r="F365" s="46">
        <f t="shared" si="87"/>
        <v>6634461.3700000001</v>
      </c>
      <c r="G365" s="46">
        <f t="shared" si="87"/>
        <v>8038618.5599999996</v>
      </c>
      <c r="H365" s="46">
        <f t="shared" si="87"/>
        <v>9417376.040000001</v>
      </c>
      <c r="I365" s="46">
        <f t="shared" si="87"/>
        <v>10815759.109999999</v>
      </c>
      <c r="J365" s="46">
        <f t="shared" si="87"/>
        <v>12197553.680000002</v>
      </c>
      <c r="K365" s="46">
        <f t="shared" si="87"/>
        <v>13578805.860000003</v>
      </c>
      <c r="L365" s="46">
        <f t="shared" si="87"/>
        <v>14919898.559999999</v>
      </c>
      <c r="M365" s="46">
        <f t="shared" si="87"/>
        <v>16272382.799999999</v>
      </c>
      <c r="N365" s="46">
        <f t="shared" si="87"/>
        <v>1318690.6500000001</v>
      </c>
      <c r="O365" s="46">
        <f t="shared" si="87"/>
        <v>2633060.4700000002</v>
      </c>
      <c r="P365" s="46">
        <f t="shared" si="87"/>
        <v>3950746.15</v>
      </c>
      <c r="Q365" s="46">
        <f t="shared" si="87"/>
        <v>5251817.99</v>
      </c>
      <c r="R365" s="46">
        <f t="shared" si="87"/>
        <v>8756471.2916666698</v>
      </c>
      <c r="Y365" s="51"/>
      <c r="Z365" s="51"/>
      <c r="AA365" s="51"/>
    </row>
    <row r="366" spans="1:29">
      <c r="D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7"/>
      <c r="Y366" s="51"/>
      <c r="Z366" s="51"/>
      <c r="AA366" s="51"/>
    </row>
    <row r="367" spans="1:29">
      <c r="A367" s="6" t="s">
        <v>284</v>
      </c>
      <c r="B367" s="6" t="s">
        <v>151</v>
      </c>
      <c r="C367" s="6" t="s">
        <v>375</v>
      </c>
      <c r="D367" s="41" t="s">
        <v>687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ref="R367:R387" si="88">((E367+Q367)+((F367+G367+H367+I367+J367+K367+L367+M367+N367+O367+P367)*2))/24</f>
        <v>0</v>
      </c>
      <c r="V367" s="49">
        <f t="shared" ref="V367:V387" si="89">R367</f>
        <v>0</v>
      </c>
      <c r="Y367" s="51"/>
      <c r="Z367" s="51"/>
      <c r="AA367" s="51"/>
      <c r="AC367" s="49">
        <f t="shared" ref="AC367:AC387" si="90">+R367</f>
        <v>0</v>
      </c>
    </row>
    <row r="368" spans="1:29">
      <c r="A368" s="6" t="s">
        <v>284</v>
      </c>
      <c r="B368" s="6" t="s">
        <v>153</v>
      </c>
      <c r="C368" s="6" t="s">
        <v>375</v>
      </c>
      <c r="D368" s="41" t="s">
        <v>689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7">
        <f t="shared" si="88"/>
        <v>0</v>
      </c>
      <c r="V368" s="49">
        <f t="shared" si="89"/>
        <v>0</v>
      </c>
      <c r="Y368" s="51"/>
      <c r="Z368" s="51"/>
      <c r="AA368" s="51"/>
      <c r="AC368" s="49">
        <f t="shared" si="90"/>
        <v>0</v>
      </c>
    </row>
    <row r="369" spans="1:29">
      <c r="A369" s="6" t="s">
        <v>284</v>
      </c>
      <c r="B369" s="6" t="s">
        <v>377</v>
      </c>
      <c r="D369" s="41" t="s">
        <v>691</v>
      </c>
      <c r="E369" s="45">
        <v>-14006.32</v>
      </c>
      <c r="F369" s="45">
        <v>-17507.900000000001</v>
      </c>
      <c r="G369" s="45">
        <v>-21009.48</v>
      </c>
      <c r="H369" s="45">
        <v>-24511.06</v>
      </c>
      <c r="I369" s="45">
        <v>-28012.639999999999</v>
      </c>
      <c r="J369" s="45">
        <v>-31514.22</v>
      </c>
      <c r="K369" s="45">
        <v>-35015.800000000003</v>
      </c>
      <c r="L369" s="45">
        <v>-38517.379999999997</v>
      </c>
      <c r="M369" s="45">
        <v>-42018.96</v>
      </c>
      <c r="N369" s="45">
        <v>-3501.58</v>
      </c>
      <c r="O369" s="45">
        <v>-7003.16</v>
      </c>
      <c r="P369" s="45">
        <v>-10504.74</v>
      </c>
      <c r="Q369" s="45">
        <v>-14006.32</v>
      </c>
      <c r="R369" s="47">
        <f t="shared" si="88"/>
        <v>-22760.27</v>
      </c>
      <c r="V369" s="49">
        <f t="shared" si="89"/>
        <v>-22760.27</v>
      </c>
      <c r="Y369" s="51"/>
      <c r="Z369" s="51"/>
      <c r="AA369" s="51"/>
      <c r="AC369" s="49">
        <f t="shared" si="90"/>
        <v>-22760.27</v>
      </c>
    </row>
    <row r="370" spans="1:29">
      <c r="A370" s="6" t="s">
        <v>293</v>
      </c>
      <c r="B370" s="6" t="s">
        <v>150</v>
      </c>
      <c r="C370" s="6" t="s">
        <v>375</v>
      </c>
      <c r="D370" s="41" t="s">
        <v>692</v>
      </c>
      <c r="E370" s="45">
        <v>951179.27</v>
      </c>
      <c r="F370" s="45">
        <v>856739.88</v>
      </c>
      <c r="G370" s="45">
        <v>670177.22</v>
      </c>
      <c r="H370" s="45">
        <v>102307.01</v>
      </c>
      <c r="I370" s="45">
        <v>-126461.44</v>
      </c>
      <c r="J370" s="45">
        <v>-372360.01</v>
      </c>
      <c r="K370" s="45">
        <v>-291841.81</v>
      </c>
      <c r="L370" s="45">
        <v>77384.039999999994</v>
      </c>
      <c r="M370" s="45">
        <v>485092.4</v>
      </c>
      <c r="N370" s="45">
        <v>394793.07</v>
      </c>
      <c r="O370" s="45">
        <v>742861.83</v>
      </c>
      <c r="P370" s="45">
        <v>927893.17</v>
      </c>
      <c r="Q370" s="45">
        <v>916009.79</v>
      </c>
      <c r="R370" s="47">
        <f t="shared" si="88"/>
        <v>366681.65749999997</v>
      </c>
      <c r="V370" s="49">
        <f t="shared" si="89"/>
        <v>366681.65749999997</v>
      </c>
      <c r="Y370" s="51"/>
      <c r="Z370" s="51"/>
      <c r="AA370" s="51"/>
      <c r="AC370" s="49">
        <f t="shared" si="90"/>
        <v>366681.65749999997</v>
      </c>
    </row>
    <row r="371" spans="1:29">
      <c r="A371" s="6" t="s">
        <v>293</v>
      </c>
      <c r="B371" s="6" t="s">
        <v>150</v>
      </c>
      <c r="C371" s="6" t="s">
        <v>376</v>
      </c>
      <c r="D371" s="41" t="s">
        <v>693</v>
      </c>
      <c r="E371" s="45">
        <v>592637.09</v>
      </c>
      <c r="F371" s="45">
        <v>564272.03</v>
      </c>
      <c r="G371" s="45">
        <v>481804.37</v>
      </c>
      <c r="H371" s="45">
        <v>263621.01</v>
      </c>
      <c r="I371" s="45">
        <v>145966.26999999999</v>
      </c>
      <c r="J371" s="45">
        <v>79520.3</v>
      </c>
      <c r="K371" s="45">
        <v>99923.89</v>
      </c>
      <c r="L371" s="45">
        <v>274617.82</v>
      </c>
      <c r="M371" s="45">
        <v>521437.46</v>
      </c>
      <c r="N371" s="45">
        <v>232018.92</v>
      </c>
      <c r="O371" s="45">
        <v>506353.24</v>
      </c>
      <c r="P371" s="45">
        <v>667295.85</v>
      </c>
      <c r="Q371" s="45">
        <v>718242.84</v>
      </c>
      <c r="R371" s="47">
        <f t="shared" si="88"/>
        <v>374355.92708333343</v>
      </c>
      <c r="V371" s="49">
        <f t="shared" si="89"/>
        <v>374355.92708333343</v>
      </c>
      <c r="Y371" s="51"/>
      <c r="Z371" s="51"/>
      <c r="AA371" s="51"/>
      <c r="AC371" s="49">
        <f t="shared" si="90"/>
        <v>374355.92708333343</v>
      </c>
    </row>
    <row r="372" spans="1:29">
      <c r="A372" s="6" t="s">
        <v>293</v>
      </c>
      <c r="B372" s="6" t="s">
        <v>151</v>
      </c>
      <c r="C372" s="6" t="s">
        <v>375</v>
      </c>
      <c r="D372" s="41" t="s">
        <v>687</v>
      </c>
      <c r="E372" s="45">
        <v>-404.26</v>
      </c>
      <c r="F372" s="45">
        <v>-187.42</v>
      </c>
      <c r="G372" s="45">
        <v>50728.41</v>
      </c>
      <c r="H372" s="45">
        <v>48848.83</v>
      </c>
      <c r="I372" s="45">
        <v>48595.94</v>
      </c>
      <c r="J372" s="45">
        <v>74827</v>
      </c>
      <c r="K372" s="45">
        <v>81374.11</v>
      </c>
      <c r="L372" s="45">
        <v>76721.649999999994</v>
      </c>
      <c r="M372" s="45">
        <v>233562.31</v>
      </c>
      <c r="N372" s="45">
        <v>4826.43</v>
      </c>
      <c r="O372" s="45">
        <v>9140.2000000000007</v>
      </c>
      <c r="P372" s="45">
        <v>14351.92</v>
      </c>
      <c r="Q372" s="45">
        <v>15286.96</v>
      </c>
      <c r="R372" s="47">
        <f t="shared" si="88"/>
        <v>54185.894166666672</v>
      </c>
      <c r="V372" s="49">
        <f t="shared" si="89"/>
        <v>54185.894166666672</v>
      </c>
      <c r="Y372" s="51"/>
      <c r="Z372" s="51"/>
      <c r="AA372" s="51"/>
      <c r="AC372" s="49">
        <f t="shared" si="90"/>
        <v>54185.894166666672</v>
      </c>
    </row>
    <row r="373" spans="1:29">
      <c r="A373" s="6" t="s">
        <v>293</v>
      </c>
      <c r="B373" s="6" t="s">
        <v>151</v>
      </c>
      <c r="C373" s="6" t="s">
        <v>376</v>
      </c>
      <c r="D373" s="41" t="s">
        <v>688</v>
      </c>
      <c r="E373" s="45">
        <v>23051.66</v>
      </c>
      <c r="F373" s="45">
        <v>27063.49</v>
      </c>
      <c r="G373" s="45">
        <v>41428.660000000003</v>
      </c>
      <c r="H373" s="45">
        <v>43895.51</v>
      </c>
      <c r="I373" s="45">
        <v>46566.3</v>
      </c>
      <c r="J373" s="45">
        <v>60845.3</v>
      </c>
      <c r="K373" s="45">
        <v>63959.86</v>
      </c>
      <c r="L373" s="45">
        <v>76153.240000000005</v>
      </c>
      <c r="M373" s="45">
        <v>137241.26</v>
      </c>
      <c r="N373" s="45">
        <v>4240.42</v>
      </c>
      <c r="O373" s="45">
        <v>8106.95</v>
      </c>
      <c r="P373" s="45">
        <v>11585.54</v>
      </c>
      <c r="Q373" s="45">
        <v>13688.48</v>
      </c>
      <c r="R373" s="47">
        <f t="shared" si="88"/>
        <v>44954.716666666667</v>
      </c>
      <c r="V373" s="49">
        <f t="shared" si="89"/>
        <v>44954.716666666667</v>
      </c>
      <c r="Y373" s="51"/>
      <c r="Z373" s="51"/>
      <c r="AA373" s="51"/>
      <c r="AC373" s="49">
        <f t="shared" si="90"/>
        <v>44954.716666666667</v>
      </c>
    </row>
    <row r="374" spans="1:29">
      <c r="A374" s="6" t="s">
        <v>293</v>
      </c>
      <c r="B374" s="6" t="s">
        <v>152</v>
      </c>
      <c r="C374" s="6" t="s">
        <v>375</v>
      </c>
      <c r="D374" s="41" t="s">
        <v>694</v>
      </c>
      <c r="E374" s="45">
        <v>436062.01</v>
      </c>
      <c r="F374" s="45">
        <v>481450.34</v>
      </c>
      <c r="G374" s="45">
        <v>574726.92000000004</v>
      </c>
      <c r="H374" s="45">
        <v>937347.36</v>
      </c>
      <c r="I374" s="45">
        <v>1036470.46</v>
      </c>
      <c r="J374" s="45">
        <v>1160494.3999999999</v>
      </c>
      <c r="K374" s="45">
        <v>1214434.71</v>
      </c>
      <c r="L374" s="45">
        <v>1446864.87</v>
      </c>
      <c r="M374" s="45">
        <v>2116757.21</v>
      </c>
      <c r="N374" s="45">
        <v>31521.4</v>
      </c>
      <c r="O374" s="45">
        <v>146314.23000000001</v>
      </c>
      <c r="P374" s="45">
        <v>180397.05</v>
      </c>
      <c r="Q374" s="45">
        <v>285108.34000000003</v>
      </c>
      <c r="R374" s="47">
        <f t="shared" si="88"/>
        <v>807280.34375000012</v>
      </c>
      <c r="V374" s="49">
        <f t="shared" si="89"/>
        <v>807280.34375000012</v>
      </c>
      <c r="Y374" s="51"/>
      <c r="Z374" s="51"/>
      <c r="AA374" s="51"/>
      <c r="AC374" s="49">
        <f t="shared" si="90"/>
        <v>807280.34375000012</v>
      </c>
    </row>
    <row r="375" spans="1:29">
      <c r="A375" s="6" t="s">
        <v>293</v>
      </c>
      <c r="B375" s="6" t="s">
        <v>152</v>
      </c>
      <c r="C375" s="6" t="s">
        <v>376</v>
      </c>
      <c r="D375" s="41" t="s">
        <v>695</v>
      </c>
      <c r="E375" s="45">
        <v>192570.95</v>
      </c>
      <c r="F375" s="45">
        <v>235724.93</v>
      </c>
      <c r="G375" s="45">
        <v>308957.98</v>
      </c>
      <c r="H375" s="45">
        <v>456606.54</v>
      </c>
      <c r="I375" s="45">
        <v>523630.26</v>
      </c>
      <c r="J375" s="45">
        <v>786358.69</v>
      </c>
      <c r="K375" s="45">
        <v>837364.85</v>
      </c>
      <c r="L375" s="45">
        <v>936447.8</v>
      </c>
      <c r="M375" s="45">
        <v>1145102.26</v>
      </c>
      <c r="N375" s="45">
        <v>31316.3</v>
      </c>
      <c r="O375" s="45">
        <v>94314.89</v>
      </c>
      <c r="P375" s="45">
        <v>129893.69</v>
      </c>
      <c r="Q375" s="45">
        <v>171544.69</v>
      </c>
      <c r="R375" s="47">
        <f t="shared" si="88"/>
        <v>472314.66749999998</v>
      </c>
      <c r="V375" s="49">
        <f t="shared" si="89"/>
        <v>472314.66749999998</v>
      </c>
      <c r="Y375" s="51"/>
      <c r="Z375" s="51"/>
      <c r="AA375" s="51"/>
      <c r="AC375" s="49">
        <f t="shared" si="90"/>
        <v>472314.66749999998</v>
      </c>
    </row>
    <row r="376" spans="1:29">
      <c r="A376" s="6" t="s">
        <v>293</v>
      </c>
      <c r="B376" s="6" t="s">
        <v>153</v>
      </c>
      <c r="C376" s="6" t="s">
        <v>375</v>
      </c>
      <c r="D376" s="41" t="s">
        <v>689</v>
      </c>
      <c r="E376" s="45">
        <v>10.66</v>
      </c>
      <c r="F376" s="45">
        <v>13.33</v>
      </c>
      <c r="G376" s="45">
        <v>23.42</v>
      </c>
      <c r="H376" s="45">
        <v>27.32</v>
      </c>
      <c r="I376" s="45">
        <v>31.22</v>
      </c>
      <c r="J376" s="45">
        <v>35.130000000000003</v>
      </c>
      <c r="K376" s="45">
        <v>39.03</v>
      </c>
      <c r="L376" s="45">
        <v>42.95</v>
      </c>
      <c r="M376" s="45">
        <v>295168.48</v>
      </c>
      <c r="N376" s="45">
        <v>1342.5</v>
      </c>
      <c r="O376" s="45">
        <v>2685</v>
      </c>
      <c r="P376" s="45">
        <v>3897.92</v>
      </c>
      <c r="Q376" s="45">
        <v>5107.6000000000004</v>
      </c>
      <c r="R376" s="47">
        <f t="shared" si="88"/>
        <v>25488.785833333332</v>
      </c>
      <c r="V376" s="49">
        <f t="shared" si="89"/>
        <v>25488.785833333332</v>
      </c>
      <c r="Y376" s="51"/>
      <c r="Z376" s="51"/>
      <c r="AA376" s="51"/>
      <c r="AC376" s="49">
        <f t="shared" si="90"/>
        <v>25488.785833333332</v>
      </c>
    </row>
    <row r="377" spans="1:29">
      <c r="A377" s="6" t="s">
        <v>293</v>
      </c>
      <c r="B377" s="6" t="s">
        <v>153</v>
      </c>
      <c r="C377" s="6" t="s">
        <v>376</v>
      </c>
      <c r="D377" s="41" t="s">
        <v>690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0.01</v>
      </c>
      <c r="M377" s="45">
        <v>100652.67</v>
      </c>
      <c r="N377" s="45">
        <v>459.5</v>
      </c>
      <c r="O377" s="45">
        <v>919.01</v>
      </c>
      <c r="P377" s="45">
        <v>1332.3</v>
      </c>
      <c r="Q377" s="45">
        <v>1745.57</v>
      </c>
      <c r="R377" s="47">
        <f t="shared" si="88"/>
        <v>8686.3562499999989</v>
      </c>
      <c r="V377" s="49">
        <f t="shared" si="89"/>
        <v>8686.3562499999989</v>
      </c>
      <c r="Y377" s="51"/>
      <c r="Z377" s="51"/>
      <c r="AA377" s="51"/>
      <c r="AC377" s="49">
        <f t="shared" si="90"/>
        <v>8686.3562499999989</v>
      </c>
    </row>
    <row r="378" spans="1:29">
      <c r="A378" s="6" t="s">
        <v>293</v>
      </c>
      <c r="B378" s="6" t="s">
        <v>154</v>
      </c>
      <c r="C378" s="6" t="s">
        <v>375</v>
      </c>
      <c r="D378" s="41" t="s">
        <v>696</v>
      </c>
      <c r="E378" s="45">
        <v>-699373</v>
      </c>
      <c r="F378" s="45">
        <v>-767755.5</v>
      </c>
      <c r="G378" s="45">
        <v>-862951.75</v>
      </c>
      <c r="H378" s="45">
        <v>-938492.95</v>
      </c>
      <c r="I378" s="45">
        <v>-1002617.24</v>
      </c>
      <c r="J378" s="45">
        <v>-1159045.02</v>
      </c>
      <c r="K378" s="45">
        <v>-1388379.21</v>
      </c>
      <c r="L378" s="45">
        <v>-1744758.26</v>
      </c>
      <c r="M378" s="45">
        <v>-2411249.15</v>
      </c>
      <c r="N378" s="45">
        <v>-107277.27</v>
      </c>
      <c r="O378" s="45">
        <v>-297769.09999999998</v>
      </c>
      <c r="P378" s="45">
        <v>-361713.6</v>
      </c>
      <c r="Q378" s="45">
        <v>-427788.56</v>
      </c>
      <c r="R378" s="47">
        <f t="shared" si="88"/>
        <v>-967132.48583333322</v>
      </c>
      <c r="V378" s="49">
        <f t="shared" si="89"/>
        <v>-967132.48583333322</v>
      </c>
      <c r="Y378" s="51"/>
      <c r="Z378" s="51"/>
      <c r="AA378" s="51"/>
      <c r="AC378" s="49">
        <f t="shared" si="90"/>
        <v>-967132.48583333322</v>
      </c>
    </row>
    <row r="379" spans="1:29">
      <c r="A379" s="6" t="s">
        <v>293</v>
      </c>
      <c r="B379" s="6" t="s">
        <v>154</v>
      </c>
      <c r="C379" s="6" t="s">
        <v>376</v>
      </c>
      <c r="D379" s="41" t="s">
        <v>697</v>
      </c>
      <c r="E379" s="45">
        <v>-417656.98</v>
      </c>
      <c r="F379" s="45">
        <v>-444149.95</v>
      </c>
      <c r="G379" s="45">
        <v>-473849.87</v>
      </c>
      <c r="H379" s="45">
        <v>-481739.43</v>
      </c>
      <c r="I379" s="45">
        <v>-491204.15</v>
      </c>
      <c r="J379" s="45">
        <v>-733231.83</v>
      </c>
      <c r="K379" s="45">
        <v>-790485.41</v>
      </c>
      <c r="L379" s="45">
        <v>-945657.56</v>
      </c>
      <c r="M379" s="45">
        <v>-1255819.98</v>
      </c>
      <c r="N379" s="45">
        <v>-109686.11</v>
      </c>
      <c r="O379" s="45">
        <v>-263038.57</v>
      </c>
      <c r="P379" s="45">
        <v>-356440.63</v>
      </c>
      <c r="Q379" s="45">
        <v>-394042.44</v>
      </c>
      <c r="R379" s="47">
        <f t="shared" si="88"/>
        <v>-562596.1</v>
      </c>
      <c r="V379" s="49">
        <f t="shared" si="89"/>
        <v>-562596.1</v>
      </c>
      <c r="Y379" s="51"/>
      <c r="Z379" s="51"/>
      <c r="AA379" s="51"/>
      <c r="AC379" s="49">
        <f t="shared" si="90"/>
        <v>-562596.1</v>
      </c>
    </row>
    <row r="380" spans="1:29">
      <c r="A380" s="6" t="s">
        <v>293</v>
      </c>
      <c r="B380" s="6" t="s">
        <v>155</v>
      </c>
      <c r="C380" s="6" t="s">
        <v>375</v>
      </c>
      <c r="D380" s="41" t="s">
        <v>698</v>
      </c>
      <c r="E380" s="45">
        <v>-590.99</v>
      </c>
      <c r="F380" s="45">
        <v>-738.74</v>
      </c>
      <c r="G380" s="45">
        <v>-1297.6099999999999</v>
      </c>
      <c r="H380" s="45">
        <v>-1513.88</v>
      </c>
      <c r="I380" s="45">
        <v>-1730.15</v>
      </c>
      <c r="J380" s="45">
        <v>-1946.42</v>
      </c>
      <c r="K380" s="45">
        <v>-2162.69</v>
      </c>
      <c r="L380" s="45">
        <v>-2378.9699999999998</v>
      </c>
      <c r="M380" s="45">
        <v>-170164.03</v>
      </c>
      <c r="N380" s="45">
        <v>-24.23</v>
      </c>
      <c r="O380" s="45">
        <v>-48.46</v>
      </c>
      <c r="P380" s="45">
        <v>-374.47</v>
      </c>
      <c r="Q380" s="45">
        <v>-521.1</v>
      </c>
      <c r="R380" s="47">
        <f t="shared" si="88"/>
        <v>-15244.641250000001</v>
      </c>
      <c r="V380" s="49">
        <f t="shared" si="89"/>
        <v>-15244.641250000001</v>
      </c>
      <c r="Y380" s="51"/>
      <c r="Z380" s="51"/>
      <c r="AA380" s="51"/>
      <c r="AC380" s="49">
        <f t="shared" si="90"/>
        <v>-15244.641250000001</v>
      </c>
    </row>
    <row r="381" spans="1:29">
      <c r="A381" s="6" t="s">
        <v>293</v>
      </c>
      <c r="B381" s="6" t="s">
        <v>155</v>
      </c>
      <c r="C381" s="6" t="s">
        <v>376</v>
      </c>
      <c r="D381" s="41" t="s">
        <v>699</v>
      </c>
      <c r="E381" s="45">
        <v>-203.59</v>
      </c>
      <c r="F381" s="45">
        <v>-254.48</v>
      </c>
      <c r="G381" s="45">
        <v>-447</v>
      </c>
      <c r="H381" s="45">
        <v>-521.49</v>
      </c>
      <c r="I381" s="45">
        <v>-595.99</v>
      </c>
      <c r="J381" s="45">
        <v>-670.49</v>
      </c>
      <c r="K381" s="45">
        <v>-745</v>
      </c>
      <c r="L381" s="45">
        <v>-819.5</v>
      </c>
      <c r="M381" s="45">
        <v>-56800.43</v>
      </c>
      <c r="N381" s="45">
        <v>0</v>
      </c>
      <c r="O381" s="45">
        <v>0</v>
      </c>
      <c r="P381" s="45">
        <v>-104.13</v>
      </c>
      <c r="Q381" s="45">
        <v>-146.86000000000001</v>
      </c>
      <c r="R381" s="47">
        <f t="shared" si="88"/>
        <v>-5094.4779166666658</v>
      </c>
      <c r="V381" s="49">
        <f t="shared" si="89"/>
        <v>-5094.4779166666658</v>
      </c>
      <c r="Y381" s="51"/>
      <c r="Z381" s="51"/>
      <c r="AA381" s="51"/>
      <c r="AC381" s="49">
        <f t="shared" si="90"/>
        <v>-5094.4779166666658</v>
      </c>
    </row>
    <row r="382" spans="1:29">
      <c r="A382" s="6" t="s">
        <v>294</v>
      </c>
      <c r="B382" s="6" t="s">
        <v>150</v>
      </c>
      <c r="C382" s="6" t="s">
        <v>375</v>
      </c>
      <c r="D382" s="41" t="s">
        <v>692</v>
      </c>
      <c r="E382" s="45">
        <v>5809459.6699999999</v>
      </c>
      <c r="F382" s="45">
        <v>5575423.7300000004</v>
      </c>
      <c r="G382" s="45">
        <v>4791429.04</v>
      </c>
      <c r="H382" s="45">
        <v>2855615.24</v>
      </c>
      <c r="I382" s="45">
        <v>1729257.55</v>
      </c>
      <c r="J382" s="45">
        <v>1335049.44</v>
      </c>
      <c r="K382" s="45">
        <v>1493246.46</v>
      </c>
      <c r="L382" s="45">
        <v>3220221.33</v>
      </c>
      <c r="M382" s="45">
        <v>5466343.1399999997</v>
      </c>
      <c r="N382" s="45">
        <v>2263756.02</v>
      </c>
      <c r="O382" s="45">
        <v>4475938.3899999997</v>
      </c>
      <c r="P382" s="45">
        <v>5841516.9100000001</v>
      </c>
      <c r="Q382" s="45">
        <v>6150206.8200000003</v>
      </c>
      <c r="R382" s="47">
        <f t="shared" si="88"/>
        <v>3752302.5412499998</v>
      </c>
      <c r="V382" s="49">
        <f t="shared" si="89"/>
        <v>3752302.5412499998</v>
      </c>
      <c r="Y382" s="51"/>
      <c r="Z382" s="51"/>
      <c r="AA382" s="51"/>
      <c r="AC382" s="49">
        <f t="shared" si="90"/>
        <v>3752302.5412499998</v>
      </c>
    </row>
    <row r="383" spans="1:29">
      <c r="A383" s="6" t="s">
        <v>294</v>
      </c>
      <c r="B383" s="6" t="s">
        <v>151</v>
      </c>
      <c r="C383" s="6" t="s">
        <v>375</v>
      </c>
      <c r="D383" s="41" t="s">
        <v>687</v>
      </c>
      <c r="E383" s="45">
        <v>263773.63</v>
      </c>
      <c r="F383" s="45">
        <v>309392.8</v>
      </c>
      <c r="G383" s="45">
        <v>422601.61</v>
      </c>
      <c r="H383" s="45">
        <v>452665.34</v>
      </c>
      <c r="I383" s="45">
        <v>483432.49</v>
      </c>
      <c r="J383" s="45">
        <v>620341.56999999995</v>
      </c>
      <c r="K383" s="45">
        <v>649378.97</v>
      </c>
      <c r="L383" s="45">
        <v>675726.86</v>
      </c>
      <c r="M383" s="45">
        <v>1216827.98</v>
      </c>
      <c r="N383" s="45">
        <v>43621.1</v>
      </c>
      <c r="O383" s="45">
        <v>83483.16</v>
      </c>
      <c r="P383" s="45">
        <v>118014.99</v>
      </c>
      <c r="Q383" s="45">
        <v>141106.39000000001</v>
      </c>
      <c r="R383" s="47">
        <f t="shared" si="88"/>
        <v>439827.24</v>
      </c>
      <c r="V383" s="49">
        <f t="shared" si="89"/>
        <v>439827.24</v>
      </c>
      <c r="Y383" s="51"/>
      <c r="Z383" s="51"/>
      <c r="AA383" s="51"/>
      <c r="AC383" s="49">
        <f t="shared" si="90"/>
        <v>439827.24</v>
      </c>
    </row>
    <row r="384" spans="1:29">
      <c r="A384" s="6" t="s">
        <v>294</v>
      </c>
      <c r="B384" s="6" t="s">
        <v>152</v>
      </c>
      <c r="C384" s="6" t="s">
        <v>375</v>
      </c>
      <c r="D384" s="41" t="s">
        <v>694</v>
      </c>
      <c r="E384" s="45">
        <v>1066220.6499999999</v>
      </c>
      <c r="F384" s="45">
        <v>1330738.96</v>
      </c>
      <c r="G384" s="45">
        <v>1896796.38</v>
      </c>
      <c r="H384" s="45">
        <v>3055989.1</v>
      </c>
      <c r="I384" s="45">
        <v>3540925.42</v>
      </c>
      <c r="J384" s="45">
        <v>6324764.2699999996</v>
      </c>
      <c r="K384" s="45">
        <v>6678551.9400000004</v>
      </c>
      <c r="L384" s="45">
        <v>7433199.8799999999</v>
      </c>
      <c r="M384" s="45">
        <v>9612418.3699999992</v>
      </c>
      <c r="N384" s="45">
        <v>127932.19</v>
      </c>
      <c r="O384" s="45">
        <v>511893.5</v>
      </c>
      <c r="P384" s="45">
        <v>664192.76</v>
      </c>
      <c r="Q384" s="45">
        <v>804796.61</v>
      </c>
      <c r="R384" s="47">
        <f t="shared" si="88"/>
        <v>3509409.2833333332</v>
      </c>
      <c r="V384" s="49">
        <f t="shared" si="89"/>
        <v>3509409.2833333332</v>
      </c>
      <c r="Y384" s="51"/>
      <c r="Z384" s="51"/>
      <c r="AA384" s="51"/>
      <c r="AC384" s="49">
        <f t="shared" si="90"/>
        <v>3509409.2833333332</v>
      </c>
    </row>
    <row r="385" spans="1:29">
      <c r="A385" s="6" t="s">
        <v>294</v>
      </c>
      <c r="B385" s="6" t="s">
        <v>153</v>
      </c>
      <c r="C385" s="6" t="s">
        <v>375</v>
      </c>
      <c r="D385" s="41" t="s">
        <v>689</v>
      </c>
      <c r="E385" s="45">
        <v>32.090000000000003</v>
      </c>
      <c r="F385" s="45">
        <v>40.11</v>
      </c>
      <c r="G385" s="45">
        <v>70.45</v>
      </c>
      <c r="H385" s="45">
        <v>82.19</v>
      </c>
      <c r="I385" s="45">
        <v>93.93</v>
      </c>
      <c r="J385" s="45">
        <v>105.67</v>
      </c>
      <c r="K385" s="45">
        <v>117.41</v>
      </c>
      <c r="L385" s="45">
        <v>129.16999999999999</v>
      </c>
      <c r="M385" s="45">
        <v>887871.47</v>
      </c>
      <c r="N385" s="45">
        <v>4003.97</v>
      </c>
      <c r="O385" s="45">
        <v>8007.95</v>
      </c>
      <c r="P385" s="45">
        <v>11625.47</v>
      </c>
      <c r="Q385" s="45">
        <v>15233.33</v>
      </c>
      <c r="R385" s="47">
        <f t="shared" si="88"/>
        <v>76648.374999999985</v>
      </c>
      <c r="V385" s="49">
        <f t="shared" si="89"/>
        <v>76648.374999999985</v>
      </c>
      <c r="Y385" s="51"/>
      <c r="Z385" s="51"/>
      <c r="AA385" s="51"/>
      <c r="AC385" s="49">
        <f t="shared" si="90"/>
        <v>76648.374999999985</v>
      </c>
    </row>
    <row r="386" spans="1:29">
      <c r="A386" s="6" t="s">
        <v>294</v>
      </c>
      <c r="B386" s="6" t="s">
        <v>154</v>
      </c>
      <c r="C386" s="6" t="s">
        <v>375</v>
      </c>
      <c r="D386" s="41" t="s">
        <v>696</v>
      </c>
      <c r="E386" s="45">
        <v>-4747842.03</v>
      </c>
      <c r="F386" s="45">
        <v>-5142331.32</v>
      </c>
      <c r="G386" s="45">
        <v>-5552415.4900000002</v>
      </c>
      <c r="H386" s="45">
        <v>-5745236.9299999997</v>
      </c>
      <c r="I386" s="45">
        <v>-5950870.7000000002</v>
      </c>
      <c r="J386" s="45">
        <v>-8809116.4299999997</v>
      </c>
      <c r="K386" s="45">
        <v>-9402208.8800000008</v>
      </c>
      <c r="L386" s="45">
        <v>-10948927.16</v>
      </c>
      <c r="M386" s="45">
        <v>-14016587.960000001</v>
      </c>
      <c r="N386" s="45">
        <v>-1194245</v>
      </c>
      <c r="O386" s="45">
        <v>-2979366.08</v>
      </c>
      <c r="P386" s="45">
        <v>-4108059.7</v>
      </c>
      <c r="Q386" s="45">
        <v>-4586651.84</v>
      </c>
      <c r="R386" s="47">
        <f t="shared" si="88"/>
        <v>-6543051.048750001</v>
      </c>
      <c r="V386" s="49">
        <f t="shared" si="89"/>
        <v>-6543051.048750001</v>
      </c>
      <c r="Y386" s="51"/>
      <c r="Z386" s="51"/>
      <c r="AA386" s="51"/>
      <c r="AC386" s="49">
        <f t="shared" si="90"/>
        <v>-6543051.048750001</v>
      </c>
    </row>
    <row r="387" spans="1:29">
      <c r="A387" s="6" t="s">
        <v>294</v>
      </c>
      <c r="B387" s="6" t="s">
        <v>155</v>
      </c>
      <c r="C387" s="6" t="s">
        <v>375</v>
      </c>
      <c r="D387" s="41" t="s">
        <v>698</v>
      </c>
      <c r="E387" s="45">
        <v>-1777.73</v>
      </c>
      <c r="F387" s="45">
        <v>-2222.16</v>
      </c>
      <c r="G387" s="45">
        <v>-3903.24</v>
      </c>
      <c r="H387" s="45">
        <v>-4553.78</v>
      </c>
      <c r="I387" s="45">
        <v>-5204.32</v>
      </c>
      <c r="J387" s="45">
        <v>-5854.86</v>
      </c>
      <c r="K387" s="45">
        <v>-6505.4</v>
      </c>
      <c r="L387" s="45">
        <v>-7155.95</v>
      </c>
      <c r="M387" s="45">
        <v>-511856.07</v>
      </c>
      <c r="N387" s="45">
        <v>-72.27</v>
      </c>
      <c r="O387" s="45">
        <v>-144.53</v>
      </c>
      <c r="P387" s="45">
        <v>-1116.8499999999999</v>
      </c>
      <c r="Q387" s="45">
        <v>-1554.2</v>
      </c>
      <c r="R387" s="47">
        <f t="shared" si="88"/>
        <v>-45854.616249999999</v>
      </c>
      <c r="V387" s="49">
        <f t="shared" si="89"/>
        <v>-45854.616249999999</v>
      </c>
      <c r="Y387" s="51"/>
      <c r="Z387" s="51"/>
      <c r="AA387" s="51"/>
      <c r="AC387" s="49">
        <f t="shared" si="90"/>
        <v>-45854.616249999999</v>
      </c>
    </row>
    <row r="388" spans="1:29">
      <c r="D388" s="41" t="s">
        <v>156</v>
      </c>
      <c r="E388" s="46">
        <f t="shared" ref="E388:R388" si="91">SUM(E367:E387)</f>
        <v>3453142.7799999989</v>
      </c>
      <c r="F388" s="46">
        <f t="shared" si="91"/>
        <v>3005712.13</v>
      </c>
      <c r="G388" s="46">
        <f t="shared" si="91"/>
        <v>2322870.0199999996</v>
      </c>
      <c r="H388" s="46">
        <f t="shared" si="91"/>
        <v>1020435.9300000018</v>
      </c>
      <c r="I388" s="46">
        <f t="shared" si="91"/>
        <v>-51726.79000000067</v>
      </c>
      <c r="J388" s="46">
        <f t="shared" si="91"/>
        <v>-671397.51000000036</v>
      </c>
      <c r="K388" s="46">
        <f t="shared" si="91"/>
        <v>-798952.97000000032</v>
      </c>
      <c r="L388" s="46">
        <f t="shared" si="91"/>
        <v>529294.83999999915</v>
      </c>
      <c r="M388" s="46">
        <f t="shared" si="91"/>
        <v>3753978.4299999964</v>
      </c>
      <c r="N388" s="46">
        <f t="shared" si="91"/>
        <v>1725025.3600000003</v>
      </c>
      <c r="O388" s="46">
        <f t="shared" si="91"/>
        <v>3042648.4499999997</v>
      </c>
      <c r="P388" s="46">
        <f t="shared" si="91"/>
        <v>3733683.4499999997</v>
      </c>
      <c r="Q388" s="46">
        <f t="shared" si="91"/>
        <v>3813366.1000000006</v>
      </c>
      <c r="R388" s="46">
        <f t="shared" si="91"/>
        <v>1770402.1483333325</v>
      </c>
      <c r="Y388" s="51"/>
      <c r="Z388" s="51"/>
      <c r="AA388" s="51"/>
    </row>
    <row r="389" spans="1:29">
      <c r="D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7"/>
      <c r="Y389" s="51"/>
      <c r="Z389" s="51"/>
      <c r="AA389" s="51"/>
    </row>
    <row r="390" spans="1:29">
      <c r="D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7"/>
      <c r="Y390" s="51"/>
      <c r="Z390" s="51"/>
      <c r="AA390" s="51"/>
    </row>
    <row r="391" spans="1:29">
      <c r="A391" s="6" t="s">
        <v>284</v>
      </c>
      <c r="B391" s="6" t="s">
        <v>157</v>
      </c>
      <c r="D391" s="41" t="s">
        <v>158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ref="R391:R400" si="92">((E391+Q391)+((F391+G391+H391+I391+J391+K391+L391+M391+N391+O391+P391)*2))/24</f>
        <v>0</v>
      </c>
      <c r="V391" s="49">
        <f t="shared" ref="V391:V400" si="93">R391</f>
        <v>0</v>
      </c>
      <c r="Y391" s="51"/>
      <c r="Z391" s="51"/>
      <c r="AA391" s="51"/>
      <c r="AC391" s="49">
        <f t="shared" ref="AC391:AC400" si="94">+R391</f>
        <v>0</v>
      </c>
    </row>
    <row r="392" spans="1:29">
      <c r="A392" s="6" t="s">
        <v>284</v>
      </c>
      <c r="B392" s="6" t="s">
        <v>159</v>
      </c>
      <c r="D392" s="41" t="s">
        <v>160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7">
        <f t="shared" si="92"/>
        <v>0</v>
      </c>
      <c r="V392" s="49">
        <f t="shared" si="93"/>
        <v>0</v>
      </c>
      <c r="Y392" s="51"/>
      <c r="Z392" s="51"/>
      <c r="AA392" s="51"/>
      <c r="AC392" s="49">
        <f t="shared" si="94"/>
        <v>0</v>
      </c>
    </row>
    <row r="393" spans="1:29">
      <c r="A393" s="42" t="s">
        <v>2</v>
      </c>
      <c r="B393" s="42" t="s">
        <v>2</v>
      </c>
      <c r="C393" s="6" t="s">
        <v>161</v>
      </c>
      <c r="D393" s="41" t="s">
        <v>162</v>
      </c>
      <c r="E393" s="45">
        <v>50370.5</v>
      </c>
      <c r="F393" s="45">
        <v>57720.5</v>
      </c>
      <c r="G393" s="45">
        <v>71370.5</v>
      </c>
      <c r="H393" s="45">
        <v>109684.62</v>
      </c>
      <c r="I393" s="45">
        <v>110070.14</v>
      </c>
      <c r="J393" s="45">
        <v>112776.69</v>
      </c>
      <c r="K393" s="45">
        <v>118593.3</v>
      </c>
      <c r="L393" s="45">
        <v>126224.7</v>
      </c>
      <c r="M393" s="45">
        <v>135910.32</v>
      </c>
      <c r="N393" s="45">
        <v>10040</v>
      </c>
      <c r="O393" s="45">
        <v>27540</v>
      </c>
      <c r="P393" s="45">
        <v>51015.55</v>
      </c>
      <c r="Q393" s="45">
        <v>59877.55</v>
      </c>
      <c r="R393" s="47">
        <f t="shared" si="92"/>
        <v>82172.528750000012</v>
      </c>
      <c r="V393" s="49">
        <f t="shared" si="93"/>
        <v>82172.528750000012</v>
      </c>
      <c r="Y393" s="51"/>
      <c r="Z393" s="51"/>
      <c r="AA393" s="51"/>
      <c r="AC393" s="49">
        <f t="shared" si="94"/>
        <v>82172.528750000012</v>
      </c>
    </row>
    <row r="394" spans="1:29">
      <c r="A394" s="57" t="s">
        <v>2</v>
      </c>
      <c r="B394" s="42" t="s">
        <v>2</v>
      </c>
      <c r="C394" s="6" t="s">
        <v>498</v>
      </c>
      <c r="D394" s="41" t="s">
        <v>497</v>
      </c>
      <c r="E394" s="45">
        <v>90099.850000000093</v>
      </c>
      <c r="F394" s="45">
        <v>-127530.33</v>
      </c>
      <c r="G394" s="45">
        <v>-252573.73</v>
      </c>
      <c r="H394" s="45">
        <v>-457846.78</v>
      </c>
      <c r="I394" s="45">
        <v>-548980.29</v>
      </c>
      <c r="J394" s="45">
        <v>-565360.61</v>
      </c>
      <c r="K394" s="45">
        <v>-390722.08</v>
      </c>
      <c r="L394" s="45">
        <v>-706071.87</v>
      </c>
      <c r="M394" s="45">
        <v>-6436487.3399999999</v>
      </c>
      <c r="N394" s="45">
        <v>74303.89</v>
      </c>
      <c r="O394" s="45">
        <v>74457.75</v>
      </c>
      <c r="P394" s="45">
        <v>-510219.4</v>
      </c>
      <c r="Q394" s="45">
        <v>-720103.01</v>
      </c>
      <c r="R394" s="47">
        <f t="shared" si="92"/>
        <v>-846836.03083333338</v>
      </c>
      <c r="V394" s="49">
        <f t="shared" si="93"/>
        <v>-846836.03083333338</v>
      </c>
      <c r="Y394" s="51"/>
      <c r="Z394" s="51"/>
      <c r="AA394" s="51"/>
      <c r="AC394" s="49">
        <f t="shared" si="94"/>
        <v>-846836.03083333338</v>
      </c>
    </row>
    <row r="395" spans="1:29">
      <c r="A395" s="42" t="s">
        <v>2</v>
      </c>
      <c r="B395" s="42" t="s">
        <v>2</v>
      </c>
      <c r="C395" s="6" t="s">
        <v>163</v>
      </c>
      <c r="D395" s="41" t="s">
        <v>164</v>
      </c>
      <c r="E395" s="45">
        <v>24.66</v>
      </c>
      <c r="F395" s="45">
        <v>46.47</v>
      </c>
      <c r="G395" s="45">
        <v>46.47</v>
      </c>
      <c r="H395" s="45">
        <v>46.47</v>
      </c>
      <c r="I395" s="45">
        <v>46.47</v>
      </c>
      <c r="J395" s="45">
        <v>46.47</v>
      </c>
      <c r="K395" s="45">
        <v>106.32</v>
      </c>
      <c r="L395" s="45">
        <v>54.94</v>
      </c>
      <c r="M395" s="45">
        <v>54.94</v>
      </c>
      <c r="N395" s="45">
        <v>0</v>
      </c>
      <c r="O395" s="45">
        <v>0</v>
      </c>
      <c r="P395" s="45">
        <v>0</v>
      </c>
      <c r="Q395" s="45">
        <v>0</v>
      </c>
      <c r="R395" s="47">
        <f t="shared" si="92"/>
        <v>38.406666666666659</v>
      </c>
      <c r="V395" s="49">
        <f t="shared" si="93"/>
        <v>38.406666666666659</v>
      </c>
      <c r="Y395" s="51"/>
      <c r="Z395" s="51"/>
      <c r="AA395" s="51"/>
      <c r="AC395" s="49">
        <f t="shared" si="94"/>
        <v>38.406666666666659</v>
      </c>
    </row>
    <row r="396" spans="1:29">
      <c r="A396" s="42" t="s">
        <v>2</v>
      </c>
      <c r="B396" s="42" t="s">
        <v>2</v>
      </c>
      <c r="C396" s="6" t="s">
        <v>165</v>
      </c>
      <c r="D396" s="41" t="s">
        <v>700</v>
      </c>
      <c r="E396" s="45">
        <v>56272.58</v>
      </c>
      <c r="F396" s="45">
        <v>77877.06</v>
      </c>
      <c r="G396" s="45">
        <v>84934.48</v>
      </c>
      <c r="H396" s="45">
        <v>96434.48</v>
      </c>
      <c r="I396" s="45">
        <v>217024.1</v>
      </c>
      <c r="J396" s="45">
        <v>233149.1</v>
      </c>
      <c r="K396" s="45">
        <v>249185.38</v>
      </c>
      <c r="L396" s="45">
        <v>266685.38</v>
      </c>
      <c r="M396" s="45">
        <v>270185.38</v>
      </c>
      <c r="N396" s="45">
        <v>18307.650000000001</v>
      </c>
      <c r="O396" s="45">
        <v>29044.32</v>
      </c>
      <c r="P396" s="45">
        <v>39904.32</v>
      </c>
      <c r="Q396" s="45">
        <v>50617.52</v>
      </c>
      <c r="R396" s="47">
        <f t="shared" si="92"/>
        <v>136348.05833333332</v>
      </c>
      <c r="V396" s="49">
        <f t="shared" si="93"/>
        <v>136348.05833333332</v>
      </c>
      <c r="Y396" s="51"/>
      <c r="Z396" s="51"/>
      <c r="AA396" s="51"/>
      <c r="AC396" s="49">
        <f t="shared" si="94"/>
        <v>136348.05833333332</v>
      </c>
    </row>
    <row r="397" spans="1:29">
      <c r="A397" s="44" t="s">
        <v>2</v>
      </c>
      <c r="B397" s="44" t="s">
        <v>2</v>
      </c>
      <c r="C397" s="6" t="s">
        <v>166</v>
      </c>
      <c r="D397" s="41" t="s">
        <v>701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92"/>
        <v>0</v>
      </c>
      <c r="V397" s="49">
        <f t="shared" si="93"/>
        <v>0</v>
      </c>
      <c r="Y397" s="51"/>
      <c r="Z397" s="51"/>
      <c r="AA397" s="51"/>
      <c r="AC397" s="49">
        <f t="shared" si="94"/>
        <v>0</v>
      </c>
    </row>
    <row r="398" spans="1:29">
      <c r="A398" s="43" t="s">
        <v>2</v>
      </c>
      <c r="B398" s="43" t="s">
        <v>2</v>
      </c>
      <c r="C398" s="6" t="s">
        <v>167</v>
      </c>
      <c r="D398" s="41" t="s">
        <v>168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92"/>
        <v>0</v>
      </c>
      <c r="V398" s="49">
        <f t="shared" si="93"/>
        <v>0</v>
      </c>
      <c r="Y398" s="51"/>
      <c r="Z398" s="51"/>
      <c r="AA398" s="51"/>
      <c r="AC398" s="49">
        <f t="shared" si="94"/>
        <v>0</v>
      </c>
    </row>
    <row r="399" spans="1:29">
      <c r="A399" s="6" t="s">
        <v>2</v>
      </c>
      <c r="B399" s="6" t="s">
        <v>378</v>
      </c>
      <c r="C399" s="6" t="s">
        <v>167</v>
      </c>
      <c r="D399" s="36" t="s">
        <v>169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7">
        <f t="shared" si="92"/>
        <v>0</v>
      </c>
      <c r="V399" s="49">
        <f t="shared" si="93"/>
        <v>0</v>
      </c>
      <c r="Y399" s="51"/>
      <c r="Z399" s="51"/>
      <c r="AA399" s="51"/>
      <c r="AC399" s="49">
        <f t="shared" si="94"/>
        <v>0</v>
      </c>
    </row>
    <row r="400" spans="1:29">
      <c r="A400" s="6" t="s">
        <v>294</v>
      </c>
      <c r="B400" s="6" t="s">
        <v>170</v>
      </c>
      <c r="C400" s="6" t="s">
        <v>364</v>
      </c>
      <c r="D400" s="41" t="s">
        <v>702</v>
      </c>
      <c r="E400" s="45">
        <v>0</v>
      </c>
      <c r="F400" s="45">
        <v>0</v>
      </c>
      <c r="G400" s="45">
        <v>558.49</v>
      </c>
      <c r="H400" s="45">
        <v>558.49</v>
      </c>
      <c r="I400" s="45">
        <v>558.49</v>
      </c>
      <c r="J400" s="45">
        <v>1116.98</v>
      </c>
      <c r="K400" s="45">
        <v>1116.98</v>
      </c>
      <c r="L400" s="45">
        <v>1116.98</v>
      </c>
      <c r="M400" s="45">
        <v>1116.98</v>
      </c>
      <c r="N400" s="45">
        <v>0</v>
      </c>
      <c r="O400" s="45">
        <v>0</v>
      </c>
      <c r="P400" s="45">
        <v>0</v>
      </c>
      <c r="Q400" s="45">
        <v>459.24</v>
      </c>
      <c r="R400" s="47">
        <f t="shared" si="92"/>
        <v>531.08416666666665</v>
      </c>
      <c r="V400" s="49">
        <f t="shared" si="93"/>
        <v>531.08416666666665</v>
      </c>
      <c r="Y400" s="51"/>
      <c r="Z400" s="51"/>
      <c r="AA400" s="51"/>
      <c r="AC400" s="49">
        <f t="shared" si="94"/>
        <v>531.08416666666665</v>
      </c>
    </row>
    <row r="401" spans="1:29">
      <c r="D401" s="41" t="s">
        <v>171</v>
      </c>
      <c r="E401" s="46">
        <f t="shared" ref="E401:R401" si="95">SUM(E391:E400)</f>
        <v>196767.59000000008</v>
      </c>
      <c r="F401" s="46">
        <f t="shared" si="95"/>
        <v>8113.6999999999971</v>
      </c>
      <c r="G401" s="46">
        <f t="shared" si="95"/>
        <v>-95663.790000000008</v>
      </c>
      <c r="H401" s="46">
        <f t="shared" si="95"/>
        <v>-251122.72000000009</v>
      </c>
      <c r="I401" s="46">
        <f t="shared" si="95"/>
        <v>-221281.09000000005</v>
      </c>
      <c r="J401" s="46">
        <f t="shared" si="95"/>
        <v>-218271.37</v>
      </c>
      <c r="K401" s="46">
        <f t="shared" si="95"/>
        <v>-21720.100000000017</v>
      </c>
      <c r="L401" s="46">
        <f t="shared" si="95"/>
        <v>-311989.87000000011</v>
      </c>
      <c r="M401" s="46">
        <f t="shared" si="95"/>
        <v>-6029219.7199999988</v>
      </c>
      <c r="N401" s="46">
        <f t="shared" si="95"/>
        <v>102651.54000000001</v>
      </c>
      <c r="O401" s="46">
        <f t="shared" si="95"/>
        <v>131042.07</v>
      </c>
      <c r="P401" s="46">
        <f t="shared" si="95"/>
        <v>-419299.53</v>
      </c>
      <c r="Q401" s="46">
        <f t="shared" si="95"/>
        <v>-609148.69999999995</v>
      </c>
      <c r="R401" s="46">
        <f t="shared" si="95"/>
        <v>-627745.95291666675</v>
      </c>
      <c r="Y401" s="51"/>
      <c r="Z401" s="51"/>
      <c r="AA401" s="51"/>
    </row>
    <row r="402" spans="1:29">
      <c r="D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7"/>
      <c r="Y402" s="51"/>
      <c r="Z402" s="51"/>
      <c r="AA402" s="51"/>
    </row>
    <row r="403" spans="1:29">
      <c r="A403" s="6" t="s">
        <v>284</v>
      </c>
      <c r="B403" s="6" t="s">
        <v>172</v>
      </c>
      <c r="C403" s="6" t="s">
        <v>143</v>
      </c>
      <c r="D403" s="41" t="s">
        <v>173</v>
      </c>
      <c r="E403" s="45">
        <v>2835000</v>
      </c>
      <c r="F403" s="45">
        <v>5670000</v>
      </c>
      <c r="G403" s="45">
        <v>5670000</v>
      </c>
      <c r="H403" s="45">
        <v>5670000</v>
      </c>
      <c r="I403" s="45">
        <v>8505000</v>
      </c>
      <c r="J403" s="45">
        <v>8505000</v>
      </c>
      <c r="K403" s="45">
        <v>8505000</v>
      </c>
      <c r="L403" s="45">
        <v>12095000</v>
      </c>
      <c r="M403" s="45">
        <v>12095000</v>
      </c>
      <c r="N403" s="45">
        <v>0</v>
      </c>
      <c r="O403" s="45">
        <v>3590000</v>
      </c>
      <c r="P403" s="45">
        <v>3590000</v>
      </c>
      <c r="Q403" s="45">
        <v>3590000</v>
      </c>
      <c r="R403" s="47">
        <f>((E403+Q403)+((F403+G403+H403+I403+J403+K403+L403+M403+N403+O403+P403)*2))/24</f>
        <v>6425625</v>
      </c>
      <c r="V403" s="49">
        <f>R403</f>
        <v>6425625</v>
      </c>
      <c r="Y403" s="51"/>
      <c r="Z403" s="51"/>
      <c r="AA403" s="51"/>
      <c r="AC403" s="49">
        <f>+R403</f>
        <v>6425625</v>
      </c>
    </row>
    <row r="404" spans="1:29">
      <c r="D404" s="41" t="s">
        <v>174</v>
      </c>
      <c r="E404" s="46">
        <f t="shared" ref="E404:R404" si="96">+E403</f>
        <v>2835000</v>
      </c>
      <c r="F404" s="46">
        <f t="shared" si="96"/>
        <v>5670000</v>
      </c>
      <c r="G404" s="46">
        <f t="shared" si="96"/>
        <v>5670000</v>
      </c>
      <c r="H404" s="46">
        <f t="shared" si="96"/>
        <v>5670000</v>
      </c>
      <c r="I404" s="46">
        <f t="shared" si="96"/>
        <v>8505000</v>
      </c>
      <c r="J404" s="46">
        <f t="shared" si="96"/>
        <v>8505000</v>
      </c>
      <c r="K404" s="46">
        <f t="shared" si="96"/>
        <v>8505000</v>
      </c>
      <c r="L404" s="46">
        <f t="shared" si="96"/>
        <v>12095000</v>
      </c>
      <c r="M404" s="46">
        <f t="shared" si="96"/>
        <v>12095000</v>
      </c>
      <c r="N404" s="46">
        <f t="shared" si="96"/>
        <v>0</v>
      </c>
      <c r="O404" s="46">
        <f t="shared" si="96"/>
        <v>3590000</v>
      </c>
      <c r="P404" s="46">
        <f t="shared" si="96"/>
        <v>3590000</v>
      </c>
      <c r="Q404" s="46">
        <f t="shared" si="96"/>
        <v>3590000</v>
      </c>
      <c r="R404" s="46">
        <f t="shared" si="96"/>
        <v>6425625</v>
      </c>
      <c r="Y404" s="51"/>
      <c r="Z404" s="51"/>
      <c r="AA404" s="51"/>
    </row>
    <row r="405" spans="1:29">
      <c r="D405" s="41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47"/>
      <c r="Y405" s="51"/>
      <c r="Z405" s="51"/>
      <c r="AA405" s="51"/>
    </row>
    <row r="406" spans="1:29" s="15" customFormat="1" ht="13.5" thickBot="1">
      <c r="D406" s="20" t="s">
        <v>175</v>
      </c>
      <c r="E406" s="16">
        <f t="shared" ref="E406:K406" si="97">+E404+E401+E388+E365+E347+E342+E324+E323+E321+E315+E233+E229+SUM(E199:E209)+SUM(E181:E197)+E179+E167+E148+E121+E61+E44+E35+E32+E57</f>
        <v>971600781.14999986</v>
      </c>
      <c r="F406" s="16">
        <f t="shared" si="97"/>
        <v>987752769.38999975</v>
      </c>
      <c r="G406" s="16">
        <f t="shared" si="97"/>
        <v>1007469608.1600001</v>
      </c>
      <c r="H406" s="16">
        <f t="shared" si="97"/>
        <v>1030264525.0699998</v>
      </c>
      <c r="I406" s="16">
        <f t="shared" si="97"/>
        <v>1053516193.5499996</v>
      </c>
      <c r="J406" s="16">
        <f t="shared" si="97"/>
        <v>1095954589.5599997</v>
      </c>
      <c r="K406" s="16">
        <f t="shared" si="97"/>
        <v>1140082062.48</v>
      </c>
      <c r="L406" s="16">
        <f t="shared" ref="L406:R406" si="98">+L404+L401+L388+L365+L347+L342+L324+L323+L321+L315+L233+L229+SUM(L199:L209)+SUM(L181:L197)+L179+L167+L148+L121+L61+L44+L35+L32+L57</f>
        <v>1197351789.9499998</v>
      </c>
      <c r="M406" s="16">
        <f t="shared" si="98"/>
        <v>1255579420.02</v>
      </c>
      <c r="N406" s="16">
        <f t="shared" si="98"/>
        <v>973205124.52999973</v>
      </c>
      <c r="O406" s="16">
        <f t="shared" si="98"/>
        <v>1020025267.05</v>
      </c>
      <c r="P406" s="16">
        <f t="shared" si="98"/>
        <v>1045163956.0999999</v>
      </c>
      <c r="Q406" s="16">
        <f t="shared" si="98"/>
        <v>1057001858.4599999</v>
      </c>
      <c r="R406" s="16">
        <f t="shared" si="98"/>
        <v>1068388885.4720829</v>
      </c>
      <c r="Y406" s="52"/>
      <c r="Z406" s="52"/>
      <c r="AA406" s="52"/>
    </row>
    <row r="407" spans="1:29" ht="13.5" thickTop="1">
      <c r="D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7"/>
      <c r="Y407" s="51"/>
      <c r="Z407" s="51"/>
      <c r="AA407" s="51"/>
    </row>
    <row r="408" spans="1:29">
      <c r="D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7"/>
      <c r="Y408" s="51"/>
      <c r="Z408" s="51"/>
      <c r="AA408" s="51"/>
    </row>
    <row r="409" spans="1:29">
      <c r="A409" s="6" t="s">
        <v>284</v>
      </c>
      <c r="B409" s="6" t="s">
        <v>176</v>
      </c>
      <c r="C409" s="6" t="s">
        <v>385</v>
      </c>
      <c r="D409" s="3" t="s">
        <v>177</v>
      </c>
      <c r="E409" s="45">
        <v>-1000</v>
      </c>
      <c r="F409" s="45">
        <v>-1000</v>
      </c>
      <c r="G409" s="45">
        <v>-1000</v>
      </c>
      <c r="H409" s="45">
        <v>-1000</v>
      </c>
      <c r="I409" s="45">
        <v>-1000</v>
      </c>
      <c r="J409" s="45">
        <v>-1000</v>
      </c>
      <c r="K409" s="45">
        <v>-1000</v>
      </c>
      <c r="L409" s="45">
        <v>-1000</v>
      </c>
      <c r="M409" s="45">
        <v>-1000</v>
      </c>
      <c r="N409" s="45">
        <v>-1000</v>
      </c>
      <c r="O409" s="45">
        <v>-1000</v>
      </c>
      <c r="P409" s="45">
        <v>-1000</v>
      </c>
      <c r="Q409" s="45">
        <v>-1000</v>
      </c>
      <c r="R409" s="47">
        <f t="shared" ref="R409:R415" si="99">((E409+Q409)+((F409+G409+H409+I409+J409+K409+L409+M409+N409+O409+P409)*2))/24</f>
        <v>-1000</v>
      </c>
      <c r="U409" s="49"/>
      <c r="V409" s="49">
        <f>+R409</f>
        <v>-1000</v>
      </c>
      <c r="W409" s="49"/>
      <c r="Y409" s="51"/>
      <c r="Z409" s="51"/>
      <c r="AA409" s="51"/>
      <c r="AC409" s="49">
        <f>+R409</f>
        <v>-1000</v>
      </c>
    </row>
    <row r="410" spans="1:29">
      <c r="A410" s="6" t="s">
        <v>284</v>
      </c>
      <c r="B410" s="6" t="s">
        <v>386</v>
      </c>
      <c r="C410" s="6" t="s">
        <v>143</v>
      </c>
      <c r="D410" s="3" t="s">
        <v>178</v>
      </c>
      <c r="E410" s="45">
        <v>-40331709.530000001</v>
      </c>
      <c r="F410" s="45">
        <v>-40331709.530000001</v>
      </c>
      <c r="G410" s="45">
        <v>-40331709.530000001</v>
      </c>
      <c r="H410" s="45">
        <v>-40331709.530000001</v>
      </c>
      <c r="I410" s="45">
        <v>-40331709.530000001</v>
      </c>
      <c r="J410" s="45">
        <v>-40331709.530000001</v>
      </c>
      <c r="K410" s="45">
        <v>-40331709.530000001</v>
      </c>
      <c r="L410" s="45">
        <v>-40331709.530000001</v>
      </c>
      <c r="M410" s="45">
        <v>-40331709.530000001</v>
      </c>
      <c r="N410" s="45">
        <v>-52820556.490000002</v>
      </c>
      <c r="O410" s="45">
        <v>-52820556.490000002</v>
      </c>
      <c r="P410" s="45">
        <v>-52820556.490000002</v>
      </c>
      <c r="Q410" s="45">
        <v>-52820556.490000002</v>
      </c>
      <c r="R410" s="47">
        <f t="shared" si="99"/>
        <v>-43974289.893333338</v>
      </c>
      <c r="V410" s="49">
        <f>+R410</f>
        <v>-43974289.893333338</v>
      </c>
      <c r="W410" s="49"/>
      <c r="Y410" s="51"/>
      <c r="Z410" s="51"/>
      <c r="AA410" s="51"/>
      <c r="AC410" s="49">
        <f>+V410</f>
        <v>-43974289.893333338</v>
      </c>
    </row>
    <row r="411" spans="1:29">
      <c r="A411" s="6" t="s">
        <v>284</v>
      </c>
      <c r="B411" s="6" t="s">
        <v>386</v>
      </c>
      <c r="C411" s="6" t="s">
        <v>180</v>
      </c>
      <c r="D411" s="3" t="s">
        <v>181</v>
      </c>
      <c r="E411" s="45">
        <v>11264</v>
      </c>
      <c r="F411" s="45">
        <v>14080</v>
      </c>
      <c r="G411" s="45">
        <v>17971</v>
      </c>
      <c r="H411" s="45">
        <v>21862</v>
      </c>
      <c r="I411" s="45">
        <v>25753</v>
      </c>
      <c r="J411" s="45">
        <v>30585</v>
      </c>
      <c r="K411" s="45">
        <v>36044</v>
      </c>
      <c r="L411" s="45">
        <v>41503</v>
      </c>
      <c r="M411" s="45">
        <v>50221</v>
      </c>
      <c r="N411" s="45">
        <v>3197</v>
      </c>
      <c r="O411" s="45">
        <v>6394</v>
      </c>
      <c r="P411" s="45">
        <v>9591</v>
      </c>
      <c r="Q411" s="45">
        <v>12788</v>
      </c>
      <c r="R411" s="47">
        <f t="shared" si="99"/>
        <v>22435.583333333332</v>
      </c>
      <c r="U411" s="49"/>
      <c r="V411" s="49">
        <f t="shared" ref="V411:V415" si="100">+R411</f>
        <v>22435.583333333332</v>
      </c>
      <c r="W411" s="49"/>
      <c r="Y411" s="51"/>
      <c r="Z411" s="51"/>
      <c r="AA411" s="51"/>
      <c r="AC411" s="49">
        <f>+R411</f>
        <v>22435.583333333332</v>
      </c>
    </row>
    <row r="412" spans="1:29">
      <c r="A412" s="6" t="s">
        <v>284</v>
      </c>
      <c r="B412" s="6" t="s">
        <v>182</v>
      </c>
      <c r="C412" s="6" t="s">
        <v>143</v>
      </c>
      <c r="D412" s="3" t="s">
        <v>183</v>
      </c>
      <c r="E412" s="45">
        <v>-266117553.21000001</v>
      </c>
      <c r="F412" s="45">
        <v>-266117553.21000001</v>
      </c>
      <c r="G412" s="45">
        <v>-266117553.21000001</v>
      </c>
      <c r="H412" s="45">
        <v>-266117553.21000001</v>
      </c>
      <c r="I412" s="45">
        <v>-266117553.21000001</v>
      </c>
      <c r="J412" s="45">
        <v>-266117553.21000001</v>
      </c>
      <c r="K412" s="45">
        <v>-266117553.21000001</v>
      </c>
      <c r="L412" s="45">
        <v>-266117553.21000001</v>
      </c>
      <c r="M412" s="45">
        <v>-286117553.20999998</v>
      </c>
      <c r="N412" s="45">
        <v>-286117553.20999998</v>
      </c>
      <c r="O412" s="45">
        <v>-286117553.20999998</v>
      </c>
      <c r="P412" s="45">
        <v>-286117553.20999998</v>
      </c>
      <c r="Q412" s="45">
        <v>-286117553.20999998</v>
      </c>
      <c r="R412" s="47">
        <f t="shared" si="99"/>
        <v>-273617553.20999998</v>
      </c>
      <c r="U412" s="49"/>
      <c r="V412" s="49">
        <f t="shared" si="100"/>
        <v>-273617553.20999998</v>
      </c>
      <c r="W412" s="49"/>
      <c r="Y412" s="51"/>
      <c r="Z412" s="51"/>
      <c r="AA412" s="51"/>
      <c r="AC412" s="49">
        <f>+R412</f>
        <v>-273617553.20999998</v>
      </c>
    </row>
    <row r="413" spans="1:29">
      <c r="A413" s="6" t="s">
        <v>284</v>
      </c>
      <c r="B413" s="6" t="s">
        <v>532</v>
      </c>
      <c r="C413" s="6"/>
      <c r="D413" s="3" t="s">
        <v>185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7">
        <f t="shared" si="99"/>
        <v>0</v>
      </c>
      <c r="U413" s="49"/>
      <c r="V413" s="49">
        <f t="shared" si="100"/>
        <v>0</v>
      </c>
      <c r="W413" s="49"/>
      <c r="Y413" s="51"/>
      <c r="Z413" s="51"/>
      <c r="AA413" s="51"/>
      <c r="AC413" s="49">
        <f>+R413</f>
        <v>0</v>
      </c>
    </row>
    <row r="414" spans="1:29">
      <c r="A414" s="6" t="s">
        <v>284</v>
      </c>
      <c r="B414" s="6" t="s">
        <v>186</v>
      </c>
      <c r="C414" s="6" t="s">
        <v>179</v>
      </c>
      <c r="D414" s="3" t="s">
        <v>703</v>
      </c>
      <c r="E414" s="45">
        <v>-2506034.75</v>
      </c>
      <c r="F414" s="45">
        <v>-2506034.75</v>
      </c>
      <c r="G414" s="45">
        <v>-2506034.75</v>
      </c>
      <c r="H414" s="45">
        <v>-2506034.75</v>
      </c>
      <c r="I414" s="45">
        <v>-2506034.75</v>
      </c>
      <c r="J414" s="45">
        <v>-2506034.75</v>
      </c>
      <c r="K414" s="45">
        <v>-2506034.75</v>
      </c>
      <c r="L414" s="45">
        <v>-2506034.75</v>
      </c>
      <c r="M414" s="45">
        <v>1827414.09</v>
      </c>
      <c r="N414" s="45">
        <v>1827414.07</v>
      </c>
      <c r="O414" s="45">
        <v>1827414.07</v>
      </c>
      <c r="P414" s="45">
        <v>1827414.07</v>
      </c>
      <c r="Q414" s="45">
        <v>1827414.07</v>
      </c>
      <c r="R414" s="47">
        <f t="shared" si="99"/>
        <v>-880991.4408333333</v>
      </c>
      <c r="U414" s="49"/>
      <c r="V414" s="49">
        <f t="shared" si="100"/>
        <v>-880991.4408333333</v>
      </c>
      <c r="W414" s="49"/>
      <c r="Y414" s="51"/>
      <c r="Z414" s="51"/>
      <c r="AA414" s="51"/>
      <c r="AC414" s="49">
        <f>+R414</f>
        <v>-880991.4408333333</v>
      </c>
    </row>
    <row r="415" spans="1:29">
      <c r="A415" s="6" t="s">
        <v>284</v>
      </c>
      <c r="B415" s="6" t="s">
        <v>186</v>
      </c>
      <c r="C415" s="6" t="s">
        <v>276</v>
      </c>
      <c r="D415" s="3" t="s">
        <v>704</v>
      </c>
      <c r="E415" s="45">
        <v>430592.4</v>
      </c>
      <c r="F415" s="45">
        <v>430592.4</v>
      </c>
      <c r="G415" s="45">
        <v>430592.4</v>
      </c>
      <c r="H415" s="45">
        <v>430592.4</v>
      </c>
      <c r="I415" s="45">
        <v>430592.4</v>
      </c>
      <c r="J415" s="45">
        <v>430592.4</v>
      </c>
      <c r="K415" s="45">
        <v>430592.4</v>
      </c>
      <c r="L415" s="45">
        <v>430592.4</v>
      </c>
      <c r="M415" s="45">
        <v>630608.81999999995</v>
      </c>
      <c r="N415" s="45">
        <v>630608.81000000006</v>
      </c>
      <c r="O415" s="45">
        <v>630608.81000000006</v>
      </c>
      <c r="P415" s="45">
        <v>630608.81000000006</v>
      </c>
      <c r="Q415" s="45">
        <v>630608.81000000006</v>
      </c>
      <c r="R415" s="47">
        <f t="shared" si="99"/>
        <v>505598.55458333343</v>
      </c>
      <c r="U415" s="49"/>
      <c r="V415" s="49">
        <f t="shared" si="100"/>
        <v>505598.55458333343</v>
      </c>
      <c r="W415" s="49"/>
      <c r="Y415" s="51"/>
      <c r="Z415" s="51"/>
      <c r="AA415" s="51"/>
      <c r="AC415" s="49">
        <f>+R415</f>
        <v>505598.55458333343</v>
      </c>
    </row>
    <row r="416" spans="1:29">
      <c r="D416" s="3" t="s">
        <v>187</v>
      </c>
      <c r="E416" s="46">
        <f t="shared" ref="E416:L416" si="101">SUM(E409:E415)</f>
        <v>-308514441.09000003</v>
      </c>
      <c r="F416" s="46">
        <f t="shared" si="101"/>
        <v>-308511625.09000003</v>
      </c>
      <c r="G416" s="46">
        <f t="shared" si="101"/>
        <v>-308507734.09000003</v>
      </c>
      <c r="H416" s="46">
        <f t="shared" si="101"/>
        <v>-308503843.09000003</v>
      </c>
      <c r="I416" s="46">
        <f t="shared" si="101"/>
        <v>-308499952.09000003</v>
      </c>
      <c r="J416" s="46">
        <f t="shared" si="101"/>
        <v>-308495120.09000003</v>
      </c>
      <c r="K416" s="46">
        <f t="shared" si="101"/>
        <v>-308489661.09000003</v>
      </c>
      <c r="L416" s="46">
        <f t="shared" si="101"/>
        <v>-308484202.09000003</v>
      </c>
      <c r="M416" s="46">
        <f t="shared" ref="M416:R416" si="102">SUM(M409:M415)</f>
        <v>-323942018.83000004</v>
      </c>
      <c r="N416" s="46">
        <f t="shared" si="102"/>
        <v>-336477889.81999999</v>
      </c>
      <c r="O416" s="46">
        <f t="shared" si="102"/>
        <v>-336474692.81999999</v>
      </c>
      <c r="P416" s="46">
        <f t="shared" si="102"/>
        <v>-336471495.81999999</v>
      </c>
      <c r="Q416" s="46">
        <f t="shared" si="102"/>
        <v>-336468298.81999999</v>
      </c>
      <c r="R416" s="46">
        <f t="shared" si="102"/>
        <v>-317945800.40625</v>
      </c>
      <c r="Y416" s="51"/>
      <c r="Z416" s="51"/>
      <c r="AA416" s="51"/>
    </row>
    <row r="417" spans="1:29">
      <c r="D417" s="3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47"/>
      <c r="Y417" s="51"/>
      <c r="Z417" s="51"/>
      <c r="AA417" s="51"/>
    </row>
    <row r="418" spans="1:29">
      <c r="A418" s="6" t="s">
        <v>284</v>
      </c>
      <c r="B418" s="6" t="s">
        <v>387</v>
      </c>
      <c r="C418" s="6" t="s">
        <v>92</v>
      </c>
      <c r="D418" s="12" t="s">
        <v>188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ref="R418:R436" si="103">((E418+Q418)+((F418+G418+H418+I418+J418+K418+L418+M418+N418+O418+P418)*2))/24</f>
        <v>-20000000</v>
      </c>
      <c r="U418" s="49"/>
      <c r="V418" s="49">
        <f t="shared" ref="V418:V436" si="104">+R418</f>
        <v>-20000000</v>
      </c>
      <c r="W418" s="49"/>
      <c r="Y418" s="51"/>
      <c r="Z418" s="51"/>
      <c r="AA418" s="51"/>
      <c r="AC418" s="49">
        <f t="shared" ref="AC418:AC436" si="105">+R418</f>
        <v>-20000000</v>
      </c>
    </row>
    <row r="419" spans="1:29">
      <c r="A419" s="6" t="s">
        <v>284</v>
      </c>
      <c r="B419" s="6" t="s">
        <v>387</v>
      </c>
      <c r="C419" s="6" t="s">
        <v>94</v>
      </c>
      <c r="D419" s="12" t="s">
        <v>189</v>
      </c>
      <c r="E419" s="45">
        <v>-15000000</v>
      </c>
      <c r="F419" s="45">
        <v>-15000000</v>
      </c>
      <c r="G419" s="45">
        <v>-15000000</v>
      </c>
      <c r="H419" s="45">
        <v>-15000000</v>
      </c>
      <c r="I419" s="45">
        <v>-15000000</v>
      </c>
      <c r="J419" s="45">
        <v>-15000000</v>
      </c>
      <c r="K419" s="45">
        <v>-15000000</v>
      </c>
      <c r="L419" s="45">
        <v>-15000000</v>
      </c>
      <c r="M419" s="45">
        <v>-15000000</v>
      </c>
      <c r="N419" s="45">
        <v>-15000000</v>
      </c>
      <c r="O419" s="45">
        <v>-15000000</v>
      </c>
      <c r="P419" s="45">
        <v>-15000000</v>
      </c>
      <c r="Q419" s="45">
        <v>-15000000</v>
      </c>
      <c r="R419" s="47">
        <f t="shared" si="103"/>
        <v>-15000000</v>
      </c>
      <c r="U419" s="49"/>
      <c r="V419" s="49">
        <f t="shared" si="104"/>
        <v>-15000000</v>
      </c>
      <c r="W419" s="49"/>
      <c r="Y419" s="51"/>
      <c r="Z419" s="51"/>
      <c r="AA419" s="51"/>
      <c r="AC419" s="49">
        <f t="shared" si="105"/>
        <v>-15000000</v>
      </c>
    </row>
    <row r="420" spans="1:29">
      <c r="A420" s="6" t="s">
        <v>284</v>
      </c>
      <c r="B420" s="6" t="s">
        <v>387</v>
      </c>
      <c r="C420" s="6" t="s">
        <v>96</v>
      </c>
      <c r="D420" s="12" t="s">
        <v>190</v>
      </c>
      <c r="E420" s="45">
        <v>-24214000</v>
      </c>
      <c r="F420" s="45">
        <v>-24214000</v>
      </c>
      <c r="G420" s="45">
        <v>-24214000</v>
      </c>
      <c r="H420" s="45">
        <v>-24214000</v>
      </c>
      <c r="I420" s="45">
        <v>-24201000</v>
      </c>
      <c r="J420" s="45">
        <v>-24201000</v>
      </c>
      <c r="K420" s="45">
        <v>-24201000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103"/>
        <v>-13112666.666666666</v>
      </c>
      <c r="U420" s="49"/>
      <c r="V420" s="49">
        <f t="shared" si="104"/>
        <v>-13112666.666666666</v>
      </c>
      <c r="W420" s="49"/>
      <c r="Y420" s="51"/>
      <c r="Z420" s="51"/>
      <c r="AA420" s="51"/>
      <c r="AC420" s="49">
        <f t="shared" si="105"/>
        <v>-13112666.666666666</v>
      </c>
    </row>
    <row r="421" spans="1:29">
      <c r="A421" s="6" t="s">
        <v>284</v>
      </c>
      <c r="B421" s="6" t="s">
        <v>387</v>
      </c>
      <c r="C421" s="6" t="s">
        <v>98</v>
      </c>
      <c r="D421" s="12" t="s">
        <v>191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7">
        <f t="shared" si="103"/>
        <v>0</v>
      </c>
      <c r="U421" s="49"/>
      <c r="V421" s="49">
        <f t="shared" si="104"/>
        <v>0</v>
      </c>
      <c r="W421" s="49"/>
      <c r="Y421" s="51"/>
      <c r="Z421" s="51"/>
      <c r="AA421" s="51"/>
      <c r="AC421" s="49">
        <f t="shared" si="105"/>
        <v>0</v>
      </c>
    </row>
    <row r="422" spans="1:29">
      <c r="A422" s="6" t="s">
        <v>284</v>
      </c>
      <c r="B422" s="6" t="s">
        <v>387</v>
      </c>
      <c r="C422" s="6" t="s">
        <v>100</v>
      </c>
      <c r="D422" s="12" t="s">
        <v>192</v>
      </c>
      <c r="E422" s="45">
        <v>-40000000</v>
      </c>
      <c r="F422" s="45">
        <v>-40000000</v>
      </c>
      <c r="G422" s="45">
        <v>-40000000</v>
      </c>
      <c r="H422" s="45">
        <v>-40000000</v>
      </c>
      <c r="I422" s="45">
        <v>-40000000</v>
      </c>
      <c r="J422" s="45">
        <v>-40000000</v>
      </c>
      <c r="K422" s="45">
        <v>-40000000</v>
      </c>
      <c r="L422" s="45">
        <v>-40000000</v>
      </c>
      <c r="M422" s="45">
        <v>-40000000</v>
      </c>
      <c r="N422" s="45">
        <v>-40000000</v>
      </c>
      <c r="O422" s="45">
        <v>-40000000</v>
      </c>
      <c r="P422" s="45">
        <v>-40000000</v>
      </c>
      <c r="Q422" s="45">
        <v>-40000000</v>
      </c>
      <c r="R422" s="47">
        <f t="shared" si="103"/>
        <v>-40000000</v>
      </c>
      <c r="U422" s="49"/>
      <c r="V422" s="49">
        <f t="shared" si="104"/>
        <v>-40000000</v>
      </c>
      <c r="W422" s="49"/>
      <c r="Y422" s="51"/>
      <c r="Z422" s="51"/>
      <c r="AA422" s="51"/>
      <c r="AC422" s="49">
        <f t="shared" si="105"/>
        <v>-40000000</v>
      </c>
    </row>
    <row r="423" spans="1:29">
      <c r="A423" s="6" t="s">
        <v>284</v>
      </c>
      <c r="B423" s="6" t="s">
        <v>387</v>
      </c>
      <c r="C423" s="6" t="s">
        <v>102</v>
      </c>
      <c r="D423" s="13" t="s">
        <v>193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103"/>
        <v>-25000000</v>
      </c>
      <c r="U423" s="49"/>
      <c r="V423" s="49">
        <f t="shared" si="104"/>
        <v>-25000000</v>
      </c>
      <c r="W423" s="49"/>
      <c r="Y423" s="51"/>
      <c r="Z423" s="51"/>
      <c r="AA423" s="51"/>
      <c r="AC423" s="49">
        <f t="shared" si="105"/>
        <v>-25000000</v>
      </c>
    </row>
    <row r="424" spans="1:29">
      <c r="A424" s="6" t="s">
        <v>284</v>
      </c>
      <c r="B424" s="6" t="s">
        <v>387</v>
      </c>
      <c r="C424" s="6" t="s">
        <v>104</v>
      </c>
      <c r="D424" s="13" t="s">
        <v>194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103"/>
        <v>-25000000</v>
      </c>
      <c r="U424" s="49"/>
      <c r="V424" s="49">
        <f t="shared" si="104"/>
        <v>-25000000</v>
      </c>
      <c r="W424" s="49"/>
      <c r="Y424" s="51"/>
      <c r="Z424" s="51"/>
      <c r="AA424" s="51"/>
      <c r="AC424" s="49">
        <f t="shared" si="105"/>
        <v>-25000000</v>
      </c>
    </row>
    <row r="425" spans="1:29">
      <c r="A425" s="6" t="s">
        <v>284</v>
      </c>
      <c r="B425" s="6" t="s">
        <v>387</v>
      </c>
      <c r="C425" s="6" t="s">
        <v>107</v>
      </c>
      <c r="D425" s="13" t="s">
        <v>705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103"/>
        <v>-12500000</v>
      </c>
      <c r="U425" s="49"/>
      <c r="V425" s="49">
        <f t="shared" si="104"/>
        <v>-12500000</v>
      </c>
      <c r="W425" s="49"/>
      <c r="Y425" s="51"/>
      <c r="Z425" s="51"/>
      <c r="AA425" s="51"/>
      <c r="AC425" s="49">
        <f t="shared" si="105"/>
        <v>-12500000</v>
      </c>
    </row>
    <row r="426" spans="1:29">
      <c r="A426" s="6" t="s">
        <v>284</v>
      </c>
      <c r="B426" s="6" t="s">
        <v>387</v>
      </c>
      <c r="C426" s="6" t="s">
        <v>108</v>
      </c>
      <c r="D426" s="13" t="s">
        <v>706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103"/>
        <v>-12500000</v>
      </c>
      <c r="U426" s="49"/>
      <c r="V426" s="49">
        <f t="shared" si="104"/>
        <v>-12500000</v>
      </c>
      <c r="W426" s="49"/>
      <c r="Y426" s="51"/>
      <c r="Z426" s="51"/>
      <c r="AA426" s="51"/>
      <c r="AC426" s="49">
        <f t="shared" si="105"/>
        <v>-12500000</v>
      </c>
    </row>
    <row r="427" spans="1:29">
      <c r="A427" s="6" t="s">
        <v>284</v>
      </c>
      <c r="B427" s="6" t="s">
        <v>387</v>
      </c>
      <c r="C427" s="6" t="s">
        <v>109</v>
      </c>
      <c r="D427" s="13" t="s">
        <v>707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103"/>
        <v>-12500000</v>
      </c>
      <c r="U427" s="49"/>
      <c r="V427" s="49">
        <f t="shared" si="104"/>
        <v>-12500000</v>
      </c>
      <c r="W427" s="49"/>
      <c r="Y427" s="51"/>
      <c r="Z427" s="51"/>
      <c r="AA427" s="51"/>
      <c r="AC427" s="49">
        <f t="shared" si="105"/>
        <v>-12500000</v>
      </c>
    </row>
    <row r="428" spans="1:29">
      <c r="A428" s="6" t="s">
        <v>284</v>
      </c>
      <c r="B428" s="6" t="s">
        <v>387</v>
      </c>
      <c r="C428" s="6" t="s">
        <v>110</v>
      </c>
      <c r="D428" s="13" t="s">
        <v>708</v>
      </c>
      <c r="E428" s="45">
        <v>-12500000</v>
      </c>
      <c r="F428" s="45">
        <v>-12500000</v>
      </c>
      <c r="G428" s="45">
        <v>-12500000</v>
      </c>
      <c r="H428" s="45">
        <v>-12500000</v>
      </c>
      <c r="I428" s="45">
        <v>-12500000</v>
      </c>
      <c r="J428" s="45">
        <v>-12500000</v>
      </c>
      <c r="K428" s="45">
        <v>-12500000</v>
      </c>
      <c r="L428" s="45">
        <v>-12500000</v>
      </c>
      <c r="M428" s="45">
        <v>-12500000</v>
      </c>
      <c r="N428" s="45">
        <v>-12500000</v>
      </c>
      <c r="O428" s="45">
        <v>-12500000</v>
      </c>
      <c r="P428" s="45">
        <v>-12500000</v>
      </c>
      <c r="Q428" s="45">
        <v>-12500000</v>
      </c>
      <c r="R428" s="47">
        <f t="shared" si="103"/>
        <v>-12500000</v>
      </c>
      <c r="U428" s="49"/>
      <c r="V428" s="49">
        <f t="shared" si="104"/>
        <v>-12500000</v>
      </c>
      <c r="W428" s="49"/>
      <c r="Y428" s="51"/>
      <c r="Z428" s="51"/>
      <c r="AA428" s="51"/>
      <c r="AC428" s="49">
        <f t="shared" si="105"/>
        <v>-12500000</v>
      </c>
    </row>
    <row r="429" spans="1:29">
      <c r="A429" s="6" t="s">
        <v>284</v>
      </c>
      <c r="B429" s="6" t="s">
        <v>387</v>
      </c>
      <c r="C429" s="6" t="s">
        <v>893</v>
      </c>
      <c r="D429" s="13" t="s">
        <v>895</v>
      </c>
      <c r="E429" s="45">
        <v>-25000000</v>
      </c>
      <c r="F429" s="45">
        <v>-25000000</v>
      </c>
      <c r="G429" s="45">
        <v>-25000000</v>
      </c>
      <c r="H429" s="45">
        <v>-25000000</v>
      </c>
      <c r="I429" s="45">
        <v>-25000000</v>
      </c>
      <c r="J429" s="45">
        <v>-25000000</v>
      </c>
      <c r="K429" s="45">
        <v>-25000000</v>
      </c>
      <c r="L429" s="45">
        <v>-25000000</v>
      </c>
      <c r="M429" s="45">
        <v>-25000000</v>
      </c>
      <c r="N429" s="45">
        <v>-25000000</v>
      </c>
      <c r="O429" s="45">
        <v>-25000000</v>
      </c>
      <c r="P429" s="45">
        <v>-25000000</v>
      </c>
      <c r="Q429" s="45">
        <v>-25000000</v>
      </c>
      <c r="R429" s="47">
        <f t="shared" si="103"/>
        <v>-25000000</v>
      </c>
      <c r="U429" s="49"/>
      <c r="V429" s="49">
        <f t="shared" si="104"/>
        <v>-25000000</v>
      </c>
      <c r="W429" s="49"/>
      <c r="Y429" s="51"/>
      <c r="Z429" s="51"/>
      <c r="AA429" s="51"/>
      <c r="AC429" s="49">
        <f t="shared" si="105"/>
        <v>-25000000</v>
      </c>
    </row>
    <row r="430" spans="1:29">
      <c r="A430" s="6" t="s">
        <v>284</v>
      </c>
      <c r="B430" s="6" t="s">
        <v>387</v>
      </c>
      <c r="C430" s="6" t="s">
        <v>889</v>
      </c>
      <c r="D430" s="13" t="s">
        <v>896</v>
      </c>
      <c r="E430" s="45">
        <v>-20000000</v>
      </c>
      <c r="F430" s="45">
        <v>-20000000</v>
      </c>
      <c r="G430" s="45">
        <v>-20000000</v>
      </c>
      <c r="H430" s="45">
        <v>-20000000</v>
      </c>
      <c r="I430" s="45">
        <v>-20000000</v>
      </c>
      <c r="J430" s="45">
        <v>-20000000</v>
      </c>
      <c r="K430" s="45">
        <v>-20000000</v>
      </c>
      <c r="L430" s="45">
        <v>-20000000</v>
      </c>
      <c r="M430" s="45">
        <v>-20000000</v>
      </c>
      <c r="N430" s="45">
        <v>-20000000</v>
      </c>
      <c r="O430" s="45">
        <v>-20000000</v>
      </c>
      <c r="P430" s="45">
        <v>-20000000</v>
      </c>
      <c r="Q430" s="45">
        <v>-20000000</v>
      </c>
      <c r="R430" s="47">
        <f t="shared" si="103"/>
        <v>-20000000</v>
      </c>
      <c r="U430" s="49"/>
      <c r="V430" s="49">
        <f t="shared" si="104"/>
        <v>-20000000</v>
      </c>
      <c r="W430" s="49"/>
      <c r="Y430" s="51"/>
      <c r="Z430" s="51"/>
      <c r="AA430" s="51"/>
      <c r="AC430" s="49">
        <f t="shared" si="105"/>
        <v>-20000000</v>
      </c>
    </row>
    <row r="431" spans="1:29">
      <c r="A431" s="6" t="s">
        <v>284</v>
      </c>
      <c r="B431" s="6" t="s">
        <v>387</v>
      </c>
      <c r="C431" s="6" t="s">
        <v>890</v>
      </c>
      <c r="D431" s="13" t="s">
        <v>897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103"/>
        <v>-30000000</v>
      </c>
      <c r="U431" s="49"/>
      <c r="V431" s="49">
        <f t="shared" si="104"/>
        <v>-30000000</v>
      </c>
      <c r="W431" s="49"/>
      <c r="Y431" s="51"/>
      <c r="Z431" s="51"/>
      <c r="AA431" s="51"/>
      <c r="AC431" s="49">
        <f t="shared" si="105"/>
        <v>-30000000</v>
      </c>
    </row>
    <row r="432" spans="1:29">
      <c r="A432" s="6" t="s">
        <v>284</v>
      </c>
      <c r="B432" s="6" t="s">
        <v>387</v>
      </c>
      <c r="C432" s="6" t="s">
        <v>406</v>
      </c>
      <c r="D432" s="13" t="s">
        <v>950</v>
      </c>
      <c r="E432" s="45">
        <v>0</v>
      </c>
      <c r="F432" s="45">
        <v>0</v>
      </c>
      <c r="G432" s="45">
        <v>-30000000</v>
      </c>
      <c r="H432" s="45">
        <v>-30000000</v>
      </c>
      <c r="I432" s="45">
        <v>-30000000</v>
      </c>
      <c r="J432" s="45">
        <v>-30000000</v>
      </c>
      <c r="K432" s="45">
        <v>-30000000</v>
      </c>
      <c r="L432" s="45">
        <v>-30000000</v>
      </c>
      <c r="M432" s="45">
        <v>-30000000</v>
      </c>
      <c r="N432" s="45">
        <v>-30000000</v>
      </c>
      <c r="O432" s="45">
        <v>-30000000</v>
      </c>
      <c r="P432" s="45">
        <v>-30000000</v>
      </c>
      <c r="Q432" s="45">
        <v>-30000000</v>
      </c>
      <c r="R432" s="47">
        <f t="shared" si="103"/>
        <v>-26250000</v>
      </c>
      <c r="U432" s="49"/>
      <c r="V432" s="49">
        <f t="shared" si="104"/>
        <v>-26250000</v>
      </c>
      <c r="W432" s="49"/>
      <c r="Y432" s="51"/>
      <c r="Z432" s="51"/>
      <c r="AA432" s="51"/>
      <c r="AC432" s="49">
        <f t="shared" si="105"/>
        <v>-26250000</v>
      </c>
    </row>
    <row r="433" spans="1:30">
      <c r="A433" s="6" t="s">
        <v>284</v>
      </c>
      <c r="B433" s="6" t="s">
        <v>387</v>
      </c>
      <c r="C433" s="6" t="s">
        <v>407</v>
      </c>
      <c r="D433" s="13" t="s">
        <v>951</v>
      </c>
      <c r="E433" s="45">
        <v>0</v>
      </c>
      <c r="F433" s="45">
        <v>0</v>
      </c>
      <c r="G433" s="45">
        <v>-20000000</v>
      </c>
      <c r="H433" s="45">
        <v>-20000000</v>
      </c>
      <c r="I433" s="45">
        <v>-20000000</v>
      </c>
      <c r="J433" s="45">
        <v>-20000000</v>
      </c>
      <c r="K433" s="45">
        <v>-20000000</v>
      </c>
      <c r="L433" s="45">
        <v>-20000000</v>
      </c>
      <c r="M433" s="45">
        <v>-20000000</v>
      </c>
      <c r="N433" s="45">
        <v>-20000000</v>
      </c>
      <c r="O433" s="45">
        <v>-20000000</v>
      </c>
      <c r="P433" s="45">
        <v>-20000000</v>
      </c>
      <c r="Q433" s="45">
        <v>-20000000</v>
      </c>
      <c r="R433" s="47">
        <f t="shared" si="103"/>
        <v>-17500000</v>
      </c>
      <c r="U433" s="49"/>
      <c r="V433" s="49">
        <f t="shared" si="104"/>
        <v>-17500000</v>
      </c>
      <c r="W433" s="49"/>
      <c r="Y433" s="51"/>
      <c r="Z433" s="51"/>
      <c r="AA433" s="51"/>
      <c r="AC433" s="49">
        <f t="shared" si="105"/>
        <v>-17500000</v>
      </c>
    </row>
    <row r="434" spans="1:30">
      <c r="A434" s="6" t="s">
        <v>284</v>
      </c>
      <c r="B434" s="6" t="s">
        <v>387</v>
      </c>
      <c r="C434" s="6" t="s">
        <v>959</v>
      </c>
      <c r="D434" s="13" t="s">
        <v>961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-25000000</v>
      </c>
      <c r="L434" s="45">
        <v>-25000000</v>
      </c>
      <c r="M434" s="45">
        <v>-25000000</v>
      </c>
      <c r="N434" s="45">
        <v>-25000000</v>
      </c>
      <c r="O434" s="45">
        <v>-25000000</v>
      </c>
      <c r="P434" s="45">
        <v>-25000000</v>
      </c>
      <c r="Q434" s="45">
        <v>-25000000</v>
      </c>
      <c r="R434" s="47">
        <f t="shared" si="103"/>
        <v>-13541666.666666666</v>
      </c>
      <c r="U434" s="49"/>
      <c r="V434" s="49">
        <f t="shared" si="104"/>
        <v>-13541666.666666666</v>
      </c>
      <c r="W434" s="49"/>
      <c r="Y434" s="51"/>
      <c r="Z434" s="51"/>
      <c r="AA434" s="51"/>
      <c r="AC434" s="49">
        <f t="shared" si="105"/>
        <v>-13541666.666666666</v>
      </c>
    </row>
    <row r="435" spans="1:30">
      <c r="A435" s="6" t="s">
        <v>284</v>
      </c>
      <c r="B435" s="6" t="s">
        <v>918</v>
      </c>
      <c r="C435" s="6" t="s">
        <v>98</v>
      </c>
      <c r="D435" s="12" t="s">
        <v>917</v>
      </c>
      <c r="E435" s="45">
        <v>-15000000</v>
      </c>
      <c r="F435" s="45">
        <v>-15000000</v>
      </c>
      <c r="G435" s="45">
        <v>-15000000</v>
      </c>
      <c r="H435" s="45">
        <v>-15000000</v>
      </c>
      <c r="I435" s="45">
        <v>-15000000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7">
        <f t="shared" si="103"/>
        <v>-5625000</v>
      </c>
      <c r="U435" s="49"/>
      <c r="V435" s="49">
        <f t="shared" si="104"/>
        <v>-5625000</v>
      </c>
      <c r="W435" s="49"/>
      <c r="Y435" s="51"/>
      <c r="Z435" s="51"/>
      <c r="AA435" s="51"/>
      <c r="AC435" s="49">
        <f t="shared" si="105"/>
        <v>-5625000</v>
      </c>
    </row>
    <row r="436" spans="1:30">
      <c r="A436" s="6" t="s">
        <v>284</v>
      </c>
      <c r="B436" s="6" t="s">
        <v>388</v>
      </c>
      <c r="C436" s="6" t="s">
        <v>83</v>
      </c>
      <c r="D436" s="2" t="s">
        <v>195</v>
      </c>
      <c r="E436" s="45">
        <v>-48350000</v>
      </c>
      <c r="F436" s="45">
        <v>-46050000</v>
      </c>
      <c r="G436" s="45">
        <v>0</v>
      </c>
      <c r="H436" s="45">
        <v>-15950000</v>
      </c>
      <c r="I436" s="45">
        <v>-22200000</v>
      </c>
      <c r="J436" s="45">
        <v>-52500000</v>
      </c>
      <c r="K436" s="45">
        <v>-45000000</v>
      </c>
      <c r="L436" s="45">
        <v>-76200000</v>
      </c>
      <c r="M436" s="45">
        <v>-54000000</v>
      </c>
      <c r="N436" s="45">
        <v>-50500000</v>
      </c>
      <c r="O436" s="45">
        <v>-48000000</v>
      </c>
      <c r="P436" s="45">
        <v>-30350000</v>
      </c>
      <c r="Q436" s="45">
        <v>-30100000</v>
      </c>
      <c r="R436" s="47">
        <f t="shared" si="103"/>
        <v>-39997916.666666664</v>
      </c>
      <c r="U436" s="49"/>
      <c r="V436" s="49">
        <f t="shared" si="104"/>
        <v>-39997916.666666664</v>
      </c>
      <c r="W436" s="49"/>
      <c r="Y436" s="51"/>
      <c r="Z436" s="51"/>
      <c r="AA436" s="51"/>
      <c r="AC436" s="49">
        <f t="shared" si="105"/>
        <v>-39997916.666666664</v>
      </c>
    </row>
    <row r="437" spans="1:30">
      <c r="D437" s="3" t="s">
        <v>196</v>
      </c>
      <c r="E437" s="46">
        <f t="shared" ref="E437:R437" si="106">SUM(E418:E436)</f>
        <v>-337564000</v>
      </c>
      <c r="F437" s="46">
        <f t="shared" si="106"/>
        <v>-335264000</v>
      </c>
      <c r="G437" s="46">
        <f t="shared" si="106"/>
        <v>-339214000</v>
      </c>
      <c r="H437" s="46">
        <f t="shared" si="106"/>
        <v>-355164000</v>
      </c>
      <c r="I437" s="46">
        <f t="shared" si="106"/>
        <v>-361401000</v>
      </c>
      <c r="J437" s="46">
        <f t="shared" si="106"/>
        <v>-376701000</v>
      </c>
      <c r="K437" s="46">
        <f t="shared" si="106"/>
        <v>-394201000</v>
      </c>
      <c r="L437" s="46">
        <f t="shared" si="106"/>
        <v>-401200000</v>
      </c>
      <c r="M437" s="46">
        <f t="shared" si="106"/>
        <v>-379000000</v>
      </c>
      <c r="N437" s="46">
        <f t="shared" si="106"/>
        <v>-375500000</v>
      </c>
      <c r="O437" s="46">
        <f t="shared" si="106"/>
        <v>-373000000</v>
      </c>
      <c r="P437" s="46">
        <f t="shared" si="106"/>
        <v>-355350000</v>
      </c>
      <c r="Q437" s="46">
        <f t="shared" si="106"/>
        <v>-355100000</v>
      </c>
      <c r="R437" s="46">
        <f t="shared" si="106"/>
        <v>-366027250</v>
      </c>
      <c r="Y437" s="51"/>
      <c r="Z437" s="51"/>
      <c r="AA437" s="51"/>
    </row>
    <row r="438" spans="1:30" s="59" customFormat="1">
      <c r="D438" s="3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7"/>
      <c r="Y438" s="60"/>
      <c r="Z438" s="60"/>
      <c r="AA438" s="60"/>
    </row>
    <row r="439" spans="1:30">
      <c r="A439" s="6" t="s">
        <v>284</v>
      </c>
      <c r="B439" s="6" t="s">
        <v>197</v>
      </c>
      <c r="C439" s="25" t="s">
        <v>2</v>
      </c>
      <c r="D439" s="3" t="s">
        <v>198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ref="R439:R440" si="107">((E439+Q439)+((F439+G439+H439+I439+J439+K439+L439+M439+N439+O439+P439)*2))/24</f>
        <v>0</v>
      </c>
      <c r="U439" s="49"/>
      <c r="V439" s="49">
        <f t="shared" ref="V439:V440" si="108">+R439</f>
        <v>0</v>
      </c>
      <c r="W439" s="49"/>
      <c r="Y439" s="51"/>
      <c r="Z439" s="51"/>
      <c r="AA439" s="51"/>
      <c r="AC439" s="49">
        <f>+R439</f>
        <v>0</v>
      </c>
    </row>
    <row r="440" spans="1:30">
      <c r="A440" s="6" t="s">
        <v>284</v>
      </c>
      <c r="B440" s="6" t="s">
        <v>391</v>
      </c>
      <c r="C440" s="6" t="s">
        <v>392</v>
      </c>
      <c r="D440" s="2" t="s">
        <v>199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7">
        <f t="shared" si="107"/>
        <v>0</v>
      </c>
      <c r="U440" s="49"/>
      <c r="V440" s="49">
        <f t="shared" si="108"/>
        <v>0</v>
      </c>
      <c r="W440" s="49"/>
      <c r="Y440" s="51"/>
      <c r="Z440" s="51"/>
      <c r="AA440" s="51"/>
      <c r="AC440" s="49">
        <f>+R440</f>
        <v>0</v>
      </c>
    </row>
    <row r="441" spans="1:30">
      <c r="D441" s="3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7"/>
      <c r="Y441" s="51"/>
      <c r="Z441" s="51"/>
      <c r="AA441" s="51"/>
    </row>
    <row r="442" spans="1:30">
      <c r="A442" s="6" t="s">
        <v>284</v>
      </c>
      <c r="B442" s="6" t="s">
        <v>200</v>
      </c>
      <c r="C442" s="6" t="s">
        <v>143</v>
      </c>
      <c r="D442" s="3" t="s">
        <v>709</v>
      </c>
      <c r="E442" s="45">
        <v>-1923501.23</v>
      </c>
      <c r="F442" s="45">
        <v>-3159733.53</v>
      </c>
      <c r="G442" s="45">
        <v>-2474586.7200000002</v>
      </c>
      <c r="H442" s="45">
        <v>-1111845.6100000001</v>
      </c>
      <c r="I442" s="45">
        <v>-2126229.83</v>
      </c>
      <c r="J442" s="45">
        <v>-2153492.65</v>
      </c>
      <c r="K442" s="45">
        <v>-2518397.61</v>
      </c>
      <c r="L442" s="45">
        <v>-3147322.17</v>
      </c>
      <c r="M442" s="45">
        <v>-2255512.64</v>
      </c>
      <c r="N442" s="45">
        <v>-1300900.8400000001</v>
      </c>
      <c r="O442" s="45">
        <v>-1433511.53</v>
      </c>
      <c r="P442" s="45">
        <v>-1976059.79</v>
      </c>
      <c r="Q442" s="45">
        <v>-2011464.3</v>
      </c>
      <c r="R442" s="47">
        <f t="shared" ref="R442:R457" si="109">((E442+Q442)+((F442+G442+H442+I442+J442+K442+L442+M442+N442+O442+P442)*2))/24</f>
        <v>-2135422.9737500004</v>
      </c>
      <c r="U442" s="49">
        <f t="shared" ref="U442:U457" si="110">+R442</f>
        <v>-2135422.9737500004</v>
      </c>
      <c r="V442" s="49"/>
      <c r="W442" s="49"/>
      <c r="Y442" s="51"/>
      <c r="Z442" s="51"/>
      <c r="AA442" s="51"/>
      <c r="AD442" s="49">
        <f t="shared" ref="AD442:AD458" si="111">+R442</f>
        <v>-2135422.9737500004</v>
      </c>
    </row>
    <row r="443" spans="1:30">
      <c r="A443" s="6" t="s">
        <v>284</v>
      </c>
      <c r="B443" s="6" t="s">
        <v>201</v>
      </c>
      <c r="C443" s="6" t="s">
        <v>202</v>
      </c>
      <c r="D443" s="21" t="s">
        <v>710</v>
      </c>
      <c r="E443" s="45">
        <v>-191861.93</v>
      </c>
      <c r="F443" s="45">
        <v>-264032.96000000002</v>
      </c>
      <c r="G443" s="45">
        <v>-444507.86</v>
      </c>
      <c r="H443" s="45">
        <v>-840487.84</v>
      </c>
      <c r="I443" s="45">
        <v>-654632.56000000006</v>
      </c>
      <c r="J443" s="45">
        <v>-535765.93999999994</v>
      </c>
      <c r="K443" s="45">
        <v>-523753.18</v>
      </c>
      <c r="L443" s="45">
        <v>-666195.36</v>
      </c>
      <c r="M443" s="45">
        <v>-425566.02</v>
      </c>
      <c r="N443" s="45">
        <v>-170807.14</v>
      </c>
      <c r="O443" s="45">
        <v>-168313.85</v>
      </c>
      <c r="P443" s="45">
        <v>-178190.42</v>
      </c>
      <c r="Q443" s="45">
        <v>-142751.28</v>
      </c>
      <c r="R443" s="47">
        <f t="shared" si="109"/>
        <v>-419963.31124999997</v>
      </c>
      <c r="U443" s="49">
        <f t="shared" si="110"/>
        <v>-419963.31124999997</v>
      </c>
      <c r="V443" s="49"/>
      <c r="W443" s="49"/>
      <c r="Y443" s="51"/>
      <c r="Z443" s="51"/>
      <c r="AA443" s="51"/>
      <c r="AD443" s="49">
        <f t="shared" si="111"/>
        <v>-419963.31124999997</v>
      </c>
    </row>
    <row r="444" spans="1:30">
      <c r="A444" s="6" t="s">
        <v>284</v>
      </c>
      <c r="B444" s="6" t="s">
        <v>201</v>
      </c>
      <c r="C444" s="6" t="s">
        <v>996</v>
      </c>
      <c r="D444" s="21" t="s">
        <v>997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7">
        <f t="shared" si="109"/>
        <v>0</v>
      </c>
      <c r="U444" s="49">
        <f t="shared" si="110"/>
        <v>0</v>
      </c>
      <c r="V444" s="49"/>
      <c r="W444" s="49"/>
      <c r="Y444" s="51"/>
      <c r="Z444" s="51"/>
      <c r="AA444" s="51"/>
      <c r="AD444" s="49">
        <f t="shared" si="111"/>
        <v>0</v>
      </c>
    </row>
    <row r="445" spans="1:30">
      <c r="A445" s="6" t="s">
        <v>284</v>
      </c>
      <c r="B445" s="6" t="s">
        <v>201</v>
      </c>
      <c r="C445" s="6" t="s">
        <v>396</v>
      </c>
      <c r="D445" s="3" t="s">
        <v>711</v>
      </c>
      <c r="E445" s="45">
        <v>-719198.37</v>
      </c>
      <c r="F445" s="45">
        <v>-843841.76</v>
      </c>
      <c r="G445" s="45">
        <v>-1588213.3</v>
      </c>
      <c r="H445" s="45">
        <v>-991002.66</v>
      </c>
      <c r="I445" s="45">
        <v>-1360850.66</v>
      </c>
      <c r="J445" s="45">
        <v>-1005713.93</v>
      </c>
      <c r="K445" s="45">
        <v>-835916.68</v>
      </c>
      <c r="L445" s="45">
        <v>-715060.81</v>
      </c>
      <c r="M445" s="45">
        <v>-581594</v>
      </c>
      <c r="N445" s="45">
        <v>-609929.67000000004</v>
      </c>
      <c r="O445" s="45">
        <v>-851037.39</v>
      </c>
      <c r="P445" s="45">
        <v>-827923.68</v>
      </c>
      <c r="Q445" s="45">
        <v>-872031.96</v>
      </c>
      <c r="R445" s="47">
        <f t="shared" si="109"/>
        <v>-917224.97541666648</v>
      </c>
      <c r="U445" s="49">
        <f t="shared" si="110"/>
        <v>-917224.97541666648</v>
      </c>
      <c r="V445" s="49"/>
      <c r="W445" s="49"/>
      <c r="Y445" s="51"/>
      <c r="Z445" s="51"/>
      <c r="AA445" s="51"/>
      <c r="AD445" s="49">
        <f t="shared" si="111"/>
        <v>-917224.97541666648</v>
      </c>
    </row>
    <row r="446" spans="1:30">
      <c r="A446" s="6" t="s">
        <v>284</v>
      </c>
      <c r="B446" s="6" t="s">
        <v>201</v>
      </c>
      <c r="C446" s="6" t="s">
        <v>394</v>
      </c>
      <c r="D446" s="18" t="s">
        <v>712</v>
      </c>
      <c r="E446" s="45">
        <v>-3338185.59</v>
      </c>
      <c r="F446" s="45">
        <v>-3298156.01</v>
      </c>
      <c r="G446" s="45">
        <v>-2807263.96</v>
      </c>
      <c r="H446" s="45">
        <v>-3352529.75</v>
      </c>
      <c r="I446" s="45">
        <v>-3916004.39</v>
      </c>
      <c r="J446" s="45">
        <v>-4078387.56</v>
      </c>
      <c r="K446" s="45">
        <v>-5719852.1900000004</v>
      </c>
      <c r="L446" s="45">
        <v>-3893496.12</v>
      </c>
      <c r="M446" s="45">
        <v>-4735591.24</v>
      </c>
      <c r="N446" s="45">
        <v>-3581286.11</v>
      </c>
      <c r="O446" s="45">
        <v>-3693484.63</v>
      </c>
      <c r="P446" s="45">
        <v>-3394692.66</v>
      </c>
      <c r="Q446" s="45">
        <v>-2947797.49</v>
      </c>
      <c r="R446" s="47">
        <f t="shared" si="109"/>
        <v>-3801144.68</v>
      </c>
      <c r="U446" s="49">
        <f t="shared" si="110"/>
        <v>-3801144.68</v>
      </c>
      <c r="V446" s="49"/>
      <c r="W446" s="49"/>
      <c r="Y446" s="51"/>
      <c r="Z446" s="51"/>
      <c r="AA446" s="51"/>
      <c r="AD446" s="49">
        <f t="shared" si="111"/>
        <v>-3801144.68</v>
      </c>
    </row>
    <row r="447" spans="1:30">
      <c r="A447" s="6" t="s">
        <v>284</v>
      </c>
      <c r="B447" s="6" t="s">
        <v>201</v>
      </c>
      <c r="C447" s="6" t="s">
        <v>393</v>
      </c>
      <c r="D447" s="3" t="s">
        <v>203</v>
      </c>
      <c r="E447" s="45">
        <v>-9612138.1899999995</v>
      </c>
      <c r="F447" s="45">
        <v>-7566313.0099999998</v>
      </c>
      <c r="G447" s="45">
        <v>-6809422.29</v>
      </c>
      <c r="H447" s="45">
        <v>-7494546.1200000001</v>
      </c>
      <c r="I447" s="45">
        <v>-7355020.4199999999</v>
      </c>
      <c r="J447" s="45">
        <v>-8373940.5999999996</v>
      </c>
      <c r="K447" s="45">
        <v>-9681989.1400000006</v>
      </c>
      <c r="L447" s="45">
        <v>-16749658.789999999</v>
      </c>
      <c r="M447" s="45">
        <v>-21867233.859999999</v>
      </c>
      <c r="N447" s="45">
        <v>-20306459</v>
      </c>
      <c r="O447" s="45">
        <v>-14313058.52</v>
      </c>
      <c r="P447" s="45">
        <v>-15447819.17</v>
      </c>
      <c r="Q447" s="45">
        <v>-11306824.619999999</v>
      </c>
      <c r="R447" s="47">
        <f t="shared" si="109"/>
        <v>-12202078.527083332</v>
      </c>
      <c r="U447" s="49">
        <f t="shared" si="110"/>
        <v>-12202078.527083332</v>
      </c>
      <c r="V447" s="49"/>
      <c r="W447" s="49"/>
      <c r="Y447" s="51"/>
      <c r="Z447" s="51"/>
      <c r="AA447" s="51"/>
      <c r="AD447" s="49">
        <f t="shared" si="111"/>
        <v>-12202078.527083332</v>
      </c>
    </row>
    <row r="448" spans="1:30">
      <c r="A448" s="6" t="s">
        <v>284</v>
      </c>
      <c r="B448" s="6" t="s">
        <v>201</v>
      </c>
      <c r="C448" s="6" t="s">
        <v>46</v>
      </c>
      <c r="D448" s="18" t="s">
        <v>713</v>
      </c>
      <c r="E448" s="45">
        <v>-69090.7</v>
      </c>
      <c r="F448" s="45">
        <v>-91511.38</v>
      </c>
      <c r="G448" s="45">
        <v>-111696.26</v>
      </c>
      <c r="H448" s="45">
        <v>-131279.06</v>
      </c>
      <c r="I448" s="45">
        <v>-151528.32000000001</v>
      </c>
      <c r="J448" s="45">
        <v>-172108.07</v>
      </c>
      <c r="K448" s="45">
        <v>-192559.72</v>
      </c>
      <c r="L448" s="45">
        <v>-212960.53</v>
      </c>
      <c r="M448" s="45">
        <v>-232744.38</v>
      </c>
      <c r="N448" s="45">
        <v>0</v>
      </c>
      <c r="O448" s="45">
        <v>-20921.509999999998</v>
      </c>
      <c r="P448" s="45">
        <v>-42271.05</v>
      </c>
      <c r="Q448" s="45">
        <v>-67476.84</v>
      </c>
      <c r="R448" s="47">
        <f t="shared" si="109"/>
        <v>-118988.67083333335</v>
      </c>
      <c r="U448" s="49">
        <f t="shared" si="110"/>
        <v>-118988.67083333335</v>
      </c>
      <c r="V448" s="49"/>
      <c r="W448" s="49"/>
      <c r="Y448" s="51"/>
      <c r="Z448" s="51"/>
      <c r="AA448" s="51"/>
      <c r="AD448" s="49">
        <f t="shared" si="111"/>
        <v>-118988.67083333335</v>
      </c>
    </row>
    <row r="449" spans="1:30">
      <c r="A449" s="6" t="s">
        <v>284</v>
      </c>
      <c r="B449" s="6" t="s">
        <v>201</v>
      </c>
      <c r="C449" s="6" t="s">
        <v>1035</v>
      </c>
      <c r="D449" s="3" t="s">
        <v>1036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7">
        <f t="shared" si="109"/>
        <v>0</v>
      </c>
      <c r="U449" s="49">
        <f t="shared" si="110"/>
        <v>0</v>
      </c>
      <c r="V449" s="49"/>
      <c r="W449" s="49"/>
      <c r="Y449" s="51"/>
      <c r="Z449" s="51"/>
      <c r="AA449" s="51"/>
      <c r="AD449" s="49">
        <f t="shared" si="111"/>
        <v>0</v>
      </c>
    </row>
    <row r="450" spans="1:30">
      <c r="A450" s="6" t="s">
        <v>284</v>
      </c>
      <c r="B450" s="6" t="s">
        <v>201</v>
      </c>
      <c r="C450" s="6" t="s">
        <v>399</v>
      </c>
      <c r="D450" s="3" t="s">
        <v>719</v>
      </c>
      <c r="E450" s="45">
        <v>18.920000000000002</v>
      </c>
      <c r="F450" s="45">
        <v>18.920000000000002</v>
      </c>
      <c r="G450" s="45">
        <v>18.920000000000002</v>
      </c>
      <c r="H450" s="45">
        <v>18.920000000000002</v>
      </c>
      <c r="I450" s="45">
        <v>-18.920000000000002</v>
      </c>
      <c r="J450" s="45">
        <v>0</v>
      </c>
      <c r="K450" s="45">
        <v>6.42</v>
      </c>
      <c r="L450" s="45">
        <v>0</v>
      </c>
      <c r="M450" s="45">
        <v>0</v>
      </c>
      <c r="N450" s="45">
        <v>115</v>
      </c>
      <c r="O450" s="45">
        <v>115</v>
      </c>
      <c r="P450" s="45">
        <v>1002.07</v>
      </c>
      <c r="Q450" s="45">
        <v>1004.14</v>
      </c>
      <c r="R450" s="47">
        <f t="shared" si="109"/>
        <v>148.98833333333332</v>
      </c>
      <c r="U450" s="49">
        <f t="shared" si="110"/>
        <v>148.98833333333332</v>
      </c>
      <c r="V450" s="49"/>
      <c r="W450" s="49"/>
      <c r="Y450" s="51"/>
      <c r="Z450" s="51"/>
      <c r="AA450" s="51"/>
      <c r="AD450" s="49">
        <f t="shared" si="111"/>
        <v>148.98833333333332</v>
      </c>
    </row>
    <row r="451" spans="1:30">
      <c r="A451" s="6" t="s">
        <v>284</v>
      </c>
      <c r="B451" s="6" t="s">
        <v>201</v>
      </c>
      <c r="C451" s="6" t="s">
        <v>397</v>
      </c>
      <c r="D451" s="3" t="s">
        <v>714</v>
      </c>
      <c r="E451" s="45">
        <v>49074.82</v>
      </c>
      <c r="F451" s="45">
        <v>49074.82</v>
      </c>
      <c r="G451" s="45">
        <v>49074.82</v>
      </c>
      <c r="H451" s="45">
        <v>-73249.27</v>
      </c>
      <c r="I451" s="45">
        <v>-124440.79</v>
      </c>
      <c r="J451" s="45">
        <v>-119865.79</v>
      </c>
      <c r="K451" s="45">
        <v>1.45519152283669E-11</v>
      </c>
      <c r="L451" s="45">
        <v>1.45519152283669E-11</v>
      </c>
      <c r="M451" s="45">
        <v>-108799.5</v>
      </c>
      <c r="N451" s="45">
        <v>-139098.99</v>
      </c>
      <c r="O451" s="45">
        <v>-136718.72</v>
      </c>
      <c r="P451" s="45">
        <v>-140876.9</v>
      </c>
      <c r="Q451" s="45">
        <v>-777.67999999999302</v>
      </c>
      <c r="R451" s="47">
        <f t="shared" si="109"/>
        <v>-60062.645833333336</v>
      </c>
      <c r="U451" s="49">
        <f t="shared" si="110"/>
        <v>-60062.645833333336</v>
      </c>
      <c r="V451" s="49"/>
      <c r="W451" s="49"/>
      <c r="Y451" s="51"/>
      <c r="Z451" s="51"/>
      <c r="AA451" s="51"/>
      <c r="AD451" s="49">
        <f t="shared" si="111"/>
        <v>-60062.645833333336</v>
      </c>
    </row>
    <row r="452" spans="1:30">
      <c r="A452" s="6" t="s">
        <v>284</v>
      </c>
      <c r="B452" s="6" t="s">
        <v>201</v>
      </c>
      <c r="C452" s="6" t="s">
        <v>398</v>
      </c>
      <c r="D452" s="3" t="s">
        <v>715</v>
      </c>
      <c r="E452" s="45">
        <v>-13783.33</v>
      </c>
      <c r="F452" s="45">
        <v>-15173.91</v>
      </c>
      <c r="G452" s="45">
        <v>-17443.580000000002</v>
      </c>
      <c r="H452" s="45">
        <v>-17653.8</v>
      </c>
      <c r="I452" s="45">
        <v>-19109.349999999999</v>
      </c>
      <c r="J452" s="45">
        <v>-20744.98</v>
      </c>
      <c r="K452" s="45">
        <v>-21488.98</v>
      </c>
      <c r="L452" s="45">
        <v>-19588.490000000002</v>
      </c>
      <c r="M452" s="45">
        <v>-19655.93</v>
      </c>
      <c r="N452" s="45">
        <v>-17289.07</v>
      </c>
      <c r="O452" s="45">
        <v>-15753.24</v>
      </c>
      <c r="P452" s="45">
        <v>-14332.11</v>
      </c>
      <c r="Q452" s="45">
        <v>-12706.4</v>
      </c>
      <c r="R452" s="47">
        <f t="shared" si="109"/>
        <v>-17623.192083333332</v>
      </c>
      <c r="U452" s="49">
        <f t="shared" si="110"/>
        <v>-17623.192083333332</v>
      </c>
      <c r="V452" s="49"/>
      <c r="W452" s="49"/>
      <c r="Y452" s="51"/>
      <c r="Z452" s="51"/>
      <c r="AA452" s="51"/>
      <c r="AD452" s="49">
        <f t="shared" si="111"/>
        <v>-17623.192083333332</v>
      </c>
    </row>
    <row r="453" spans="1:30">
      <c r="A453" s="6" t="s">
        <v>284</v>
      </c>
      <c r="B453" s="6" t="s">
        <v>201</v>
      </c>
      <c r="C453" s="6" t="s">
        <v>915</v>
      </c>
      <c r="D453" s="3" t="s">
        <v>916</v>
      </c>
      <c r="E453" s="45">
        <v>220.5</v>
      </c>
      <c r="F453" s="45">
        <v>0</v>
      </c>
      <c r="G453" s="45">
        <v>0</v>
      </c>
      <c r="H453" s="45">
        <v>-220.5</v>
      </c>
      <c r="I453" s="45">
        <v>-220.5</v>
      </c>
      <c r="J453" s="45">
        <v>-220.5</v>
      </c>
      <c r="K453" s="45">
        <v>0</v>
      </c>
      <c r="L453" s="45">
        <v>0</v>
      </c>
      <c r="M453" s="45">
        <v>-220.5</v>
      </c>
      <c r="N453" s="45">
        <v>-358.96</v>
      </c>
      <c r="O453" s="45">
        <v>-358.96</v>
      </c>
      <c r="P453" s="45">
        <v>-5.6843418860808002E-14</v>
      </c>
      <c r="Q453" s="45">
        <v>-5.6843418860808002E-14</v>
      </c>
      <c r="R453" s="47">
        <f t="shared" si="109"/>
        <v>-124.13916666666667</v>
      </c>
      <c r="U453" s="49">
        <f t="shared" si="110"/>
        <v>-124.13916666666667</v>
      </c>
      <c r="V453" s="49"/>
      <c r="W453" s="49"/>
      <c r="Y453" s="51"/>
      <c r="Z453" s="51"/>
      <c r="AA453" s="51"/>
      <c r="AD453" s="49">
        <f t="shared" si="111"/>
        <v>-124.13916666666667</v>
      </c>
    </row>
    <row r="454" spans="1:30">
      <c r="A454" s="6" t="s">
        <v>284</v>
      </c>
      <c r="B454" s="6" t="s">
        <v>201</v>
      </c>
      <c r="C454" s="6" t="s">
        <v>400</v>
      </c>
      <c r="D454" s="3" t="s">
        <v>718</v>
      </c>
      <c r="E454" s="45">
        <v>0</v>
      </c>
      <c r="F454" s="45">
        <v>0</v>
      </c>
      <c r="G454" s="45">
        <v>0</v>
      </c>
      <c r="H454" s="45">
        <v>0</v>
      </c>
      <c r="I454" s="45">
        <v>-20.2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-127963.25</v>
      </c>
      <c r="P454" s="45">
        <v>0</v>
      </c>
      <c r="Q454" s="45">
        <v>0</v>
      </c>
      <c r="R454" s="47">
        <f t="shared" si="109"/>
        <v>-10665.2875</v>
      </c>
      <c r="U454" s="49">
        <f t="shared" si="110"/>
        <v>-10665.2875</v>
      </c>
      <c r="V454" s="49"/>
      <c r="W454" s="49"/>
      <c r="Y454" s="51"/>
      <c r="Z454" s="51"/>
      <c r="AA454" s="51"/>
      <c r="AD454" s="49">
        <f t="shared" si="111"/>
        <v>-10665.2875</v>
      </c>
    </row>
    <row r="455" spans="1:30">
      <c r="A455" s="6" t="s">
        <v>284</v>
      </c>
      <c r="B455" s="6" t="s">
        <v>201</v>
      </c>
      <c r="C455" s="6" t="s">
        <v>401</v>
      </c>
      <c r="D455" s="3" t="s">
        <v>717</v>
      </c>
      <c r="E455" s="45">
        <v>-22348.69</v>
      </c>
      <c r="F455" s="45">
        <v>-22348.69</v>
      </c>
      <c r="G455" s="45">
        <v>-22348.69</v>
      </c>
      <c r="H455" s="45">
        <v>-41756.49</v>
      </c>
      <c r="I455" s="45">
        <v>-19664.3</v>
      </c>
      <c r="J455" s="45">
        <v>-19968.53</v>
      </c>
      <c r="K455" s="45">
        <v>0</v>
      </c>
      <c r="L455" s="45">
        <v>0</v>
      </c>
      <c r="M455" s="45">
        <v>-19731.93</v>
      </c>
      <c r="N455" s="45">
        <v>-20099.07</v>
      </c>
      <c r="O455" s="45">
        <v>-19213.41</v>
      </c>
      <c r="P455" s="45">
        <v>-19719.669999999998</v>
      </c>
      <c r="Q455" s="45">
        <v>0</v>
      </c>
      <c r="R455" s="47">
        <f t="shared" si="109"/>
        <v>-18002.093750000004</v>
      </c>
      <c r="U455" s="49">
        <f t="shared" si="110"/>
        <v>-18002.093750000004</v>
      </c>
      <c r="V455" s="49"/>
      <c r="W455" s="49"/>
      <c r="Y455" s="51"/>
      <c r="Z455" s="51"/>
      <c r="AA455" s="51"/>
      <c r="AD455" s="49">
        <f t="shared" si="111"/>
        <v>-18002.093750000004</v>
      </c>
    </row>
    <row r="456" spans="1:30">
      <c r="A456" s="6" t="s">
        <v>284</v>
      </c>
      <c r="B456" s="6" t="s">
        <v>201</v>
      </c>
      <c r="C456" s="6" t="s">
        <v>395</v>
      </c>
      <c r="D456" s="3" t="s">
        <v>716</v>
      </c>
      <c r="E456" s="45">
        <v>-5495.04</v>
      </c>
      <c r="F456" s="45">
        <v>-160.91000000000099</v>
      </c>
      <c r="G456" s="45">
        <v>-3265.89</v>
      </c>
      <c r="H456" s="45">
        <v>-2018</v>
      </c>
      <c r="I456" s="45">
        <v>-1328.19</v>
      </c>
      <c r="J456" s="45">
        <v>-7072.53</v>
      </c>
      <c r="K456" s="45">
        <v>893.469999999999</v>
      </c>
      <c r="L456" s="45">
        <v>-3186.93</v>
      </c>
      <c r="M456" s="45">
        <v>-4563.1000000000004</v>
      </c>
      <c r="N456" s="45">
        <v>-133.68</v>
      </c>
      <c r="O456" s="45">
        <v>-272.61</v>
      </c>
      <c r="P456" s="45">
        <v>-1744.34</v>
      </c>
      <c r="Q456" s="45">
        <v>-2083.48</v>
      </c>
      <c r="R456" s="47">
        <f t="shared" si="109"/>
        <v>-2220.1641666666669</v>
      </c>
      <c r="U456" s="49">
        <f t="shared" si="110"/>
        <v>-2220.1641666666669</v>
      </c>
      <c r="V456" s="49"/>
      <c r="W456" s="49"/>
      <c r="Y456" s="51"/>
      <c r="Z456" s="51"/>
      <c r="AA456" s="51"/>
      <c r="AD456" s="49">
        <f t="shared" si="111"/>
        <v>-2220.1641666666669</v>
      </c>
    </row>
    <row r="457" spans="1:30">
      <c r="A457" s="6" t="s">
        <v>284</v>
      </c>
      <c r="B457" s="6" t="s">
        <v>204</v>
      </c>
      <c r="C457" s="6" t="s">
        <v>143</v>
      </c>
      <c r="D457" s="3" t="s">
        <v>947</v>
      </c>
      <c r="E457" s="45">
        <v>-2944974.51</v>
      </c>
      <c r="F457" s="45">
        <v>-2673549.36</v>
      </c>
      <c r="G457" s="45">
        <v>-4886454.3</v>
      </c>
      <c r="H457" s="45">
        <v>-5238610.72</v>
      </c>
      <c r="I457" s="45">
        <v>-4654764.04</v>
      </c>
      <c r="J457" s="45">
        <v>-5539155.0199999996</v>
      </c>
      <c r="K457" s="45">
        <v>-3480510.07</v>
      </c>
      <c r="L457" s="45">
        <v>-1771711.8</v>
      </c>
      <c r="M457" s="45">
        <v>-2087546.22</v>
      </c>
      <c r="N457" s="45">
        <v>-1091638.1200000001</v>
      </c>
      <c r="O457" s="45">
        <v>-653014.02</v>
      </c>
      <c r="P457" s="45">
        <v>-816844.98</v>
      </c>
      <c r="Q457" s="45">
        <v>-1560321.86</v>
      </c>
      <c r="R457" s="47">
        <f t="shared" si="109"/>
        <v>-2928870.5695833336</v>
      </c>
      <c r="U457" s="49">
        <f t="shared" si="110"/>
        <v>-2928870.5695833336</v>
      </c>
      <c r="V457" s="49"/>
      <c r="W457" s="49"/>
      <c r="Y457" s="51"/>
      <c r="Z457" s="51"/>
      <c r="AA457" s="51"/>
      <c r="AD457" s="49">
        <f t="shared" si="111"/>
        <v>-2928870.5695833336</v>
      </c>
    </row>
    <row r="458" spans="1:30" s="59" customFormat="1">
      <c r="D458" s="3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7"/>
      <c r="Y458" s="60"/>
      <c r="Z458" s="60"/>
      <c r="AA458" s="60"/>
      <c r="AD458" s="61">
        <f t="shared" si="111"/>
        <v>0</v>
      </c>
    </row>
    <row r="459" spans="1:30">
      <c r="A459" s="6" t="s">
        <v>284</v>
      </c>
      <c r="B459" s="6" t="s">
        <v>402</v>
      </c>
      <c r="C459" s="6" t="s">
        <v>379</v>
      </c>
      <c r="D459" s="10" t="s">
        <v>515</v>
      </c>
      <c r="E459" s="45">
        <v>-1254889.99</v>
      </c>
      <c r="F459" s="45">
        <v>-1142177.51</v>
      </c>
      <c r="G459" s="45">
        <v>-2031446.63</v>
      </c>
      <c r="H459" s="45">
        <v>-1127485.53</v>
      </c>
      <c r="I459" s="45">
        <v>-2180106.63</v>
      </c>
      <c r="J459" s="45">
        <v>-1114529.3899999999</v>
      </c>
      <c r="K459" s="45">
        <v>-1449861.32</v>
      </c>
      <c r="L459" s="45">
        <v>-964182.72</v>
      </c>
      <c r="M459" s="45">
        <v>-1569700.6</v>
      </c>
      <c r="N459" s="45">
        <v>-3025617.36</v>
      </c>
      <c r="O459" s="45">
        <v>-1260396.45</v>
      </c>
      <c r="P459" s="45">
        <v>-1674889.06</v>
      </c>
      <c r="Q459" s="45">
        <v>-1091644.6399999999</v>
      </c>
      <c r="R459" s="47">
        <f t="shared" ref="R459:R468" si="112">((E459+Q459)+((F459+G459+H459+I459+J459+K459+L459+M459+N459+O459+P459)*2))/24</f>
        <v>-1559471.7095833335</v>
      </c>
      <c r="U459" s="49"/>
      <c r="V459" s="49"/>
      <c r="W459" s="49">
        <f t="shared" ref="W459:W468" si="113">+R459</f>
        <v>-1559471.7095833335</v>
      </c>
      <c r="Y459" s="51"/>
      <c r="Z459" s="51"/>
      <c r="AA459" s="51"/>
      <c r="AB459" s="49">
        <f t="shared" ref="AB459:AB468" si="114">+R459</f>
        <v>-1559471.7095833335</v>
      </c>
      <c r="AD459" s="49"/>
    </row>
    <row r="460" spans="1:30">
      <c r="A460" s="6" t="s">
        <v>284</v>
      </c>
      <c r="B460" s="6" t="s">
        <v>402</v>
      </c>
      <c r="C460" s="6" t="s">
        <v>516</v>
      </c>
      <c r="D460" s="10" t="s">
        <v>720</v>
      </c>
      <c r="E460" s="45">
        <v>-1344105.6</v>
      </c>
      <c r="F460" s="45">
        <v>-383590.43</v>
      </c>
      <c r="G460" s="45">
        <v>-860358.08</v>
      </c>
      <c r="H460" s="45">
        <v>-558866.4</v>
      </c>
      <c r="I460" s="45">
        <v>-988809.31</v>
      </c>
      <c r="J460" s="45">
        <v>-753716.54</v>
      </c>
      <c r="K460" s="45">
        <v>-730654.02</v>
      </c>
      <c r="L460" s="45">
        <v>-399693.37</v>
      </c>
      <c r="M460" s="45">
        <v>-844192.45</v>
      </c>
      <c r="N460" s="45">
        <v>-1620149.36</v>
      </c>
      <c r="O460" s="45">
        <v>-1427044.33</v>
      </c>
      <c r="P460" s="45">
        <v>-771791.28</v>
      </c>
      <c r="Q460" s="45">
        <v>-824537.14</v>
      </c>
      <c r="R460" s="47">
        <f t="shared" si="112"/>
        <v>-868598.91166666674</v>
      </c>
      <c r="U460" s="49"/>
      <c r="V460" s="49"/>
      <c r="W460" s="49">
        <f t="shared" si="113"/>
        <v>-868598.91166666674</v>
      </c>
      <c r="Y460" s="51"/>
      <c r="Z460" s="51"/>
      <c r="AA460" s="51"/>
      <c r="AB460" s="49">
        <f t="shared" si="114"/>
        <v>-868598.91166666674</v>
      </c>
      <c r="AD460" s="49"/>
    </row>
    <row r="461" spans="1:30">
      <c r="A461" s="6" t="s">
        <v>284</v>
      </c>
      <c r="B461" s="6" t="s">
        <v>402</v>
      </c>
      <c r="C461" s="6" t="s">
        <v>937</v>
      </c>
      <c r="D461" s="3" t="s">
        <v>936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7">
        <f t="shared" si="112"/>
        <v>0</v>
      </c>
      <c r="U461" s="49"/>
      <c r="V461" s="49"/>
      <c r="W461" s="49">
        <f t="shared" si="113"/>
        <v>0</v>
      </c>
      <c r="Y461" s="51"/>
      <c r="Z461" s="51"/>
      <c r="AA461" s="51"/>
      <c r="AB461" s="49">
        <f t="shared" si="114"/>
        <v>0</v>
      </c>
      <c r="AD461" s="49"/>
    </row>
    <row r="462" spans="1:30">
      <c r="A462" s="6" t="s">
        <v>284</v>
      </c>
      <c r="B462" s="6" t="s">
        <v>402</v>
      </c>
      <c r="C462" s="6" t="s">
        <v>403</v>
      </c>
      <c r="D462" s="3" t="s">
        <v>721</v>
      </c>
      <c r="E462" s="45">
        <v>-995.70999999993398</v>
      </c>
      <c r="F462" s="45">
        <v>-1039.99999999993</v>
      </c>
      <c r="G462" s="45">
        <v>-43225.839999999902</v>
      </c>
      <c r="H462" s="45">
        <v>6.5483618527650794E-11</v>
      </c>
      <c r="I462" s="45">
        <v>-76590.599999999904</v>
      </c>
      <c r="J462" s="45">
        <v>-21186.029999999901</v>
      </c>
      <c r="K462" s="45">
        <v>-721.99999999994895</v>
      </c>
      <c r="L462" s="45">
        <v>-222216.42</v>
      </c>
      <c r="M462" s="45">
        <v>-222638.92</v>
      </c>
      <c r="N462" s="45">
        <v>-1338398.3</v>
      </c>
      <c r="O462" s="45">
        <v>-1392508.13</v>
      </c>
      <c r="P462" s="45">
        <v>-21278.5699999998</v>
      </c>
      <c r="Q462" s="45">
        <v>1.67347025126219E-10</v>
      </c>
      <c r="R462" s="47">
        <f t="shared" si="112"/>
        <v>-278358.55541666661</v>
      </c>
      <c r="U462" s="49"/>
      <c r="V462" s="49"/>
      <c r="W462" s="49">
        <f t="shared" si="113"/>
        <v>-278358.55541666661</v>
      </c>
      <c r="Y462" s="51"/>
      <c r="Z462" s="51"/>
      <c r="AA462" s="51"/>
      <c r="AB462" s="49">
        <f t="shared" si="114"/>
        <v>-278358.55541666661</v>
      </c>
      <c r="AD462" s="49"/>
    </row>
    <row r="463" spans="1:30">
      <c r="A463" s="6" t="s">
        <v>284</v>
      </c>
      <c r="B463" s="6" t="s">
        <v>402</v>
      </c>
      <c r="C463" s="6" t="s">
        <v>404</v>
      </c>
      <c r="D463" s="3" t="s">
        <v>205</v>
      </c>
      <c r="E463" s="45">
        <v>13116</v>
      </c>
      <c r="F463" s="45">
        <v>13116</v>
      </c>
      <c r="G463" s="45">
        <v>13116</v>
      </c>
      <c r="H463" s="45">
        <v>12752</v>
      </c>
      <c r="I463" s="45">
        <v>12752</v>
      </c>
      <c r="J463" s="45">
        <v>0</v>
      </c>
      <c r="K463" s="45">
        <v>0</v>
      </c>
      <c r="L463" s="45">
        <v>0</v>
      </c>
      <c r="M463" s="45">
        <v>0</v>
      </c>
      <c r="N463" s="45">
        <v>-671</v>
      </c>
      <c r="O463" s="45">
        <v>-1342</v>
      </c>
      <c r="P463" s="45">
        <v>-671</v>
      </c>
      <c r="Q463" s="45">
        <v>0</v>
      </c>
      <c r="R463" s="47">
        <f t="shared" si="112"/>
        <v>4634.166666666667</v>
      </c>
      <c r="U463" s="49"/>
      <c r="V463" s="49"/>
      <c r="W463" s="49">
        <f t="shared" si="113"/>
        <v>4634.166666666667</v>
      </c>
      <c r="Y463" s="51"/>
      <c r="Z463" s="51"/>
      <c r="AA463" s="51"/>
      <c r="AB463" s="49">
        <f t="shared" si="114"/>
        <v>4634.166666666667</v>
      </c>
      <c r="AD463" s="49"/>
    </row>
    <row r="464" spans="1:30">
      <c r="A464" s="6" t="s">
        <v>284</v>
      </c>
      <c r="B464" s="6" t="s">
        <v>402</v>
      </c>
      <c r="C464" s="6" t="s">
        <v>381</v>
      </c>
      <c r="D464" s="3" t="s">
        <v>208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7">
        <f t="shared" si="112"/>
        <v>0</v>
      </c>
      <c r="U464" s="49"/>
      <c r="V464" s="49"/>
      <c r="W464" s="49">
        <f t="shared" si="113"/>
        <v>0</v>
      </c>
      <c r="Y464" s="51"/>
      <c r="Z464" s="51"/>
      <c r="AA464" s="51"/>
      <c r="AB464" s="49">
        <f t="shared" si="114"/>
        <v>0</v>
      </c>
      <c r="AD464" s="49"/>
    </row>
    <row r="465" spans="1:30">
      <c r="A465" s="6" t="s">
        <v>284</v>
      </c>
      <c r="B465" s="6" t="s">
        <v>402</v>
      </c>
      <c r="C465" s="6" t="s">
        <v>382</v>
      </c>
      <c r="D465" s="3" t="s">
        <v>722</v>
      </c>
      <c r="E465" s="45">
        <v>-122371.47</v>
      </c>
      <c r="F465" s="45">
        <v>-105897.55</v>
      </c>
      <c r="G465" s="45">
        <v>-216074.43</v>
      </c>
      <c r="H465" s="45">
        <v>-252342.93</v>
      </c>
      <c r="I465" s="45">
        <v>-252611.36</v>
      </c>
      <c r="J465" s="45">
        <v>-94070.030000000101</v>
      </c>
      <c r="K465" s="45">
        <v>-106146.07</v>
      </c>
      <c r="L465" s="45">
        <v>-95344.380000000107</v>
      </c>
      <c r="M465" s="45">
        <v>-104245.61</v>
      </c>
      <c r="N465" s="45">
        <v>-202556.09</v>
      </c>
      <c r="O465" s="45">
        <v>-132612.17000000001</v>
      </c>
      <c r="P465" s="45">
        <v>-34301.69</v>
      </c>
      <c r="Q465" s="45">
        <v>-46859.27</v>
      </c>
      <c r="R465" s="47">
        <f t="shared" si="112"/>
        <v>-140068.14000000001</v>
      </c>
      <c r="U465" s="49"/>
      <c r="V465" s="49"/>
      <c r="W465" s="49">
        <f t="shared" si="113"/>
        <v>-140068.14000000001</v>
      </c>
      <c r="Y465" s="51"/>
      <c r="Z465" s="51"/>
      <c r="AA465" s="51"/>
      <c r="AB465" s="49">
        <f t="shared" si="114"/>
        <v>-140068.14000000001</v>
      </c>
      <c r="AD465" s="49"/>
    </row>
    <row r="466" spans="1:30">
      <c r="A466" s="6" t="s">
        <v>284</v>
      </c>
      <c r="B466" s="6" t="s">
        <v>402</v>
      </c>
      <c r="C466" s="6" t="s">
        <v>383</v>
      </c>
      <c r="D466" s="3" t="s">
        <v>723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7">
        <f t="shared" si="112"/>
        <v>0</v>
      </c>
      <c r="U466" s="49"/>
      <c r="V466" s="49"/>
      <c r="W466" s="49">
        <f t="shared" si="113"/>
        <v>0</v>
      </c>
      <c r="Y466" s="51"/>
      <c r="Z466" s="51"/>
      <c r="AA466" s="51"/>
      <c r="AB466" s="49">
        <f t="shared" si="114"/>
        <v>0</v>
      </c>
      <c r="AD466" s="49"/>
    </row>
    <row r="467" spans="1:30">
      <c r="A467" s="6" t="s">
        <v>284</v>
      </c>
      <c r="B467" s="6" t="s">
        <v>402</v>
      </c>
      <c r="C467" s="6" t="s">
        <v>384</v>
      </c>
      <c r="D467" s="10" t="s">
        <v>206</v>
      </c>
      <c r="E467" s="45">
        <v>-2321.83</v>
      </c>
      <c r="F467" s="45">
        <v>1434.96</v>
      </c>
      <c r="G467" s="45">
        <v>-5164.76</v>
      </c>
      <c r="H467" s="45">
        <v>1434.96</v>
      </c>
      <c r="I467" s="45">
        <v>-7446.75</v>
      </c>
      <c r="J467" s="45">
        <v>9.0949470177292804E-13</v>
      </c>
      <c r="K467" s="45">
        <v>-6027.54</v>
      </c>
      <c r="L467" s="45">
        <v>-5433.37</v>
      </c>
      <c r="M467" s="45">
        <v>-263.51999999999902</v>
      </c>
      <c r="N467" s="45">
        <v>-4121.7</v>
      </c>
      <c r="O467" s="45">
        <v>-5044.42</v>
      </c>
      <c r="P467" s="45">
        <v>-3796.8</v>
      </c>
      <c r="Q467" s="45">
        <v>1211.44</v>
      </c>
      <c r="R467" s="47">
        <f t="shared" si="112"/>
        <v>-2915.3445833333335</v>
      </c>
      <c r="U467" s="49"/>
      <c r="V467" s="49"/>
      <c r="W467" s="49">
        <f t="shared" si="113"/>
        <v>-2915.3445833333335</v>
      </c>
      <c r="Y467" s="51"/>
      <c r="Z467" s="51"/>
      <c r="AA467" s="51"/>
      <c r="AB467" s="49">
        <f t="shared" si="114"/>
        <v>-2915.3445833333335</v>
      </c>
      <c r="AD467" s="49"/>
    </row>
    <row r="468" spans="1:30">
      <c r="A468" s="6" t="s">
        <v>284</v>
      </c>
      <c r="B468" s="6" t="s">
        <v>402</v>
      </c>
      <c r="C468" s="6" t="s">
        <v>380</v>
      </c>
      <c r="D468" s="10" t="s">
        <v>207</v>
      </c>
      <c r="E468" s="45">
        <v>-220.5</v>
      </c>
      <c r="F468" s="45">
        <v>0</v>
      </c>
      <c r="G468" s="45">
        <v>0</v>
      </c>
      <c r="H468" s="45">
        <v>-11.95</v>
      </c>
      <c r="I468" s="45">
        <v>-11.95</v>
      </c>
      <c r="J468" s="45">
        <v>-11.95</v>
      </c>
      <c r="K468" s="45">
        <v>-11.95</v>
      </c>
      <c r="L468" s="45">
        <v>-11.95</v>
      </c>
      <c r="M468" s="45">
        <v>-11.95</v>
      </c>
      <c r="N468" s="45">
        <v>-11.95</v>
      </c>
      <c r="O468" s="45">
        <v>-18.059999999999999</v>
      </c>
      <c r="P468" s="45">
        <v>-18.059999999999999</v>
      </c>
      <c r="Q468" s="45">
        <v>-18.059999999999999</v>
      </c>
      <c r="R468" s="47">
        <f t="shared" si="112"/>
        <v>-19.920833333333334</v>
      </c>
      <c r="U468" s="49"/>
      <c r="V468" s="49"/>
      <c r="W468" s="49">
        <f t="shared" si="113"/>
        <v>-19.920833333333334</v>
      </c>
      <c r="Y468" s="51"/>
      <c r="Z468" s="51"/>
      <c r="AA468" s="51"/>
      <c r="AB468" s="49">
        <f t="shared" si="114"/>
        <v>-19.920833333333334</v>
      </c>
      <c r="AD468" s="49"/>
    </row>
    <row r="469" spans="1:30">
      <c r="D469" s="3" t="s">
        <v>209</v>
      </c>
      <c r="E469" s="46">
        <f t="shared" ref="E469:R469" si="115">SUM(E459:E468)</f>
        <v>-2711789.1</v>
      </c>
      <c r="F469" s="46">
        <f t="shared" si="115"/>
        <v>-1618154.53</v>
      </c>
      <c r="G469" s="46">
        <f t="shared" si="115"/>
        <v>-3143153.7399999998</v>
      </c>
      <c r="H469" s="46">
        <f t="shared" si="115"/>
        <v>-1924519.85</v>
      </c>
      <c r="I469" s="46">
        <f t="shared" si="115"/>
        <v>-3492824.6</v>
      </c>
      <c r="J469" s="46">
        <f t="shared" si="115"/>
        <v>-1983513.9399999997</v>
      </c>
      <c r="K469" s="46">
        <f t="shared" si="115"/>
        <v>-2293422.9</v>
      </c>
      <c r="L469" s="46">
        <f t="shared" si="115"/>
        <v>-1686882.21</v>
      </c>
      <c r="M469" s="46">
        <f t="shared" si="115"/>
        <v>-2741053.05</v>
      </c>
      <c r="N469" s="46">
        <f t="shared" si="115"/>
        <v>-6191525.7599999998</v>
      </c>
      <c r="O469" s="46">
        <f t="shared" si="115"/>
        <v>-4218965.5599999996</v>
      </c>
      <c r="P469" s="46">
        <f t="shared" si="115"/>
        <v>-2506746.4599999995</v>
      </c>
      <c r="Q469" s="46">
        <f t="shared" si="115"/>
        <v>-1961847.6699999997</v>
      </c>
      <c r="R469" s="46">
        <f t="shared" si="115"/>
        <v>-2844798.4154166672</v>
      </c>
      <c r="Y469" s="51"/>
      <c r="Z469" s="51"/>
      <c r="AA469" s="51"/>
    </row>
    <row r="470" spans="1:30">
      <c r="D470" s="3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7"/>
      <c r="Y470" s="51"/>
      <c r="Z470" s="51"/>
      <c r="AA470" s="51"/>
    </row>
    <row r="471" spans="1:30">
      <c r="A471" s="6" t="s">
        <v>284</v>
      </c>
      <c r="B471" s="6" t="s">
        <v>211</v>
      </c>
      <c r="C471" s="6" t="s">
        <v>143</v>
      </c>
      <c r="D471" s="3" t="s">
        <v>724</v>
      </c>
      <c r="E471" s="45">
        <v>0</v>
      </c>
      <c r="F471" s="45">
        <v>0</v>
      </c>
      <c r="G471" s="45">
        <v>0</v>
      </c>
      <c r="H471" s="45">
        <v>-113750.31</v>
      </c>
      <c r="I471" s="45">
        <v>0</v>
      </c>
      <c r="J471" s="45">
        <v>0</v>
      </c>
      <c r="K471" s="45">
        <v>0</v>
      </c>
      <c r="L471" s="45">
        <v>0</v>
      </c>
      <c r="M471" s="45">
        <v>-139722.44</v>
      </c>
      <c r="N471" s="45">
        <v>-114348.67</v>
      </c>
      <c r="O471" s="45">
        <v>-396024.71</v>
      </c>
      <c r="P471" s="45">
        <v>257.20000000001198</v>
      </c>
      <c r="Q471" s="45">
        <v>257.20000000001198</v>
      </c>
      <c r="R471" s="47">
        <f t="shared" ref="R471:R476" si="116">((E471+Q471)+((F471+G471+H471+I471+J471+K471+L471+M471+N471+O471+P471)*2))/24</f>
        <v>-63621.694166666661</v>
      </c>
      <c r="U471" s="49">
        <f t="shared" ref="U471:U476" si="117">+R471</f>
        <v>-63621.694166666661</v>
      </c>
      <c r="V471" s="49"/>
      <c r="W471" s="49"/>
      <c r="Y471" s="51"/>
      <c r="Z471" s="51"/>
      <c r="AA471" s="51"/>
      <c r="AD471" s="49">
        <f t="shared" ref="AD471:AD476" si="118">+R471</f>
        <v>-63621.694166666661</v>
      </c>
    </row>
    <row r="472" spans="1:30">
      <c r="A472" s="6" t="s">
        <v>284</v>
      </c>
      <c r="B472" s="6" t="s">
        <v>211</v>
      </c>
      <c r="C472" s="6" t="s">
        <v>179</v>
      </c>
      <c r="D472" s="3" t="s">
        <v>725</v>
      </c>
      <c r="E472" s="45">
        <v>907.79999999998802</v>
      </c>
      <c r="F472" s="45">
        <v>907.79999999998802</v>
      </c>
      <c r="G472" s="45">
        <v>-1.1596057447604799E-11</v>
      </c>
      <c r="H472" s="45">
        <v>-65483.19</v>
      </c>
      <c r="I472" s="45">
        <v>-1.45519152283669E-11</v>
      </c>
      <c r="J472" s="45">
        <v>-1.45519152283669E-11</v>
      </c>
      <c r="K472" s="45">
        <v>-1.45519152283669E-11</v>
      </c>
      <c r="L472" s="45">
        <v>-1.45519152283669E-11</v>
      </c>
      <c r="M472" s="45">
        <v>-66722.81</v>
      </c>
      <c r="N472" s="45">
        <v>-69497.05</v>
      </c>
      <c r="O472" s="45">
        <v>-148373.95000000001</v>
      </c>
      <c r="P472" s="45">
        <v>0</v>
      </c>
      <c r="Q472" s="45">
        <v>0</v>
      </c>
      <c r="R472" s="47">
        <f t="shared" si="116"/>
        <v>-29059.608333333341</v>
      </c>
      <c r="U472" s="49">
        <f t="shared" si="117"/>
        <v>-29059.608333333341</v>
      </c>
      <c r="V472" s="49"/>
      <c r="W472" s="49"/>
      <c r="Y472" s="51"/>
      <c r="Z472" s="51"/>
      <c r="AA472" s="51"/>
      <c r="AD472" s="49">
        <f t="shared" si="118"/>
        <v>-29059.608333333341</v>
      </c>
    </row>
    <row r="473" spans="1:30">
      <c r="A473" s="6" t="s">
        <v>284</v>
      </c>
      <c r="B473" s="6" t="s">
        <v>211</v>
      </c>
      <c r="C473" s="6" t="s">
        <v>180</v>
      </c>
      <c r="D473" s="3" t="s">
        <v>955</v>
      </c>
      <c r="E473" s="45">
        <v>0</v>
      </c>
      <c r="F473" s="45">
        <v>0</v>
      </c>
      <c r="G473" s="45">
        <v>0</v>
      </c>
      <c r="H473" s="45">
        <v>-15837.09</v>
      </c>
      <c r="I473" s="45">
        <v>0</v>
      </c>
      <c r="J473" s="45">
        <v>0</v>
      </c>
      <c r="K473" s="45">
        <v>0</v>
      </c>
      <c r="L473" s="45">
        <v>0</v>
      </c>
      <c r="M473" s="45">
        <v>-17986.45</v>
      </c>
      <c r="N473" s="45">
        <v>-16253.36</v>
      </c>
      <c r="O473" s="45">
        <v>-34700.26</v>
      </c>
      <c r="P473" s="45">
        <v>0</v>
      </c>
      <c r="Q473" s="45">
        <v>0</v>
      </c>
      <c r="R473" s="47">
        <f t="shared" si="116"/>
        <v>-7064.7633333333333</v>
      </c>
      <c r="U473" s="49">
        <f t="shared" si="117"/>
        <v>-7064.7633333333333</v>
      </c>
      <c r="V473" s="49"/>
      <c r="W473" s="49"/>
      <c r="Y473" s="51"/>
      <c r="Z473" s="51"/>
      <c r="AA473" s="51"/>
      <c r="AD473" s="49">
        <f t="shared" si="118"/>
        <v>-7064.7633333333333</v>
      </c>
    </row>
    <row r="474" spans="1:30">
      <c r="A474" s="6" t="s">
        <v>284</v>
      </c>
      <c r="B474" s="6" t="s">
        <v>210</v>
      </c>
      <c r="C474" s="25" t="s">
        <v>227</v>
      </c>
      <c r="D474" s="3" t="s">
        <v>726</v>
      </c>
      <c r="E474" s="45">
        <v>0</v>
      </c>
      <c r="F474" s="45">
        <v>0</v>
      </c>
      <c r="G474" s="45">
        <v>0</v>
      </c>
      <c r="H474" s="45">
        <v>-13495.43</v>
      </c>
      <c r="I474" s="45">
        <v>0</v>
      </c>
      <c r="J474" s="45">
        <v>0</v>
      </c>
      <c r="K474" s="45">
        <v>0</v>
      </c>
      <c r="L474" s="45">
        <v>0</v>
      </c>
      <c r="M474" s="45">
        <v>-14968.48</v>
      </c>
      <c r="N474" s="45">
        <v>-12853.91</v>
      </c>
      <c r="O474" s="45">
        <v>-22392.1</v>
      </c>
      <c r="P474" s="45">
        <v>0</v>
      </c>
      <c r="Q474" s="45">
        <v>0</v>
      </c>
      <c r="R474" s="47">
        <f t="shared" si="116"/>
        <v>-5309.16</v>
      </c>
      <c r="U474" s="49">
        <f t="shared" si="117"/>
        <v>-5309.16</v>
      </c>
      <c r="V474" s="49"/>
      <c r="W474" s="49"/>
      <c r="Y474" s="51"/>
      <c r="Z474" s="51"/>
      <c r="AA474" s="51"/>
      <c r="AD474" s="49">
        <f t="shared" si="118"/>
        <v>-5309.16</v>
      </c>
    </row>
    <row r="475" spans="1:30">
      <c r="A475" s="6" t="s">
        <v>284</v>
      </c>
      <c r="B475" s="6" t="s">
        <v>210</v>
      </c>
      <c r="C475" s="25" t="s">
        <v>1005</v>
      </c>
      <c r="D475" s="3" t="s">
        <v>726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7">
        <f t="shared" si="116"/>
        <v>0</v>
      </c>
      <c r="U475" s="49">
        <f t="shared" si="117"/>
        <v>0</v>
      </c>
      <c r="V475" s="49"/>
      <c r="W475" s="49"/>
      <c r="Y475" s="51"/>
      <c r="Z475" s="51"/>
      <c r="AA475" s="51"/>
      <c r="AD475" s="49">
        <f t="shared" si="118"/>
        <v>0</v>
      </c>
    </row>
    <row r="476" spans="1:30">
      <c r="A476" s="6" t="s">
        <v>284</v>
      </c>
      <c r="B476" s="6" t="s">
        <v>210</v>
      </c>
      <c r="C476" s="6" t="s">
        <v>531</v>
      </c>
      <c r="D476" s="3" t="s">
        <v>727</v>
      </c>
      <c r="E476" s="45">
        <v>-1918.54</v>
      </c>
      <c r="F476" s="45">
        <v>-809.1</v>
      </c>
      <c r="G476" s="45">
        <v>-1230.3900000000001</v>
      </c>
      <c r="H476" s="45">
        <v>-619.19000000000005</v>
      </c>
      <c r="I476" s="45">
        <v>-1041.77</v>
      </c>
      <c r="J476" s="45">
        <v>-1435.38</v>
      </c>
      <c r="K476" s="45">
        <v>-1833.62</v>
      </c>
      <c r="L476" s="45">
        <v>-826.85</v>
      </c>
      <c r="M476" s="45">
        <v>-1472.97</v>
      </c>
      <c r="N476" s="45">
        <v>-401.68</v>
      </c>
      <c r="O476" s="45">
        <v>-900.24</v>
      </c>
      <c r="P476" s="45">
        <v>-1306.21</v>
      </c>
      <c r="Q476" s="45">
        <v>-391.53</v>
      </c>
      <c r="R476" s="47">
        <f t="shared" si="116"/>
        <v>-1086.0362500000001</v>
      </c>
      <c r="U476" s="49">
        <f t="shared" si="117"/>
        <v>-1086.0362500000001</v>
      </c>
      <c r="V476" s="49"/>
      <c r="W476" s="49"/>
      <c r="Y476" s="51"/>
      <c r="Z476" s="51"/>
      <c r="AA476" s="51"/>
      <c r="AD476" s="49">
        <f t="shared" si="118"/>
        <v>-1086.0362500000001</v>
      </c>
    </row>
    <row r="477" spans="1:30">
      <c r="D477" s="3" t="s">
        <v>212</v>
      </c>
      <c r="E477" s="46">
        <f t="shared" ref="E477:L477" si="119">SUM(E471:E476)</f>
        <v>-1010.7400000000119</v>
      </c>
      <c r="F477" s="46">
        <f t="shared" si="119"/>
        <v>98.699999999987995</v>
      </c>
      <c r="G477" s="46">
        <f t="shared" si="119"/>
        <v>-1230.3900000000117</v>
      </c>
      <c r="H477" s="46">
        <f t="shared" si="119"/>
        <v>-209185.21</v>
      </c>
      <c r="I477" s="46">
        <f t="shared" si="119"/>
        <v>-1041.7700000000145</v>
      </c>
      <c r="J477" s="46">
        <f t="shared" si="119"/>
        <v>-1435.3800000000147</v>
      </c>
      <c r="K477" s="46">
        <f t="shared" si="119"/>
        <v>-1833.6200000000144</v>
      </c>
      <c r="L477" s="46">
        <f t="shared" si="119"/>
        <v>-826.85000000001457</v>
      </c>
      <c r="M477" s="46">
        <f t="shared" ref="M477:R477" si="120">SUM(M471:M476)</f>
        <v>-240873.15000000002</v>
      </c>
      <c r="N477" s="46">
        <f t="shared" si="120"/>
        <v>-213354.67</v>
      </c>
      <c r="O477" s="46">
        <f t="shared" si="120"/>
        <v>-602391.26</v>
      </c>
      <c r="P477" s="46">
        <f t="shared" si="120"/>
        <v>-1049.0099999999879</v>
      </c>
      <c r="Q477" s="46">
        <f t="shared" si="120"/>
        <v>-134.32999999998799</v>
      </c>
      <c r="R477" s="46">
        <f t="shared" si="120"/>
        <v>-106141.26208333335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7"/>
      <c r="Y478" s="51"/>
      <c r="Z478" s="51"/>
      <c r="AA478" s="51"/>
    </row>
    <row r="479" spans="1:30">
      <c r="D479" s="3" t="s">
        <v>213</v>
      </c>
      <c r="E479" s="46">
        <f t="shared" ref="E479:H479" si="121">E439+E440+SUM(E442:E457)+E469+E477</f>
        <v>-21504063.179999996</v>
      </c>
      <c r="F479" s="46">
        <f t="shared" si="121"/>
        <v>-19503783.610000003</v>
      </c>
      <c r="G479" s="46">
        <f t="shared" si="121"/>
        <v>-22260493.239999998</v>
      </c>
      <c r="H479" s="46">
        <f t="shared" si="121"/>
        <v>-21428885.960000005</v>
      </c>
      <c r="I479" s="46">
        <f t="shared" ref="I479" si="122">I439+I440+SUM(I442:I457)+I469+I477</f>
        <v>-23877698.84</v>
      </c>
      <c r="J479" s="46">
        <f t="shared" ref="J479:R479" si="123">J439+J440+SUM(J442:J457)+J469+J477</f>
        <v>-24011385.419999998</v>
      </c>
      <c r="K479" s="46">
        <f t="shared" si="123"/>
        <v>-25268824.199999999</v>
      </c>
      <c r="L479" s="46">
        <f t="shared" si="123"/>
        <v>-28866890.060000002</v>
      </c>
      <c r="M479" s="46">
        <f t="shared" si="123"/>
        <v>-35320685.519999996</v>
      </c>
      <c r="N479" s="46">
        <f t="shared" si="123"/>
        <v>-33642766.079999998</v>
      </c>
      <c r="O479" s="46">
        <f t="shared" si="123"/>
        <v>-26254863.460000001</v>
      </c>
      <c r="P479" s="46">
        <f t="shared" si="123"/>
        <v>-25367268.170000002</v>
      </c>
      <c r="Q479" s="46">
        <f t="shared" si="123"/>
        <v>-20885213.769999992</v>
      </c>
      <c r="R479" s="46">
        <f t="shared" si="123"/>
        <v>-25583181.919583332</v>
      </c>
      <c r="Y479" s="51"/>
      <c r="Z479" s="51"/>
      <c r="AA479" s="51"/>
    </row>
    <row r="480" spans="1:30">
      <c r="D480" s="3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7"/>
      <c r="Y480" s="51"/>
      <c r="Z480" s="51"/>
      <c r="AA480" s="51"/>
    </row>
    <row r="481" spans="1:30">
      <c r="A481" s="6" t="s">
        <v>284</v>
      </c>
      <c r="B481" s="6" t="s">
        <v>228</v>
      </c>
      <c r="C481" s="6" t="s">
        <v>83</v>
      </c>
      <c r="D481" s="3" t="s">
        <v>920</v>
      </c>
      <c r="E481" s="45">
        <v>-39000</v>
      </c>
      <c r="F481" s="45">
        <v>-28900</v>
      </c>
      <c r="G481" s="45">
        <v>-198800</v>
      </c>
      <c r="H481" s="45">
        <v>-28900</v>
      </c>
      <c r="I481" s="45">
        <v>-28900</v>
      </c>
      <c r="J481" s="45">
        <v>-29900</v>
      </c>
      <c r="K481" s="45">
        <v>-32700</v>
      </c>
      <c r="L481" s="45">
        <v>-36500</v>
      </c>
      <c r="M481" s="45">
        <v>-36500</v>
      </c>
      <c r="N481" s="45">
        <v>-29000</v>
      </c>
      <c r="O481" s="45">
        <v>-29000</v>
      </c>
      <c r="P481" s="45">
        <v>-500</v>
      </c>
      <c r="Q481" s="45">
        <v>-21800</v>
      </c>
      <c r="R481" s="47">
        <f t="shared" ref="R481:R544" si="124">((E481+Q481)+((F481+G481+H481+I481+J481+K481+L481+M481+N481+O481+P481)*2))/24</f>
        <v>-42500</v>
      </c>
      <c r="U481" s="49">
        <f t="shared" ref="U481:U520" si="125">+R481</f>
        <v>-42500</v>
      </c>
      <c r="V481" s="49"/>
      <c r="W481" s="49"/>
      <c r="Y481" s="51"/>
      <c r="Z481" s="51"/>
      <c r="AA481" s="51"/>
      <c r="AD481" s="49">
        <f t="shared" ref="AD481:AD520" si="126">+R481</f>
        <v>-42500</v>
      </c>
    </row>
    <row r="482" spans="1:30">
      <c r="A482" s="6" t="s">
        <v>284</v>
      </c>
      <c r="B482" s="6" t="s">
        <v>415</v>
      </c>
      <c r="C482" s="6" t="s">
        <v>113</v>
      </c>
      <c r="D482" s="3" t="s">
        <v>229</v>
      </c>
      <c r="E482" s="45">
        <v>-24135</v>
      </c>
      <c r="F482" s="45">
        <v>-24135</v>
      </c>
      <c r="G482" s="45">
        <v>-24135</v>
      </c>
      <c r="H482" s="45">
        <v>-24135</v>
      </c>
      <c r="I482" s="45">
        <v>-24135</v>
      </c>
      <c r="J482" s="45">
        <v>-24135</v>
      </c>
      <c r="K482" s="45">
        <v>-24135</v>
      </c>
      <c r="L482" s="45">
        <v>-24135</v>
      </c>
      <c r="M482" s="45">
        <v>-24135</v>
      </c>
      <c r="N482" s="45">
        <v>-24135</v>
      </c>
      <c r="O482" s="45">
        <v>-24135</v>
      </c>
      <c r="P482" s="45">
        <v>-24135</v>
      </c>
      <c r="Q482" s="45">
        <v>-24135</v>
      </c>
      <c r="R482" s="47">
        <f t="shared" si="124"/>
        <v>-24135</v>
      </c>
      <c r="U482" s="49">
        <f t="shared" si="125"/>
        <v>-24135</v>
      </c>
      <c r="V482" s="49"/>
      <c r="W482" s="49"/>
      <c r="Y482" s="51"/>
      <c r="Z482" s="51"/>
      <c r="AA482" s="51"/>
      <c r="AD482" s="49">
        <f t="shared" si="126"/>
        <v>-24135</v>
      </c>
    </row>
    <row r="483" spans="1:30">
      <c r="A483" s="6" t="s">
        <v>284</v>
      </c>
      <c r="B483" s="6" t="s">
        <v>405</v>
      </c>
      <c r="C483" s="6" t="s">
        <v>282</v>
      </c>
      <c r="D483" s="3" t="s">
        <v>731</v>
      </c>
      <c r="E483" s="45">
        <v>-3654107.53</v>
      </c>
      <c r="F483" s="45">
        <v>-3371468.21</v>
      </c>
      <c r="G483" s="45">
        <v>-2549985.5099999998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30646.74</v>
      </c>
      <c r="N483" s="45">
        <v>-2676349.88</v>
      </c>
      <c r="O483" s="45">
        <v>-5280776.84</v>
      </c>
      <c r="P483" s="45">
        <v>-6869880.25</v>
      </c>
      <c r="Q483" s="45">
        <v>-4656713.22</v>
      </c>
      <c r="R483" s="47">
        <f t="shared" si="124"/>
        <v>-2072768.6937499999</v>
      </c>
      <c r="U483" s="49">
        <f t="shared" si="125"/>
        <v>-2072768.6937499999</v>
      </c>
      <c r="V483" s="49"/>
      <c r="W483" s="49"/>
      <c r="Y483" s="51"/>
      <c r="Z483" s="51"/>
      <c r="AA483" s="51"/>
      <c r="AD483" s="49">
        <f t="shared" si="126"/>
        <v>-2072768.6937499999</v>
      </c>
    </row>
    <row r="484" spans="1:30">
      <c r="A484" s="6" t="s">
        <v>284</v>
      </c>
      <c r="B484" s="6" t="s">
        <v>405</v>
      </c>
      <c r="C484" s="6" t="s">
        <v>875</v>
      </c>
      <c r="D484" s="3" t="s">
        <v>938</v>
      </c>
      <c r="E484" s="45">
        <v>-112241.21</v>
      </c>
      <c r="F484" s="45">
        <v>-112241.21</v>
      </c>
      <c r="G484" s="45">
        <v>-128355.2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-88263</v>
      </c>
      <c r="N484" s="45">
        <v>-88263</v>
      </c>
      <c r="O484" s="45">
        <v>-88263</v>
      </c>
      <c r="P484" s="45">
        <v>-90346</v>
      </c>
      <c r="Q484" s="45">
        <v>109654</v>
      </c>
      <c r="R484" s="47">
        <f t="shared" si="124"/>
        <v>-49752.084583333337</v>
      </c>
      <c r="U484" s="49">
        <f t="shared" si="125"/>
        <v>-49752.084583333337</v>
      </c>
      <c r="V484" s="49"/>
      <c r="W484" s="49"/>
      <c r="Y484" s="51"/>
      <c r="Z484" s="51"/>
      <c r="AA484" s="51"/>
      <c r="AD484" s="49">
        <f t="shared" si="126"/>
        <v>-49752.084583333337</v>
      </c>
    </row>
    <row r="485" spans="1:30">
      <c r="A485" s="6" t="s">
        <v>284</v>
      </c>
      <c r="B485" s="6" t="s">
        <v>215</v>
      </c>
      <c r="C485" s="6" t="s">
        <v>281</v>
      </c>
      <c r="D485" s="3" t="s">
        <v>732</v>
      </c>
      <c r="E485" s="45">
        <v>-14743.53</v>
      </c>
      <c r="F485" s="45">
        <v>-14743.53</v>
      </c>
      <c r="G485" s="45">
        <v>-15651.33</v>
      </c>
      <c r="H485" s="45">
        <v>-15651.33</v>
      </c>
      <c r="I485" s="45">
        <v>-1.2732925824821E-11</v>
      </c>
      <c r="J485" s="45">
        <v>-1.2732925824821E-11</v>
      </c>
      <c r="K485" s="45">
        <v>-1.2732925824821E-11</v>
      </c>
      <c r="L485" s="45">
        <v>-1.2732925824821E-11</v>
      </c>
      <c r="M485" s="45">
        <v>-1.2732925824821E-11</v>
      </c>
      <c r="N485" s="45">
        <v>-187822.74</v>
      </c>
      <c r="O485" s="45">
        <v>-316198.45</v>
      </c>
      <c r="P485" s="45">
        <v>-110213.83</v>
      </c>
      <c r="Q485" s="45">
        <v>-120579.5</v>
      </c>
      <c r="R485" s="47">
        <f t="shared" si="124"/>
        <v>-60661.89375000001</v>
      </c>
      <c r="U485" s="49">
        <f t="shared" si="125"/>
        <v>-60661.89375000001</v>
      </c>
      <c r="V485" s="49"/>
      <c r="W485" s="49"/>
      <c r="Y485" s="51"/>
      <c r="Z485" s="51"/>
      <c r="AA485" s="51"/>
      <c r="AD485" s="49">
        <f t="shared" si="126"/>
        <v>-60661.89375000001</v>
      </c>
    </row>
    <row r="486" spans="1:30">
      <c r="A486" s="6" t="s">
        <v>284</v>
      </c>
      <c r="B486" s="6" t="s">
        <v>215</v>
      </c>
      <c r="C486" s="6" t="s">
        <v>393</v>
      </c>
      <c r="D486" s="3" t="s">
        <v>733</v>
      </c>
      <c r="E486" s="45">
        <v>-31198.22</v>
      </c>
      <c r="F486" s="45">
        <v>-34853.599999999999</v>
      </c>
      <c r="G486" s="45">
        <v>-38679.629999999997</v>
      </c>
      <c r="H486" s="45">
        <v>-46831.5</v>
      </c>
      <c r="I486" s="45">
        <v>-53998.9</v>
      </c>
      <c r="J486" s="45">
        <v>-68141.31</v>
      </c>
      <c r="K486" s="45">
        <v>-86977.52</v>
      </c>
      <c r="L486" s="45">
        <v>-105424.06</v>
      </c>
      <c r="M486" s="45">
        <v>-116367.72</v>
      </c>
      <c r="N486" s="45">
        <v>-128413.14</v>
      </c>
      <c r="O486" s="45">
        <v>-27567.73</v>
      </c>
      <c r="P486" s="45">
        <v>-40638.5</v>
      </c>
      <c r="Q486" s="45">
        <v>-38953.410000000003</v>
      </c>
      <c r="R486" s="47">
        <f t="shared" si="124"/>
        <v>-65247.452083333337</v>
      </c>
      <c r="U486" s="49">
        <f t="shared" si="125"/>
        <v>-65247.452083333337</v>
      </c>
      <c r="V486" s="49"/>
      <c r="W486" s="49"/>
      <c r="Y486" s="51"/>
      <c r="Z486" s="51"/>
      <c r="AA486" s="51"/>
      <c r="AD486" s="49">
        <f t="shared" si="126"/>
        <v>-65247.452083333337</v>
      </c>
    </row>
    <row r="487" spans="1:30">
      <c r="A487" s="6" t="s">
        <v>284</v>
      </c>
      <c r="B487" s="6" t="s">
        <v>215</v>
      </c>
      <c r="C487" s="6" t="s">
        <v>941</v>
      </c>
      <c r="D487" s="3" t="s">
        <v>942</v>
      </c>
      <c r="E487" s="45">
        <v>-226126.78</v>
      </c>
      <c r="F487" s="45">
        <v>-369574.68</v>
      </c>
      <c r="G487" s="45">
        <v>-516048.71</v>
      </c>
      <c r="H487" s="45">
        <v>-668029.13</v>
      </c>
      <c r="I487" s="45">
        <v>-808712.05</v>
      </c>
      <c r="J487" s="45">
        <v>-950731.04</v>
      </c>
      <c r="K487" s="45">
        <v>-1096052.19</v>
      </c>
      <c r="L487" s="45">
        <v>-1229986.74</v>
      </c>
      <c r="M487" s="45">
        <v>-720542.66</v>
      </c>
      <c r="N487" s="45">
        <v>-662939.05000000005</v>
      </c>
      <c r="O487" s="45">
        <v>-662939.05000000005</v>
      </c>
      <c r="P487" s="45">
        <v>-662250.56000000006</v>
      </c>
      <c r="Q487" s="45">
        <v>-662250.56000000006</v>
      </c>
      <c r="R487" s="47">
        <f t="shared" si="124"/>
        <v>-732666.21083333343</v>
      </c>
      <c r="U487" s="49">
        <f t="shared" si="125"/>
        <v>-732666.21083333343</v>
      </c>
      <c r="V487" s="49"/>
      <c r="W487" s="49"/>
      <c r="Y487" s="51"/>
      <c r="Z487" s="51"/>
      <c r="AA487" s="51"/>
      <c r="AD487" s="49">
        <f t="shared" si="126"/>
        <v>-732666.21083333343</v>
      </c>
    </row>
    <row r="488" spans="1:30">
      <c r="A488" s="6" t="s">
        <v>284</v>
      </c>
      <c r="B488" s="6" t="s">
        <v>215</v>
      </c>
      <c r="C488" s="6" t="s">
        <v>945</v>
      </c>
      <c r="D488" s="3" t="s">
        <v>946</v>
      </c>
      <c r="E488" s="45">
        <v>-6430.7</v>
      </c>
      <c r="F488" s="45">
        <v>-8912.5400000000009</v>
      </c>
      <c r="G488" s="45">
        <v>-11274.58</v>
      </c>
      <c r="H488" s="45">
        <v>-15940.27</v>
      </c>
      <c r="I488" s="45">
        <v>-17190.5</v>
      </c>
      <c r="J488" s="45">
        <v>-20350.68</v>
      </c>
      <c r="K488" s="45">
        <v>-24205.08</v>
      </c>
      <c r="L488" s="45">
        <v>-25442.53</v>
      </c>
      <c r="M488" s="45">
        <v>-32452.03</v>
      </c>
      <c r="N488" s="45">
        <v>17356.52</v>
      </c>
      <c r="O488" s="45">
        <v>49667.12</v>
      </c>
      <c r="P488" s="45">
        <v>0</v>
      </c>
      <c r="Q488" s="45">
        <v>-8381.9500000000007</v>
      </c>
      <c r="R488" s="47">
        <f t="shared" si="124"/>
        <v>-8012.5745833333358</v>
      </c>
      <c r="U488" s="49">
        <f t="shared" si="125"/>
        <v>-8012.5745833333358</v>
      </c>
      <c r="V488" s="49"/>
      <c r="W488" s="49"/>
      <c r="Y488" s="51"/>
      <c r="Z488" s="51"/>
      <c r="AA488" s="51"/>
      <c r="AD488" s="49">
        <f t="shared" si="126"/>
        <v>-8012.5745833333358</v>
      </c>
    </row>
    <row r="489" spans="1:30">
      <c r="A489" s="6" t="s">
        <v>284</v>
      </c>
      <c r="B489" s="6" t="s">
        <v>215</v>
      </c>
      <c r="C489" s="6" t="s">
        <v>282</v>
      </c>
      <c r="D489" s="3" t="s">
        <v>734</v>
      </c>
      <c r="E489" s="45">
        <v>-13.450000000000699</v>
      </c>
      <c r="F489" s="45">
        <v>-13.450000000000699</v>
      </c>
      <c r="G489" s="45">
        <v>-13.450000000000699</v>
      </c>
      <c r="H489" s="45">
        <v>-7.2830630415410299E-13</v>
      </c>
      <c r="I489" s="45">
        <v>-63.070000000000697</v>
      </c>
      <c r="J489" s="45">
        <v>-114.030000000001</v>
      </c>
      <c r="K489" s="45">
        <v>-202.83000000000101</v>
      </c>
      <c r="L489" s="45">
        <v>-227.10000000000099</v>
      </c>
      <c r="M489" s="45">
        <v>-277.43000000000097</v>
      </c>
      <c r="N489" s="45">
        <v>-13669.29</v>
      </c>
      <c r="O489" s="45">
        <v>-14356.37</v>
      </c>
      <c r="P489" s="45">
        <v>-14303.28</v>
      </c>
      <c r="Q489" s="45">
        <v>-120.700000000001</v>
      </c>
      <c r="R489" s="47">
        <f t="shared" si="124"/>
        <v>-3608.9479166666679</v>
      </c>
      <c r="U489" s="49">
        <f t="shared" si="125"/>
        <v>-3608.9479166666679</v>
      </c>
      <c r="V489" s="49"/>
      <c r="W489" s="49"/>
      <c r="Y489" s="51"/>
      <c r="Z489" s="51"/>
      <c r="AA489" s="51"/>
      <c r="AD489" s="49">
        <f t="shared" si="126"/>
        <v>-3608.9479166666679</v>
      </c>
    </row>
    <row r="490" spans="1:30">
      <c r="A490" s="6" t="s">
        <v>284</v>
      </c>
      <c r="B490" s="6" t="s">
        <v>215</v>
      </c>
      <c r="C490" s="6" t="s">
        <v>966</v>
      </c>
      <c r="D490" s="3" t="s">
        <v>967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-87733.82</v>
      </c>
      <c r="N490" s="45">
        <v>-150264.24</v>
      </c>
      <c r="O490" s="45">
        <v>-128434.33</v>
      </c>
      <c r="P490" s="45">
        <v>-186370.86</v>
      </c>
      <c r="Q490" s="45">
        <v>-244451.57</v>
      </c>
      <c r="R490" s="47">
        <f t="shared" si="124"/>
        <v>-56252.419583333336</v>
      </c>
      <c r="U490" s="49">
        <f t="shared" si="125"/>
        <v>-56252.419583333336</v>
      </c>
      <c r="V490" s="49"/>
      <c r="W490" s="49"/>
      <c r="Y490" s="51"/>
      <c r="Z490" s="51"/>
      <c r="AA490" s="51"/>
      <c r="AD490" s="49">
        <f t="shared" si="126"/>
        <v>-56252.419583333336</v>
      </c>
    </row>
    <row r="491" spans="1:30">
      <c r="A491" s="6" t="s">
        <v>284</v>
      </c>
      <c r="B491" s="6" t="s">
        <v>215</v>
      </c>
      <c r="C491" s="6" t="s">
        <v>1005</v>
      </c>
      <c r="D491" s="3" t="s">
        <v>1016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7">
        <f t="shared" si="124"/>
        <v>0</v>
      </c>
      <c r="U491" s="49">
        <f t="shared" si="125"/>
        <v>0</v>
      </c>
      <c r="V491" s="49"/>
      <c r="W491" s="49"/>
      <c r="Y491" s="51"/>
      <c r="Z491" s="51"/>
      <c r="AA491" s="51"/>
      <c r="AD491" s="49">
        <f t="shared" si="126"/>
        <v>0</v>
      </c>
    </row>
    <row r="492" spans="1:30">
      <c r="A492" s="6" t="s">
        <v>284</v>
      </c>
      <c r="B492" s="6" t="s">
        <v>215</v>
      </c>
      <c r="C492" s="6" t="s">
        <v>227</v>
      </c>
      <c r="D492" s="3" t="s">
        <v>736</v>
      </c>
      <c r="E492" s="45">
        <v>-7338.38</v>
      </c>
      <c r="F492" s="45">
        <v>-10507.63</v>
      </c>
      <c r="G492" s="45">
        <v>-12204.15</v>
      </c>
      <c r="H492" s="45">
        <v>-2366.8000000000002</v>
      </c>
      <c r="I492" s="45">
        <v>-2725.69</v>
      </c>
      <c r="J492" s="45">
        <v>-2968.49</v>
      </c>
      <c r="K492" s="45">
        <v>-451.67000000000297</v>
      </c>
      <c r="L492" s="45">
        <v>-586.79000000000303</v>
      </c>
      <c r="M492" s="45">
        <v>-761.080000000003</v>
      </c>
      <c r="N492" s="45">
        <v>-9136.56</v>
      </c>
      <c r="O492" s="45">
        <v>-16275.08</v>
      </c>
      <c r="P492" s="45">
        <v>-23299.74</v>
      </c>
      <c r="Q492" s="45">
        <v>-10160.86</v>
      </c>
      <c r="R492" s="47">
        <f t="shared" si="124"/>
        <v>-7502.7750000000005</v>
      </c>
      <c r="U492" s="49">
        <f t="shared" si="125"/>
        <v>-7502.7750000000005</v>
      </c>
      <c r="V492" s="49"/>
      <c r="W492" s="49"/>
      <c r="Y492" s="51"/>
      <c r="Z492" s="51"/>
      <c r="AA492" s="51"/>
      <c r="AD492" s="49">
        <f t="shared" si="126"/>
        <v>-7502.7750000000005</v>
      </c>
    </row>
    <row r="493" spans="1:30">
      <c r="A493" s="6" t="s">
        <v>284</v>
      </c>
      <c r="B493" s="6" t="s">
        <v>215</v>
      </c>
      <c r="C493" s="6" t="s">
        <v>342</v>
      </c>
      <c r="D493" s="3" t="s">
        <v>737</v>
      </c>
      <c r="E493" s="45">
        <v>15156.65</v>
      </c>
      <c r="F493" s="45">
        <v>19314.25</v>
      </c>
      <c r="G493" s="45">
        <v>23452.53</v>
      </c>
      <c r="H493" s="45">
        <v>27515.26</v>
      </c>
      <c r="I493" s="45">
        <v>31761.91</v>
      </c>
      <c r="J493" s="45">
        <v>36314.58</v>
      </c>
      <c r="K493" s="45">
        <v>35572.04</v>
      </c>
      <c r="L493" s="45">
        <v>35291.589999999997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7">
        <f t="shared" si="124"/>
        <v>18066.707083333335</v>
      </c>
      <c r="U493" s="49">
        <f t="shared" si="125"/>
        <v>18066.707083333335</v>
      </c>
      <c r="V493" s="49"/>
      <c r="W493" s="49"/>
      <c r="Y493" s="51"/>
      <c r="Z493" s="51"/>
      <c r="AA493" s="51"/>
      <c r="AD493" s="49">
        <f t="shared" si="126"/>
        <v>18066.707083333335</v>
      </c>
    </row>
    <row r="494" spans="1:30">
      <c r="A494" s="6" t="s">
        <v>284</v>
      </c>
      <c r="B494" s="6" t="s">
        <v>215</v>
      </c>
      <c r="C494" s="6" t="s">
        <v>517</v>
      </c>
      <c r="D494" s="3" t="s">
        <v>739</v>
      </c>
      <c r="E494" s="45">
        <v>-309.22000000000003</v>
      </c>
      <c r="F494" s="45">
        <v>-555.15</v>
      </c>
      <c r="G494" s="45">
        <v>-790.96</v>
      </c>
      <c r="H494" s="45">
        <v>-376.91</v>
      </c>
      <c r="I494" s="45">
        <v>-624.92999999999995</v>
      </c>
      <c r="J494" s="45">
        <v>-844.89</v>
      </c>
      <c r="K494" s="45">
        <v>-297.39</v>
      </c>
      <c r="L494" s="45">
        <v>-519.70000000000005</v>
      </c>
      <c r="M494" s="45">
        <v>-798.49</v>
      </c>
      <c r="N494" s="45">
        <v>-258.48</v>
      </c>
      <c r="O494" s="45">
        <v>-489.74</v>
      </c>
      <c r="P494" s="45">
        <v>-745.72</v>
      </c>
      <c r="Q494" s="45">
        <v>-331.61</v>
      </c>
      <c r="R494" s="47">
        <f t="shared" si="124"/>
        <v>-551.89791666666667</v>
      </c>
      <c r="U494" s="49">
        <f t="shared" si="125"/>
        <v>-551.89791666666667</v>
      </c>
      <c r="V494" s="49"/>
      <c r="W494" s="49"/>
      <c r="Y494" s="51"/>
      <c r="Z494" s="51"/>
      <c r="AA494" s="51"/>
      <c r="AD494" s="49">
        <f t="shared" si="126"/>
        <v>-551.89791666666667</v>
      </c>
    </row>
    <row r="495" spans="1:30">
      <c r="A495" s="6" t="s">
        <v>284</v>
      </c>
      <c r="B495" s="6" t="s">
        <v>215</v>
      </c>
      <c r="C495" s="6" t="s">
        <v>226</v>
      </c>
      <c r="D495" s="3" t="s">
        <v>735</v>
      </c>
      <c r="E495" s="45">
        <v>-13205.37</v>
      </c>
      <c r="F495" s="45">
        <v>-20070.23</v>
      </c>
      <c r="G495" s="45">
        <v>-25602.29</v>
      </c>
      <c r="H495" s="45">
        <v>-5853.21</v>
      </c>
      <c r="I495" s="45">
        <v>-8620.82</v>
      </c>
      <c r="J495" s="45">
        <v>-9698.35</v>
      </c>
      <c r="K495" s="45">
        <v>-1272.75</v>
      </c>
      <c r="L495" s="45">
        <v>-1818.18</v>
      </c>
      <c r="M495" s="45">
        <v>-2325.4299999999998</v>
      </c>
      <c r="N495" s="45">
        <v>-25233.87</v>
      </c>
      <c r="O495" s="45">
        <v>-47211.44</v>
      </c>
      <c r="P495" s="45">
        <v>-63962.38</v>
      </c>
      <c r="Q495" s="45">
        <v>-20624.27</v>
      </c>
      <c r="R495" s="47">
        <f t="shared" si="124"/>
        <v>-19048.647500000003</v>
      </c>
      <c r="U495" s="49">
        <f t="shared" si="125"/>
        <v>-19048.647500000003</v>
      </c>
      <c r="V495" s="49"/>
      <c r="W495" s="49"/>
      <c r="Y495" s="51"/>
      <c r="Z495" s="51"/>
      <c r="AA495" s="51"/>
      <c r="AD495" s="49">
        <f t="shared" si="126"/>
        <v>-19048.647500000003</v>
      </c>
    </row>
    <row r="496" spans="1:30">
      <c r="A496" s="6" t="s">
        <v>284</v>
      </c>
      <c r="B496" s="6" t="s">
        <v>215</v>
      </c>
      <c r="C496" s="6" t="s">
        <v>518</v>
      </c>
      <c r="D496" s="3" t="s">
        <v>738</v>
      </c>
      <c r="E496" s="45">
        <v>-118008.4</v>
      </c>
      <c r="F496" s="45">
        <v>-63411.67</v>
      </c>
      <c r="G496" s="45">
        <v>-88805.6</v>
      </c>
      <c r="H496" s="45">
        <v>-117005.89</v>
      </c>
      <c r="I496" s="45">
        <v>-67879.72</v>
      </c>
      <c r="J496" s="45">
        <v>-93655.05</v>
      </c>
      <c r="K496" s="45">
        <v>-119246.76</v>
      </c>
      <c r="L496" s="45">
        <v>-62318.5</v>
      </c>
      <c r="M496" s="45">
        <v>-44.969999999979301</v>
      </c>
      <c r="N496" s="45">
        <v>-44.97</v>
      </c>
      <c r="O496" s="45">
        <v>0</v>
      </c>
      <c r="P496" s="45">
        <v>0</v>
      </c>
      <c r="Q496" s="45">
        <v>0</v>
      </c>
      <c r="R496" s="47">
        <f t="shared" si="124"/>
        <v>-55951.444166666653</v>
      </c>
      <c r="U496" s="49">
        <f t="shared" si="125"/>
        <v>-55951.444166666653</v>
      </c>
      <c r="V496" s="49"/>
      <c r="W496" s="49"/>
      <c r="Y496" s="51"/>
      <c r="Z496" s="51"/>
      <c r="AA496" s="51"/>
      <c r="AD496" s="49">
        <f t="shared" si="126"/>
        <v>-55951.444166666653</v>
      </c>
    </row>
    <row r="497" spans="1:30">
      <c r="A497" s="6" t="s">
        <v>284</v>
      </c>
      <c r="B497" s="6" t="s">
        <v>215</v>
      </c>
      <c r="C497" s="6" t="s">
        <v>860</v>
      </c>
      <c r="D497" s="3" t="s">
        <v>738</v>
      </c>
      <c r="E497" s="45">
        <v>-39969.230000000003</v>
      </c>
      <c r="F497" s="45">
        <v>-16275.89</v>
      </c>
      <c r="G497" s="45">
        <v>-23821.78</v>
      </c>
      <c r="H497" s="45">
        <v>-33574.15</v>
      </c>
      <c r="I497" s="45">
        <v>-19434.45</v>
      </c>
      <c r="J497" s="45">
        <v>-26763.35</v>
      </c>
      <c r="K497" s="45">
        <v>-34077.53</v>
      </c>
      <c r="L497" s="45">
        <v>-16111.36</v>
      </c>
      <c r="M497" s="45">
        <v>-25374.95</v>
      </c>
      <c r="N497" s="45">
        <v>-33561.58</v>
      </c>
      <c r="O497" s="45">
        <v>-21697.23</v>
      </c>
      <c r="P497" s="45">
        <v>-29740.2</v>
      </c>
      <c r="Q497" s="45">
        <v>-37301.089999999997</v>
      </c>
      <c r="R497" s="47">
        <f t="shared" si="124"/>
        <v>-26588.969166666666</v>
      </c>
      <c r="U497" s="49">
        <f t="shared" si="125"/>
        <v>-26588.969166666666</v>
      </c>
      <c r="V497" s="49"/>
      <c r="W497" s="49"/>
      <c r="Y497" s="51"/>
      <c r="Z497" s="51"/>
      <c r="AA497" s="51"/>
      <c r="AD497" s="49">
        <f t="shared" si="126"/>
        <v>-26588.969166666666</v>
      </c>
    </row>
    <row r="498" spans="1:30">
      <c r="A498" s="6" t="s">
        <v>284</v>
      </c>
      <c r="B498" s="6" t="s">
        <v>215</v>
      </c>
      <c r="C498" s="6" t="s">
        <v>1032</v>
      </c>
      <c r="D498" s="3" t="s">
        <v>1033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si="124"/>
        <v>0</v>
      </c>
      <c r="U498" s="49">
        <f t="shared" si="125"/>
        <v>0</v>
      </c>
      <c r="V498" s="49"/>
      <c r="W498" s="49"/>
      <c r="Y498" s="51"/>
      <c r="Z498" s="51"/>
      <c r="AA498" s="51"/>
      <c r="AD498" s="49">
        <f t="shared" si="126"/>
        <v>0</v>
      </c>
    </row>
    <row r="499" spans="1:30">
      <c r="A499" s="6" t="s">
        <v>284</v>
      </c>
      <c r="B499" s="6" t="s">
        <v>216</v>
      </c>
      <c r="D499" s="3" t="s">
        <v>740</v>
      </c>
      <c r="E499" s="45">
        <v>-1974.11</v>
      </c>
      <c r="F499" s="45">
        <v>-587.71</v>
      </c>
      <c r="G499" s="45">
        <v>-6076.43</v>
      </c>
      <c r="H499" s="45">
        <v>88489.91</v>
      </c>
      <c r="I499" s="45">
        <v>-562.05000000000302</v>
      </c>
      <c r="J499" s="45">
        <v>-26323.66</v>
      </c>
      <c r="K499" s="45">
        <v>-1782.87</v>
      </c>
      <c r="L499" s="45">
        <v>-4274.79</v>
      </c>
      <c r="M499" s="45">
        <v>-9745.14</v>
      </c>
      <c r="N499" s="45">
        <v>-5072.93</v>
      </c>
      <c r="O499" s="45">
        <v>-416.37999999999897</v>
      </c>
      <c r="P499" s="45">
        <v>-776.18999999999903</v>
      </c>
      <c r="Q499" s="45">
        <v>-1908.52</v>
      </c>
      <c r="R499" s="47">
        <f t="shared" si="124"/>
        <v>2577.5370833333332</v>
      </c>
      <c r="U499" s="49">
        <f t="shared" si="125"/>
        <v>2577.5370833333332</v>
      </c>
      <c r="V499" s="49"/>
      <c r="W499" s="49"/>
      <c r="Y499" s="51"/>
      <c r="Z499" s="51"/>
      <c r="AA499" s="51"/>
      <c r="AD499" s="49">
        <f t="shared" si="126"/>
        <v>2577.5370833333332</v>
      </c>
    </row>
    <row r="500" spans="1:30">
      <c r="A500" s="6" t="s">
        <v>284</v>
      </c>
      <c r="B500" s="6" t="s">
        <v>216</v>
      </c>
      <c r="C500" s="6" t="s">
        <v>143</v>
      </c>
      <c r="D500" s="3" t="s">
        <v>741</v>
      </c>
      <c r="E500" s="45">
        <v>-0.46</v>
      </c>
      <c r="F500" s="45">
        <v>-0.46</v>
      </c>
      <c r="G500" s="45">
        <v>-0.46</v>
      </c>
      <c r="H500" s="45">
        <v>-48.51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7">
        <f t="shared" si="124"/>
        <v>-4.1383333333333328</v>
      </c>
      <c r="U500" s="49">
        <f t="shared" si="125"/>
        <v>-4.1383333333333328</v>
      </c>
      <c r="V500" s="49"/>
      <c r="W500" s="49"/>
      <c r="Y500" s="51"/>
      <c r="Z500" s="51"/>
      <c r="AA500" s="51"/>
      <c r="AD500" s="49">
        <f t="shared" si="126"/>
        <v>-4.1383333333333328</v>
      </c>
    </row>
    <row r="501" spans="1:30">
      <c r="A501" s="6" t="s">
        <v>284</v>
      </c>
      <c r="B501" s="6" t="s">
        <v>863</v>
      </c>
      <c r="C501" s="6" t="s">
        <v>2</v>
      </c>
      <c r="D501" s="3" t="s">
        <v>864</v>
      </c>
      <c r="E501" s="45">
        <v>0</v>
      </c>
      <c r="F501" s="45">
        <v>30943.83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7">
        <f t="shared" si="124"/>
        <v>2578.6525000000001</v>
      </c>
      <c r="U501" s="49">
        <f t="shared" si="125"/>
        <v>2578.6525000000001</v>
      </c>
      <c r="V501" s="49"/>
      <c r="W501" s="49"/>
      <c r="Y501" s="51"/>
      <c r="Z501" s="51"/>
      <c r="AA501" s="51"/>
      <c r="AD501" s="49">
        <f t="shared" si="126"/>
        <v>2578.6525000000001</v>
      </c>
    </row>
    <row r="502" spans="1:30">
      <c r="A502" s="6" t="s">
        <v>284</v>
      </c>
      <c r="B502" s="6" t="s">
        <v>222</v>
      </c>
      <c r="C502" s="6" t="s">
        <v>296</v>
      </c>
      <c r="D502" s="3" t="s">
        <v>505</v>
      </c>
      <c r="E502" s="45">
        <v>-10416.67</v>
      </c>
      <c r="F502" s="45">
        <v>-21180.560000000001</v>
      </c>
      <c r="G502" s="45">
        <v>3.6379788070917101E-12</v>
      </c>
      <c r="H502" s="45">
        <v>-10763.89</v>
      </c>
      <c r="I502" s="45">
        <v>-21527.78</v>
      </c>
      <c r="J502" s="45">
        <v>3.6379788070917101E-12</v>
      </c>
      <c r="K502" s="45">
        <v>-10763.89</v>
      </c>
      <c r="L502" s="45">
        <v>-21180.560000000001</v>
      </c>
      <c r="M502" s="45">
        <v>3.6379788070917101E-12</v>
      </c>
      <c r="N502" s="45">
        <v>-10763.89</v>
      </c>
      <c r="O502" s="45">
        <v>-20486.11</v>
      </c>
      <c r="P502" s="45">
        <v>0</v>
      </c>
      <c r="Q502" s="45">
        <v>-10416.67</v>
      </c>
      <c r="R502" s="47">
        <f t="shared" si="124"/>
        <v>-10590.279166666665</v>
      </c>
      <c r="U502" s="49">
        <f t="shared" si="125"/>
        <v>-10590.279166666665</v>
      </c>
      <c r="V502" s="49"/>
      <c r="W502" s="49"/>
      <c r="Y502" s="51"/>
      <c r="Z502" s="51"/>
      <c r="AA502" s="51"/>
      <c r="AD502" s="49">
        <f t="shared" si="126"/>
        <v>-10590.279166666665</v>
      </c>
    </row>
    <row r="503" spans="1:30">
      <c r="A503" s="6" t="s">
        <v>284</v>
      </c>
      <c r="B503" s="6" t="s">
        <v>222</v>
      </c>
      <c r="C503" s="6" t="s">
        <v>393</v>
      </c>
      <c r="D503" s="3" t="s">
        <v>506</v>
      </c>
      <c r="E503" s="45">
        <v>-60936.57</v>
      </c>
      <c r="F503" s="45">
        <v>-113168.55</v>
      </c>
      <c r="G503" s="45">
        <v>-1.45519152283669E-11</v>
      </c>
      <c r="H503" s="45">
        <v>-19495.560000000001</v>
      </c>
      <c r="I503" s="45">
        <v>-59449.56</v>
      </c>
      <c r="J503" s="45">
        <v>-12308.59</v>
      </c>
      <c r="K503" s="45">
        <v>-76805.490000000005</v>
      </c>
      <c r="L503" s="45">
        <v>-122504.5</v>
      </c>
      <c r="M503" s="45">
        <v>-30509.360000000001</v>
      </c>
      <c r="N503" s="45">
        <v>-63688.72</v>
      </c>
      <c r="O503" s="45">
        <v>-108303.49</v>
      </c>
      <c r="P503" s="45">
        <v>-12379.75</v>
      </c>
      <c r="Q503" s="45">
        <v>-42895.54</v>
      </c>
      <c r="R503" s="47">
        <f t="shared" si="124"/>
        <v>-55877.46875</v>
      </c>
      <c r="U503" s="49">
        <f t="shared" si="125"/>
        <v>-55877.46875</v>
      </c>
      <c r="V503" s="49"/>
      <c r="W503" s="49"/>
      <c r="Y503" s="51"/>
      <c r="Z503" s="51"/>
      <c r="AA503" s="51"/>
      <c r="AD503" s="49">
        <f t="shared" si="126"/>
        <v>-55877.46875</v>
      </c>
    </row>
    <row r="504" spans="1:30">
      <c r="A504" s="6" t="s">
        <v>284</v>
      </c>
      <c r="B504" s="6" t="s">
        <v>222</v>
      </c>
      <c r="C504" s="6" t="s">
        <v>92</v>
      </c>
      <c r="D504" s="3" t="s">
        <v>742</v>
      </c>
      <c r="E504" s="45">
        <v>-124666.67</v>
      </c>
      <c r="F504" s="45">
        <v>-249333.34</v>
      </c>
      <c r="G504" s="45">
        <v>-374000</v>
      </c>
      <c r="H504" s="45">
        <v>-498666.67</v>
      </c>
      <c r="I504" s="45">
        <v>-623333.34</v>
      </c>
      <c r="J504" s="45">
        <v>-748000</v>
      </c>
      <c r="K504" s="45">
        <v>-124666.67</v>
      </c>
      <c r="L504" s="45">
        <v>-249333.34</v>
      </c>
      <c r="M504" s="45">
        <v>-374000</v>
      </c>
      <c r="N504" s="45">
        <v>-498666.67</v>
      </c>
      <c r="O504" s="45">
        <v>-623333.34</v>
      </c>
      <c r="P504" s="45">
        <v>-748000</v>
      </c>
      <c r="Q504" s="45">
        <v>-124666.67</v>
      </c>
      <c r="R504" s="47">
        <f t="shared" si="124"/>
        <v>-436333.33666666667</v>
      </c>
      <c r="U504" s="49">
        <f t="shared" si="125"/>
        <v>-436333.33666666667</v>
      </c>
      <c r="V504" s="49"/>
      <c r="W504" s="49"/>
      <c r="Y504" s="51"/>
      <c r="Z504" s="51"/>
      <c r="AA504" s="51"/>
      <c r="AD504" s="49">
        <f t="shared" si="126"/>
        <v>-436333.33666666667</v>
      </c>
    </row>
    <row r="505" spans="1:30">
      <c r="A505" s="6" t="s">
        <v>284</v>
      </c>
      <c r="B505" s="6" t="s">
        <v>222</v>
      </c>
      <c r="C505" s="6" t="s">
        <v>94</v>
      </c>
      <c r="D505" s="3" t="s">
        <v>743</v>
      </c>
      <c r="E505" s="45">
        <v>-88725</v>
      </c>
      <c r="F505" s="45">
        <v>-177450</v>
      </c>
      <c r="G505" s="45">
        <v>-266175</v>
      </c>
      <c r="H505" s="45">
        <v>-354900</v>
      </c>
      <c r="I505" s="45">
        <v>-443625</v>
      </c>
      <c r="J505" s="45">
        <v>-532350</v>
      </c>
      <c r="K505" s="45">
        <v>-88725</v>
      </c>
      <c r="L505" s="45">
        <v>-177450</v>
      </c>
      <c r="M505" s="45">
        <v>-266175</v>
      </c>
      <c r="N505" s="45">
        <v>-354900</v>
      </c>
      <c r="O505" s="45">
        <v>-443625</v>
      </c>
      <c r="P505" s="45">
        <v>-532350</v>
      </c>
      <c r="Q505" s="45">
        <v>-88725</v>
      </c>
      <c r="R505" s="47">
        <f t="shared" si="124"/>
        <v>-310537.5</v>
      </c>
      <c r="U505" s="49">
        <f t="shared" si="125"/>
        <v>-310537.5</v>
      </c>
      <c r="V505" s="49"/>
      <c r="W505" s="49"/>
      <c r="Y505" s="51"/>
      <c r="Z505" s="51"/>
      <c r="AA505" s="51"/>
      <c r="AD505" s="49">
        <f t="shared" si="126"/>
        <v>-310537.5</v>
      </c>
    </row>
    <row r="506" spans="1:30">
      <c r="A506" s="6" t="s">
        <v>284</v>
      </c>
      <c r="B506" s="6" t="s">
        <v>222</v>
      </c>
      <c r="C506" s="6" t="s">
        <v>96</v>
      </c>
      <c r="D506" s="3" t="s">
        <v>744</v>
      </c>
      <c r="E506" s="45">
        <v>-317808.75</v>
      </c>
      <c r="F506" s="45">
        <v>-105936.25</v>
      </c>
      <c r="G506" s="45">
        <v>-211872.5</v>
      </c>
      <c r="H506" s="45">
        <v>-317808.75</v>
      </c>
      <c r="I506" s="45">
        <v>-105879.38</v>
      </c>
      <c r="J506" s="45">
        <v>-211758.76</v>
      </c>
      <c r="K506" s="45">
        <v>-317638.13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7">
        <f t="shared" si="124"/>
        <v>-119149.84541666666</v>
      </c>
      <c r="U506" s="49">
        <f t="shared" si="125"/>
        <v>-119149.84541666666</v>
      </c>
      <c r="V506" s="49"/>
      <c r="W506" s="49"/>
      <c r="Y506" s="51"/>
      <c r="Z506" s="51"/>
      <c r="AA506" s="51"/>
      <c r="AD506" s="49">
        <f t="shared" si="126"/>
        <v>-119149.84541666666</v>
      </c>
    </row>
    <row r="507" spans="1:30">
      <c r="A507" s="6" t="s">
        <v>284</v>
      </c>
      <c r="B507" s="6" t="s">
        <v>222</v>
      </c>
      <c r="C507" s="6" t="s">
        <v>98</v>
      </c>
      <c r="D507" s="3" t="s">
        <v>745</v>
      </c>
      <c r="E507" s="45">
        <v>-130250</v>
      </c>
      <c r="F507" s="45">
        <v>-195375</v>
      </c>
      <c r="G507" s="45">
        <v>-260500</v>
      </c>
      <c r="H507" s="45">
        <v>-325625</v>
      </c>
      <c r="I507" s="45">
        <v>-390750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7">
        <f t="shared" si="124"/>
        <v>-103114.58333333333</v>
      </c>
      <c r="U507" s="49">
        <f t="shared" si="125"/>
        <v>-103114.58333333333</v>
      </c>
      <c r="V507" s="49"/>
      <c r="W507" s="49"/>
      <c r="Y507" s="51"/>
      <c r="Z507" s="51"/>
      <c r="AA507" s="51"/>
      <c r="AD507" s="49">
        <f t="shared" si="126"/>
        <v>-103114.58333333333</v>
      </c>
    </row>
    <row r="508" spans="1:30">
      <c r="A508" s="6" t="s">
        <v>284</v>
      </c>
      <c r="B508" s="6" t="s">
        <v>222</v>
      </c>
      <c r="C508" s="6" t="s">
        <v>100</v>
      </c>
      <c r="D508" s="3" t="s">
        <v>746</v>
      </c>
      <c r="E508" s="45">
        <v>-386000</v>
      </c>
      <c r="F508" s="45">
        <v>-579000</v>
      </c>
      <c r="G508" s="45">
        <v>-772000</v>
      </c>
      <c r="H508" s="45">
        <v>-965000</v>
      </c>
      <c r="I508" s="45">
        <v>-1158000</v>
      </c>
      <c r="J508" s="45">
        <v>-193000</v>
      </c>
      <c r="K508" s="45">
        <v>-386000</v>
      </c>
      <c r="L508" s="45">
        <v>-579000</v>
      </c>
      <c r="M508" s="45">
        <v>-772000</v>
      </c>
      <c r="N508" s="45">
        <v>-965000</v>
      </c>
      <c r="O508" s="45">
        <v>-1158000</v>
      </c>
      <c r="P508" s="45">
        <v>-193000</v>
      </c>
      <c r="Q508" s="45">
        <v>-386000</v>
      </c>
      <c r="R508" s="47">
        <f t="shared" si="124"/>
        <v>-675500</v>
      </c>
      <c r="U508" s="49">
        <f t="shared" si="125"/>
        <v>-675500</v>
      </c>
      <c r="V508" s="49"/>
      <c r="W508" s="49"/>
      <c r="Y508" s="51"/>
      <c r="Z508" s="51"/>
      <c r="AA508" s="51"/>
      <c r="AD508" s="49">
        <f t="shared" si="126"/>
        <v>-675500</v>
      </c>
    </row>
    <row r="509" spans="1:30">
      <c r="A509" s="6" t="s">
        <v>284</v>
      </c>
      <c r="B509" s="6" t="s">
        <v>222</v>
      </c>
      <c r="C509" s="6" t="s">
        <v>102</v>
      </c>
      <c r="D509" s="3" t="s">
        <v>747</v>
      </c>
      <c r="E509" s="45">
        <v>-171250</v>
      </c>
      <c r="F509" s="45">
        <v>-256875</v>
      </c>
      <c r="G509" s="45">
        <v>-342500</v>
      </c>
      <c r="H509" s="45">
        <v>-428125</v>
      </c>
      <c r="I509" s="45">
        <v>0</v>
      </c>
      <c r="J509" s="45">
        <v>-85625</v>
      </c>
      <c r="K509" s="45">
        <v>-171250</v>
      </c>
      <c r="L509" s="45">
        <v>-256875</v>
      </c>
      <c r="M509" s="45">
        <v>-342500</v>
      </c>
      <c r="N509" s="45">
        <v>-428125</v>
      </c>
      <c r="O509" s="45">
        <v>0</v>
      </c>
      <c r="P509" s="45">
        <v>-85625</v>
      </c>
      <c r="Q509" s="45">
        <v>-171250</v>
      </c>
      <c r="R509" s="47">
        <f t="shared" si="124"/>
        <v>-214062.5</v>
      </c>
      <c r="U509" s="49">
        <f t="shared" si="125"/>
        <v>-214062.5</v>
      </c>
      <c r="V509" s="49"/>
      <c r="W509" s="49"/>
      <c r="Y509" s="51"/>
      <c r="Z509" s="51"/>
      <c r="AA509" s="51"/>
      <c r="AD509" s="49">
        <f t="shared" si="126"/>
        <v>-214062.5</v>
      </c>
    </row>
    <row r="510" spans="1:30">
      <c r="A510" s="6" t="s">
        <v>284</v>
      </c>
      <c r="B510" s="6" t="s">
        <v>222</v>
      </c>
      <c r="C510" s="6" t="s">
        <v>104</v>
      </c>
      <c r="D510" s="3" t="s">
        <v>748</v>
      </c>
      <c r="E510" s="45">
        <v>-181666.66</v>
      </c>
      <c r="F510" s="45">
        <v>-272500</v>
      </c>
      <c r="G510" s="45">
        <v>-363333.33</v>
      </c>
      <c r="H510" s="45">
        <v>-454166.66</v>
      </c>
      <c r="I510" s="45">
        <v>-1.16415321826935E-10</v>
      </c>
      <c r="J510" s="45">
        <v>-90833.330000000104</v>
      </c>
      <c r="K510" s="45">
        <v>-181666.66</v>
      </c>
      <c r="L510" s="45">
        <v>-272500</v>
      </c>
      <c r="M510" s="45">
        <v>-363333.33</v>
      </c>
      <c r="N510" s="45">
        <v>-454166.66</v>
      </c>
      <c r="O510" s="45">
        <v>-5.8207660913467401E-11</v>
      </c>
      <c r="P510" s="45">
        <v>-90833.330000000104</v>
      </c>
      <c r="Q510" s="45">
        <v>-181666.66</v>
      </c>
      <c r="R510" s="47">
        <f t="shared" si="124"/>
        <v>-227083.33000000005</v>
      </c>
      <c r="U510" s="49">
        <f t="shared" si="125"/>
        <v>-227083.33000000005</v>
      </c>
      <c r="V510" s="49"/>
      <c r="W510" s="49"/>
      <c r="Y510" s="51"/>
      <c r="Z510" s="51"/>
      <c r="AA510" s="51"/>
      <c r="AD510" s="49">
        <f t="shared" si="126"/>
        <v>-227083.33000000005</v>
      </c>
    </row>
    <row r="511" spans="1:30">
      <c r="A511" s="6" t="s">
        <v>284</v>
      </c>
      <c r="B511" s="6" t="s">
        <v>222</v>
      </c>
      <c r="C511" s="6" t="s">
        <v>107</v>
      </c>
      <c r="D511" s="3" t="s">
        <v>749</v>
      </c>
      <c r="E511" s="45">
        <v>-213020.84</v>
      </c>
      <c r="F511" s="45">
        <v>2.91038304567337E-11</v>
      </c>
      <c r="G511" s="45">
        <v>-42604.17</v>
      </c>
      <c r="H511" s="45">
        <v>-85208.34</v>
      </c>
      <c r="I511" s="45">
        <v>-127812.5</v>
      </c>
      <c r="J511" s="45">
        <v>-170416.67</v>
      </c>
      <c r="K511" s="45">
        <v>-213020.84</v>
      </c>
      <c r="L511" s="45">
        <v>2.91038304567337E-11</v>
      </c>
      <c r="M511" s="45">
        <v>-42604.17</v>
      </c>
      <c r="N511" s="45">
        <v>170416.66</v>
      </c>
      <c r="O511" s="45">
        <v>127812.5</v>
      </c>
      <c r="P511" s="45">
        <v>85208.33</v>
      </c>
      <c r="Q511" s="45">
        <v>42604.160000000003</v>
      </c>
      <c r="R511" s="47">
        <f t="shared" si="124"/>
        <v>-31953.128333333327</v>
      </c>
      <c r="U511" s="49">
        <f t="shared" si="125"/>
        <v>-31953.128333333327</v>
      </c>
      <c r="V511" s="49"/>
      <c r="W511" s="49"/>
      <c r="Y511" s="51"/>
      <c r="Z511" s="51"/>
      <c r="AA511" s="51"/>
      <c r="AD511" s="49">
        <f t="shared" si="126"/>
        <v>-31953.128333333327</v>
      </c>
    </row>
    <row r="512" spans="1:30">
      <c r="A512" s="6" t="s">
        <v>284</v>
      </c>
      <c r="B512" s="6" t="s">
        <v>222</v>
      </c>
      <c r="C512" s="6" t="s">
        <v>108</v>
      </c>
      <c r="D512" s="3" t="s">
        <v>750</v>
      </c>
      <c r="E512" s="45">
        <v>-220833.34</v>
      </c>
      <c r="F512" s="45">
        <v>2.91038304567337E-11</v>
      </c>
      <c r="G512" s="45">
        <v>-44166.67</v>
      </c>
      <c r="H512" s="45">
        <v>-88333.34</v>
      </c>
      <c r="I512" s="45">
        <v>-132500</v>
      </c>
      <c r="J512" s="45">
        <v>-176666.67</v>
      </c>
      <c r="K512" s="45">
        <v>-220833.34</v>
      </c>
      <c r="L512" s="45">
        <v>2.91038304567337E-11</v>
      </c>
      <c r="M512" s="45">
        <v>-44166.67</v>
      </c>
      <c r="N512" s="45">
        <v>176666.66</v>
      </c>
      <c r="O512" s="45">
        <v>132500</v>
      </c>
      <c r="P512" s="45">
        <v>88333.33</v>
      </c>
      <c r="Q512" s="45">
        <v>44166.66</v>
      </c>
      <c r="R512" s="47">
        <f t="shared" si="124"/>
        <v>-33125.003333333327</v>
      </c>
      <c r="U512" s="49">
        <f t="shared" si="125"/>
        <v>-33125.003333333327</v>
      </c>
      <c r="V512" s="49"/>
      <c r="W512" s="49"/>
      <c r="Y512" s="51"/>
      <c r="Z512" s="51"/>
      <c r="AA512" s="51"/>
      <c r="AD512" s="49">
        <f t="shared" si="126"/>
        <v>-33125.003333333327</v>
      </c>
    </row>
    <row r="513" spans="1:30">
      <c r="A513" s="6" t="s">
        <v>284</v>
      </c>
      <c r="B513" s="6" t="s">
        <v>222</v>
      </c>
      <c r="C513" s="6" t="s">
        <v>109</v>
      </c>
      <c r="D513" s="3" t="s">
        <v>751</v>
      </c>
      <c r="E513" s="45">
        <v>-127812.5</v>
      </c>
      <c r="F513" s="45">
        <v>-170416.67</v>
      </c>
      <c r="G513" s="45">
        <v>-213020.84</v>
      </c>
      <c r="H513" s="45">
        <v>2.91038304567337E-11</v>
      </c>
      <c r="I513" s="45">
        <v>-42604.17</v>
      </c>
      <c r="J513" s="45">
        <v>-85208.34</v>
      </c>
      <c r="K513" s="45">
        <v>-127812.5</v>
      </c>
      <c r="L513" s="45">
        <v>-170416.67</v>
      </c>
      <c r="M513" s="45">
        <v>-213020.84</v>
      </c>
      <c r="N513" s="45">
        <v>-255625</v>
      </c>
      <c r="O513" s="45">
        <v>-298229.17</v>
      </c>
      <c r="P513" s="45">
        <v>-340833.34</v>
      </c>
      <c r="Q513" s="45">
        <v>-383437.5</v>
      </c>
      <c r="R513" s="47">
        <f t="shared" si="124"/>
        <v>-181067.71166666667</v>
      </c>
      <c r="U513" s="49">
        <f t="shared" si="125"/>
        <v>-181067.71166666667</v>
      </c>
      <c r="V513" s="49"/>
      <c r="W513" s="49"/>
      <c r="Y513" s="51"/>
      <c r="Z513" s="51"/>
      <c r="AA513" s="51"/>
      <c r="AD513" s="49">
        <f t="shared" si="126"/>
        <v>-181067.71166666667</v>
      </c>
    </row>
    <row r="514" spans="1:30">
      <c r="A514" s="6" t="s">
        <v>284</v>
      </c>
      <c r="B514" s="6" t="s">
        <v>222</v>
      </c>
      <c r="C514" s="6" t="s">
        <v>110</v>
      </c>
      <c r="D514" s="3" t="s">
        <v>752</v>
      </c>
      <c r="E514" s="45">
        <v>-132500</v>
      </c>
      <c r="F514" s="45">
        <v>-176666.67</v>
      </c>
      <c r="G514" s="45">
        <v>-220833.34</v>
      </c>
      <c r="H514" s="45">
        <v>2.91038304567337E-11</v>
      </c>
      <c r="I514" s="45">
        <v>-44166.67</v>
      </c>
      <c r="J514" s="45">
        <v>-88333.34</v>
      </c>
      <c r="K514" s="45">
        <v>-132500</v>
      </c>
      <c r="L514" s="45">
        <v>-176666.67</v>
      </c>
      <c r="M514" s="45">
        <v>-220833.34</v>
      </c>
      <c r="N514" s="45">
        <v>-265000</v>
      </c>
      <c r="O514" s="45">
        <v>-309166.67</v>
      </c>
      <c r="P514" s="45">
        <v>-353333.34</v>
      </c>
      <c r="Q514" s="45">
        <v>-397500</v>
      </c>
      <c r="R514" s="47">
        <f t="shared" si="124"/>
        <v>-187708.33666666667</v>
      </c>
      <c r="U514" s="49">
        <f t="shared" si="125"/>
        <v>-187708.33666666667</v>
      </c>
      <c r="V514" s="49"/>
      <c r="W514" s="49"/>
      <c r="Y514" s="51"/>
      <c r="Z514" s="51"/>
      <c r="AA514" s="51"/>
      <c r="AD514" s="49">
        <f t="shared" si="126"/>
        <v>-187708.33666666667</v>
      </c>
    </row>
    <row r="515" spans="1:30">
      <c r="A515" s="6" t="s">
        <v>284</v>
      </c>
      <c r="B515" s="6" t="s">
        <v>222</v>
      </c>
      <c r="C515" s="6" t="s">
        <v>893</v>
      </c>
      <c r="D515" s="3" t="s">
        <v>894</v>
      </c>
      <c r="E515" s="45">
        <v>-377083.34</v>
      </c>
      <c r="F515" s="45">
        <v>-452500</v>
      </c>
      <c r="G515" s="45">
        <v>-75416.67</v>
      </c>
      <c r="H515" s="45">
        <v>-150833.34</v>
      </c>
      <c r="I515" s="45">
        <v>-226250</v>
      </c>
      <c r="J515" s="45">
        <v>-301666.67</v>
      </c>
      <c r="K515" s="45">
        <v>-377083.34</v>
      </c>
      <c r="L515" s="45">
        <v>-452500</v>
      </c>
      <c r="M515" s="45">
        <v>-75416.67</v>
      </c>
      <c r="N515" s="45">
        <v>-150833.34</v>
      </c>
      <c r="O515" s="45">
        <v>-226250</v>
      </c>
      <c r="P515" s="45">
        <v>-301666.67</v>
      </c>
      <c r="Q515" s="45">
        <v>-377083.34</v>
      </c>
      <c r="R515" s="47">
        <f t="shared" si="124"/>
        <v>-263958.33666666661</v>
      </c>
      <c r="U515" s="49">
        <f t="shared" si="125"/>
        <v>-263958.33666666661</v>
      </c>
      <c r="V515" s="49"/>
      <c r="W515" s="49"/>
      <c r="Y515" s="51"/>
      <c r="Z515" s="51"/>
      <c r="AA515" s="51"/>
      <c r="AD515" s="49">
        <f t="shared" si="126"/>
        <v>-263958.33666666661</v>
      </c>
    </row>
    <row r="516" spans="1:30">
      <c r="A516" s="6" t="s">
        <v>284</v>
      </c>
      <c r="B516" s="6" t="s">
        <v>222</v>
      </c>
      <c r="C516" s="6" t="s">
        <v>889</v>
      </c>
      <c r="D516" s="3" t="s">
        <v>891</v>
      </c>
      <c r="E516" s="45">
        <v>-318333.34000000003</v>
      </c>
      <c r="F516" s="45">
        <v>-382000</v>
      </c>
      <c r="G516" s="45">
        <v>-63666.67</v>
      </c>
      <c r="H516" s="45">
        <v>-127333.34</v>
      </c>
      <c r="I516" s="45">
        <v>-191000</v>
      </c>
      <c r="J516" s="45">
        <v>-254666.67</v>
      </c>
      <c r="K516" s="45">
        <v>-318333.34000000003</v>
      </c>
      <c r="L516" s="45">
        <v>-382000</v>
      </c>
      <c r="M516" s="45">
        <v>-63666.67</v>
      </c>
      <c r="N516" s="45">
        <v>-127333.34</v>
      </c>
      <c r="O516" s="45">
        <v>-191000</v>
      </c>
      <c r="P516" s="45">
        <v>-254666.67</v>
      </c>
      <c r="Q516" s="45">
        <v>-318333.34000000003</v>
      </c>
      <c r="R516" s="47">
        <f t="shared" si="124"/>
        <v>-222833.33666666667</v>
      </c>
      <c r="U516" s="49">
        <f t="shared" si="125"/>
        <v>-222833.33666666667</v>
      </c>
      <c r="V516" s="49"/>
      <c r="W516" s="49"/>
      <c r="Y516" s="51"/>
      <c r="Z516" s="51"/>
      <c r="AA516" s="51"/>
      <c r="AD516" s="49">
        <f t="shared" si="126"/>
        <v>-222833.33666666667</v>
      </c>
    </row>
    <row r="517" spans="1:30">
      <c r="A517" s="6" t="s">
        <v>284</v>
      </c>
      <c r="B517" s="6" t="s">
        <v>222</v>
      </c>
      <c r="C517" s="6" t="s">
        <v>890</v>
      </c>
      <c r="D517" s="3" t="s">
        <v>892</v>
      </c>
      <c r="E517" s="45">
        <v>-532500</v>
      </c>
      <c r="F517" s="45">
        <v>-639000</v>
      </c>
      <c r="G517" s="45">
        <v>-106500</v>
      </c>
      <c r="H517" s="45">
        <v>-213000</v>
      </c>
      <c r="I517" s="45">
        <v>-319500</v>
      </c>
      <c r="J517" s="45">
        <v>-426000</v>
      </c>
      <c r="K517" s="45">
        <v>-532500</v>
      </c>
      <c r="L517" s="45">
        <v>-639000</v>
      </c>
      <c r="M517" s="45">
        <v>-106500</v>
      </c>
      <c r="N517" s="45">
        <v>-213000</v>
      </c>
      <c r="O517" s="45">
        <v>-319500</v>
      </c>
      <c r="P517" s="45">
        <v>-426000</v>
      </c>
      <c r="Q517" s="45">
        <v>-532500</v>
      </c>
      <c r="R517" s="47">
        <f t="shared" si="124"/>
        <v>-372750</v>
      </c>
      <c r="U517" s="49">
        <f t="shared" si="125"/>
        <v>-372750</v>
      </c>
      <c r="V517" s="49"/>
      <c r="W517" s="49"/>
      <c r="Y517" s="51"/>
      <c r="Z517" s="51"/>
      <c r="AA517" s="51"/>
      <c r="AD517" s="49">
        <f t="shared" si="126"/>
        <v>-372750</v>
      </c>
    </row>
    <row r="518" spans="1:30">
      <c r="A518" s="6" t="s">
        <v>284</v>
      </c>
      <c r="B518" s="6" t="s">
        <v>222</v>
      </c>
      <c r="C518" s="6" t="s">
        <v>406</v>
      </c>
      <c r="D518" s="3" t="s">
        <v>952</v>
      </c>
      <c r="E518" s="45">
        <v>0</v>
      </c>
      <c r="F518" s="45">
        <v>0</v>
      </c>
      <c r="G518" s="45">
        <v>-89500</v>
      </c>
      <c r="H518" s="45">
        <v>-179000</v>
      </c>
      <c r="I518" s="45">
        <v>-268500</v>
      </c>
      <c r="J518" s="45">
        <v>-358000</v>
      </c>
      <c r="K518" s="45">
        <v>-447500</v>
      </c>
      <c r="L518" s="45">
        <v>-537000</v>
      </c>
      <c r="M518" s="45">
        <v>-89500</v>
      </c>
      <c r="N518" s="45">
        <v>-179000</v>
      </c>
      <c r="O518" s="45">
        <v>-268500</v>
      </c>
      <c r="P518" s="45">
        <v>-358000</v>
      </c>
      <c r="Q518" s="45">
        <v>-447500</v>
      </c>
      <c r="R518" s="47">
        <f t="shared" si="124"/>
        <v>-249854.16666666666</v>
      </c>
      <c r="U518" s="49">
        <f t="shared" si="125"/>
        <v>-249854.16666666666</v>
      </c>
      <c r="V518" s="49"/>
      <c r="W518" s="49"/>
      <c r="Y518" s="51"/>
      <c r="Z518" s="51"/>
      <c r="AA518" s="51"/>
      <c r="AD518" s="49">
        <f t="shared" si="126"/>
        <v>-249854.16666666666</v>
      </c>
    </row>
    <row r="519" spans="1:30">
      <c r="A519" s="6" t="s">
        <v>284</v>
      </c>
      <c r="B519" s="6" t="s">
        <v>222</v>
      </c>
      <c r="C519" s="6" t="s">
        <v>407</v>
      </c>
      <c r="D519" s="3" t="s">
        <v>953</v>
      </c>
      <c r="E519" s="45">
        <v>0</v>
      </c>
      <c r="F519" s="45">
        <v>0</v>
      </c>
      <c r="G519" s="45">
        <v>-63000</v>
      </c>
      <c r="H519" s="45">
        <v>-126000</v>
      </c>
      <c r="I519" s="45">
        <v>-189000</v>
      </c>
      <c r="J519" s="45">
        <v>-252000</v>
      </c>
      <c r="K519" s="45">
        <v>-315000</v>
      </c>
      <c r="L519" s="45">
        <v>-378000</v>
      </c>
      <c r="M519" s="45">
        <v>-63000</v>
      </c>
      <c r="N519" s="45">
        <v>-126000</v>
      </c>
      <c r="O519" s="45">
        <v>-189000</v>
      </c>
      <c r="P519" s="45">
        <v>-252000</v>
      </c>
      <c r="Q519" s="45">
        <v>-315000</v>
      </c>
      <c r="R519" s="47">
        <f t="shared" si="124"/>
        <v>-175875</v>
      </c>
      <c r="U519" s="49">
        <f t="shared" si="125"/>
        <v>-175875</v>
      </c>
      <c r="V519" s="49"/>
      <c r="W519" s="49"/>
      <c r="Y519" s="51"/>
      <c r="Z519" s="51"/>
      <c r="AA519" s="51"/>
      <c r="AD519" s="49">
        <f t="shared" si="126"/>
        <v>-175875</v>
      </c>
    </row>
    <row r="520" spans="1:30">
      <c r="A520" s="6" t="s">
        <v>284</v>
      </c>
      <c r="B520" s="6" t="s">
        <v>222</v>
      </c>
      <c r="C520" s="6" t="s">
        <v>959</v>
      </c>
      <c r="D520" s="3" t="s">
        <v>964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-69583.33</v>
      </c>
      <c r="M520" s="45">
        <v>-139166.66</v>
      </c>
      <c r="N520" s="45">
        <v>-208750</v>
      </c>
      <c r="O520" s="45">
        <v>-278333.33</v>
      </c>
      <c r="P520" s="45">
        <v>-347916.66</v>
      </c>
      <c r="Q520" s="45">
        <v>-5.8207660913467401E-11</v>
      </c>
      <c r="R520" s="47">
        <f t="shared" si="124"/>
        <v>-86979.164999999994</v>
      </c>
      <c r="U520" s="49">
        <f t="shared" si="125"/>
        <v>-86979.164999999994</v>
      </c>
      <c r="V520" s="49"/>
      <c r="W520" s="49"/>
      <c r="Y520" s="51"/>
      <c r="Z520" s="51"/>
      <c r="AA520" s="51"/>
      <c r="AD520" s="49">
        <f t="shared" si="126"/>
        <v>-86979.164999999994</v>
      </c>
    </row>
    <row r="521" spans="1:30">
      <c r="A521" s="6" t="s">
        <v>284</v>
      </c>
      <c r="B521" s="6" t="s">
        <v>218</v>
      </c>
      <c r="C521" s="6" t="s">
        <v>295</v>
      </c>
      <c r="D521" s="3" t="s">
        <v>219</v>
      </c>
      <c r="E521" s="45">
        <v>0</v>
      </c>
      <c r="F521" s="45">
        <v>-2835000</v>
      </c>
      <c r="G521" s="45">
        <v>-2835000</v>
      </c>
      <c r="H521" s="45">
        <v>0</v>
      </c>
      <c r="I521" s="45">
        <v>-2835000</v>
      </c>
      <c r="J521" s="45">
        <v>-2835000</v>
      </c>
      <c r="K521" s="45">
        <v>0</v>
      </c>
      <c r="L521" s="45">
        <v>-3590000</v>
      </c>
      <c r="M521" s="45">
        <v>-3590000</v>
      </c>
      <c r="N521" s="45">
        <v>0</v>
      </c>
      <c r="O521" s="45">
        <v>-3590000</v>
      </c>
      <c r="P521" s="45">
        <v>-3590000</v>
      </c>
      <c r="Q521" s="45">
        <v>0</v>
      </c>
      <c r="R521" s="47">
        <f t="shared" si="124"/>
        <v>-2141666.6666666665</v>
      </c>
      <c r="U521" s="61"/>
      <c r="V521" s="61">
        <f>+R521</f>
        <v>-2141666.6666666665</v>
      </c>
      <c r="W521" s="49"/>
      <c r="Y521" s="51"/>
      <c r="Z521" s="51"/>
      <c r="AA521" s="51"/>
      <c r="AC521" s="61">
        <f>+R521</f>
        <v>-2141666.6666666665</v>
      </c>
      <c r="AD521" s="49"/>
    </row>
    <row r="522" spans="1:30">
      <c r="A522" s="6" t="s">
        <v>284</v>
      </c>
      <c r="B522" s="6" t="s">
        <v>408</v>
      </c>
      <c r="C522" s="6" t="s">
        <v>343</v>
      </c>
      <c r="D522" s="62" t="s">
        <v>753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-66090</v>
      </c>
      <c r="N522" s="45">
        <v>-66090</v>
      </c>
      <c r="O522" s="45">
        <v>-66090</v>
      </c>
      <c r="P522" s="45">
        <v>0</v>
      </c>
      <c r="Q522" s="45">
        <v>0</v>
      </c>
      <c r="R522" s="47">
        <f t="shared" si="124"/>
        <v>-16522.5</v>
      </c>
      <c r="T522" s="49"/>
      <c r="U522" s="49">
        <f>R522-T522</f>
        <v>-16522.5</v>
      </c>
      <c r="V522" s="49"/>
      <c r="W522" s="49"/>
      <c r="Y522" s="51"/>
      <c r="Z522" s="51"/>
      <c r="AA522" s="51"/>
      <c r="AD522" s="49">
        <f t="shared" ref="AD522:AD535" si="127">+R522</f>
        <v>-16522.5</v>
      </c>
    </row>
    <row r="523" spans="1:30">
      <c r="A523" s="6" t="s">
        <v>284</v>
      </c>
      <c r="B523" s="6" t="s">
        <v>408</v>
      </c>
      <c r="C523" s="6" t="s">
        <v>409</v>
      </c>
      <c r="D523" s="3" t="s">
        <v>754</v>
      </c>
      <c r="E523" s="45">
        <v>-25871.93</v>
      </c>
      <c r="F523" s="45">
        <v>-49128.07</v>
      </c>
      <c r="G523" s="45">
        <v>-72384.210000000006</v>
      </c>
      <c r="H523" s="45">
        <v>-29614.35</v>
      </c>
      <c r="I523" s="45">
        <v>-48256.14</v>
      </c>
      <c r="J523" s="45">
        <v>-5661.3899999999903</v>
      </c>
      <c r="K523" s="45">
        <v>-24478.29</v>
      </c>
      <c r="L523" s="45">
        <v>-43120.08</v>
      </c>
      <c r="M523" s="45">
        <v>-61761.87</v>
      </c>
      <c r="N523" s="45">
        <v>-21943.09</v>
      </c>
      <c r="O523" s="45">
        <v>-43886.18</v>
      </c>
      <c r="P523" s="45">
        <v>-67079.14</v>
      </c>
      <c r="Q523" s="45">
        <v>-21318.16</v>
      </c>
      <c r="R523" s="47">
        <f t="shared" si="124"/>
        <v>-40908.987916666672</v>
      </c>
      <c r="U523" s="49">
        <f t="shared" ref="U523:U535" si="128">+R523</f>
        <v>-40908.987916666672</v>
      </c>
      <c r="V523" s="49"/>
      <c r="W523" s="49"/>
      <c r="Y523" s="51"/>
      <c r="Z523" s="51"/>
      <c r="AA523" s="51"/>
      <c r="AD523" s="49">
        <f t="shared" si="127"/>
        <v>-40908.987916666672</v>
      </c>
    </row>
    <row r="524" spans="1:30">
      <c r="A524" s="6" t="s">
        <v>284</v>
      </c>
      <c r="B524" s="6" t="s">
        <v>408</v>
      </c>
      <c r="C524" s="6" t="s">
        <v>410</v>
      </c>
      <c r="D524" s="3" t="s">
        <v>755</v>
      </c>
      <c r="E524" s="45">
        <v>-554325</v>
      </c>
      <c r="F524" s="45">
        <v>-554325</v>
      </c>
      <c r="G524" s="45">
        <v>-554325</v>
      </c>
      <c r="H524" s="45">
        <v>-554325</v>
      </c>
      <c r="I524" s="45">
        <v>-554325</v>
      </c>
      <c r="J524" s="45">
        <v>-554325</v>
      </c>
      <c r="K524" s="45">
        <v>-554325</v>
      </c>
      <c r="L524" s="45">
        <v>-554325</v>
      </c>
      <c r="M524" s="45">
        <v>-570707</v>
      </c>
      <c r="N524" s="45">
        <v>-570707</v>
      </c>
      <c r="O524" s="45">
        <v>-570707</v>
      </c>
      <c r="P524" s="45">
        <v>-570707</v>
      </c>
      <c r="Q524" s="45">
        <v>-570707</v>
      </c>
      <c r="R524" s="47">
        <f t="shared" si="124"/>
        <v>-560468.25</v>
      </c>
      <c r="U524" s="49">
        <f t="shared" si="128"/>
        <v>-560468.25</v>
      </c>
      <c r="V524" s="49"/>
      <c r="W524" s="49"/>
      <c r="Y524" s="51"/>
      <c r="Z524" s="51"/>
      <c r="AA524" s="51"/>
      <c r="AD524" s="49">
        <f t="shared" si="127"/>
        <v>-560468.25</v>
      </c>
    </row>
    <row r="525" spans="1:30">
      <c r="A525" s="6" t="s">
        <v>284</v>
      </c>
      <c r="B525" s="6" t="s">
        <v>223</v>
      </c>
      <c r="C525" s="6" t="s">
        <v>143</v>
      </c>
      <c r="D525" s="3" t="s">
        <v>756</v>
      </c>
      <c r="E525" s="45">
        <v>-1594504.36</v>
      </c>
      <c r="F525" s="45">
        <v>-1771197.42</v>
      </c>
      <c r="G525" s="45">
        <v>-1944337.85</v>
      </c>
      <c r="H525" s="45">
        <v>-1137038.46</v>
      </c>
      <c r="I525" s="45">
        <v>-1241361.32</v>
      </c>
      <c r="J525" s="45">
        <v>-1469706.02</v>
      </c>
      <c r="K525" s="45">
        <v>-1746137.36</v>
      </c>
      <c r="L525" s="45">
        <v>-1835241.4</v>
      </c>
      <c r="M525" s="45">
        <v>-1026586.12</v>
      </c>
      <c r="N525" s="45">
        <v>-1162725.33</v>
      </c>
      <c r="O525" s="45">
        <v>-1139089.24</v>
      </c>
      <c r="P525" s="45">
        <v>-1507548.46</v>
      </c>
      <c r="Q525" s="45">
        <v>-1763851.32</v>
      </c>
      <c r="R525" s="47">
        <f t="shared" si="124"/>
        <v>-1471678.9016666666</v>
      </c>
      <c r="U525" s="49">
        <f t="shared" si="128"/>
        <v>-1471678.9016666666</v>
      </c>
      <c r="V525" s="49"/>
      <c r="W525" s="49"/>
      <c r="Y525" s="51"/>
      <c r="Z525" s="51"/>
      <c r="AA525" s="51"/>
      <c r="AD525" s="49">
        <f t="shared" si="127"/>
        <v>-1471678.9016666666</v>
      </c>
    </row>
    <row r="526" spans="1:30">
      <c r="A526" s="6" t="s">
        <v>284</v>
      </c>
      <c r="B526" s="6" t="s">
        <v>223</v>
      </c>
      <c r="C526" s="6" t="s">
        <v>180</v>
      </c>
      <c r="D526" s="3" t="s">
        <v>757</v>
      </c>
      <c r="E526" s="45">
        <v>-330818.46999999997</v>
      </c>
      <c r="F526" s="45">
        <v>-378599.67</v>
      </c>
      <c r="G526" s="45">
        <v>-505611.55</v>
      </c>
      <c r="H526" s="45">
        <v>-612172.01</v>
      </c>
      <c r="I526" s="45">
        <v>-705864.88</v>
      </c>
      <c r="J526" s="45">
        <v>-1089425.81</v>
      </c>
      <c r="K526" s="45">
        <v>-1335651.52</v>
      </c>
      <c r="L526" s="45">
        <v>-1378091.8</v>
      </c>
      <c r="M526" s="45">
        <v>-1521146.44</v>
      </c>
      <c r="N526" s="45">
        <v>-1594988.02</v>
      </c>
      <c r="O526" s="45">
        <v>-293182.7</v>
      </c>
      <c r="P526" s="45">
        <v>-386566.98</v>
      </c>
      <c r="Q526" s="45">
        <v>-472225</v>
      </c>
      <c r="R526" s="47">
        <f t="shared" si="124"/>
        <v>-850235.25958333316</v>
      </c>
      <c r="U526" s="49">
        <f t="shared" si="128"/>
        <v>-850235.25958333316</v>
      </c>
      <c r="V526" s="49"/>
      <c r="W526" s="49"/>
      <c r="Y526" s="51"/>
      <c r="Z526" s="51"/>
      <c r="AA526" s="51"/>
      <c r="AD526" s="49">
        <f t="shared" si="127"/>
        <v>-850235.25958333316</v>
      </c>
    </row>
    <row r="527" spans="1:30">
      <c r="A527" s="6" t="s">
        <v>284</v>
      </c>
      <c r="B527" s="6" t="s">
        <v>224</v>
      </c>
      <c r="C527" s="6" t="s">
        <v>143</v>
      </c>
      <c r="D527" s="3" t="s">
        <v>225</v>
      </c>
      <c r="E527" s="45">
        <v>-2162920.21</v>
      </c>
      <c r="F527" s="45">
        <v>-2097912.2200000002</v>
      </c>
      <c r="G527" s="45">
        <v>-2104500.14</v>
      </c>
      <c r="H527" s="45">
        <v>-2099812.4300000002</v>
      </c>
      <c r="I527" s="45">
        <v>-2074851.52</v>
      </c>
      <c r="J527" s="45">
        <v>-2083578.04</v>
      </c>
      <c r="K527" s="45">
        <v>-2092320.34</v>
      </c>
      <c r="L527" s="45">
        <v>-2091675.51</v>
      </c>
      <c r="M527" s="45">
        <v>-2449529.34</v>
      </c>
      <c r="N527" s="45">
        <v>-2434538.69</v>
      </c>
      <c r="O527" s="45">
        <v>-2456879.7400000002</v>
      </c>
      <c r="P527" s="45">
        <v>-2481640.12</v>
      </c>
      <c r="Q527" s="45">
        <v>-2486159.4</v>
      </c>
      <c r="R527" s="47">
        <f t="shared" si="124"/>
        <v>-2232648.1579166665</v>
      </c>
      <c r="U527" s="49">
        <f t="shared" si="128"/>
        <v>-2232648.1579166665</v>
      </c>
      <c r="V527" s="49"/>
      <c r="W527" s="49"/>
      <c r="Y527" s="51"/>
      <c r="Z527" s="51"/>
      <c r="AA527" s="51"/>
      <c r="AD527" s="49">
        <f t="shared" si="127"/>
        <v>-2232648.1579166665</v>
      </c>
    </row>
    <row r="528" spans="1:30">
      <c r="A528" s="6" t="s">
        <v>284</v>
      </c>
      <c r="B528" s="6" t="s">
        <v>507</v>
      </c>
      <c r="C528" s="6" t="s">
        <v>143</v>
      </c>
      <c r="D528" s="3" t="s">
        <v>68</v>
      </c>
      <c r="E528" s="45">
        <v>-31763.65</v>
      </c>
      <c r="F528" s="45">
        <v>-82805.19</v>
      </c>
      <c r="G528" s="45">
        <v>-370249.46</v>
      </c>
      <c r="H528" s="45">
        <v>-663576.93000000005</v>
      </c>
      <c r="I528" s="45">
        <v>-620018.16</v>
      </c>
      <c r="J528" s="45">
        <v>1.16415321826935E-10</v>
      </c>
      <c r="K528" s="45">
        <v>-40693.849999999897</v>
      </c>
      <c r="L528" s="45">
        <v>-159437.01999999999</v>
      </c>
      <c r="M528" s="45">
        <v>-213748.65</v>
      </c>
      <c r="N528" s="45">
        <v>-21604.11</v>
      </c>
      <c r="O528" s="45">
        <v>-366890.1</v>
      </c>
      <c r="P528" s="45">
        <v>-126997.28</v>
      </c>
      <c r="Q528" s="45">
        <v>-37025.379999999997</v>
      </c>
      <c r="R528" s="47">
        <f t="shared" si="124"/>
        <v>-225034.60541666669</v>
      </c>
      <c r="U528" s="49">
        <f t="shared" si="128"/>
        <v>-225034.60541666669</v>
      </c>
      <c r="V528" s="49"/>
      <c r="W528" s="49"/>
      <c r="Y528" s="51"/>
      <c r="Z528" s="51"/>
      <c r="AA528" s="51"/>
      <c r="AD528" s="49">
        <f t="shared" si="127"/>
        <v>-225034.60541666669</v>
      </c>
    </row>
    <row r="529" spans="1:30">
      <c r="A529" s="6" t="s">
        <v>284</v>
      </c>
      <c r="B529" s="6" t="s">
        <v>411</v>
      </c>
      <c r="C529" s="6" t="s">
        <v>412</v>
      </c>
      <c r="D529" s="3" t="s">
        <v>758</v>
      </c>
      <c r="E529" s="45">
        <v>-64987.93</v>
      </c>
      <c r="F529" s="45">
        <v>-70097.03</v>
      </c>
      <c r="G529" s="45">
        <v>-74991.41</v>
      </c>
      <c r="H529" s="45">
        <v>-82935.570000000007</v>
      </c>
      <c r="I529" s="45">
        <v>-59359.92</v>
      </c>
      <c r="J529" s="45">
        <v>-62695.91</v>
      </c>
      <c r="K529" s="45">
        <v>-42483.74</v>
      </c>
      <c r="L529" s="45">
        <v>-41470.5</v>
      </c>
      <c r="M529" s="45">
        <v>-67919.5</v>
      </c>
      <c r="N529" s="45">
        <v>-58340.26</v>
      </c>
      <c r="O529" s="45">
        <v>-57636.88</v>
      </c>
      <c r="P529" s="45">
        <v>-67712.36</v>
      </c>
      <c r="Q529" s="45">
        <v>-46798.82</v>
      </c>
      <c r="R529" s="47">
        <f t="shared" si="124"/>
        <v>-61794.704583333332</v>
      </c>
      <c r="U529" s="49">
        <f t="shared" si="128"/>
        <v>-61794.704583333332</v>
      </c>
      <c r="V529" s="49"/>
      <c r="W529" s="49"/>
      <c r="Y529" s="51"/>
      <c r="Z529" s="51"/>
      <c r="AA529" s="51"/>
      <c r="AD529" s="49">
        <f t="shared" si="127"/>
        <v>-61794.704583333332</v>
      </c>
    </row>
    <row r="530" spans="1:30">
      <c r="A530" s="6" t="s">
        <v>284</v>
      </c>
      <c r="B530" s="6" t="s">
        <v>411</v>
      </c>
      <c r="C530" s="6" t="s">
        <v>413</v>
      </c>
      <c r="D530" s="3" t="s">
        <v>759</v>
      </c>
      <c r="E530" s="45">
        <v>-749732.25</v>
      </c>
      <c r="F530" s="45">
        <v>-903047.87</v>
      </c>
      <c r="G530" s="45">
        <v>-1061710.1000000001</v>
      </c>
      <c r="H530" s="45">
        <v>-1229013.1399999999</v>
      </c>
      <c r="I530" s="45">
        <v>-590585.78</v>
      </c>
      <c r="J530" s="45">
        <v>-748392.14</v>
      </c>
      <c r="K530" s="45">
        <v>-907506.14</v>
      </c>
      <c r="L530" s="45">
        <v>-1059898.94</v>
      </c>
      <c r="M530" s="45">
        <v>-1228898.25</v>
      </c>
      <c r="N530" s="45">
        <v>-1381120.42</v>
      </c>
      <c r="O530" s="45">
        <v>-359188.71</v>
      </c>
      <c r="P530" s="45">
        <v>-527793</v>
      </c>
      <c r="Q530" s="45">
        <v>-688821.78</v>
      </c>
      <c r="R530" s="47">
        <f t="shared" si="124"/>
        <v>-893035.95875000011</v>
      </c>
      <c r="U530" s="49">
        <f t="shared" si="128"/>
        <v>-893035.95875000011</v>
      </c>
      <c r="V530" s="49"/>
      <c r="W530" s="49"/>
      <c r="Y530" s="51"/>
      <c r="Z530" s="51"/>
      <c r="AA530" s="51"/>
      <c r="AD530" s="49">
        <f t="shared" si="127"/>
        <v>-893035.95875000011</v>
      </c>
    </row>
    <row r="531" spans="1:30">
      <c r="A531" s="6" t="s">
        <v>284</v>
      </c>
      <c r="B531" s="6" t="s">
        <v>411</v>
      </c>
      <c r="C531" s="6" t="s">
        <v>508</v>
      </c>
      <c r="D531" s="3" t="s">
        <v>760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7">
        <f t="shared" si="124"/>
        <v>0</v>
      </c>
      <c r="U531" s="49">
        <f t="shared" si="128"/>
        <v>0</v>
      </c>
      <c r="V531" s="49"/>
      <c r="W531" s="49"/>
      <c r="Y531" s="51"/>
      <c r="Z531" s="51"/>
      <c r="AA531" s="51"/>
      <c r="AD531" s="49">
        <f t="shared" si="127"/>
        <v>0</v>
      </c>
    </row>
    <row r="532" spans="1:30">
      <c r="A532" s="6" t="s">
        <v>284</v>
      </c>
      <c r="B532" s="6" t="s">
        <v>411</v>
      </c>
      <c r="C532" s="6" t="s">
        <v>414</v>
      </c>
      <c r="D532" s="3" t="s">
        <v>761</v>
      </c>
      <c r="E532" s="45">
        <v>-75919.520000000004</v>
      </c>
      <c r="F532" s="45">
        <v>-42972.160000000003</v>
      </c>
      <c r="G532" s="45">
        <v>-17121.21</v>
      </c>
      <c r="H532" s="45">
        <v>-14264.23</v>
      </c>
      <c r="I532" s="45">
        <v>-15309.23</v>
      </c>
      <c r="J532" s="45">
        <v>-12245.16</v>
      </c>
      <c r="K532" s="45">
        <v>-22678.69</v>
      </c>
      <c r="L532" s="45">
        <v>-28501.66</v>
      </c>
      <c r="M532" s="45">
        <v>-36542.800000000003</v>
      </c>
      <c r="N532" s="45">
        <v>-54029.67</v>
      </c>
      <c r="O532" s="45">
        <v>-58086.79</v>
      </c>
      <c r="P532" s="45">
        <v>-68033.91</v>
      </c>
      <c r="Q532" s="45">
        <v>-73699.960000000006</v>
      </c>
      <c r="R532" s="47">
        <f t="shared" si="124"/>
        <v>-37049.604166666664</v>
      </c>
      <c r="U532" s="49">
        <f t="shared" si="128"/>
        <v>-37049.604166666664</v>
      </c>
      <c r="V532" s="49"/>
      <c r="W532" s="49"/>
      <c r="Y532" s="51"/>
      <c r="Z532" s="51"/>
      <c r="AA532" s="51"/>
      <c r="AD532" s="49">
        <f t="shared" si="127"/>
        <v>-37049.604166666664</v>
      </c>
    </row>
    <row r="533" spans="1:30">
      <c r="A533" s="6" t="s">
        <v>284</v>
      </c>
      <c r="B533" s="6" t="s">
        <v>426</v>
      </c>
      <c r="C533" s="6" t="s">
        <v>143</v>
      </c>
      <c r="D533" s="3" t="s">
        <v>84</v>
      </c>
      <c r="E533" s="45">
        <v>0</v>
      </c>
      <c r="F533" s="45">
        <v>0</v>
      </c>
      <c r="G533" s="45">
        <v>-391.06</v>
      </c>
      <c r="H533" s="45">
        <v>0</v>
      </c>
      <c r="I533" s="45">
        <v>0</v>
      </c>
      <c r="J533" s="45">
        <v>0</v>
      </c>
      <c r="K533" s="45">
        <v>0</v>
      </c>
      <c r="L533" s="45">
        <v>-314565.40000000002</v>
      </c>
      <c r="M533" s="45">
        <v>-558997.84</v>
      </c>
      <c r="N533" s="45">
        <v>-423522.79</v>
      </c>
      <c r="O533" s="45">
        <v>-160182.17000000001</v>
      </c>
      <c r="P533" s="45">
        <v>2.91038304567337E-11</v>
      </c>
      <c r="Q533" s="45">
        <v>2.91038304567337E-11</v>
      </c>
      <c r="R533" s="47">
        <f t="shared" si="124"/>
        <v>-121471.605</v>
      </c>
      <c r="U533" s="49">
        <f t="shared" si="128"/>
        <v>-121471.605</v>
      </c>
      <c r="V533" s="49"/>
      <c r="W533" s="49"/>
      <c r="Y533" s="51"/>
      <c r="Z533" s="51"/>
      <c r="AA533" s="51"/>
      <c r="AD533" s="49">
        <f t="shared" si="127"/>
        <v>-121471.605</v>
      </c>
    </row>
    <row r="534" spans="1:30">
      <c r="A534" s="6" t="s">
        <v>284</v>
      </c>
      <c r="B534" s="6" t="s">
        <v>430</v>
      </c>
      <c r="C534" s="6" t="s">
        <v>1014</v>
      </c>
      <c r="D534" s="3" t="s">
        <v>1015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7">
        <f t="shared" si="124"/>
        <v>0</v>
      </c>
      <c r="U534" s="49">
        <f t="shared" si="128"/>
        <v>0</v>
      </c>
      <c r="V534" s="49"/>
      <c r="W534" s="49"/>
      <c r="Y534" s="51"/>
      <c r="Z534" s="51"/>
      <c r="AA534" s="51"/>
      <c r="AD534" s="49">
        <f t="shared" si="127"/>
        <v>0</v>
      </c>
    </row>
    <row r="535" spans="1:30">
      <c r="A535" s="6" t="s">
        <v>293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24"/>
        <v>0</v>
      </c>
      <c r="U535" s="49">
        <f t="shared" si="128"/>
        <v>0</v>
      </c>
      <c r="V535" s="49"/>
      <c r="W535" s="49"/>
      <c r="Y535" s="51"/>
      <c r="Z535" s="51"/>
      <c r="AA535" s="51"/>
      <c r="AD535" s="49">
        <f t="shared" si="127"/>
        <v>0</v>
      </c>
    </row>
    <row r="536" spans="1:30">
      <c r="A536" s="6" t="s">
        <v>293</v>
      </c>
      <c r="B536" s="6" t="s">
        <v>220</v>
      </c>
      <c r="C536" s="6" t="s">
        <v>385</v>
      </c>
      <c r="D536" s="3" t="s">
        <v>221</v>
      </c>
      <c r="E536" s="45">
        <v>-104603</v>
      </c>
      <c r="F536" s="45">
        <v>-88279.01</v>
      </c>
      <c r="G536" s="45">
        <v>-80997.45</v>
      </c>
      <c r="H536" s="45">
        <v>-77336.460000000006</v>
      </c>
      <c r="I536" s="45">
        <v>-82958.399999999994</v>
      </c>
      <c r="J536" s="45">
        <v>-76208.66</v>
      </c>
      <c r="K536" s="45">
        <v>-70638.52</v>
      </c>
      <c r="L536" s="45">
        <v>-73408.479999999996</v>
      </c>
      <c r="M536" s="45">
        <v>-67384.36</v>
      </c>
      <c r="N536" s="45">
        <v>-58554.19</v>
      </c>
      <c r="O536" s="45">
        <v>-58078</v>
      </c>
      <c r="P536" s="45">
        <v>-65674.009999999995</v>
      </c>
      <c r="Q536" s="45">
        <v>-67834.64</v>
      </c>
      <c r="R536" s="47">
        <f t="shared" si="124"/>
        <v>-73811.363333333342</v>
      </c>
      <c r="U536" s="49"/>
      <c r="V536" s="49"/>
      <c r="W536" s="49">
        <f>+R536</f>
        <v>-73811.363333333342</v>
      </c>
      <c r="Y536" s="51"/>
      <c r="Z536" s="51"/>
      <c r="AA536" s="51"/>
      <c r="AB536" s="49">
        <f>+R536</f>
        <v>-73811.363333333342</v>
      </c>
      <c r="AD536" s="49"/>
    </row>
    <row r="537" spans="1:30">
      <c r="A537" s="6" t="s">
        <v>293</v>
      </c>
      <c r="B537" s="6" t="s">
        <v>405</v>
      </c>
      <c r="C537" s="6" t="s">
        <v>104</v>
      </c>
      <c r="D537" s="3" t="s">
        <v>214</v>
      </c>
      <c r="E537" s="45">
        <v>-333672.76</v>
      </c>
      <c r="F537" s="45">
        <v>-309319.53000000003</v>
      </c>
      <c r="G537" s="45">
        <v>-241217.04</v>
      </c>
      <c r="H537" s="45">
        <v>-2.91038304567337E-11</v>
      </c>
      <c r="I537" s="45">
        <v>-2.91038304567337E-11</v>
      </c>
      <c r="J537" s="45">
        <v>-2.91038304567337E-11</v>
      </c>
      <c r="K537" s="45">
        <v>-2.91038304567337E-11</v>
      </c>
      <c r="L537" s="45">
        <v>-2.91038304567337E-11</v>
      </c>
      <c r="M537" s="45">
        <v>-185595.73</v>
      </c>
      <c r="N537" s="45">
        <v>-421855.07</v>
      </c>
      <c r="O537" s="45">
        <v>-850055.92</v>
      </c>
      <c r="P537" s="45">
        <v>-1014477.12</v>
      </c>
      <c r="Q537" s="45">
        <v>-154527.04999999999</v>
      </c>
      <c r="R537" s="47">
        <f t="shared" si="124"/>
        <v>-272218.35958333331</v>
      </c>
      <c r="U537" s="49">
        <f t="shared" ref="U537:U554" si="129">+R537</f>
        <v>-272218.35958333331</v>
      </c>
      <c r="V537" s="49"/>
      <c r="W537" s="49"/>
      <c r="Y537" s="51"/>
      <c r="Z537" s="51"/>
      <c r="AA537" s="51"/>
      <c r="AD537" s="49">
        <f t="shared" ref="AD537:AD546" si="130">+R537</f>
        <v>-272218.35958333331</v>
      </c>
    </row>
    <row r="538" spans="1:30">
      <c r="A538" s="6" t="s">
        <v>293</v>
      </c>
      <c r="B538" s="6" t="s">
        <v>217</v>
      </c>
      <c r="C538" s="6" t="s">
        <v>281</v>
      </c>
      <c r="D538" s="3" t="s">
        <v>767</v>
      </c>
      <c r="E538" s="45">
        <v>0</v>
      </c>
      <c r="F538" s="45">
        <v>0</v>
      </c>
      <c r="G538" s="45">
        <v>0</v>
      </c>
      <c r="H538" s="45">
        <v>-182381</v>
      </c>
      <c r="I538" s="45">
        <v>-364762</v>
      </c>
      <c r="J538" s="45">
        <v>-547143</v>
      </c>
      <c r="K538" s="45">
        <v>-729524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7">
        <f t="shared" si="124"/>
        <v>-151984.16666666666</v>
      </c>
      <c r="U538" s="49">
        <f t="shared" si="129"/>
        <v>-151984.16666666666</v>
      </c>
      <c r="V538" s="49"/>
      <c r="W538" s="49"/>
      <c r="Y538" s="51"/>
      <c r="Z538" s="51"/>
      <c r="AA538" s="51"/>
      <c r="AD538" s="49">
        <f t="shared" si="130"/>
        <v>-151984.16666666666</v>
      </c>
    </row>
    <row r="539" spans="1:30">
      <c r="A539" s="6" t="s">
        <v>293</v>
      </c>
      <c r="B539" s="6" t="s">
        <v>217</v>
      </c>
      <c r="C539" s="6" t="s">
        <v>102</v>
      </c>
      <c r="D539" s="3" t="s">
        <v>768</v>
      </c>
      <c r="E539" s="45">
        <v>-411757.19</v>
      </c>
      <c r="F539" s="45">
        <v>-494697.81</v>
      </c>
      <c r="G539" s="45">
        <v>-574281.56999999995</v>
      </c>
      <c r="H539" s="45">
        <v>-157960.82999999999</v>
      </c>
      <c r="I539" s="45">
        <v>-221996.79999999999</v>
      </c>
      <c r="J539" s="45">
        <v>-306469.76000000001</v>
      </c>
      <c r="K539" s="45">
        <v>-216800.66</v>
      </c>
      <c r="L539" s="45">
        <v>-500260.4</v>
      </c>
      <c r="M539" s="45">
        <v>-924639.48</v>
      </c>
      <c r="N539" s="45">
        <v>-673595.55</v>
      </c>
      <c r="O539" s="45">
        <v>-996757.05</v>
      </c>
      <c r="P539" s="45">
        <v>-1297382.07</v>
      </c>
      <c r="Q539" s="45">
        <v>-450196.03</v>
      </c>
      <c r="R539" s="47">
        <f t="shared" si="124"/>
        <v>-566318.21583333344</v>
      </c>
      <c r="U539" s="49">
        <f t="shared" si="129"/>
        <v>-566318.21583333344</v>
      </c>
      <c r="V539" s="49"/>
      <c r="W539" s="49"/>
      <c r="Y539" s="51"/>
      <c r="Z539" s="51"/>
      <c r="AA539" s="51"/>
      <c r="AD539" s="49">
        <f t="shared" si="130"/>
        <v>-566318.21583333344</v>
      </c>
    </row>
    <row r="540" spans="1:30">
      <c r="A540" s="6" t="s">
        <v>293</v>
      </c>
      <c r="B540" s="6" t="s">
        <v>217</v>
      </c>
      <c r="C540" s="6" t="s">
        <v>406</v>
      </c>
      <c r="D540" s="3" t="s">
        <v>772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-20377.2</v>
      </c>
      <c r="O540" s="45">
        <v>-40754.400000000001</v>
      </c>
      <c r="P540" s="45">
        <v>0</v>
      </c>
      <c r="Q540" s="45">
        <v>0</v>
      </c>
      <c r="R540" s="47">
        <f t="shared" si="124"/>
        <v>-5094.3</v>
      </c>
      <c r="U540" s="49">
        <f t="shared" si="129"/>
        <v>-5094.3</v>
      </c>
      <c r="V540" s="49"/>
      <c r="W540" s="49"/>
      <c r="Y540" s="51"/>
      <c r="Z540" s="51"/>
      <c r="AA540" s="51"/>
      <c r="AD540" s="49">
        <f t="shared" si="130"/>
        <v>-5094.3</v>
      </c>
    </row>
    <row r="541" spans="1:30">
      <c r="A541" s="6" t="s">
        <v>293</v>
      </c>
      <c r="B541" s="6" t="s">
        <v>217</v>
      </c>
      <c r="C541" s="6" t="s">
        <v>874</v>
      </c>
      <c r="D541" s="3" t="s">
        <v>912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7">
        <f t="shared" si="124"/>
        <v>0</v>
      </c>
      <c r="U541" s="49">
        <f t="shared" si="129"/>
        <v>0</v>
      </c>
      <c r="V541" s="49"/>
      <c r="W541" s="49"/>
      <c r="Y541" s="51"/>
      <c r="Z541" s="51"/>
      <c r="AA541" s="51"/>
      <c r="AD541" s="49">
        <f t="shared" si="130"/>
        <v>0</v>
      </c>
    </row>
    <row r="542" spans="1:30">
      <c r="A542" s="6" t="s">
        <v>293</v>
      </c>
      <c r="B542" s="6" t="s">
        <v>217</v>
      </c>
      <c r="C542" s="6" t="s">
        <v>943</v>
      </c>
      <c r="D542" s="3" t="s">
        <v>944</v>
      </c>
      <c r="E542" s="45">
        <v>0</v>
      </c>
      <c r="F542" s="45">
        <v>0</v>
      </c>
      <c r="G542" s="45">
        <v>-75000</v>
      </c>
      <c r="H542" s="45">
        <v>0</v>
      </c>
      <c r="I542" s="45">
        <v>0</v>
      </c>
      <c r="J542" s="45">
        <v>-75000</v>
      </c>
      <c r="K542" s="45">
        <v>-75000</v>
      </c>
      <c r="L542" s="45">
        <v>-75000</v>
      </c>
      <c r="M542" s="45">
        <v>-150000</v>
      </c>
      <c r="N542" s="45">
        <v>-150000</v>
      </c>
      <c r="O542" s="45">
        <v>0</v>
      </c>
      <c r="P542" s="45">
        <v>0</v>
      </c>
      <c r="Q542" s="45">
        <v>0</v>
      </c>
      <c r="R542" s="47">
        <f t="shared" si="124"/>
        <v>-50000</v>
      </c>
      <c r="U542" s="49">
        <f t="shared" si="129"/>
        <v>-50000</v>
      </c>
      <c r="V542" s="49"/>
      <c r="W542" s="49"/>
      <c r="Y542" s="51"/>
      <c r="Z542" s="51"/>
      <c r="AA542" s="51"/>
      <c r="AD542" s="49">
        <f t="shared" si="130"/>
        <v>-50000</v>
      </c>
    </row>
    <row r="543" spans="1:30">
      <c r="A543" s="6" t="s">
        <v>293</v>
      </c>
      <c r="B543" s="6" t="s">
        <v>411</v>
      </c>
      <c r="C543" s="6" t="s">
        <v>295</v>
      </c>
      <c r="D543" s="3" t="s">
        <v>762</v>
      </c>
      <c r="E543" s="45">
        <v>-195539.25</v>
      </c>
      <c r="F543" s="45">
        <v>-143031.43</v>
      </c>
      <c r="G543" s="45">
        <v>-119935.67999999999</v>
      </c>
      <c r="H543" s="45">
        <v>-100445.33</v>
      </c>
      <c r="I543" s="45">
        <v>-104857</v>
      </c>
      <c r="J543" s="45">
        <v>-115781.97</v>
      </c>
      <c r="K543" s="45">
        <v>-239135.9</v>
      </c>
      <c r="L543" s="45">
        <v>-430821.37</v>
      </c>
      <c r="M543" s="45">
        <v>-506755.45</v>
      </c>
      <c r="N543" s="45">
        <v>-459198.34</v>
      </c>
      <c r="O543" s="45">
        <v>-485566.8</v>
      </c>
      <c r="P543" s="45">
        <v>-331260.26</v>
      </c>
      <c r="Q543" s="45">
        <v>-216461.68</v>
      </c>
      <c r="R543" s="47">
        <f t="shared" si="124"/>
        <v>-270232.49958333332</v>
      </c>
      <c r="U543" s="49">
        <f t="shared" si="129"/>
        <v>-270232.49958333332</v>
      </c>
      <c r="V543" s="49"/>
      <c r="W543" s="49"/>
      <c r="Y543" s="51"/>
      <c r="Z543" s="51"/>
      <c r="AA543" s="51"/>
      <c r="AD543" s="49">
        <f t="shared" si="130"/>
        <v>-270232.49958333332</v>
      </c>
    </row>
    <row r="544" spans="1:30">
      <c r="A544" s="6" t="s">
        <v>293</v>
      </c>
      <c r="B544" s="6" t="s">
        <v>411</v>
      </c>
      <c r="C544" s="6" t="s">
        <v>83</v>
      </c>
      <c r="D544" s="3" t="s">
        <v>763</v>
      </c>
      <c r="E544" s="45">
        <v>-987770.06</v>
      </c>
      <c r="F544" s="45">
        <v>-985646.06</v>
      </c>
      <c r="G544" s="45">
        <v>-983865.07</v>
      </c>
      <c r="H544" s="45">
        <v>-982373.43</v>
      </c>
      <c r="I544" s="45">
        <v>-980816.24</v>
      </c>
      <c r="J544" s="45">
        <v>-979096.87</v>
      </c>
      <c r="K544" s="45">
        <v>-975545.69</v>
      </c>
      <c r="L544" s="45">
        <v>-969148.01</v>
      </c>
      <c r="M544" s="45">
        <v>-965203.02</v>
      </c>
      <c r="N544" s="45">
        <v>-957422.89</v>
      </c>
      <c r="O544" s="45">
        <v>-949196.01</v>
      </c>
      <c r="P544" s="45">
        <v>-943583.52</v>
      </c>
      <c r="Q544" s="45">
        <v>-939915.97</v>
      </c>
      <c r="R544" s="47">
        <f t="shared" si="124"/>
        <v>-969644.9854166666</v>
      </c>
      <c r="U544" s="49">
        <f t="shared" si="129"/>
        <v>-969644.9854166666</v>
      </c>
      <c r="V544" s="49"/>
      <c r="W544" s="49"/>
      <c r="Y544" s="51"/>
      <c r="Z544" s="51"/>
      <c r="AA544" s="51"/>
      <c r="AD544" s="49">
        <f t="shared" si="130"/>
        <v>-969644.9854166666</v>
      </c>
    </row>
    <row r="545" spans="1:30">
      <c r="A545" s="6" t="s">
        <v>293</v>
      </c>
      <c r="B545" s="6" t="s">
        <v>411</v>
      </c>
      <c r="C545" s="6" t="s">
        <v>67</v>
      </c>
      <c r="D545" s="3" t="s">
        <v>764</v>
      </c>
      <c r="E545" s="45">
        <v>-10186.75</v>
      </c>
      <c r="F545" s="45">
        <v>-7393.59</v>
      </c>
      <c r="G545" s="45">
        <v>-5674.2</v>
      </c>
      <c r="H545" s="45">
        <v>-1279.47</v>
      </c>
      <c r="I545" s="45">
        <v>6470.56</v>
      </c>
      <c r="J545" s="45">
        <v>14536.57</v>
      </c>
      <c r="K545" s="45">
        <v>14864.75</v>
      </c>
      <c r="L545" s="45">
        <v>11403.15</v>
      </c>
      <c r="M545" s="45">
        <v>19876.919999999998</v>
      </c>
      <c r="N545" s="45">
        <v>5206.47</v>
      </c>
      <c r="O545" s="45">
        <v>19393.41</v>
      </c>
      <c r="P545" s="45">
        <v>35801.53</v>
      </c>
      <c r="Q545" s="45">
        <v>41596.22</v>
      </c>
      <c r="R545" s="47">
        <f t="shared" ref="R545:R573" si="131">((E545+Q545)+((F545+G545+H545+I545+J545+K545+L545+M545+N545+O545+P545)*2))/24</f>
        <v>10742.569583333332</v>
      </c>
      <c r="U545" s="49">
        <f t="shared" si="129"/>
        <v>10742.569583333332</v>
      </c>
      <c r="V545" s="49"/>
      <c r="W545" s="49"/>
      <c r="Y545" s="51"/>
      <c r="Z545" s="51"/>
      <c r="AA545" s="51"/>
      <c r="AD545" s="49">
        <f t="shared" si="130"/>
        <v>10742.569583333332</v>
      </c>
    </row>
    <row r="546" spans="1:30">
      <c r="A546" s="6" t="s">
        <v>293</v>
      </c>
      <c r="B546" s="6" t="s">
        <v>411</v>
      </c>
      <c r="C546" s="6" t="s">
        <v>113</v>
      </c>
      <c r="D546" s="3" t="s">
        <v>765</v>
      </c>
      <c r="E546" s="45">
        <v>502715.93</v>
      </c>
      <c r="F546" s="45">
        <v>502715.93</v>
      </c>
      <c r="G546" s="45">
        <v>502715.93</v>
      </c>
      <c r="H546" s="45">
        <v>502715.93</v>
      </c>
      <c r="I546" s="45">
        <v>502715.93</v>
      </c>
      <c r="J546" s="45">
        <v>502715.93</v>
      </c>
      <c r="K546" s="45">
        <v>502715.93</v>
      </c>
      <c r="L546" s="45">
        <v>502715.93</v>
      </c>
      <c r="M546" s="45">
        <v>495465.93</v>
      </c>
      <c r="N546" s="45">
        <v>495465.93</v>
      </c>
      <c r="O546" s="45">
        <v>495465.93</v>
      </c>
      <c r="P546" s="45">
        <v>495465.93</v>
      </c>
      <c r="Q546" s="45">
        <v>495465.93</v>
      </c>
      <c r="R546" s="47">
        <f t="shared" si="131"/>
        <v>499997.17999999993</v>
      </c>
      <c r="U546" s="49">
        <f t="shared" si="129"/>
        <v>499997.17999999993</v>
      </c>
      <c r="V546" s="49"/>
      <c r="W546" s="49"/>
      <c r="Y546" s="51"/>
      <c r="Z546" s="51"/>
      <c r="AA546" s="51"/>
      <c r="AD546" s="49">
        <f t="shared" si="130"/>
        <v>499997.17999999993</v>
      </c>
    </row>
    <row r="547" spans="1:30">
      <c r="A547" s="6" t="s">
        <v>293</v>
      </c>
      <c r="B547" s="6" t="s">
        <v>416</v>
      </c>
      <c r="C547" s="6" t="s">
        <v>83</v>
      </c>
      <c r="D547" s="3" t="s">
        <v>774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7">
        <f t="shared" si="131"/>
        <v>0</v>
      </c>
      <c r="V547" s="49"/>
      <c r="W547" s="49">
        <f t="shared" ref="W547:W552" si="132">+R547</f>
        <v>0</v>
      </c>
      <c r="Y547" s="51"/>
      <c r="Z547" s="51"/>
      <c r="AA547" s="51"/>
      <c r="AB547" s="49">
        <f t="shared" ref="AB547:AB552" si="133">+W547</f>
        <v>0</v>
      </c>
    </row>
    <row r="548" spans="1:30">
      <c r="A548" s="6" t="s">
        <v>293</v>
      </c>
      <c r="B548" s="6" t="s">
        <v>416</v>
      </c>
      <c r="C548" s="6" t="s">
        <v>417</v>
      </c>
      <c r="D548" s="3" t="s">
        <v>775</v>
      </c>
      <c r="E548" s="45">
        <v>5117129.46</v>
      </c>
      <c r="F548" s="45">
        <v>5075765.97</v>
      </c>
      <c r="G548" s="45">
        <v>5079052.58</v>
      </c>
      <c r="H548" s="45">
        <v>5101325.05</v>
      </c>
      <c r="I548" s="45">
        <v>5119288.28</v>
      </c>
      <c r="J548" s="45">
        <v>5235646.2300000004</v>
      </c>
      <c r="K548" s="45">
        <v>4996113.91</v>
      </c>
      <c r="L548" s="45">
        <v>14494.6699999999</v>
      </c>
      <c r="M548" s="45">
        <v>893069.05</v>
      </c>
      <c r="N548" s="45">
        <v>1546238.96</v>
      </c>
      <c r="O548" s="45">
        <v>2010879.77</v>
      </c>
      <c r="P548" s="45">
        <v>2307085.7000000002</v>
      </c>
      <c r="Q548" s="45">
        <v>2456402.4500000002</v>
      </c>
      <c r="R548" s="47">
        <f t="shared" si="131"/>
        <v>3430477.177083334</v>
      </c>
      <c r="V548" s="49"/>
      <c r="W548" s="49">
        <f t="shared" si="132"/>
        <v>3430477.177083334</v>
      </c>
      <c r="Y548" s="51"/>
      <c r="Z548" s="51"/>
      <c r="AA548" s="51"/>
      <c r="AB548" s="49">
        <f t="shared" si="133"/>
        <v>3430477.177083334</v>
      </c>
      <c r="AD548" s="49"/>
    </row>
    <row r="549" spans="1:30">
      <c r="A549" s="6" t="s">
        <v>293</v>
      </c>
      <c r="B549" s="6" t="s">
        <v>416</v>
      </c>
      <c r="C549" s="6" t="s">
        <v>418</v>
      </c>
      <c r="D549" s="3" t="s">
        <v>776</v>
      </c>
      <c r="E549" s="45">
        <v>-3272096.7</v>
      </c>
      <c r="F549" s="45">
        <v>-2997477.27</v>
      </c>
      <c r="G549" s="45">
        <v>-2667112.09</v>
      </c>
      <c r="H549" s="45">
        <v>-2200113.27</v>
      </c>
      <c r="I549" s="45">
        <v>-1764176.61</v>
      </c>
      <c r="J549" s="45">
        <v>-1363437.49</v>
      </c>
      <c r="K549" s="45">
        <v>-1431012.51</v>
      </c>
      <c r="L549" s="45">
        <v>1082148.8400000001</v>
      </c>
      <c r="M549" s="45">
        <v>471950.01</v>
      </c>
      <c r="N549" s="45">
        <v>-24036.44</v>
      </c>
      <c r="O549" s="45">
        <v>-572476.01</v>
      </c>
      <c r="P549" s="45">
        <v>-557306.72</v>
      </c>
      <c r="Q549" s="45">
        <v>-170108.25</v>
      </c>
      <c r="R549" s="47">
        <f t="shared" si="131"/>
        <v>-1145346.0029166664</v>
      </c>
      <c r="V549" s="49"/>
      <c r="W549" s="49">
        <f t="shared" si="132"/>
        <v>-1145346.0029166664</v>
      </c>
      <c r="Y549" s="51"/>
      <c r="Z549" s="51"/>
      <c r="AA549" s="51"/>
      <c r="AB549" s="49">
        <f t="shared" si="133"/>
        <v>-1145346.0029166664</v>
      </c>
    </row>
    <row r="550" spans="1:30">
      <c r="A550" s="6" t="s">
        <v>293</v>
      </c>
      <c r="B550" s="6" t="s">
        <v>416</v>
      </c>
      <c r="C550" s="6" t="s">
        <v>419</v>
      </c>
      <c r="D550" s="3" t="s">
        <v>777</v>
      </c>
      <c r="E550" s="45">
        <v>1567523.92</v>
      </c>
      <c r="F550" s="45">
        <v>1276376.28</v>
      </c>
      <c r="G550" s="45">
        <v>1043516.35</v>
      </c>
      <c r="H550" s="45">
        <v>867802.09999999905</v>
      </c>
      <c r="I550" s="45">
        <v>737422.52999999898</v>
      </c>
      <c r="J550" s="45">
        <v>588877.929999999</v>
      </c>
      <c r="K550" s="45">
        <v>374922.34999999899</v>
      </c>
      <c r="L550" s="45">
        <v>2392593.36</v>
      </c>
      <c r="M550" s="45">
        <v>1993693.98</v>
      </c>
      <c r="N550" s="45">
        <v>1577487.05</v>
      </c>
      <c r="O550" s="45">
        <v>1195670.3700000001</v>
      </c>
      <c r="P550" s="45">
        <v>808205.89</v>
      </c>
      <c r="Q550" s="45">
        <v>532080.74</v>
      </c>
      <c r="R550" s="47">
        <f t="shared" si="131"/>
        <v>1158864.2099999997</v>
      </c>
      <c r="V550" s="49"/>
      <c r="W550" s="49">
        <f t="shared" si="132"/>
        <v>1158864.2099999997</v>
      </c>
      <c r="Y550" s="51"/>
      <c r="Z550" s="51"/>
      <c r="AA550" s="51"/>
      <c r="AB550" s="49">
        <f t="shared" si="133"/>
        <v>1158864.2099999997</v>
      </c>
    </row>
    <row r="551" spans="1:30">
      <c r="A551" s="6" t="s">
        <v>293</v>
      </c>
      <c r="B551" s="6" t="s">
        <v>416</v>
      </c>
      <c r="C551" s="6" t="s">
        <v>969</v>
      </c>
      <c r="D551" s="3" t="s">
        <v>970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-188000.76</v>
      </c>
      <c r="N551" s="45">
        <v>-202374.3</v>
      </c>
      <c r="O551" s="45">
        <v>-220055.45</v>
      </c>
      <c r="P551" s="45">
        <v>-254030.19</v>
      </c>
      <c r="Q551" s="45">
        <v>-271749.28999999998</v>
      </c>
      <c r="R551" s="47">
        <f t="shared" si="131"/>
        <v>-83361.278749999998</v>
      </c>
      <c r="V551" s="49"/>
      <c r="W551" s="49">
        <f t="shared" si="132"/>
        <v>-83361.278749999998</v>
      </c>
      <c r="Y551" s="51"/>
      <c r="Z551" s="51"/>
      <c r="AA551" s="51"/>
      <c r="AB551" s="49">
        <f t="shared" si="133"/>
        <v>-83361.278749999998</v>
      </c>
    </row>
    <row r="552" spans="1:30">
      <c r="A552" s="6" t="s">
        <v>293</v>
      </c>
      <c r="B552" s="6" t="s">
        <v>416</v>
      </c>
      <c r="C552" s="6" t="s">
        <v>420</v>
      </c>
      <c r="D552" s="3" t="s">
        <v>778</v>
      </c>
      <c r="E552" s="45">
        <v>-136172.85</v>
      </c>
      <c r="F552" s="45">
        <v>-86728.17</v>
      </c>
      <c r="G552" s="45">
        <v>-49741.08</v>
      </c>
      <c r="H552" s="45">
        <v>-29766.2</v>
      </c>
      <c r="I552" s="45">
        <v>-51939.97</v>
      </c>
      <c r="J552" s="45">
        <v>-77002.009999999995</v>
      </c>
      <c r="K552" s="45">
        <v>-237194.61</v>
      </c>
      <c r="L552" s="45">
        <v>-230663.09</v>
      </c>
      <c r="M552" s="45">
        <v>-260938.27</v>
      </c>
      <c r="N552" s="45">
        <v>-245015.06</v>
      </c>
      <c r="O552" s="45">
        <v>-257925.24</v>
      </c>
      <c r="P552" s="45">
        <v>-158458.29</v>
      </c>
      <c r="Q552" s="45">
        <v>-67944.52</v>
      </c>
      <c r="R552" s="47">
        <f t="shared" si="131"/>
        <v>-148952.55624999999</v>
      </c>
      <c r="V552" s="49"/>
      <c r="W552" s="49">
        <f t="shared" si="132"/>
        <v>-148952.55624999999</v>
      </c>
      <c r="Y552" s="51"/>
      <c r="Z552" s="51"/>
      <c r="AA552" s="51"/>
      <c r="AB552" s="49">
        <f t="shared" si="133"/>
        <v>-148952.55624999999</v>
      </c>
    </row>
    <row r="553" spans="1:30">
      <c r="A553" s="6" t="s">
        <v>293</v>
      </c>
      <c r="B553" s="6" t="s">
        <v>416</v>
      </c>
      <c r="C553" s="6" t="s">
        <v>421</v>
      </c>
      <c r="D553" s="3" t="s">
        <v>231</v>
      </c>
      <c r="E553" s="45">
        <v>-33704.89</v>
      </c>
      <c r="F553" s="45">
        <v>-13648.74</v>
      </c>
      <c r="G553" s="45">
        <v>1.8189894035458601E-12</v>
      </c>
      <c r="H553" s="45">
        <v>-3702.18</v>
      </c>
      <c r="I553" s="45">
        <v>-27313.49</v>
      </c>
      <c r="J553" s="45">
        <v>-53351.37</v>
      </c>
      <c r="K553" s="45">
        <v>-128890.85</v>
      </c>
      <c r="L553" s="45">
        <v>1.45519152283669E-11</v>
      </c>
      <c r="M553" s="45">
        <v>1.45519152283669E-11</v>
      </c>
      <c r="N553" s="45">
        <v>0</v>
      </c>
      <c r="O553" s="45">
        <v>-20953.48</v>
      </c>
      <c r="P553" s="45">
        <v>-20526.599999999999</v>
      </c>
      <c r="Q553" s="45">
        <v>-84278.93</v>
      </c>
      <c r="R553" s="47">
        <f t="shared" si="131"/>
        <v>-27281.551666666666</v>
      </c>
      <c r="U553" s="61">
        <f t="shared" si="129"/>
        <v>-27281.551666666666</v>
      </c>
      <c r="V553" s="49"/>
      <c r="W553" s="49"/>
      <c r="Y553" s="51"/>
      <c r="Z553" s="51"/>
      <c r="AA553" s="51"/>
      <c r="AD553" s="49">
        <f>+R553</f>
        <v>-27281.551666666666</v>
      </c>
    </row>
    <row r="554" spans="1:30">
      <c r="A554" s="6" t="s">
        <v>294</v>
      </c>
      <c r="B554" s="6" t="s">
        <v>230</v>
      </c>
      <c r="C554" s="25" t="s">
        <v>2</v>
      </c>
      <c r="D554" s="3" t="s">
        <v>766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131"/>
        <v>0</v>
      </c>
      <c r="U554" s="49">
        <f t="shared" si="129"/>
        <v>0</v>
      </c>
      <c r="V554" s="49"/>
      <c r="W554" s="49"/>
      <c r="Y554" s="51"/>
      <c r="Z554" s="51"/>
      <c r="AA554" s="51"/>
      <c r="AD554" s="49">
        <f>+R554</f>
        <v>0</v>
      </c>
    </row>
    <row r="555" spans="1:30">
      <c r="A555" s="6" t="s">
        <v>294</v>
      </c>
      <c r="B555" s="6" t="s">
        <v>220</v>
      </c>
      <c r="C555" s="6" t="s">
        <v>385</v>
      </c>
      <c r="D555" s="3" t="s">
        <v>221</v>
      </c>
      <c r="E555" s="45">
        <v>-689005.49</v>
      </c>
      <c r="F555" s="45">
        <v>-651975.97</v>
      </c>
      <c r="G555" s="45">
        <v>-607612.17000000004</v>
      </c>
      <c r="H555" s="45">
        <v>-570682.09</v>
      </c>
      <c r="I555" s="45">
        <v>-551256.01</v>
      </c>
      <c r="J555" s="45">
        <v>-507658.27</v>
      </c>
      <c r="K555" s="45">
        <v>-462819.57</v>
      </c>
      <c r="L555" s="45">
        <v>-415481.42</v>
      </c>
      <c r="M555" s="45">
        <v>-372244.01</v>
      </c>
      <c r="N555" s="45">
        <v>-323801.59999999998</v>
      </c>
      <c r="O555" s="45">
        <v>-295902.81</v>
      </c>
      <c r="P555" s="45">
        <v>-260500.63</v>
      </c>
      <c r="Q555" s="45">
        <v>-239213.06</v>
      </c>
      <c r="R555" s="47">
        <f t="shared" si="131"/>
        <v>-457003.65208333329</v>
      </c>
      <c r="U555" s="49"/>
      <c r="V555" s="49"/>
      <c r="W555" s="49">
        <f>+R555</f>
        <v>-457003.65208333329</v>
      </c>
      <c r="Y555" s="51"/>
      <c r="Z555" s="51"/>
      <c r="AA555" s="51"/>
      <c r="AB555" s="49">
        <f>+R555</f>
        <v>-457003.65208333329</v>
      </c>
      <c r="AD555" s="49"/>
    </row>
    <row r="556" spans="1:30">
      <c r="A556" s="6" t="s">
        <v>294</v>
      </c>
      <c r="B556" s="6" t="s">
        <v>216</v>
      </c>
      <c r="C556" s="6" t="s">
        <v>143</v>
      </c>
      <c r="D556" s="3" t="s">
        <v>741</v>
      </c>
      <c r="E556" s="45">
        <v>-0.320000000000007</v>
      </c>
      <c r="F556" s="45">
        <v>-68.67</v>
      </c>
      <c r="G556" s="45">
        <v>-65.430000000000007</v>
      </c>
      <c r="H556" s="45">
        <v>-90.93</v>
      </c>
      <c r="I556" s="45">
        <v>0</v>
      </c>
      <c r="J556" s="45">
        <v>-2.08</v>
      </c>
      <c r="K556" s="45">
        <v>-20.75</v>
      </c>
      <c r="L556" s="45">
        <v>-175.72</v>
      </c>
      <c r="M556" s="45">
        <v>-119.75</v>
      </c>
      <c r="N556" s="45">
        <v>-45.49</v>
      </c>
      <c r="O556" s="45">
        <v>7.1054273576010003E-15</v>
      </c>
      <c r="P556" s="45">
        <v>-35.76</v>
      </c>
      <c r="Q556" s="45">
        <v>7.1054273576010003E-15</v>
      </c>
      <c r="R556" s="47">
        <f t="shared" si="131"/>
        <v>-52.061666666666667</v>
      </c>
      <c r="U556" s="49">
        <f t="shared" ref="U556:U564" si="134">+R556</f>
        <v>-52.061666666666667</v>
      </c>
      <c r="V556" s="49"/>
      <c r="W556" s="49"/>
      <c r="Y556" s="51"/>
      <c r="Z556" s="51"/>
      <c r="AA556" s="51"/>
      <c r="AD556" s="49">
        <f t="shared" ref="AD556:AD564" si="135">+R556</f>
        <v>-52.061666666666667</v>
      </c>
    </row>
    <row r="557" spans="1:30">
      <c r="A557" s="6" t="s">
        <v>294</v>
      </c>
      <c r="B557" s="6" t="s">
        <v>217</v>
      </c>
      <c r="C557" s="6" t="s">
        <v>281</v>
      </c>
      <c r="D557" s="3" t="s">
        <v>767</v>
      </c>
      <c r="E557" s="45">
        <v>-2138671.4500000002</v>
      </c>
      <c r="F557" s="45">
        <v>-2414002.4500000002</v>
      </c>
      <c r="G557" s="45">
        <v>-2630174.9700000002</v>
      </c>
      <c r="H557" s="45">
        <v>-2854980.97</v>
      </c>
      <c r="I557" s="45">
        <v>-3233716.97</v>
      </c>
      <c r="J557" s="45">
        <v>-2196426</v>
      </c>
      <c r="K557" s="45">
        <v>-2440473</v>
      </c>
      <c r="L557" s="45">
        <v>-2684520</v>
      </c>
      <c r="M557" s="45">
        <v>-2928567</v>
      </c>
      <c r="N557" s="45">
        <v>-3184817</v>
      </c>
      <c r="O557" s="45">
        <v>-3441067</v>
      </c>
      <c r="P557" s="45">
        <v>-3697317</v>
      </c>
      <c r="Q557" s="45">
        <v>-2460648.58</v>
      </c>
      <c r="R557" s="47">
        <f t="shared" si="131"/>
        <v>-2833810.1979166665</v>
      </c>
      <c r="U557" s="49">
        <f t="shared" si="134"/>
        <v>-2833810.1979166665</v>
      </c>
      <c r="V557" s="49"/>
      <c r="W557" s="49"/>
      <c r="Y557" s="51"/>
      <c r="Z557" s="51"/>
      <c r="AA557" s="51"/>
      <c r="AD557" s="49">
        <f t="shared" si="135"/>
        <v>-2833810.1979166665</v>
      </c>
    </row>
    <row r="558" spans="1:30">
      <c r="A558" s="6" t="s">
        <v>294</v>
      </c>
      <c r="B558" s="6" t="s">
        <v>217</v>
      </c>
      <c r="C558" s="6" t="s">
        <v>102</v>
      </c>
      <c r="D558" s="3" t="s">
        <v>768</v>
      </c>
      <c r="E558" s="45">
        <v>-30669.759999999998</v>
      </c>
      <c r="F558" s="45">
        <v>-17812.259999999998</v>
      </c>
      <c r="G558" s="45">
        <v>-11778.9</v>
      </c>
      <c r="H558" s="45">
        <v>-10607.45</v>
      </c>
      <c r="I558" s="45">
        <v>-7679.8199999999897</v>
      </c>
      <c r="J558" s="45">
        <v>-8123.5599999999904</v>
      </c>
      <c r="K558" s="45">
        <v>-9089.78999999999</v>
      </c>
      <c r="L558" s="45">
        <v>-17180.080000000002</v>
      </c>
      <c r="M558" s="45">
        <v>-33117.449999999997</v>
      </c>
      <c r="N558" s="45">
        <v>-31582.26</v>
      </c>
      <c r="O558" s="45">
        <v>-31522.44</v>
      </c>
      <c r="P558" s="45">
        <v>-37727.86</v>
      </c>
      <c r="Q558" s="45">
        <v>-30406.09</v>
      </c>
      <c r="R558" s="47">
        <f t="shared" si="131"/>
        <v>-20563.31625</v>
      </c>
      <c r="U558" s="49">
        <f t="shared" si="134"/>
        <v>-20563.31625</v>
      </c>
      <c r="V558" s="49"/>
      <c r="W558" s="49"/>
      <c r="Y558" s="51"/>
      <c r="Z558" s="51"/>
      <c r="AA558" s="51"/>
      <c r="AD558" s="49">
        <f t="shared" si="135"/>
        <v>-20563.31625</v>
      </c>
    </row>
    <row r="559" spans="1:30">
      <c r="A559" s="6" t="s">
        <v>294</v>
      </c>
      <c r="B559" s="6" t="s">
        <v>217</v>
      </c>
      <c r="C559" s="6" t="s">
        <v>104</v>
      </c>
      <c r="D559" s="3" t="s">
        <v>769</v>
      </c>
      <c r="E559" s="45">
        <v>-1306787.79</v>
      </c>
      <c r="F559" s="45">
        <v>-916912.73</v>
      </c>
      <c r="G559" s="45">
        <v>-879848.97</v>
      </c>
      <c r="H559" s="45">
        <v>-530383.46</v>
      </c>
      <c r="I559" s="45">
        <v>-526196.43000000005</v>
      </c>
      <c r="J559" s="45">
        <v>-611013.6</v>
      </c>
      <c r="K559" s="45">
        <v>-561363.71</v>
      </c>
      <c r="L559" s="45">
        <v>-1061337.74</v>
      </c>
      <c r="M559" s="45">
        <v>-1888309.22</v>
      </c>
      <c r="N559" s="45">
        <v>-1733116.81</v>
      </c>
      <c r="O559" s="45">
        <v>-1896412.51</v>
      </c>
      <c r="P559" s="45">
        <v>-2249616.64</v>
      </c>
      <c r="Q559" s="45">
        <v>-1245853.53</v>
      </c>
      <c r="R559" s="47">
        <f t="shared" si="131"/>
        <v>-1177569.3733333333</v>
      </c>
      <c r="U559" s="49">
        <f t="shared" si="134"/>
        <v>-1177569.3733333333</v>
      </c>
      <c r="V559" s="49"/>
      <c r="W559" s="49"/>
      <c r="Y559" s="51"/>
      <c r="Z559" s="51"/>
      <c r="AA559" s="51"/>
      <c r="AD559" s="49">
        <f t="shared" si="135"/>
        <v>-1177569.3733333333</v>
      </c>
    </row>
    <row r="560" spans="1:30">
      <c r="A560" s="6" t="s">
        <v>294</v>
      </c>
      <c r="B560" s="6" t="s">
        <v>217</v>
      </c>
      <c r="C560" s="6" t="s">
        <v>77</v>
      </c>
      <c r="D560" s="3" t="s">
        <v>770</v>
      </c>
      <c r="E560" s="45">
        <v>-6321.61</v>
      </c>
      <c r="F560" s="45">
        <v>-3214.83</v>
      </c>
      <c r="G560" s="45">
        <v>-2879.93</v>
      </c>
      <c r="H560" s="45">
        <v>-2636.74</v>
      </c>
      <c r="I560" s="45">
        <v>-3082.53</v>
      </c>
      <c r="J560" s="45">
        <v>-3315.32</v>
      </c>
      <c r="K560" s="45">
        <v>-4223.1899999999996</v>
      </c>
      <c r="L560" s="45">
        <v>-7969.76</v>
      </c>
      <c r="M560" s="45">
        <v>-13181.04</v>
      </c>
      <c r="N560" s="45">
        <v>-11049.49</v>
      </c>
      <c r="O560" s="45">
        <v>-10655.24</v>
      </c>
      <c r="P560" s="45">
        <v>-11762.62</v>
      </c>
      <c r="Q560" s="45">
        <v>-6628.42</v>
      </c>
      <c r="R560" s="47">
        <f t="shared" si="131"/>
        <v>-6703.8087500000001</v>
      </c>
      <c r="U560" s="49">
        <f t="shared" si="134"/>
        <v>-6703.8087500000001</v>
      </c>
      <c r="V560" s="49"/>
      <c r="W560" s="49"/>
      <c r="Y560" s="51"/>
      <c r="Z560" s="51"/>
      <c r="AA560" s="51"/>
      <c r="AD560" s="49">
        <f t="shared" si="135"/>
        <v>-6703.8087500000001</v>
      </c>
    </row>
    <row r="561" spans="1:30">
      <c r="A561" s="6" t="s">
        <v>294</v>
      </c>
      <c r="B561" s="6" t="s">
        <v>217</v>
      </c>
      <c r="C561" s="6" t="s">
        <v>107</v>
      </c>
      <c r="D561" s="3" t="s">
        <v>771</v>
      </c>
      <c r="E561" s="45">
        <v>-304.75</v>
      </c>
      <c r="F561" s="45">
        <v>-400.93</v>
      </c>
      <c r="G561" s="45">
        <v>-548.91</v>
      </c>
      <c r="H561" s="45">
        <v>-210.09</v>
      </c>
      <c r="I561" s="45">
        <v>-378.94</v>
      </c>
      <c r="J561" s="45">
        <v>-613.16999999999996</v>
      </c>
      <c r="K561" s="45">
        <v>-221.27</v>
      </c>
      <c r="L561" s="45">
        <v>-621.78</v>
      </c>
      <c r="M561" s="45">
        <v>-1285.3599999999999</v>
      </c>
      <c r="N561" s="45">
        <v>-673.75</v>
      </c>
      <c r="O561" s="45">
        <v>-1294.49</v>
      </c>
      <c r="P561" s="45">
        <v>-2060.09</v>
      </c>
      <c r="Q561" s="45">
        <v>-581.80999999999995</v>
      </c>
      <c r="R561" s="47">
        <f t="shared" si="131"/>
        <v>-729.33833333333325</v>
      </c>
      <c r="U561" s="49">
        <f t="shared" si="134"/>
        <v>-729.33833333333325</v>
      </c>
      <c r="V561" s="49"/>
      <c r="W561" s="49"/>
      <c r="Y561" s="51"/>
      <c r="Z561" s="51"/>
      <c r="AA561" s="51"/>
      <c r="AD561" s="49">
        <f t="shared" si="135"/>
        <v>-729.33833333333325</v>
      </c>
    </row>
    <row r="562" spans="1:30">
      <c r="A562" s="6" t="s">
        <v>294</v>
      </c>
      <c r="B562" s="6" t="s">
        <v>217</v>
      </c>
      <c r="C562" s="6" t="s">
        <v>406</v>
      </c>
      <c r="D562" s="3" t="s">
        <v>772</v>
      </c>
      <c r="E562" s="45">
        <v>-258559.12</v>
      </c>
      <c r="F562" s="45">
        <v>-290511.96000000002</v>
      </c>
      <c r="G562" s="45">
        <v>-316229.11</v>
      </c>
      <c r="H562" s="45">
        <v>-338919.2</v>
      </c>
      <c r="I562" s="45">
        <v>-357685.6</v>
      </c>
      <c r="J562" s="45">
        <v>-377933.34</v>
      </c>
      <c r="K562" s="45">
        <v>-402956.87</v>
      </c>
      <c r="L562" s="45">
        <v>-445488.84</v>
      </c>
      <c r="M562" s="45">
        <v>-514851.97</v>
      </c>
      <c r="N562" s="45">
        <v>-588340.54</v>
      </c>
      <c r="O562" s="45">
        <v>-657878.93000000005</v>
      </c>
      <c r="P562" s="45">
        <v>-216969.55</v>
      </c>
      <c r="Q562" s="45">
        <v>-271361.17</v>
      </c>
      <c r="R562" s="47">
        <f t="shared" si="131"/>
        <v>-397727.17124999996</v>
      </c>
      <c r="U562" s="49">
        <f t="shared" si="134"/>
        <v>-397727.17124999996</v>
      </c>
      <c r="V562" s="49"/>
      <c r="W562" s="49"/>
      <c r="Y562" s="51"/>
      <c r="Z562" s="51"/>
      <c r="AA562" s="51"/>
      <c r="AD562" s="49">
        <f t="shared" si="135"/>
        <v>-397727.17124999996</v>
      </c>
    </row>
    <row r="563" spans="1:30">
      <c r="A563" s="6" t="s">
        <v>294</v>
      </c>
      <c r="B563" s="6" t="s">
        <v>217</v>
      </c>
      <c r="C563" s="6" t="s">
        <v>407</v>
      </c>
      <c r="D563" s="3" t="s">
        <v>773</v>
      </c>
      <c r="E563" s="45">
        <v>-1427503.77</v>
      </c>
      <c r="F563" s="45">
        <v>-854682.38</v>
      </c>
      <c r="G563" s="45">
        <v>-659019.15</v>
      </c>
      <c r="H563" s="45">
        <v>-581448.22</v>
      </c>
      <c r="I563" s="45">
        <v>-553310.62</v>
      </c>
      <c r="J563" s="45">
        <v>-627724.98</v>
      </c>
      <c r="K563" s="45">
        <v>-968999.26</v>
      </c>
      <c r="L563" s="45">
        <v>-1617356.62</v>
      </c>
      <c r="M563" s="45">
        <v>-2202829.41</v>
      </c>
      <c r="N563" s="45">
        <v>-2246185.64</v>
      </c>
      <c r="O563" s="45">
        <v>-2225473.4700000002</v>
      </c>
      <c r="P563" s="45">
        <v>-2042990.75</v>
      </c>
      <c r="Q563" s="45">
        <v>-1353859.07</v>
      </c>
      <c r="R563" s="47">
        <f t="shared" si="131"/>
        <v>-1330891.8266666669</v>
      </c>
      <c r="U563" s="49">
        <f t="shared" si="134"/>
        <v>-1330891.8266666669</v>
      </c>
      <c r="V563" s="49"/>
      <c r="W563" s="49"/>
      <c r="Y563" s="51"/>
      <c r="Z563" s="51"/>
      <c r="AA563" s="51"/>
      <c r="AD563" s="49">
        <f t="shared" si="135"/>
        <v>-1330891.8266666669</v>
      </c>
    </row>
    <row r="564" spans="1:30">
      <c r="A564" s="6" t="s">
        <v>294</v>
      </c>
      <c r="B564" s="6" t="s">
        <v>411</v>
      </c>
      <c r="C564" s="6" t="s">
        <v>67</v>
      </c>
      <c r="D564" s="3" t="s">
        <v>764</v>
      </c>
      <c r="E564" s="45">
        <v>-588188.86</v>
      </c>
      <c r="F564" s="45">
        <v>-543747.21</v>
      </c>
      <c r="G564" s="45">
        <v>-483497.95</v>
      </c>
      <c r="H564" s="45">
        <v>-441589.84</v>
      </c>
      <c r="I564" s="45">
        <v>-422693.61</v>
      </c>
      <c r="J564" s="45">
        <v>-428906.39</v>
      </c>
      <c r="K564" s="45">
        <v>-402042.56</v>
      </c>
      <c r="L564" s="45">
        <v>-427737.19</v>
      </c>
      <c r="M564" s="45">
        <v>-431477.83</v>
      </c>
      <c r="N564" s="45">
        <v>-425716.03</v>
      </c>
      <c r="O564" s="45">
        <v>-432912.75</v>
      </c>
      <c r="P564" s="45">
        <v>-379263.99</v>
      </c>
      <c r="Q564" s="45">
        <v>-298773.36</v>
      </c>
      <c r="R564" s="47">
        <f t="shared" si="131"/>
        <v>-438588.87166666676</v>
      </c>
      <c r="U564" s="49">
        <f t="shared" si="134"/>
        <v>-438588.87166666676</v>
      </c>
      <c r="V564" s="49"/>
      <c r="W564" s="49"/>
      <c r="Y564" s="51"/>
      <c r="Z564" s="51"/>
      <c r="AA564" s="51"/>
      <c r="AD564" s="49">
        <f t="shared" si="135"/>
        <v>-438588.87166666676</v>
      </c>
    </row>
    <row r="565" spans="1:30">
      <c r="A565" s="6" t="s">
        <v>294</v>
      </c>
      <c r="B565" s="6" t="s">
        <v>416</v>
      </c>
      <c r="C565" s="6" t="s">
        <v>83</v>
      </c>
      <c r="D565" s="3" t="s">
        <v>774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si="131"/>
        <v>0</v>
      </c>
      <c r="V565" s="49"/>
      <c r="W565" s="49">
        <f t="shared" ref="W565:W572" si="136">+R565</f>
        <v>0</v>
      </c>
      <c r="Y565" s="51"/>
      <c r="Z565" s="51"/>
      <c r="AA565" s="51"/>
      <c r="AB565" s="49">
        <f t="shared" ref="AB565:AB572" si="137">+W565</f>
        <v>0</v>
      </c>
    </row>
    <row r="566" spans="1:30">
      <c r="A566" s="6" t="s">
        <v>294</v>
      </c>
      <c r="B566" s="6" t="s">
        <v>416</v>
      </c>
      <c r="C566" s="6" t="s">
        <v>423</v>
      </c>
      <c r="D566" s="3" t="s">
        <v>775</v>
      </c>
      <c r="E566" s="45">
        <v>14138854.220000001</v>
      </c>
      <c r="F566" s="45">
        <v>13307238.08</v>
      </c>
      <c r="G566" s="45">
        <v>12680854.24</v>
      </c>
      <c r="H566" s="45">
        <v>12051645.93</v>
      </c>
      <c r="I566" s="45">
        <v>11673435.32</v>
      </c>
      <c r="J566" s="45">
        <v>11491323.93</v>
      </c>
      <c r="K566" s="45">
        <v>11603146.210000001</v>
      </c>
      <c r="L566" s="45">
        <v>1308584.45</v>
      </c>
      <c r="M566" s="45">
        <v>4399649.2699999996</v>
      </c>
      <c r="N566" s="45">
        <v>6757442.71</v>
      </c>
      <c r="O566" s="45">
        <v>7438151.4100000001</v>
      </c>
      <c r="P566" s="45">
        <v>7546091.9100000001</v>
      </c>
      <c r="Q566" s="45">
        <v>7502371.4800000004</v>
      </c>
      <c r="R566" s="47">
        <f t="shared" si="131"/>
        <v>9256514.6925000008</v>
      </c>
      <c r="V566" s="49"/>
      <c r="W566" s="49">
        <f t="shared" si="136"/>
        <v>9256514.6925000008</v>
      </c>
      <c r="Y566" s="51"/>
      <c r="Z566" s="51"/>
      <c r="AA566" s="51"/>
      <c r="AB566" s="49">
        <f t="shared" si="137"/>
        <v>9256514.6925000008</v>
      </c>
    </row>
    <row r="567" spans="1:30">
      <c r="A567" s="6" t="s">
        <v>294</v>
      </c>
      <c r="B567" s="6" t="s">
        <v>416</v>
      </c>
      <c r="C567" s="6" t="s">
        <v>424</v>
      </c>
      <c r="D567" s="3" t="s">
        <v>776</v>
      </c>
      <c r="E567" s="45">
        <v>-8030374.3600000003</v>
      </c>
      <c r="F567" s="45">
        <v>-6599464.5800000001</v>
      </c>
      <c r="G567" s="45">
        <v>-4746224.32</v>
      </c>
      <c r="H567" s="45">
        <v>-2616110.3199999998</v>
      </c>
      <c r="I567" s="45">
        <v>-562956.15</v>
      </c>
      <c r="J567" s="45">
        <v>1327147.51</v>
      </c>
      <c r="K567" s="45">
        <v>1789528.02</v>
      </c>
      <c r="L567" s="45">
        <v>3420360.2</v>
      </c>
      <c r="M567" s="45">
        <v>1440517.74</v>
      </c>
      <c r="N567" s="45">
        <v>-371923.47</v>
      </c>
      <c r="O567" s="45">
        <v>-2629689.58</v>
      </c>
      <c r="P567" s="45">
        <v>-3336449.26</v>
      </c>
      <c r="Q567" s="45">
        <v>-2448680.69</v>
      </c>
      <c r="R567" s="47">
        <f t="shared" si="131"/>
        <v>-1510399.31125</v>
      </c>
      <c r="V567" s="49"/>
      <c r="W567" s="49">
        <f t="shared" si="136"/>
        <v>-1510399.31125</v>
      </c>
      <c r="Y567" s="51"/>
      <c r="Z567" s="51"/>
      <c r="AA567" s="51"/>
      <c r="AB567" s="49">
        <f t="shared" si="137"/>
        <v>-1510399.31125</v>
      </c>
    </row>
    <row r="568" spans="1:30">
      <c r="A568" s="6" t="s">
        <v>294</v>
      </c>
      <c r="B568" s="6" t="s">
        <v>416</v>
      </c>
      <c r="C568" s="6" t="s">
        <v>425</v>
      </c>
      <c r="D568" s="3" t="s">
        <v>777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131"/>
        <v>0</v>
      </c>
      <c r="V568" s="49"/>
      <c r="W568" s="49">
        <f t="shared" si="136"/>
        <v>0</v>
      </c>
      <c r="Y568" s="51"/>
      <c r="Z568" s="51"/>
      <c r="AA568" s="51"/>
      <c r="AB568" s="49">
        <f t="shared" si="137"/>
        <v>0</v>
      </c>
    </row>
    <row r="569" spans="1:30">
      <c r="A569" s="6" t="s">
        <v>294</v>
      </c>
      <c r="B569" s="6" t="s">
        <v>416</v>
      </c>
      <c r="C569" s="6" t="s">
        <v>877</v>
      </c>
      <c r="D569" s="3" t="s">
        <v>878</v>
      </c>
      <c r="E569" s="45">
        <v>32019020.109999999</v>
      </c>
      <c r="F569" s="45">
        <v>31165572.640000001</v>
      </c>
      <c r="G569" s="45">
        <v>30518683.100000001</v>
      </c>
      <c r="H569" s="45">
        <v>29946650.75</v>
      </c>
      <c r="I569" s="45">
        <v>29542578.41</v>
      </c>
      <c r="J569" s="45">
        <v>29088153.84</v>
      </c>
      <c r="K569" s="45">
        <v>28478724.620000001</v>
      </c>
      <c r="L569" s="45">
        <v>27151920.300000001</v>
      </c>
      <c r="M569" s="45">
        <v>24748844.07</v>
      </c>
      <c r="N569" s="45">
        <v>22201253.75</v>
      </c>
      <c r="O569" s="45">
        <v>19789347.920000002</v>
      </c>
      <c r="P569" s="45">
        <v>17197137.170000002</v>
      </c>
      <c r="Q569" s="45">
        <v>15385335.060000001</v>
      </c>
      <c r="R569" s="47">
        <f t="shared" si="131"/>
        <v>26127587.012916669</v>
      </c>
      <c r="V569" s="49"/>
      <c r="W569" s="49">
        <f t="shared" si="136"/>
        <v>26127587.012916669</v>
      </c>
      <c r="Y569" s="51"/>
      <c r="Z569" s="51"/>
      <c r="AA569" s="51"/>
      <c r="AB569" s="49">
        <f t="shared" si="137"/>
        <v>26127587.012916669</v>
      </c>
    </row>
    <row r="570" spans="1:30">
      <c r="A570" s="6" t="s">
        <v>294</v>
      </c>
      <c r="B570" s="6" t="s">
        <v>416</v>
      </c>
      <c r="C570" s="6" t="s">
        <v>926</v>
      </c>
      <c r="D570" s="3" t="s">
        <v>878</v>
      </c>
      <c r="E570" s="45">
        <v>29340264.530000001</v>
      </c>
      <c r="F570" s="45">
        <v>28692764.73</v>
      </c>
      <c r="G570" s="45">
        <v>28205757.100000001</v>
      </c>
      <c r="H570" s="45">
        <v>27772781.960000001</v>
      </c>
      <c r="I570" s="45">
        <v>27470754.309999999</v>
      </c>
      <c r="J570" s="45">
        <v>27129101.469999999</v>
      </c>
      <c r="K570" s="45">
        <v>26666408.949999999</v>
      </c>
      <c r="L570" s="45">
        <v>35375499.119999997</v>
      </c>
      <c r="M570" s="45">
        <v>33087820.699999999</v>
      </c>
      <c r="N570" s="45">
        <v>30660320</v>
      </c>
      <c r="O570" s="45">
        <v>28361059.620000001</v>
      </c>
      <c r="P570" s="45">
        <v>25890728.68</v>
      </c>
      <c r="Q570" s="45">
        <v>24171086.739999998</v>
      </c>
      <c r="R570" s="47">
        <f t="shared" si="131"/>
        <v>28839056.022916663</v>
      </c>
      <c r="V570" s="49"/>
      <c r="W570" s="49">
        <f t="shared" si="136"/>
        <v>28839056.022916663</v>
      </c>
      <c r="Y570" s="51"/>
      <c r="Z570" s="51"/>
      <c r="AA570" s="51"/>
      <c r="AB570" s="49">
        <f t="shared" si="137"/>
        <v>28839056.022916663</v>
      </c>
    </row>
    <row r="571" spans="1:30">
      <c r="A571" s="6" t="s">
        <v>294</v>
      </c>
      <c r="B571" s="6" t="s">
        <v>416</v>
      </c>
      <c r="C571" s="6" t="s">
        <v>971</v>
      </c>
      <c r="D571" s="3" t="s">
        <v>972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-618733.23</v>
      </c>
      <c r="N571" s="45">
        <v>-689765.5</v>
      </c>
      <c r="O571" s="45">
        <v>-749174.48</v>
      </c>
      <c r="P571" s="45">
        <v>-857455.68</v>
      </c>
      <c r="Q571" s="45">
        <v>-871749.46</v>
      </c>
      <c r="R571" s="47">
        <f t="shared" si="131"/>
        <v>-279250.3016666667</v>
      </c>
      <c r="V571" s="49"/>
      <c r="W571" s="49">
        <f t="shared" si="136"/>
        <v>-279250.3016666667</v>
      </c>
      <c r="Y571" s="51"/>
      <c r="Z571" s="51"/>
      <c r="AA571" s="51"/>
      <c r="AB571" s="49">
        <f t="shared" si="137"/>
        <v>-279250.3016666667</v>
      </c>
    </row>
    <row r="572" spans="1:30">
      <c r="A572" s="6" t="s">
        <v>294</v>
      </c>
      <c r="B572" s="6" t="s">
        <v>416</v>
      </c>
      <c r="C572" s="6" t="s">
        <v>420</v>
      </c>
      <c r="D572" s="3" t="s">
        <v>778</v>
      </c>
      <c r="E572" s="45">
        <v>-850532.85</v>
      </c>
      <c r="F572" s="45">
        <v>-546387.35</v>
      </c>
      <c r="G572" s="45">
        <v>-298254.46999999997</v>
      </c>
      <c r="H572" s="45">
        <v>-205516.92</v>
      </c>
      <c r="I572" s="45">
        <v>-361023.98</v>
      </c>
      <c r="J572" s="45">
        <v>-515527.27</v>
      </c>
      <c r="K572" s="45">
        <v>-1531324.04</v>
      </c>
      <c r="L572" s="45">
        <v>-2995457.11</v>
      </c>
      <c r="M572" s="45">
        <v>-3252672.52</v>
      </c>
      <c r="N572" s="45">
        <v>-3121732</v>
      </c>
      <c r="O572" s="45">
        <v>-3363921.72</v>
      </c>
      <c r="P572" s="45">
        <v>-2209356.13</v>
      </c>
      <c r="Q572" s="45">
        <v>-921265.41</v>
      </c>
      <c r="R572" s="47">
        <f t="shared" si="131"/>
        <v>-1607256.0533333335</v>
      </c>
      <c r="V572" s="49"/>
      <c r="W572" s="49">
        <f t="shared" si="136"/>
        <v>-1607256.0533333335</v>
      </c>
      <c r="Y572" s="51"/>
      <c r="Z572" s="51"/>
      <c r="AA572" s="51"/>
      <c r="AB572" s="49">
        <f t="shared" si="137"/>
        <v>-1607256.0533333335</v>
      </c>
    </row>
    <row r="573" spans="1:30">
      <c r="A573" s="6" t="s">
        <v>294</v>
      </c>
      <c r="B573" s="6" t="s">
        <v>416</v>
      </c>
      <c r="C573" s="6" t="s">
        <v>422</v>
      </c>
      <c r="D573" s="3" t="s">
        <v>231</v>
      </c>
      <c r="E573" s="45">
        <v>-121920.53</v>
      </c>
      <c r="F573" s="45">
        <v>-49371.53</v>
      </c>
      <c r="G573" s="45">
        <v>0</v>
      </c>
      <c r="H573" s="45">
        <v>-13391.9</v>
      </c>
      <c r="I573" s="45">
        <v>-98800.98</v>
      </c>
      <c r="J573" s="45">
        <v>-192987.7</v>
      </c>
      <c r="K573" s="45">
        <v>-466236.26</v>
      </c>
      <c r="L573" s="45">
        <v>0</v>
      </c>
      <c r="M573" s="45">
        <v>0</v>
      </c>
      <c r="N573" s="45">
        <v>0</v>
      </c>
      <c r="O573" s="45">
        <v>-62155.67</v>
      </c>
      <c r="P573" s="45">
        <v>-60889.4</v>
      </c>
      <c r="Q573" s="45">
        <v>-250002.07</v>
      </c>
      <c r="R573" s="47">
        <f t="shared" si="131"/>
        <v>-94149.561666666661</v>
      </c>
      <c r="U573" s="61">
        <f>+R573</f>
        <v>-94149.561666666661</v>
      </c>
      <c r="V573" s="49"/>
      <c r="Y573" s="51"/>
      <c r="Z573" s="51"/>
      <c r="AA573" s="51"/>
      <c r="AD573" s="49">
        <f>+U573</f>
        <v>-94149.561666666661</v>
      </c>
    </row>
    <row r="574" spans="1:30">
      <c r="D574" s="3" t="s">
        <v>232</v>
      </c>
      <c r="E574" s="46">
        <f t="shared" ref="E574:H574" si="138">SUM(E521:E573)</f>
        <v>56160320.740000002</v>
      </c>
      <c r="F574" s="46">
        <f t="shared" si="138"/>
        <v>53220574.539999999</v>
      </c>
      <c r="G574" s="46">
        <f t="shared" si="138"/>
        <v>53055998.850000009</v>
      </c>
      <c r="H574" s="46">
        <f t="shared" si="138"/>
        <v>57918243.300000004</v>
      </c>
      <c r="I574" s="46">
        <f t="shared" ref="I574:R574" si="139">SUM(I521:I573)</f>
        <v>56030131.24000001</v>
      </c>
      <c r="J574" s="46">
        <f t="shared" si="139"/>
        <v>57452751.129999988</v>
      </c>
      <c r="K574" s="46">
        <f t="shared" si="139"/>
        <v>56306636.800000004</v>
      </c>
      <c r="L574" s="46">
        <f t="shared" si="139"/>
        <v>48210765.099999994</v>
      </c>
      <c r="M574" s="46">
        <f t="shared" si="139"/>
        <v>40653054.000000007</v>
      </c>
      <c r="N574" s="46">
        <f t="shared" si="139"/>
        <v>39512626.869999997</v>
      </c>
      <c r="O574" s="46">
        <f t="shared" si="139"/>
        <v>29898269.470000003</v>
      </c>
      <c r="P574" s="46">
        <f t="shared" si="139"/>
        <v>24881344.420000013</v>
      </c>
      <c r="Q574" s="46">
        <f t="shared" si="139"/>
        <v>31601692.720000003</v>
      </c>
      <c r="R574" s="46">
        <f t="shared" si="139"/>
        <v>46751783.537499994</v>
      </c>
      <c r="Y574" s="51"/>
      <c r="Z574" s="51"/>
      <c r="AA574" s="51"/>
    </row>
    <row r="575" spans="1:30">
      <c r="D575" s="3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7"/>
      <c r="Y575" s="51"/>
      <c r="Z575" s="51"/>
      <c r="AA575" s="51"/>
    </row>
    <row r="576" spans="1:30">
      <c r="A576" s="6" t="s">
        <v>284</v>
      </c>
      <c r="B576" s="6" t="s">
        <v>228</v>
      </c>
      <c r="C576" s="6" t="s">
        <v>67</v>
      </c>
      <c r="D576" s="3" t="s">
        <v>921</v>
      </c>
      <c r="E576" s="45">
        <v>-320100</v>
      </c>
      <c r="F576" s="45">
        <v>-319900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-29000</v>
      </c>
      <c r="Q576" s="45">
        <v>-29000</v>
      </c>
      <c r="R576" s="47">
        <f t="shared" ref="R576:R615" si="140">((E576+Q576)+((F576+G576+H576+I576+J576+K576+L576+M576+N576+O576+P576)*2))/24</f>
        <v>-43620.833333333336</v>
      </c>
      <c r="U576" s="49">
        <f t="shared" ref="U576" si="141">+R576</f>
        <v>-43620.833333333336</v>
      </c>
      <c r="V576" s="49"/>
      <c r="W576" s="49"/>
      <c r="Y576" s="51"/>
      <c r="Z576" s="51"/>
      <c r="AA576" s="51"/>
      <c r="AD576" s="49">
        <f t="shared" ref="AD576" si="142">+R576</f>
        <v>-43620.833333333336</v>
      </c>
    </row>
    <row r="577" spans="1:30" s="72" customFormat="1">
      <c r="A577" s="68" t="s">
        <v>284</v>
      </c>
      <c r="B577" s="68" t="s">
        <v>233</v>
      </c>
      <c r="C577" s="68" t="s">
        <v>67</v>
      </c>
      <c r="D577" s="69" t="s">
        <v>973</v>
      </c>
      <c r="E577" s="70">
        <v>-5563679.6799999997</v>
      </c>
      <c r="F577" s="70">
        <v>-5566499.5899999999</v>
      </c>
      <c r="G577" s="70">
        <v>-5577166</v>
      </c>
      <c r="H577" s="70">
        <v>-5581293.6600000001</v>
      </c>
      <c r="I577" s="70">
        <v>-5585421.3200000003</v>
      </c>
      <c r="J577" s="70">
        <v>-5589548.9800000004</v>
      </c>
      <c r="K577" s="70">
        <v>-5593676.6399999997</v>
      </c>
      <c r="L577" s="70">
        <v>-5597804.2999999998</v>
      </c>
      <c r="M577" s="70">
        <v>-5595028.96</v>
      </c>
      <c r="N577" s="70">
        <v>-5569569.54</v>
      </c>
      <c r="O577" s="70">
        <v>-5544110.1200000001</v>
      </c>
      <c r="P577" s="70">
        <v>-5521212.1600000001</v>
      </c>
      <c r="Q577" s="70">
        <v>-5498314.2000000002</v>
      </c>
      <c r="R577" s="71">
        <f t="shared" si="140"/>
        <v>-5571027.3508333331</v>
      </c>
      <c r="V577" s="73"/>
      <c r="W577" s="73">
        <f>+R577</f>
        <v>-5571027.3508333331</v>
      </c>
      <c r="Y577" s="74"/>
      <c r="Z577" s="74"/>
      <c r="AA577" s="74"/>
      <c r="AB577" s="73">
        <f>+R577</f>
        <v>-5571027.3508333331</v>
      </c>
    </row>
    <row r="578" spans="1:30" s="72" customFormat="1">
      <c r="A578" s="68" t="s">
        <v>284</v>
      </c>
      <c r="B578" s="68" t="s">
        <v>233</v>
      </c>
      <c r="C578" s="68" t="s">
        <v>277</v>
      </c>
      <c r="D578" s="69" t="s">
        <v>779</v>
      </c>
      <c r="E578" s="70">
        <v>0</v>
      </c>
      <c r="F578" s="70">
        <v>0</v>
      </c>
      <c r="G578" s="70">
        <v>0</v>
      </c>
      <c r="H578" s="70">
        <v>0</v>
      </c>
      <c r="I578" s="70">
        <v>0</v>
      </c>
      <c r="J578" s="70">
        <v>0</v>
      </c>
      <c r="K578" s="70">
        <v>0</v>
      </c>
      <c r="L578" s="70">
        <v>0</v>
      </c>
      <c r="M578" s="70">
        <v>0</v>
      </c>
      <c r="N578" s="70">
        <v>-1153.8399999999999</v>
      </c>
      <c r="O578" s="70">
        <v>-3461.52</v>
      </c>
      <c r="P578" s="70">
        <v>-5769.2</v>
      </c>
      <c r="Q578" s="70">
        <v>-8136.8</v>
      </c>
      <c r="R578" s="71">
        <f t="shared" si="140"/>
        <v>-1204.4133333333332</v>
      </c>
      <c r="V578" s="73"/>
      <c r="W578" s="73">
        <f>+R578</f>
        <v>-1204.4133333333332</v>
      </c>
      <c r="Y578" s="74"/>
      <c r="Z578" s="74"/>
      <c r="AA578" s="74"/>
      <c r="AB578" s="73">
        <f>+R578</f>
        <v>-1204.4133333333332</v>
      </c>
    </row>
    <row r="579" spans="1:30" s="72" customFormat="1">
      <c r="A579" s="68" t="s">
        <v>284</v>
      </c>
      <c r="B579" s="68" t="s">
        <v>233</v>
      </c>
      <c r="C579" s="68" t="s">
        <v>390</v>
      </c>
      <c r="D579" s="69" t="s">
        <v>780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1">
        <f t="shared" si="140"/>
        <v>0</v>
      </c>
      <c r="V579" s="73"/>
      <c r="W579" s="73">
        <f>+R579</f>
        <v>0</v>
      </c>
      <c r="Y579" s="74"/>
      <c r="Z579" s="74"/>
      <c r="AA579" s="74"/>
      <c r="AB579" s="73">
        <f>+R579</f>
        <v>0</v>
      </c>
    </row>
    <row r="580" spans="1:30" s="72" customFormat="1">
      <c r="A580" s="68" t="s">
        <v>284</v>
      </c>
      <c r="B580" s="68" t="s">
        <v>233</v>
      </c>
      <c r="C580" s="68" t="s">
        <v>389</v>
      </c>
      <c r="D580" s="69" t="s">
        <v>781</v>
      </c>
      <c r="E580" s="70">
        <v>-555072</v>
      </c>
      <c r="F580" s="70">
        <v>-555072</v>
      </c>
      <c r="G580" s="70">
        <v>-555072</v>
      </c>
      <c r="H580" s="70">
        <v>-555072</v>
      </c>
      <c r="I580" s="70">
        <v>-555072</v>
      </c>
      <c r="J580" s="70">
        <v>-555072</v>
      </c>
      <c r="K580" s="70">
        <v>-555072</v>
      </c>
      <c r="L580" s="70">
        <v>-555072</v>
      </c>
      <c r="M580" s="70">
        <v>-812911</v>
      </c>
      <c r="N580" s="70">
        <v>-812911</v>
      </c>
      <c r="O580" s="70">
        <v>-812911</v>
      </c>
      <c r="P580" s="70">
        <v>-812911</v>
      </c>
      <c r="Q580" s="70">
        <v>-812911</v>
      </c>
      <c r="R580" s="71">
        <f t="shared" si="140"/>
        <v>-651761.625</v>
      </c>
      <c r="V580" s="73"/>
      <c r="W580" s="73">
        <f>+R580</f>
        <v>-651761.625</v>
      </c>
      <c r="Y580" s="74"/>
      <c r="Z580" s="74"/>
      <c r="AA580" s="74"/>
      <c r="AB580" s="73">
        <f>+R580</f>
        <v>-651761.625</v>
      </c>
    </row>
    <row r="581" spans="1:30">
      <c r="A581" s="6" t="s">
        <v>284</v>
      </c>
      <c r="B581" s="6" t="s">
        <v>234</v>
      </c>
      <c r="C581" s="6" t="s">
        <v>429</v>
      </c>
      <c r="D581" s="3" t="s">
        <v>782</v>
      </c>
      <c r="E581" s="45">
        <v>-75635505.840000004</v>
      </c>
      <c r="F581" s="45">
        <v>-75974733.890000001</v>
      </c>
      <c r="G581" s="45">
        <v>-76315498.109999999</v>
      </c>
      <c r="H581" s="45">
        <v>-76657805.549999997</v>
      </c>
      <c r="I581" s="45">
        <v>-77001663.189999998</v>
      </c>
      <c r="J581" s="45">
        <v>-77347078.230000004</v>
      </c>
      <c r="K581" s="45">
        <v>-77694057.75</v>
      </c>
      <c r="L581" s="45">
        <v>-78042608.739999995</v>
      </c>
      <c r="M581" s="45">
        <v>-80731567.129999995</v>
      </c>
      <c r="N581" s="45">
        <v>-81083282.760000005</v>
      </c>
      <c r="O581" s="45">
        <v>-81436591.629999995</v>
      </c>
      <c r="P581" s="45">
        <v>-81806567.510000005</v>
      </c>
      <c r="Q581" s="45">
        <v>-82168114.129999995</v>
      </c>
      <c r="R581" s="47">
        <f t="shared" si="140"/>
        <v>-78582772.03958334</v>
      </c>
      <c r="U581" s="49"/>
      <c r="V581" s="49"/>
      <c r="W581" s="49">
        <f>+R581</f>
        <v>-78582772.03958334</v>
      </c>
      <c r="Y581" s="67">
        <f>+R581*$Z$4</f>
        <v>-58850637.980443962</v>
      </c>
      <c r="Z581" s="67">
        <f>+R581*$Z$5</f>
        <v>-19732134.059139375</v>
      </c>
      <c r="AA581" s="51"/>
      <c r="AD581" s="49"/>
    </row>
    <row r="582" spans="1:30">
      <c r="A582" s="6" t="s">
        <v>284</v>
      </c>
      <c r="B582" s="6" t="s">
        <v>215</v>
      </c>
      <c r="C582" s="6" t="s">
        <v>981</v>
      </c>
      <c r="D582" s="3" t="s">
        <v>982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-662939.05000000005</v>
      </c>
      <c r="N582" s="45">
        <v>-662939.05000000005</v>
      </c>
      <c r="O582" s="45">
        <v>-662939.05000000005</v>
      </c>
      <c r="P582" s="45">
        <v>-662250.56000000006</v>
      </c>
      <c r="Q582" s="45">
        <v>-662250.56000000006</v>
      </c>
      <c r="R582" s="47">
        <f t="shared" si="140"/>
        <v>-248516.08250000002</v>
      </c>
      <c r="U582" s="49">
        <f t="shared" ref="U582" si="143">+R582</f>
        <v>-248516.08250000002</v>
      </c>
      <c r="V582" s="49"/>
      <c r="W582" s="49"/>
      <c r="Y582" s="51"/>
      <c r="Z582" s="51"/>
      <c r="AA582" s="51"/>
      <c r="AD582" s="49">
        <f t="shared" ref="AD582" si="144">+R582</f>
        <v>-248516.08250000002</v>
      </c>
    </row>
    <row r="583" spans="1:30">
      <c r="A583" s="6" t="s">
        <v>284</v>
      </c>
      <c r="B583" s="6" t="s">
        <v>426</v>
      </c>
      <c r="C583" s="6" t="s">
        <v>179</v>
      </c>
      <c r="D583" s="3" t="s">
        <v>115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40"/>
        <v>0</v>
      </c>
      <c r="U583" s="49">
        <f>+R583</f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284</v>
      </c>
      <c r="B584" s="6" t="s">
        <v>235</v>
      </c>
      <c r="C584" s="6" t="s">
        <v>202</v>
      </c>
      <c r="D584" s="3" t="s">
        <v>783</v>
      </c>
      <c r="E584" s="45">
        <v>-3072402.95</v>
      </c>
      <c r="F584" s="45">
        <v>-3072402.95</v>
      </c>
      <c r="G584" s="45">
        <v>-3076262.1</v>
      </c>
      <c r="H584" s="45">
        <v>-3076262.1</v>
      </c>
      <c r="I584" s="45">
        <v>-3076466.15</v>
      </c>
      <c r="J584" s="45">
        <v>-3061470.62</v>
      </c>
      <c r="K584" s="45">
        <v>-3061470.62</v>
      </c>
      <c r="L584" s="45">
        <v>-3061141.64</v>
      </c>
      <c r="M584" s="45">
        <v>-3061141.65</v>
      </c>
      <c r="N584" s="45">
        <v>-3062475.45</v>
      </c>
      <c r="O584" s="45">
        <v>-3063587.73</v>
      </c>
      <c r="P584" s="45">
        <v>-3071284.71</v>
      </c>
      <c r="Q584" s="45">
        <v>-3071284.7</v>
      </c>
      <c r="R584" s="47">
        <f t="shared" si="140"/>
        <v>-3067984.1287500001</v>
      </c>
      <c r="U584" s="49"/>
      <c r="V584" s="49"/>
      <c r="W584" s="49">
        <f>+R584</f>
        <v>-3067984.1287500001</v>
      </c>
      <c r="Y584" s="67">
        <f t="shared" ref="Y584:Y588" si="145">+R584*$Z$4</f>
        <v>-2297613.3140208749</v>
      </c>
      <c r="Z584" s="67">
        <f t="shared" ref="Z584:Z588" si="146">+R584*$Z$5</f>
        <v>-770370.81472912501</v>
      </c>
      <c r="AA584" s="51"/>
      <c r="AB584" s="51"/>
      <c r="AD584" s="49"/>
    </row>
    <row r="585" spans="1:30">
      <c r="A585" s="6" t="s">
        <v>284</v>
      </c>
      <c r="B585" s="6" t="s">
        <v>235</v>
      </c>
      <c r="C585" s="6" t="s">
        <v>296</v>
      </c>
      <c r="D585" s="3" t="s">
        <v>784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40"/>
        <v>0</v>
      </c>
      <c r="U585" s="49"/>
      <c r="V585" s="49"/>
      <c r="W585" s="49">
        <f>+R585</f>
        <v>0</v>
      </c>
      <c r="Y585" s="67">
        <f t="shared" si="145"/>
        <v>0</v>
      </c>
      <c r="Z585" s="67">
        <f t="shared" si="146"/>
        <v>0</v>
      </c>
      <c r="AA585" s="51"/>
      <c r="AD585" s="49"/>
    </row>
    <row r="586" spans="1:30">
      <c r="A586" s="6" t="s">
        <v>284</v>
      </c>
      <c r="B586" s="6" t="s">
        <v>235</v>
      </c>
      <c r="C586" s="6" t="s">
        <v>428</v>
      </c>
      <c r="D586" s="3" t="s">
        <v>785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40"/>
        <v>0</v>
      </c>
      <c r="U586" s="49"/>
      <c r="V586" s="49"/>
      <c r="W586" s="49">
        <f>+R586</f>
        <v>0</v>
      </c>
      <c r="Y586" s="67">
        <f t="shared" si="145"/>
        <v>0</v>
      </c>
      <c r="Z586" s="67">
        <f t="shared" si="146"/>
        <v>0</v>
      </c>
      <c r="AA586" s="51"/>
      <c r="AD586" s="49"/>
    </row>
    <row r="587" spans="1:30">
      <c r="A587" s="6" t="s">
        <v>284</v>
      </c>
      <c r="B587" s="6" t="s">
        <v>235</v>
      </c>
      <c r="C587" s="6" t="s">
        <v>427</v>
      </c>
      <c r="D587" s="3" t="s">
        <v>786</v>
      </c>
      <c r="E587" s="45">
        <v>-936504.82</v>
      </c>
      <c r="F587" s="45">
        <v>-934089.88</v>
      </c>
      <c r="G587" s="45">
        <v>-278967.98</v>
      </c>
      <c r="H587" s="45">
        <v>-278967.98</v>
      </c>
      <c r="I587" s="45">
        <v>-278967.98</v>
      </c>
      <c r="J587" s="45">
        <v>-271009.40999999997</v>
      </c>
      <c r="K587" s="45">
        <v>-269648.52</v>
      </c>
      <c r="L587" s="45">
        <v>-267224.96999999997</v>
      </c>
      <c r="M587" s="45">
        <v>-267224.96999999997</v>
      </c>
      <c r="N587" s="45">
        <v>-267224.96999999997</v>
      </c>
      <c r="O587" s="45">
        <v>-283342.58</v>
      </c>
      <c r="P587" s="45">
        <v>-280044.61</v>
      </c>
      <c r="Q587" s="45">
        <v>-283369.61</v>
      </c>
      <c r="R587" s="47">
        <f t="shared" si="140"/>
        <v>-357220.92208333331</v>
      </c>
      <c r="U587" s="49"/>
      <c r="V587" s="49"/>
      <c r="W587" s="49">
        <f>+R587</f>
        <v>-357220.92208333331</v>
      </c>
      <c r="Y587" s="67">
        <f t="shared" si="145"/>
        <v>-267522.74854820833</v>
      </c>
      <c r="Z587" s="67">
        <f t="shared" si="146"/>
        <v>-89698.173535124995</v>
      </c>
      <c r="AA587" s="51"/>
      <c r="AD587" s="49"/>
    </row>
    <row r="588" spans="1:30">
      <c r="A588" s="6" t="s">
        <v>284</v>
      </c>
      <c r="B588" s="6" t="s">
        <v>235</v>
      </c>
      <c r="C588" s="6" t="s">
        <v>297</v>
      </c>
      <c r="D588" s="3" t="s">
        <v>787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40"/>
        <v>0</v>
      </c>
      <c r="U588" s="49"/>
      <c r="V588" s="49"/>
      <c r="W588" s="49">
        <f>+R588</f>
        <v>0</v>
      </c>
      <c r="Y588" s="67">
        <f t="shared" si="145"/>
        <v>0</v>
      </c>
      <c r="Z588" s="67">
        <f t="shared" si="146"/>
        <v>0</v>
      </c>
      <c r="AA588" s="51"/>
      <c r="AD588" s="49"/>
    </row>
    <row r="589" spans="1:30">
      <c r="A589" s="6" t="s">
        <v>284</v>
      </c>
      <c r="B589" s="6" t="s">
        <v>430</v>
      </c>
      <c r="C589" s="6" t="s">
        <v>433</v>
      </c>
      <c r="D589" s="3" t="s">
        <v>788</v>
      </c>
      <c r="E589" s="45">
        <v>-320.32999999999203</v>
      </c>
      <c r="F589" s="45">
        <v>-154.199999999992</v>
      </c>
      <c r="G589" s="45">
        <v>-219.699999999992</v>
      </c>
      <c r="H589" s="45">
        <v>318.31000000000802</v>
      </c>
      <c r="I589" s="45">
        <v>311.11000000000797</v>
      </c>
      <c r="J589" s="45">
        <v>304.18000000000802</v>
      </c>
      <c r="K589" s="45">
        <v>70254.399999999994</v>
      </c>
      <c r="L589" s="45">
        <v>459.58000000000197</v>
      </c>
      <c r="M589" s="45">
        <v>455.180000000002</v>
      </c>
      <c r="N589" s="45">
        <v>451</v>
      </c>
      <c r="O589" s="45">
        <v>446.87</v>
      </c>
      <c r="P589" s="45">
        <v>440.1</v>
      </c>
      <c r="Q589" s="45">
        <v>479.53</v>
      </c>
      <c r="R589" s="47">
        <f t="shared" si="140"/>
        <v>6095.5358333333379</v>
      </c>
      <c r="U589" s="49">
        <f t="shared" ref="U589:U606" si="147">+R589</f>
        <v>6095.5358333333379</v>
      </c>
      <c r="V589" s="49"/>
      <c r="W589" s="49"/>
      <c r="Y589" s="51"/>
      <c r="Z589" s="51"/>
      <c r="AA589" s="51"/>
      <c r="AD589" s="49">
        <f t="shared" ref="AD589:AD594" si="148">+R589</f>
        <v>6095.5358333333379</v>
      </c>
    </row>
    <row r="590" spans="1:30">
      <c r="A590" s="6" t="s">
        <v>284</v>
      </c>
      <c r="B590" s="6" t="s">
        <v>430</v>
      </c>
      <c r="C590" s="6" t="s">
        <v>432</v>
      </c>
      <c r="D590" s="3" t="s">
        <v>789</v>
      </c>
      <c r="E590" s="45">
        <v>-6633604.3700000001</v>
      </c>
      <c r="F590" s="45">
        <v>-6617063.79</v>
      </c>
      <c r="G590" s="45">
        <v>-6468086.1900000004</v>
      </c>
      <c r="H590" s="45">
        <v>-6429472.7699999996</v>
      </c>
      <c r="I590" s="45">
        <v>-6390859.3499999996</v>
      </c>
      <c r="J590" s="45">
        <v>-6352245.9299999997</v>
      </c>
      <c r="K590" s="45">
        <v>-6313632.5099999998</v>
      </c>
      <c r="L590" s="45">
        <v>-6275019.0899999999</v>
      </c>
      <c r="M590" s="45">
        <v>-6481555.6900000004</v>
      </c>
      <c r="N590" s="45">
        <v>-6426773.1100000003</v>
      </c>
      <c r="O590" s="45">
        <v>-6371990.5300000003</v>
      </c>
      <c r="P590" s="45">
        <v>-6317207.9400000004</v>
      </c>
      <c r="Q590" s="45">
        <v>-6262425.3600000003</v>
      </c>
      <c r="R590" s="47">
        <f t="shared" si="140"/>
        <v>-6407660.1470833318</v>
      </c>
      <c r="U590" s="49">
        <f t="shared" si="147"/>
        <v>-6407660.1470833318</v>
      </c>
      <c r="V590" s="49"/>
      <c r="W590" s="49"/>
      <c r="Y590" s="51"/>
      <c r="Z590" s="51"/>
      <c r="AA590" s="51"/>
      <c r="AD590" s="49">
        <f t="shared" si="148"/>
        <v>-6407660.1470833318</v>
      </c>
    </row>
    <row r="591" spans="1:30">
      <c r="A591" s="6" t="s">
        <v>284</v>
      </c>
      <c r="B591" s="6" t="s">
        <v>430</v>
      </c>
      <c r="C591" s="6" t="s">
        <v>434</v>
      </c>
      <c r="D591" s="3" t="s">
        <v>790</v>
      </c>
      <c r="E591" s="45">
        <v>-24135</v>
      </c>
      <c r="F591" s="45">
        <v>-24135</v>
      </c>
      <c r="G591" s="45">
        <v>-24135</v>
      </c>
      <c r="H591" s="45">
        <v>-24135</v>
      </c>
      <c r="I591" s="45">
        <v>-24135</v>
      </c>
      <c r="J591" s="45">
        <v>-24135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140"/>
        <v>-11061.875</v>
      </c>
      <c r="U591" s="49">
        <f t="shared" si="147"/>
        <v>-11061.875</v>
      </c>
      <c r="V591" s="49"/>
      <c r="W591" s="49"/>
      <c r="Y591" s="51"/>
      <c r="Z591" s="51"/>
      <c r="AA591" s="51"/>
      <c r="AD591" s="49">
        <f t="shared" si="148"/>
        <v>-11061.875</v>
      </c>
    </row>
    <row r="592" spans="1:30">
      <c r="A592" s="6" t="s">
        <v>284</v>
      </c>
      <c r="B592" s="6" t="s">
        <v>430</v>
      </c>
      <c r="C592" s="6" t="s">
        <v>431</v>
      </c>
      <c r="D592" s="3" t="s">
        <v>888</v>
      </c>
      <c r="E592" s="45">
        <v>-1045610</v>
      </c>
      <c r="F592" s="45">
        <v>-1045610</v>
      </c>
      <c r="G592" s="45">
        <v>-1045610</v>
      </c>
      <c r="H592" s="45">
        <v>-1045610</v>
      </c>
      <c r="I592" s="45">
        <v>-1045610</v>
      </c>
      <c r="J592" s="45">
        <v>-1045610</v>
      </c>
      <c r="K592" s="45">
        <v>-1045610</v>
      </c>
      <c r="L592" s="45">
        <v>-1045610</v>
      </c>
      <c r="M592" s="45">
        <v>-1044516</v>
      </c>
      <c r="N592" s="45">
        <v>-1044516</v>
      </c>
      <c r="O592" s="45">
        <v>-1044516</v>
      </c>
      <c r="P592" s="45">
        <v>-1044516</v>
      </c>
      <c r="Q592" s="45">
        <v>-1044516</v>
      </c>
      <c r="R592" s="47">
        <f t="shared" si="140"/>
        <v>-1045199.75</v>
      </c>
      <c r="U592" s="49">
        <f t="shared" si="147"/>
        <v>-1045199.75</v>
      </c>
      <c r="V592" s="49"/>
      <c r="W592" s="49"/>
      <c r="Y592" s="51"/>
      <c r="Z592" s="51"/>
      <c r="AA592" s="51"/>
      <c r="AD592" s="49">
        <f t="shared" si="148"/>
        <v>-1045199.75</v>
      </c>
    </row>
    <row r="593" spans="1:30">
      <c r="A593" s="6" t="s">
        <v>284</v>
      </c>
      <c r="B593" s="6" t="s">
        <v>430</v>
      </c>
      <c r="C593" s="6" t="s">
        <v>886</v>
      </c>
      <c r="D593" s="3" t="s">
        <v>887</v>
      </c>
      <c r="E593" s="45">
        <v>197919</v>
      </c>
      <c r="F593" s="45">
        <v>197919</v>
      </c>
      <c r="G593" s="45">
        <v>197919</v>
      </c>
      <c r="H593" s="45">
        <v>197919</v>
      </c>
      <c r="I593" s="45">
        <v>197919</v>
      </c>
      <c r="J593" s="45">
        <v>197919</v>
      </c>
      <c r="K593" s="45">
        <v>197919</v>
      </c>
      <c r="L593" s="45">
        <v>197919</v>
      </c>
      <c r="M593" s="45">
        <v>253608</v>
      </c>
      <c r="N593" s="45">
        <v>253608</v>
      </c>
      <c r="O593" s="45">
        <v>253608</v>
      </c>
      <c r="P593" s="45">
        <v>253608</v>
      </c>
      <c r="Q593" s="45">
        <v>253608</v>
      </c>
      <c r="R593" s="47">
        <f t="shared" si="140"/>
        <v>218802.375</v>
      </c>
      <c r="U593" s="49">
        <f t="shared" si="147"/>
        <v>218802.375</v>
      </c>
      <c r="V593" s="49"/>
      <c r="W593" s="49"/>
      <c r="Y593" s="51"/>
      <c r="Z593" s="51"/>
      <c r="AA593" s="51"/>
      <c r="AD593" s="49">
        <f t="shared" si="148"/>
        <v>218802.375</v>
      </c>
    </row>
    <row r="594" spans="1:30">
      <c r="A594" s="6" t="s">
        <v>284</v>
      </c>
      <c r="B594" s="6" t="s">
        <v>430</v>
      </c>
      <c r="C594" s="6" t="s">
        <v>998</v>
      </c>
      <c r="D594" s="3" t="s">
        <v>1013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-456492.6</v>
      </c>
      <c r="R594" s="47">
        <f t="shared" si="140"/>
        <v>-19020.524999999998</v>
      </c>
      <c r="U594" s="49">
        <f t="shared" si="147"/>
        <v>-19020.524999999998</v>
      </c>
      <c r="V594" s="49"/>
      <c r="W594" s="49"/>
      <c r="Y594" s="51"/>
      <c r="Z594" s="51"/>
      <c r="AA594" s="51"/>
      <c r="AD594" s="49">
        <f t="shared" si="148"/>
        <v>-19020.524999999998</v>
      </c>
    </row>
    <row r="595" spans="1:30">
      <c r="A595" s="6" t="s">
        <v>284</v>
      </c>
      <c r="B595" s="6" t="s">
        <v>435</v>
      </c>
      <c r="C595" s="6" t="s">
        <v>437</v>
      </c>
      <c r="D595" s="3" t="s">
        <v>237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-44148802.82</v>
      </c>
      <c r="R595" s="47">
        <f t="shared" si="140"/>
        <v>-1839533.4508333334</v>
      </c>
      <c r="V595" s="49"/>
      <c r="W595" s="49">
        <f>+R595</f>
        <v>-1839533.4508333334</v>
      </c>
      <c r="Y595" s="51"/>
      <c r="Z595" s="51"/>
      <c r="AA595" s="51"/>
      <c r="AB595" s="49">
        <f>+W595</f>
        <v>-1839533.4508333334</v>
      </c>
    </row>
    <row r="596" spans="1:30">
      <c r="A596" s="6" t="s">
        <v>284</v>
      </c>
      <c r="B596" s="6" t="s">
        <v>435</v>
      </c>
      <c r="C596" s="6" t="s">
        <v>438</v>
      </c>
      <c r="D596" s="18" t="s">
        <v>792</v>
      </c>
      <c r="E596" s="45">
        <v>-7576327.8399999999</v>
      </c>
      <c r="F596" s="45">
        <v>-7479563.2999999998</v>
      </c>
      <c r="G596" s="45">
        <v>-7382798.9000000004</v>
      </c>
      <c r="H596" s="45">
        <v>-7286034.5800000001</v>
      </c>
      <c r="I596" s="45">
        <v>-7189270.1799999997</v>
      </c>
      <c r="J596" s="45">
        <v>-7092505.75</v>
      </c>
      <c r="K596" s="45">
        <v>-6995741.3200000003</v>
      </c>
      <c r="L596" s="45">
        <v>-6898976.8600000003</v>
      </c>
      <c r="M596" s="45">
        <v>-6802212.4699999997</v>
      </c>
      <c r="N596" s="45">
        <v>-6802212.5300000003</v>
      </c>
      <c r="O596" s="45">
        <v>-6608683.6699999999</v>
      </c>
      <c r="P596" s="45">
        <v>-6511919.3600000003</v>
      </c>
      <c r="Q596" s="45">
        <v>-6415154.9800000004</v>
      </c>
      <c r="R596" s="47">
        <f t="shared" si="140"/>
        <v>-7003805.0274999999</v>
      </c>
      <c r="V596" s="49"/>
      <c r="W596" s="49">
        <f>+R596</f>
        <v>-7003805.0274999999</v>
      </c>
      <c r="Y596" s="51"/>
      <c r="Z596" s="51"/>
      <c r="AA596" s="51"/>
      <c r="AB596" s="49">
        <f>+W596</f>
        <v>-7003805.0274999999</v>
      </c>
    </row>
    <row r="597" spans="1:30">
      <c r="A597" s="6" t="s">
        <v>284</v>
      </c>
      <c r="B597" s="6" t="s">
        <v>435</v>
      </c>
      <c r="C597" s="6" t="s">
        <v>436</v>
      </c>
      <c r="D597" s="18" t="s">
        <v>236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140"/>
        <v>0</v>
      </c>
      <c r="U597" s="49">
        <f t="shared" si="147"/>
        <v>0</v>
      </c>
      <c r="V597" s="49"/>
      <c r="W597" s="49"/>
      <c r="Y597" s="51"/>
      <c r="Z597" s="51"/>
      <c r="AA597" s="51"/>
      <c r="AD597" s="49">
        <f>+R597</f>
        <v>0</v>
      </c>
    </row>
    <row r="598" spans="1:30">
      <c r="A598" s="6" t="s">
        <v>293</v>
      </c>
      <c r="B598" s="6" t="s">
        <v>228</v>
      </c>
      <c r="C598" s="6" t="s">
        <v>113</v>
      </c>
      <c r="D598" s="3" t="s">
        <v>728</v>
      </c>
      <c r="E598" s="45">
        <v>-114088.42</v>
      </c>
      <c r="F598" s="45">
        <v>-114441.45</v>
      </c>
      <c r="G598" s="45">
        <v>-114441.45</v>
      </c>
      <c r="H598" s="45">
        <v>-33750</v>
      </c>
      <c r="I598" s="45">
        <v>-33750</v>
      </c>
      <c r="J598" s="45">
        <v>-33750</v>
      </c>
      <c r="K598" s="45">
        <v>-33750</v>
      </c>
      <c r="L598" s="45">
        <v>-33750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7">
        <f t="shared" si="140"/>
        <v>-37889.75916666667</v>
      </c>
      <c r="U598" s="49">
        <f t="shared" si="147"/>
        <v>-37889.75916666667</v>
      </c>
      <c r="V598" s="49"/>
      <c r="W598" s="49"/>
      <c r="Y598" s="51"/>
      <c r="Z598" s="51"/>
      <c r="AA598" s="51"/>
      <c r="AD598" s="49">
        <f>+R598</f>
        <v>-37889.75916666667</v>
      </c>
    </row>
    <row r="599" spans="1:30">
      <c r="A599" s="6" t="s">
        <v>293</v>
      </c>
      <c r="B599" s="6" t="s">
        <v>416</v>
      </c>
      <c r="C599" s="6" t="s">
        <v>922</v>
      </c>
      <c r="D599" s="18" t="s">
        <v>923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-6800.27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si="140"/>
        <v>-566.68916666666667</v>
      </c>
      <c r="U599" s="61">
        <f>+R599</f>
        <v>-566.68916666666667</v>
      </c>
      <c r="V599" s="49"/>
      <c r="Y599" s="51"/>
      <c r="Z599" s="51"/>
      <c r="AA599" s="51"/>
      <c r="AB599" s="49"/>
      <c r="AD599" s="49">
        <f>+R599</f>
        <v>-566.68916666666667</v>
      </c>
    </row>
    <row r="600" spans="1:30">
      <c r="A600" s="6" t="s">
        <v>293</v>
      </c>
      <c r="B600" s="6" t="s">
        <v>435</v>
      </c>
      <c r="C600" s="6" t="s">
        <v>420</v>
      </c>
      <c r="D600" s="18" t="s">
        <v>791</v>
      </c>
      <c r="E600" s="45">
        <v>45341.29</v>
      </c>
      <c r="F600" s="45">
        <v>29062.1</v>
      </c>
      <c r="G600" s="45">
        <v>16585.490000000002</v>
      </c>
      <c r="H600" s="45">
        <v>9743.81</v>
      </c>
      <c r="I600" s="45">
        <v>16865.82</v>
      </c>
      <c r="J600" s="45">
        <v>24937.03</v>
      </c>
      <c r="K600" s="45">
        <v>77544.39</v>
      </c>
      <c r="L600" s="45">
        <v>44383.8</v>
      </c>
      <c r="M600" s="45">
        <v>50222.239999999998</v>
      </c>
      <c r="N600" s="45">
        <v>47414.74</v>
      </c>
      <c r="O600" s="45">
        <v>49833.69</v>
      </c>
      <c r="P600" s="45">
        <v>30451.54</v>
      </c>
      <c r="Q600" s="45">
        <v>13098.39</v>
      </c>
      <c r="R600" s="47">
        <f t="shared" si="140"/>
        <v>35522.040833333333</v>
      </c>
      <c r="U600" s="49">
        <f t="shared" si="147"/>
        <v>35522.040833333333</v>
      </c>
      <c r="V600" s="49"/>
      <c r="W600" s="49"/>
      <c r="Y600" s="51"/>
      <c r="Z600" s="51"/>
      <c r="AA600" s="51"/>
      <c r="AD600" s="49">
        <f>+R600</f>
        <v>35522.040833333333</v>
      </c>
    </row>
    <row r="601" spans="1:30">
      <c r="A601" s="6" t="s">
        <v>293</v>
      </c>
      <c r="B601" s="6" t="s">
        <v>435</v>
      </c>
      <c r="C601" s="6" t="s">
        <v>879</v>
      </c>
      <c r="D601" s="18" t="s">
        <v>795</v>
      </c>
      <c r="E601" s="45">
        <v>-731200.06</v>
      </c>
      <c r="F601" s="45">
        <v>-743682.7</v>
      </c>
      <c r="G601" s="45">
        <v>-761850.62</v>
      </c>
      <c r="H601" s="45">
        <v>-785308.3</v>
      </c>
      <c r="I601" s="45">
        <v>-812601.99</v>
      </c>
      <c r="J601" s="45">
        <v>-838357.86</v>
      </c>
      <c r="K601" s="45">
        <v>-858467.52</v>
      </c>
      <c r="L601" s="45">
        <v>-856415.31</v>
      </c>
      <c r="M601" s="45">
        <v>-819703.76</v>
      </c>
      <c r="N601" s="45">
        <v>-779173.93</v>
      </c>
      <c r="O601" s="45">
        <v>-745868.62</v>
      </c>
      <c r="P601" s="45">
        <v>-711583.1</v>
      </c>
      <c r="Q601" s="45">
        <v>-698571.88</v>
      </c>
      <c r="R601" s="47">
        <f t="shared" si="140"/>
        <v>-785658.30666666676</v>
      </c>
      <c r="W601" s="49">
        <f t="shared" ref="W601:W602" si="149">+R601</f>
        <v>-785658.30666666676</v>
      </c>
      <c r="Y601" s="51"/>
      <c r="Z601" s="51"/>
      <c r="AA601" s="51"/>
      <c r="AB601" s="49">
        <f t="shared" ref="AB601:AB602" si="150">+W601</f>
        <v>-785658.30666666676</v>
      </c>
    </row>
    <row r="602" spans="1:30">
      <c r="A602" s="6" t="s">
        <v>293</v>
      </c>
      <c r="B602" s="6" t="s">
        <v>435</v>
      </c>
      <c r="C602" s="6" t="s">
        <v>927</v>
      </c>
      <c r="D602" s="18" t="s">
        <v>928</v>
      </c>
      <c r="E602" s="45">
        <v>-470378.9</v>
      </c>
      <c r="F602" s="45">
        <v>-396754.62</v>
      </c>
      <c r="G602" s="45">
        <v>-337398.1</v>
      </c>
      <c r="H602" s="45">
        <v>-291221.03999999998</v>
      </c>
      <c r="I602" s="45">
        <v>-254672.52</v>
      </c>
      <c r="J602" s="45">
        <v>-214039.25</v>
      </c>
      <c r="K602" s="45">
        <v>-158901.04999999999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si="140"/>
        <v>-157348.0025</v>
      </c>
      <c r="W602" s="49">
        <f t="shared" si="149"/>
        <v>-157348.0025</v>
      </c>
      <c r="Y602" s="51"/>
      <c r="Z602" s="51"/>
      <c r="AA602" s="51"/>
      <c r="AB602" s="49">
        <f t="shared" si="150"/>
        <v>-157348.0025</v>
      </c>
    </row>
    <row r="603" spans="1:30">
      <c r="A603" s="6" t="s">
        <v>294</v>
      </c>
      <c r="B603" s="6" t="s">
        <v>228</v>
      </c>
      <c r="C603" s="6" t="s">
        <v>67</v>
      </c>
      <c r="D603" s="3" t="s">
        <v>729</v>
      </c>
      <c r="E603" s="45">
        <v>-9320958.0800000001</v>
      </c>
      <c r="F603" s="45">
        <v>-9204719.1899999995</v>
      </c>
      <c r="G603" s="45">
        <v>-9016469.4000000004</v>
      </c>
      <c r="H603" s="45">
        <v>-8885523.0600000005</v>
      </c>
      <c r="I603" s="45">
        <v>-8623954.4399999995</v>
      </c>
      <c r="J603" s="45">
        <v>-19674363.690000001</v>
      </c>
      <c r="K603" s="45">
        <v>-19609399.280000001</v>
      </c>
      <c r="L603" s="45">
        <v>-19629318.190000001</v>
      </c>
      <c r="M603" s="45">
        <v>-20108879.920000002</v>
      </c>
      <c r="N603" s="45">
        <v>-20057193.449999999</v>
      </c>
      <c r="O603" s="45">
        <v>-20013882.449999999</v>
      </c>
      <c r="P603" s="45">
        <v>-19992093.670000002</v>
      </c>
      <c r="Q603" s="45">
        <v>-19890232.859999999</v>
      </c>
      <c r="R603" s="47">
        <f t="shared" si="140"/>
        <v>-15785116.0175</v>
      </c>
      <c r="U603" s="49">
        <f t="shared" si="147"/>
        <v>-15785116.0175</v>
      </c>
      <c r="V603" s="49"/>
      <c r="W603" s="49"/>
      <c r="Y603" s="51"/>
      <c r="Z603" s="51"/>
      <c r="AA603" s="51"/>
      <c r="AD603" s="49">
        <f>+R603</f>
        <v>-15785116.0175</v>
      </c>
    </row>
    <row r="604" spans="1:30">
      <c r="A604" s="6" t="s">
        <v>294</v>
      </c>
      <c r="B604" s="6" t="s">
        <v>228</v>
      </c>
      <c r="C604" s="6" t="s">
        <v>113</v>
      </c>
      <c r="D604" s="3" t="s">
        <v>730</v>
      </c>
      <c r="E604" s="45">
        <v>-466500</v>
      </c>
      <c r="F604" s="45">
        <v>-466500</v>
      </c>
      <c r="G604" s="45">
        <v>-466500</v>
      </c>
      <c r="H604" s="45">
        <v>-466500</v>
      </c>
      <c r="I604" s="45">
        <v>-466500</v>
      </c>
      <c r="J604" s="45">
        <v>-466500</v>
      </c>
      <c r="K604" s="45">
        <v>-466500</v>
      </c>
      <c r="L604" s="45">
        <v>-466500</v>
      </c>
      <c r="M604" s="45">
        <v>-466500</v>
      </c>
      <c r="N604" s="45">
        <v>-466500</v>
      </c>
      <c r="O604" s="45">
        <v>-466500</v>
      </c>
      <c r="P604" s="45">
        <v>-466500</v>
      </c>
      <c r="Q604" s="45">
        <v>-466500</v>
      </c>
      <c r="R604" s="47">
        <f t="shared" si="140"/>
        <v>-466500</v>
      </c>
      <c r="U604" s="49">
        <f t="shared" si="147"/>
        <v>-466500</v>
      </c>
      <c r="V604" s="49"/>
      <c r="W604" s="49"/>
      <c r="Y604" s="51"/>
      <c r="Z604" s="51"/>
      <c r="AA604" s="51"/>
      <c r="AD604" s="49">
        <f>+R604</f>
        <v>-466500</v>
      </c>
    </row>
    <row r="605" spans="1:30">
      <c r="A605" s="6" t="s">
        <v>294</v>
      </c>
      <c r="B605" s="6" t="s">
        <v>416</v>
      </c>
      <c r="C605" s="6" t="s">
        <v>924</v>
      </c>
      <c r="D605" s="18" t="s">
        <v>923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-24598.6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7">
        <f t="shared" si="140"/>
        <v>-2049.8833333333332</v>
      </c>
      <c r="U605" s="61">
        <f>+R605</f>
        <v>-2049.8833333333332</v>
      </c>
      <c r="V605" s="49"/>
      <c r="Y605" s="51"/>
      <c r="Z605" s="51"/>
      <c r="AA605" s="51"/>
      <c r="AB605" s="49"/>
      <c r="AD605" s="49">
        <f>+R605</f>
        <v>-2049.8833333333332</v>
      </c>
    </row>
    <row r="606" spans="1:30">
      <c r="A606" s="6" t="s">
        <v>294</v>
      </c>
      <c r="B606" s="6" t="s">
        <v>435</v>
      </c>
      <c r="C606" s="6" t="s">
        <v>420</v>
      </c>
      <c r="D606" s="18" t="s">
        <v>791</v>
      </c>
      <c r="E606" s="45">
        <v>49176.98</v>
      </c>
      <c r="F606" s="45">
        <v>31410.57</v>
      </c>
      <c r="G606" s="45">
        <v>17105.82</v>
      </c>
      <c r="H606" s="45">
        <v>11708.07</v>
      </c>
      <c r="I606" s="45">
        <v>20391.72</v>
      </c>
      <c r="J606" s="45">
        <v>29134.51</v>
      </c>
      <c r="K606" s="45">
        <v>87254.78</v>
      </c>
      <c r="L606" s="45">
        <v>156700.14000000001</v>
      </c>
      <c r="M606" s="45">
        <v>169744.47</v>
      </c>
      <c r="N606" s="45">
        <v>162869.23000000001</v>
      </c>
      <c r="O606" s="45">
        <v>175589.86</v>
      </c>
      <c r="P606" s="45">
        <v>115107.17</v>
      </c>
      <c r="Q606" s="45">
        <v>47944.76</v>
      </c>
      <c r="R606" s="47">
        <f t="shared" si="140"/>
        <v>85464.767500000002</v>
      </c>
      <c r="U606" s="49">
        <f t="shared" si="147"/>
        <v>85464.767500000002</v>
      </c>
      <c r="V606" s="49"/>
      <c r="W606" s="49"/>
      <c r="Y606" s="51"/>
      <c r="Z606" s="51"/>
      <c r="AA606" s="51"/>
      <c r="AD606" s="49">
        <f>+R606</f>
        <v>85464.767500000002</v>
      </c>
    </row>
    <row r="607" spans="1:30">
      <c r="A607" s="6" t="s">
        <v>294</v>
      </c>
      <c r="B607" s="6" t="s">
        <v>435</v>
      </c>
      <c r="C607" s="6" t="s">
        <v>437</v>
      </c>
      <c r="D607" s="3" t="s">
        <v>237</v>
      </c>
      <c r="E607" s="45">
        <v>-46214109.170000002</v>
      </c>
      <c r="F607" s="45">
        <v>-45993801.609999999</v>
      </c>
      <c r="G607" s="45">
        <v>-45773494.049999997</v>
      </c>
      <c r="H607" s="45">
        <v>-45553186.520000003</v>
      </c>
      <c r="I607" s="45">
        <v>-45332913.859999999</v>
      </c>
      <c r="J607" s="45">
        <v>-45112624.32</v>
      </c>
      <c r="K607" s="45">
        <v>-44892316.759999998</v>
      </c>
      <c r="L607" s="45">
        <v>-44726136.530000001</v>
      </c>
      <c r="M607" s="45">
        <v>-45047242.530000001</v>
      </c>
      <c r="N607" s="45">
        <v>-44822632.57</v>
      </c>
      <c r="O607" s="45">
        <v>-44598022.649999999</v>
      </c>
      <c r="P607" s="45">
        <v>-44373412.770000003</v>
      </c>
      <c r="Q607" s="45">
        <v>7.4505805969238298E-9</v>
      </c>
      <c r="R607" s="47">
        <f t="shared" si="140"/>
        <v>-43277736.562916659</v>
      </c>
      <c r="W607" s="49">
        <f>+R607</f>
        <v>-43277736.562916659</v>
      </c>
      <c r="Y607" s="51"/>
      <c r="Z607" s="51"/>
      <c r="AA607" s="51"/>
      <c r="AB607" s="49">
        <f t="shared" ref="AB607:AB614" si="151">+W607</f>
        <v>-43277736.562916659</v>
      </c>
    </row>
    <row r="608" spans="1:30">
      <c r="A608" s="6" t="s">
        <v>294</v>
      </c>
      <c r="B608" s="6" t="s">
        <v>435</v>
      </c>
      <c r="C608" s="6" t="s">
        <v>524</v>
      </c>
      <c r="D608" s="18" t="s">
        <v>793</v>
      </c>
      <c r="E608" s="45">
        <v>-643447.85</v>
      </c>
      <c r="F608" s="45">
        <v>-670622.71</v>
      </c>
      <c r="G608" s="45">
        <v>-713680.41</v>
      </c>
      <c r="H608" s="45">
        <v>-757506.75</v>
      </c>
      <c r="I608" s="45">
        <v>-805636.92</v>
      </c>
      <c r="J608" s="45">
        <v>-847365.78</v>
      </c>
      <c r="K608" s="45">
        <v>-883050.67</v>
      </c>
      <c r="L608" s="45">
        <v>-875351.97</v>
      </c>
      <c r="M608" s="45">
        <v>-756886.92</v>
      </c>
      <c r="N608" s="45">
        <v>-697105.84</v>
      </c>
      <c r="O608" s="45">
        <v>-648930.1</v>
      </c>
      <c r="P608" s="45">
        <v>-583019.43000000005</v>
      </c>
      <c r="Q608" s="45">
        <v>-569908.18999999994</v>
      </c>
      <c r="R608" s="47">
        <f t="shared" si="140"/>
        <v>-737152.96</v>
      </c>
      <c r="W608" s="49">
        <f t="shared" ref="W608:W615" si="152">+R608</f>
        <v>-737152.96</v>
      </c>
      <c r="Y608" s="51"/>
      <c r="Z608" s="51"/>
      <c r="AA608" s="51"/>
      <c r="AB608" s="49">
        <f t="shared" si="151"/>
        <v>-737152.96</v>
      </c>
    </row>
    <row r="609" spans="1:30">
      <c r="A609" s="6" t="s">
        <v>294</v>
      </c>
      <c r="B609" s="6" t="s">
        <v>435</v>
      </c>
      <c r="C609" s="6" t="s">
        <v>525</v>
      </c>
      <c r="D609" s="18" t="s">
        <v>794</v>
      </c>
      <c r="E609" s="45">
        <v>-93695.82</v>
      </c>
      <c r="F609" s="45">
        <v>-98736.53</v>
      </c>
      <c r="G609" s="45">
        <v>-108924.97</v>
      </c>
      <c r="H609" s="45">
        <v>-119428.13</v>
      </c>
      <c r="I609" s="45">
        <v>-131398.07</v>
      </c>
      <c r="J609" s="45">
        <v>-141323.21</v>
      </c>
      <c r="K609" s="45">
        <v>-149241.07</v>
      </c>
      <c r="L609" s="45">
        <v>-143082.29</v>
      </c>
      <c r="M609" s="45">
        <v>-102562.31</v>
      </c>
      <c r="N609" s="45">
        <v>-78704.94</v>
      </c>
      <c r="O609" s="45">
        <v>-58587.78</v>
      </c>
      <c r="P609" s="45">
        <v>-32796.720000000001</v>
      </c>
      <c r="Q609" s="45">
        <v>-24118.15</v>
      </c>
      <c r="R609" s="47">
        <f t="shared" si="140"/>
        <v>-101974.41708333335</v>
      </c>
      <c r="W609" s="49">
        <f t="shared" si="152"/>
        <v>-101974.41708333335</v>
      </c>
      <c r="Y609" s="51"/>
      <c r="Z609" s="51"/>
      <c r="AA609" s="51"/>
      <c r="AB609" s="49">
        <f t="shared" si="151"/>
        <v>-101974.41708333335</v>
      </c>
    </row>
    <row r="610" spans="1:30">
      <c r="A610" s="6" t="s">
        <v>294</v>
      </c>
      <c r="B610" s="6" t="s">
        <v>435</v>
      </c>
      <c r="C610" s="6" t="s">
        <v>526</v>
      </c>
      <c r="D610" s="18" t="s">
        <v>795</v>
      </c>
      <c r="E610" s="45">
        <v>-364929.15</v>
      </c>
      <c r="F610" s="45">
        <v>-388135.18</v>
      </c>
      <c r="G610" s="45">
        <v>-417260.29</v>
      </c>
      <c r="H610" s="45">
        <v>-446688.21</v>
      </c>
      <c r="I610" s="45">
        <v>-477737.09</v>
      </c>
      <c r="J610" s="45">
        <v>-506408.51</v>
      </c>
      <c r="K610" s="45">
        <v>-532815.56999999995</v>
      </c>
      <c r="L610" s="45">
        <v>-535516.96</v>
      </c>
      <c r="M610" s="45">
        <v>-492970.32</v>
      </c>
      <c r="N610" s="45">
        <v>-446177.14</v>
      </c>
      <c r="O610" s="45">
        <v>-405403.23</v>
      </c>
      <c r="P610" s="45">
        <v>-355513.52</v>
      </c>
      <c r="Q610" s="45">
        <v>-333192.7</v>
      </c>
      <c r="R610" s="47">
        <f t="shared" si="140"/>
        <v>-446140.57874999993</v>
      </c>
      <c r="W610" s="49">
        <f t="shared" si="152"/>
        <v>-446140.57874999993</v>
      </c>
      <c r="Y610" s="51"/>
      <c r="Z610" s="51"/>
      <c r="AA610" s="51"/>
      <c r="AB610" s="49">
        <f t="shared" si="151"/>
        <v>-446140.57874999993</v>
      </c>
    </row>
    <row r="611" spans="1:30">
      <c r="A611" s="6" t="s">
        <v>294</v>
      </c>
      <c r="B611" s="6" t="s">
        <v>435</v>
      </c>
      <c r="C611" s="6" t="s">
        <v>527</v>
      </c>
      <c r="D611" s="18" t="s">
        <v>796</v>
      </c>
      <c r="E611" s="45">
        <v>-64781.62</v>
      </c>
      <c r="F611" s="45">
        <v>-70508.429999999993</v>
      </c>
      <c r="G611" s="45">
        <v>-78152.22</v>
      </c>
      <c r="H611" s="45">
        <v>-85944.55</v>
      </c>
      <c r="I611" s="45">
        <v>-94316.26</v>
      </c>
      <c r="J611" s="45">
        <v>-101941.29</v>
      </c>
      <c r="K611" s="45">
        <v>-108796.62</v>
      </c>
      <c r="L611" s="45">
        <v>-107656.69</v>
      </c>
      <c r="M611" s="45">
        <v>-91850.27</v>
      </c>
      <c r="N611" s="45">
        <v>-74678.58</v>
      </c>
      <c r="O611" s="45">
        <v>-59464.55</v>
      </c>
      <c r="P611" s="45">
        <v>-41268.32</v>
      </c>
      <c r="Q611" s="45">
        <v>-32000.27</v>
      </c>
      <c r="R611" s="47">
        <f t="shared" si="140"/>
        <v>-80247.393750000003</v>
      </c>
      <c r="W611" s="49">
        <f t="shared" si="152"/>
        <v>-80247.393750000003</v>
      </c>
      <c r="Y611" s="51"/>
      <c r="Z611" s="51"/>
      <c r="AA611" s="51"/>
      <c r="AB611" s="49">
        <f t="shared" si="151"/>
        <v>-80247.393750000003</v>
      </c>
    </row>
    <row r="612" spans="1:30">
      <c r="A612" s="6" t="s">
        <v>294</v>
      </c>
      <c r="B612" s="6" t="s">
        <v>435</v>
      </c>
      <c r="C612" s="6" t="s">
        <v>528</v>
      </c>
      <c r="D612" s="18" t="s">
        <v>797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7">
        <f t="shared" si="140"/>
        <v>0</v>
      </c>
      <c r="W612" s="49">
        <f t="shared" si="152"/>
        <v>0</v>
      </c>
      <c r="Y612" s="51"/>
      <c r="Z612" s="51"/>
      <c r="AA612" s="51"/>
      <c r="AB612" s="49">
        <f t="shared" si="151"/>
        <v>0</v>
      </c>
    </row>
    <row r="613" spans="1:30">
      <c r="A613" s="6" t="s">
        <v>294</v>
      </c>
      <c r="B613" s="6" t="s">
        <v>435</v>
      </c>
      <c r="C613" s="6" t="s">
        <v>529</v>
      </c>
      <c r="D613" s="18" t="s">
        <v>798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140"/>
        <v>0</v>
      </c>
      <c r="W613" s="49">
        <f t="shared" si="152"/>
        <v>0</v>
      </c>
      <c r="Y613" s="51"/>
      <c r="Z613" s="51"/>
      <c r="AA613" s="51"/>
      <c r="AB613" s="49">
        <f t="shared" si="151"/>
        <v>0</v>
      </c>
    </row>
    <row r="614" spans="1:30">
      <c r="A614" s="6" t="s">
        <v>294</v>
      </c>
      <c r="B614" s="6" t="s">
        <v>435</v>
      </c>
      <c r="C614" s="6" t="s">
        <v>530</v>
      </c>
      <c r="D614" s="18" t="s">
        <v>799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140"/>
        <v>0</v>
      </c>
      <c r="W614" s="49">
        <f t="shared" si="152"/>
        <v>0</v>
      </c>
      <c r="Y614" s="51"/>
      <c r="Z614" s="51"/>
      <c r="AA614" s="51"/>
      <c r="AB614" s="49">
        <f t="shared" si="151"/>
        <v>0</v>
      </c>
    </row>
    <row r="615" spans="1:30">
      <c r="A615" s="6" t="s">
        <v>284</v>
      </c>
      <c r="B615" s="6" t="s">
        <v>79</v>
      </c>
      <c r="C615" s="6" t="s">
        <v>439</v>
      </c>
      <c r="D615" s="45" t="s">
        <v>238</v>
      </c>
      <c r="E615" s="45">
        <v>54108398.350000001</v>
      </c>
      <c r="F615" s="45">
        <v>54478005.829999998</v>
      </c>
      <c r="G615" s="45">
        <v>54849149.479999997</v>
      </c>
      <c r="H615" s="45">
        <v>55221836.280000001</v>
      </c>
      <c r="I615" s="45">
        <v>55596073.310000002</v>
      </c>
      <c r="J615" s="45">
        <v>55971867.759999998</v>
      </c>
      <c r="K615" s="45">
        <v>56349226.759999998</v>
      </c>
      <c r="L615" s="45">
        <v>56728157.149999999</v>
      </c>
      <c r="M615" s="45">
        <v>56601266.670000002</v>
      </c>
      <c r="N615" s="45">
        <v>56983361.68</v>
      </c>
      <c r="O615" s="45">
        <v>57367049.960000001</v>
      </c>
      <c r="P615" s="45">
        <v>57734405.770000003</v>
      </c>
      <c r="Q615" s="45">
        <v>58129629.18</v>
      </c>
      <c r="R615" s="47">
        <f t="shared" si="140"/>
        <v>56166617.867916666</v>
      </c>
      <c r="U615" s="49"/>
      <c r="V615" s="49"/>
      <c r="W615" s="49">
        <f t="shared" si="152"/>
        <v>56166617.867916666</v>
      </c>
      <c r="Y615" s="67">
        <f>+R615*$Z$4</f>
        <v>42063180.121282794</v>
      </c>
      <c r="Z615" s="67">
        <f>+R615*$Z$5</f>
        <v>14103437.746633874</v>
      </c>
      <c r="AA615" s="51"/>
    </row>
    <row r="616" spans="1:30">
      <c r="D616" s="17" t="s">
        <v>239</v>
      </c>
      <c r="E616" s="46">
        <f t="shared" ref="E616:R616" si="153">SUM(E576:E615)</f>
        <v>-105446516.28</v>
      </c>
      <c r="F616" s="46">
        <f t="shared" si="153"/>
        <v>-105000729.52000006</v>
      </c>
      <c r="G616" s="46">
        <f t="shared" si="153"/>
        <v>-103431227.70000002</v>
      </c>
      <c r="H616" s="46">
        <f t="shared" si="153"/>
        <v>-102918184.73000002</v>
      </c>
      <c r="I616" s="46">
        <f t="shared" si="153"/>
        <v>-102349385.35999995</v>
      </c>
      <c r="J616" s="46">
        <f t="shared" si="153"/>
        <v>-113082586.22</v>
      </c>
      <c r="K616" s="46">
        <f t="shared" si="153"/>
        <v>-112439948.56999999</v>
      </c>
      <c r="L616" s="46">
        <f t="shared" si="153"/>
        <v>-111989565.87</v>
      </c>
      <c r="M616" s="46">
        <f t="shared" si="153"/>
        <v>-116270396.39</v>
      </c>
      <c r="N616" s="46">
        <f t="shared" si="153"/>
        <v>-115707520.05000001</v>
      </c>
      <c r="O616" s="46">
        <f t="shared" si="153"/>
        <v>-114982264.82999998</v>
      </c>
      <c r="P616" s="46">
        <f t="shared" si="153"/>
        <v>-114484858</v>
      </c>
      <c r="Q616" s="46">
        <f t="shared" si="153"/>
        <v>-114430536.94999999</v>
      </c>
      <c r="R616" s="46">
        <f t="shared" si="153"/>
        <v>-110216266.15458336</v>
      </c>
      <c r="Y616" s="51"/>
      <c r="Z616" s="51"/>
      <c r="AA616" s="51"/>
    </row>
    <row r="617" spans="1:30">
      <c r="D617" s="3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7"/>
      <c r="Y617" s="51"/>
      <c r="Z617" s="51"/>
      <c r="AA617" s="51"/>
    </row>
    <row r="618" spans="1:30">
      <c r="A618" s="6" t="s">
        <v>284</v>
      </c>
      <c r="B618" s="6" t="s">
        <v>240</v>
      </c>
      <c r="C618" s="6" t="s">
        <v>143</v>
      </c>
      <c r="D618" s="3" t="s">
        <v>241</v>
      </c>
      <c r="E618" s="45">
        <v>-187903.72</v>
      </c>
      <c r="F618" s="45">
        <v>-184402.14</v>
      </c>
      <c r="G618" s="45">
        <v>-180900.56</v>
      </c>
      <c r="H618" s="45">
        <v>-177398.98</v>
      </c>
      <c r="I618" s="45">
        <v>-173897.4</v>
      </c>
      <c r="J618" s="45">
        <v>-170395.82</v>
      </c>
      <c r="K618" s="45">
        <v>-166894.24</v>
      </c>
      <c r="L618" s="45">
        <v>-163392.66</v>
      </c>
      <c r="M618" s="45">
        <v>-159891.07999999999</v>
      </c>
      <c r="N618" s="45">
        <v>-156389.5</v>
      </c>
      <c r="O618" s="45">
        <v>-152887.92000000001</v>
      </c>
      <c r="P618" s="45">
        <v>-149386.34</v>
      </c>
      <c r="Q618" s="45">
        <v>-145884.76</v>
      </c>
      <c r="R618" s="47">
        <f t="shared" ref="R618:R642" si="154">((E618+Q618)+((F618+G618+H618+I618+J618+K618+L618+M618+N618+O618+P618)*2))/24</f>
        <v>-166894.24000000002</v>
      </c>
      <c r="U618" s="49"/>
      <c r="V618" s="49"/>
      <c r="W618" s="49">
        <f t="shared" ref="W618:W623" si="155">+R618</f>
        <v>-166894.24000000002</v>
      </c>
      <c r="Y618" s="51"/>
      <c r="Z618" s="51"/>
      <c r="AA618" s="51"/>
      <c r="AB618" s="49">
        <f>+W618</f>
        <v>-166894.24000000002</v>
      </c>
    </row>
    <row r="619" spans="1:30">
      <c r="A619" s="6" t="s">
        <v>284</v>
      </c>
      <c r="B619" s="6" t="s">
        <v>242</v>
      </c>
      <c r="C619" s="6" t="s">
        <v>440</v>
      </c>
      <c r="D619" s="3" t="s">
        <v>800</v>
      </c>
      <c r="E619" s="45">
        <v>9528195.4900000002</v>
      </c>
      <c r="F619" s="45">
        <v>9482802.2100000009</v>
      </c>
      <c r="G619" s="45">
        <v>9437408.9700000007</v>
      </c>
      <c r="H619" s="45">
        <v>9392015.7200000007</v>
      </c>
      <c r="I619" s="45">
        <v>9346629.6400000006</v>
      </c>
      <c r="J619" s="45">
        <v>9301240.0999999996</v>
      </c>
      <c r="K619" s="45">
        <v>9255846.8499999996</v>
      </c>
      <c r="L619" s="45">
        <v>9221845.7100000009</v>
      </c>
      <c r="M619" s="45">
        <v>9288097.2300000004</v>
      </c>
      <c r="N619" s="45">
        <v>9241816.75</v>
      </c>
      <c r="O619" s="45">
        <v>9195536.3300000001</v>
      </c>
      <c r="P619" s="45">
        <v>9149255.9100000001</v>
      </c>
      <c r="Q619" s="45">
        <v>9102975.4100000001</v>
      </c>
      <c r="R619" s="47">
        <f t="shared" si="154"/>
        <v>9302340.0724999998</v>
      </c>
      <c r="U619" s="49"/>
      <c r="V619" s="49"/>
      <c r="W619" s="49">
        <f t="shared" si="155"/>
        <v>9302340.0724999998</v>
      </c>
      <c r="Y619" s="51"/>
      <c r="Z619" s="51"/>
      <c r="AA619" s="51"/>
      <c r="AB619" s="49">
        <f>+W619</f>
        <v>9302340.0724999998</v>
      </c>
    </row>
    <row r="620" spans="1:30">
      <c r="A620" s="6" t="s">
        <v>284</v>
      </c>
      <c r="B620" s="6" t="s">
        <v>242</v>
      </c>
      <c r="C620" s="6" t="s">
        <v>441</v>
      </c>
      <c r="D620" s="3" t="s">
        <v>801</v>
      </c>
      <c r="E620" s="45">
        <v>36579685.450000003</v>
      </c>
      <c r="F620" s="45">
        <v>36403451.799999997</v>
      </c>
      <c r="G620" s="45">
        <v>36227218.079999998</v>
      </c>
      <c r="H620" s="45">
        <v>36050984.409999996</v>
      </c>
      <c r="I620" s="45">
        <v>35874775.659999996</v>
      </c>
      <c r="J620" s="45">
        <v>35698554.799999997</v>
      </c>
      <c r="K620" s="45">
        <v>35522321.119999997</v>
      </c>
      <c r="L620" s="45">
        <v>35390977.25</v>
      </c>
      <c r="M620" s="45">
        <v>35636756.560000002</v>
      </c>
      <c r="N620" s="45">
        <v>35457269.880000003</v>
      </c>
      <c r="O620" s="45">
        <v>35277783.219999999</v>
      </c>
      <c r="P620" s="45">
        <v>35098296.590000004</v>
      </c>
      <c r="Q620" s="45">
        <v>34918809.93</v>
      </c>
      <c r="R620" s="47">
        <f t="shared" si="154"/>
        <v>35698969.755000003</v>
      </c>
      <c r="U620" s="49"/>
      <c r="V620" s="49"/>
      <c r="W620" s="49">
        <f t="shared" si="155"/>
        <v>35698969.755000003</v>
      </c>
      <c r="Y620" s="51"/>
      <c r="Z620" s="51"/>
      <c r="AA620" s="51"/>
      <c r="AB620" s="49">
        <f>+W620</f>
        <v>35698969.755000003</v>
      </c>
    </row>
    <row r="621" spans="1:30">
      <c r="A621" s="6" t="s">
        <v>284</v>
      </c>
      <c r="B621" s="6" t="s">
        <v>242</v>
      </c>
      <c r="C621" s="6" t="s">
        <v>442</v>
      </c>
      <c r="D621" s="3" t="s">
        <v>802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154"/>
        <v>0</v>
      </c>
      <c r="U621" s="49"/>
      <c r="V621" s="49"/>
      <c r="W621" s="49">
        <f t="shared" si="155"/>
        <v>0</v>
      </c>
      <c r="Y621" s="67">
        <f>+R621*$Z$4</f>
        <v>0</v>
      </c>
      <c r="Z621" s="67">
        <f>+R621*$Z$5</f>
        <v>0</v>
      </c>
      <c r="AA621" s="51"/>
    </row>
    <row r="622" spans="1:30">
      <c r="A622" s="6" t="s">
        <v>284</v>
      </c>
      <c r="B622" s="6" t="s">
        <v>242</v>
      </c>
      <c r="C622" s="6" t="s">
        <v>321</v>
      </c>
      <c r="D622" s="3" t="s">
        <v>803</v>
      </c>
      <c r="E622" s="45">
        <v>356019.25</v>
      </c>
      <c r="F622" s="45">
        <v>328315.86</v>
      </c>
      <c r="G622" s="45">
        <v>409314.9</v>
      </c>
      <c r="H622" s="45">
        <v>-659729.17000000004</v>
      </c>
      <c r="I622" s="45">
        <v>-699982.77</v>
      </c>
      <c r="J622" s="45">
        <v>-489972.92</v>
      </c>
      <c r="K622" s="45">
        <v>-511830.54</v>
      </c>
      <c r="L622" s="45">
        <v>-425615.17</v>
      </c>
      <c r="M622" s="45">
        <v>-71904.14</v>
      </c>
      <c r="N622" s="45">
        <v>-75869.34</v>
      </c>
      <c r="O622" s="45">
        <v>-81456.09</v>
      </c>
      <c r="P622" s="45">
        <v>-86099.75</v>
      </c>
      <c r="Q622" s="45">
        <v>-83997.05</v>
      </c>
      <c r="R622" s="47">
        <f t="shared" si="154"/>
        <v>-185734.83583333332</v>
      </c>
      <c r="U622" s="49"/>
      <c r="V622" s="49"/>
      <c r="W622" s="49">
        <f t="shared" si="155"/>
        <v>-185734.83583333332</v>
      </c>
      <c r="Y622" s="51"/>
      <c r="Z622" s="51"/>
      <c r="AA622" s="51"/>
      <c r="AB622" s="49">
        <f>+W622</f>
        <v>-185734.83583333332</v>
      </c>
    </row>
    <row r="623" spans="1:30">
      <c r="A623" s="6" t="s">
        <v>284</v>
      </c>
      <c r="B623" s="6" t="s">
        <v>243</v>
      </c>
      <c r="C623" s="6" t="s">
        <v>440</v>
      </c>
      <c r="D623" s="3" t="s">
        <v>800</v>
      </c>
      <c r="E623" s="45">
        <v>1579319.63</v>
      </c>
      <c r="F623" s="45">
        <v>1558403.95</v>
      </c>
      <c r="G623" s="45">
        <v>1537488.28</v>
      </c>
      <c r="H623" s="45">
        <v>1516572.62</v>
      </c>
      <c r="I623" s="45">
        <v>1495656.96</v>
      </c>
      <c r="J623" s="45">
        <v>1474741.27</v>
      </c>
      <c r="K623" s="45">
        <v>1453825.62</v>
      </c>
      <c r="L623" s="45">
        <v>1432909.92</v>
      </c>
      <c r="M623" s="45">
        <v>1411994.28</v>
      </c>
      <c r="N623" s="45">
        <v>1411994.27</v>
      </c>
      <c r="O623" s="45">
        <v>1370162.93</v>
      </c>
      <c r="P623" s="45">
        <v>1349247.25</v>
      </c>
      <c r="Q623" s="45">
        <v>1328331.6000000001</v>
      </c>
      <c r="R623" s="47">
        <f t="shared" si="154"/>
        <v>1455568.5804166663</v>
      </c>
      <c r="U623" s="49"/>
      <c r="V623" s="49"/>
      <c r="W623" s="49">
        <f t="shared" si="155"/>
        <v>1455568.5804166663</v>
      </c>
      <c r="Y623" s="51"/>
      <c r="Z623" s="51"/>
      <c r="AA623" s="51"/>
      <c r="AB623" s="49">
        <f>+W623</f>
        <v>1455568.5804166663</v>
      </c>
      <c r="AD623" s="49"/>
    </row>
    <row r="624" spans="1:30">
      <c r="A624" s="6" t="s">
        <v>284</v>
      </c>
      <c r="B624" s="6" t="s">
        <v>243</v>
      </c>
      <c r="C624" s="6" t="s">
        <v>441</v>
      </c>
      <c r="D624" s="3" t="s">
        <v>801</v>
      </c>
      <c r="E624" s="45">
        <v>6004254.4800000004</v>
      </c>
      <c r="F624" s="45">
        <v>5923602.7800000003</v>
      </c>
      <c r="G624" s="45">
        <v>5842951.1799999997</v>
      </c>
      <c r="H624" s="45">
        <v>5762299.5499999998</v>
      </c>
      <c r="I624" s="45">
        <v>5681647.8799999999</v>
      </c>
      <c r="J624" s="45">
        <v>5600996.29</v>
      </c>
      <c r="K624" s="45">
        <v>5520344.6100000003</v>
      </c>
      <c r="L624" s="45">
        <v>5439692.9400000004</v>
      </c>
      <c r="M624" s="45">
        <v>5359041.3499999996</v>
      </c>
      <c r="N624" s="45">
        <v>5359041.33</v>
      </c>
      <c r="O624" s="45">
        <v>5197738.03</v>
      </c>
      <c r="P624" s="45">
        <v>5117086.4400000004</v>
      </c>
      <c r="Q624" s="45">
        <v>5036434.82</v>
      </c>
      <c r="R624" s="47">
        <f t="shared" si="154"/>
        <v>5527065.5858333325</v>
      </c>
      <c r="V624" s="49"/>
      <c r="W624" s="49">
        <f>+R624</f>
        <v>5527065.5858333325</v>
      </c>
      <c r="Y624" s="51"/>
      <c r="Z624" s="51"/>
      <c r="AA624" s="51"/>
      <c r="AB624" s="49">
        <f>+W624</f>
        <v>5527065.5858333325</v>
      </c>
      <c r="AD624" s="49"/>
    </row>
    <row r="625" spans="1:30">
      <c r="A625" s="6" t="s">
        <v>284</v>
      </c>
      <c r="B625" s="6" t="s">
        <v>243</v>
      </c>
      <c r="C625" s="6" t="s">
        <v>446</v>
      </c>
      <c r="D625" s="3" t="s">
        <v>809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7">
        <f t="shared" si="154"/>
        <v>0</v>
      </c>
      <c r="V625" s="49"/>
      <c r="W625" s="49">
        <f>+R625</f>
        <v>0</v>
      </c>
      <c r="Y625" s="67">
        <f>+R625*$Z$4</f>
        <v>0</v>
      </c>
      <c r="Z625" s="67">
        <f>+R625*$Z$5</f>
        <v>0</v>
      </c>
      <c r="AA625" s="51"/>
      <c r="AD625" s="49"/>
    </row>
    <row r="626" spans="1:30">
      <c r="A626" s="6" t="s">
        <v>284</v>
      </c>
      <c r="B626" s="6" t="s">
        <v>243</v>
      </c>
      <c r="C626" s="6" t="s">
        <v>500</v>
      </c>
      <c r="D626" s="3" t="s">
        <v>810</v>
      </c>
      <c r="E626" s="45">
        <v>-666160.87</v>
      </c>
      <c r="F626" s="45">
        <v>-666160.87</v>
      </c>
      <c r="G626" s="45">
        <v>-666160.87</v>
      </c>
      <c r="H626" s="45">
        <v>-666160.87</v>
      </c>
      <c r="I626" s="45">
        <v>-666160.87</v>
      </c>
      <c r="J626" s="45">
        <v>-666160.87</v>
      </c>
      <c r="K626" s="45">
        <v>-666160.87</v>
      </c>
      <c r="L626" s="45">
        <v>-666160.87</v>
      </c>
      <c r="M626" s="45">
        <v>485768.55</v>
      </c>
      <c r="N626" s="45">
        <v>485768.57</v>
      </c>
      <c r="O626" s="45">
        <v>485768.57</v>
      </c>
      <c r="P626" s="45">
        <v>485768.57</v>
      </c>
      <c r="Q626" s="45">
        <v>485768.57</v>
      </c>
      <c r="R626" s="47">
        <f t="shared" si="154"/>
        <v>-234187.33166666669</v>
      </c>
      <c r="U626" s="49"/>
      <c r="V626" s="49"/>
      <c r="W626" s="49">
        <f>+R626</f>
        <v>-234187.33166666669</v>
      </c>
      <c r="Y626" s="51"/>
      <c r="Z626" s="51"/>
      <c r="AA626" s="51"/>
      <c r="AB626" s="49">
        <f>+R626</f>
        <v>-234187.33166666669</v>
      </c>
      <c r="AD626" s="49"/>
    </row>
    <row r="627" spans="1:30">
      <c r="A627" s="6" t="s">
        <v>284</v>
      </c>
      <c r="B627" s="6" t="s">
        <v>243</v>
      </c>
      <c r="C627" s="6" t="s">
        <v>321</v>
      </c>
      <c r="D627" s="3" t="s">
        <v>811</v>
      </c>
      <c r="E627" s="45">
        <v>-36937164.840000004</v>
      </c>
      <c r="F627" s="45">
        <v>-36756805.100000001</v>
      </c>
      <c r="G627" s="45">
        <v>-36970044.259999998</v>
      </c>
      <c r="H627" s="45">
        <v>-37158262.82</v>
      </c>
      <c r="I627" s="45">
        <v>-37482682.030000001</v>
      </c>
      <c r="J627" s="45">
        <v>-40111234.210000001</v>
      </c>
      <c r="K627" s="45">
        <v>-39843133.689999998</v>
      </c>
      <c r="L627" s="45">
        <v>-39005828.25</v>
      </c>
      <c r="M627" s="45">
        <v>-38467571.439999998</v>
      </c>
      <c r="N627" s="45">
        <v>-37297106.460000001</v>
      </c>
      <c r="O627" s="45">
        <v>-35499484.799999997</v>
      </c>
      <c r="P627" s="45">
        <v>-34476472.659999996</v>
      </c>
      <c r="Q627" s="45">
        <v>-34224685.640000001</v>
      </c>
      <c r="R627" s="47">
        <f t="shared" si="154"/>
        <v>-37387462.580000006</v>
      </c>
      <c r="U627" s="49">
        <f>+R627</f>
        <v>-37387462.580000006</v>
      </c>
      <c r="V627" s="49"/>
      <c r="W627" s="49"/>
      <c r="Y627" s="51"/>
      <c r="Z627" s="51"/>
      <c r="AA627" s="51"/>
      <c r="AD627" s="49">
        <f>+R627</f>
        <v>-37387462.580000006</v>
      </c>
    </row>
    <row r="628" spans="1:30">
      <c r="A628" s="6" t="s">
        <v>293</v>
      </c>
      <c r="B628" s="6" t="s">
        <v>242</v>
      </c>
      <c r="C628" s="6" t="s">
        <v>443</v>
      </c>
      <c r="D628" s="3" t="s">
        <v>804</v>
      </c>
      <c r="E628" s="45">
        <v>833964.55</v>
      </c>
      <c r="F628" s="45">
        <v>829991.45</v>
      </c>
      <c r="G628" s="45">
        <v>826018.38</v>
      </c>
      <c r="H628" s="45">
        <v>822045.29</v>
      </c>
      <c r="I628" s="45">
        <v>818072.83</v>
      </c>
      <c r="J628" s="45">
        <v>814100.07</v>
      </c>
      <c r="K628" s="45">
        <v>810126.97</v>
      </c>
      <c r="L628" s="45">
        <v>807150.99</v>
      </c>
      <c r="M628" s="45">
        <v>812949.72</v>
      </c>
      <c r="N628" s="45">
        <v>808898.99</v>
      </c>
      <c r="O628" s="45">
        <v>804848.24</v>
      </c>
      <c r="P628" s="45">
        <v>800797.49</v>
      </c>
      <c r="Q628" s="45">
        <v>796746.78</v>
      </c>
      <c r="R628" s="47">
        <f t="shared" si="154"/>
        <v>814196.3404166667</v>
      </c>
      <c r="U628" s="49"/>
      <c r="V628" s="49"/>
      <c r="W628" s="49">
        <f t="shared" ref="W628:W633" si="156">+R628</f>
        <v>814196.3404166667</v>
      </c>
      <c r="Y628" s="51"/>
      <c r="AA628" s="51"/>
      <c r="AB628" s="51">
        <f>+R628</f>
        <v>814196.3404166667</v>
      </c>
    </row>
    <row r="629" spans="1:30">
      <c r="A629" s="6" t="s">
        <v>293</v>
      </c>
      <c r="B629" s="6" t="s">
        <v>242</v>
      </c>
      <c r="C629" s="6" t="s">
        <v>444</v>
      </c>
      <c r="D629" s="3" t="s">
        <v>805</v>
      </c>
      <c r="E629" s="45">
        <v>-727736.31999999995</v>
      </c>
      <c r="F629" s="45">
        <v>-722443.85</v>
      </c>
      <c r="G629" s="45">
        <v>-717151.38</v>
      </c>
      <c r="H629" s="45">
        <v>-711858.9</v>
      </c>
      <c r="I629" s="45">
        <v>-706564.27</v>
      </c>
      <c r="J629" s="45">
        <v>-701270.65</v>
      </c>
      <c r="K629" s="45">
        <v>-695978.18</v>
      </c>
      <c r="L629" s="45">
        <v>-693837.42</v>
      </c>
      <c r="M629" s="45">
        <v>-690560.98</v>
      </c>
      <c r="N629" s="45">
        <v>-685353.05</v>
      </c>
      <c r="O629" s="45">
        <v>-680145.14</v>
      </c>
      <c r="P629" s="45">
        <v>-674937.22</v>
      </c>
      <c r="Q629" s="45">
        <v>-669729.30000000005</v>
      </c>
      <c r="R629" s="47">
        <f t="shared" si="154"/>
        <v>-698236.15416666644</v>
      </c>
      <c r="U629" s="49"/>
      <c r="V629" s="49"/>
      <c r="W629" s="49">
        <f t="shared" si="156"/>
        <v>-698236.15416666644</v>
      </c>
      <c r="Y629" s="51"/>
      <c r="AA629" s="51"/>
      <c r="AB629" s="51">
        <f>+R629</f>
        <v>-698236.15416666644</v>
      </c>
    </row>
    <row r="630" spans="1:30">
      <c r="A630" s="6" t="s">
        <v>293</v>
      </c>
      <c r="B630" s="6" t="s">
        <v>242</v>
      </c>
      <c r="C630" s="6" t="s">
        <v>445</v>
      </c>
      <c r="D630" s="3" t="s">
        <v>806</v>
      </c>
      <c r="E630" s="45">
        <v>-4852618.25</v>
      </c>
      <c r="F630" s="45">
        <v>-4867960.43</v>
      </c>
      <c r="G630" s="45">
        <v>-4883302.6100000003</v>
      </c>
      <c r="H630" s="45">
        <v>-4898644.79</v>
      </c>
      <c r="I630" s="45">
        <v>-4913986.97</v>
      </c>
      <c r="J630" s="45">
        <v>-4929329.16</v>
      </c>
      <c r="K630" s="45">
        <v>-4944671.34</v>
      </c>
      <c r="L630" s="45">
        <v>-4939699.74</v>
      </c>
      <c r="M630" s="45">
        <v>-4979230.4000000004</v>
      </c>
      <c r="N630" s="45">
        <v>-4998821.49</v>
      </c>
      <c r="O630" s="45">
        <v>-5018412.57</v>
      </c>
      <c r="P630" s="45">
        <v>-5038003.66</v>
      </c>
      <c r="Q630" s="45">
        <v>-5057594.74</v>
      </c>
      <c r="R630" s="47">
        <f t="shared" si="154"/>
        <v>-4947264.1379166665</v>
      </c>
      <c r="U630" s="49"/>
      <c r="V630" s="49"/>
      <c r="W630" s="49">
        <f t="shared" si="156"/>
        <v>-4947264.1379166665</v>
      </c>
      <c r="Y630" s="51"/>
      <c r="Z630" s="51">
        <f>+R630</f>
        <v>-4947264.1379166665</v>
      </c>
      <c r="AA630" s="51"/>
    </row>
    <row r="631" spans="1:30">
      <c r="A631" s="6" t="s">
        <v>293</v>
      </c>
      <c r="B631" s="6" t="s">
        <v>242</v>
      </c>
      <c r="C631" s="1" t="s">
        <v>323</v>
      </c>
      <c r="D631" s="3" t="s">
        <v>807</v>
      </c>
      <c r="E631" s="45">
        <v>493441.07</v>
      </c>
      <c r="F631" s="45">
        <v>491016.32</v>
      </c>
      <c r="G631" s="45">
        <v>498105.81</v>
      </c>
      <c r="H631" s="45">
        <v>404536.7</v>
      </c>
      <c r="I631" s="45">
        <v>401013.46</v>
      </c>
      <c r="J631" s="45">
        <v>419394.8</v>
      </c>
      <c r="K631" s="45">
        <v>417481.68</v>
      </c>
      <c r="L631" s="45">
        <v>425027.74</v>
      </c>
      <c r="M631" s="45">
        <v>455986.67</v>
      </c>
      <c r="N631" s="45">
        <v>455639.61</v>
      </c>
      <c r="O631" s="45">
        <v>455150.64</v>
      </c>
      <c r="P631" s="45">
        <v>454744.18</v>
      </c>
      <c r="Q631" s="45">
        <v>454928.24</v>
      </c>
      <c r="R631" s="47">
        <f t="shared" si="154"/>
        <v>446023.52208333329</v>
      </c>
      <c r="U631" s="49"/>
      <c r="V631" s="49"/>
      <c r="W631" s="49">
        <f t="shared" si="156"/>
        <v>446023.52208333329</v>
      </c>
      <c r="Y631" s="51"/>
      <c r="Z631" s="51"/>
      <c r="AA631" s="51"/>
      <c r="AB631" s="51">
        <f>+R631</f>
        <v>446023.52208333329</v>
      </c>
    </row>
    <row r="632" spans="1:30">
      <c r="A632" s="6" t="s">
        <v>293</v>
      </c>
      <c r="B632" s="6" t="s">
        <v>242</v>
      </c>
      <c r="C632" s="6" t="s">
        <v>442</v>
      </c>
      <c r="D632" s="3" t="s">
        <v>802</v>
      </c>
      <c r="E632" s="45">
        <v>-22956089.43</v>
      </c>
      <c r="F632" s="45">
        <v>-22940369.670000002</v>
      </c>
      <c r="G632" s="45">
        <v>-22924649.899999999</v>
      </c>
      <c r="H632" s="45">
        <v>-22908930.140000001</v>
      </c>
      <c r="I632" s="45">
        <v>-22893210.379999999</v>
      </c>
      <c r="J632" s="45">
        <v>-22877490.609999999</v>
      </c>
      <c r="K632" s="45">
        <v>-22861770.850000001</v>
      </c>
      <c r="L632" s="45">
        <v>-22809144.170000002</v>
      </c>
      <c r="M632" s="45">
        <v>-22996896.690000001</v>
      </c>
      <c r="N632" s="45">
        <v>-23061540.25</v>
      </c>
      <c r="O632" s="45">
        <v>-23056326.530000001</v>
      </c>
      <c r="P632" s="45">
        <v>-23051112.82</v>
      </c>
      <c r="Q632" s="45">
        <v>-23045899.109999999</v>
      </c>
      <c r="R632" s="47">
        <f t="shared" si="154"/>
        <v>-22948536.356666669</v>
      </c>
      <c r="U632" s="49"/>
      <c r="V632" s="49"/>
      <c r="W632" s="49">
        <f t="shared" si="156"/>
        <v>-22948536.356666669</v>
      </c>
      <c r="Y632" s="51"/>
      <c r="Z632" s="51">
        <f>+R632</f>
        <v>-22948536.356666669</v>
      </c>
      <c r="AA632" s="51"/>
    </row>
    <row r="633" spans="1:30">
      <c r="A633" s="6" t="s">
        <v>293</v>
      </c>
      <c r="B633" s="6" t="s">
        <v>242</v>
      </c>
      <c r="C633" s="1" t="s">
        <v>509</v>
      </c>
      <c r="D633" s="3" t="s">
        <v>808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si="154"/>
        <v>0</v>
      </c>
      <c r="U633" s="49"/>
      <c r="V633" s="49"/>
      <c r="W633" s="49">
        <f t="shared" si="156"/>
        <v>0</v>
      </c>
      <c r="Y633" s="51"/>
      <c r="Z633" s="51">
        <f>+R633</f>
        <v>0</v>
      </c>
      <c r="AA633" s="51"/>
    </row>
    <row r="634" spans="1:30">
      <c r="A634" s="6" t="s">
        <v>293</v>
      </c>
      <c r="B634" s="6" t="s">
        <v>243</v>
      </c>
      <c r="C634" s="6" t="s">
        <v>443</v>
      </c>
      <c r="D634" s="3" t="s">
        <v>804</v>
      </c>
      <c r="E634" s="45">
        <v>138231.47</v>
      </c>
      <c r="F634" s="45">
        <v>136400.81</v>
      </c>
      <c r="G634" s="45">
        <v>134570.15</v>
      </c>
      <c r="H634" s="45">
        <v>132739.48000000001</v>
      </c>
      <c r="I634" s="45">
        <v>130908.82</v>
      </c>
      <c r="J634" s="45">
        <v>129078.15</v>
      </c>
      <c r="K634" s="45">
        <v>127247.49</v>
      </c>
      <c r="L634" s="45">
        <v>125416.84</v>
      </c>
      <c r="M634" s="45">
        <v>123586.16</v>
      </c>
      <c r="N634" s="45">
        <v>123586.16</v>
      </c>
      <c r="O634" s="45">
        <v>119924.84</v>
      </c>
      <c r="P634" s="45">
        <v>118094.17</v>
      </c>
      <c r="Q634" s="45">
        <v>116263.51</v>
      </c>
      <c r="R634" s="47">
        <f t="shared" si="154"/>
        <v>127400.04666666668</v>
      </c>
      <c r="V634" s="49"/>
      <c r="W634" s="49">
        <f>+R634</f>
        <v>127400.04666666668</v>
      </c>
      <c r="Y634" s="51"/>
      <c r="Z634" s="51"/>
      <c r="AA634" s="51"/>
      <c r="AB634" s="49">
        <f>+R634</f>
        <v>127400.04666666668</v>
      </c>
    </row>
    <row r="635" spans="1:30">
      <c r="A635" s="6" t="s">
        <v>293</v>
      </c>
      <c r="B635" s="6" t="s">
        <v>243</v>
      </c>
      <c r="C635" s="6" t="s">
        <v>444</v>
      </c>
      <c r="D635" s="3" t="s">
        <v>805</v>
      </c>
      <c r="E635" s="45">
        <v>-63004.38</v>
      </c>
      <c r="F635" s="45">
        <v>-61035.54</v>
      </c>
      <c r="G635" s="45">
        <v>-59066.7</v>
      </c>
      <c r="H635" s="45">
        <v>-57097.77</v>
      </c>
      <c r="I635" s="45">
        <v>-55128.89</v>
      </c>
      <c r="J635" s="45">
        <v>-53159.98</v>
      </c>
      <c r="K635" s="45">
        <v>-51191.09</v>
      </c>
      <c r="L635" s="45">
        <v>-49222.2</v>
      </c>
      <c r="M635" s="45">
        <v>-47253.36</v>
      </c>
      <c r="N635" s="45">
        <v>-47253.32</v>
      </c>
      <c r="O635" s="45">
        <v>-43315.56</v>
      </c>
      <c r="P635" s="45">
        <v>-41346.67</v>
      </c>
      <c r="Q635" s="45">
        <v>-39377.769999999997</v>
      </c>
      <c r="R635" s="47">
        <f t="shared" si="154"/>
        <v>-51355.179583333324</v>
      </c>
      <c r="V635" s="49"/>
      <c r="W635" s="49">
        <f>+R635</f>
        <v>-51355.179583333324</v>
      </c>
      <c r="Y635" s="51"/>
      <c r="Z635" s="51"/>
      <c r="AA635" s="51"/>
      <c r="AB635" s="49">
        <f>+R635</f>
        <v>-51355.179583333324</v>
      </c>
    </row>
    <row r="636" spans="1:30">
      <c r="A636" s="6" t="s">
        <v>293</v>
      </c>
      <c r="B636" s="6" t="s">
        <v>243</v>
      </c>
      <c r="C636" s="6" t="s">
        <v>447</v>
      </c>
      <c r="D636" s="3" t="s">
        <v>812</v>
      </c>
      <c r="E636" s="45">
        <v>-12447.74</v>
      </c>
      <c r="F636" s="45">
        <v>-12386.12</v>
      </c>
      <c r="G636" s="45">
        <v>-12324.5</v>
      </c>
      <c r="H636" s="45">
        <v>-12262.88</v>
      </c>
      <c r="I636" s="45">
        <v>-12201.26</v>
      </c>
      <c r="J636" s="45">
        <v>-12139.64</v>
      </c>
      <c r="K636" s="45">
        <v>-12078.02</v>
      </c>
      <c r="L636" s="45">
        <v>-25578.94</v>
      </c>
      <c r="M636" s="45">
        <v>-25534.6</v>
      </c>
      <c r="N636" s="45">
        <v>-25444.57</v>
      </c>
      <c r="O636" s="45">
        <v>-25354.54</v>
      </c>
      <c r="P636" s="45">
        <v>-25264.51</v>
      </c>
      <c r="Q636" s="45">
        <v>-25174.48</v>
      </c>
      <c r="R636" s="47">
        <f t="shared" si="154"/>
        <v>-18281.724166666667</v>
      </c>
      <c r="V636" s="49"/>
      <c r="W636" s="49">
        <f>+R636</f>
        <v>-18281.724166666667</v>
      </c>
      <c r="Y636" s="51"/>
      <c r="Z636" s="49">
        <f>+R636</f>
        <v>-18281.724166666667</v>
      </c>
      <c r="AA636" s="51"/>
    </row>
    <row r="637" spans="1:30" s="59" customFormat="1">
      <c r="A637" s="75" t="s">
        <v>293</v>
      </c>
      <c r="B637" s="75" t="s">
        <v>243</v>
      </c>
      <c r="C637" s="75" t="s">
        <v>504</v>
      </c>
      <c r="D637" s="3" t="s">
        <v>813</v>
      </c>
      <c r="E637" s="45">
        <v>-58306.38</v>
      </c>
      <c r="F637" s="45">
        <v>-58306.38</v>
      </c>
      <c r="G637" s="45">
        <v>-58306.38</v>
      </c>
      <c r="H637" s="45">
        <v>-58306.38</v>
      </c>
      <c r="I637" s="45">
        <v>-58306.38</v>
      </c>
      <c r="J637" s="45">
        <v>-58306.38</v>
      </c>
      <c r="K637" s="45">
        <v>-58306.38</v>
      </c>
      <c r="L637" s="45">
        <v>-58306.38</v>
      </c>
      <c r="M637" s="45">
        <v>42517.36</v>
      </c>
      <c r="N637" s="45">
        <v>42517.36</v>
      </c>
      <c r="O637" s="45">
        <v>42517.36</v>
      </c>
      <c r="P637" s="45">
        <v>42517.36</v>
      </c>
      <c r="Q637" s="45">
        <v>42517.36</v>
      </c>
      <c r="R637" s="47">
        <f t="shared" si="154"/>
        <v>-20497.477500000005</v>
      </c>
      <c r="V637" s="61"/>
      <c r="W637" s="61">
        <f>+R637</f>
        <v>-20497.477500000005</v>
      </c>
      <c r="Y637" s="60"/>
      <c r="Z637" s="60"/>
      <c r="AA637" s="60"/>
      <c r="AB637" s="61">
        <f>+R637</f>
        <v>-20497.477500000005</v>
      </c>
    </row>
    <row r="638" spans="1:30">
      <c r="A638" s="6" t="s">
        <v>293</v>
      </c>
      <c r="B638" s="6" t="s">
        <v>243</v>
      </c>
      <c r="C638" s="6" t="s">
        <v>323</v>
      </c>
      <c r="D638" s="3" t="s">
        <v>814</v>
      </c>
      <c r="E638" s="45">
        <v>-2919751.35</v>
      </c>
      <c r="F638" s="45">
        <v>-2912993.15</v>
      </c>
      <c r="G638" s="45">
        <v>-2940685.09</v>
      </c>
      <c r="H638" s="45">
        <v>-2966187.13</v>
      </c>
      <c r="I638" s="45">
        <v>-3003610.23</v>
      </c>
      <c r="J638" s="45">
        <v>-3242704.81</v>
      </c>
      <c r="K638" s="45">
        <v>-3228267.05</v>
      </c>
      <c r="L638" s="45">
        <v>-3164009.1</v>
      </c>
      <c r="M638" s="45">
        <v>-3125925.62</v>
      </c>
      <c r="N638" s="45">
        <v>-3023479.55</v>
      </c>
      <c r="O638" s="45">
        <v>-2884196.95</v>
      </c>
      <c r="P638" s="45">
        <v>-2803684.84</v>
      </c>
      <c r="Q638" s="45">
        <v>-2790674.95</v>
      </c>
      <c r="R638" s="47">
        <f t="shared" si="154"/>
        <v>-3012579.7225000001</v>
      </c>
      <c r="U638" s="49">
        <f>+R638</f>
        <v>-3012579.7225000001</v>
      </c>
      <c r="V638" s="49"/>
      <c r="W638" s="49"/>
      <c r="Y638" s="51"/>
      <c r="Z638" s="51"/>
      <c r="AA638" s="51"/>
      <c r="AD638" s="49">
        <f>+R638</f>
        <v>-3012579.7225000001</v>
      </c>
    </row>
    <row r="639" spans="1:30">
      <c r="A639" s="6" t="s">
        <v>293</v>
      </c>
      <c r="B639" s="6" t="s">
        <v>243</v>
      </c>
      <c r="C639" s="6" t="s">
        <v>446</v>
      </c>
      <c r="D639" s="3" t="s">
        <v>809</v>
      </c>
      <c r="E639" s="45">
        <v>-32937.550000000003</v>
      </c>
      <c r="F639" s="45">
        <v>-32774.49</v>
      </c>
      <c r="G639" s="45">
        <v>-32611.439999999999</v>
      </c>
      <c r="H639" s="45">
        <v>-32448.39</v>
      </c>
      <c r="I639" s="45">
        <v>-32285.33</v>
      </c>
      <c r="J639" s="45">
        <v>-32122.28</v>
      </c>
      <c r="K639" s="45">
        <v>-31959.23</v>
      </c>
      <c r="L639" s="45">
        <v>-67683.64</v>
      </c>
      <c r="M639" s="45">
        <v>-67566.31</v>
      </c>
      <c r="N639" s="45">
        <v>-66746.66</v>
      </c>
      <c r="O639" s="45">
        <v>-66510.490000000005</v>
      </c>
      <c r="P639" s="45">
        <v>-66274.31</v>
      </c>
      <c r="Q639" s="45">
        <v>-66038.14</v>
      </c>
      <c r="R639" s="47">
        <f t="shared" si="154"/>
        <v>-48205.86791666667</v>
      </c>
      <c r="V639" s="49"/>
      <c r="W639" s="49">
        <f>+R639</f>
        <v>-48205.86791666667</v>
      </c>
      <c r="Y639" s="51"/>
      <c r="Z639" s="51">
        <f>+R639</f>
        <v>-48205.86791666667</v>
      </c>
      <c r="AA639" s="51"/>
      <c r="AD639" s="49"/>
    </row>
    <row r="640" spans="1:30">
      <c r="A640" s="6" t="s">
        <v>294</v>
      </c>
      <c r="B640" s="6" t="s">
        <v>242</v>
      </c>
      <c r="C640" s="6" t="s">
        <v>442</v>
      </c>
      <c r="D640" s="3" t="s">
        <v>802</v>
      </c>
      <c r="E640" s="45">
        <v>-77949798.170000002</v>
      </c>
      <c r="F640" s="45">
        <v>-77896420.069999993</v>
      </c>
      <c r="G640" s="45">
        <v>-77843041.969999999</v>
      </c>
      <c r="H640" s="45">
        <v>-77789663.870000005</v>
      </c>
      <c r="I640" s="45">
        <v>-77736285.769999996</v>
      </c>
      <c r="J640" s="45">
        <v>-77682907.659999996</v>
      </c>
      <c r="K640" s="45">
        <v>-77629529.560000002</v>
      </c>
      <c r="L640" s="45">
        <v>-77449100.540000096</v>
      </c>
      <c r="M640" s="45">
        <v>-78086633.830000103</v>
      </c>
      <c r="N640" s="45">
        <v>-77999143.159999996</v>
      </c>
      <c r="O640" s="45">
        <v>-77981509.739999995</v>
      </c>
      <c r="P640" s="45">
        <v>-77963876.340000004</v>
      </c>
      <c r="Q640" s="45">
        <v>-77946242.930000007</v>
      </c>
      <c r="R640" s="47">
        <f t="shared" si="154"/>
        <v>-77833844.421666682</v>
      </c>
      <c r="U640" s="49"/>
      <c r="V640" s="49"/>
      <c r="W640" s="49">
        <f t="shared" ref="W640" si="157">+R640</f>
        <v>-77833844.421666682</v>
      </c>
      <c r="Y640" s="51">
        <f>R640</f>
        <v>-77833844.421666682</v>
      </c>
      <c r="Z640" s="51"/>
      <c r="AA640" s="51"/>
    </row>
    <row r="641" spans="1:30">
      <c r="A641" s="6" t="s">
        <v>294</v>
      </c>
      <c r="B641" s="6" t="s">
        <v>242</v>
      </c>
      <c r="C641" s="6" t="s">
        <v>509</v>
      </c>
      <c r="D641" s="3" t="s">
        <v>808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si="154"/>
        <v>0</v>
      </c>
      <c r="V641" s="49"/>
      <c r="W641" s="49">
        <f>+R641</f>
        <v>0</v>
      </c>
      <c r="Y641" s="51">
        <f>R641</f>
        <v>0</v>
      </c>
      <c r="Z641" s="51"/>
      <c r="AA641" s="51"/>
      <c r="AD641" s="49"/>
    </row>
    <row r="642" spans="1:30">
      <c r="A642" s="6" t="s">
        <v>294</v>
      </c>
      <c r="B642" s="6" t="s">
        <v>243</v>
      </c>
      <c r="C642" s="6" t="s">
        <v>446</v>
      </c>
      <c r="D642" s="3" t="s">
        <v>809</v>
      </c>
      <c r="E642" s="45">
        <v>-109279.83</v>
      </c>
      <c r="F642" s="45">
        <v>-108738.84</v>
      </c>
      <c r="G642" s="45">
        <v>-108197.85</v>
      </c>
      <c r="H642" s="45">
        <v>-107656.86</v>
      </c>
      <c r="I642" s="45">
        <v>-107115.87</v>
      </c>
      <c r="J642" s="45">
        <v>-106574.88</v>
      </c>
      <c r="K642" s="45">
        <v>-106033.89</v>
      </c>
      <c r="L642" s="45">
        <v>-224559.96</v>
      </c>
      <c r="M642" s="45">
        <v>-224170.69</v>
      </c>
      <c r="N642" s="45">
        <v>-223961.72</v>
      </c>
      <c r="O642" s="45">
        <v>-223169.27</v>
      </c>
      <c r="P642" s="45">
        <v>-222376.82</v>
      </c>
      <c r="Q642" s="45">
        <v>-221584.37</v>
      </c>
      <c r="R642" s="47">
        <f t="shared" si="154"/>
        <v>-160665.72916666669</v>
      </c>
      <c r="U642" s="49"/>
      <c r="V642" s="49"/>
      <c r="W642" s="49">
        <f>+R642</f>
        <v>-160665.72916666669</v>
      </c>
      <c r="Y642" s="51">
        <f>R642</f>
        <v>-160665.72916666669</v>
      </c>
      <c r="Z642" s="51"/>
      <c r="AA642" s="51"/>
    </row>
    <row r="643" spans="1:30">
      <c r="D643" s="3" t="s">
        <v>244</v>
      </c>
      <c r="E643" s="46">
        <f t="shared" ref="E643:L643" si="158">SUM(E618:E642)</f>
        <v>-91960087.439999998</v>
      </c>
      <c r="F643" s="46">
        <f t="shared" si="158"/>
        <v>-92066811.469999999</v>
      </c>
      <c r="G643" s="46">
        <f t="shared" si="158"/>
        <v>-92483367.75999999</v>
      </c>
      <c r="H643" s="46">
        <f t="shared" si="158"/>
        <v>-94123415.180000022</v>
      </c>
      <c r="I643" s="46">
        <f t="shared" si="158"/>
        <v>-94792713.170000002</v>
      </c>
      <c r="J643" s="46">
        <f t="shared" si="158"/>
        <v>-97695664.389999986</v>
      </c>
      <c r="K643" s="46">
        <f t="shared" si="158"/>
        <v>-97700610.590000004</v>
      </c>
      <c r="L643" s="46">
        <f t="shared" si="158"/>
        <v>-96899117.650000095</v>
      </c>
      <c r="M643" s="46">
        <f t="shared" ref="M643:R643" si="159">SUM(M618:M642)</f>
        <v>-95326441.260000095</v>
      </c>
      <c r="N643" s="46">
        <f t="shared" si="159"/>
        <v>-94274576.150000006</v>
      </c>
      <c r="O643" s="46">
        <f t="shared" si="159"/>
        <v>-92763339.439999998</v>
      </c>
      <c r="P643" s="46">
        <f t="shared" si="159"/>
        <v>-91983027.979999989</v>
      </c>
      <c r="Q643" s="46">
        <f t="shared" si="159"/>
        <v>-92034107.020000011</v>
      </c>
      <c r="R643" s="46">
        <f t="shared" si="159"/>
        <v>-94342181.855833352</v>
      </c>
      <c r="Y643" s="51"/>
      <c r="Z643" s="51"/>
      <c r="AA643" s="51"/>
    </row>
    <row r="644" spans="1:30" s="59" customFormat="1">
      <c r="D644" s="3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7"/>
      <c r="Y644" s="60"/>
      <c r="Z644" s="60"/>
      <c r="AA644" s="60"/>
    </row>
    <row r="645" spans="1:30">
      <c r="A645" s="1" t="s">
        <v>284</v>
      </c>
      <c r="B645" s="6" t="s">
        <v>252</v>
      </c>
      <c r="D645" s="2" t="s">
        <v>253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7">
        <f t="shared" ref="R645:R708" si="160">((E645+Q645)+((F645+G645+H645+I645+J645+K645+L645+M645+N645+O645+P645)*2))/24</f>
        <v>0</v>
      </c>
      <c r="V645" s="49">
        <f>R645</f>
        <v>0</v>
      </c>
      <c r="Y645" s="51"/>
      <c r="Z645" s="51"/>
      <c r="AA645" s="51"/>
      <c r="AC645" s="61">
        <f t="shared" ref="AC645:AC712" si="161">+R645</f>
        <v>0</v>
      </c>
    </row>
    <row r="646" spans="1:30">
      <c r="A646" s="1" t="s">
        <v>284</v>
      </c>
      <c r="B646" s="6" t="s">
        <v>252</v>
      </c>
      <c r="C646" s="6" t="s">
        <v>882</v>
      </c>
      <c r="D646" s="2" t="s">
        <v>884</v>
      </c>
      <c r="E646" s="45">
        <v>-6800</v>
      </c>
      <c r="F646" s="45">
        <v>-8500</v>
      </c>
      <c r="G646" s="45">
        <v>-10200</v>
      </c>
      <c r="H646" s="45">
        <v>-11900</v>
      </c>
      <c r="I646" s="45">
        <v>-13600</v>
      </c>
      <c r="J646" s="45">
        <v>-15300</v>
      </c>
      <c r="K646" s="45">
        <v>-17000</v>
      </c>
      <c r="L646" s="45">
        <v>-18700</v>
      </c>
      <c r="M646" s="45">
        <v>-20400</v>
      </c>
      <c r="N646" s="45">
        <v>-1522</v>
      </c>
      <c r="O646" s="45">
        <v>-3044</v>
      </c>
      <c r="P646" s="45">
        <v>-4566</v>
      </c>
      <c r="Q646" s="45">
        <v>-6088</v>
      </c>
      <c r="R646" s="47">
        <f t="shared" si="160"/>
        <v>-10931.333333333334</v>
      </c>
      <c r="V646" s="49">
        <f t="shared" ref="V646:V709" si="162">R646</f>
        <v>-10931.333333333334</v>
      </c>
      <c r="Y646" s="51"/>
      <c r="Z646" s="51"/>
      <c r="AA646" s="51"/>
      <c r="AC646" s="61">
        <f t="shared" si="161"/>
        <v>-10931.333333333334</v>
      </c>
    </row>
    <row r="647" spans="1:30">
      <c r="A647" s="1" t="s">
        <v>284</v>
      </c>
      <c r="B647" s="6" t="s">
        <v>252</v>
      </c>
      <c r="C647" s="6" t="s">
        <v>934</v>
      </c>
      <c r="D647" s="2" t="s">
        <v>935</v>
      </c>
      <c r="E647" s="45">
        <v>-26232</v>
      </c>
      <c r="F647" s="45">
        <v>-32790</v>
      </c>
      <c r="G647" s="45">
        <v>-39348</v>
      </c>
      <c r="H647" s="45">
        <v>-45906</v>
      </c>
      <c r="I647" s="45">
        <v>-52464</v>
      </c>
      <c r="J647" s="45">
        <v>-59022</v>
      </c>
      <c r="K647" s="45">
        <v>-65580</v>
      </c>
      <c r="L647" s="45">
        <v>-72138</v>
      </c>
      <c r="M647" s="45">
        <v>-78696</v>
      </c>
      <c r="N647" s="45">
        <v>-5887</v>
      </c>
      <c r="O647" s="45">
        <v>-11774</v>
      </c>
      <c r="P647" s="45">
        <v>-17661</v>
      </c>
      <c r="Q647" s="45">
        <v>-23548</v>
      </c>
      <c r="R647" s="47">
        <f t="shared" si="160"/>
        <v>-42179.666666666664</v>
      </c>
      <c r="V647" s="49">
        <f t="shared" si="162"/>
        <v>-42179.666666666664</v>
      </c>
      <c r="Y647" s="51"/>
      <c r="Z647" s="51"/>
      <c r="AA647" s="51"/>
      <c r="AC647" s="61">
        <f t="shared" si="161"/>
        <v>-42179.666666666664</v>
      </c>
    </row>
    <row r="648" spans="1:30">
      <c r="A648" s="1" t="s">
        <v>284</v>
      </c>
      <c r="B648" s="6" t="s">
        <v>252</v>
      </c>
      <c r="C648" s="6" t="s">
        <v>883</v>
      </c>
      <c r="D648" s="2" t="s">
        <v>885</v>
      </c>
      <c r="E648" s="45">
        <v>-6956</v>
      </c>
      <c r="F648" s="45">
        <v>-8695</v>
      </c>
      <c r="G648" s="45">
        <v>-10434</v>
      </c>
      <c r="H648" s="45">
        <v>-12173</v>
      </c>
      <c r="I648" s="45">
        <v>-13912</v>
      </c>
      <c r="J648" s="45">
        <v>-15651</v>
      </c>
      <c r="K648" s="45">
        <v>-17390</v>
      </c>
      <c r="L648" s="45">
        <v>-19129</v>
      </c>
      <c r="M648" s="45">
        <v>-20868</v>
      </c>
      <c r="N648" s="45">
        <v>-1565</v>
      </c>
      <c r="O648" s="45">
        <v>-3130</v>
      </c>
      <c r="P648" s="45">
        <v>-4695</v>
      </c>
      <c r="Q648" s="45">
        <v>-6260</v>
      </c>
      <c r="R648" s="47">
        <f t="shared" si="160"/>
        <v>-11187.5</v>
      </c>
      <c r="V648" s="49">
        <f t="shared" si="162"/>
        <v>-11187.5</v>
      </c>
      <c r="Y648" s="51"/>
      <c r="Z648" s="51"/>
      <c r="AA648" s="51"/>
      <c r="AC648" s="61">
        <f t="shared" si="161"/>
        <v>-11187.5</v>
      </c>
    </row>
    <row r="649" spans="1:30">
      <c r="A649" s="6" t="s">
        <v>284</v>
      </c>
      <c r="B649" s="6" t="s">
        <v>254</v>
      </c>
      <c r="C649" s="6" t="s">
        <v>467</v>
      </c>
      <c r="D649" s="3" t="s">
        <v>815</v>
      </c>
      <c r="E649" s="45">
        <v>0</v>
      </c>
      <c r="F649" s="45">
        <v>0</v>
      </c>
      <c r="G649" s="45">
        <v>-3949.29</v>
      </c>
      <c r="H649" s="45">
        <v>-3949.29</v>
      </c>
      <c r="I649" s="45">
        <v>-3949.29</v>
      </c>
      <c r="J649" s="45">
        <v>-3949.29</v>
      </c>
      <c r="K649" s="45">
        <v>-3949.29</v>
      </c>
      <c r="L649" s="45">
        <v>-3949.29</v>
      </c>
      <c r="M649" s="45">
        <v>-3957.97</v>
      </c>
      <c r="N649" s="45">
        <v>0</v>
      </c>
      <c r="O649" s="45">
        <v>0</v>
      </c>
      <c r="P649" s="45">
        <v>0</v>
      </c>
      <c r="Q649" s="45">
        <v>0</v>
      </c>
      <c r="R649" s="47">
        <f t="shared" si="160"/>
        <v>-2304.4758333333334</v>
      </c>
      <c r="V649" s="49">
        <f t="shared" si="162"/>
        <v>-2304.4758333333334</v>
      </c>
      <c r="Y649" s="51"/>
      <c r="Z649" s="51"/>
      <c r="AA649" s="51"/>
      <c r="AC649" s="61">
        <f t="shared" si="161"/>
        <v>-2304.4758333333334</v>
      </c>
    </row>
    <row r="650" spans="1:30">
      <c r="A650" s="6" t="s">
        <v>293</v>
      </c>
      <c r="B650" s="6" t="s">
        <v>245</v>
      </c>
      <c r="C650" s="6" t="s">
        <v>448</v>
      </c>
      <c r="D650" s="3" t="s">
        <v>816</v>
      </c>
      <c r="E650" s="45">
        <v>-21617979.190000001</v>
      </c>
      <c r="F650" s="45">
        <v>-24042806.23</v>
      </c>
      <c r="G650" s="45">
        <v>-26006287.75</v>
      </c>
      <c r="H650" s="45">
        <v>-27458454.390000001</v>
      </c>
      <c r="I650" s="45">
        <v>-28584869.469999999</v>
      </c>
      <c r="J650" s="45">
        <v>-29803038.059999999</v>
      </c>
      <c r="K650" s="45">
        <v>-31408757.690000001</v>
      </c>
      <c r="L650" s="45">
        <v>-34848667.909999996</v>
      </c>
      <c r="M650" s="45">
        <v>-40896819.469999999</v>
      </c>
      <c r="N650" s="45">
        <v>-6425713.96</v>
      </c>
      <c r="O650" s="45">
        <v>-12366817.41</v>
      </c>
      <c r="P650" s="45">
        <v>-18485713.059999999</v>
      </c>
      <c r="Q650" s="45">
        <v>-22946882.640000001</v>
      </c>
      <c r="R650" s="47">
        <f t="shared" si="160"/>
        <v>-25217531.359583333</v>
      </c>
      <c r="V650" s="49">
        <f t="shared" si="162"/>
        <v>-25217531.359583333</v>
      </c>
      <c r="Y650" s="51"/>
      <c r="Z650" s="51"/>
      <c r="AA650" s="51"/>
      <c r="AC650" s="61">
        <f t="shared" si="161"/>
        <v>-25217531.359583333</v>
      </c>
    </row>
    <row r="651" spans="1:30">
      <c r="A651" s="6" t="s">
        <v>293</v>
      </c>
      <c r="B651" s="6" t="s">
        <v>245</v>
      </c>
      <c r="C651" s="6" t="s">
        <v>449</v>
      </c>
      <c r="D651" s="3" t="s">
        <v>818</v>
      </c>
      <c r="E651" s="45">
        <v>93800.14</v>
      </c>
      <c r="F651" s="45">
        <v>65165.61</v>
      </c>
      <c r="G651" s="45">
        <v>176801.26</v>
      </c>
      <c r="H651" s="45">
        <v>231908.99</v>
      </c>
      <c r="I651" s="45">
        <v>272000.75</v>
      </c>
      <c r="J651" s="45">
        <v>226741.07</v>
      </c>
      <c r="K651" s="45">
        <v>179857.35</v>
      </c>
      <c r="L651" s="45">
        <v>434098.24</v>
      </c>
      <c r="M651" s="45">
        <v>423195.53</v>
      </c>
      <c r="N651" s="45">
        <v>-20395.86</v>
      </c>
      <c r="O651" s="45">
        <v>275039.95</v>
      </c>
      <c r="P651" s="45">
        <v>190453.7</v>
      </c>
      <c r="Q651" s="45">
        <v>377.71000000002101</v>
      </c>
      <c r="R651" s="47">
        <f t="shared" si="160"/>
        <v>208496.29291666669</v>
      </c>
      <c r="V651" s="49">
        <f t="shared" si="162"/>
        <v>208496.29291666669</v>
      </c>
      <c r="Y651" s="51"/>
      <c r="Z651" s="51"/>
      <c r="AA651" s="51"/>
      <c r="AC651" s="61">
        <f t="shared" si="161"/>
        <v>208496.29291666669</v>
      </c>
    </row>
    <row r="652" spans="1:30">
      <c r="A652" s="6" t="s">
        <v>293</v>
      </c>
      <c r="B652" s="6" t="s">
        <v>245</v>
      </c>
      <c r="C652" s="6" t="s">
        <v>450</v>
      </c>
      <c r="D652" s="3" t="s">
        <v>819</v>
      </c>
      <c r="E652" s="45">
        <v>-1292412.92</v>
      </c>
      <c r="F652" s="45">
        <v>-1455756.07</v>
      </c>
      <c r="G652" s="45">
        <v>-1599737.6</v>
      </c>
      <c r="H652" s="45">
        <v>-1733741.39</v>
      </c>
      <c r="I652" s="45">
        <v>-1846991.22</v>
      </c>
      <c r="J652" s="45">
        <v>-1984608.09</v>
      </c>
      <c r="K652" s="45">
        <v>-2150037.58</v>
      </c>
      <c r="L652" s="45">
        <v>-2436294.4700000002</v>
      </c>
      <c r="M652" s="45">
        <v>-2817978.92</v>
      </c>
      <c r="N652" s="45">
        <v>-353007.6</v>
      </c>
      <c r="O652" s="45">
        <v>-685611.37</v>
      </c>
      <c r="P652" s="45">
        <v>-1038841.95</v>
      </c>
      <c r="Q652" s="45">
        <v>-1329220.8799999999</v>
      </c>
      <c r="R652" s="47">
        <f t="shared" si="160"/>
        <v>-1617785.263333333</v>
      </c>
      <c r="V652" s="49">
        <f t="shared" si="162"/>
        <v>-1617785.263333333</v>
      </c>
      <c r="Y652" s="51"/>
      <c r="Z652" s="51"/>
      <c r="AA652" s="51"/>
      <c r="AC652" s="61">
        <f t="shared" si="161"/>
        <v>-1617785.263333333</v>
      </c>
    </row>
    <row r="653" spans="1:30">
      <c r="A653" s="6" t="s">
        <v>293</v>
      </c>
      <c r="B653" s="6" t="s">
        <v>245</v>
      </c>
      <c r="C653" s="6" t="s">
        <v>451</v>
      </c>
      <c r="D653" s="3" t="s">
        <v>820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7">
        <f t="shared" si="160"/>
        <v>0</v>
      </c>
      <c r="V653" s="49">
        <f t="shared" si="162"/>
        <v>0</v>
      </c>
      <c r="Y653" s="51"/>
      <c r="Z653" s="51"/>
      <c r="AA653" s="51"/>
      <c r="AC653" s="61">
        <f t="shared" si="161"/>
        <v>0</v>
      </c>
    </row>
    <row r="654" spans="1:30">
      <c r="A654" s="6" t="s">
        <v>293</v>
      </c>
      <c r="B654" s="6" t="s">
        <v>245</v>
      </c>
      <c r="C654" s="6" t="s">
        <v>452</v>
      </c>
      <c r="D654" s="3" t="s">
        <v>821</v>
      </c>
      <c r="E654" s="45">
        <v>-11530045.630000001</v>
      </c>
      <c r="F654" s="45">
        <v>-12641884.49</v>
      </c>
      <c r="G654" s="45">
        <v>-13572962.460000001</v>
      </c>
      <c r="H654" s="45">
        <v>-14365700.9</v>
      </c>
      <c r="I654" s="45">
        <v>-14988932.369999999</v>
      </c>
      <c r="J654" s="45">
        <v>-15686268.060000001</v>
      </c>
      <c r="K654" s="45">
        <v>-16546766.84</v>
      </c>
      <c r="L654" s="45">
        <v>-18320428.91</v>
      </c>
      <c r="M654" s="45">
        <v>-21537722.329999998</v>
      </c>
      <c r="N654" s="45">
        <v>-3260015.63</v>
      </c>
      <c r="O654" s="45">
        <v>-6318512.4699999997</v>
      </c>
      <c r="P654" s="45">
        <v>-9573278.6099999994</v>
      </c>
      <c r="Q654" s="45">
        <v>-11909526.49</v>
      </c>
      <c r="R654" s="47">
        <f t="shared" si="160"/>
        <v>-13211021.594166666</v>
      </c>
      <c r="V654" s="49">
        <f t="shared" si="162"/>
        <v>-13211021.594166666</v>
      </c>
      <c r="Y654" s="51"/>
      <c r="Z654" s="51"/>
      <c r="AA654" s="51"/>
      <c r="AC654" s="61">
        <f t="shared" si="161"/>
        <v>-13211021.594166666</v>
      </c>
    </row>
    <row r="655" spans="1:30">
      <c r="A655" s="6" t="s">
        <v>293</v>
      </c>
      <c r="B655" s="6" t="s">
        <v>245</v>
      </c>
      <c r="C655" s="6" t="s">
        <v>453</v>
      </c>
      <c r="D655" s="3" t="s">
        <v>822</v>
      </c>
      <c r="E655" s="45">
        <v>-14953.03</v>
      </c>
      <c r="F655" s="45">
        <v>-136712.57999999999</v>
      </c>
      <c r="G655" s="45">
        <v>-182943.69</v>
      </c>
      <c r="H655" s="45">
        <v>-208057.26</v>
      </c>
      <c r="I655" s="45">
        <v>-242564.79</v>
      </c>
      <c r="J655" s="45">
        <v>-299287.98</v>
      </c>
      <c r="K655" s="45">
        <v>-340951.79</v>
      </c>
      <c r="L655" s="45">
        <v>-393733.56</v>
      </c>
      <c r="M655" s="45">
        <v>-394986.07</v>
      </c>
      <c r="N655" s="45">
        <v>-84838.15</v>
      </c>
      <c r="O655" s="45">
        <v>37967.760000000002</v>
      </c>
      <c r="P655" s="45">
        <v>83231.03</v>
      </c>
      <c r="Q655" s="45">
        <v>10001.379999999999</v>
      </c>
      <c r="R655" s="47">
        <f t="shared" si="160"/>
        <v>-180446.07541666672</v>
      </c>
      <c r="V655" s="49">
        <f t="shared" si="162"/>
        <v>-180446.07541666672</v>
      </c>
      <c r="Y655" s="51"/>
      <c r="Z655" s="51"/>
      <c r="AA655" s="51"/>
      <c r="AC655" s="61">
        <f t="shared" si="161"/>
        <v>-180446.07541666672</v>
      </c>
    </row>
    <row r="656" spans="1:30">
      <c r="A656" s="6" t="s">
        <v>293</v>
      </c>
      <c r="B656" s="6" t="s">
        <v>245</v>
      </c>
      <c r="C656" s="6" t="s">
        <v>454</v>
      </c>
      <c r="D656" s="3" t="s">
        <v>823</v>
      </c>
      <c r="E656" s="45">
        <v>-3907.32</v>
      </c>
      <c r="F656" s="45">
        <v>-3907.32</v>
      </c>
      <c r="G656" s="45">
        <v>-3907.32</v>
      </c>
      <c r="H656" s="45">
        <v>-3907.32</v>
      </c>
      <c r="I656" s="45">
        <v>-3907.32</v>
      </c>
      <c r="J656" s="45">
        <v>-3907.32</v>
      </c>
      <c r="K656" s="45">
        <v>-4067.31</v>
      </c>
      <c r="L656" s="45">
        <v>-4067.31</v>
      </c>
      <c r="M656" s="45">
        <v>-4067.31</v>
      </c>
      <c r="N656" s="45">
        <v>0</v>
      </c>
      <c r="O656" s="45">
        <v>0</v>
      </c>
      <c r="P656" s="45">
        <v>0</v>
      </c>
      <c r="Q656" s="45">
        <v>0</v>
      </c>
      <c r="R656" s="47">
        <f t="shared" si="160"/>
        <v>-2807.6825000000008</v>
      </c>
      <c r="V656" s="49">
        <f t="shared" si="162"/>
        <v>-2807.6825000000008</v>
      </c>
      <c r="Y656" s="51"/>
      <c r="Z656" s="51"/>
      <c r="AA656" s="51"/>
      <c r="AC656" s="61">
        <f t="shared" si="161"/>
        <v>-2807.6825000000008</v>
      </c>
    </row>
    <row r="657" spans="1:29">
      <c r="A657" s="6" t="s">
        <v>293</v>
      </c>
      <c r="B657" s="6" t="s">
        <v>245</v>
      </c>
      <c r="C657" s="6" t="s">
        <v>457</v>
      </c>
      <c r="D657" s="3" t="s">
        <v>824</v>
      </c>
      <c r="E657" s="45">
        <v>-668500.92000000004</v>
      </c>
      <c r="F657" s="45">
        <v>-769381.44</v>
      </c>
      <c r="G657" s="45">
        <v>-844690.74</v>
      </c>
      <c r="H657" s="45">
        <v>-907613.98</v>
      </c>
      <c r="I657" s="45">
        <v>-963952.25</v>
      </c>
      <c r="J657" s="45">
        <v>-1020674.34</v>
      </c>
      <c r="K657" s="45">
        <v>-1081922.2</v>
      </c>
      <c r="L657" s="45">
        <v>-1179819.83</v>
      </c>
      <c r="M657" s="45">
        <v>-1326947.18</v>
      </c>
      <c r="N657" s="45">
        <v>-181642.27</v>
      </c>
      <c r="O657" s="45">
        <v>-349401.9</v>
      </c>
      <c r="P657" s="45">
        <v>-512434.93</v>
      </c>
      <c r="Q657" s="45">
        <v>-647470.4</v>
      </c>
      <c r="R657" s="47">
        <f t="shared" si="160"/>
        <v>-816372.22666666657</v>
      </c>
      <c r="V657" s="49">
        <f t="shared" si="162"/>
        <v>-816372.22666666657</v>
      </c>
      <c r="Y657" s="51"/>
      <c r="Z657" s="51"/>
      <c r="AA657" s="51"/>
      <c r="AC657" s="61">
        <f t="shared" si="161"/>
        <v>-816372.22666666657</v>
      </c>
    </row>
    <row r="658" spans="1:29">
      <c r="A658" s="25" t="s">
        <v>293</v>
      </c>
      <c r="B658" s="6" t="s">
        <v>246</v>
      </c>
      <c r="C658" s="6" t="s">
        <v>448</v>
      </c>
      <c r="D658" s="3" t="s">
        <v>836</v>
      </c>
      <c r="E658" s="45">
        <v>2765220.02</v>
      </c>
      <c r="F658" s="45">
        <v>3103525.31</v>
      </c>
      <c r="G658" s="45">
        <v>3382203.95</v>
      </c>
      <c r="H658" s="45">
        <v>3541584.97</v>
      </c>
      <c r="I658" s="45">
        <v>3405159.44</v>
      </c>
      <c r="J658" s="45">
        <v>3249120.14</v>
      </c>
      <c r="K658" s="45">
        <v>2164588.38</v>
      </c>
      <c r="L658" s="45">
        <v>434682.22000000102</v>
      </c>
      <c r="M658" s="45">
        <v>-3089.6899999990701</v>
      </c>
      <c r="N658" s="45">
        <v>151258.76999999999</v>
      </c>
      <c r="O658" s="45">
        <v>-137868.43</v>
      </c>
      <c r="P658" s="45">
        <v>1409834.66</v>
      </c>
      <c r="Q658" s="45">
        <v>2730083.2</v>
      </c>
      <c r="R658" s="47">
        <f t="shared" si="160"/>
        <v>1954054.2775000005</v>
      </c>
      <c r="V658" s="49">
        <f t="shared" si="162"/>
        <v>1954054.2775000005</v>
      </c>
      <c r="Y658" s="51"/>
      <c r="Z658" s="51"/>
      <c r="AA658" s="51"/>
      <c r="AC658" s="61">
        <f t="shared" si="161"/>
        <v>1954054.2775000005</v>
      </c>
    </row>
    <row r="659" spans="1:29">
      <c r="A659" s="25" t="s">
        <v>293</v>
      </c>
      <c r="B659" s="6" t="s">
        <v>246</v>
      </c>
      <c r="C659" s="6" t="s">
        <v>452</v>
      </c>
      <c r="D659" s="3" t="s">
        <v>837</v>
      </c>
      <c r="E659" s="45">
        <v>1723174.14</v>
      </c>
      <c r="F659" s="45">
        <v>1929879.68</v>
      </c>
      <c r="G659" s="45">
        <v>2062556.77</v>
      </c>
      <c r="H659" s="45">
        <v>2126597.9500000002</v>
      </c>
      <c r="I659" s="45">
        <v>2020795.47</v>
      </c>
      <c r="J659" s="45">
        <v>1902791.63</v>
      </c>
      <c r="K659" s="45">
        <v>1140194.02</v>
      </c>
      <c r="L659" s="45">
        <v>277798.86</v>
      </c>
      <c r="M659" s="45">
        <v>69474.13</v>
      </c>
      <c r="N659" s="45">
        <v>198871.7</v>
      </c>
      <c r="O659" s="45">
        <v>10797.36</v>
      </c>
      <c r="P659" s="45">
        <v>806467.7</v>
      </c>
      <c r="Q659" s="45">
        <v>1605113.85</v>
      </c>
      <c r="R659" s="47">
        <f t="shared" si="160"/>
        <v>1184197.4387499997</v>
      </c>
      <c r="V659" s="49">
        <f t="shared" si="162"/>
        <v>1184197.4387499997</v>
      </c>
      <c r="Y659" s="51"/>
      <c r="Z659" s="51"/>
      <c r="AA659" s="51"/>
      <c r="AC659" s="61">
        <f t="shared" si="161"/>
        <v>1184197.4387499997</v>
      </c>
    </row>
    <row r="660" spans="1:29">
      <c r="A660" s="25" t="s">
        <v>293</v>
      </c>
      <c r="B660" s="6" t="s">
        <v>246</v>
      </c>
      <c r="C660" s="6" t="s">
        <v>457</v>
      </c>
      <c r="D660" s="3" t="s">
        <v>838</v>
      </c>
      <c r="E660" s="45">
        <v>84730.23</v>
      </c>
      <c r="F660" s="45">
        <v>110333.61</v>
      </c>
      <c r="G660" s="45">
        <v>122736.91</v>
      </c>
      <c r="H660" s="45">
        <v>129320.82</v>
      </c>
      <c r="I660" s="45">
        <v>128924.94</v>
      </c>
      <c r="J660" s="45">
        <v>124304.17</v>
      </c>
      <c r="K660" s="45">
        <v>87626.94</v>
      </c>
      <c r="L660" s="45">
        <v>38331.339999999997</v>
      </c>
      <c r="M660" s="45">
        <v>3842.81</v>
      </c>
      <c r="N660" s="45">
        <v>13891.78</v>
      </c>
      <c r="O660" s="45">
        <v>18671.91</v>
      </c>
      <c r="P660" s="45">
        <v>46736.21</v>
      </c>
      <c r="Q660" s="45">
        <v>81666.570000000007</v>
      </c>
      <c r="R660" s="47">
        <f t="shared" si="160"/>
        <v>75659.986666666679</v>
      </c>
      <c r="V660" s="49">
        <f t="shared" si="162"/>
        <v>75659.986666666679</v>
      </c>
      <c r="Y660" s="51"/>
      <c r="Z660" s="51"/>
      <c r="AA660" s="51"/>
      <c r="AC660" s="61">
        <f t="shared" si="161"/>
        <v>75659.986666666679</v>
      </c>
    </row>
    <row r="661" spans="1:29">
      <c r="A661" s="25" t="s">
        <v>293</v>
      </c>
      <c r="B661" s="6" t="s">
        <v>247</v>
      </c>
      <c r="C661" s="6" t="s">
        <v>463</v>
      </c>
      <c r="D661" s="3" t="s">
        <v>843</v>
      </c>
      <c r="E661" s="45">
        <v>-53179.44</v>
      </c>
      <c r="F661" s="45">
        <v>-55573.52</v>
      </c>
      <c r="G661" s="45">
        <v>-57290.42</v>
      </c>
      <c r="H661" s="45">
        <v>-59740.42</v>
      </c>
      <c r="I661" s="45">
        <v>-61715.42</v>
      </c>
      <c r="J661" s="45">
        <v>-64347.74</v>
      </c>
      <c r="K661" s="45">
        <v>-66647.740000000005</v>
      </c>
      <c r="L661" s="45">
        <v>-69072.740000000005</v>
      </c>
      <c r="M661" s="45">
        <v>-71847.740000000005</v>
      </c>
      <c r="N661" s="45">
        <v>-16501.45</v>
      </c>
      <c r="O661" s="45">
        <v>-26634.959999999999</v>
      </c>
      <c r="P661" s="45">
        <v>-35272.089999999997</v>
      </c>
      <c r="Q661" s="45">
        <v>-41627.06</v>
      </c>
      <c r="R661" s="47">
        <f t="shared" si="160"/>
        <v>-52670.624166666654</v>
      </c>
      <c r="V661" s="49">
        <f t="shared" si="162"/>
        <v>-52670.624166666654</v>
      </c>
      <c r="Y661" s="51"/>
      <c r="Z661" s="51"/>
      <c r="AA661" s="51"/>
      <c r="AC661" s="61">
        <f t="shared" si="161"/>
        <v>-52670.624166666654</v>
      </c>
    </row>
    <row r="662" spans="1:29">
      <c r="A662" s="25" t="s">
        <v>293</v>
      </c>
      <c r="B662" s="6" t="s">
        <v>247</v>
      </c>
      <c r="C662" s="6" t="s">
        <v>464</v>
      </c>
      <c r="D662" s="3" t="s">
        <v>844</v>
      </c>
      <c r="E662" s="45">
        <v>-8620.81</v>
      </c>
      <c r="F662" s="45">
        <v>-9664.25</v>
      </c>
      <c r="G662" s="45">
        <v>-70985.960000000006</v>
      </c>
      <c r="H662" s="45">
        <v>-73179.61</v>
      </c>
      <c r="I662" s="45">
        <v>-75728.98</v>
      </c>
      <c r="J662" s="45">
        <v>-77604.2</v>
      </c>
      <c r="K662" s="45">
        <v>-78318.880000000005</v>
      </c>
      <c r="L662" s="45">
        <v>-18395.939999999999</v>
      </c>
      <c r="M662" s="45">
        <v>-17627.400000000001</v>
      </c>
      <c r="N662" s="45">
        <v>-3418.25</v>
      </c>
      <c r="O662" s="45">
        <v>-6162.81</v>
      </c>
      <c r="P662" s="45">
        <v>-6582.79</v>
      </c>
      <c r="Q662" s="45">
        <v>-7681.01</v>
      </c>
      <c r="R662" s="47">
        <f t="shared" si="160"/>
        <v>-37151.665000000001</v>
      </c>
      <c r="V662" s="49">
        <f t="shared" si="162"/>
        <v>-37151.665000000001</v>
      </c>
      <c r="Y662" s="51"/>
      <c r="Z662" s="51"/>
      <c r="AA662" s="51"/>
      <c r="AC662" s="61">
        <f t="shared" si="161"/>
        <v>-37151.665000000001</v>
      </c>
    </row>
    <row r="663" spans="1:29">
      <c r="A663" s="25" t="s">
        <v>293</v>
      </c>
      <c r="B663" s="6" t="s">
        <v>248</v>
      </c>
      <c r="C663" s="6" t="s">
        <v>465</v>
      </c>
      <c r="D663" s="3" t="s">
        <v>848</v>
      </c>
      <c r="E663" s="45">
        <v>-971257.9</v>
      </c>
      <c r="F663" s="45">
        <v>-1175210.28</v>
      </c>
      <c r="G663" s="45">
        <v>-1397171.6</v>
      </c>
      <c r="H663" s="45">
        <v>-1618435.49</v>
      </c>
      <c r="I663" s="45">
        <v>-1846476.89</v>
      </c>
      <c r="J663" s="45">
        <v>-2080514.76</v>
      </c>
      <c r="K663" s="45">
        <v>-2317067.89</v>
      </c>
      <c r="L663" s="45">
        <v>-2572878.27</v>
      </c>
      <c r="M663" s="45">
        <v>-2807769.13</v>
      </c>
      <c r="N663" s="45">
        <v>-255703.2</v>
      </c>
      <c r="O663" s="45">
        <v>-517251.71</v>
      </c>
      <c r="P663" s="45">
        <v>-767925.5</v>
      </c>
      <c r="Q663" s="45">
        <v>-1034768.19</v>
      </c>
      <c r="R663" s="47">
        <f t="shared" si="160"/>
        <v>-1529951.4804166667</v>
      </c>
      <c r="V663" s="49">
        <f t="shared" si="162"/>
        <v>-1529951.4804166667</v>
      </c>
      <c r="Y663" s="51"/>
      <c r="Z663" s="51"/>
      <c r="AA663" s="51"/>
      <c r="AC663" s="61">
        <f t="shared" si="161"/>
        <v>-1529951.4804166667</v>
      </c>
    </row>
    <row r="664" spans="1:29">
      <c r="A664" s="25" t="s">
        <v>293</v>
      </c>
      <c r="B664" s="6" t="s">
        <v>248</v>
      </c>
      <c r="C664" s="6" t="s">
        <v>466</v>
      </c>
      <c r="D664" s="3" t="s">
        <v>849</v>
      </c>
      <c r="E664" s="45">
        <v>-506511.11</v>
      </c>
      <c r="F664" s="45">
        <v>-619526.55000000005</v>
      </c>
      <c r="G664" s="45">
        <v>-712149.07</v>
      </c>
      <c r="H664" s="45">
        <v>-820366.78</v>
      </c>
      <c r="I664" s="45">
        <v>-928963.11</v>
      </c>
      <c r="J664" s="45">
        <v>-1052932.1499999999</v>
      </c>
      <c r="K664" s="45">
        <v>-1180478.55</v>
      </c>
      <c r="L664" s="45">
        <v>-1303576.45</v>
      </c>
      <c r="M664" s="45">
        <v>-1413471.32</v>
      </c>
      <c r="N664" s="45">
        <v>-112953.62</v>
      </c>
      <c r="O664" s="45">
        <v>-223184.23</v>
      </c>
      <c r="P664" s="45">
        <v>-338147.06</v>
      </c>
      <c r="Q664" s="45">
        <v>-462085.9</v>
      </c>
      <c r="R664" s="47">
        <f t="shared" si="160"/>
        <v>-765837.28291666682</v>
      </c>
      <c r="V664" s="49">
        <f t="shared" si="162"/>
        <v>-765837.28291666682</v>
      </c>
      <c r="Y664" s="51"/>
      <c r="Z664" s="51"/>
      <c r="AA664" s="51"/>
      <c r="AC664" s="61">
        <f t="shared" si="161"/>
        <v>-765837.28291666682</v>
      </c>
    </row>
    <row r="665" spans="1:29">
      <c r="A665" s="25" t="s">
        <v>293</v>
      </c>
      <c r="B665" s="6" t="s">
        <v>249</v>
      </c>
      <c r="C665" s="6" t="s">
        <v>465</v>
      </c>
      <c r="D665" s="3" t="s">
        <v>850</v>
      </c>
      <c r="E665" s="45">
        <v>41021.129999999997</v>
      </c>
      <c r="F665" s="45">
        <v>23197.47</v>
      </c>
      <c r="G665" s="45">
        <v>23503.03</v>
      </c>
      <c r="H665" s="45">
        <v>16311.97</v>
      </c>
      <c r="I665" s="45">
        <v>10180.44</v>
      </c>
      <c r="J665" s="45">
        <v>7220.5100000000102</v>
      </c>
      <c r="K665" s="45">
        <v>-10018.99</v>
      </c>
      <c r="L665" s="45">
        <v>10383.41</v>
      </c>
      <c r="M665" s="45">
        <v>-10450.790000000001</v>
      </c>
      <c r="N665" s="45">
        <v>-5587.58</v>
      </c>
      <c r="O665" s="45">
        <v>6224.28</v>
      </c>
      <c r="P665" s="45">
        <v>-10821.43</v>
      </c>
      <c r="Q665" s="45">
        <v>2755.23</v>
      </c>
      <c r="R665" s="47">
        <f t="shared" si="160"/>
        <v>6835.8750000000009</v>
      </c>
      <c r="V665" s="49">
        <f t="shared" si="162"/>
        <v>6835.8750000000009</v>
      </c>
      <c r="Y665" s="51"/>
      <c r="Z665" s="51"/>
      <c r="AA665" s="51"/>
      <c r="AC665" s="61">
        <f t="shared" si="161"/>
        <v>6835.8750000000009</v>
      </c>
    </row>
    <row r="666" spans="1:29">
      <c r="A666" s="25" t="s">
        <v>293</v>
      </c>
      <c r="B666" s="6" t="s">
        <v>249</v>
      </c>
      <c r="C666" s="6" t="s">
        <v>466</v>
      </c>
      <c r="D666" s="3" t="s">
        <v>851</v>
      </c>
      <c r="E666" s="45">
        <v>16494.939999999999</v>
      </c>
      <c r="F666" s="45">
        <v>36887.86</v>
      </c>
      <c r="G666" s="45">
        <v>23305.15</v>
      </c>
      <c r="H666" s="45">
        <v>22926.53</v>
      </c>
      <c r="I666" s="45">
        <v>7553.82</v>
      </c>
      <c r="J666" s="45">
        <v>3976.46</v>
      </c>
      <c r="K666" s="45">
        <v>8424.9599999999991</v>
      </c>
      <c r="L666" s="45">
        <v>21627.99</v>
      </c>
      <c r="M666" s="45">
        <v>18569.240000000002</v>
      </c>
      <c r="N666" s="45">
        <v>2723.01</v>
      </c>
      <c r="O666" s="45">
        <v>-2009.21</v>
      </c>
      <c r="P666" s="45">
        <v>-10985.22</v>
      </c>
      <c r="Q666" s="45">
        <v>-4755.7</v>
      </c>
      <c r="R666" s="47">
        <f t="shared" si="160"/>
        <v>11572.517500000004</v>
      </c>
      <c r="V666" s="49">
        <f t="shared" si="162"/>
        <v>11572.517500000004</v>
      </c>
      <c r="Y666" s="51"/>
      <c r="Z666" s="51"/>
      <c r="AA666" s="51"/>
      <c r="AC666" s="61">
        <f t="shared" si="161"/>
        <v>11572.517500000004</v>
      </c>
    </row>
    <row r="667" spans="1:29">
      <c r="A667" s="25" t="s">
        <v>293</v>
      </c>
      <c r="B667" s="6" t="s">
        <v>250</v>
      </c>
      <c r="C667" s="6"/>
      <c r="D667" s="3" t="s">
        <v>251</v>
      </c>
      <c r="E667" s="45">
        <v>-5000</v>
      </c>
      <c r="F667" s="45">
        <v>-6000</v>
      </c>
      <c r="G667" s="45">
        <v>-6000</v>
      </c>
      <c r="H667" s="45">
        <v>-8000</v>
      </c>
      <c r="I667" s="45">
        <v>-9000</v>
      </c>
      <c r="J667" s="45">
        <v>-10000</v>
      </c>
      <c r="K667" s="45">
        <v>-11000</v>
      </c>
      <c r="L667" s="45">
        <v>-12000</v>
      </c>
      <c r="M667" s="45">
        <v>-13000</v>
      </c>
      <c r="N667" s="45">
        <v>-1000</v>
      </c>
      <c r="O667" s="45">
        <v>-2000</v>
      </c>
      <c r="P667" s="45">
        <v>-3000</v>
      </c>
      <c r="Q667" s="45">
        <v>-4000</v>
      </c>
      <c r="R667" s="47">
        <f t="shared" si="160"/>
        <v>-7125</v>
      </c>
      <c r="V667" s="49">
        <f t="shared" si="162"/>
        <v>-7125</v>
      </c>
      <c r="Y667" s="51"/>
      <c r="Z667" s="51"/>
      <c r="AA667" s="51"/>
      <c r="AC667" s="61">
        <f t="shared" si="161"/>
        <v>-7125</v>
      </c>
    </row>
    <row r="668" spans="1:29">
      <c r="A668" s="25" t="s">
        <v>293</v>
      </c>
      <c r="B668" s="6" t="s">
        <v>254</v>
      </c>
      <c r="C668" s="6" t="s">
        <v>461</v>
      </c>
      <c r="D668" s="3" t="s">
        <v>840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60"/>
        <v>0</v>
      </c>
      <c r="V668" s="49">
        <f t="shared" si="162"/>
        <v>0</v>
      </c>
      <c r="Y668" s="51"/>
      <c r="Z668" s="51"/>
      <c r="AA668" s="51"/>
      <c r="AC668" s="61">
        <f t="shared" si="161"/>
        <v>0</v>
      </c>
    </row>
    <row r="669" spans="1:29">
      <c r="A669" s="25" t="s">
        <v>293</v>
      </c>
      <c r="B669" s="6" t="s">
        <v>254</v>
      </c>
      <c r="C669" s="6" t="s">
        <v>467</v>
      </c>
      <c r="D669" s="3" t="s">
        <v>815</v>
      </c>
      <c r="E669" s="45">
        <v>-425</v>
      </c>
      <c r="F669" s="45">
        <v>-425</v>
      </c>
      <c r="G669" s="45">
        <v>-735.22</v>
      </c>
      <c r="H669" s="45">
        <v>-735.22</v>
      </c>
      <c r="I669" s="45">
        <v>-735.22</v>
      </c>
      <c r="J669" s="45">
        <v>-735.22</v>
      </c>
      <c r="K669" s="45">
        <v>-735.22</v>
      </c>
      <c r="L669" s="45">
        <v>-735.22</v>
      </c>
      <c r="M669" s="45">
        <v>-735.22</v>
      </c>
      <c r="N669" s="45">
        <v>0</v>
      </c>
      <c r="O669" s="45">
        <v>0</v>
      </c>
      <c r="P669" s="45">
        <v>0</v>
      </c>
      <c r="Q669" s="45">
        <v>0</v>
      </c>
      <c r="R669" s="47">
        <f t="shared" si="160"/>
        <v>-482.00333333333339</v>
      </c>
      <c r="V669" s="49">
        <f t="shared" si="162"/>
        <v>-482.00333333333339</v>
      </c>
      <c r="Y669" s="51"/>
      <c r="Z669" s="51"/>
      <c r="AA669" s="51"/>
      <c r="AC669" s="61">
        <f t="shared" si="161"/>
        <v>-482.00333333333339</v>
      </c>
    </row>
    <row r="670" spans="1:29">
      <c r="A670" s="25" t="s">
        <v>293</v>
      </c>
      <c r="B670" s="6" t="s">
        <v>254</v>
      </c>
      <c r="C670" s="6" t="s">
        <v>462</v>
      </c>
      <c r="D670" s="3" t="s">
        <v>841</v>
      </c>
      <c r="E670" s="45">
        <v>-156.1</v>
      </c>
      <c r="F670" s="45">
        <v>-329.7</v>
      </c>
      <c r="G670" s="45">
        <v>-329.7</v>
      </c>
      <c r="H670" s="45">
        <v>-329.7</v>
      </c>
      <c r="I670" s="45">
        <v>-329.7</v>
      </c>
      <c r="J670" s="45">
        <v>-369.7</v>
      </c>
      <c r="K670" s="45">
        <v>-369.7</v>
      </c>
      <c r="L670" s="45">
        <v>-369.7</v>
      </c>
      <c r="M670" s="45">
        <v>-504.85</v>
      </c>
      <c r="N670" s="45">
        <v>0</v>
      </c>
      <c r="O670" s="45">
        <v>0</v>
      </c>
      <c r="P670" s="45">
        <v>0</v>
      </c>
      <c r="Q670" s="45">
        <v>0</v>
      </c>
      <c r="R670" s="47">
        <f t="shared" si="160"/>
        <v>-250.89999999999998</v>
      </c>
      <c r="V670" s="49">
        <f t="shared" si="162"/>
        <v>-250.89999999999998</v>
      </c>
      <c r="Y670" s="51"/>
      <c r="Z670" s="51"/>
      <c r="AA670" s="51"/>
      <c r="AC670" s="61">
        <f t="shared" si="161"/>
        <v>-250.89999999999998</v>
      </c>
    </row>
    <row r="671" spans="1:29">
      <c r="A671" s="25" t="s">
        <v>293</v>
      </c>
      <c r="B671" s="6" t="s">
        <v>254</v>
      </c>
      <c r="C671" s="6" t="s">
        <v>464</v>
      </c>
      <c r="D671" s="3" t="s">
        <v>842</v>
      </c>
      <c r="E671" s="45">
        <v>-2332.33</v>
      </c>
      <c r="F671" s="45">
        <v>-2332.33</v>
      </c>
      <c r="G671" s="45">
        <v>-60496.39</v>
      </c>
      <c r="H671" s="45">
        <v>-60496.39</v>
      </c>
      <c r="I671" s="45">
        <v>-60496.39</v>
      </c>
      <c r="J671" s="45">
        <v>-60496.39</v>
      </c>
      <c r="K671" s="45">
        <v>-2332.33</v>
      </c>
      <c r="L671" s="45">
        <v>-2332.33</v>
      </c>
      <c r="M671" s="45">
        <v>-2332.33</v>
      </c>
      <c r="N671" s="45">
        <v>0</v>
      </c>
      <c r="O671" s="45">
        <v>0</v>
      </c>
      <c r="P671" s="45">
        <v>0</v>
      </c>
      <c r="Q671" s="45">
        <v>0</v>
      </c>
      <c r="R671" s="47">
        <f t="shared" si="160"/>
        <v>-21040.087083333332</v>
      </c>
      <c r="V671" s="49">
        <f t="shared" si="162"/>
        <v>-21040.087083333332</v>
      </c>
      <c r="Y671" s="51"/>
      <c r="Z671" s="51"/>
      <c r="AA671" s="51"/>
      <c r="AC671" s="61">
        <f t="shared" si="161"/>
        <v>-21040.087083333332</v>
      </c>
    </row>
    <row r="672" spans="1:29">
      <c r="A672" s="25" t="s">
        <v>293</v>
      </c>
      <c r="B672" s="6" t="s">
        <v>255</v>
      </c>
      <c r="C672" s="6"/>
      <c r="D672" s="3" t="s">
        <v>852</v>
      </c>
      <c r="E672" s="45">
        <v>-644946.07999999996</v>
      </c>
      <c r="F672" s="45">
        <v>-680875.16</v>
      </c>
      <c r="G672" s="45">
        <v>-700965.33</v>
      </c>
      <c r="H672" s="45">
        <v>-706838.32</v>
      </c>
      <c r="I672" s="45">
        <v>-711887.13</v>
      </c>
      <c r="J672" s="45">
        <v>-722967.93</v>
      </c>
      <c r="K672" s="45">
        <v>-797324.02</v>
      </c>
      <c r="L672" s="45">
        <v>-824945.43</v>
      </c>
      <c r="M672" s="45">
        <v>-863840.52</v>
      </c>
      <c r="N672" s="45">
        <v>-34042.79</v>
      </c>
      <c r="O672" s="45">
        <v>-66378.12</v>
      </c>
      <c r="P672" s="45">
        <v>-77802.38</v>
      </c>
      <c r="Q672" s="45">
        <v>-70139.539999999994</v>
      </c>
      <c r="R672" s="47">
        <f t="shared" si="160"/>
        <v>-545450.82833333325</v>
      </c>
      <c r="V672" s="49">
        <f t="shared" si="162"/>
        <v>-545450.82833333325</v>
      </c>
      <c r="Y672" s="51"/>
      <c r="Z672" s="51"/>
      <c r="AA672" s="51"/>
      <c r="AC672" s="61">
        <f t="shared" si="161"/>
        <v>-545450.82833333325</v>
      </c>
    </row>
    <row r="673" spans="1:29">
      <c r="A673" s="25" t="s">
        <v>293</v>
      </c>
      <c r="B673" s="6" t="s">
        <v>255</v>
      </c>
      <c r="C673" s="6" t="s">
        <v>143</v>
      </c>
      <c r="D673" s="3" t="s">
        <v>859</v>
      </c>
      <c r="E673" s="45">
        <v>-44462.35</v>
      </c>
      <c r="F673" s="45">
        <v>-54889.85</v>
      </c>
      <c r="G673" s="45">
        <v>-64771.94</v>
      </c>
      <c r="H673" s="45">
        <v>-75807.59</v>
      </c>
      <c r="I673" s="45">
        <v>-88060.67</v>
      </c>
      <c r="J673" s="45">
        <v>-100711.34</v>
      </c>
      <c r="K673" s="45">
        <v>-114671.03</v>
      </c>
      <c r="L673" s="45">
        <v>-117742.83</v>
      </c>
      <c r="M673" s="45">
        <v>-121397.73</v>
      </c>
      <c r="N673" s="45">
        <v>-3679.54</v>
      </c>
      <c r="O673" s="45">
        <v>-7068.47</v>
      </c>
      <c r="P673" s="45">
        <v>-10547.58</v>
      </c>
      <c r="Q673" s="45">
        <v>-13868.49</v>
      </c>
      <c r="R673" s="47">
        <f t="shared" si="160"/>
        <v>-65709.499166666661</v>
      </c>
      <c r="V673" s="49">
        <f t="shared" si="162"/>
        <v>-65709.499166666661</v>
      </c>
      <c r="Y673" s="51"/>
      <c r="Z673" s="51"/>
      <c r="AA673" s="51"/>
      <c r="AC673" s="61">
        <f t="shared" si="161"/>
        <v>-65709.499166666661</v>
      </c>
    </row>
    <row r="674" spans="1:29">
      <c r="A674" s="6" t="s">
        <v>294</v>
      </c>
      <c r="B674" s="6" t="s">
        <v>245</v>
      </c>
      <c r="C674" s="6" t="s">
        <v>448</v>
      </c>
      <c r="D674" s="3" t="s">
        <v>816</v>
      </c>
      <c r="E674" s="45">
        <v>-67753808.420000002</v>
      </c>
      <c r="F674" s="45">
        <v>-75055302.180000007</v>
      </c>
      <c r="G674" s="45">
        <v>-80696121.379999995</v>
      </c>
      <c r="H674" s="45">
        <v>-85437087.810000002</v>
      </c>
      <c r="I674" s="45">
        <v>-88990041</v>
      </c>
      <c r="J674" s="45">
        <v>-92741378.829999998</v>
      </c>
      <c r="K674" s="45">
        <v>-97675258.519999996</v>
      </c>
      <c r="L674" s="45">
        <v>-108395481.86</v>
      </c>
      <c r="M674" s="45">
        <v>-126773676.98</v>
      </c>
      <c r="N674" s="45">
        <v>-19503050.760000002</v>
      </c>
      <c r="O674" s="45">
        <v>-37986916.479999997</v>
      </c>
      <c r="P674" s="45">
        <v>-57487775.57</v>
      </c>
      <c r="Q674" s="45">
        <v>-71239613.620000005</v>
      </c>
      <c r="R674" s="47">
        <f t="shared" si="160"/>
        <v>-78353233.532499999</v>
      </c>
      <c r="V674" s="49">
        <f t="shared" si="162"/>
        <v>-78353233.532499999</v>
      </c>
      <c r="Y674" s="51"/>
      <c r="Z674" s="51"/>
      <c r="AA674" s="51"/>
      <c r="AC674" s="61">
        <f t="shared" si="161"/>
        <v>-78353233.532499999</v>
      </c>
    </row>
    <row r="675" spans="1:29">
      <c r="A675" s="6" t="s">
        <v>294</v>
      </c>
      <c r="B675" s="6" t="s">
        <v>245</v>
      </c>
      <c r="C675" s="6" t="s">
        <v>449</v>
      </c>
      <c r="D675" s="3" t="s">
        <v>825</v>
      </c>
      <c r="E675" s="45">
        <v>2893.4700000000298</v>
      </c>
      <c r="F675" s="45">
        <v>-179639.14</v>
      </c>
      <c r="G675" s="45">
        <v>-136917.29999999999</v>
      </c>
      <c r="H675" s="45">
        <v>68008.11</v>
      </c>
      <c r="I675" s="45">
        <v>623718.57999999996</v>
      </c>
      <c r="J675" s="45">
        <v>415301.76</v>
      </c>
      <c r="K675" s="45">
        <v>179463.29</v>
      </c>
      <c r="L675" s="45">
        <v>-162965.16</v>
      </c>
      <c r="M675" s="45">
        <v>-1348414.41</v>
      </c>
      <c r="N675" s="45">
        <v>-1288704.27</v>
      </c>
      <c r="O675" s="45">
        <v>-864553.88</v>
      </c>
      <c r="P675" s="45">
        <v>-868003.13</v>
      </c>
      <c r="Q675" s="45">
        <v>-1446870.22</v>
      </c>
      <c r="R675" s="47">
        <f t="shared" si="160"/>
        <v>-357057.82708333334</v>
      </c>
      <c r="V675" s="49">
        <f t="shared" si="162"/>
        <v>-357057.82708333334</v>
      </c>
      <c r="Y675" s="51"/>
      <c r="Z675" s="51"/>
      <c r="AA675" s="51"/>
      <c r="AC675" s="61">
        <f t="shared" si="161"/>
        <v>-357057.82708333334</v>
      </c>
    </row>
    <row r="676" spans="1:29">
      <c r="A676" s="6" t="s">
        <v>294</v>
      </c>
      <c r="B676" s="6" t="s">
        <v>245</v>
      </c>
      <c r="C676" s="6" t="s">
        <v>519</v>
      </c>
      <c r="D676" s="3" t="s">
        <v>817</v>
      </c>
      <c r="E676" s="45">
        <v>-1854691.98</v>
      </c>
      <c r="F676" s="45">
        <v>-2033791.18</v>
      </c>
      <c r="G676" s="45">
        <v>-2165453.2400000002</v>
      </c>
      <c r="H676" s="45">
        <v>-2271322.9900000002</v>
      </c>
      <c r="I676" s="45">
        <v>-2343194.94</v>
      </c>
      <c r="J676" s="45">
        <v>-2420750.34</v>
      </c>
      <c r="K676" s="45">
        <v>-2532085.23</v>
      </c>
      <c r="L676" s="45">
        <v>-2806933.19</v>
      </c>
      <c r="M676" s="45">
        <v>-3292483.2</v>
      </c>
      <c r="N676" s="45">
        <v>-517342.92</v>
      </c>
      <c r="O676" s="45">
        <v>-1006135.9</v>
      </c>
      <c r="P676" s="45">
        <v>-1523246.44</v>
      </c>
      <c r="Q676" s="45">
        <v>-1879804.72</v>
      </c>
      <c r="R676" s="47">
        <f t="shared" si="160"/>
        <v>-2064998.9933333334</v>
      </c>
      <c r="V676" s="49">
        <f t="shared" si="162"/>
        <v>-2064998.9933333334</v>
      </c>
      <c r="Y676" s="51"/>
      <c r="Z676" s="51"/>
      <c r="AA676" s="51"/>
      <c r="AC676" s="61">
        <f t="shared" si="161"/>
        <v>-2064998.9933333334</v>
      </c>
    </row>
    <row r="677" spans="1:29">
      <c r="A677" s="6" t="s">
        <v>294</v>
      </c>
      <c r="B677" s="6" t="s">
        <v>245</v>
      </c>
      <c r="C677" s="6" t="s">
        <v>450</v>
      </c>
      <c r="D677" s="3" t="s">
        <v>819</v>
      </c>
      <c r="E677" s="45">
        <v>-5262593.6500000004</v>
      </c>
      <c r="F677" s="45">
        <v>-5991319.5499999998</v>
      </c>
      <c r="G677" s="45">
        <v>-6806197.96</v>
      </c>
      <c r="H677" s="45">
        <v>-7500981.6299999999</v>
      </c>
      <c r="I677" s="45">
        <v>-8119686.1799999997</v>
      </c>
      <c r="J677" s="45">
        <v>-8856803.5899999999</v>
      </c>
      <c r="K677" s="45">
        <v>-9882150.6899999995</v>
      </c>
      <c r="L677" s="45">
        <v>-10816254.710000001</v>
      </c>
      <c r="M677" s="45">
        <v>-12197089.220000001</v>
      </c>
      <c r="N677" s="45">
        <v>-1324988.73</v>
      </c>
      <c r="O677" s="45">
        <v>-2577471.2599999998</v>
      </c>
      <c r="P677" s="45">
        <v>-3991275.62</v>
      </c>
      <c r="Q677" s="45">
        <v>-5155594.4000000004</v>
      </c>
      <c r="R677" s="47">
        <f t="shared" si="160"/>
        <v>-6939442.7637500018</v>
      </c>
      <c r="V677" s="49">
        <f t="shared" si="162"/>
        <v>-6939442.7637500018</v>
      </c>
      <c r="Y677" s="51"/>
      <c r="Z677" s="51"/>
      <c r="AA677" s="51"/>
      <c r="AC677" s="61">
        <f t="shared" si="161"/>
        <v>-6939442.7637500018</v>
      </c>
    </row>
    <row r="678" spans="1:29">
      <c r="A678" s="6" t="s">
        <v>294</v>
      </c>
      <c r="B678" s="6" t="s">
        <v>245</v>
      </c>
      <c r="C678" s="6" t="s">
        <v>458</v>
      </c>
      <c r="D678" s="3" t="s">
        <v>826</v>
      </c>
      <c r="E678" s="45">
        <v>9508.7099999999991</v>
      </c>
      <c r="F678" s="45">
        <v>-2673.84</v>
      </c>
      <c r="G678" s="45">
        <v>38410.239999999998</v>
      </c>
      <c r="H678" s="45">
        <v>72460.600000000006</v>
      </c>
      <c r="I678" s="45">
        <v>87226.89</v>
      </c>
      <c r="J678" s="45">
        <v>109637.73</v>
      </c>
      <c r="K678" s="45">
        <v>118821.14</v>
      </c>
      <c r="L678" s="45">
        <v>114553.99</v>
      </c>
      <c r="M678" s="45">
        <v>116266.14</v>
      </c>
      <c r="N678" s="45">
        <v>-67904.320000000007</v>
      </c>
      <c r="O678" s="45">
        <v>-73782.53</v>
      </c>
      <c r="P678" s="45">
        <v>-80619.710000000006</v>
      </c>
      <c r="Q678" s="45">
        <v>-76340.47</v>
      </c>
      <c r="R678" s="47">
        <f t="shared" si="160"/>
        <v>33248.370833333334</v>
      </c>
      <c r="V678" s="49">
        <f t="shared" si="162"/>
        <v>33248.370833333334</v>
      </c>
      <c r="Y678" s="51"/>
      <c r="Z678" s="51"/>
      <c r="AA678" s="51"/>
      <c r="AC678" s="61">
        <f t="shared" si="161"/>
        <v>33248.370833333334</v>
      </c>
    </row>
    <row r="679" spans="1:29">
      <c r="A679" s="6" t="s">
        <v>294</v>
      </c>
      <c r="B679" s="6" t="s">
        <v>245</v>
      </c>
      <c r="C679" s="6" t="s">
        <v>520</v>
      </c>
      <c r="D679" s="3" t="s">
        <v>827</v>
      </c>
      <c r="E679" s="45">
        <v>-183834.47</v>
      </c>
      <c r="F679" s="45">
        <v>-208455.53</v>
      </c>
      <c r="G679" s="45">
        <v>-236617.19</v>
      </c>
      <c r="H679" s="45">
        <v>-260227.98</v>
      </c>
      <c r="I679" s="45">
        <v>-281164.99</v>
      </c>
      <c r="J679" s="45">
        <v>-306480.55</v>
      </c>
      <c r="K679" s="45">
        <v>-342205.19</v>
      </c>
      <c r="L679" s="45">
        <v>-373830.9</v>
      </c>
      <c r="M679" s="45">
        <v>-420513.53</v>
      </c>
      <c r="N679" s="45">
        <v>-44566.86</v>
      </c>
      <c r="O679" s="45">
        <v>-86589.94</v>
      </c>
      <c r="P679" s="45">
        <v>-134392.78</v>
      </c>
      <c r="Q679" s="45">
        <v>-173632.97</v>
      </c>
      <c r="R679" s="47">
        <f t="shared" si="160"/>
        <v>-239481.59666666668</v>
      </c>
      <c r="V679" s="49">
        <f t="shared" si="162"/>
        <v>-239481.59666666668</v>
      </c>
      <c r="Y679" s="51"/>
      <c r="Z679" s="51"/>
      <c r="AA679" s="51"/>
      <c r="AC679" s="61">
        <f t="shared" si="161"/>
        <v>-239481.59666666668</v>
      </c>
    </row>
    <row r="680" spans="1:29">
      <c r="A680" s="6" t="s">
        <v>294</v>
      </c>
      <c r="B680" s="6" t="s">
        <v>245</v>
      </c>
      <c r="C680" s="6" t="s">
        <v>451</v>
      </c>
      <c r="D680" s="3" t="s">
        <v>820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160"/>
        <v>0</v>
      </c>
      <c r="V680" s="49">
        <f t="shared" si="162"/>
        <v>0</v>
      </c>
      <c r="Y680" s="51"/>
      <c r="Z680" s="51"/>
      <c r="AA680" s="51"/>
      <c r="AC680" s="61">
        <f t="shared" si="161"/>
        <v>0</v>
      </c>
    </row>
    <row r="681" spans="1:29">
      <c r="A681" s="6" t="s">
        <v>294</v>
      </c>
      <c r="B681" s="6" t="s">
        <v>245</v>
      </c>
      <c r="C681" s="6" t="s">
        <v>452</v>
      </c>
      <c r="D681" s="3" t="s">
        <v>821</v>
      </c>
      <c r="E681" s="45">
        <v>-49721361.119999997</v>
      </c>
      <c r="F681" s="45">
        <v>-54984453.719999999</v>
      </c>
      <c r="G681" s="45">
        <v>-59116957.229999997</v>
      </c>
      <c r="H681" s="45">
        <v>-62841871.899999999</v>
      </c>
      <c r="I681" s="45">
        <v>-65797967.420000002</v>
      </c>
      <c r="J681" s="45">
        <v>-68971745.409999996</v>
      </c>
      <c r="K681" s="45">
        <v>-72872341.769999996</v>
      </c>
      <c r="L681" s="45">
        <v>-79599471.959999993</v>
      </c>
      <c r="M681" s="45">
        <v>-91749073.480000004</v>
      </c>
      <c r="N681" s="45">
        <v>-12951596.279999999</v>
      </c>
      <c r="O681" s="45">
        <v>-25108655.010000002</v>
      </c>
      <c r="P681" s="45">
        <v>-38312547.600000001</v>
      </c>
      <c r="Q681" s="45">
        <v>-47688717.549999997</v>
      </c>
      <c r="R681" s="47">
        <f t="shared" si="160"/>
        <v>-56750976.759583324</v>
      </c>
      <c r="V681" s="49">
        <f t="shared" si="162"/>
        <v>-56750976.759583324</v>
      </c>
      <c r="Y681" s="51"/>
      <c r="Z681" s="51"/>
      <c r="AA681" s="51"/>
      <c r="AC681" s="61">
        <f t="shared" si="161"/>
        <v>-56750976.759583324</v>
      </c>
    </row>
    <row r="682" spans="1:29">
      <c r="A682" s="6" t="s">
        <v>294</v>
      </c>
      <c r="B682" s="6" t="s">
        <v>245</v>
      </c>
      <c r="C682" s="6" t="s">
        <v>453</v>
      </c>
      <c r="D682" s="3" t="s">
        <v>828</v>
      </c>
      <c r="E682" s="45">
        <v>-423735.82</v>
      </c>
      <c r="F682" s="45">
        <v>-601957.09</v>
      </c>
      <c r="G682" s="45">
        <v>-868350.38</v>
      </c>
      <c r="H682" s="45">
        <v>-903610.98</v>
      </c>
      <c r="I682" s="45">
        <v>-568906.81000000006</v>
      </c>
      <c r="J682" s="45">
        <v>-777456.86</v>
      </c>
      <c r="K682" s="45">
        <v>-884913.46</v>
      </c>
      <c r="L682" s="45">
        <v>-1490470.59</v>
      </c>
      <c r="M682" s="45">
        <v>-1988745.98</v>
      </c>
      <c r="N682" s="45">
        <v>-754616.75</v>
      </c>
      <c r="O682" s="45">
        <v>-746329.43</v>
      </c>
      <c r="P682" s="45">
        <v>-536840.86</v>
      </c>
      <c r="Q682" s="45">
        <v>-923125.91</v>
      </c>
      <c r="R682" s="47">
        <f t="shared" si="160"/>
        <v>-899635.83791666664</v>
      </c>
      <c r="V682" s="49">
        <f t="shared" si="162"/>
        <v>-899635.83791666664</v>
      </c>
      <c r="Y682" s="51"/>
      <c r="Z682" s="51"/>
      <c r="AA682" s="51"/>
      <c r="AC682" s="61">
        <f t="shared" si="161"/>
        <v>-899635.83791666664</v>
      </c>
    </row>
    <row r="683" spans="1:29">
      <c r="A683" s="6" t="s">
        <v>294</v>
      </c>
      <c r="B683" s="6" t="s">
        <v>245</v>
      </c>
      <c r="C683" s="6" t="s">
        <v>521</v>
      </c>
      <c r="D683" s="3" t="s">
        <v>829</v>
      </c>
      <c r="E683" s="45">
        <v>-1545699.37</v>
      </c>
      <c r="F683" s="45">
        <v>-1704453.67</v>
      </c>
      <c r="G683" s="45">
        <v>-1825848.33</v>
      </c>
      <c r="H683" s="45">
        <v>-1933603.71</v>
      </c>
      <c r="I683" s="45">
        <v>-2016818.01</v>
      </c>
      <c r="J683" s="45">
        <v>-2106251.15</v>
      </c>
      <c r="K683" s="45">
        <v>-2218564.89</v>
      </c>
      <c r="L683" s="45">
        <v>-2412210.71</v>
      </c>
      <c r="M683" s="45">
        <v>-2766470.46</v>
      </c>
      <c r="N683" s="45">
        <v>-377985.39</v>
      </c>
      <c r="O683" s="45">
        <v>-732149.34</v>
      </c>
      <c r="P683" s="45">
        <v>-1117892.1299999999</v>
      </c>
      <c r="Q683" s="45">
        <v>-1388976.85</v>
      </c>
      <c r="R683" s="47">
        <f t="shared" si="160"/>
        <v>-1723298.825</v>
      </c>
      <c r="V683" s="49">
        <f t="shared" si="162"/>
        <v>-1723298.825</v>
      </c>
      <c r="Y683" s="51"/>
      <c r="Z683" s="51"/>
      <c r="AA683" s="51"/>
      <c r="AC683" s="61">
        <f t="shared" si="161"/>
        <v>-1723298.825</v>
      </c>
    </row>
    <row r="684" spans="1:29">
      <c r="A684" s="6" t="s">
        <v>294</v>
      </c>
      <c r="B684" s="6" t="s">
        <v>245</v>
      </c>
      <c r="C684" s="6" t="s">
        <v>454</v>
      </c>
      <c r="D684" s="3" t="s">
        <v>823</v>
      </c>
      <c r="E684" s="45">
        <v>-20308.54</v>
      </c>
      <c r="F684" s="45">
        <v>-20308.54</v>
      </c>
      <c r="G684" s="45">
        <v>-28720.99</v>
      </c>
      <c r="H684" s="45">
        <v>-28720.69</v>
      </c>
      <c r="I684" s="45">
        <v>-32843.03</v>
      </c>
      <c r="J684" s="45">
        <v>-32843.03</v>
      </c>
      <c r="K684" s="45">
        <v>-35511.550000000003</v>
      </c>
      <c r="L684" s="45">
        <v>-24219.53</v>
      </c>
      <c r="M684" s="45">
        <v>-39244.629999999997</v>
      </c>
      <c r="N684" s="45">
        <v>-843.85</v>
      </c>
      <c r="O684" s="45">
        <v>-843.85</v>
      </c>
      <c r="P684" s="45">
        <v>-5436.87</v>
      </c>
      <c r="Q684" s="45">
        <v>-5121.99</v>
      </c>
      <c r="R684" s="47">
        <f t="shared" si="160"/>
        <v>-21854.318750000002</v>
      </c>
      <c r="V684" s="49">
        <f t="shared" si="162"/>
        <v>-21854.318750000002</v>
      </c>
      <c r="Y684" s="51"/>
      <c r="Z684" s="51"/>
      <c r="AA684" s="51"/>
      <c r="AC684" s="61">
        <f t="shared" si="161"/>
        <v>-21854.318750000002</v>
      </c>
    </row>
    <row r="685" spans="1:29">
      <c r="A685" s="6" t="s">
        <v>294</v>
      </c>
      <c r="B685" s="6" t="s">
        <v>245</v>
      </c>
      <c r="C685" s="6" t="s">
        <v>455</v>
      </c>
      <c r="D685" s="3" t="s">
        <v>830</v>
      </c>
      <c r="E685" s="45">
        <v>-884.81</v>
      </c>
      <c r="F685" s="45">
        <v>-1089.51</v>
      </c>
      <c r="G685" s="45">
        <v>-1149.51</v>
      </c>
      <c r="H685" s="45">
        <v>-1209.51</v>
      </c>
      <c r="I685" s="45">
        <v>-1269.51</v>
      </c>
      <c r="J685" s="45">
        <v>-1329.51</v>
      </c>
      <c r="K685" s="45">
        <v>-1389.51</v>
      </c>
      <c r="L685" s="45">
        <v>-1449.51</v>
      </c>
      <c r="M685" s="45">
        <v>-1509.51</v>
      </c>
      <c r="N685" s="45">
        <v>-60</v>
      </c>
      <c r="O685" s="45">
        <v>-120</v>
      </c>
      <c r="P685" s="45">
        <v>-180</v>
      </c>
      <c r="Q685" s="45">
        <v>-240</v>
      </c>
      <c r="R685" s="47">
        <f t="shared" si="160"/>
        <v>-943.20708333333334</v>
      </c>
      <c r="V685" s="49">
        <f t="shared" si="162"/>
        <v>-943.20708333333334</v>
      </c>
      <c r="Y685" s="51"/>
      <c r="Z685" s="51"/>
      <c r="AA685" s="51"/>
      <c r="AC685" s="61">
        <f t="shared" si="161"/>
        <v>-943.20708333333334</v>
      </c>
    </row>
    <row r="686" spans="1:29">
      <c r="A686" s="6" t="s">
        <v>294</v>
      </c>
      <c r="B686" s="6" t="s">
        <v>245</v>
      </c>
      <c r="C686" s="6" t="s">
        <v>459</v>
      </c>
      <c r="D686" s="3" t="s">
        <v>833</v>
      </c>
      <c r="E686" s="45">
        <v>-1662.78</v>
      </c>
      <c r="F686" s="45">
        <v>-1947.89</v>
      </c>
      <c r="G686" s="45">
        <v>-2159.6799999999998</v>
      </c>
      <c r="H686" s="45">
        <v>-2347.0700000000002</v>
      </c>
      <c r="I686" s="45">
        <v>-2545.85</v>
      </c>
      <c r="J686" s="45">
        <v>-2773.6</v>
      </c>
      <c r="K686" s="45">
        <v>-3138.28</v>
      </c>
      <c r="L686" s="45">
        <v>-3485.78</v>
      </c>
      <c r="M686" s="45">
        <v>-4001.81</v>
      </c>
      <c r="N686" s="45">
        <v>-565.59</v>
      </c>
      <c r="O686" s="45">
        <v>-1016.79</v>
      </c>
      <c r="P686" s="45">
        <v>-1517.07</v>
      </c>
      <c r="Q686" s="45">
        <v>-1909.92</v>
      </c>
      <c r="R686" s="47">
        <f t="shared" si="160"/>
        <v>-2273.8133333333335</v>
      </c>
      <c r="V686" s="49">
        <f t="shared" si="162"/>
        <v>-2273.8133333333335</v>
      </c>
      <c r="Y686" s="51"/>
      <c r="Z686" s="51"/>
      <c r="AA686" s="51"/>
      <c r="AC686" s="61">
        <f t="shared" si="161"/>
        <v>-2273.8133333333335</v>
      </c>
    </row>
    <row r="687" spans="1:29">
      <c r="A687" s="6" t="s">
        <v>294</v>
      </c>
      <c r="B687" s="6" t="s">
        <v>245</v>
      </c>
      <c r="C687" s="6" t="s">
        <v>522</v>
      </c>
      <c r="D687" s="3" t="s">
        <v>832</v>
      </c>
      <c r="E687" s="45">
        <v>-22.86</v>
      </c>
      <c r="F687" s="45">
        <v>-27.94</v>
      </c>
      <c r="G687" s="45">
        <v>-27.94</v>
      </c>
      <c r="H687" s="45">
        <v>-27.94</v>
      </c>
      <c r="I687" s="45">
        <v>-27.94</v>
      </c>
      <c r="J687" s="45">
        <v>-27.94</v>
      </c>
      <c r="K687" s="45">
        <v>-27.94</v>
      </c>
      <c r="L687" s="45">
        <v>-27.94</v>
      </c>
      <c r="M687" s="45">
        <v>-27.94</v>
      </c>
      <c r="N687" s="45">
        <v>0</v>
      </c>
      <c r="O687" s="45">
        <v>0</v>
      </c>
      <c r="P687" s="45">
        <v>0</v>
      </c>
      <c r="Q687" s="45">
        <v>0</v>
      </c>
      <c r="R687" s="47">
        <f t="shared" si="160"/>
        <v>-19.579166666666669</v>
      </c>
      <c r="V687" s="49">
        <f t="shared" si="162"/>
        <v>-19.579166666666669</v>
      </c>
      <c r="Y687" s="51"/>
      <c r="Z687" s="51"/>
      <c r="AA687" s="51"/>
      <c r="AC687" s="61">
        <f t="shared" si="161"/>
        <v>-19.579166666666669</v>
      </c>
    </row>
    <row r="688" spans="1:29">
      <c r="A688" s="6" t="s">
        <v>294</v>
      </c>
      <c r="B688" s="6" t="s">
        <v>245</v>
      </c>
      <c r="C688" s="6" t="s">
        <v>456</v>
      </c>
      <c r="D688" s="3" t="s">
        <v>831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7">
        <f t="shared" si="160"/>
        <v>0</v>
      </c>
      <c r="V688" s="49">
        <f t="shared" si="162"/>
        <v>0</v>
      </c>
      <c r="Y688" s="51"/>
      <c r="Z688" s="51"/>
      <c r="AA688" s="51"/>
      <c r="AC688" s="61">
        <f t="shared" si="161"/>
        <v>0</v>
      </c>
    </row>
    <row r="689" spans="1:29">
      <c r="A689" s="6" t="s">
        <v>294</v>
      </c>
      <c r="B689" s="6" t="s">
        <v>245</v>
      </c>
      <c r="C689" s="6" t="s">
        <v>457</v>
      </c>
      <c r="D689" s="3" t="s">
        <v>824</v>
      </c>
      <c r="E689" s="45">
        <v>-593362.4</v>
      </c>
      <c r="F689" s="45">
        <v>-711292.41</v>
      </c>
      <c r="G689" s="45">
        <v>-799175.87</v>
      </c>
      <c r="H689" s="45">
        <v>-868381.35</v>
      </c>
      <c r="I689" s="45">
        <v>-936398.18</v>
      </c>
      <c r="J689" s="45">
        <v>-1000949.57</v>
      </c>
      <c r="K689" s="45">
        <v>-1059841.26</v>
      </c>
      <c r="L689" s="45">
        <v>-1172661.2</v>
      </c>
      <c r="M689" s="45">
        <v>-1310258.01</v>
      </c>
      <c r="N689" s="45">
        <v>-152474.85</v>
      </c>
      <c r="O689" s="45">
        <v>-307349.64</v>
      </c>
      <c r="P689" s="45">
        <v>-456626.71</v>
      </c>
      <c r="Q689" s="45">
        <v>-604067.73</v>
      </c>
      <c r="R689" s="47">
        <f t="shared" si="160"/>
        <v>-781177.00958333316</v>
      </c>
      <c r="V689" s="49">
        <f t="shared" si="162"/>
        <v>-781177.00958333316</v>
      </c>
      <c r="Y689" s="51"/>
      <c r="Z689" s="51"/>
      <c r="AA689" s="51"/>
      <c r="AC689" s="61">
        <f t="shared" si="161"/>
        <v>-781177.00958333316</v>
      </c>
    </row>
    <row r="690" spans="1:29">
      <c r="A690" s="6" t="s">
        <v>294</v>
      </c>
      <c r="B690" s="6" t="s">
        <v>245</v>
      </c>
      <c r="C690" s="6" t="s">
        <v>460</v>
      </c>
      <c r="D690" s="3" t="s">
        <v>834</v>
      </c>
      <c r="E690" s="45">
        <v>-17140.07</v>
      </c>
      <c r="F690" s="45">
        <v>-19181.810000000001</v>
      </c>
      <c r="G690" s="45">
        <v>-18477.78</v>
      </c>
      <c r="H690" s="45">
        <v>-16084.85</v>
      </c>
      <c r="I690" s="45">
        <v>-14348.77</v>
      </c>
      <c r="J690" s="45">
        <v>-12326.07</v>
      </c>
      <c r="K690" s="45">
        <v>-6912.21</v>
      </c>
      <c r="L690" s="45">
        <v>-5432.63</v>
      </c>
      <c r="M690" s="45">
        <v>-4097.88</v>
      </c>
      <c r="N690" s="45">
        <v>698.84</v>
      </c>
      <c r="O690" s="45">
        <v>1683.18</v>
      </c>
      <c r="P690" s="45">
        <v>2614.09</v>
      </c>
      <c r="Q690" s="45">
        <v>1566.87</v>
      </c>
      <c r="R690" s="47">
        <f t="shared" si="160"/>
        <v>-8304.3741666666701</v>
      </c>
      <c r="V690" s="49">
        <f t="shared" si="162"/>
        <v>-8304.3741666666701</v>
      </c>
      <c r="Y690" s="51"/>
      <c r="Z690" s="51"/>
      <c r="AA690" s="51"/>
      <c r="AC690" s="61">
        <f t="shared" si="161"/>
        <v>-8304.3741666666701</v>
      </c>
    </row>
    <row r="691" spans="1:29">
      <c r="A691" s="6" t="s">
        <v>294</v>
      </c>
      <c r="B691" s="6" t="s">
        <v>245</v>
      </c>
      <c r="C691" s="6" t="s">
        <v>523</v>
      </c>
      <c r="D691" s="3" t="s">
        <v>835</v>
      </c>
      <c r="E691" s="45">
        <v>-25470.86</v>
      </c>
      <c r="F691" s="45">
        <v>-30455.27</v>
      </c>
      <c r="G691" s="45">
        <v>-34126.449999999997</v>
      </c>
      <c r="H691" s="45">
        <v>-37003.4</v>
      </c>
      <c r="I691" s="45">
        <v>-39801.269999999997</v>
      </c>
      <c r="J691" s="45">
        <v>-42444.41</v>
      </c>
      <c r="K691" s="45">
        <v>-44931.31</v>
      </c>
      <c r="L691" s="45">
        <v>-49634.79</v>
      </c>
      <c r="M691" s="45">
        <v>-55424.76</v>
      </c>
      <c r="N691" s="45">
        <v>-6424.65</v>
      </c>
      <c r="O691" s="45">
        <v>-12959.12</v>
      </c>
      <c r="P691" s="45">
        <v>-19237.22</v>
      </c>
      <c r="Q691" s="45">
        <v>-25427.34</v>
      </c>
      <c r="R691" s="47">
        <f t="shared" si="160"/>
        <v>-33157.645833333336</v>
      </c>
      <c r="V691" s="49">
        <f t="shared" si="162"/>
        <v>-33157.645833333336</v>
      </c>
      <c r="Y691" s="51"/>
      <c r="Z691" s="51"/>
      <c r="AA691" s="51"/>
      <c r="AC691" s="61">
        <f t="shared" si="161"/>
        <v>-33157.645833333336</v>
      </c>
    </row>
    <row r="692" spans="1:29">
      <c r="A692" s="6" t="s">
        <v>294</v>
      </c>
      <c r="B692" s="6" t="s">
        <v>246</v>
      </c>
      <c r="C692" s="6" t="s">
        <v>448</v>
      </c>
      <c r="D692" s="3" t="s">
        <v>836</v>
      </c>
      <c r="E692" s="45">
        <v>8596666.0999999996</v>
      </c>
      <c r="F692" s="45">
        <v>9816178.2599999998</v>
      </c>
      <c r="G692" s="45">
        <v>10725668.5</v>
      </c>
      <c r="H692" s="45">
        <v>11088755.67</v>
      </c>
      <c r="I692" s="45">
        <v>10645417.789999999</v>
      </c>
      <c r="J692" s="45">
        <v>10153079.18</v>
      </c>
      <c r="K692" s="45">
        <v>6627960.5499999998</v>
      </c>
      <c r="L692" s="45">
        <v>745661.68</v>
      </c>
      <c r="M692" s="45">
        <v>-10509.540000000299</v>
      </c>
      <c r="N692" s="45">
        <v>494118.74</v>
      </c>
      <c r="O692" s="45">
        <v>-421702.98</v>
      </c>
      <c r="P692" s="45">
        <v>3870226.5</v>
      </c>
      <c r="Q692" s="45">
        <v>8511996.7799999993</v>
      </c>
      <c r="R692" s="47">
        <f t="shared" si="160"/>
        <v>6024098.8158333339</v>
      </c>
      <c r="V692" s="49">
        <f t="shared" si="162"/>
        <v>6024098.8158333339</v>
      </c>
      <c r="Y692" s="51"/>
      <c r="Z692" s="51"/>
      <c r="AA692" s="51"/>
      <c r="AC692" s="61">
        <f t="shared" si="161"/>
        <v>6024098.8158333339</v>
      </c>
    </row>
    <row r="693" spans="1:29">
      <c r="A693" s="6" t="s">
        <v>294</v>
      </c>
      <c r="B693" s="6" t="s">
        <v>246</v>
      </c>
      <c r="C693" s="6" t="s">
        <v>519</v>
      </c>
      <c r="D693" s="3" t="s">
        <v>861</v>
      </c>
      <c r="E693" s="45">
        <v>256854.84</v>
      </c>
      <c r="F693" s="45">
        <v>291799.03000000003</v>
      </c>
      <c r="G693" s="45">
        <v>317859.78999999998</v>
      </c>
      <c r="H693" s="45">
        <v>328263.77</v>
      </c>
      <c r="I693" s="45">
        <v>315560.26</v>
      </c>
      <c r="J693" s="45">
        <v>301452.67</v>
      </c>
      <c r="K693" s="45">
        <v>200443.07</v>
      </c>
      <c r="L693" s="45">
        <v>37242.22</v>
      </c>
      <c r="M693" s="45">
        <v>15941.51</v>
      </c>
      <c r="N693" s="45">
        <v>13918.91</v>
      </c>
      <c r="O693" s="45">
        <v>-11879.03</v>
      </c>
      <c r="P693" s="45">
        <v>109021.07</v>
      </c>
      <c r="Q693" s="45">
        <v>239775.9</v>
      </c>
      <c r="R693" s="47">
        <f t="shared" si="160"/>
        <v>180661.55333333334</v>
      </c>
      <c r="V693" s="49">
        <f t="shared" si="162"/>
        <v>180661.55333333334</v>
      </c>
      <c r="Y693" s="51"/>
      <c r="Z693" s="51"/>
      <c r="AA693" s="51"/>
      <c r="AC693" s="61">
        <f t="shared" si="161"/>
        <v>180661.55333333334</v>
      </c>
    </row>
    <row r="694" spans="1:29">
      <c r="A694" s="6" t="s">
        <v>294</v>
      </c>
      <c r="B694" s="6" t="s">
        <v>246</v>
      </c>
      <c r="C694" s="6" t="s">
        <v>452</v>
      </c>
      <c r="D694" s="3" t="s">
        <v>837</v>
      </c>
      <c r="E694" s="45">
        <v>6908954.25</v>
      </c>
      <c r="F694" s="45">
        <v>7953043.0199999996</v>
      </c>
      <c r="G694" s="45">
        <v>8823827.8900000006</v>
      </c>
      <c r="H694" s="45">
        <v>9097746.1199999992</v>
      </c>
      <c r="I694" s="45">
        <v>8558643.0299999993</v>
      </c>
      <c r="J694" s="45">
        <v>8053567.9699999997</v>
      </c>
      <c r="K694" s="45">
        <v>5353643.04</v>
      </c>
      <c r="L694" s="45">
        <v>3022066.45</v>
      </c>
      <c r="M694" s="45">
        <v>2154945.9300000002</v>
      </c>
      <c r="N694" s="45">
        <v>339193.35</v>
      </c>
      <c r="O694" s="45">
        <v>-206355.48</v>
      </c>
      <c r="P694" s="45">
        <v>2526163.98</v>
      </c>
      <c r="Q694" s="45">
        <v>5707821.1399999997</v>
      </c>
      <c r="R694" s="47">
        <f t="shared" si="160"/>
        <v>5165406.0829166668</v>
      </c>
      <c r="V694" s="49">
        <f t="shared" si="162"/>
        <v>5165406.0829166668</v>
      </c>
      <c r="Y694" s="51"/>
      <c r="Z694" s="51"/>
      <c r="AA694" s="51"/>
      <c r="AC694" s="61">
        <f t="shared" si="161"/>
        <v>5165406.0829166668</v>
      </c>
    </row>
    <row r="695" spans="1:29">
      <c r="A695" s="6" t="s">
        <v>294</v>
      </c>
      <c r="B695" s="6" t="s">
        <v>246</v>
      </c>
      <c r="C695" s="6" t="s">
        <v>521</v>
      </c>
      <c r="D695" s="3" t="s">
        <v>862</v>
      </c>
      <c r="E695" s="45">
        <v>215412.95</v>
      </c>
      <c r="F695" s="45">
        <v>239573.57</v>
      </c>
      <c r="G695" s="45">
        <v>261732.66</v>
      </c>
      <c r="H695" s="45">
        <v>269350.43</v>
      </c>
      <c r="I695" s="45">
        <v>251834.14</v>
      </c>
      <c r="J695" s="45">
        <v>235916.99</v>
      </c>
      <c r="K695" s="45">
        <v>139526.06</v>
      </c>
      <c r="L695" s="45">
        <v>72822.86</v>
      </c>
      <c r="M695" s="45">
        <v>48829.03</v>
      </c>
      <c r="N695" s="45">
        <v>9139.16</v>
      </c>
      <c r="O695" s="45">
        <v>-7711.49</v>
      </c>
      <c r="P695" s="45">
        <v>74702.55</v>
      </c>
      <c r="Q695" s="45">
        <v>170775.07</v>
      </c>
      <c r="R695" s="47">
        <f t="shared" si="160"/>
        <v>149067.49750000003</v>
      </c>
      <c r="V695" s="49">
        <f t="shared" si="162"/>
        <v>149067.49750000003</v>
      </c>
      <c r="Y695" s="51"/>
      <c r="Z695" s="51"/>
      <c r="AA695" s="51"/>
      <c r="AC695" s="61">
        <f t="shared" si="161"/>
        <v>149067.49750000003</v>
      </c>
    </row>
    <row r="696" spans="1:29">
      <c r="A696" s="6" t="s">
        <v>294</v>
      </c>
      <c r="B696" s="6" t="s">
        <v>246</v>
      </c>
      <c r="C696" s="6" t="s">
        <v>455</v>
      </c>
      <c r="D696" s="3" t="s">
        <v>839</v>
      </c>
      <c r="E696" s="45">
        <v>48.42</v>
      </c>
      <c r="F696" s="45">
        <v>198.19</v>
      </c>
      <c r="G696" s="45">
        <v>198.19</v>
      </c>
      <c r="H696" s="45">
        <v>198.19</v>
      </c>
      <c r="I696" s="45">
        <v>198.19</v>
      </c>
      <c r="J696" s="45">
        <v>198.19</v>
      </c>
      <c r="K696" s="45">
        <v>198.19</v>
      </c>
      <c r="L696" s="45">
        <v>198.19</v>
      </c>
      <c r="M696" s="45">
        <v>198.19</v>
      </c>
      <c r="N696" s="45">
        <v>0</v>
      </c>
      <c r="O696" s="45">
        <v>0</v>
      </c>
      <c r="P696" s="45">
        <v>0</v>
      </c>
      <c r="Q696" s="45">
        <v>0</v>
      </c>
      <c r="R696" s="47">
        <f t="shared" si="160"/>
        <v>134.14416666666668</v>
      </c>
      <c r="V696" s="49">
        <f t="shared" si="162"/>
        <v>134.14416666666668</v>
      </c>
      <c r="Y696" s="51"/>
      <c r="Z696" s="51"/>
      <c r="AA696" s="51"/>
      <c r="AC696" s="61">
        <f t="shared" si="161"/>
        <v>134.14416666666668</v>
      </c>
    </row>
    <row r="697" spans="1:29">
      <c r="A697" s="6" t="s">
        <v>294</v>
      </c>
      <c r="B697" s="6" t="s">
        <v>246</v>
      </c>
      <c r="C697" s="6" t="s">
        <v>457</v>
      </c>
      <c r="D697" s="3" t="s">
        <v>838</v>
      </c>
      <c r="E697" s="45">
        <v>41426.080000000002</v>
      </c>
      <c r="F697" s="45">
        <v>73545.17</v>
      </c>
      <c r="G697" s="45">
        <v>92887.16</v>
      </c>
      <c r="H697" s="45">
        <v>94266.97</v>
      </c>
      <c r="I697" s="45">
        <v>98000.25</v>
      </c>
      <c r="J697" s="45">
        <v>102209.68</v>
      </c>
      <c r="K697" s="45">
        <v>46833.61</v>
      </c>
      <c r="L697" s="45">
        <v>20681.52</v>
      </c>
      <c r="M697" s="45">
        <v>5119.1699999999901</v>
      </c>
      <c r="N697" s="45">
        <v>-2404.2399999999998</v>
      </c>
      <c r="O697" s="45">
        <v>2913.56</v>
      </c>
      <c r="P697" s="45">
        <v>6084.36</v>
      </c>
      <c r="Q697" s="45">
        <v>41262.49</v>
      </c>
      <c r="R697" s="47">
        <f t="shared" si="160"/>
        <v>48456.791250000009</v>
      </c>
      <c r="V697" s="49">
        <f t="shared" si="162"/>
        <v>48456.791250000009</v>
      </c>
      <c r="Y697" s="51"/>
      <c r="Z697" s="51"/>
      <c r="AA697" s="51"/>
      <c r="AC697" s="61">
        <f t="shared" si="161"/>
        <v>48456.791250000009</v>
      </c>
    </row>
    <row r="698" spans="1:29">
      <c r="A698" s="6" t="s">
        <v>294</v>
      </c>
      <c r="B698" s="6" t="s">
        <v>247</v>
      </c>
      <c r="C698" s="6" t="s">
        <v>461</v>
      </c>
      <c r="D698" s="3" t="s">
        <v>845</v>
      </c>
      <c r="E698" s="45">
        <v>-4820</v>
      </c>
      <c r="F698" s="45">
        <v>-4820</v>
      </c>
      <c r="G698" s="45">
        <v>-4820</v>
      </c>
      <c r="H698" s="45">
        <v>-4820</v>
      </c>
      <c r="I698" s="45">
        <v>-4820</v>
      </c>
      <c r="J698" s="45">
        <v>-4820</v>
      </c>
      <c r="K698" s="45">
        <v>-4820</v>
      </c>
      <c r="L698" s="45">
        <v>-2080</v>
      </c>
      <c r="M698" s="45">
        <v>-2795.78</v>
      </c>
      <c r="N698" s="45">
        <v>0</v>
      </c>
      <c r="O698" s="45">
        <v>-1451.28</v>
      </c>
      <c r="P698" s="45">
        <v>-1451.28</v>
      </c>
      <c r="Q698" s="45">
        <v>-1451.28</v>
      </c>
      <c r="R698" s="47">
        <f t="shared" si="160"/>
        <v>-3319.498333333333</v>
      </c>
      <c r="V698" s="49">
        <f t="shared" si="162"/>
        <v>-3319.498333333333</v>
      </c>
      <c r="Y698" s="51"/>
      <c r="Z698" s="51"/>
      <c r="AA698" s="51"/>
      <c r="AC698" s="61">
        <f t="shared" si="161"/>
        <v>-3319.498333333333</v>
      </c>
    </row>
    <row r="699" spans="1:29">
      <c r="A699" s="6" t="s">
        <v>294</v>
      </c>
      <c r="B699" s="6" t="s">
        <v>247</v>
      </c>
      <c r="C699" s="6" t="s">
        <v>462</v>
      </c>
      <c r="D699" s="3" t="s">
        <v>847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160"/>
        <v>0</v>
      </c>
      <c r="V699" s="49">
        <f t="shared" si="162"/>
        <v>0</v>
      </c>
      <c r="Y699" s="51"/>
      <c r="Z699" s="51"/>
      <c r="AA699" s="51"/>
      <c r="AC699" s="61">
        <f t="shared" si="161"/>
        <v>0</v>
      </c>
    </row>
    <row r="700" spans="1:29">
      <c r="A700" s="6" t="s">
        <v>294</v>
      </c>
      <c r="B700" s="6" t="s">
        <v>247</v>
      </c>
      <c r="C700" s="6" t="s">
        <v>463</v>
      </c>
      <c r="D700" s="3" t="s">
        <v>843</v>
      </c>
      <c r="E700" s="45">
        <v>-169442.46</v>
      </c>
      <c r="F700" s="45">
        <v>-173820.16</v>
      </c>
      <c r="G700" s="45">
        <v>-178359.83</v>
      </c>
      <c r="H700" s="45">
        <v>-183844.67</v>
      </c>
      <c r="I700" s="45">
        <v>-189410.67</v>
      </c>
      <c r="J700" s="45">
        <v>-195234.5</v>
      </c>
      <c r="K700" s="45">
        <v>-201456.02</v>
      </c>
      <c r="L700" s="45">
        <v>-207534.02</v>
      </c>
      <c r="M700" s="45">
        <v>-215718.02</v>
      </c>
      <c r="N700" s="45">
        <v>-13821.35</v>
      </c>
      <c r="O700" s="45">
        <v>-23864.240000000002</v>
      </c>
      <c r="P700" s="45">
        <v>-34548.449999999997</v>
      </c>
      <c r="Q700" s="45">
        <v>-41286.129999999997</v>
      </c>
      <c r="R700" s="47">
        <f t="shared" si="160"/>
        <v>-143581.35208333333</v>
      </c>
      <c r="V700" s="49">
        <f t="shared" si="162"/>
        <v>-143581.35208333333</v>
      </c>
      <c r="Y700" s="51"/>
      <c r="Z700" s="51"/>
      <c r="AA700" s="51"/>
      <c r="AC700" s="61">
        <f t="shared" si="161"/>
        <v>-143581.35208333333</v>
      </c>
    </row>
    <row r="701" spans="1:29">
      <c r="A701" s="6" t="s">
        <v>294</v>
      </c>
      <c r="B701" s="6" t="s">
        <v>247</v>
      </c>
      <c r="C701" s="6" t="s">
        <v>464</v>
      </c>
      <c r="D701" s="3" t="s">
        <v>846</v>
      </c>
      <c r="E701" s="45">
        <v>-22056.97</v>
      </c>
      <c r="F701" s="45">
        <v>-39475.07</v>
      </c>
      <c r="G701" s="45">
        <v>-47772.34</v>
      </c>
      <c r="H701" s="45">
        <v>-59960.86</v>
      </c>
      <c r="I701" s="45">
        <v>-67266.73</v>
      </c>
      <c r="J701" s="45">
        <v>-66295.91</v>
      </c>
      <c r="K701" s="45">
        <v>-71490.929999999993</v>
      </c>
      <c r="L701" s="45">
        <v>-75021.320000000007</v>
      </c>
      <c r="M701" s="45">
        <v>-80121.63</v>
      </c>
      <c r="N701" s="45">
        <v>0</v>
      </c>
      <c r="O701" s="45">
        <v>-5249.85</v>
      </c>
      <c r="P701" s="45">
        <v>-6734.25</v>
      </c>
      <c r="Q701" s="45">
        <v>-15304.47</v>
      </c>
      <c r="R701" s="47">
        <f t="shared" si="160"/>
        <v>-44839.134166666663</v>
      </c>
      <c r="V701" s="49">
        <f t="shared" si="162"/>
        <v>-44839.134166666663</v>
      </c>
      <c r="Y701" s="51"/>
      <c r="Z701" s="51"/>
      <c r="AA701" s="51"/>
      <c r="AC701" s="61">
        <f t="shared" si="161"/>
        <v>-44839.134166666663</v>
      </c>
    </row>
    <row r="702" spans="1:29">
      <c r="A702" s="6" t="s">
        <v>294</v>
      </c>
      <c r="B702" s="6" t="s">
        <v>248</v>
      </c>
      <c r="C702" s="6" t="s">
        <v>465</v>
      </c>
      <c r="D702" s="3" t="s">
        <v>848</v>
      </c>
      <c r="E702" s="45">
        <v>-5442064.3600000003</v>
      </c>
      <c r="F702" s="45">
        <v>-6711568.9900000002</v>
      </c>
      <c r="G702" s="45">
        <v>-7949351.5199999996</v>
      </c>
      <c r="H702" s="45">
        <v>-9201844.1799999997</v>
      </c>
      <c r="I702" s="45">
        <v>-10471980.189999999</v>
      </c>
      <c r="J702" s="45">
        <v>-11779657.24</v>
      </c>
      <c r="K702" s="45">
        <v>-13164647.119999999</v>
      </c>
      <c r="L702" s="45">
        <v>-14658962.880000001</v>
      </c>
      <c r="M702" s="45">
        <v>-16167612.210000001</v>
      </c>
      <c r="N702" s="45">
        <v>-1505456.04</v>
      </c>
      <c r="O702" s="45">
        <v>-3025559.55</v>
      </c>
      <c r="P702" s="45">
        <v>-4495064.49</v>
      </c>
      <c r="Q702" s="45">
        <v>-6006620.2300000004</v>
      </c>
      <c r="R702" s="47">
        <f t="shared" si="160"/>
        <v>-8738003.8920833319</v>
      </c>
      <c r="V702" s="49">
        <f t="shared" si="162"/>
        <v>-8738003.8920833319</v>
      </c>
      <c r="Y702" s="51"/>
      <c r="Z702" s="51"/>
      <c r="AA702" s="51"/>
      <c r="AC702" s="61">
        <f t="shared" si="161"/>
        <v>-8738003.8920833319</v>
      </c>
    </row>
    <row r="703" spans="1:29">
      <c r="A703" s="6" t="s">
        <v>294</v>
      </c>
      <c r="B703" s="6" t="s">
        <v>248</v>
      </c>
      <c r="C703" s="6" t="s">
        <v>466</v>
      </c>
      <c r="D703" s="3" t="s">
        <v>849</v>
      </c>
      <c r="E703" s="45">
        <v>-3193556.47</v>
      </c>
      <c r="F703" s="45">
        <v>-4001792.12</v>
      </c>
      <c r="G703" s="45">
        <v>-4581601.79</v>
      </c>
      <c r="H703" s="45">
        <v>-5139733.6900000004</v>
      </c>
      <c r="I703" s="45">
        <v>-5827943.5599999996</v>
      </c>
      <c r="J703" s="45">
        <v>-6664400</v>
      </c>
      <c r="K703" s="45">
        <v>-7518060.1699999999</v>
      </c>
      <c r="L703" s="45">
        <v>-8226859.6500000004</v>
      </c>
      <c r="M703" s="45">
        <v>-8856524.3300000001</v>
      </c>
      <c r="N703" s="45">
        <v>-769165.64</v>
      </c>
      <c r="O703" s="45">
        <v>-1465966.81</v>
      </c>
      <c r="P703" s="45">
        <v>-2165862.91</v>
      </c>
      <c r="Q703" s="45">
        <v>-3027687.87</v>
      </c>
      <c r="R703" s="47">
        <f t="shared" si="160"/>
        <v>-4860711.07</v>
      </c>
      <c r="V703" s="49">
        <f t="shared" si="162"/>
        <v>-4860711.07</v>
      </c>
      <c r="Y703" s="51"/>
      <c r="Z703" s="51"/>
      <c r="AA703" s="51"/>
      <c r="AC703" s="61">
        <f t="shared" si="161"/>
        <v>-4860711.07</v>
      </c>
    </row>
    <row r="704" spans="1:29">
      <c r="A704" s="6" t="s">
        <v>294</v>
      </c>
      <c r="B704" s="6" t="s">
        <v>249</v>
      </c>
      <c r="C704" s="6" t="s">
        <v>465</v>
      </c>
      <c r="D704" s="3" t="s">
        <v>850</v>
      </c>
      <c r="E704" s="45">
        <v>70652.58</v>
      </c>
      <c r="F704" s="45">
        <v>102379.83</v>
      </c>
      <c r="G704" s="45">
        <v>76539.320000000007</v>
      </c>
      <c r="H704" s="45">
        <v>72667.759999999995</v>
      </c>
      <c r="I704" s="45">
        <v>31570.76</v>
      </c>
      <c r="J704" s="45">
        <v>-40752.839999999997</v>
      </c>
      <c r="K704" s="45">
        <v>-156932.54999999999</v>
      </c>
      <c r="L704" s="45">
        <v>-173994.56</v>
      </c>
      <c r="M704" s="45">
        <v>-166615.41</v>
      </c>
      <c r="N704" s="45">
        <v>-8089.99</v>
      </c>
      <c r="O704" s="45">
        <v>38892.61</v>
      </c>
      <c r="P704" s="45">
        <v>-4682.8100000000004</v>
      </c>
      <c r="Q704" s="45">
        <v>65557.289999999994</v>
      </c>
      <c r="R704" s="47">
        <f t="shared" si="160"/>
        <v>-13409.412083333329</v>
      </c>
      <c r="V704" s="49">
        <f t="shared" si="162"/>
        <v>-13409.412083333329</v>
      </c>
      <c r="Y704" s="51"/>
      <c r="Z704" s="51"/>
      <c r="AA704" s="51"/>
      <c r="AC704" s="61">
        <f t="shared" si="161"/>
        <v>-13409.412083333329</v>
      </c>
    </row>
    <row r="705" spans="1:29">
      <c r="A705" s="6" t="s">
        <v>294</v>
      </c>
      <c r="B705" s="6" t="s">
        <v>249</v>
      </c>
      <c r="C705" s="6" t="s">
        <v>466</v>
      </c>
      <c r="D705" s="3" t="s">
        <v>851</v>
      </c>
      <c r="E705" s="45">
        <v>43066.26</v>
      </c>
      <c r="F705" s="45">
        <v>271246.61</v>
      </c>
      <c r="G705" s="45">
        <v>292940.57</v>
      </c>
      <c r="H705" s="45">
        <v>160353.29999999999</v>
      </c>
      <c r="I705" s="45">
        <v>17472.23</v>
      </c>
      <c r="J705" s="45">
        <v>-30841.51</v>
      </c>
      <c r="K705" s="45">
        <v>142415.57999999999</v>
      </c>
      <c r="L705" s="45">
        <v>221465.71</v>
      </c>
      <c r="M705" s="45">
        <v>82089.179999999993</v>
      </c>
      <c r="N705" s="45">
        <v>72309.289999999994</v>
      </c>
      <c r="O705" s="45">
        <v>69204.97</v>
      </c>
      <c r="P705" s="45">
        <v>-92611.32</v>
      </c>
      <c r="Q705" s="45">
        <v>4725.8599999999697</v>
      </c>
      <c r="R705" s="47">
        <f t="shared" si="160"/>
        <v>102495.05583333333</v>
      </c>
      <c r="V705" s="49">
        <f t="shared" si="162"/>
        <v>102495.05583333333</v>
      </c>
      <c r="Y705" s="51"/>
      <c r="Z705" s="51"/>
      <c r="AA705" s="51"/>
      <c r="AC705" s="61">
        <f t="shared" si="161"/>
        <v>102495.05583333333</v>
      </c>
    </row>
    <row r="706" spans="1:29">
      <c r="A706" s="6" t="s">
        <v>294</v>
      </c>
      <c r="B706" s="6" t="s">
        <v>250</v>
      </c>
      <c r="C706" s="6" t="s">
        <v>2</v>
      </c>
      <c r="D706" s="3" t="s">
        <v>251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160"/>
        <v>0</v>
      </c>
      <c r="V706" s="49">
        <f t="shared" si="162"/>
        <v>0</v>
      </c>
      <c r="Y706" s="51"/>
      <c r="Z706" s="51"/>
      <c r="AA706" s="51"/>
      <c r="AC706" s="61">
        <f t="shared" si="161"/>
        <v>0</v>
      </c>
    </row>
    <row r="707" spans="1:29">
      <c r="A707" s="25" t="s">
        <v>294</v>
      </c>
      <c r="B707" s="6" t="s">
        <v>254</v>
      </c>
      <c r="C707" s="6" t="s">
        <v>461</v>
      </c>
      <c r="D707" s="3" t="s">
        <v>840</v>
      </c>
      <c r="E707" s="45">
        <v>-4044.02</v>
      </c>
      <c r="F707" s="45">
        <v>-4044.02</v>
      </c>
      <c r="G707" s="45">
        <v>-4044.02</v>
      </c>
      <c r="H707" s="45">
        <v>-4044.02</v>
      </c>
      <c r="I707" s="45">
        <v>-4044.02</v>
      </c>
      <c r="J707" s="45">
        <v>-4044.02</v>
      </c>
      <c r="K707" s="45">
        <v>-4044.02</v>
      </c>
      <c r="L707" s="45">
        <v>-4044.02</v>
      </c>
      <c r="M707" s="45">
        <v>-5076.74</v>
      </c>
      <c r="N707" s="45">
        <v>0</v>
      </c>
      <c r="O707" s="45">
        <v>0</v>
      </c>
      <c r="P707" s="45">
        <v>0</v>
      </c>
      <c r="Q707" s="45">
        <v>-3085.84</v>
      </c>
      <c r="R707" s="47">
        <f t="shared" si="160"/>
        <v>-3079.1508333333331</v>
      </c>
      <c r="V707" s="49">
        <f t="shared" si="162"/>
        <v>-3079.1508333333331</v>
      </c>
      <c r="Y707" s="51"/>
      <c r="Z707" s="51"/>
      <c r="AA707" s="51"/>
      <c r="AC707" s="61">
        <f t="shared" si="161"/>
        <v>-3079.1508333333331</v>
      </c>
    </row>
    <row r="708" spans="1:29">
      <c r="A708" s="25" t="s">
        <v>294</v>
      </c>
      <c r="B708" s="6" t="s">
        <v>254</v>
      </c>
      <c r="C708" s="6" t="s">
        <v>467</v>
      </c>
      <c r="D708" s="3" t="s">
        <v>815</v>
      </c>
      <c r="E708" s="45">
        <v>-651</v>
      </c>
      <c r="F708" s="45">
        <v>-1704.04</v>
      </c>
      <c r="G708" s="45">
        <v>-1848.88</v>
      </c>
      <c r="H708" s="45">
        <v>-2725.42</v>
      </c>
      <c r="I708" s="45">
        <v>-29218.42</v>
      </c>
      <c r="J708" s="45">
        <v>-122375.17</v>
      </c>
      <c r="K708" s="45">
        <v>-176442.42</v>
      </c>
      <c r="L708" s="45">
        <v>-174326.42</v>
      </c>
      <c r="M708" s="45">
        <v>-41015.42</v>
      </c>
      <c r="N708" s="45">
        <v>-50</v>
      </c>
      <c r="O708" s="45">
        <v>-100</v>
      </c>
      <c r="P708" s="45">
        <v>-150</v>
      </c>
      <c r="Q708" s="45">
        <v>-200</v>
      </c>
      <c r="R708" s="47">
        <f t="shared" si="160"/>
        <v>-45865.140833333338</v>
      </c>
      <c r="V708" s="49">
        <f t="shared" si="162"/>
        <v>-45865.140833333338</v>
      </c>
      <c r="Y708" s="51"/>
      <c r="Z708" s="51"/>
      <c r="AA708" s="51"/>
      <c r="AC708" s="61">
        <f t="shared" si="161"/>
        <v>-45865.140833333338</v>
      </c>
    </row>
    <row r="709" spans="1:29">
      <c r="A709" s="25" t="s">
        <v>294</v>
      </c>
      <c r="B709" s="6" t="s">
        <v>254</v>
      </c>
      <c r="C709" s="6" t="s">
        <v>462</v>
      </c>
      <c r="D709" s="3" t="s">
        <v>841</v>
      </c>
      <c r="E709" s="45">
        <v>-615.24</v>
      </c>
      <c r="F709" s="45">
        <v>-1378.17</v>
      </c>
      <c r="G709" s="45">
        <v>-1378.17</v>
      </c>
      <c r="H709" s="45">
        <v>-1671.15</v>
      </c>
      <c r="I709" s="45">
        <v>-1671.15</v>
      </c>
      <c r="J709" s="45">
        <v>-1742.57</v>
      </c>
      <c r="K709" s="45">
        <v>-1742.57</v>
      </c>
      <c r="L709" s="45">
        <v>-1742.57</v>
      </c>
      <c r="M709" s="45">
        <v>-2083.2199999999998</v>
      </c>
      <c r="N709" s="45">
        <v>-514.71</v>
      </c>
      <c r="O709" s="45">
        <v>-514.71</v>
      </c>
      <c r="P709" s="45">
        <v>-951.76</v>
      </c>
      <c r="Q709" s="45">
        <v>-951.76</v>
      </c>
      <c r="R709" s="47">
        <f t="shared" ref="R709:R712" si="163">((E709+Q709)+((F709+G709+H709+I709+J709+K709+L709+M709+N709+O709+P709)*2))/24</f>
        <v>-1347.8541666666665</v>
      </c>
      <c r="V709" s="49">
        <f t="shared" si="162"/>
        <v>-1347.8541666666665</v>
      </c>
      <c r="Y709" s="51"/>
      <c r="Z709" s="51"/>
      <c r="AA709" s="51"/>
      <c r="AC709" s="61">
        <f t="shared" si="161"/>
        <v>-1347.8541666666665</v>
      </c>
    </row>
    <row r="710" spans="1:29">
      <c r="A710" s="25" t="s">
        <v>294</v>
      </c>
      <c r="B710" s="6" t="s">
        <v>254</v>
      </c>
      <c r="C710" s="6" t="s">
        <v>464</v>
      </c>
      <c r="D710" s="3" t="s">
        <v>842</v>
      </c>
      <c r="E710" s="45">
        <v>-1852.04</v>
      </c>
      <c r="F710" s="45">
        <v>-6294.21</v>
      </c>
      <c r="G710" s="45">
        <v>-13135.39</v>
      </c>
      <c r="H710" s="45">
        <v>-13741.25</v>
      </c>
      <c r="I710" s="45">
        <v>-13741.25</v>
      </c>
      <c r="J710" s="45">
        <v>-13741.25</v>
      </c>
      <c r="K710" s="45">
        <v>-15628.66</v>
      </c>
      <c r="L710" s="45">
        <v>-14211.57</v>
      </c>
      <c r="M710" s="45">
        <v>-14211.57</v>
      </c>
      <c r="N710" s="45">
        <v>-327.29000000000002</v>
      </c>
      <c r="O710" s="45">
        <v>-1502.89</v>
      </c>
      <c r="P710" s="45">
        <v>-1502.89</v>
      </c>
      <c r="Q710" s="45">
        <v>-1502.89</v>
      </c>
      <c r="R710" s="47">
        <f t="shared" si="163"/>
        <v>-9142.9737499999992</v>
      </c>
      <c r="V710" s="49">
        <f t="shared" ref="V710:V712" si="164">R710</f>
        <v>-9142.9737499999992</v>
      </c>
      <c r="Y710" s="51"/>
      <c r="Z710" s="51"/>
      <c r="AA710" s="51"/>
      <c r="AC710" s="61">
        <f t="shared" si="161"/>
        <v>-9142.9737499999992</v>
      </c>
    </row>
    <row r="711" spans="1:29">
      <c r="A711" s="25" t="s">
        <v>294</v>
      </c>
      <c r="B711" s="6" t="s">
        <v>255</v>
      </c>
      <c r="C711" s="6"/>
      <c r="D711" s="3" t="s">
        <v>852</v>
      </c>
      <c r="E711" s="45">
        <v>-266856.69</v>
      </c>
      <c r="F711" s="45">
        <v>-156229.85999999999</v>
      </c>
      <c r="G711" s="45">
        <v>-20137.759999999998</v>
      </c>
      <c r="H711" s="45">
        <v>121481.1</v>
      </c>
      <c r="I711" s="45">
        <v>270685.90000000002</v>
      </c>
      <c r="J711" s="45">
        <v>414283.83</v>
      </c>
      <c r="K711" s="45">
        <v>487606.76</v>
      </c>
      <c r="L711" s="45">
        <v>452426.71</v>
      </c>
      <c r="M711" s="45">
        <v>279555.67</v>
      </c>
      <c r="N711" s="45">
        <v>-86282.559999999998</v>
      </c>
      <c r="O711" s="45">
        <v>-172852.39</v>
      </c>
      <c r="P711" s="45">
        <v>-208667.53</v>
      </c>
      <c r="Q711" s="45">
        <v>-134037.53</v>
      </c>
      <c r="R711" s="47">
        <f t="shared" si="163"/>
        <v>98451.896666666653</v>
      </c>
      <c r="V711" s="49">
        <f t="shared" si="164"/>
        <v>98451.896666666653</v>
      </c>
      <c r="Y711" s="51"/>
      <c r="Z711" s="51"/>
      <c r="AA711" s="51"/>
      <c r="AC711" s="61">
        <f t="shared" si="161"/>
        <v>98451.896666666653</v>
      </c>
    </row>
    <row r="712" spans="1:29">
      <c r="A712" s="25" t="s">
        <v>294</v>
      </c>
      <c r="B712" s="6" t="s">
        <v>255</v>
      </c>
      <c r="C712" s="6" t="s">
        <v>143</v>
      </c>
      <c r="D712" s="3" t="s">
        <v>859</v>
      </c>
      <c r="E712" s="45">
        <v>-219314.8</v>
      </c>
      <c r="F712" s="45">
        <v>-251026.81</v>
      </c>
      <c r="G712" s="45">
        <v>-282799.12</v>
      </c>
      <c r="H712" s="45">
        <v>-327470.48</v>
      </c>
      <c r="I712" s="45">
        <v>-385838.23</v>
      </c>
      <c r="J712" s="45">
        <v>-450228.5</v>
      </c>
      <c r="K712" s="45">
        <v>-504806.56</v>
      </c>
      <c r="L712" s="45">
        <v>-551367.89</v>
      </c>
      <c r="M712" s="45">
        <v>-608879.27</v>
      </c>
      <c r="N712" s="45">
        <v>-54445.52</v>
      </c>
      <c r="O712" s="45">
        <v>-104877.16</v>
      </c>
      <c r="P712" s="45">
        <v>-168367</v>
      </c>
      <c r="Q712" s="45">
        <v>-229213.27</v>
      </c>
      <c r="R712" s="47">
        <f t="shared" si="163"/>
        <v>-326197.54791666666</v>
      </c>
      <c r="V712" s="49">
        <f t="shared" si="164"/>
        <v>-326197.54791666666</v>
      </c>
      <c r="Y712" s="51"/>
      <c r="Z712" s="51"/>
      <c r="AA712" s="51"/>
      <c r="AC712" s="61">
        <f t="shared" si="161"/>
        <v>-326197.54791666666</v>
      </c>
    </row>
    <row r="713" spans="1:29">
      <c r="D713" s="3" t="s">
        <v>256</v>
      </c>
      <c r="E713" s="46">
        <f t="shared" ref="E713:R713" si="165">SUM(E645:E712)</f>
        <v>-153264605.07000008</v>
      </c>
      <c r="F713" s="46">
        <f t="shared" si="165"/>
        <v>-170586809.26999998</v>
      </c>
      <c r="G713" s="46">
        <f t="shared" si="165"/>
        <v>-184745735.13999999</v>
      </c>
      <c r="H713" s="46">
        <f t="shared" si="165"/>
        <v>-197775467.32999998</v>
      </c>
      <c r="I713" s="46">
        <f t="shared" si="165"/>
        <v>-209894541.4600001</v>
      </c>
      <c r="J713" s="46">
        <f t="shared" si="165"/>
        <v>-224410277.96000001</v>
      </c>
      <c r="K713" s="46">
        <f t="shared" si="165"/>
        <v>-248717126.94</v>
      </c>
      <c r="L713" s="46">
        <f t="shared" si="165"/>
        <v>-287719611.15999997</v>
      </c>
      <c r="M713" s="46">
        <f t="shared" si="165"/>
        <v>-337332678.37999994</v>
      </c>
      <c r="N713" s="46">
        <f t="shared" si="165"/>
        <v>-48903032.910000019</v>
      </c>
      <c r="O713" s="46">
        <f t="shared" si="165"/>
        <v>-95219914.539999992</v>
      </c>
      <c r="P713" s="46">
        <f t="shared" si="165"/>
        <v>-133488925.14999996</v>
      </c>
      <c r="Q713" s="46">
        <f t="shared" si="165"/>
        <v>-159405227.91999996</v>
      </c>
      <c r="R713" s="46">
        <f t="shared" si="165"/>
        <v>-191260753.06124994</v>
      </c>
      <c r="Y713" s="51"/>
      <c r="Z713" s="51"/>
      <c r="AA713" s="51"/>
    </row>
    <row r="714" spans="1:29">
      <c r="D714" s="3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7"/>
      <c r="Y714" s="51"/>
      <c r="Z714" s="51"/>
      <c r="AA714" s="51"/>
    </row>
    <row r="715" spans="1:29">
      <c r="A715" s="6" t="s">
        <v>284</v>
      </c>
      <c r="B715" s="6" t="s">
        <v>262</v>
      </c>
      <c r="D715" s="3" t="s">
        <v>263</v>
      </c>
      <c r="E715" s="45">
        <v>-2508.06</v>
      </c>
      <c r="F715" s="45">
        <v>-2698.71</v>
      </c>
      <c r="G715" s="45">
        <v>-3699.7</v>
      </c>
      <c r="H715" s="45">
        <v>-4642.1899999999996</v>
      </c>
      <c r="I715" s="45">
        <v>-4864.66</v>
      </c>
      <c r="J715" s="45">
        <v>-4864.66</v>
      </c>
      <c r="K715" s="45">
        <v>-5125.6400000000003</v>
      </c>
      <c r="L715" s="45">
        <v>-5432.72</v>
      </c>
      <c r="M715" s="45">
        <v>-5925.56</v>
      </c>
      <c r="N715" s="45">
        <v>-1235.31</v>
      </c>
      <c r="O715" s="45">
        <v>-1576.7</v>
      </c>
      <c r="P715" s="45">
        <v>-2155.4</v>
      </c>
      <c r="Q715" s="45">
        <v>-2445.25</v>
      </c>
      <c r="R715" s="47">
        <f t="shared" ref="R715:R725" si="166">((E715+Q715)+((F715+G715+H715+I715+J715+K715+L715+M715+N715+O715+P715)*2))/24</f>
        <v>-3724.8254166666661</v>
      </c>
      <c r="V715" s="49">
        <f t="shared" ref="V715:V725" si="167">R715</f>
        <v>-3724.8254166666661</v>
      </c>
      <c r="Y715" s="51"/>
      <c r="Z715" s="51"/>
      <c r="AA715" s="51"/>
      <c r="AC715" s="61">
        <f t="shared" ref="AC715:AC725" si="168">+R715</f>
        <v>-3724.8254166666661</v>
      </c>
    </row>
    <row r="716" spans="1:29">
      <c r="A716" s="6" t="s">
        <v>284</v>
      </c>
      <c r="B716" s="6" t="s">
        <v>468</v>
      </c>
      <c r="C716" s="6" t="s">
        <v>469</v>
      </c>
      <c r="D716" s="2" t="s">
        <v>257</v>
      </c>
      <c r="E716" s="45">
        <v>-55.82</v>
      </c>
      <c r="F716" s="45">
        <v>-265.44</v>
      </c>
      <c r="G716" s="45">
        <v>-589.05999999999995</v>
      </c>
      <c r="H716" s="45">
        <v>-2989.04</v>
      </c>
      <c r="I716" s="45">
        <v>-3100.9</v>
      </c>
      <c r="J716" s="45">
        <v>-3229.19</v>
      </c>
      <c r="K716" s="45">
        <v>-3318.83</v>
      </c>
      <c r="L716" s="45">
        <v>-3457.73</v>
      </c>
      <c r="M716" s="45">
        <v>-3607.63</v>
      </c>
      <c r="N716" s="45">
        <v>-644.32000000000005</v>
      </c>
      <c r="O716" s="45">
        <v>-906.69</v>
      </c>
      <c r="P716" s="45">
        <v>-1148.93</v>
      </c>
      <c r="Q716" s="45">
        <v>-1404.13</v>
      </c>
      <c r="R716" s="47">
        <f t="shared" si="166"/>
        <v>-1998.9779166666667</v>
      </c>
      <c r="V716" s="49">
        <f t="shared" si="167"/>
        <v>-1998.9779166666667</v>
      </c>
      <c r="Y716" s="51"/>
      <c r="Z716" s="51"/>
      <c r="AA716" s="51"/>
      <c r="AC716" s="61">
        <f t="shared" si="168"/>
        <v>-1998.9779166666667</v>
      </c>
    </row>
    <row r="717" spans="1:29">
      <c r="A717" s="6" t="s">
        <v>284</v>
      </c>
      <c r="B717" s="6" t="s">
        <v>468</v>
      </c>
      <c r="C717" s="6" t="s">
        <v>533</v>
      </c>
      <c r="D717" s="2" t="s">
        <v>855</v>
      </c>
      <c r="E717" s="45">
        <v>-5706.72</v>
      </c>
      <c r="F717" s="45">
        <v>-5706.72</v>
      </c>
      <c r="G717" s="45">
        <v>-5706.72</v>
      </c>
      <c r="H717" s="45">
        <v>-5706.72</v>
      </c>
      <c r="I717" s="45">
        <v>-5706.72</v>
      </c>
      <c r="J717" s="45">
        <v>-5706.72</v>
      </c>
      <c r="K717" s="45">
        <v>-5706.72</v>
      </c>
      <c r="L717" s="45">
        <v>-5706.72</v>
      </c>
      <c r="M717" s="45">
        <v>-5706.72</v>
      </c>
      <c r="N717" s="45">
        <v>0</v>
      </c>
      <c r="O717" s="45">
        <v>0</v>
      </c>
      <c r="P717" s="45">
        <v>0</v>
      </c>
      <c r="Q717" s="45">
        <v>0</v>
      </c>
      <c r="R717" s="47">
        <f t="shared" si="166"/>
        <v>-4042.26</v>
      </c>
      <c r="V717" s="49">
        <f t="shared" si="167"/>
        <v>-4042.26</v>
      </c>
      <c r="Y717" s="51"/>
      <c r="Z717" s="51"/>
      <c r="AA717" s="51"/>
      <c r="AC717" s="61">
        <f t="shared" si="168"/>
        <v>-4042.26</v>
      </c>
    </row>
    <row r="718" spans="1:29">
      <c r="A718" s="6" t="s">
        <v>284</v>
      </c>
      <c r="B718" s="6" t="s">
        <v>260</v>
      </c>
      <c r="D718" s="3" t="s">
        <v>856</v>
      </c>
      <c r="E718" s="45">
        <v>-29580.07</v>
      </c>
      <c r="F718" s="45">
        <v>-29580.07</v>
      </c>
      <c r="G718" s="45">
        <v>-29580.07</v>
      </c>
      <c r="H718" s="45">
        <v>-29580.07</v>
      </c>
      <c r="I718" s="45">
        <v>-29459.11</v>
      </c>
      <c r="J718" s="45">
        <v>-29396.77</v>
      </c>
      <c r="K718" s="45">
        <v>-29396.77</v>
      </c>
      <c r="L718" s="45">
        <v>-29396.77</v>
      </c>
      <c r="M718" s="45">
        <v>-29359.65</v>
      </c>
      <c r="N718" s="45">
        <v>0</v>
      </c>
      <c r="O718" s="45">
        <v>0</v>
      </c>
      <c r="P718" s="45">
        <v>0</v>
      </c>
      <c r="Q718" s="45">
        <v>0</v>
      </c>
      <c r="R718" s="47">
        <f t="shared" si="166"/>
        <v>-20878.276249999999</v>
      </c>
      <c r="V718" s="49">
        <f t="shared" si="167"/>
        <v>-20878.276249999999</v>
      </c>
      <c r="Y718" s="51"/>
      <c r="Z718" s="51"/>
      <c r="AA718" s="51"/>
      <c r="AC718" s="61">
        <f t="shared" si="168"/>
        <v>-20878.276249999999</v>
      </c>
    </row>
    <row r="719" spans="1:29">
      <c r="A719" s="6" t="s">
        <v>284</v>
      </c>
      <c r="B719" s="6" t="s">
        <v>258</v>
      </c>
      <c r="D719" s="3" t="s">
        <v>259</v>
      </c>
      <c r="E719" s="45">
        <v>-1082.1400000000001</v>
      </c>
      <c r="F719" s="45">
        <v>-1082.1400000000001</v>
      </c>
      <c r="G719" s="45">
        <v>-1168.8399999999999</v>
      </c>
      <c r="H719" s="45">
        <v>-1517.99</v>
      </c>
      <c r="I719" s="45">
        <v>-1528.92</v>
      </c>
      <c r="J719" s="45">
        <v>-1529.05</v>
      </c>
      <c r="K719" s="45">
        <v>-1615.75</v>
      </c>
      <c r="L719" s="45">
        <v>-1615.75</v>
      </c>
      <c r="M719" s="45">
        <v>-1633.15</v>
      </c>
      <c r="N719" s="45">
        <v>-10257.200000000001</v>
      </c>
      <c r="O719" s="45">
        <v>-10257.200000000001</v>
      </c>
      <c r="P719" s="45">
        <v>-10428.89</v>
      </c>
      <c r="Q719" s="45">
        <v>-10653.2</v>
      </c>
      <c r="R719" s="47">
        <f>((E719+Q719)+((F719+G719+H719+I719+J719+K719+L719+M719+N719+O719+P719)*2))/24</f>
        <v>-4041.8791666666671</v>
      </c>
      <c r="V719" s="49">
        <f t="shared" si="167"/>
        <v>-4041.8791666666671</v>
      </c>
      <c r="Y719" s="51"/>
      <c r="Z719" s="51"/>
      <c r="AA719" s="51"/>
      <c r="AC719" s="61">
        <f t="shared" si="168"/>
        <v>-4041.8791666666671</v>
      </c>
    </row>
    <row r="720" spans="1:29">
      <c r="A720" s="6" t="s">
        <v>284</v>
      </c>
      <c r="B720" s="6" t="s">
        <v>258</v>
      </c>
      <c r="C720" s="6" t="s">
        <v>471</v>
      </c>
      <c r="D720" s="3" t="s">
        <v>857</v>
      </c>
      <c r="E720" s="45">
        <v>-2459.62</v>
      </c>
      <c r="F720" s="45">
        <v>-2682.26</v>
      </c>
      <c r="G720" s="45">
        <v>-2745.46</v>
      </c>
      <c r="H720" s="45">
        <v>-2934.08</v>
      </c>
      <c r="I720" s="45">
        <v>-2980.07</v>
      </c>
      <c r="J720" s="45">
        <v>-3977.35</v>
      </c>
      <c r="K720" s="45">
        <v>-4468.75</v>
      </c>
      <c r="L720" s="45">
        <v>-4747.8500000000004</v>
      </c>
      <c r="M720" s="45">
        <v>-4756.04</v>
      </c>
      <c r="N720" s="45">
        <v>-208.35</v>
      </c>
      <c r="O720" s="45">
        <v>-521.79</v>
      </c>
      <c r="P720" s="45">
        <v>-779.8</v>
      </c>
      <c r="Q720" s="45">
        <v>-1417.66</v>
      </c>
      <c r="R720" s="47">
        <f t="shared" si="166"/>
        <v>-2728.37</v>
      </c>
      <c r="V720" s="49">
        <f t="shared" si="167"/>
        <v>-2728.37</v>
      </c>
      <c r="Y720" s="51"/>
      <c r="Z720" s="51"/>
      <c r="AA720" s="51"/>
      <c r="AC720" s="61">
        <f t="shared" si="168"/>
        <v>-2728.37</v>
      </c>
    </row>
    <row r="721" spans="1:31">
      <c r="A721" s="6" t="s">
        <v>284</v>
      </c>
      <c r="B721" s="6" t="s">
        <v>261</v>
      </c>
      <c r="D721" s="3" t="s">
        <v>858</v>
      </c>
      <c r="E721" s="45">
        <v>-279155.31</v>
      </c>
      <c r="F721" s="45">
        <v>-346866.28</v>
      </c>
      <c r="G721" s="45">
        <v>-421084.49</v>
      </c>
      <c r="H721" s="45">
        <v>-485853.34</v>
      </c>
      <c r="I721" s="45">
        <v>-551746.19999999995</v>
      </c>
      <c r="J721" s="45">
        <v>-604615.03</v>
      </c>
      <c r="K721" s="45">
        <v>-672846.26</v>
      </c>
      <c r="L721" s="45">
        <v>-742192.3</v>
      </c>
      <c r="M721" s="45">
        <v>-775997.25</v>
      </c>
      <c r="N721" s="45">
        <v>-7655.29</v>
      </c>
      <c r="O721" s="45">
        <v>-13171.87</v>
      </c>
      <c r="P721" s="45">
        <v>-20140</v>
      </c>
      <c r="Q721" s="45">
        <v>-29266.93</v>
      </c>
      <c r="R721" s="47">
        <f t="shared" si="166"/>
        <v>-399698.28583333333</v>
      </c>
      <c r="V721" s="49">
        <f t="shared" si="167"/>
        <v>-399698.28583333333</v>
      </c>
      <c r="Y721" s="51"/>
      <c r="Z721" s="51"/>
      <c r="AA721" s="51"/>
      <c r="AC721" s="61">
        <f t="shared" si="168"/>
        <v>-399698.28583333333</v>
      </c>
    </row>
    <row r="722" spans="1:31">
      <c r="A722" s="6" t="s">
        <v>293</v>
      </c>
      <c r="B722" s="6" t="s">
        <v>468</v>
      </c>
      <c r="C722" s="6" t="s">
        <v>296</v>
      </c>
      <c r="D722" s="2" t="s">
        <v>853</v>
      </c>
      <c r="E722" s="45">
        <v>-11634.14</v>
      </c>
      <c r="F722" s="45">
        <v>-22002.9</v>
      </c>
      <c r="G722" s="45">
        <v>-176340.97</v>
      </c>
      <c r="H722" s="45">
        <v>-179306.53</v>
      </c>
      <c r="I722" s="45">
        <v>-180636.38</v>
      </c>
      <c r="J722" s="45">
        <v>-190087.36</v>
      </c>
      <c r="K722" s="45">
        <v>-192665.21</v>
      </c>
      <c r="L722" s="45">
        <v>-196032.55</v>
      </c>
      <c r="M722" s="45">
        <v>-198557.92</v>
      </c>
      <c r="N722" s="45">
        <v>-2624.99</v>
      </c>
      <c r="O722" s="45">
        <v>-8481.91</v>
      </c>
      <c r="P722" s="45">
        <v>-20992.04</v>
      </c>
      <c r="Q722" s="45">
        <v>-23321.08</v>
      </c>
      <c r="R722" s="47">
        <f t="shared" si="166"/>
        <v>-115433.86416666665</v>
      </c>
      <c r="V722" s="49">
        <f t="shared" si="167"/>
        <v>-115433.86416666665</v>
      </c>
      <c r="Y722" s="51"/>
      <c r="Z722" s="51"/>
      <c r="AA722" s="51"/>
      <c r="AC722" s="61">
        <f t="shared" si="168"/>
        <v>-115433.86416666665</v>
      </c>
    </row>
    <row r="723" spans="1:31">
      <c r="A723" s="6" t="s">
        <v>293</v>
      </c>
      <c r="B723" s="6" t="s">
        <v>468</v>
      </c>
      <c r="C723" s="6" t="s">
        <v>470</v>
      </c>
      <c r="D723" s="2" t="s">
        <v>854</v>
      </c>
      <c r="E723" s="45">
        <v>-76000.759999999995</v>
      </c>
      <c r="F723" s="45">
        <v>-92789.43</v>
      </c>
      <c r="G723" s="45">
        <v>-110858.3</v>
      </c>
      <c r="H723" s="45">
        <v>-130666.34</v>
      </c>
      <c r="I723" s="45">
        <v>-153234.5</v>
      </c>
      <c r="J723" s="45">
        <v>-177619.34</v>
      </c>
      <c r="K723" s="45">
        <v>-232589.47</v>
      </c>
      <c r="L723" s="45">
        <v>-251879.15</v>
      </c>
      <c r="M723" s="45">
        <v>-272801.17</v>
      </c>
      <c r="N723" s="45">
        <v>-21194.91</v>
      </c>
      <c r="O723" s="45">
        <v>-41572.160000000003</v>
      </c>
      <c r="P723" s="45">
        <v>-60644.1</v>
      </c>
      <c r="Q723" s="45">
        <v>-80726.75</v>
      </c>
      <c r="R723" s="47">
        <f t="shared" si="166"/>
        <v>-135351.05208333328</v>
      </c>
      <c r="V723" s="49">
        <f t="shared" si="167"/>
        <v>-135351.05208333328</v>
      </c>
      <c r="Y723" s="51"/>
      <c r="Z723" s="51"/>
      <c r="AA723" s="51"/>
      <c r="AC723" s="61">
        <f t="shared" si="168"/>
        <v>-135351.05208333328</v>
      </c>
    </row>
    <row r="724" spans="1:31">
      <c r="A724" s="6" t="s">
        <v>294</v>
      </c>
      <c r="B724" s="6" t="s">
        <v>468</v>
      </c>
      <c r="C724" s="6" t="s">
        <v>296</v>
      </c>
      <c r="D724" s="2" t="s">
        <v>853</v>
      </c>
      <c r="E724" s="45">
        <v>-72542.36</v>
      </c>
      <c r="F724" s="45">
        <v>-73588.78</v>
      </c>
      <c r="G724" s="45">
        <v>-85097.09</v>
      </c>
      <c r="H724" s="45">
        <v>-111349.18</v>
      </c>
      <c r="I724" s="45">
        <v>-116886.18</v>
      </c>
      <c r="J724" s="45">
        <v>-248037.33</v>
      </c>
      <c r="K724" s="45">
        <v>-255424.8</v>
      </c>
      <c r="L724" s="45">
        <v>-270646.39</v>
      </c>
      <c r="M724" s="45">
        <v>-283848.56</v>
      </c>
      <c r="N724" s="45">
        <v>-2634.46</v>
      </c>
      <c r="O724" s="45">
        <v>-4717.17</v>
      </c>
      <c r="P724" s="45">
        <v>-6130.41</v>
      </c>
      <c r="Q724" s="45">
        <v>-13390.25</v>
      </c>
      <c r="R724" s="47">
        <f t="shared" si="166"/>
        <v>-125110.55458333332</v>
      </c>
      <c r="V724" s="49">
        <f t="shared" si="167"/>
        <v>-125110.55458333332</v>
      </c>
      <c r="Y724" s="51"/>
      <c r="Z724" s="51"/>
      <c r="AA724" s="51"/>
      <c r="AC724" s="61">
        <f t="shared" si="168"/>
        <v>-125110.55458333332</v>
      </c>
    </row>
    <row r="725" spans="1:31">
      <c r="A725" s="6" t="s">
        <v>294</v>
      </c>
      <c r="B725" s="6" t="s">
        <v>468</v>
      </c>
      <c r="C725" s="6" t="s">
        <v>470</v>
      </c>
      <c r="D725" s="2" t="s">
        <v>854</v>
      </c>
      <c r="E725" s="45">
        <v>-1359215.21</v>
      </c>
      <c r="F725" s="45">
        <v>-1644927.32</v>
      </c>
      <c r="G725" s="45">
        <v>-1920296.64</v>
      </c>
      <c r="H725" s="45">
        <v>-2127459.1800000002</v>
      </c>
      <c r="I725" s="45">
        <v>-2335906.56</v>
      </c>
      <c r="J725" s="45">
        <v>-2538098.5</v>
      </c>
      <c r="K725" s="45">
        <v>-2740440.94</v>
      </c>
      <c r="L725" s="45">
        <v>-2935997.06</v>
      </c>
      <c r="M725" s="45">
        <v>-3136992.3</v>
      </c>
      <c r="N725" s="45">
        <v>-194934.05</v>
      </c>
      <c r="O725" s="45">
        <v>-365747.81</v>
      </c>
      <c r="P725" s="45">
        <v>-537080.22</v>
      </c>
      <c r="Q725" s="45">
        <v>-689279.29</v>
      </c>
      <c r="R725" s="47">
        <f t="shared" si="166"/>
        <v>-1791843.9858333331</v>
      </c>
      <c r="V725" s="49">
        <f t="shared" si="167"/>
        <v>-1791843.9858333331</v>
      </c>
      <c r="Y725" s="51"/>
      <c r="Z725" s="51"/>
      <c r="AA725" s="51"/>
      <c r="AC725" s="61">
        <f t="shared" si="168"/>
        <v>-1791843.9858333331</v>
      </c>
    </row>
    <row r="726" spans="1:31">
      <c r="D726" s="3" t="s">
        <v>264</v>
      </c>
      <c r="E726" s="46">
        <f t="shared" ref="E726:R726" si="169">SUM(E715:E725)</f>
        <v>-1839940.21</v>
      </c>
      <c r="F726" s="46">
        <f t="shared" si="169"/>
        <v>-2222190.0500000003</v>
      </c>
      <c r="G726" s="46">
        <f t="shared" si="169"/>
        <v>-2757167.34</v>
      </c>
      <c r="H726" s="46">
        <f t="shared" si="169"/>
        <v>-3082004.66</v>
      </c>
      <c r="I726" s="46">
        <f t="shared" si="169"/>
        <v>-3386050.2</v>
      </c>
      <c r="J726" s="46">
        <f t="shared" si="169"/>
        <v>-3807161.3</v>
      </c>
      <c r="K726" s="46">
        <f t="shared" si="169"/>
        <v>-4143599.1399999997</v>
      </c>
      <c r="L726" s="46">
        <f t="shared" si="169"/>
        <v>-4447104.99</v>
      </c>
      <c r="M726" s="46">
        <f t="shared" si="169"/>
        <v>-4719185.95</v>
      </c>
      <c r="N726" s="46">
        <f t="shared" si="169"/>
        <v>-241388.87999999998</v>
      </c>
      <c r="O726" s="46">
        <f t="shared" si="169"/>
        <v>-446953.3</v>
      </c>
      <c r="P726" s="46">
        <f t="shared" si="169"/>
        <v>-659499.79</v>
      </c>
      <c r="Q726" s="46">
        <f t="shared" si="169"/>
        <v>-851904.54</v>
      </c>
      <c r="R726" s="46">
        <f t="shared" si="169"/>
        <v>-2604852.3312499998</v>
      </c>
      <c r="Y726" s="51"/>
      <c r="Z726" s="51"/>
      <c r="AA726" s="51"/>
    </row>
    <row r="727" spans="1:31">
      <c r="D727" s="3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7"/>
      <c r="Y727" s="51"/>
      <c r="Z727" s="51"/>
      <c r="AA727" s="51"/>
    </row>
    <row r="728" spans="1:31" s="15" customFormat="1" ht="13.5" thickBot="1">
      <c r="D728" s="19" t="s">
        <v>265</v>
      </c>
      <c r="E728" s="16">
        <f t="shared" ref="E728:H728" si="170">+E726+E713+E643+E616+E574+SUM(E481:E520)+E479+E437+E416</f>
        <v>-971600781.15000021</v>
      </c>
      <c r="F728" s="16">
        <f t="shared" si="170"/>
        <v>-987752769.3900001</v>
      </c>
      <c r="G728" s="16">
        <f t="shared" si="170"/>
        <v>-1007469608.1600001</v>
      </c>
      <c r="H728" s="16">
        <f t="shared" si="170"/>
        <v>-1030264525.0700001</v>
      </c>
      <c r="I728" s="16">
        <f t="shared" ref="I728:R728" si="171">+I726+I713+I643+I616+I574+SUM(I481:I520)+I479+I437+I416</f>
        <v>-1053516193.5500001</v>
      </c>
      <c r="J728" s="16">
        <f t="shared" si="171"/>
        <v>-1095954589.5599999</v>
      </c>
      <c r="K728" s="16">
        <f t="shared" si="171"/>
        <v>-1140082062.48</v>
      </c>
      <c r="L728" s="16">
        <f t="shared" si="171"/>
        <v>-1197351789.9500003</v>
      </c>
      <c r="M728" s="16">
        <f t="shared" si="171"/>
        <v>-1255579420.02</v>
      </c>
      <c r="N728" s="16">
        <f t="shared" si="171"/>
        <v>-973205124.52999997</v>
      </c>
      <c r="O728" s="16">
        <f t="shared" si="171"/>
        <v>-1020025267.05</v>
      </c>
      <c r="P728" s="16">
        <f t="shared" si="171"/>
        <v>-1045163956.0999999</v>
      </c>
      <c r="Q728" s="16">
        <f t="shared" si="171"/>
        <v>-1057001858.4599998</v>
      </c>
      <c r="R728" s="16">
        <f t="shared" si="171"/>
        <v>-1068388885.4720833</v>
      </c>
      <c r="Y728" s="52"/>
      <c r="Z728" s="52"/>
      <c r="AA728" s="52"/>
    </row>
    <row r="729" spans="1:31" ht="13.5" thickTop="1">
      <c r="Y729" s="51"/>
      <c r="Z729" s="51"/>
      <c r="AA729" s="51"/>
    </row>
    <row r="730" spans="1:31">
      <c r="Y730" s="51"/>
      <c r="Z730" s="51"/>
      <c r="AA730" s="51"/>
    </row>
    <row r="731" spans="1:31">
      <c r="D731" s="80" t="s">
        <v>1043</v>
      </c>
      <c r="E731" s="49">
        <f t="shared" ref="E731:R731" si="172">E728+E406</f>
        <v>0</v>
      </c>
      <c r="F731" s="49">
        <f t="shared" si="172"/>
        <v>0</v>
      </c>
      <c r="G731" s="49">
        <f t="shared" si="172"/>
        <v>0</v>
      </c>
      <c r="H731" s="49">
        <f t="shared" si="172"/>
        <v>0</v>
      </c>
      <c r="I731" s="49">
        <f t="shared" si="172"/>
        <v>0</v>
      </c>
      <c r="J731" s="49">
        <f t="shared" si="172"/>
        <v>0</v>
      </c>
      <c r="K731" s="49">
        <f t="shared" si="172"/>
        <v>0</v>
      </c>
      <c r="L731" s="49">
        <f t="shared" si="172"/>
        <v>0</v>
      </c>
      <c r="M731" s="49">
        <f t="shared" si="172"/>
        <v>0</v>
      </c>
      <c r="N731" s="49">
        <f t="shared" si="172"/>
        <v>0</v>
      </c>
      <c r="O731" s="49">
        <f t="shared" si="172"/>
        <v>0</v>
      </c>
      <c r="P731" s="49">
        <f t="shared" si="172"/>
        <v>0</v>
      </c>
      <c r="Q731" s="49">
        <f t="shared" si="172"/>
        <v>0</v>
      </c>
      <c r="R731" s="49">
        <f t="shared" si="172"/>
        <v>0</v>
      </c>
      <c r="T731" s="50">
        <f>SUM(T10:T726)</f>
        <v>133688614.1666667</v>
      </c>
      <c r="U731" s="50">
        <f>SUM(U10:U726)</f>
        <v>-108633794.32208332</v>
      </c>
      <c r="V731" s="50">
        <f>SUM(V10:V726)</f>
        <v>-690205937.80333388</v>
      </c>
      <c r="W731" s="50">
        <f>SUM(W10:W726)</f>
        <v>665151117.95874989</v>
      </c>
      <c r="Y731" s="52">
        <f t="shared" ref="Y731:AD731" si="173">SUM(Y10:Y726)</f>
        <v>418075317.43636775</v>
      </c>
      <c r="Z731" s="52">
        <f t="shared" si="173"/>
        <v>138240254.75779885</v>
      </c>
      <c r="AA731" s="52">
        <f t="shared" si="173"/>
        <v>0</v>
      </c>
      <c r="AB731" s="50">
        <f t="shared" si="173"/>
        <v>108835545.76458335</v>
      </c>
      <c r="AC731" s="50">
        <f t="shared" si="173"/>
        <v>-690205937.80333388</v>
      </c>
      <c r="AD731" s="50">
        <f t="shared" si="173"/>
        <v>25054819.844583344</v>
      </c>
      <c r="AE731" s="49"/>
    </row>
    <row r="732" spans="1:31">
      <c r="D732" s="25" t="s">
        <v>487</v>
      </c>
      <c r="U732" s="50">
        <f>+T731+U731</f>
        <v>25054819.844583377</v>
      </c>
      <c r="AC732" s="49">
        <f>+AB731+Z731+Y731</f>
        <v>665151117.95875001</v>
      </c>
    </row>
    <row r="733" spans="1:31">
      <c r="W733" s="49"/>
      <c r="Y733" s="49"/>
      <c r="AD733" s="49"/>
    </row>
    <row r="734" spans="1:31">
      <c r="D734" s="25" t="s">
        <v>488</v>
      </c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Y734" s="53">
        <f>+Y731/AC732</f>
        <v>0.62854185484853242</v>
      </c>
      <c r="Z734" s="53">
        <f>+Z731/AC732</f>
        <v>0.20783285335524604</v>
      </c>
      <c r="AA734" s="64" t="s">
        <v>479</v>
      </c>
      <c r="AB734" s="64">
        <f>+AD731/-AC731</f>
        <v>3.6300498839988857E-2</v>
      </c>
    </row>
    <row r="735" spans="1:31">
      <c r="U735" s="49"/>
    </row>
    <row r="736" spans="1:31">
      <c r="D736" s="25" t="s">
        <v>489</v>
      </c>
      <c r="Y736" s="54">
        <f>Y734*AD731</f>
        <v>15748002.938010234</v>
      </c>
      <c r="Z736" s="63">
        <f>+AD731*Z734</f>
        <v>5207214.6986013986</v>
      </c>
      <c r="AA736" s="51"/>
      <c r="AB736" s="51">
        <f>+U732*AB734</f>
        <v>909502.45870442863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customXml/_rels/item1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1.xml" />
</Relationships>
</file>

<file path=customXml/_rels/item2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2.xml" />
</Relationships>
</file>

<file path=customXml/_rels/item3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3.xml" />
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E4F6BCA26D4124898A947854461FAE8" ma:contentTypeVersion="36" ma:contentTypeDescription="" ma:contentTypeScope="" ma:versionID="4c46da19f1aa6922a290bf80d09dfee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2021-09-30T07:00:00+00:00</OpenedDate>
    <SignificantOrder xmlns="dc463f71-b30c-4ab2-9473-d307f9d35888">false</SignificantOrder>
    <Date1 xmlns="dc463f71-b30c-4ab2-9473-d307f9d35888">2022-04-29T07:00:00+00:00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Cascade Natural Gas Corporation</CaseCompanyNames>
    <Nickname xmlns="http://schemas.microsoft.com/sharepoint/v3" xsi:nil="true"/>
    <DocketNumber xmlns="dc463f71-b30c-4ab2-9473-d307f9d35888">210755</DocketNumber>
    <DelegatedOrder xmlns="dc463f71-b30c-4ab2-9473-d307f9d35888">false</DelegatedOrd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509277C5-1A07-4C00-99BD-0581DBF71E4D}"/>
</file>

<file path=customXml/itemProps2.xml><?xml version="1.0" encoding="utf-8"?>
<ds:datastoreItem xmlns:ds="http://schemas.openxmlformats.org/officeDocument/2006/customXml" ds:itemID="{38E1E663-47AC-4C24-AA00-1BF76C602494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42405FD-5E0E-4EAA-BE7B-08BD2E6D688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5130F94-D4B1-44BE-ACBB-E958E03AC6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Dec21</vt:lpstr>
      <vt:lpstr>Nov21</vt:lpstr>
      <vt:lpstr>Oct21</vt:lpstr>
      <vt:lpstr>Sep21</vt:lpstr>
      <vt:lpstr>Aug21</vt:lpstr>
      <vt:lpstr>Jul21</vt:lpstr>
      <vt:lpstr>Jun21</vt:lpstr>
      <vt:lpstr>May21</vt:lpstr>
      <vt:lpstr>Apr21</vt:lpstr>
      <vt:lpstr>Mar21</vt:lpstr>
      <vt:lpstr>Feb21</vt:lpstr>
      <vt:lpstr>Jan21</vt:lpstr>
      <vt:lpstr>Dec20</vt:lpstr>
      <vt:lpstr>'Apr21'!Print_Area</vt:lpstr>
      <vt:lpstr>'Aug21'!Print_Area</vt:lpstr>
      <vt:lpstr>'Dec20'!Print_Area</vt:lpstr>
      <vt:lpstr>'Dec21'!Print_Area</vt:lpstr>
      <vt:lpstr>'Feb21'!Print_Area</vt:lpstr>
      <vt:lpstr>'Jan21'!Print_Area</vt:lpstr>
      <vt:lpstr>'Jul21'!Print_Area</vt:lpstr>
      <vt:lpstr>'Jun21'!Print_Area</vt:lpstr>
      <vt:lpstr>'Mar21'!Print_Area</vt:lpstr>
      <vt:lpstr>'May21'!Print_Area</vt:lpstr>
      <vt:lpstr>'Nov21'!Print_Area</vt:lpstr>
      <vt:lpstr>'Oct21'!Print_Area</vt:lpstr>
      <vt:lpstr>'Sep21'!Print_Area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0x0101006E56B4D1795A2E4DB2F0B01679ED314A003E4F6BCA26D4124898A947854461FAE8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